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7.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5.xml" ContentType="application/vnd.openxmlformats-officedocument.spreadsheetml.comments+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omments8.xml" ContentType="application/vnd.openxmlformats-officedocument.spreadsheetml.comments+xml"/>
  <Override PartName="/xl/drawings/drawing36.xml" ContentType="application/vnd.openxmlformats-officedocument.drawing+xml"/>
  <Override PartName="/xl/drawings/drawing37.xml" ContentType="application/vnd.openxmlformats-officedocument.drawing+xml"/>
  <Override PartName="/xl/comments9.xml" ContentType="application/vnd.openxmlformats-officedocument.spreadsheetml.comments+xml"/>
  <Override PartName="/xl/drawings/drawing38.xml" ContentType="application/vnd.openxmlformats-officedocument.drawing+xml"/>
  <Override PartName="/xl/comments10.xml" ContentType="application/vnd.openxmlformats-officedocument.spreadsheetml.comments+xml"/>
  <Override PartName="/xl/drawings/drawing39.xml" ContentType="application/vnd.openxmlformats-officedocument.drawing+xml"/>
  <Override PartName="/xl/comments11.xml" ContentType="application/vnd.openxmlformats-officedocument.spreadsheetml.comments+xml"/>
  <Override PartName="/xl/drawings/drawing40.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1.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C:\Users\salasse\Documents\A_PUBLICATIONS_new\00_ongoing papers_09_06_2016\00_SUBMITTED\2017_global norm_crenna\final proofs\"/>
    </mc:Choice>
  </mc:AlternateContent>
  <bookViews>
    <workbookView xWindow="0" yWindow="0" windowWidth="25125" windowHeight="11700" tabRatio="697"/>
  </bookViews>
  <sheets>
    <sheet name="Contents" sheetId="91" r:id="rId1"/>
    <sheet name="Overview all NF" sheetId="104" r:id="rId2"/>
    <sheet name="EF versioning" sheetId="203" r:id="rId3"/>
    <sheet name="Method references" sheetId="204" r:id="rId4"/>
    <sheet name="GLOBAL NF EF 3.0" sheetId="190" r:id="rId5"/>
    <sheet name="GLOBAL NF EF 3.0_contribution" sheetId="192" r:id="rId6"/>
    <sheet name="1. CC NF_ILCD and EF" sheetId="178" r:id="rId7"/>
    <sheet name="1. CC inv" sheetId="187" r:id="rId8"/>
    <sheet name="1. CC UNFCCC" sheetId="182" r:id="rId9"/>
    <sheet name="2. OD NF_ILCD" sheetId="186" r:id="rId10"/>
    <sheet name="2. OD NF_EF" sheetId="167" r:id="rId11"/>
    <sheet name="2. OD inv" sheetId="183" r:id="rId12"/>
    <sheet name="3. TOX NF_ILCD" sheetId="196" r:id="rId13"/>
    <sheet name="3. TOX NF_EF " sheetId="197" r:id="rId14"/>
    <sheet name="3. TOX EF CF for unmapped pest" sheetId="200" r:id="rId15"/>
    <sheet name="3. TOX NF_ILCD alternatives" sheetId="198" r:id="rId16"/>
    <sheet name="3.TOX_data for ILCD alternative" sheetId="199" r:id="rId17"/>
    <sheet name="3.  Mapping rules " sheetId="201" r:id="rId18"/>
    <sheet name="4. PM NF_ILCD" sheetId="139" r:id="rId19"/>
    <sheet name="4. PM NF_EF" sheetId="140" r:id="rId20"/>
    <sheet name="4. PM inv" sheetId="124" r:id="rId21"/>
    <sheet name="4. PM2.5 country emissions" sheetId="147" r:id="rId22"/>
    <sheet name="5. IR NF" sheetId="148" r:id="rId23"/>
    <sheet name="5. IR NF_avg" sheetId="149" r:id="rId24"/>
    <sheet name="5. IR inv" sheetId="128" r:id="rId25"/>
    <sheet name="5. C14 into air" sheetId="202" r:id="rId26"/>
    <sheet name="6. POF NF" sheetId="34" r:id="rId27"/>
    <sheet name="6. POF inv" sheetId="35" r:id="rId28"/>
    <sheet name="7. AC NF" sheetId="42" r:id="rId29"/>
    <sheet name="7. AC inv" sheetId="43" r:id="rId30"/>
    <sheet name="8. EUTT NF" sheetId="44" r:id="rId31"/>
    <sheet name="8. EUTT inv" sheetId="45" r:id="rId32"/>
    <sheet name="9. EUTF NF" sheetId="138" r:id="rId33"/>
    <sheet name="9. EUTF inv" sheetId="49" r:id="rId34"/>
    <sheet name="9. EUTF_P to water" sheetId="189" r:id="rId35"/>
    <sheet name="10. EUTM NF" sheetId="46" r:id="rId36"/>
    <sheet name="10. EUTM inv" sheetId="47" r:id="rId37"/>
    <sheet name="11. LU NF_ILCD" sheetId="50" r:id="rId38"/>
    <sheet name="11. LU NF_EF" sheetId="166" r:id="rId39"/>
    <sheet name="11. LU inv" sheetId="145" r:id="rId40"/>
    <sheet name="12. WU NF_ILCD_1" sheetId="111" r:id="rId41"/>
    <sheet name="12. WU NF_ILCD_2 " sheetId="81" r:id="rId42"/>
    <sheet name="12. WU NF_EF (marginal)" sheetId="105" r:id="rId43"/>
    <sheet name="12. WU NF_EF (non-marginal)" sheetId="109" r:id="rId44"/>
    <sheet name="12. WU inv for ILCD_1" sheetId="112" r:id="rId45"/>
    <sheet name="12. WU inv for ILCD_2" sheetId="88" r:id="rId46"/>
    <sheet name="12. WU inv for EF" sheetId="82" r:id="rId47"/>
    <sheet name="12. WU_result comparison" sheetId="130" r:id="rId48"/>
    <sheet name="13. RU NF_ILCD and EF" sheetId="191" r:id="rId49"/>
    <sheet name="13. RU-MM NF_ILCD" sheetId="141" r:id="rId50"/>
    <sheet name="13. RU-MM NF_EF" sheetId="114" r:id="rId51"/>
    <sheet name="13. RU-MM inv" sheetId="150" r:id="rId52"/>
    <sheet name="13. RU-F NF_ILCD" sheetId="143" r:id="rId53"/>
    <sheet name="13. RU-F NF_EF " sheetId="144" r:id="rId54"/>
    <sheet name="13. RU-F inv" sheetId="118" r:id="rId55"/>
  </sheets>
  <externalReferences>
    <externalReference r:id="rId56"/>
    <externalReference r:id="rId57"/>
    <externalReference r:id="rId58"/>
    <externalReference r:id="rId59"/>
    <externalReference r:id="rId60"/>
  </externalReferences>
  <definedNames>
    <definedName name="_xlnm._FilterDatabase" localSheetId="7" hidden="1">'1. CC inv'!$L$3:$N$66</definedName>
    <definedName name="_xlnm._FilterDatabase" localSheetId="8" hidden="1">'1. CC UNFCCC'!$B$11:$E$208</definedName>
    <definedName name="_xlnm._FilterDatabase" localSheetId="38" hidden="1">'11. LU NF_EF'!$B$23:$G$248</definedName>
    <definedName name="_xlnm._FilterDatabase" localSheetId="46" hidden="1">'12. WU inv for EF'!$B$8:$E$224</definedName>
    <definedName name="_xlnm._FilterDatabase" localSheetId="44" hidden="1">'12. WU inv for ILCD_1'!$B$7:$I$7</definedName>
    <definedName name="_xlnm._FilterDatabase" localSheetId="45" hidden="1">'12. WU inv for ILCD_2'!$B$10:$Q$224</definedName>
    <definedName name="_xlnm._FilterDatabase" localSheetId="42" hidden="1">'12. WU NF_EF (marginal)'!$B$11:$F$11</definedName>
    <definedName name="_xlnm._FilterDatabase" localSheetId="43" hidden="1">'12. WU NF_EF (non-marginal)'!$B$10:$E$10</definedName>
    <definedName name="_xlnm._FilterDatabase" localSheetId="40" hidden="1">'12. WU NF_ILCD_1'!$B$10:$C$234</definedName>
    <definedName name="_xlnm._FilterDatabase" localSheetId="13" hidden="1">'3. TOX NF_EF '!$B$9:$G$9</definedName>
    <definedName name="_xlnm._FilterDatabase" localSheetId="12" hidden="1">'3. TOX NF_ILCD'!$A$6:$N$1850</definedName>
    <definedName name="_xlnm._FilterDatabase" localSheetId="24" hidden="1">'5. IR inv'!$B$5:$G$526</definedName>
    <definedName name="_xlnm._FilterDatabase" localSheetId="22" hidden="1">'5. IR NF'!$B$16:$E$119</definedName>
    <definedName name="_xlnm._FilterDatabase" localSheetId="23" hidden="1">'5. IR NF_avg'!$B$13:$E$116</definedName>
    <definedName name="_xlnm._FilterDatabase" localSheetId="34" hidden="1">'9. EUTF_P to water'!$B$5:$E$171</definedName>
    <definedName name="_xlnm._FilterDatabase" localSheetId="4" hidden="1">'GLOBAL NF EF 3.0'!$A$9:$AP$2354</definedName>
    <definedName name="aggCF" localSheetId="7">'[1]Weighted CF'!$Q$229</definedName>
    <definedName name="aggCF" localSheetId="34">'[1]Weighted CF'!$Q$229</definedName>
    <definedName name="aggCF">'[2]Weighted CF'!$Q$229</definedName>
    <definedName name="area_occupation" localSheetId="7">'[3]Table_A1_Invent_total m2'!$C$3:$Z$231</definedName>
    <definedName name="area_occupation" localSheetId="34">'[3]Table_A1_Invent_total m2'!$C$3:$Z$231</definedName>
    <definedName name="area_occupation">'[4]Table_A1_Invent_total m2'!$C$3:$Z$231</definedName>
    <definedName name="CF_aggregated" localSheetId="7">'[3]Weighted CF'!$A$16:$Q$227</definedName>
    <definedName name="CF_aggregated" localSheetId="34">'[3]Weighted CF'!$A$16:$Q$227</definedName>
    <definedName name="CF_aggregated">'[4]Weighted CF'!$A$16:$Q$227</definedName>
    <definedName name="ChemBaseRowNr">'[5]fate model input'!$M$50</definedName>
    <definedName name="countries" localSheetId="7">[3]points_cutoff!$B$2:$HI$2</definedName>
    <definedName name="countries" localSheetId="34">[3]points_cutoff!$B$2:$HI$2</definedName>
    <definedName name="countries">[4]points_cutoff!$B$2:$HI$2</definedName>
    <definedName name="countries.1" localSheetId="7">'[3]Table_A1_Invent_total m2'!$C$3:$C$203</definedName>
    <definedName name="countries.1" localSheetId="34">'[3]Table_A1_Invent_total m2'!$C$3:$C$203</definedName>
    <definedName name="countries.1">'[4]Table_A1_Invent_total m2'!$C$3:$C$203</definedName>
    <definedName name="flows" localSheetId="7">[3]points_cutoff!$B$2:$B$603:'[3]points_cutoff'!$B$60</definedName>
    <definedName name="flows" localSheetId="34">[3]points_cutoff!$B$2:$B$603:'[3]points_cutoff'!$B$60</definedName>
    <definedName name="flows">[4]points_cutoff!$B$2:$B$603:'[4]points_cutoff'!$B$60</definedName>
    <definedName name="flows.1" localSheetId="7">'[3]Table_A1_Invent_total m2'!$C$1:$Z$1</definedName>
    <definedName name="flows.1" localSheetId="34">'[3]Table_A1_Invent_total m2'!$C$1:$Z$1</definedName>
    <definedName name="flows.1">'[4]Table_A1_Invent_total m2'!$C$1:$Z$1</definedName>
    <definedName name="points" localSheetId="7">[3]points_cutoff!$B$2:$HI$60</definedName>
    <definedName name="points" localSheetId="34">[3]points_cutoff!$B$2:$HI$60</definedName>
    <definedName name="points">[4]points_cutoff!$B$2:$HI$60</definedName>
    <definedName name="proxies">[3]proxies!$B$3:$C$28</definedName>
    <definedName name="proxy">[4]proxies!$B$3:$C$28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2" i="200" l="1"/>
  <c r="Y2" i="200"/>
  <c r="T2" i="200"/>
  <c r="O2" i="200"/>
  <c r="J2" i="200"/>
  <c r="E2" i="200"/>
  <c r="AD40" i="190"/>
  <c r="AC40" i="190"/>
  <c r="AM27" i="190"/>
  <c r="AD27" i="190"/>
  <c r="AM26" i="190"/>
  <c r="AD26" i="190"/>
  <c r="AC26" i="190"/>
  <c r="AM33" i="190"/>
  <c r="AD33" i="190"/>
  <c r="AM25" i="190"/>
  <c r="AM28" i="190"/>
  <c r="AD28" i="190"/>
  <c r="AM43" i="190"/>
  <c r="AD43" i="190"/>
  <c r="AC43" i="190"/>
  <c r="AD42" i="190"/>
  <c r="AC42" i="190"/>
  <c r="AM38" i="190"/>
  <c r="AC37" i="190"/>
  <c r="AD17" i="190"/>
  <c r="AM36" i="190"/>
  <c r="AD36" i="190"/>
  <c r="AM58" i="190"/>
  <c r="AD58" i="190"/>
  <c r="AM34" i="190"/>
  <c r="AM32" i="190"/>
  <c r="AD34" i="190"/>
  <c r="AC34" i="190"/>
  <c r="AD32" i="190"/>
  <c r="AC32" i="190"/>
  <c r="AM49" i="190"/>
  <c r="AD49" i="190"/>
  <c r="AC49" i="190"/>
  <c r="AM10" i="190"/>
  <c r="AD10" i="190"/>
  <c r="AD1006" i="190"/>
  <c r="D25" i="198"/>
  <c r="E25" i="198"/>
  <c r="F25" i="198"/>
  <c r="D26" i="198"/>
  <c r="E26" i="198"/>
  <c r="F26" i="198"/>
  <c r="C26" i="198"/>
  <c r="C25" i="198"/>
  <c r="N29" i="104"/>
  <c r="N13" i="104"/>
  <c r="N9" i="104"/>
  <c r="E29" i="104"/>
  <c r="E13" i="104"/>
  <c r="E9" i="104"/>
  <c r="J21" i="199"/>
  <c r="K21" i="199"/>
  <c r="C22" i="198"/>
  <c r="I21" i="199"/>
  <c r="H21" i="199"/>
  <c r="G21" i="199"/>
  <c r="J13" i="199"/>
  <c r="K13" i="199"/>
  <c r="C14" i="198"/>
  <c r="I13" i="199"/>
  <c r="F14" i="198"/>
  <c r="H13" i="199"/>
  <c r="E14" i="198"/>
  <c r="G13" i="199"/>
  <c r="D14" i="198"/>
  <c r="J6" i="199"/>
  <c r="K6" i="199"/>
  <c r="C6" i="198"/>
  <c r="I6" i="199"/>
  <c r="H6" i="199"/>
  <c r="G6" i="199"/>
  <c r="F22" i="198"/>
  <c r="E22" i="198"/>
  <c r="D22" i="198"/>
  <c r="F10" i="198"/>
  <c r="E10" i="198"/>
  <c r="D10" i="198"/>
  <c r="F9" i="198"/>
  <c r="F6" i="198"/>
  <c r="E6" i="198"/>
  <c r="E9" i="198"/>
  <c r="D6" i="198"/>
  <c r="D9" i="198"/>
  <c r="C18" i="198"/>
  <c r="C17" i="198"/>
  <c r="C10" i="198"/>
  <c r="C9" i="198"/>
  <c r="F18" i="198"/>
  <c r="F17" i="198"/>
  <c r="D17" i="198"/>
  <c r="D18" i="198"/>
  <c r="E17" i="198"/>
  <c r="E18" i="198"/>
  <c r="AN8" i="190"/>
  <c r="AL8" i="190"/>
  <c r="AM2243" i="190"/>
  <c r="AM2244" i="190"/>
  <c r="AM2245" i="190"/>
  <c r="AM2246" i="190"/>
  <c r="AM2247" i="190"/>
  <c r="AM2248" i="190"/>
  <c r="AM2249" i="190"/>
  <c r="AM2250" i="190"/>
  <c r="AM2251" i="190"/>
  <c r="AM2252" i="190"/>
  <c r="AM2253" i="190"/>
  <c r="AM2254" i="190"/>
  <c r="AM2255" i="190"/>
  <c r="AM2256" i="190"/>
  <c r="AM2257" i="190"/>
  <c r="AM2258" i="190"/>
  <c r="AM2259" i="190"/>
  <c r="AM2260" i="190"/>
  <c r="AM2261" i="190"/>
  <c r="AM2262" i="190"/>
  <c r="AM2263" i="190"/>
  <c r="AM2264" i="190"/>
  <c r="AM2265" i="190"/>
  <c r="AM2266" i="190"/>
  <c r="AM2267" i="190"/>
  <c r="AM2268" i="190"/>
  <c r="AM2269" i="190"/>
  <c r="AM2270" i="190"/>
  <c r="AM2271" i="190"/>
  <c r="AM2272" i="190"/>
  <c r="AM2273" i="190"/>
  <c r="AM2274" i="190"/>
  <c r="AM2275" i="190"/>
  <c r="AM2276" i="190"/>
  <c r="AM2277" i="190"/>
  <c r="AM2278" i="190"/>
  <c r="AM2279" i="190"/>
  <c r="AM2280" i="190"/>
  <c r="AM2281" i="190"/>
  <c r="AM2282" i="190"/>
  <c r="AM2283" i="190"/>
  <c r="AM2284" i="190"/>
  <c r="AM2285" i="190"/>
  <c r="AM2286" i="190"/>
  <c r="AM2287" i="190"/>
  <c r="AM2288" i="190"/>
  <c r="AM2289" i="190"/>
  <c r="AM2290" i="190"/>
  <c r="AM2291" i="190"/>
  <c r="AM2292" i="190"/>
  <c r="AM2293" i="190"/>
  <c r="AM2294" i="190"/>
  <c r="AM2295" i="190"/>
  <c r="AM2296" i="190"/>
  <c r="AM2297" i="190"/>
  <c r="AM2298" i="190"/>
  <c r="AM2299" i="190"/>
  <c r="AM2300" i="190"/>
  <c r="AM2301" i="190"/>
  <c r="AM2302" i="190"/>
  <c r="AM2303" i="190"/>
  <c r="AM2304" i="190"/>
  <c r="AM2305" i="190"/>
  <c r="AM2306" i="190"/>
  <c r="AM2307" i="190"/>
  <c r="AM2308" i="190"/>
  <c r="AM2309" i="190"/>
  <c r="AM2310" i="190"/>
  <c r="AM2311" i="190"/>
  <c r="AM2312" i="190"/>
  <c r="AM2313" i="190"/>
  <c r="AM2314" i="190"/>
  <c r="AM2315" i="190"/>
  <c r="AM2316" i="190"/>
  <c r="AM2317" i="190"/>
  <c r="AM2318" i="190"/>
  <c r="AM2319" i="190"/>
  <c r="AM2320" i="190"/>
  <c r="AM2321" i="190"/>
  <c r="AM2322" i="190"/>
  <c r="AM2323" i="190"/>
  <c r="AM2324" i="190"/>
  <c r="AM2325" i="190"/>
  <c r="AM2326" i="190"/>
  <c r="AM2327" i="190"/>
  <c r="AM2328" i="190"/>
  <c r="AM2329" i="190"/>
  <c r="AM2330" i="190"/>
  <c r="AM2331" i="190"/>
  <c r="AM2332" i="190"/>
  <c r="AM2333" i="190"/>
  <c r="AM2334" i="190"/>
  <c r="AM2335" i="190"/>
  <c r="AM2336" i="190"/>
  <c r="AM2337" i="190"/>
  <c r="AM2338" i="190"/>
  <c r="AM2339" i="190"/>
  <c r="AM2340" i="190"/>
  <c r="AM2341" i="190"/>
  <c r="AM2342" i="190"/>
  <c r="AM2343" i="190"/>
  <c r="AM2344" i="190"/>
  <c r="AM2345" i="190"/>
  <c r="AM2346" i="190"/>
  <c r="AM2347" i="190"/>
  <c r="AM2348" i="190"/>
  <c r="AM2349" i="190"/>
  <c r="AM2350" i="190"/>
  <c r="AM2351" i="190"/>
  <c r="AM2352" i="190"/>
  <c r="AM2353" i="190"/>
  <c r="AM2354" i="190"/>
  <c r="AM679" i="190"/>
  <c r="AM680" i="190"/>
  <c r="AM681" i="190"/>
  <c r="AM682" i="190"/>
  <c r="AM683" i="190"/>
  <c r="AM684" i="190"/>
  <c r="AM685" i="190"/>
  <c r="AM686" i="190"/>
  <c r="AM687" i="190"/>
  <c r="AM688" i="190"/>
  <c r="AM689" i="190"/>
  <c r="AM690" i="190"/>
  <c r="AM691" i="190"/>
  <c r="AM692" i="190"/>
  <c r="AM693" i="190"/>
  <c r="AM694" i="190"/>
  <c r="AM695" i="190"/>
  <c r="AM696" i="190"/>
  <c r="AM697" i="190"/>
  <c r="AM698" i="190"/>
  <c r="AM699" i="190"/>
  <c r="AM700" i="190"/>
  <c r="AM701" i="190"/>
  <c r="AM702" i="190"/>
  <c r="AM703" i="190"/>
  <c r="AM704" i="190"/>
  <c r="AM705" i="190"/>
  <c r="AM706" i="190"/>
  <c r="AM707" i="190"/>
  <c r="AM708" i="190"/>
  <c r="AM709" i="190"/>
  <c r="AM710" i="190"/>
  <c r="AM711" i="190"/>
  <c r="AM712" i="190"/>
  <c r="AM713" i="190"/>
  <c r="AM714" i="190"/>
  <c r="AM715" i="190"/>
  <c r="AM716" i="190"/>
  <c r="AM717" i="190"/>
  <c r="AM718" i="190"/>
  <c r="AM719" i="190"/>
  <c r="AM720" i="190"/>
  <c r="AM721" i="190"/>
  <c r="AM722" i="190"/>
  <c r="AM723" i="190"/>
  <c r="AM724" i="190"/>
  <c r="AM725" i="190"/>
  <c r="AM726" i="190"/>
  <c r="AM727" i="190"/>
  <c r="AM728" i="190"/>
  <c r="AM729" i="190"/>
  <c r="AM730" i="190"/>
  <c r="AM731" i="190"/>
  <c r="AM732" i="190"/>
  <c r="AM733" i="190"/>
  <c r="AM734" i="190"/>
  <c r="AM735" i="190"/>
  <c r="AM736" i="190"/>
  <c r="AM737" i="190"/>
  <c r="AM738" i="190"/>
  <c r="AM739" i="190"/>
  <c r="AM740" i="190"/>
  <c r="AM741" i="190"/>
  <c r="AM742" i="190"/>
  <c r="AM743" i="190"/>
  <c r="AM744" i="190"/>
  <c r="AM745" i="190"/>
  <c r="AM746" i="190"/>
  <c r="AM747" i="190"/>
  <c r="AM748" i="190"/>
  <c r="AM749" i="190"/>
  <c r="AM750" i="190"/>
  <c r="AM751" i="190"/>
  <c r="AM752" i="190"/>
  <c r="AM753" i="190"/>
  <c r="AM754" i="190"/>
  <c r="AM755" i="190"/>
  <c r="AM756" i="190"/>
  <c r="AM757" i="190"/>
  <c r="AM758" i="190"/>
  <c r="AM759" i="190"/>
  <c r="AM760" i="190"/>
  <c r="AM761" i="190"/>
  <c r="AM762" i="190"/>
  <c r="AM763" i="190"/>
  <c r="AM764" i="190"/>
  <c r="AM765" i="190"/>
  <c r="AM766" i="190"/>
  <c r="AM767" i="190"/>
  <c r="AM768" i="190"/>
  <c r="AM769" i="190"/>
  <c r="AM770" i="190"/>
  <c r="AM771" i="190"/>
  <c r="AM772" i="190"/>
  <c r="AM773" i="190"/>
  <c r="AM774" i="190"/>
  <c r="AM775" i="190"/>
  <c r="AM776" i="190"/>
  <c r="AM777" i="190"/>
  <c r="AM778" i="190"/>
  <c r="AM779" i="190"/>
  <c r="AM780" i="190"/>
  <c r="AM781" i="190"/>
  <c r="AM782" i="190"/>
  <c r="AM783" i="190"/>
  <c r="AM784" i="190"/>
  <c r="AM785" i="190"/>
  <c r="AM786" i="190"/>
  <c r="AM787" i="190"/>
  <c r="AM788" i="190"/>
  <c r="AM789" i="190"/>
  <c r="AM790" i="190"/>
  <c r="AM791" i="190"/>
  <c r="AM792" i="190"/>
  <c r="AM793" i="190"/>
  <c r="AM794" i="190"/>
  <c r="AM795" i="190"/>
  <c r="AM796" i="190"/>
  <c r="AM797" i="190"/>
  <c r="AM798" i="190"/>
  <c r="AM799" i="190"/>
  <c r="AM800" i="190"/>
  <c r="AM801" i="190"/>
  <c r="AM802" i="190"/>
  <c r="AM803" i="190"/>
  <c r="AM804" i="190"/>
  <c r="AM805" i="190"/>
  <c r="AM806" i="190"/>
  <c r="AM807" i="190"/>
  <c r="AM808" i="190"/>
  <c r="AM809" i="190"/>
  <c r="AM810" i="190"/>
  <c r="AM811" i="190"/>
  <c r="AM812" i="190"/>
  <c r="AM813" i="190"/>
  <c r="AM814" i="190"/>
  <c r="AM815" i="190"/>
  <c r="AM816" i="190"/>
  <c r="AM817" i="190"/>
  <c r="AM818" i="190"/>
  <c r="AM819" i="190"/>
  <c r="AM820" i="190"/>
  <c r="AM821" i="190"/>
  <c r="AM822" i="190"/>
  <c r="AM823" i="190"/>
  <c r="AM824" i="190"/>
  <c r="AM825" i="190"/>
  <c r="AM826" i="190"/>
  <c r="AM827" i="190"/>
  <c r="AM828" i="190"/>
  <c r="AM829" i="190"/>
  <c r="AM830" i="190"/>
  <c r="AM831" i="190"/>
  <c r="AM832" i="190"/>
  <c r="AM833" i="190"/>
  <c r="AM834" i="190"/>
  <c r="AM835" i="190"/>
  <c r="AM836" i="190"/>
  <c r="AM837" i="190"/>
  <c r="AM838" i="190"/>
  <c r="AM839" i="190"/>
  <c r="AM840" i="190"/>
  <c r="AM841" i="190"/>
  <c r="AM842" i="190"/>
  <c r="AM843" i="190"/>
  <c r="AM844" i="190"/>
  <c r="AM845" i="190"/>
  <c r="AM846" i="190"/>
  <c r="AM847" i="190"/>
  <c r="AM848" i="190"/>
  <c r="AM849" i="190"/>
  <c r="AM850" i="190"/>
  <c r="AM851" i="190"/>
  <c r="AM852" i="190"/>
  <c r="AM853" i="190"/>
  <c r="AM854" i="190"/>
  <c r="AM855" i="190"/>
  <c r="AM856" i="190"/>
  <c r="AM857" i="190"/>
  <c r="AM858" i="190"/>
  <c r="AM859" i="190"/>
  <c r="AM860" i="190"/>
  <c r="AM861" i="190"/>
  <c r="AM862" i="190"/>
  <c r="AM863" i="190"/>
  <c r="AM864" i="190"/>
  <c r="AM865" i="190"/>
  <c r="AM866" i="190"/>
  <c r="AM867" i="190"/>
  <c r="AM868" i="190"/>
  <c r="AM869" i="190"/>
  <c r="AM870" i="190"/>
  <c r="AM871" i="190"/>
  <c r="AM872" i="190"/>
  <c r="AM873" i="190"/>
  <c r="AM874" i="190"/>
  <c r="AM875" i="190"/>
  <c r="AM876" i="190"/>
  <c r="AM877" i="190"/>
  <c r="AM878" i="190"/>
  <c r="AM879" i="190"/>
  <c r="AM880" i="190"/>
  <c r="AM881" i="190"/>
  <c r="AM882" i="190"/>
  <c r="AM883" i="190"/>
  <c r="AM884" i="190"/>
  <c r="AM885" i="190"/>
  <c r="AM886" i="190"/>
  <c r="AM887" i="190"/>
  <c r="AM888" i="190"/>
  <c r="AM889" i="190"/>
  <c r="AM890" i="190"/>
  <c r="AM891" i="190"/>
  <c r="AM892" i="190"/>
  <c r="AM893" i="190"/>
  <c r="AM894" i="190"/>
  <c r="AM895" i="190"/>
  <c r="AM896" i="190"/>
  <c r="AM897" i="190"/>
  <c r="AM898" i="190"/>
  <c r="AM899" i="190"/>
  <c r="AM900" i="190"/>
  <c r="AM901" i="190"/>
  <c r="AM902" i="190"/>
  <c r="AM903" i="190"/>
  <c r="AM904" i="190"/>
  <c r="AM905" i="190"/>
  <c r="AM906" i="190"/>
  <c r="AM907" i="190"/>
  <c r="AM908" i="190"/>
  <c r="AM909" i="190"/>
  <c r="AM910" i="190"/>
  <c r="AM911" i="190"/>
  <c r="AM912" i="190"/>
  <c r="AM913" i="190"/>
  <c r="AM914" i="190"/>
  <c r="AM915" i="190"/>
  <c r="AM916" i="190"/>
  <c r="AM917" i="190"/>
  <c r="AM918" i="190"/>
  <c r="AM919" i="190"/>
  <c r="AM920" i="190"/>
  <c r="AM921" i="190"/>
  <c r="AM922" i="190"/>
  <c r="AM923" i="190"/>
  <c r="AM924" i="190"/>
  <c r="AM925" i="190"/>
  <c r="AM926" i="190"/>
  <c r="AM927" i="190"/>
  <c r="AM928" i="190"/>
  <c r="AM929" i="190"/>
  <c r="AM930" i="190"/>
  <c r="AM931" i="190"/>
  <c r="AM932" i="190"/>
  <c r="AM933" i="190"/>
  <c r="AM934" i="190"/>
  <c r="AM935" i="190"/>
  <c r="AM936" i="190"/>
  <c r="AM937" i="190"/>
  <c r="AM938" i="190"/>
  <c r="AM939" i="190"/>
  <c r="AM940" i="190"/>
  <c r="AM941" i="190"/>
  <c r="AM942" i="190"/>
  <c r="AM943" i="190"/>
  <c r="AM944" i="190"/>
  <c r="AM945" i="190"/>
  <c r="AM946" i="190"/>
  <c r="AM947" i="190"/>
  <c r="AM948" i="190"/>
  <c r="AM949" i="190"/>
  <c r="AM950" i="190"/>
  <c r="AM951" i="190"/>
  <c r="AM952" i="190"/>
  <c r="AM953" i="190"/>
  <c r="AM954" i="190"/>
  <c r="AM955" i="190"/>
  <c r="AM956" i="190"/>
  <c r="AM957" i="190"/>
  <c r="AM958" i="190"/>
  <c r="AM959" i="190"/>
  <c r="AM960" i="190"/>
  <c r="AM961" i="190"/>
  <c r="AM962" i="190"/>
  <c r="AM963" i="190"/>
  <c r="AM964" i="190"/>
  <c r="AM965" i="190"/>
  <c r="AM966" i="190"/>
  <c r="AM967" i="190"/>
  <c r="AM968" i="190"/>
  <c r="AM969" i="190"/>
  <c r="AM970" i="190"/>
  <c r="AM971" i="190"/>
  <c r="AM972" i="190"/>
  <c r="AM973" i="190"/>
  <c r="AM974" i="190"/>
  <c r="AM975" i="190"/>
  <c r="AM976" i="190"/>
  <c r="AM977" i="190"/>
  <c r="AM978" i="190"/>
  <c r="AM979" i="190"/>
  <c r="AM980" i="190"/>
  <c r="AM981" i="190"/>
  <c r="AM982" i="190"/>
  <c r="AM983" i="190"/>
  <c r="AM984" i="190"/>
  <c r="AM985" i="190"/>
  <c r="AM986" i="190"/>
  <c r="AM987" i="190"/>
  <c r="AM988" i="190"/>
  <c r="AM989" i="190"/>
  <c r="AM990" i="190"/>
  <c r="AM991" i="190"/>
  <c r="AM992" i="190"/>
  <c r="AM993" i="190"/>
  <c r="AM994" i="190"/>
  <c r="AM995" i="190"/>
  <c r="AM996" i="190"/>
  <c r="AM997" i="190"/>
  <c r="AM998" i="190"/>
  <c r="AM999" i="190"/>
  <c r="AM1000" i="190"/>
  <c r="AM1001" i="190"/>
  <c r="AM1002" i="190"/>
  <c r="AM1003" i="190"/>
  <c r="AM1004" i="190"/>
  <c r="AM1005" i="190"/>
  <c r="AM1006" i="190"/>
  <c r="AM1007" i="190"/>
  <c r="AM1008" i="190"/>
  <c r="AM1009" i="190"/>
  <c r="AM1010" i="190"/>
  <c r="AM1011" i="190"/>
  <c r="AM1012" i="190"/>
  <c r="AM1013" i="190"/>
  <c r="AM1014" i="190"/>
  <c r="AM1015" i="190"/>
  <c r="AM1016" i="190"/>
  <c r="AM1017" i="190"/>
  <c r="AM1018" i="190"/>
  <c r="AM1019" i="190"/>
  <c r="AM1020" i="190"/>
  <c r="AM1021" i="190"/>
  <c r="AM1022" i="190"/>
  <c r="AM1023" i="190"/>
  <c r="AM1024" i="190"/>
  <c r="AM1025" i="190"/>
  <c r="AM1026" i="190"/>
  <c r="AM1027" i="190"/>
  <c r="AM1028" i="190"/>
  <c r="AM1029" i="190"/>
  <c r="AM1030" i="190"/>
  <c r="AM1031" i="190"/>
  <c r="AM1032" i="190"/>
  <c r="AM1033" i="190"/>
  <c r="AM1034" i="190"/>
  <c r="AM1035" i="190"/>
  <c r="AM1036" i="190"/>
  <c r="AM1037" i="190"/>
  <c r="AM1038" i="190"/>
  <c r="AM1039" i="190"/>
  <c r="AM1040" i="190"/>
  <c r="AM1041" i="190"/>
  <c r="AM1042" i="190"/>
  <c r="AM1043" i="190"/>
  <c r="AM1044" i="190"/>
  <c r="AM1045" i="190"/>
  <c r="AM1046" i="190"/>
  <c r="AM1047" i="190"/>
  <c r="AM1048" i="190"/>
  <c r="AM1049" i="190"/>
  <c r="AM1050" i="190"/>
  <c r="AM1051" i="190"/>
  <c r="AM1052" i="190"/>
  <c r="AM1053" i="190"/>
  <c r="AM1054" i="190"/>
  <c r="AM1055" i="190"/>
  <c r="AM1056" i="190"/>
  <c r="AM1057" i="190"/>
  <c r="AM1058" i="190"/>
  <c r="AM1059" i="190"/>
  <c r="AM1060" i="190"/>
  <c r="AM1061" i="190"/>
  <c r="AM1062" i="190"/>
  <c r="AM1063" i="190"/>
  <c r="AM1064" i="190"/>
  <c r="AM1065" i="190"/>
  <c r="AM1066" i="190"/>
  <c r="AM1067" i="190"/>
  <c r="AM1068" i="190"/>
  <c r="AM1069" i="190"/>
  <c r="AM1070" i="190"/>
  <c r="AM1071" i="190"/>
  <c r="AM1072" i="190"/>
  <c r="AM1073" i="190"/>
  <c r="AM1074" i="190"/>
  <c r="AM1075" i="190"/>
  <c r="AM1076" i="190"/>
  <c r="AM1077" i="190"/>
  <c r="AM1078" i="190"/>
  <c r="AM1079" i="190"/>
  <c r="AM1080" i="190"/>
  <c r="AM1081" i="190"/>
  <c r="AM1082" i="190"/>
  <c r="AM1083" i="190"/>
  <c r="AM1084" i="190"/>
  <c r="AM1085" i="190"/>
  <c r="AM1086" i="190"/>
  <c r="AM1087" i="190"/>
  <c r="AM1088" i="190"/>
  <c r="AM1089" i="190"/>
  <c r="AM1090" i="190"/>
  <c r="AM1091" i="190"/>
  <c r="AM1092" i="190"/>
  <c r="AM1093" i="190"/>
  <c r="AM1094" i="190"/>
  <c r="AM1095" i="190"/>
  <c r="AM1096" i="190"/>
  <c r="AM1097" i="190"/>
  <c r="AM1098" i="190"/>
  <c r="AM1099" i="190"/>
  <c r="AM1100" i="190"/>
  <c r="AM1101" i="190"/>
  <c r="AM1102" i="190"/>
  <c r="AM1103" i="190"/>
  <c r="AM1104" i="190"/>
  <c r="AM1105" i="190"/>
  <c r="AM1106" i="190"/>
  <c r="AM1107" i="190"/>
  <c r="AM1108" i="190"/>
  <c r="AM1109" i="190"/>
  <c r="AM1110" i="190"/>
  <c r="AM1111" i="190"/>
  <c r="AM1112" i="190"/>
  <c r="AM1113" i="190"/>
  <c r="AM1114" i="190"/>
  <c r="AM1115" i="190"/>
  <c r="AM1116" i="190"/>
  <c r="AM1117" i="190"/>
  <c r="AM1118" i="190"/>
  <c r="AM1119" i="190"/>
  <c r="AM1120" i="190"/>
  <c r="AM1121" i="190"/>
  <c r="AM1122" i="190"/>
  <c r="AM1123" i="190"/>
  <c r="AM1124" i="190"/>
  <c r="AM1125" i="190"/>
  <c r="AM1126" i="190"/>
  <c r="AM1127" i="190"/>
  <c r="AM1128" i="190"/>
  <c r="AM1129" i="190"/>
  <c r="AM1130" i="190"/>
  <c r="AM1131" i="190"/>
  <c r="AM1132" i="190"/>
  <c r="AM1133" i="190"/>
  <c r="AM1134" i="190"/>
  <c r="AM1135" i="190"/>
  <c r="AM1136" i="190"/>
  <c r="AM1137" i="190"/>
  <c r="AM1138" i="190"/>
  <c r="AM1139" i="190"/>
  <c r="AM1140" i="190"/>
  <c r="AM1141" i="190"/>
  <c r="AM1142" i="190"/>
  <c r="AM1143" i="190"/>
  <c r="AM1144" i="190"/>
  <c r="AM1145" i="190"/>
  <c r="AM1146" i="190"/>
  <c r="AM1147" i="190"/>
  <c r="AM1148" i="190"/>
  <c r="AM1149" i="190"/>
  <c r="AM1150" i="190"/>
  <c r="AM1151" i="190"/>
  <c r="AM1152" i="190"/>
  <c r="AM1153" i="190"/>
  <c r="AM1154" i="190"/>
  <c r="AM1155" i="190"/>
  <c r="AM1156" i="190"/>
  <c r="AM1157" i="190"/>
  <c r="AM1158" i="190"/>
  <c r="AM1159" i="190"/>
  <c r="AM1160" i="190"/>
  <c r="AM1161" i="190"/>
  <c r="AM1162" i="190"/>
  <c r="AM1163" i="190"/>
  <c r="AM1164" i="190"/>
  <c r="AM1165" i="190"/>
  <c r="AM1166" i="190"/>
  <c r="AM1167" i="190"/>
  <c r="AM1168" i="190"/>
  <c r="AM1169" i="190"/>
  <c r="AM1170" i="190"/>
  <c r="AM1171" i="190"/>
  <c r="AM1172" i="190"/>
  <c r="AM1173" i="190"/>
  <c r="AM1174" i="190"/>
  <c r="AM1175" i="190"/>
  <c r="AM1176" i="190"/>
  <c r="AM1177" i="190"/>
  <c r="AM1178" i="190"/>
  <c r="AM1179" i="190"/>
  <c r="AM1180" i="190"/>
  <c r="AM1181" i="190"/>
  <c r="AM1182" i="190"/>
  <c r="AM1183" i="190"/>
  <c r="AM1184" i="190"/>
  <c r="AM1185" i="190"/>
  <c r="AM1186" i="190"/>
  <c r="AM1187" i="190"/>
  <c r="AM1188" i="190"/>
  <c r="AM1189" i="190"/>
  <c r="AM1190" i="190"/>
  <c r="AM1191" i="190"/>
  <c r="AM1192" i="190"/>
  <c r="AM1193" i="190"/>
  <c r="AM1194" i="190"/>
  <c r="AM1195" i="190"/>
  <c r="AM1196" i="190"/>
  <c r="AM1197" i="190"/>
  <c r="AM1198" i="190"/>
  <c r="AM1199" i="190"/>
  <c r="AM1200" i="190"/>
  <c r="AM1201" i="190"/>
  <c r="AM1202" i="190"/>
  <c r="AM1203" i="190"/>
  <c r="AM1204" i="190"/>
  <c r="AM1205" i="190"/>
  <c r="AM1206" i="190"/>
  <c r="AM1207" i="190"/>
  <c r="AM1208" i="190"/>
  <c r="AM1209" i="190"/>
  <c r="AM1210" i="190"/>
  <c r="AM1211" i="190"/>
  <c r="AM1212" i="190"/>
  <c r="AM1213" i="190"/>
  <c r="AM1214" i="190"/>
  <c r="AM1215" i="190"/>
  <c r="AM1216" i="190"/>
  <c r="AM1217" i="190"/>
  <c r="AM1218" i="190"/>
  <c r="AM1219" i="190"/>
  <c r="AM1220" i="190"/>
  <c r="AM1221" i="190"/>
  <c r="AM1222" i="190"/>
  <c r="AM1223" i="190"/>
  <c r="AM1224" i="190"/>
  <c r="AM1225" i="190"/>
  <c r="AM1226" i="190"/>
  <c r="AM1227" i="190"/>
  <c r="AM1228" i="190"/>
  <c r="AM1229" i="190"/>
  <c r="AM1230" i="190"/>
  <c r="AM1231" i="190"/>
  <c r="AM1232" i="190"/>
  <c r="AM1233" i="190"/>
  <c r="AM1234" i="190"/>
  <c r="AM1235" i="190"/>
  <c r="AM1236" i="190"/>
  <c r="AM1237" i="190"/>
  <c r="AM1238" i="190"/>
  <c r="AM1239" i="190"/>
  <c r="AM1240" i="190"/>
  <c r="AM1241" i="190"/>
  <c r="AM1242" i="190"/>
  <c r="AM1243" i="190"/>
  <c r="AM1244" i="190"/>
  <c r="AM1245" i="190"/>
  <c r="AM1246" i="190"/>
  <c r="AM1247" i="190"/>
  <c r="AM1248" i="190"/>
  <c r="AM1249" i="190"/>
  <c r="AM1250" i="190"/>
  <c r="AM1251" i="190"/>
  <c r="AM1252" i="190"/>
  <c r="AM1253" i="190"/>
  <c r="AM1254" i="190"/>
  <c r="AM1255" i="190"/>
  <c r="AM1256" i="190"/>
  <c r="AM1257" i="190"/>
  <c r="AM1258" i="190"/>
  <c r="AM1259" i="190"/>
  <c r="AM1260" i="190"/>
  <c r="AM1261" i="190"/>
  <c r="AM1262" i="190"/>
  <c r="AM1263" i="190"/>
  <c r="AM1264" i="190"/>
  <c r="AM1265" i="190"/>
  <c r="AM1266" i="190"/>
  <c r="AM1267" i="190"/>
  <c r="AM1268" i="190"/>
  <c r="AM1269" i="190"/>
  <c r="AM1270" i="190"/>
  <c r="AM1271" i="190"/>
  <c r="AM1272" i="190"/>
  <c r="AM1273" i="190"/>
  <c r="AM1274" i="190"/>
  <c r="AM1275" i="190"/>
  <c r="AM1276" i="190"/>
  <c r="AM1277" i="190"/>
  <c r="AM1278" i="190"/>
  <c r="AM1279" i="190"/>
  <c r="AM1280" i="190"/>
  <c r="AM1281" i="190"/>
  <c r="AM1282" i="190"/>
  <c r="AM1283" i="190"/>
  <c r="AM1284" i="190"/>
  <c r="AM1285" i="190"/>
  <c r="AM1286" i="190"/>
  <c r="AM1287" i="190"/>
  <c r="AM1288" i="190"/>
  <c r="AM1289" i="190"/>
  <c r="AM1290" i="190"/>
  <c r="AM1291" i="190"/>
  <c r="AM1292" i="190"/>
  <c r="AM1293" i="190"/>
  <c r="AM1294" i="190"/>
  <c r="AM1295" i="190"/>
  <c r="AM1296" i="190"/>
  <c r="AM1297" i="190"/>
  <c r="AM1298" i="190"/>
  <c r="AM1299" i="190"/>
  <c r="AM1300" i="190"/>
  <c r="AM1301" i="190"/>
  <c r="AM1302" i="190"/>
  <c r="AM1303" i="190"/>
  <c r="AM1304" i="190"/>
  <c r="AM1305" i="190"/>
  <c r="AM1306" i="190"/>
  <c r="AM1307" i="190"/>
  <c r="AM1308" i="190"/>
  <c r="AM1309" i="190"/>
  <c r="AM1310" i="190"/>
  <c r="AM1311" i="190"/>
  <c r="AM1312" i="190"/>
  <c r="AM1313" i="190"/>
  <c r="AM1314" i="190"/>
  <c r="AM1315" i="190"/>
  <c r="AM1316" i="190"/>
  <c r="AM1317" i="190"/>
  <c r="AM1318" i="190"/>
  <c r="AM1319" i="190"/>
  <c r="AM1320" i="190"/>
  <c r="AM1321" i="190"/>
  <c r="AM1322" i="190"/>
  <c r="AM1323" i="190"/>
  <c r="AM1324" i="190"/>
  <c r="AM1325" i="190"/>
  <c r="AM1326" i="190"/>
  <c r="AM1327" i="190"/>
  <c r="AM1328" i="190"/>
  <c r="AM1329" i="190"/>
  <c r="AM1330" i="190"/>
  <c r="AM1331" i="190"/>
  <c r="AM1332" i="190"/>
  <c r="AM1333" i="190"/>
  <c r="AM1334" i="190"/>
  <c r="AM1335" i="190"/>
  <c r="AM1336" i="190"/>
  <c r="AM1337" i="190"/>
  <c r="AM1338" i="190"/>
  <c r="AM1339" i="190"/>
  <c r="AM1340" i="190"/>
  <c r="AM1341" i="190"/>
  <c r="AM1342" i="190"/>
  <c r="AM1343" i="190"/>
  <c r="AM1344" i="190"/>
  <c r="AM1345" i="190"/>
  <c r="AM1346" i="190"/>
  <c r="AM1347" i="190"/>
  <c r="AM1348" i="190"/>
  <c r="AM1349" i="190"/>
  <c r="AM1350" i="190"/>
  <c r="AM1351" i="190"/>
  <c r="AM1352" i="190"/>
  <c r="AM1353" i="190"/>
  <c r="AM1354" i="190"/>
  <c r="AM1355" i="190"/>
  <c r="AM1356" i="190"/>
  <c r="AM1357" i="190"/>
  <c r="AM1358" i="190"/>
  <c r="AM1359" i="190"/>
  <c r="AM1360" i="190"/>
  <c r="AM1361" i="190"/>
  <c r="AM1362" i="190"/>
  <c r="AM1363" i="190"/>
  <c r="AM1364" i="190"/>
  <c r="AM1365" i="190"/>
  <c r="AM1366" i="190"/>
  <c r="AM1367" i="190"/>
  <c r="AM1368" i="190"/>
  <c r="AM1369" i="190"/>
  <c r="AM1370" i="190"/>
  <c r="AM1371" i="190"/>
  <c r="AM1372" i="190"/>
  <c r="AM1373" i="190"/>
  <c r="AM1374" i="190"/>
  <c r="AM1375" i="190"/>
  <c r="AM1376" i="190"/>
  <c r="AM1377" i="190"/>
  <c r="AM1378" i="190"/>
  <c r="AM1379" i="190"/>
  <c r="AM1380" i="190"/>
  <c r="AM1381" i="190"/>
  <c r="AM1382" i="190"/>
  <c r="AM1383" i="190"/>
  <c r="AM1384" i="190"/>
  <c r="AM1385" i="190"/>
  <c r="AM1386" i="190"/>
  <c r="AM1387" i="190"/>
  <c r="AM1388" i="190"/>
  <c r="AM1389" i="190"/>
  <c r="AM1390" i="190"/>
  <c r="AM1391" i="190"/>
  <c r="AM1392" i="190"/>
  <c r="AM1393" i="190"/>
  <c r="AM1394" i="190"/>
  <c r="AM1395" i="190"/>
  <c r="AM1396" i="190"/>
  <c r="AM1397" i="190"/>
  <c r="AM1398" i="190"/>
  <c r="AM1399" i="190"/>
  <c r="AM1400" i="190"/>
  <c r="AM1401" i="190"/>
  <c r="AM1402" i="190"/>
  <c r="AM1403" i="190"/>
  <c r="AM1404" i="190"/>
  <c r="AM1405" i="190"/>
  <c r="AM1406" i="190"/>
  <c r="AM1407" i="190"/>
  <c r="AM1408" i="190"/>
  <c r="AM1409" i="190"/>
  <c r="AM1410" i="190"/>
  <c r="AM1411" i="190"/>
  <c r="AM1412" i="190"/>
  <c r="AM1413" i="190"/>
  <c r="AM1414" i="190"/>
  <c r="AM1415" i="190"/>
  <c r="AM1416" i="190"/>
  <c r="AM1417" i="190"/>
  <c r="AM1418" i="190"/>
  <c r="AM1419" i="190"/>
  <c r="AM1420" i="190"/>
  <c r="AM1421" i="190"/>
  <c r="AM1422" i="190"/>
  <c r="AM1423" i="190"/>
  <c r="AM1424" i="190"/>
  <c r="AM1425" i="190"/>
  <c r="AM1426" i="190"/>
  <c r="AM1427" i="190"/>
  <c r="AM1428" i="190"/>
  <c r="AM1429" i="190"/>
  <c r="AM1430" i="190"/>
  <c r="AM1431" i="190"/>
  <c r="AM1432" i="190"/>
  <c r="AM1433" i="190"/>
  <c r="AM1434" i="190"/>
  <c r="AM1435" i="190"/>
  <c r="AM1436" i="190"/>
  <c r="AM1437" i="190"/>
  <c r="AM1438" i="190"/>
  <c r="AM1439" i="190"/>
  <c r="AM1440" i="190"/>
  <c r="AM1441" i="190"/>
  <c r="AM1442" i="190"/>
  <c r="AM1443" i="190"/>
  <c r="AM1444" i="190"/>
  <c r="AM1445" i="190"/>
  <c r="AM1446" i="190"/>
  <c r="AM1447" i="190"/>
  <c r="AM1448" i="190"/>
  <c r="AM1449" i="190"/>
  <c r="AM1450" i="190"/>
  <c r="AM1451" i="190"/>
  <c r="AM1452" i="190"/>
  <c r="AM1453" i="190"/>
  <c r="AM1454" i="190"/>
  <c r="AM1455" i="190"/>
  <c r="AM1456" i="190"/>
  <c r="AM1457" i="190"/>
  <c r="AM1458" i="190"/>
  <c r="AM1459" i="190"/>
  <c r="AM1460" i="190"/>
  <c r="AM1461" i="190"/>
  <c r="AM1462" i="190"/>
  <c r="AM1463" i="190"/>
  <c r="AM1464" i="190"/>
  <c r="AM1465" i="190"/>
  <c r="AM1466" i="190"/>
  <c r="AM1467" i="190"/>
  <c r="AM1468" i="190"/>
  <c r="AM1469" i="190"/>
  <c r="AM1470" i="190"/>
  <c r="AM1471" i="190"/>
  <c r="AM1472" i="190"/>
  <c r="AM1473" i="190"/>
  <c r="AM1474" i="190"/>
  <c r="AM1475" i="190"/>
  <c r="AM1476" i="190"/>
  <c r="AM1477" i="190"/>
  <c r="AM1478" i="190"/>
  <c r="AM1479" i="190"/>
  <c r="AM1480" i="190"/>
  <c r="AM1481" i="190"/>
  <c r="AM1482" i="190"/>
  <c r="AM1483" i="190"/>
  <c r="AM1484" i="190"/>
  <c r="AM1485" i="190"/>
  <c r="AM1486" i="190"/>
  <c r="AM1487" i="190"/>
  <c r="AM1488" i="190"/>
  <c r="AM1489" i="190"/>
  <c r="AM1490" i="190"/>
  <c r="AM1491" i="190"/>
  <c r="AM1492" i="190"/>
  <c r="AM1493" i="190"/>
  <c r="AM1494" i="190"/>
  <c r="AM1495" i="190"/>
  <c r="AM1496" i="190"/>
  <c r="AM1497" i="190"/>
  <c r="AM1498" i="190"/>
  <c r="AM1499" i="190"/>
  <c r="AM1500" i="190"/>
  <c r="AM1501" i="190"/>
  <c r="AM1502" i="190"/>
  <c r="AM1503" i="190"/>
  <c r="AM1504" i="190"/>
  <c r="AM1505" i="190"/>
  <c r="AM1506" i="190"/>
  <c r="AM1507" i="190"/>
  <c r="AM1508" i="190"/>
  <c r="AM1509" i="190"/>
  <c r="AM1510" i="190"/>
  <c r="AM1511" i="190"/>
  <c r="AM1512" i="190"/>
  <c r="AM1513" i="190"/>
  <c r="AM1514" i="190"/>
  <c r="AM1515" i="190"/>
  <c r="AM1516" i="190"/>
  <c r="AM1517" i="190"/>
  <c r="AM1518" i="190"/>
  <c r="AM1519" i="190"/>
  <c r="AM1520" i="190"/>
  <c r="AM1521" i="190"/>
  <c r="AM1522" i="190"/>
  <c r="AM1523" i="190"/>
  <c r="AM1524" i="190"/>
  <c r="AM1525" i="190"/>
  <c r="AM1526" i="190"/>
  <c r="AM1527" i="190"/>
  <c r="AM1528" i="190"/>
  <c r="AM1529" i="190"/>
  <c r="AM1530" i="190"/>
  <c r="AM1531" i="190"/>
  <c r="AM1532" i="190"/>
  <c r="AM1533" i="190"/>
  <c r="AM1534" i="190"/>
  <c r="AM1535" i="190"/>
  <c r="AM1536" i="190"/>
  <c r="AM1537" i="190"/>
  <c r="AM1538" i="190"/>
  <c r="AM1539" i="190"/>
  <c r="AM1540" i="190"/>
  <c r="AM1541" i="190"/>
  <c r="AM1542" i="190"/>
  <c r="AM1543" i="190"/>
  <c r="AM1544" i="190"/>
  <c r="AM1545" i="190"/>
  <c r="AM1546" i="190"/>
  <c r="AM1547" i="190"/>
  <c r="AM1548" i="190"/>
  <c r="AM1549" i="190"/>
  <c r="AM1550" i="190"/>
  <c r="AM1551" i="190"/>
  <c r="AM1552" i="190"/>
  <c r="AM1553" i="190"/>
  <c r="AM1554" i="190"/>
  <c r="AM1555" i="190"/>
  <c r="AM1556" i="190"/>
  <c r="AM1557" i="190"/>
  <c r="AM1558" i="190"/>
  <c r="AM1559" i="190"/>
  <c r="AM1560" i="190"/>
  <c r="AM1561" i="190"/>
  <c r="AM1562" i="190"/>
  <c r="AM1563" i="190"/>
  <c r="AM1564" i="190"/>
  <c r="AM1565" i="190"/>
  <c r="AM1566" i="190"/>
  <c r="AM1567" i="190"/>
  <c r="AM1568" i="190"/>
  <c r="AM1569" i="190"/>
  <c r="AM1570" i="190"/>
  <c r="AM1571" i="190"/>
  <c r="AM1572" i="190"/>
  <c r="AM1573" i="190"/>
  <c r="AM1574" i="190"/>
  <c r="AM1575" i="190"/>
  <c r="AM1576" i="190"/>
  <c r="AM1577" i="190"/>
  <c r="AM1578" i="190"/>
  <c r="AM1579" i="190"/>
  <c r="AM1580" i="190"/>
  <c r="AM1581" i="190"/>
  <c r="AM1582" i="190"/>
  <c r="AM1583" i="190"/>
  <c r="AM1584" i="190"/>
  <c r="AM1585" i="190"/>
  <c r="AM1586" i="190"/>
  <c r="AM1587" i="190"/>
  <c r="AM1588" i="190"/>
  <c r="AM1589" i="190"/>
  <c r="AM1590" i="190"/>
  <c r="AM1591" i="190"/>
  <c r="AM1592" i="190"/>
  <c r="AM1593" i="190"/>
  <c r="AM1594" i="190"/>
  <c r="AM1595" i="190"/>
  <c r="AM1596" i="190"/>
  <c r="AM1597" i="190"/>
  <c r="AM1598" i="190"/>
  <c r="AM1599" i="190"/>
  <c r="AM1600" i="190"/>
  <c r="AM1601" i="190"/>
  <c r="AM1602" i="190"/>
  <c r="AM1603" i="190"/>
  <c r="AM1604" i="190"/>
  <c r="AM1605" i="190"/>
  <c r="AM1606" i="190"/>
  <c r="AM1607" i="190"/>
  <c r="AM1608" i="190"/>
  <c r="AM1609" i="190"/>
  <c r="AM1610" i="190"/>
  <c r="AM1611" i="190"/>
  <c r="AM1612" i="190"/>
  <c r="AM1613" i="190"/>
  <c r="AM1614" i="190"/>
  <c r="AM1615" i="190"/>
  <c r="AM1616" i="190"/>
  <c r="AM1617" i="190"/>
  <c r="AM1618" i="190"/>
  <c r="AM1619" i="190"/>
  <c r="AM1620" i="190"/>
  <c r="AM1621" i="190"/>
  <c r="AM1622" i="190"/>
  <c r="AM1623" i="190"/>
  <c r="AM1624" i="190"/>
  <c r="AM1625" i="190"/>
  <c r="AM1626" i="190"/>
  <c r="AM1627" i="190"/>
  <c r="AM1628" i="190"/>
  <c r="AM1629" i="190"/>
  <c r="AM1630" i="190"/>
  <c r="AM1631" i="190"/>
  <c r="AM1632" i="190"/>
  <c r="AM1633" i="190"/>
  <c r="AM1634" i="190"/>
  <c r="AM1635" i="190"/>
  <c r="AM1636" i="190"/>
  <c r="AM1637" i="190"/>
  <c r="AM1638" i="190"/>
  <c r="AM1639" i="190"/>
  <c r="AM1640" i="190"/>
  <c r="AM1641" i="190"/>
  <c r="AM1642" i="190"/>
  <c r="AM1643" i="190"/>
  <c r="AM1644" i="190"/>
  <c r="AM1645" i="190"/>
  <c r="AM1646" i="190"/>
  <c r="AM1647" i="190"/>
  <c r="AM1648" i="190"/>
  <c r="AM1649" i="190"/>
  <c r="AM1650" i="190"/>
  <c r="AM1651" i="190"/>
  <c r="AM1652" i="190"/>
  <c r="AM1653" i="190"/>
  <c r="AM1654" i="190"/>
  <c r="AM1655" i="190"/>
  <c r="AM1656" i="190"/>
  <c r="AM1657" i="190"/>
  <c r="AM1658" i="190"/>
  <c r="AM1659" i="190"/>
  <c r="AM1660" i="190"/>
  <c r="AM1661" i="190"/>
  <c r="AM1662" i="190"/>
  <c r="AM1663" i="190"/>
  <c r="AM1664" i="190"/>
  <c r="AM1665" i="190"/>
  <c r="AM1666" i="190"/>
  <c r="AM1667" i="190"/>
  <c r="AM1668" i="190"/>
  <c r="AM1669" i="190"/>
  <c r="AM1670" i="190"/>
  <c r="AM1671" i="190"/>
  <c r="AM1672" i="190"/>
  <c r="AM1673" i="190"/>
  <c r="AM1674" i="190"/>
  <c r="AM1675" i="190"/>
  <c r="AM1676" i="190"/>
  <c r="AM1677" i="190"/>
  <c r="AM1678" i="190"/>
  <c r="AM1679" i="190"/>
  <c r="AM1680" i="190"/>
  <c r="AM1681" i="190"/>
  <c r="AM1682" i="190"/>
  <c r="AM1683" i="190"/>
  <c r="AM1684" i="190"/>
  <c r="AM1685" i="190"/>
  <c r="AM1686" i="190"/>
  <c r="AM1687" i="190"/>
  <c r="AM1688" i="190"/>
  <c r="AM1689" i="190"/>
  <c r="AM1690" i="190"/>
  <c r="AM1691" i="190"/>
  <c r="AM1692" i="190"/>
  <c r="AM1693" i="190"/>
  <c r="AM1694" i="190"/>
  <c r="AM1695" i="190"/>
  <c r="AM1696" i="190"/>
  <c r="AM1697" i="190"/>
  <c r="AM1698" i="190"/>
  <c r="AM1699" i="190"/>
  <c r="AM1700" i="190"/>
  <c r="AM1701" i="190"/>
  <c r="AM1702" i="190"/>
  <c r="AM1703" i="190"/>
  <c r="AM1704" i="190"/>
  <c r="AM1705" i="190"/>
  <c r="AM1706" i="190"/>
  <c r="AM1707" i="190"/>
  <c r="AM1708" i="190"/>
  <c r="AM1709" i="190"/>
  <c r="AM1710" i="190"/>
  <c r="AM1711" i="190"/>
  <c r="AM1712" i="190"/>
  <c r="AM1713" i="190"/>
  <c r="AM1714" i="190"/>
  <c r="AM1715" i="190"/>
  <c r="AM1716" i="190"/>
  <c r="AM1717" i="190"/>
  <c r="AM1718" i="190"/>
  <c r="AM1719" i="190"/>
  <c r="AM1720" i="190"/>
  <c r="AM1721" i="190"/>
  <c r="AM1722" i="190"/>
  <c r="AM1723" i="190"/>
  <c r="AM1724" i="190"/>
  <c r="AM1725" i="190"/>
  <c r="AM1726" i="190"/>
  <c r="AM1727" i="190"/>
  <c r="AM1728" i="190"/>
  <c r="AM1729" i="190"/>
  <c r="AM1730" i="190"/>
  <c r="AM1731" i="190"/>
  <c r="AM1732" i="190"/>
  <c r="AM1733" i="190"/>
  <c r="AM1734" i="190"/>
  <c r="AM1735" i="190"/>
  <c r="AM1736" i="190"/>
  <c r="AM1737" i="190"/>
  <c r="AM1738" i="190"/>
  <c r="AM1739" i="190"/>
  <c r="AM1740" i="190"/>
  <c r="AM1741" i="190"/>
  <c r="AM1742" i="190"/>
  <c r="AM1743" i="190"/>
  <c r="AM1744" i="190"/>
  <c r="AM1745" i="190"/>
  <c r="AM1746" i="190"/>
  <c r="AM1747" i="190"/>
  <c r="AM1748" i="190"/>
  <c r="AM1749" i="190"/>
  <c r="AM1750" i="190"/>
  <c r="AM1751" i="190"/>
  <c r="AM1752" i="190"/>
  <c r="AM1753" i="190"/>
  <c r="AM1754" i="190"/>
  <c r="AM1755" i="190"/>
  <c r="AM1756" i="190"/>
  <c r="AM1757" i="190"/>
  <c r="AM1758" i="190"/>
  <c r="AM1759" i="190"/>
  <c r="AM1760" i="190"/>
  <c r="AM1761" i="190"/>
  <c r="AM1762" i="190"/>
  <c r="AM1763" i="190"/>
  <c r="AM1764" i="190"/>
  <c r="AM1765" i="190"/>
  <c r="AM1766" i="190"/>
  <c r="AM1767" i="190"/>
  <c r="AM1768" i="190"/>
  <c r="AM1769" i="190"/>
  <c r="AM1770" i="190"/>
  <c r="AM1771" i="190"/>
  <c r="AM1772" i="190"/>
  <c r="AM1773" i="190"/>
  <c r="AM1774" i="190"/>
  <c r="AM1775" i="190"/>
  <c r="AM1776" i="190"/>
  <c r="AM1777" i="190"/>
  <c r="AM1778" i="190"/>
  <c r="AM1779" i="190"/>
  <c r="AM1780" i="190"/>
  <c r="AM1781" i="190"/>
  <c r="AM1782" i="190"/>
  <c r="AM1783" i="190"/>
  <c r="AM1784" i="190"/>
  <c r="AM1785" i="190"/>
  <c r="AM1786" i="190"/>
  <c r="AM1787" i="190"/>
  <c r="AM1788" i="190"/>
  <c r="AM1789" i="190"/>
  <c r="AM1790" i="190"/>
  <c r="AM1791" i="190"/>
  <c r="AM1792" i="190"/>
  <c r="AM1793" i="190"/>
  <c r="AM1794" i="190"/>
  <c r="AM1795" i="190"/>
  <c r="AM1796" i="190"/>
  <c r="AM1797" i="190"/>
  <c r="AM1798" i="190"/>
  <c r="AM1799" i="190"/>
  <c r="AM1800" i="190"/>
  <c r="AM1801" i="190"/>
  <c r="AM1802" i="190"/>
  <c r="AM1803" i="190"/>
  <c r="AM1804" i="190"/>
  <c r="AM1805" i="190"/>
  <c r="AM1806" i="190"/>
  <c r="AM1807" i="190"/>
  <c r="AM1808" i="190"/>
  <c r="AM1809" i="190"/>
  <c r="AM1810" i="190"/>
  <c r="AM1811" i="190"/>
  <c r="AM1812" i="190"/>
  <c r="AM1813" i="190"/>
  <c r="AM1814" i="190"/>
  <c r="AM1815" i="190"/>
  <c r="AM1816" i="190"/>
  <c r="AM1817" i="190"/>
  <c r="AM1818" i="190"/>
  <c r="AM1819" i="190"/>
  <c r="AM1820" i="190"/>
  <c r="AM1821" i="190"/>
  <c r="AM1822" i="190"/>
  <c r="AM1823" i="190"/>
  <c r="AM1824" i="190"/>
  <c r="AM1825" i="190"/>
  <c r="AM1826" i="190"/>
  <c r="AM1827" i="190"/>
  <c r="AM1828" i="190"/>
  <c r="AM1829" i="190"/>
  <c r="AM1830" i="190"/>
  <c r="AM1831" i="190"/>
  <c r="AM1832" i="190"/>
  <c r="AM1833" i="190"/>
  <c r="AM1834" i="190"/>
  <c r="AM1835" i="190"/>
  <c r="AM1836" i="190"/>
  <c r="AM1837" i="190"/>
  <c r="AM1838" i="190"/>
  <c r="AM1839" i="190"/>
  <c r="AM1840" i="190"/>
  <c r="AM1841" i="190"/>
  <c r="AM1842" i="190"/>
  <c r="AM1843" i="190"/>
  <c r="AM1844" i="190"/>
  <c r="AM1845" i="190"/>
  <c r="AM1846" i="190"/>
  <c r="AM1847" i="190"/>
  <c r="AM1848" i="190"/>
  <c r="AM1849" i="190"/>
  <c r="AM1850" i="190"/>
  <c r="AM1851" i="190"/>
  <c r="AM1852" i="190"/>
  <c r="AM1853" i="190"/>
  <c r="AM1854" i="190"/>
  <c r="AM1855" i="190"/>
  <c r="AM1856" i="190"/>
  <c r="AM1857" i="190"/>
  <c r="AM1858" i="190"/>
  <c r="AM1859" i="190"/>
  <c r="AM1860" i="190"/>
  <c r="AM1861" i="190"/>
  <c r="AM1862" i="190"/>
  <c r="AM1863" i="190"/>
  <c r="AM1864" i="190"/>
  <c r="AM1865" i="190"/>
  <c r="AM1866" i="190"/>
  <c r="AM1867" i="190"/>
  <c r="AM1868" i="190"/>
  <c r="AM1869" i="190"/>
  <c r="AM1870" i="190"/>
  <c r="AM1871" i="190"/>
  <c r="AM1872" i="190"/>
  <c r="AM1873" i="190"/>
  <c r="AM1874" i="190"/>
  <c r="AM1875" i="190"/>
  <c r="AM1876" i="190"/>
  <c r="AM1877" i="190"/>
  <c r="AM1878" i="190"/>
  <c r="AM1879" i="190"/>
  <c r="AM1880" i="190"/>
  <c r="AM1881" i="190"/>
  <c r="AM1882" i="190"/>
  <c r="AM1883" i="190"/>
  <c r="AM1884" i="190"/>
  <c r="AM1885" i="190"/>
  <c r="AM1886" i="190"/>
  <c r="AM1887" i="190"/>
  <c r="AM1888" i="190"/>
  <c r="AM1889" i="190"/>
  <c r="AM1890" i="190"/>
  <c r="AM1891" i="190"/>
  <c r="AM1892" i="190"/>
  <c r="AM1893" i="190"/>
  <c r="AM1894" i="190"/>
  <c r="AM1895" i="190"/>
  <c r="AM1896" i="190"/>
  <c r="AM1897" i="190"/>
  <c r="AM1898" i="190"/>
  <c r="AM1899" i="190"/>
  <c r="AM1900" i="190"/>
  <c r="AM1901" i="190"/>
  <c r="AM1902" i="190"/>
  <c r="AM1903" i="190"/>
  <c r="AM1904" i="190"/>
  <c r="AM1905" i="190"/>
  <c r="AM1906" i="190"/>
  <c r="AM1907" i="190"/>
  <c r="AM1908" i="190"/>
  <c r="AM1909" i="190"/>
  <c r="AM1910" i="190"/>
  <c r="AM1911" i="190"/>
  <c r="AM1912" i="190"/>
  <c r="AM1913" i="190"/>
  <c r="AM1914" i="190"/>
  <c r="AM1915" i="190"/>
  <c r="AM1916" i="190"/>
  <c r="AM1917" i="190"/>
  <c r="AM1918" i="190"/>
  <c r="AM1919" i="190"/>
  <c r="AM1920" i="190"/>
  <c r="AM1921" i="190"/>
  <c r="AM1922" i="190"/>
  <c r="AM1923" i="190"/>
  <c r="AM1924" i="190"/>
  <c r="AM1925" i="190"/>
  <c r="AM1926" i="190"/>
  <c r="AM1927" i="190"/>
  <c r="AM1928" i="190"/>
  <c r="AM1929" i="190"/>
  <c r="AM1930" i="190"/>
  <c r="AM1931" i="190"/>
  <c r="AM1932" i="190"/>
  <c r="AM1933" i="190"/>
  <c r="AM1934" i="190"/>
  <c r="AM1935" i="190"/>
  <c r="AM1936" i="190"/>
  <c r="AM1937" i="190"/>
  <c r="AM1938" i="190"/>
  <c r="AM1939" i="190"/>
  <c r="AM1940" i="190"/>
  <c r="AM1941" i="190"/>
  <c r="AM1942" i="190"/>
  <c r="AM1943" i="190"/>
  <c r="AM1944" i="190"/>
  <c r="AM1945" i="190"/>
  <c r="AM1946" i="190"/>
  <c r="AM1947" i="190"/>
  <c r="AM1948" i="190"/>
  <c r="AM1949" i="190"/>
  <c r="AM1950" i="190"/>
  <c r="AM1951" i="190"/>
  <c r="AM1952" i="190"/>
  <c r="AM1953" i="190"/>
  <c r="AM1954" i="190"/>
  <c r="AM1955" i="190"/>
  <c r="AM1956" i="190"/>
  <c r="AM1957" i="190"/>
  <c r="AM1958" i="190"/>
  <c r="AM1959" i="190"/>
  <c r="AM1960" i="190"/>
  <c r="AM1961" i="190"/>
  <c r="AM1962" i="190"/>
  <c r="AM1963" i="190"/>
  <c r="AM1964" i="190"/>
  <c r="AM1965" i="190"/>
  <c r="AM1966" i="190"/>
  <c r="AM1967" i="190"/>
  <c r="AM1968" i="190"/>
  <c r="AM1969" i="190"/>
  <c r="AM1970" i="190"/>
  <c r="AM1971" i="190"/>
  <c r="AM1972" i="190"/>
  <c r="AM1973" i="190"/>
  <c r="AM1974" i="190"/>
  <c r="AM1975" i="190"/>
  <c r="AM1976" i="190"/>
  <c r="AM1977" i="190"/>
  <c r="AM1978" i="190"/>
  <c r="AM1979" i="190"/>
  <c r="AM1980" i="190"/>
  <c r="AM1981" i="190"/>
  <c r="AM1982" i="190"/>
  <c r="AM1983" i="190"/>
  <c r="AM1984" i="190"/>
  <c r="AM1985" i="190"/>
  <c r="AM1986" i="190"/>
  <c r="AM1987" i="190"/>
  <c r="AM1988" i="190"/>
  <c r="AM1989" i="190"/>
  <c r="AM1990" i="190"/>
  <c r="AM1991" i="190"/>
  <c r="AM1992" i="190"/>
  <c r="AM1993" i="190"/>
  <c r="AM1994" i="190"/>
  <c r="AM1995" i="190"/>
  <c r="AM1996" i="190"/>
  <c r="AM1997" i="190"/>
  <c r="AM1998" i="190"/>
  <c r="AM1999" i="190"/>
  <c r="AM2000" i="190"/>
  <c r="AM2001" i="190"/>
  <c r="AM2002" i="190"/>
  <c r="AM2003" i="190"/>
  <c r="AM2004" i="190"/>
  <c r="AM2005" i="190"/>
  <c r="AM2006" i="190"/>
  <c r="AM2007" i="190"/>
  <c r="AM2008" i="190"/>
  <c r="AM2009" i="190"/>
  <c r="AM2010" i="190"/>
  <c r="AM2011" i="190"/>
  <c r="AM2012" i="190"/>
  <c r="AM2013" i="190"/>
  <c r="AM2014" i="190"/>
  <c r="AM2015" i="190"/>
  <c r="AM2016" i="190"/>
  <c r="AM2017" i="190"/>
  <c r="AM2018" i="190"/>
  <c r="AM2019" i="190"/>
  <c r="AM2020" i="190"/>
  <c r="AM2021" i="190"/>
  <c r="AM2022" i="190"/>
  <c r="AM2023" i="190"/>
  <c r="AM2024" i="190"/>
  <c r="AM2025" i="190"/>
  <c r="AM2026" i="190"/>
  <c r="AM2027" i="190"/>
  <c r="AM2028" i="190"/>
  <c r="AM2029" i="190"/>
  <c r="AM2030" i="190"/>
  <c r="AM2031" i="190"/>
  <c r="AM2032" i="190"/>
  <c r="AM2033" i="190"/>
  <c r="AM2034" i="190"/>
  <c r="AM2035" i="190"/>
  <c r="AM2036" i="190"/>
  <c r="AM2037" i="190"/>
  <c r="AM2038" i="190"/>
  <c r="AM2039" i="190"/>
  <c r="AM2040" i="190"/>
  <c r="AM2041" i="190"/>
  <c r="AM2042" i="190"/>
  <c r="AM2043" i="190"/>
  <c r="AM2044" i="190"/>
  <c r="AM2045" i="190"/>
  <c r="AM2046" i="190"/>
  <c r="AM2047" i="190"/>
  <c r="AM2048" i="190"/>
  <c r="AM2049" i="190"/>
  <c r="AM2050" i="190"/>
  <c r="AM2051" i="190"/>
  <c r="AM2052" i="190"/>
  <c r="AM2053" i="190"/>
  <c r="AM2054" i="190"/>
  <c r="AM2055" i="190"/>
  <c r="AM2056" i="190"/>
  <c r="AM2057" i="190"/>
  <c r="AM2058" i="190"/>
  <c r="AM2059" i="190"/>
  <c r="AM2060" i="190"/>
  <c r="AM2061" i="190"/>
  <c r="AM2062" i="190"/>
  <c r="AM2063" i="190"/>
  <c r="AM2064" i="190"/>
  <c r="AM2065" i="190"/>
  <c r="AM2066" i="190"/>
  <c r="AM2067" i="190"/>
  <c r="AM2068" i="190"/>
  <c r="AM2069" i="190"/>
  <c r="AM2070" i="190"/>
  <c r="AM2071" i="190"/>
  <c r="AM2072" i="190"/>
  <c r="AM2073" i="190"/>
  <c r="AM2074" i="190"/>
  <c r="AM2075" i="190"/>
  <c r="AM2076" i="190"/>
  <c r="AM2077" i="190"/>
  <c r="AM2078" i="190"/>
  <c r="AM2079" i="190"/>
  <c r="AM2080" i="190"/>
  <c r="AM2081" i="190"/>
  <c r="AM2082" i="190"/>
  <c r="AM2083" i="190"/>
  <c r="AM2084" i="190"/>
  <c r="AM2085" i="190"/>
  <c r="AM2086" i="190"/>
  <c r="AM2087" i="190"/>
  <c r="AM2088" i="190"/>
  <c r="AM2089" i="190"/>
  <c r="AM2090" i="190"/>
  <c r="AM2091" i="190"/>
  <c r="AM2092" i="190"/>
  <c r="AM2093" i="190"/>
  <c r="AM2094" i="190"/>
  <c r="AM2095" i="190"/>
  <c r="AM2096" i="190"/>
  <c r="AM2097" i="190"/>
  <c r="AM2098" i="190"/>
  <c r="AM2099" i="190"/>
  <c r="AM2100" i="190"/>
  <c r="AM2101" i="190"/>
  <c r="AM2102" i="190"/>
  <c r="AM2103" i="190"/>
  <c r="AM2104" i="190"/>
  <c r="AM2105" i="190"/>
  <c r="AM2106" i="190"/>
  <c r="AM2107" i="190"/>
  <c r="AM2108" i="190"/>
  <c r="AM2109" i="190"/>
  <c r="AM2110" i="190"/>
  <c r="AM2111" i="190"/>
  <c r="AM2112" i="190"/>
  <c r="AM2113" i="190"/>
  <c r="AM2114" i="190"/>
  <c r="AM2115" i="190"/>
  <c r="AM2116" i="190"/>
  <c r="AM2117" i="190"/>
  <c r="AM2118" i="190"/>
  <c r="AM2119" i="190"/>
  <c r="AM2120" i="190"/>
  <c r="AM2121" i="190"/>
  <c r="AM2122" i="190"/>
  <c r="AM2123" i="190"/>
  <c r="AM2124" i="190"/>
  <c r="AM2125" i="190"/>
  <c r="AM2126" i="190"/>
  <c r="AM2127" i="190"/>
  <c r="AM2128" i="190"/>
  <c r="AM2129" i="190"/>
  <c r="AM2130" i="190"/>
  <c r="AM2131" i="190"/>
  <c r="AM2132" i="190"/>
  <c r="AM2133" i="190"/>
  <c r="AM2134" i="190"/>
  <c r="AM2135" i="190"/>
  <c r="AM2136" i="190"/>
  <c r="AM2137" i="190"/>
  <c r="AM2138" i="190"/>
  <c r="AM2139" i="190"/>
  <c r="AM2140" i="190"/>
  <c r="AM2141" i="190"/>
  <c r="AM2142" i="190"/>
  <c r="AM2143" i="190"/>
  <c r="AM2144" i="190"/>
  <c r="AM2145" i="190"/>
  <c r="AM2146" i="190"/>
  <c r="AM2147" i="190"/>
  <c r="AM2148" i="190"/>
  <c r="AM2149" i="190"/>
  <c r="AM2150" i="190"/>
  <c r="AM2151" i="190"/>
  <c r="AM2152" i="190"/>
  <c r="AM2153" i="190"/>
  <c r="AM2154" i="190"/>
  <c r="AM2155" i="190"/>
  <c r="AM2156" i="190"/>
  <c r="AM2157" i="190"/>
  <c r="AM2158" i="190"/>
  <c r="AM2159" i="190"/>
  <c r="AM2160" i="190"/>
  <c r="AM2161" i="190"/>
  <c r="AM2162" i="190"/>
  <c r="AM2163" i="190"/>
  <c r="AM2164" i="190"/>
  <c r="AM2165" i="190"/>
  <c r="AM2166" i="190"/>
  <c r="AM2167" i="190"/>
  <c r="AM2168" i="190"/>
  <c r="AM2169" i="190"/>
  <c r="AM2170" i="190"/>
  <c r="AM2171" i="190"/>
  <c r="AM2172" i="190"/>
  <c r="AM2173" i="190"/>
  <c r="AM2174" i="190"/>
  <c r="AM2175" i="190"/>
  <c r="AM2176" i="190"/>
  <c r="AM2177" i="190"/>
  <c r="AM2178" i="190"/>
  <c r="AM2179" i="190"/>
  <c r="AM2180" i="190"/>
  <c r="AM2181" i="190"/>
  <c r="AM2182" i="190"/>
  <c r="AM2183" i="190"/>
  <c r="AM2184" i="190"/>
  <c r="AM2185" i="190"/>
  <c r="AM2186" i="190"/>
  <c r="AM2187" i="190"/>
  <c r="AM2188" i="190"/>
  <c r="AM2189" i="190"/>
  <c r="AM2190" i="190"/>
  <c r="AM2191" i="190"/>
  <c r="AM2192" i="190"/>
  <c r="AM2193" i="190"/>
  <c r="AM2194" i="190"/>
  <c r="AM2195" i="190"/>
  <c r="AM2196" i="190"/>
  <c r="AM2197" i="190"/>
  <c r="AM2198" i="190"/>
  <c r="AM2199" i="190"/>
  <c r="AM2200" i="190"/>
  <c r="AM2201" i="190"/>
  <c r="AM2202" i="190"/>
  <c r="AM2203" i="190"/>
  <c r="AM2204" i="190"/>
  <c r="AM2205" i="190"/>
  <c r="AM2206" i="190"/>
  <c r="AM2207" i="190"/>
  <c r="AM2208" i="190"/>
  <c r="AM2209" i="190"/>
  <c r="AM2210" i="190"/>
  <c r="AM2211" i="190"/>
  <c r="AM2212" i="190"/>
  <c r="AM2213" i="190"/>
  <c r="AM2214" i="190"/>
  <c r="AM2215" i="190"/>
  <c r="AM2216" i="190"/>
  <c r="AM2217" i="190"/>
  <c r="AM2218" i="190"/>
  <c r="AM2219" i="190"/>
  <c r="AM2220" i="190"/>
  <c r="AM2221" i="190"/>
  <c r="AM2222" i="190"/>
  <c r="AM2223" i="190"/>
  <c r="AM2224" i="190"/>
  <c r="AM2225" i="190"/>
  <c r="AM2226" i="190"/>
  <c r="AM2227" i="190"/>
  <c r="AM2228" i="190"/>
  <c r="AM2229" i="190"/>
  <c r="AM2230" i="190"/>
  <c r="AM2231" i="190"/>
  <c r="AM2232" i="190"/>
  <c r="AM2233" i="190"/>
  <c r="AM2234" i="190"/>
  <c r="AM2235" i="190"/>
  <c r="AM2236" i="190"/>
  <c r="AM2237" i="190"/>
  <c r="AM2238" i="190"/>
  <c r="AM2239" i="190"/>
  <c r="AM2240" i="190"/>
  <c r="AM2241" i="190"/>
  <c r="AM2242" i="190"/>
  <c r="AM678" i="190"/>
  <c r="AD679" i="190"/>
  <c r="AD680" i="190"/>
  <c r="AD681" i="190"/>
  <c r="AD682" i="190"/>
  <c r="AD683" i="190"/>
  <c r="AD684" i="190"/>
  <c r="AD685" i="190"/>
  <c r="AD686" i="190"/>
  <c r="AD687" i="190"/>
  <c r="AD688" i="190"/>
  <c r="AD689" i="190"/>
  <c r="AD690" i="190"/>
  <c r="AD691" i="190"/>
  <c r="AD692" i="190"/>
  <c r="AD693" i="190"/>
  <c r="AD694" i="190"/>
  <c r="AD695" i="190"/>
  <c r="AD696" i="190"/>
  <c r="AD697" i="190"/>
  <c r="AD698" i="190"/>
  <c r="AD699" i="190"/>
  <c r="AD700" i="190"/>
  <c r="AD701" i="190"/>
  <c r="AD702" i="190"/>
  <c r="AD703" i="190"/>
  <c r="AD704" i="190"/>
  <c r="AD705" i="190"/>
  <c r="AD706" i="190"/>
  <c r="AD707" i="190"/>
  <c r="AD708" i="190"/>
  <c r="AD709" i="190"/>
  <c r="AD710" i="190"/>
  <c r="AD711" i="190"/>
  <c r="AD712" i="190"/>
  <c r="AD713" i="190"/>
  <c r="AD714" i="190"/>
  <c r="AD715" i="190"/>
  <c r="AD716" i="190"/>
  <c r="AD717" i="190"/>
  <c r="AD718" i="190"/>
  <c r="AD719" i="190"/>
  <c r="AD720" i="190"/>
  <c r="AD721" i="190"/>
  <c r="AD722" i="190"/>
  <c r="AD723" i="190"/>
  <c r="AD724" i="190"/>
  <c r="AD725" i="190"/>
  <c r="AD726" i="190"/>
  <c r="AD727" i="190"/>
  <c r="AD728" i="190"/>
  <c r="AD729" i="190"/>
  <c r="AD730" i="190"/>
  <c r="AD731" i="190"/>
  <c r="AD732" i="190"/>
  <c r="AD733" i="190"/>
  <c r="AD734" i="190"/>
  <c r="AD735" i="190"/>
  <c r="AD736" i="190"/>
  <c r="AD737" i="190"/>
  <c r="AD738" i="190"/>
  <c r="AD739" i="190"/>
  <c r="AD740" i="190"/>
  <c r="AD741" i="190"/>
  <c r="AD742" i="190"/>
  <c r="AD743" i="190"/>
  <c r="AD744" i="190"/>
  <c r="AD745" i="190"/>
  <c r="AD746" i="190"/>
  <c r="AD747" i="190"/>
  <c r="AD748" i="190"/>
  <c r="AD749" i="190"/>
  <c r="AD750" i="190"/>
  <c r="AD751" i="190"/>
  <c r="AD752" i="190"/>
  <c r="AD753" i="190"/>
  <c r="AD754" i="190"/>
  <c r="AD755" i="190"/>
  <c r="AD756" i="190"/>
  <c r="AD757" i="190"/>
  <c r="AD758" i="190"/>
  <c r="AD759" i="190"/>
  <c r="AD760" i="190"/>
  <c r="AD761" i="190"/>
  <c r="AD762" i="190"/>
  <c r="AD763" i="190"/>
  <c r="AD764" i="190"/>
  <c r="AD765" i="190"/>
  <c r="AD766" i="190"/>
  <c r="AD767" i="190"/>
  <c r="AD768" i="190"/>
  <c r="AD769" i="190"/>
  <c r="AD770" i="190"/>
  <c r="AD771" i="190"/>
  <c r="AD772" i="190"/>
  <c r="AD773" i="190"/>
  <c r="AD774" i="190"/>
  <c r="AD775" i="190"/>
  <c r="AD776" i="190"/>
  <c r="AD777" i="190"/>
  <c r="AD778" i="190"/>
  <c r="AD779" i="190"/>
  <c r="AD780" i="190"/>
  <c r="AD781" i="190"/>
  <c r="AD782" i="190"/>
  <c r="AD783" i="190"/>
  <c r="AD784" i="190"/>
  <c r="AD785" i="190"/>
  <c r="AD786" i="190"/>
  <c r="AD787" i="190"/>
  <c r="AD788" i="190"/>
  <c r="AD789" i="190"/>
  <c r="AD790" i="190"/>
  <c r="AD791" i="190"/>
  <c r="AD792" i="190"/>
  <c r="AD793" i="190"/>
  <c r="AD794" i="190"/>
  <c r="AD795" i="190"/>
  <c r="AD796" i="190"/>
  <c r="AD797" i="190"/>
  <c r="AD798" i="190"/>
  <c r="AD799" i="190"/>
  <c r="AD800" i="190"/>
  <c r="AD801" i="190"/>
  <c r="AD802" i="190"/>
  <c r="AD803" i="190"/>
  <c r="AD804" i="190"/>
  <c r="AD805" i="190"/>
  <c r="AD806" i="190"/>
  <c r="AD807" i="190"/>
  <c r="AD808" i="190"/>
  <c r="AD809" i="190"/>
  <c r="AD810" i="190"/>
  <c r="AD811" i="190"/>
  <c r="AD812" i="190"/>
  <c r="AD813" i="190"/>
  <c r="AD814" i="190"/>
  <c r="AD815" i="190"/>
  <c r="AD816" i="190"/>
  <c r="AD817" i="190"/>
  <c r="AD818" i="190"/>
  <c r="AD819" i="190"/>
  <c r="AD820" i="190"/>
  <c r="AD821" i="190"/>
  <c r="AD822" i="190"/>
  <c r="AD823" i="190"/>
  <c r="AD824" i="190"/>
  <c r="AD825" i="190"/>
  <c r="AD826" i="190"/>
  <c r="AD827" i="190"/>
  <c r="AD828" i="190"/>
  <c r="AD829" i="190"/>
  <c r="AD830" i="190"/>
  <c r="AD831" i="190"/>
  <c r="AD832" i="190"/>
  <c r="AD833" i="190"/>
  <c r="AD834" i="190"/>
  <c r="AD835" i="190"/>
  <c r="AD836" i="190"/>
  <c r="AD837" i="190"/>
  <c r="AD838" i="190"/>
  <c r="AD839" i="190"/>
  <c r="AD840" i="190"/>
  <c r="AD841" i="190"/>
  <c r="AD842" i="190"/>
  <c r="AD843" i="190"/>
  <c r="AD844" i="190"/>
  <c r="AD845" i="190"/>
  <c r="AD846" i="190"/>
  <c r="AD847" i="190"/>
  <c r="AD848" i="190"/>
  <c r="AD849" i="190"/>
  <c r="AD850" i="190"/>
  <c r="AD851" i="190"/>
  <c r="AD852" i="190"/>
  <c r="AD853" i="190"/>
  <c r="AD854" i="190"/>
  <c r="AD855" i="190"/>
  <c r="AD856" i="190"/>
  <c r="AD857" i="190"/>
  <c r="AD858" i="190"/>
  <c r="AD859" i="190"/>
  <c r="AD860" i="190"/>
  <c r="AD861" i="190"/>
  <c r="AD862" i="190"/>
  <c r="AD863" i="190"/>
  <c r="AD864" i="190"/>
  <c r="AD865" i="190"/>
  <c r="AD866" i="190"/>
  <c r="AD867" i="190"/>
  <c r="AD868" i="190"/>
  <c r="AD869" i="190"/>
  <c r="AD870" i="190"/>
  <c r="AD871" i="190"/>
  <c r="AD872" i="190"/>
  <c r="AD873" i="190"/>
  <c r="AD874" i="190"/>
  <c r="AD875" i="190"/>
  <c r="AD876" i="190"/>
  <c r="AD877" i="190"/>
  <c r="AD878" i="190"/>
  <c r="AD879" i="190"/>
  <c r="AD880" i="190"/>
  <c r="AD881" i="190"/>
  <c r="AD882" i="190"/>
  <c r="AD883" i="190"/>
  <c r="AD884" i="190"/>
  <c r="AD885" i="190"/>
  <c r="AD886" i="190"/>
  <c r="AD887" i="190"/>
  <c r="AD888" i="190"/>
  <c r="AD889" i="190"/>
  <c r="AD890" i="190"/>
  <c r="AD891" i="190"/>
  <c r="AD892" i="190"/>
  <c r="AD893" i="190"/>
  <c r="AD894" i="190"/>
  <c r="AD895" i="190"/>
  <c r="AD896" i="190"/>
  <c r="AD897" i="190"/>
  <c r="AD898" i="190"/>
  <c r="AD899" i="190"/>
  <c r="AD900" i="190"/>
  <c r="AD901" i="190"/>
  <c r="AD902" i="190"/>
  <c r="AD903" i="190"/>
  <c r="AD904" i="190"/>
  <c r="AD905" i="190"/>
  <c r="AD906" i="190"/>
  <c r="AD907" i="190"/>
  <c r="AD908" i="190"/>
  <c r="AD909" i="190"/>
  <c r="AD910" i="190"/>
  <c r="AD911" i="190"/>
  <c r="AD912" i="190"/>
  <c r="AD913" i="190"/>
  <c r="AD914" i="190"/>
  <c r="AD915" i="190"/>
  <c r="AD916" i="190"/>
  <c r="AD917" i="190"/>
  <c r="AD918" i="190"/>
  <c r="AD919" i="190"/>
  <c r="AD920" i="190"/>
  <c r="AD921" i="190"/>
  <c r="AD922" i="190"/>
  <c r="AD923" i="190"/>
  <c r="AD924" i="190"/>
  <c r="AD925" i="190"/>
  <c r="AD926" i="190"/>
  <c r="AD927" i="190"/>
  <c r="AD928" i="190"/>
  <c r="AD929" i="190"/>
  <c r="AD930" i="190"/>
  <c r="AD931" i="190"/>
  <c r="AD932" i="190"/>
  <c r="AD933" i="190"/>
  <c r="AD934" i="190"/>
  <c r="AD935" i="190"/>
  <c r="AD936" i="190"/>
  <c r="AD937" i="190"/>
  <c r="AD938" i="190"/>
  <c r="AD939" i="190"/>
  <c r="AD940" i="190"/>
  <c r="AD941" i="190"/>
  <c r="AD942" i="190"/>
  <c r="AD943" i="190"/>
  <c r="AD944" i="190"/>
  <c r="AD945" i="190"/>
  <c r="AD946" i="190"/>
  <c r="AD947" i="190"/>
  <c r="AD948" i="190"/>
  <c r="AD949" i="190"/>
  <c r="AD950" i="190"/>
  <c r="AD951" i="190"/>
  <c r="AD952" i="190"/>
  <c r="AD953" i="190"/>
  <c r="AD954" i="190"/>
  <c r="AD955" i="190"/>
  <c r="AD956" i="190"/>
  <c r="AD957" i="190"/>
  <c r="AD958" i="190"/>
  <c r="AD959" i="190"/>
  <c r="AD960" i="190"/>
  <c r="AD961" i="190"/>
  <c r="AD962" i="190"/>
  <c r="AD963" i="190"/>
  <c r="AD964" i="190"/>
  <c r="AD965" i="190"/>
  <c r="AD966" i="190"/>
  <c r="AD967" i="190"/>
  <c r="AD968" i="190"/>
  <c r="AD969" i="190"/>
  <c r="AD970" i="190"/>
  <c r="AD971" i="190"/>
  <c r="AD972" i="190"/>
  <c r="AD973" i="190"/>
  <c r="AD974" i="190"/>
  <c r="AD975" i="190"/>
  <c r="AD976" i="190"/>
  <c r="AD977" i="190"/>
  <c r="AD978" i="190"/>
  <c r="AD979" i="190"/>
  <c r="AD980" i="190"/>
  <c r="AD981" i="190"/>
  <c r="AD982" i="190"/>
  <c r="AD983" i="190"/>
  <c r="AD984" i="190"/>
  <c r="AD985" i="190"/>
  <c r="AD986" i="190"/>
  <c r="AD987" i="190"/>
  <c r="AD988" i="190"/>
  <c r="AD989" i="190"/>
  <c r="AD990" i="190"/>
  <c r="AD991" i="190"/>
  <c r="AD992" i="190"/>
  <c r="AD993" i="190"/>
  <c r="AD994" i="190"/>
  <c r="AD995" i="190"/>
  <c r="AD996" i="190"/>
  <c r="AD997" i="190"/>
  <c r="AD998" i="190"/>
  <c r="AD999" i="190"/>
  <c r="AD1000" i="190"/>
  <c r="AD1001" i="190"/>
  <c r="AD1002" i="190"/>
  <c r="AD1003" i="190"/>
  <c r="AD1004" i="190"/>
  <c r="AD1005" i="190"/>
  <c r="AD1007" i="190"/>
  <c r="AD1008" i="190"/>
  <c r="AD1009" i="190"/>
  <c r="AD1010" i="190"/>
  <c r="AD1011" i="190"/>
  <c r="AD1012" i="190"/>
  <c r="AD1013" i="190"/>
  <c r="AD1014" i="190"/>
  <c r="AD1015" i="190"/>
  <c r="AD1016" i="190"/>
  <c r="AD1017" i="190"/>
  <c r="AD1018" i="190"/>
  <c r="AD1019" i="190"/>
  <c r="AD1020" i="190"/>
  <c r="AD1021" i="190"/>
  <c r="AD1022" i="190"/>
  <c r="AD1023" i="190"/>
  <c r="AD1024" i="190"/>
  <c r="AD1025" i="190"/>
  <c r="AD1026" i="190"/>
  <c r="AD1027" i="190"/>
  <c r="AD1028" i="190"/>
  <c r="AD1029" i="190"/>
  <c r="AD1030" i="190"/>
  <c r="AD1031" i="190"/>
  <c r="AD1032" i="190"/>
  <c r="AD1033" i="190"/>
  <c r="AD1034" i="190"/>
  <c r="AD1035" i="190"/>
  <c r="AD1036" i="190"/>
  <c r="AD1037" i="190"/>
  <c r="AD1038" i="190"/>
  <c r="AD1039" i="190"/>
  <c r="AD1040" i="190"/>
  <c r="AD1041" i="190"/>
  <c r="AD1042" i="190"/>
  <c r="AD1043" i="190"/>
  <c r="AD1044" i="190"/>
  <c r="AD1045" i="190"/>
  <c r="AD1046" i="190"/>
  <c r="AD1047" i="190"/>
  <c r="AD1048" i="190"/>
  <c r="AD1049" i="190"/>
  <c r="AD1050" i="190"/>
  <c r="AD1051" i="190"/>
  <c r="AD1052" i="190"/>
  <c r="AD1053" i="190"/>
  <c r="AD1054" i="190"/>
  <c r="AD1055" i="190"/>
  <c r="AD1056" i="190"/>
  <c r="AD1057" i="190"/>
  <c r="AD1058" i="190"/>
  <c r="AD1059" i="190"/>
  <c r="AD1060" i="190"/>
  <c r="AD1061" i="190"/>
  <c r="AD1062" i="190"/>
  <c r="AD1063" i="190"/>
  <c r="AD1064" i="190"/>
  <c r="AD1065" i="190"/>
  <c r="AD1066" i="190"/>
  <c r="AD1067" i="190"/>
  <c r="AD1068" i="190"/>
  <c r="AD1069" i="190"/>
  <c r="AD1070" i="190"/>
  <c r="AD1071" i="190"/>
  <c r="AD1072" i="190"/>
  <c r="AD1073" i="190"/>
  <c r="AD1074" i="190"/>
  <c r="AD1075" i="190"/>
  <c r="AD1076" i="190"/>
  <c r="AD1077" i="190"/>
  <c r="AD1078" i="190"/>
  <c r="AD1079" i="190"/>
  <c r="AD1080" i="190"/>
  <c r="AD1081" i="190"/>
  <c r="AD1082" i="190"/>
  <c r="AD1083" i="190"/>
  <c r="AD1084" i="190"/>
  <c r="AD1085" i="190"/>
  <c r="AD1086" i="190"/>
  <c r="AD1087" i="190"/>
  <c r="AD1088" i="190"/>
  <c r="AD1089" i="190"/>
  <c r="AD1090" i="190"/>
  <c r="AD1091" i="190"/>
  <c r="AD1092" i="190"/>
  <c r="AD1093" i="190"/>
  <c r="AD1094" i="190"/>
  <c r="AD1095" i="190"/>
  <c r="AD1096" i="190"/>
  <c r="AD1097" i="190"/>
  <c r="AD1098" i="190"/>
  <c r="AD1099" i="190"/>
  <c r="AD1100" i="190"/>
  <c r="AD1101" i="190"/>
  <c r="AD1102" i="190"/>
  <c r="AD1103" i="190"/>
  <c r="AD1104" i="190"/>
  <c r="AD1105" i="190"/>
  <c r="AD1106" i="190"/>
  <c r="AD1107" i="190"/>
  <c r="AD1108" i="190"/>
  <c r="AD1109" i="190"/>
  <c r="AD1110" i="190"/>
  <c r="AD1111" i="190"/>
  <c r="AD1112" i="190"/>
  <c r="AD1113" i="190"/>
  <c r="AD1114" i="190"/>
  <c r="AD1115" i="190"/>
  <c r="AD1116" i="190"/>
  <c r="AD1117" i="190"/>
  <c r="AD1118" i="190"/>
  <c r="AD1119" i="190"/>
  <c r="AD1120" i="190"/>
  <c r="AD1121" i="190"/>
  <c r="AD1122" i="190"/>
  <c r="AD1123" i="190"/>
  <c r="AD1124" i="190"/>
  <c r="AD1125" i="190"/>
  <c r="AD1126" i="190"/>
  <c r="AD1127" i="190"/>
  <c r="AD1128" i="190"/>
  <c r="AD1129" i="190"/>
  <c r="AD1130" i="190"/>
  <c r="AD1131" i="190"/>
  <c r="AD1132" i="190"/>
  <c r="AD1133" i="190"/>
  <c r="AD1134" i="190"/>
  <c r="AD1135" i="190"/>
  <c r="AD1136" i="190"/>
  <c r="AD1137" i="190"/>
  <c r="AD1138" i="190"/>
  <c r="AD1139" i="190"/>
  <c r="AD1140" i="190"/>
  <c r="AD1141" i="190"/>
  <c r="AD1142" i="190"/>
  <c r="AD1143" i="190"/>
  <c r="AD1144" i="190"/>
  <c r="AD1145" i="190"/>
  <c r="AD1146" i="190"/>
  <c r="AD1147" i="190"/>
  <c r="AD1148" i="190"/>
  <c r="AD1149" i="190"/>
  <c r="AD1150" i="190"/>
  <c r="AD1151" i="190"/>
  <c r="AD1152" i="190"/>
  <c r="AD1153" i="190"/>
  <c r="AD1154" i="190"/>
  <c r="AD1155" i="190"/>
  <c r="AD1156" i="190"/>
  <c r="AD1157" i="190"/>
  <c r="AD1158" i="190"/>
  <c r="AD1159" i="190"/>
  <c r="AD1160" i="190"/>
  <c r="AD1161" i="190"/>
  <c r="AD1162" i="190"/>
  <c r="AD1163" i="190"/>
  <c r="AD1164" i="190"/>
  <c r="AD1165" i="190"/>
  <c r="AD1166" i="190"/>
  <c r="AD1167" i="190"/>
  <c r="AD1168" i="190"/>
  <c r="AD1169" i="190"/>
  <c r="AD1170" i="190"/>
  <c r="AD1171" i="190"/>
  <c r="AD1172" i="190"/>
  <c r="AD1173" i="190"/>
  <c r="AD1174" i="190"/>
  <c r="AD1175" i="190"/>
  <c r="AD1176" i="190"/>
  <c r="AD1177" i="190"/>
  <c r="AD1178" i="190"/>
  <c r="AD1179" i="190"/>
  <c r="AD1180" i="190"/>
  <c r="AD1181" i="190"/>
  <c r="AD1182" i="190"/>
  <c r="AD1183" i="190"/>
  <c r="AD1184" i="190"/>
  <c r="AD1185" i="190"/>
  <c r="AD1186" i="190"/>
  <c r="AD1187" i="190"/>
  <c r="AD1188" i="190"/>
  <c r="AD1189" i="190"/>
  <c r="AD1190" i="190"/>
  <c r="AD1191" i="190"/>
  <c r="AD1192" i="190"/>
  <c r="AD1193" i="190"/>
  <c r="AD1194" i="190"/>
  <c r="AD1195" i="190"/>
  <c r="AD1196" i="190"/>
  <c r="AD1197" i="190"/>
  <c r="AD1198" i="190"/>
  <c r="AD1199" i="190"/>
  <c r="AD1200" i="190"/>
  <c r="AD1201" i="190"/>
  <c r="AD1202" i="190"/>
  <c r="AD1203" i="190"/>
  <c r="AD1204" i="190"/>
  <c r="AD1205" i="190"/>
  <c r="AD1206" i="190"/>
  <c r="AD1207" i="190"/>
  <c r="AD1208" i="190"/>
  <c r="AD1209" i="190"/>
  <c r="AD1210" i="190"/>
  <c r="AD1211" i="190"/>
  <c r="AD1212" i="190"/>
  <c r="AD1213" i="190"/>
  <c r="AD1214" i="190"/>
  <c r="AD1215" i="190"/>
  <c r="AD1216" i="190"/>
  <c r="AD1217" i="190"/>
  <c r="AD1218" i="190"/>
  <c r="AD1219" i="190"/>
  <c r="AD1220" i="190"/>
  <c r="AD1221" i="190"/>
  <c r="AD1222" i="190"/>
  <c r="AD1223" i="190"/>
  <c r="AD1224" i="190"/>
  <c r="AD1225" i="190"/>
  <c r="AD1226" i="190"/>
  <c r="AD1227" i="190"/>
  <c r="AD1228" i="190"/>
  <c r="AD1229" i="190"/>
  <c r="AD1230" i="190"/>
  <c r="AD1231" i="190"/>
  <c r="AD1232" i="190"/>
  <c r="AD1233" i="190"/>
  <c r="AD1234" i="190"/>
  <c r="AD1235" i="190"/>
  <c r="AD1236" i="190"/>
  <c r="AD1237" i="190"/>
  <c r="AD1238" i="190"/>
  <c r="AD1239" i="190"/>
  <c r="AD1240" i="190"/>
  <c r="AD1241" i="190"/>
  <c r="AD1242" i="190"/>
  <c r="AD1243" i="190"/>
  <c r="AD1244" i="190"/>
  <c r="AD1245" i="190"/>
  <c r="AD1246" i="190"/>
  <c r="AD1247" i="190"/>
  <c r="AD1248" i="190"/>
  <c r="AD1249" i="190"/>
  <c r="AD1250" i="190"/>
  <c r="AD1251" i="190"/>
  <c r="AD1252" i="190"/>
  <c r="AD1253" i="190"/>
  <c r="AD1254" i="190"/>
  <c r="AD1255" i="190"/>
  <c r="AD1256" i="190"/>
  <c r="AD1257" i="190"/>
  <c r="AD1258" i="190"/>
  <c r="AD1259" i="190"/>
  <c r="AD1260" i="190"/>
  <c r="AD1261" i="190"/>
  <c r="AD1262" i="190"/>
  <c r="AD1263" i="190"/>
  <c r="AD1264" i="190"/>
  <c r="AD1265" i="190"/>
  <c r="AD1266" i="190"/>
  <c r="AD1267" i="190"/>
  <c r="AD1268" i="190"/>
  <c r="AD1269" i="190"/>
  <c r="AD1270" i="190"/>
  <c r="AD1271" i="190"/>
  <c r="AD1272" i="190"/>
  <c r="AD1273" i="190"/>
  <c r="AD1274" i="190"/>
  <c r="AD1275" i="190"/>
  <c r="AD1276" i="190"/>
  <c r="AD1277" i="190"/>
  <c r="AD1278" i="190"/>
  <c r="AD1279" i="190"/>
  <c r="AD1280" i="190"/>
  <c r="AD1281" i="190"/>
  <c r="AD1282" i="190"/>
  <c r="AD1283" i="190"/>
  <c r="AD1284" i="190"/>
  <c r="AD1285" i="190"/>
  <c r="AD1286" i="190"/>
  <c r="AD1287" i="190"/>
  <c r="AD1288" i="190"/>
  <c r="AD1289" i="190"/>
  <c r="AD1290" i="190"/>
  <c r="AD1291" i="190"/>
  <c r="AD1292" i="190"/>
  <c r="AD1293" i="190"/>
  <c r="AD1294" i="190"/>
  <c r="AD1295" i="190"/>
  <c r="AD1296" i="190"/>
  <c r="AD1297" i="190"/>
  <c r="AD1298" i="190"/>
  <c r="AD1299" i="190"/>
  <c r="AD1300" i="190"/>
  <c r="AD1301" i="190"/>
  <c r="AD1302" i="190"/>
  <c r="AD1303" i="190"/>
  <c r="AD1304" i="190"/>
  <c r="AD1305" i="190"/>
  <c r="AD1306" i="190"/>
  <c r="AD1307" i="190"/>
  <c r="AD1308" i="190"/>
  <c r="AD1309" i="190"/>
  <c r="AD1310" i="190"/>
  <c r="AD1311" i="190"/>
  <c r="AD1312" i="190"/>
  <c r="AD1313" i="190"/>
  <c r="AD1314" i="190"/>
  <c r="AD1315" i="190"/>
  <c r="AD1316" i="190"/>
  <c r="AD1317" i="190"/>
  <c r="AD1318" i="190"/>
  <c r="AD1319" i="190"/>
  <c r="AD1320" i="190"/>
  <c r="AD1321" i="190"/>
  <c r="AD1322" i="190"/>
  <c r="AD1323" i="190"/>
  <c r="AD1324" i="190"/>
  <c r="AD1325" i="190"/>
  <c r="AD1326" i="190"/>
  <c r="AD1327" i="190"/>
  <c r="AD1328" i="190"/>
  <c r="AD1329" i="190"/>
  <c r="AD1330" i="190"/>
  <c r="AD1331" i="190"/>
  <c r="AD1332" i="190"/>
  <c r="AD1333" i="190"/>
  <c r="AD1334" i="190"/>
  <c r="AD1335" i="190"/>
  <c r="AD1336" i="190"/>
  <c r="AD1337" i="190"/>
  <c r="AD1338" i="190"/>
  <c r="AD1339" i="190"/>
  <c r="AD1340" i="190"/>
  <c r="AD1341" i="190"/>
  <c r="AD1342" i="190"/>
  <c r="AD1343" i="190"/>
  <c r="AD1344" i="190"/>
  <c r="AD1345" i="190"/>
  <c r="AD1346" i="190"/>
  <c r="AD1347" i="190"/>
  <c r="AD1348" i="190"/>
  <c r="AD1349" i="190"/>
  <c r="AD1350" i="190"/>
  <c r="AD1351" i="190"/>
  <c r="AD1352" i="190"/>
  <c r="AD1353" i="190"/>
  <c r="AD1354" i="190"/>
  <c r="AD1355" i="190"/>
  <c r="AD1356" i="190"/>
  <c r="AD1357" i="190"/>
  <c r="AD1358" i="190"/>
  <c r="AD1359" i="190"/>
  <c r="AD1360" i="190"/>
  <c r="AD1361" i="190"/>
  <c r="AD1362" i="190"/>
  <c r="AD1363" i="190"/>
  <c r="AD1364" i="190"/>
  <c r="AD1365" i="190"/>
  <c r="AD1366" i="190"/>
  <c r="AD1367" i="190"/>
  <c r="AD1368" i="190"/>
  <c r="AD1369" i="190"/>
  <c r="AD1370" i="190"/>
  <c r="AD1371" i="190"/>
  <c r="AD1372" i="190"/>
  <c r="AD1373" i="190"/>
  <c r="AD1374" i="190"/>
  <c r="AD1375" i="190"/>
  <c r="AD1376" i="190"/>
  <c r="AD1377" i="190"/>
  <c r="AD1378" i="190"/>
  <c r="AD1379" i="190"/>
  <c r="AD1380" i="190"/>
  <c r="AD1381" i="190"/>
  <c r="AD1382" i="190"/>
  <c r="AD1383" i="190"/>
  <c r="AD1384" i="190"/>
  <c r="AD1385" i="190"/>
  <c r="AD1386" i="190"/>
  <c r="AD1387" i="190"/>
  <c r="AD1388" i="190"/>
  <c r="AD1389" i="190"/>
  <c r="AD1390" i="190"/>
  <c r="AD1391" i="190"/>
  <c r="AD1392" i="190"/>
  <c r="AD1393" i="190"/>
  <c r="AD1394" i="190"/>
  <c r="AD1395" i="190"/>
  <c r="AD1396" i="190"/>
  <c r="AD1397" i="190"/>
  <c r="AD1398" i="190"/>
  <c r="AD1399" i="190"/>
  <c r="AD1400" i="190"/>
  <c r="AD1401" i="190"/>
  <c r="AD1402" i="190"/>
  <c r="AD1403" i="190"/>
  <c r="AD1404" i="190"/>
  <c r="AD1405" i="190"/>
  <c r="AD1406" i="190"/>
  <c r="AD1407" i="190"/>
  <c r="AD1408" i="190"/>
  <c r="AD1409" i="190"/>
  <c r="AD1410" i="190"/>
  <c r="AD1411" i="190"/>
  <c r="AD1412" i="190"/>
  <c r="AD1413" i="190"/>
  <c r="AD1414" i="190"/>
  <c r="AD1415" i="190"/>
  <c r="AD1416" i="190"/>
  <c r="AD1417" i="190"/>
  <c r="AD1418" i="190"/>
  <c r="AD1419" i="190"/>
  <c r="AD1420" i="190"/>
  <c r="AD1421" i="190"/>
  <c r="AD1422" i="190"/>
  <c r="AD1423" i="190"/>
  <c r="AD1424" i="190"/>
  <c r="AD1425" i="190"/>
  <c r="AD1426" i="190"/>
  <c r="AD1427" i="190"/>
  <c r="AD1428" i="190"/>
  <c r="AD1429" i="190"/>
  <c r="AD1430" i="190"/>
  <c r="AD1431" i="190"/>
  <c r="AD1432" i="190"/>
  <c r="AD1433" i="190"/>
  <c r="AD1434" i="190"/>
  <c r="AD1435" i="190"/>
  <c r="AD1436" i="190"/>
  <c r="AD1437" i="190"/>
  <c r="AD1438" i="190"/>
  <c r="AD1439" i="190"/>
  <c r="AD1440" i="190"/>
  <c r="AD1441" i="190"/>
  <c r="AD1442" i="190"/>
  <c r="AD1443" i="190"/>
  <c r="AD1444" i="190"/>
  <c r="AD1445" i="190"/>
  <c r="AD1446" i="190"/>
  <c r="AD1447" i="190"/>
  <c r="AD1448" i="190"/>
  <c r="AD1449" i="190"/>
  <c r="AD1450" i="190"/>
  <c r="AD1451" i="190"/>
  <c r="AD1452" i="190"/>
  <c r="AD1453" i="190"/>
  <c r="AD1454" i="190"/>
  <c r="AD1455" i="190"/>
  <c r="AD1456" i="190"/>
  <c r="AD1457" i="190"/>
  <c r="AD1458" i="190"/>
  <c r="AD1459" i="190"/>
  <c r="AD1460" i="190"/>
  <c r="AD1461" i="190"/>
  <c r="AD1462" i="190"/>
  <c r="AD1463" i="190"/>
  <c r="AD1464" i="190"/>
  <c r="AD1465" i="190"/>
  <c r="AD1466" i="190"/>
  <c r="AD1467" i="190"/>
  <c r="AD1468" i="190"/>
  <c r="AD1469" i="190"/>
  <c r="AD1470" i="190"/>
  <c r="AD1471" i="190"/>
  <c r="AD1472" i="190"/>
  <c r="AD1473" i="190"/>
  <c r="AD1474" i="190"/>
  <c r="AD1475" i="190"/>
  <c r="AD1476" i="190"/>
  <c r="AD1477" i="190"/>
  <c r="AD1478" i="190"/>
  <c r="AD1479" i="190"/>
  <c r="AD1480" i="190"/>
  <c r="AD1481" i="190"/>
  <c r="AD1482" i="190"/>
  <c r="AD1483" i="190"/>
  <c r="AD1484" i="190"/>
  <c r="AD1485" i="190"/>
  <c r="AD1486" i="190"/>
  <c r="AD1487" i="190"/>
  <c r="AD1488" i="190"/>
  <c r="AD1489" i="190"/>
  <c r="AD1490" i="190"/>
  <c r="AD1491" i="190"/>
  <c r="AD1492" i="190"/>
  <c r="AD1493" i="190"/>
  <c r="AD1494" i="190"/>
  <c r="AD1495" i="190"/>
  <c r="AD1496" i="190"/>
  <c r="AD1497" i="190"/>
  <c r="AD1498" i="190"/>
  <c r="AD1499" i="190"/>
  <c r="AD1500" i="190"/>
  <c r="AD1501" i="190"/>
  <c r="AD1502" i="190"/>
  <c r="AD1503" i="190"/>
  <c r="AD1504" i="190"/>
  <c r="AD1505" i="190"/>
  <c r="AD1506" i="190"/>
  <c r="AD1507" i="190"/>
  <c r="AD1508" i="190"/>
  <c r="AD1509" i="190"/>
  <c r="AD1510" i="190"/>
  <c r="AD1511" i="190"/>
  <c r="AD1512" i="190"/>
  <c r="AD1513" i="190"/>
  <c r="AD1514" i="190"/>
  <c r="AD1515" i="190"/>
  <c r="AD1516" i="190"/>
  <c r="AD1517" i="190"/>
  <c r="AD1518" i="190"/>
  <c r="AD1519" i="190"/>
  <c r="AD1520" i="190"/>
  <c r="AD1521" i="190"/>
  <c r="AD1522" i="190"/>
  <c r="AD1523" i="190"/>
  <c r="AD1524" i="190"/>
  <c r="AD1525" i="190"/>
  <c r="AD1526" i="190"/>
  <c r="AD1527" i="190"/>
  <c r="AD1528" i="190"/>
  <c r="AD1529" i="190"/>
  <c r="AD1530" i="190"/>
  <c r="AD1531" i="190"/>
  <c r="AD1532" i="190"/>
  <c r="AD1533" i="190"/>
  <c r="AD1534" i="190"/>
  <c r="AD1535" i="190"/>
  <c r="AD1536" i="190"/>
  <c r="AD1537" i="190"/>
  <c r="AD1538" i="190"/>
  <c r="AD1539" i="190"/>
  <c r="AD1540" i="190"/>
  <c r="AD1541" i="190"/>
  <c r="AD1542" i="190"/>
  <c r="AD1543" i="190"/>
  <c r="AD1544" i="190"/>
  <c r="AD1545" i="190"/>
  <c r="AD1546" i="190"/>
  <c r="AD1547" i="190"/>
  <c r="AD1548" i="190"/>
  <c r="AD1549" i="190"/>
  <c r="AD1550" i="190"/>
  <c r="AD1551" i="190"/>
  <c r="AD1552" i="190"/>
  <c r="AD1553" i="190"/>
  <c r="AD1554" i="190"/>
  <c r="AD1555" i="190"/>
  <c r="AD1556" i="190"/>
  <c r="AD1557" i="190"/>
  <c r="AD1558" i="190"/>
  <c r="AD1559" i="190"/>
  <c r="AD1560" i="190"/>
  <c r="AD1561" i="190"/>
  <c r="AD1562" i="190"/>
  <c r="AD1563" i="190"/>
  <c r="AD1564" i="190"/>
  <c r="AD1565" i="190"/>
  <c r="AD1566" i="190"/>
  <c r="AD1567" i="190"/>
  <c r="AD1568" i="190"/>
  <c r="AD1569" i="190"/>
  <c r="AD1570" i="190"/>
  <c r="AD1571" i="190"/>
  <c r="AD1572" i="190"/>
  <c r="AD1573" i="190"/>
  <c r="AD1574" i="190"/>
  <c r="AD1575" i="190"/>
  <c r="AD1576" i="190"/>
  <c r="AD1577" i="190"/>
  <c r="AD1578" i="190"/>
  <c r="AD1579" i="190"/>
  <c r="AD1580" i="190"/>
  <c r="AD1581" i="190"/>
  <c r="AD1582" i="190"/>
  <c r="AD1583" i="190"/>
  <c r="AD1584" i="190"/>
  <c r="AD1585" i="190"/>
  <c r="AD1586" i="190"/>
  <c r="AD1587" i="190"/>
  <c r="AD1588" i="190"/>
  <c r="AD1589" i="190"/>
  <c r="AD1590" i="190"/>
  <c r="AD1591" i="190"/>
  <c r="AD1592" i="190"/>
  <c r="AD1593" i="190"/>
  <c r="AD1594" i="190"/>
  <c r="AD1595" i="190"/>
  <c r="AD1596" i="190"/>
  <c r="AD1597" i="190"/>
  <c r="AD1598" i="190"/>
  <c r="AD1599" i="190"/>
  <c r="AD1600" i="190"/>
  <c r="AD1601" i="190"/>
  <c r="AD1602" i="190"/>
  <c r="AD1603" i="190"/>
  <c r="AD1604" i="190"/>
  <c r="AD1605" i="190"/>
  <c r="AD1606" i="190"/>
  <c r="AD1607" i="190"/>
  <c r="AD1608" i="190"/>
  <c r="AD1609" i="190"/>
  <c r="AD1610" i="190"/>
  <c r="AD1611" i="190"/>
  <c r="AD1612" i="190"/>
  <c r="AD1613" i="190"/>
  <c r="AD1614" i="190"/>
  <c r="AD1615" i="190"/>
  <c r="AD1616" i="190"/>
  <c r="AD1617" i="190"/>
  <c r="AD1618" i="190"/>
  <c r="AD1619" i="190"/>
  <c r="AD1620" i="190"/>
  <c r="AD1621" i="190"/>
  <c r="AD1622" i="190"/>
  <c r="AD1623" i="190"/>
  <c r="AD1624" i="190"/>
  <c r="AD1625" i="190"/>
  <c r="AD1626" i="190"/>
  <c r="AD1627" i="190"/>
  <c r="AD1628" i="190"/>
  <c r="AD1629" i="190"/>
  <c r="AD1630" i="190"/>
  <c r="AD1631" i="190"/>
  <c r="AD1632" i="190"/>
  <c r="AD1633" i="190"/>
  <c r="AD1634" i="190"/>
  <c r="AD1635" i="190"/>
  <c r="AD1636" i="190"/>
  <c r="AD1637" i="190"/>
  <c r="AD1638" i="190"/>
  <c r="AD1639" i="190"/>
  <c r="AD1640" i="190"/>
  <c r="AD1641" i="190"/>
  <c r="AD1642" i="190"/>
  <c r="AD1643" i="190"/>
  <c r="AD1644" i="190"/>
  <c r="AD1645" i="190"/>
  <c r="AD1646" i="190"/>
  <c r="AD1647" i="190"/>
  <c r="AD1648" i="190"/>
  <c r="AD1649" i="190"/>
  <c r="AD1650" i="190"/>
  <c r="AD1651" i="190"/>
  <c r="AD1652" i="190"/>
  <c r="AD1653" i="190"/>
  <c r="AD1654" i="190"/>
  <c r="AD1655" i="190"/>
  <c r="AD1656" i="190"/>
  <c r="AD1657" i="190"/>
  <c r="AD1658" i="190"/>
  <c r="AD1659" i="190"/>
  <c r="AD1660" i="190"/>
  <c r="AD1661" i="190"/>
  <c r="AD1662" i="190"/>
  <c r="AD1663" i="190"/>
  <c r="AD1664" i="190"/>
  <c r="AD1665" i="190"/>
  <c r="AD1666" i="190"/>
  <c r="AD1667" i="190"/>
  <c r="AD1668" i="190"/>
  <c r="AD1669" i="190"/>
  <c r="AD1670" i="190"/>
  <c r="AD1671" i="190"/>
  <c r="AD1672" i="190"/>
  <c r="AD1673" i="190"/>
  <c r="AD1674" i="190"/>
  <c r="AD1675" i="190"/>
  <c r="AD1676" i="190"/>
  <c r="AD1677" i="190"/>
  <c r="AD1678" i="190"/>
  <c r="AD1679" i="190"/>
  <c r="AD1680" i="190"/>
  <c r="AD1681" i="190"/>
  <c r="AD1682" i="190"/>
  <c r="AD1683" i="190"/>
  <c r="AD1684" i="190"/>
  <c r="AD1685" i="190"/>
  <c r="AD1686" i="190"/>
  <c r="AD1687" i="190"/>
  <c r="AD1688" i="190"/>
  <c r="AD1689" i="190"/>
  <c r="AD1690" i="190"/>
  <c r="AD1691" i="190"/>
  <c r="AD1692" i="190"/>
  <c r="AD1693" i="190"/>
  <c r="AD1694" i="190"/>
  <c r="AD1695" i="190"/>
  <c r="AD1696" i="190"/>
  <c r="AD1697" i="190"/>
  <c r="AD1698" i="190"/>
  <c r="AD1699" i="190"/>
  <c r="AD1700" i="190"/>
  <c r="AD1701" i="190"/>
  <c r="AD1702" i="190"/>
  <c r="AD1703" i="190"/>
  <c r="AD1704" i="190"/>
  <c r="AD1705" i="190"/>
  <c r="AD1706" i="190"/>
  <c r="AD1707" i="190"/>
  <c r="AD1708" i="190"/>
  <c r="AD1709" i="190"/>
  <c r="AD1710" i="190"/>
  <c r="AD1711" i="190"/>
  <c r="AD1712" i="190"/>
  <c r="AD1713" i="190"/>
  <c r="AD1714" i="190"/>
  <c r="AD1715" i="190"/>
  <c r="AD1716" i="190"/>
  <c r="AD1717" i="190"/>
  <c r="AD1718" i="190"/>
  <c r="AD1719" i="190"/>
  <c r="AD1720" i="190"/>
  <c r="AD1721" i="190"/>
  <c r="AD1722" i="190"/>
  <c r="AD1723" i="190"/>
  <c r="AD1724" i="190"/>
  <c r="AD1725" i="190"/>
  <c r="AD1726" i="190"/>
  <c r="AD1727" i="190"/>
  <c r="AD1728" i="190"/>
  <c r="AD1729" i="190"/>
  <c r="AD1730" i="190"/>
  <c r="AD1731" i="190"/>
  <c r="AD1732" i="190"/>
  <c r="AD1733" i="190"/>
  <c r="AD1734" i="190"/>
  <c r="AD1735" i="190"/>
  <c r="AD1736" i="190"/>
  <c r="AD1737" i="190"/>
  <c r="AD1738" i="190"/>
  <c r="AD1739" i="190"/>
  <c r="AD1740" i="190"/>
  <c r="AD1741" i="190"/>
  <c r="AD1742" i="190"/>
  <c r="AD1743" i="190"/>
  <c r="AD1744" i="190"/>
  <c r="AD1745" i="190"/>
  <c r="AD1746" i="190"/>
  <c r="AD1747" i="190"/>
  <c r="AD1748" i="190"/>
  <c r="AD1749" i="190"/>
  <c r="AD1750" i="190"/>
  <c r="AD1751" i="190"/>
  <c r="AD1752" i="190"/>
  <c r="AD1753" i="190"/>
  <c r="AD1754" i="190"/>
  <c r="AD1755" i="190"/>
  <c r="AD1756" i="190"/>
  <c r="AD1757" i="190"/>
  <c r="AD1758" i="190"/>
  <c r="AD1759" i="190"/>
  <c r="AD1760" i="190"/>
  <c r="AD1761" i="190"/>
  <c r="AD1762" i="190"/>
  <c r="AD1763" i="190"/>
  <c r="AD1764" i="190"/>
  <c r="AD1765" i="190"/>
  <c r="AD1766" i="190"/>
  <c r="AD1767" i="190"/>
  <c r="AD1768" i="190"/>
  <c r="AD1769" i="190"/>
  <c r="AD1770" i="190"/>
  <c r="AD1771" i="190"/>
  <c r="AD1772" i="190"/>
  <c r="AD1773" i="190"/>
  <c r="AD1774" i="190"/>
  <c r="AD1775" i="190"/>
  <c r="AD1776" i="190"/>
  <c r="AD1777" i="190"/>
  <c r="AD1778" i="190"/>
  <c r="AD1779" i="190"/>
  <c r="AD1780" i="190"/>
  <c r="AD1781" i="190"/>
  <c r="AD1782" i="190"/>
  <c r="AD1783" i="190"/>
  <c r="AD1784" i="190"/>
  <c r="AD1785" i="190"/>
  <c r="AD1786" i="190"/>
  <c r="AD1787" i="190"/>
  <c r="AD1788" i="190"/>
  <c r="AD1789" i="190"/>
  <c r="AD1790" i="190"/>
  <c r="AD1791" i="190"/>
  <c r="AD1792" i="190"/>
  <c r="AD1793" i="190"/>
  <c r="AD1794" i="190"/>
  <c r="AD1795" i="190"/>
  <c r="AD1796" i="190"/>
  <c r="AD1797" i="190"/>
  <c r="AD1798" i="190"/>
  <c r="AD1799" i="190"/>
  <c r="AD1800" i="190"/>
  <c r="AD1801" i="190"/>
  <c r="AD1802" i="190"/>
  <c r="AD1803" i="190"/>
  <c r="AD1804" i="190"/>
  <c r="AD1805" i="190"/>
  <c r="AD1806" i="190"/>
  <c r="AD1807" i="190"/>
  <c r="AD1808" i="190"/>
  <c r="AD1809" i="190"/>
  <c r="AD1810" i="190"/>
  <c r="AD1811" i="190"/>
  <c r="AD1812" i="190"/>
  <c r="AD1813" i="190"/>
  <c r="AD1814" i="190"/>
  <c r="AD1815" i="190"/>
  <c r="AD1816" i="190"/>
  <c r="AD1817" i="190"/>
  <c r="AD1818" i="190"/>
  <c r="AD1819" i="190"/>
  <c r="AD1820" i="190"/>
  <c r="AD1821" i="190"/>
  <c r="AD1822" i="190"/>
  <c r="AD1823" i="190"/>
  <c r="AD1824" i="190"/>
  <c r="AD1825" i="190"/>
  <c r="AD1826" i="190"/>
  <c r="AD1827" i="190"/>
  <c r="AD1828" i="190"/>
  <c r="AD1829" i="190"/>
  <c r="AD1830" i="190"/>
  <c r="AD1831" i="190"/>
  <c r="AD1832" i="190"/>
  <c r="AD1833" i="190"/>
  <c r="AD1834" i="190"/>
  <c r="AD1835" i="190"/>
  <c r="AD1836" i="190"/>
  <c r="AD1837" i="190"/>
  <c r="AD1838" i="190"/>
  <c r="AD1839" i="190"/>
  <c r="AD1840" i="190"/>
  <c r="AD1841" i="190"/>
  <c r="AD1842" i="190"/>
  <c r="AD1843" i="190"/>
  <c r="AD1844" i="190"/>
  <c r="AD1845" i="190"/>
  <c r="AD1846" i="190"/>
  <c r="AD1847" i="190"/>
  <c r="AD1848" i="190"/>
  <c r="AD1849" i="190"/>
  <c r="AD1850" i="190"/>
  <c r="AD1851" i="190"/>
  <c r="AD1852" i="190"/>
  <c r="AD1853" i="190"/>
  <c r="AD1854" i="190"/>
  <c r="AD1855" i="190"/>
  <c r="AD1856" i="190"/>
  <c r="AD1857" i="190"/>
  <c r="AD1858" i="190"/>
  <c r="AD1859" i="190"/>
  <c r="AD1860" i="190"/>
  <c r="AD1861" i="190"/>
  <c r="AD1862" i="190"/>
  <c r="AD1863" i="190"/>
  <c r="AD1864" i="190"/>
  <c r="AD1865" i="190"/>
  <c r="AD1866" i="190"/>
  <c r="AD1867" i="190"/>
  <c r="AD1868" i="190"/>
  <c r="AD1869" i="190"/>
  <c r="AD1870" i="190"/>
  <c r="AD1871" i="190"/>
  <c r="AD1872" i="190"/>
  <c r="AD1873" i="190"/>
  <c r="AD1874" i="190"/>
  <c r="AD1875" i="190"/>
  <c r="AD1876" i="190"/>
  <c r="AD1877" i="190"/>
  <c r="AD1878" i="190"/>
  <c r="AD1879" i="190"/>
  <c r="AD1880" i="190"/>
  <c r="AD1881" i="190"/>
  <c r="AD1882" i="190"/>
  <c r="AD1883" i="190"/>
  <c r="AD1884" i="190"/>
  <c r="AD1885" i="190"/>
  <c r="AD1886" i="190"/>
  <c r="AD1887" i="190"/>
  <c r="AD1888" i="190"/>
  <c r="AD1889" i="190"/>
  <c r="AD1890" i="190"/>
  <c r="AD1891" i="190"/>
  <c r="AD1892" i="190"/>
  <c r="AD1893" i="190"/>
  <c r="AD1894" i="190"/>
  <c r="AD1895" i="190"/>
  <c r="AD1896" i="190"/>
  <c r="AD1897" i="190"/>
  <c r="AD1898" i="190"/>
  <c r="AD1899" i="190"/>
  <c r="AD1900" i="190"/>
  <c r="AD1901" i="190"/>
  <c r="AD1902" i="190"/>
  <c r="AD1903" i="190"/>
  <c r="AD1904" i="190"/>
  <c r="AD1905" i="190"/>
  <c r="AD1906" i="190"/>
  <c r="AD1907" i="190"/>
  <c r="AD1908" i="190"/>
  <c r="AD1909" i="190"/>
  <c r="AD1910" i="190"/>
  <c r="AD1911" i="190"/>
  <c r="AD1912" i="190"/>
  <c r="AD1913" i="190"/>
  <c r="AD1914" i="190"/>
  <c r="AD1915" i="190"/>
  <c r="AD1916" i="190"/>
  <c r="AD1917" i="190"/>
  <c r="AD1918" i="190"/>
  <c r="AD1919" i="190"/>
  <c r="AD1920" i="190"/>
  <c r="AD1921" i="190"/>
  <c r="AD1922" i="190"/>
  <c r="AD1923" i="190"/>
  <c r="AD1924" i="190"/>
  <c r="AD1925" i="190"/>
  <c r="AD1926" i="190"/>
  <c r="AD1927" i="190"/>
  <c r="AD1928" i="190"/>
  <c r="AD1929" i="190"/>
  <c r="AD1930" i="190"/>
  <c r="AD1931" i="190"/>
  <c r="AD1932" i="190"/>
  <c r="AD1933" i="190"/>
  <c r="AD1934" i="190"/>
  <c r="AD1935" i="190"/>
  <c r="AD1936" i="190"/>
  <c r="AD1937" i="190"/>
  <c r="AD1938" i="190"/>
  <c r="AD1939" i="190"/>
  <c r="AD1940" i="190"/>
  <c r="AD1941" i="190"/>
  <c r="AD1942" i="190"/>
  <c r="AD1943" i="190"/>
  <c r="AD1944" i="190"/>
  <c r="AD1945" i="190"/>
  <c r="AD1946" i="190"/>
  <c r="AD1947" i="190"/>
  <c r="AD1948" i="190"/>
  <c r="AD1949" i="190"/>
  <c r="AD1950" i="190"/>
  <c r="AD1951" i="190"/>
  <c r="AD1952" i="190"/>
  <c r="AD1953" i="190"/>
  <c r="AD1954" i="190"/>
  <c r="AD1955" i="190"/>
  <c r="AD1956" i="190"/>
  <c r="AD1957" i="190"/>
  <c r="AD1958" i="190"/>
  <c r="AD1959" i="190"/>
  <c r="AD1960" i="190"/>
  <c r="AD1961" i="190"/>
  <c r="AD1962" i="190"/>
  <c r="AD1963" i="190"/>
  <c r="AD1964" i="190"/>
  <c r="AD1965" i="190"/>
  <c r="AD1966" i="190"/>
  <c r="AD1967" i="190"/>
  <c r="AD1968" i="190"/>
  <c r="AD1969" i="190"/>
  <c r="AD1970" i="190"/>
  <c r="AD1971" i="190"/>
  <c r="AD1972" i="190"/>
  <c r="AD1973" i="190"/>
  <c r="AD1974" i="190"/>
  <c r="AD1975" i="190"/>
  <c r="AD1976" i="190"/>
  <c r="AD1977" i="190"/>
  <c r="AD1978" i="190"/>
  <c r="AD1979" i="190"/>
  <c r="AD1980" i="190"/>
  <c r="AD1981" i="190"/>
  <c r="AD1982" i="190"/>
  <c r="AD1983" i="190"/>
  <c r="AD1984" i="190"/>
  <c r="AD1985" i="190"/>
  <c r="AD1986" i="190"/>
  <c r="AD1987" i="190"/>
  <c r="AD1988" i="190"/>
  <c r="AD1989" i="190"/>
  <c r="AD1990" i="190"/>
  <c r="AD1991" i="190"/>
  <c r="AD1992" i="190"/>
  <c r="AD1993" i="190"/>
  <c r="AD1994" i="190"/>
  <c r="AD1995" i="190"/>
  <c r="AD1996" i="190"/>
  <c r="AD1997" i="190"/>
  <c r="AD1998" i="190"/>
  <c r="AD1999" i="190"/>
  <c r="AD2000" i="190"/>
  <c r="AD2001" i="190"/>
  <c r="AD2002" i="190"/>
  <c r="AD2003" i="190"/>
  <c r="AD2004" i="190"/>
  <c r="AD2005" i="190"/>
  <c r="AD2006" i="190"/>
  <c r="AD2007" i="190"/>
  <c r="AD2008" i="190"/>
  <c r="AD2009" i="190"/>
  <c r="AD2010" i="190"/>
  <c r="AD2011" i="190"/>
  <c r="AD2012" i="190"/>
  <c r="AD2013" i="190"/>
  <c r="AD2014" i="190"/>
  <c r="AD2015" i="190"/>
  <c r="AD2016" i="190"/>
  <c r="AD2017" i="190"/>
  <c r="AD2018" i="190"/>
  <c r="AD2019" i="190"/>
  <c r="AD2020" i="190"/>
  <c r="AD2021" i="190"/>
  <c r="AD2022" i="190"/>
  <c r="AD2023" i="190"/>
  <c r="AD2024" i="190"/>
  <c r="AD2025" i="190"/>
  <c r="AD2026" i="190"/>
  <c r="AD2027" i="190"/>
  <c r="AD2028" i="190"/>
  <c r="AD2029" i="190"/>
  <c r="AD2030" i="190"/>
  <c r="AD2031" i="190"/>
  <c r="AD2032" i="190"/>
  <c r="AD2033" i="190"/>
  <c r="AD2034" i="190"/>
  <c r="AD2035" i="190"/>
  <c r="AD2036" i="190"/>
  <c r="AD2037" i="190"/>
  <c r="AD2038" i="190"/>
  <c r="AD2039" i="190"/>
  <c r="AD2040" i="190"/>
  <c r="AD2041" i="190"/>
  <c r="AD2042" i="190"/>
  <c r="AD2043" i="190"/>
  <c r="AD2044" i="190"/>
  <c r="AD2045" i="190"/>
  <c r="AD2046" i="190"/>
  <c r="AD2047" i="190"/>
  <c r="AD2048" i="190"/>
  <c r="AD2049" i="190"/>
  <c r="AD2050" i="190"/>
  <c r="AD2051" i="190"/>
  <c r="AD2052" i="190"/>
  <c r="AD2053" i="190"/>
  <c r="AD2054" i="190"/>
  <c r="AD2055" i="190"/>
  <c r="AD2056" i="190"/>
  <c r="AD2057" i="190"/>
  <c r="AD2058" i="190"/>
  <c r="AD2059" i="190"/>
  <c r="AD2060" i="190"/>
  <c r="AD2061" i="190"/>
  <c r="AD2062" i="190"/>
  <c r="AD2063" i="190"/>
  <c r="AD2064" i="190"/>
  <c r="AD2065" i="190"/>
  <c r="AD2066" i="190"/>
  <c r="AD2067" i="190"/>
  <c r="AD2068" i="190"/>
  <c r="AD2069" i="190"/>
  <c r="AD2070" i="190"/>
  <c r="AD2071" i="190"/>
  <c r="AD2072" i="190"/>
  <c r="AD2073" i="190"/>
  <c r="AD2074" i="190"/>
  <c r="AD2075" i="190"/>
  <c r="AD2076" i="190"/>
  <c r="AD2077" i="190"/>
  <c r="AD2078" i="190"/>
  <c r="AD2079" i="190"/>
  <c r="AD2080" i="190"/>
  <c r="AD2081" i="190"/>
  <c r="AD2082" i="190"/>
  <c r="AD2083" i="190"/>
  <c r="AD2084" i="190"/>
  <c r="AD2085" i="190"/>
  <c r="AD2086" i="190"/>
  <c r="AD2087" i="190"/>
  <c r="AD2088" i="190"/>
  <c r="AD2089" i="190"/>
  <c r="AD2090" i="190"/>
  <c r="AD2091" i="190"/>
  <c r="AD2092" i="190"/>
  <c r="AD2093" i="190"/>
  <c r="AD2094" i="190"/>
  <c r="AD2095" i="190"/>
  <c r="AD2096" i="190"/>
  <c r="AD2097" i="190"/>
  <c r="AD2098" i="190"/>
  <c r="AD2099" i="190"/>
  <c r="AD2100" i="190"/>
  <c r="AD2101" i="190"/>
  <c r="AD2102" i="190"/>
  <c r="AD2103" i="190"/>
  <c r="AD2104" i="190"/>
  <c r="AD2105" i="190"/>
  <c r="AD2106" i="190"/>
  <c r="AD2107" i="190"/>
  <c r="AD2108" i="190"/>
  <c r="AD2109" i="190"/>
  <c r="AD2110" i="190"/>
  <c r="AD2111" i="190"/>
  <c r="AD2112" i="190"/>
  <c r="AD2113" i="190"/>
  <c r="AD2114" i="190"/>
  <c r="AD2115" i="190"/>
  <c r="AD2116" i="190"/>
  <c r="AD2117" i="190"/>
  <c r="AD2118" i="190"/>
  <c r="AD2119" i="190"/>
  <c r="AD2120" i="190"/>
  <c r="AD2121" i="190"/>
  <c r="AD2122" i="190"/>
  <c r="AD2123" i="190"/>
  <c r="AD2124" i="190"/>
  <c r="AD2125" i="190"/>
  <c r="AD2126" i="190"/>
  <c r="AD2127" i="190"/>
  <c r="AD2128" i="190"/>
  <c r="AD2129" i="190"/>
  <c r="AD2130" i="190"/>
  <c r="AD2131" i="190"/>
  <c r="AD2132" i="190"/>
  <c r="AD2133" i="190"/>
  <c r="AD2134" i="190"/>
  <c r="AD2135" i="190"/>
  <c r="AD2136" i="190"/>
  <c r="AD2137" i="190"/>
  <c r="AD2138" i="190"/>
  <c r="AD2139" i="190"/>
  <c r="AD2140" i="190"/>
  <c r="AD2141" i="190"/>
  <c r="AD2142" i="190"/>
  <c r="AD2143" i="190"/>
  <c r="AD2144" i="190"/>
  <c r="AD2145" i="190"/>
  <c r="AD2146" i="190"/>
  <c r="AD2147" i="190"/>
  <c r="AD2148" i="190"/>
  <c r="AD2149" i="190"/>
  <c r="AD2150" i="190"/>
  <c r="AD2151" i="190"/>
  <c r="AD2152" i="190"/>
  <c r="AD2153" i="190"/>
  <c r="AD2154" i="190"/>
  <c r="AD2155" i="190"/>
  <c r="AD2156" i="190"/>
  <c r="AD2157" i="190"/>
  <c r="AD2158" i="190"/>
  <c r="AD2159" i="190"/>
  <c r="AD2160" i="190"/>
  <c r="AD2161" i="190"/>
  <c r="AD2162" i="190"/>
  <c r="AD2163" i="190"/>
  <c r="AD2164" i="190"/>
  <c r="AD2165" i="190"/>
  <c r="AD2166" i="190"/>
  <c r="AD2167" i="190"/>
  <c r="AD2168" i="190"/>
  <c r="AD2169" i="190"/>
  <c r="AD2170" i="190"/>
  <c r="AD2171" i="190"/>
  <c r="AD2172" i="190"/>
  <c r="AD2173" i="190"/>
  <c r="AD2174" i="190"/>
  <c r="AD2175" i="190"/>
  <c r="AD2176" i="190"/>
  <c r="AD2177" i="190"/>
  <c r="AD2178" i="190"/>
  <c r="AD2179" i="190"/>
  <c r="AD2180" i="190"/>
  <c r="AD2181" i="190"/>
  <c r="AD2182" i="190"/>
  <c r="AD2183" i="190"/>
  <c r="AD2184" i="190"/>
  <c r="AD2185" i="190"/>
  <c r="AD2186" i="190"/>
  <c r="AD2187" i="190"/>
  <c r="AD2188" i="190"/>
  <c r="AD2189" i="190"/>
  <c r="AD2190" i="190"/>
  <c r="AD2191" i="190"/>
  <c r="AD2192" i="190"/>
  <c r="AD2193" i="190"/>
  <c r="AD2194" i="190"/>
  <c r="AD2195" i="190"/>
  <c r="AD2196" i="190"/>
  <c r="AD2197" i="190"/>
  <c r="AD2198" i="190"/>
  <c r="AD2199" i="190"/>
  <c r="AD2200" i="190"/>
  <c r="AD2201" i="190"/>
  <c r="AD2202" i="190"/>
  <c r="AD2203" i="190"/>
  <c r="AD2204" i="190"/>
  <c r="AD2205" i="190"/>
  <c r="AD2206" i="190"/>
  <c r="AD2207" i="190"/>
  <c r="AD2208" i="190"/>
  <c r="AD2209" i="190"/>
  <c r="AD2210" i="190"/>
  <c r="AD2211" i="190"/>
  <c r="AD2212" i="190"/>
  <c r="AD2213" i="190"/>
  <c r="AD2214" i="190"/>
  <c r="AD2215" i="190"/>
  <c r="AD2216" i="190"/>
  <c r="AD2217" i="190"/>
  <c r="AD2218" i="190"/>
  <c r="AD2219" i="190"/>
  <c r="AD2220" i="190"/>
  <c r="AD2221" i="190"/>
  <c r="AD2222" i="190"/>
  <c r="AD2223" i="190"/>
  <c r="AD2224" i="190"/>
  <c r="AD2225" i="190"/>
  <c r="AD2226" i="190"/>
  <c r="AD2227" i="190"/>
  <c r="AD2228" i="190"/>
  <c r="AD2229" i="190"/>
  <c r="AD2230" i="190"/>
  <c r="AD2231" i="190"/>
  <c r="AD2232" i="190"/>
  <c r="AD2233" i="190"/>
  <c r="AD2234" i="190"/>
  <c r="AD2235" i="190"/>
  <c r="AD2236" i="190"/>
  <c r="AD2237" i="190"/>
  <c r="AD2238" i="190"/>
  <c r="AD2239" i="190"/>
  <c r="AD2240" i="190"/>
  <c r="AD2241" i="190"/>
  <c r="AD2242" i="190"/>
  <c r="AD2243" i="190"/>
  <c r="AD2244" i="190"/>
  <c r="AD2245" i="190"/>
  <c r="AD2246" i="190"/>
  <c r="AD2247" i="190"/>
  <c r="AD2248" i="190"/>
  <c r="AD2249" i="190"/>
  <c r="AD2250" i="190"/>
  <c r="AD2251" i="190"/>
  <c r="AD2252" i="190"/>
  <c r="AD2253" i="190"/>
  <c r="AD2254" i="190"/>
  <c r="AD2255" i="190"/>
  <c r="AD2256" i="190"/>
  <c r="AD2257" i="190"/>
  <c r="AD2258" i="190"/>
  <c r="AD2259" i="190"/>
  <c r="AD2260" i="190"/>
  <c r="AD2261" i="190"/>
  <c r="AD2262" i="190"/>
  <c r="AD2263" i="190"/>
  <c r="AD2264" i="190"/>
  <c r="AD2265" i="190"/>
  <c r="AD2266" i="190"/>
  <c r="AD2267" i="190"/>
  <c r="AD2268" i="190"/>
  <c r="AD2269" i="190"/>
  <c r="AD2270" i="190"/>
  <c r="AD2271" i="190"/>
  <c r="AD2272" i="190"/>
  <c r="AD2273" i="190"/>
  <c r="AD2274" i="190"/>
  <c r="AD2275" i="190"/>
  <c r="AD2276" i="190"/>
  <c r="AD2277" i="190"/>
  <c r="AD2278" i="190"/>
  <c r="AD2279" i="190"/>
  <c r="AD2280" i="190"/>
  <c r="AD2281" i="190"/>
  <c r="AD2282" i="190"/>
  <c r="AD2283" i="190"/>
  <c r="AD2284" i="190"/>
  <c r="AD2285" i="190"/>
  <c r="AD2286" i="190"/>
  <c r="AD2287" i="190"/>
  <c r="AD2288" i="190"/>
  <c r="AD2289" i="190"/>
  <c r="AD2290" i="190"/>
  <c r="AD2291" i="190"/>
  <c r="AD2292" i="190"/>
  <c r="AD2293" i="190"/>
  <c r="AD2294" i="190"/>
  <c r="AD2295" i="190"/>
  <c r="AD2296" i="190"/>
  <c r="AD2297" i="190"/>
  <c r="AD2298" i="190"/>
  <c r="AD2299" i="190"/>
  <c r="AD2300" i="190"/>
  <c r="AD2301" i="190"/>
  <c r="AD2302" i="190"/>
  <c r="AD2303" i="190"/>
  <c r="AD2304" i="190"/>
  <c r="AD2305" i="190"/>
  <c r="AD2306" i="190"/>
  <c r="AD2307" i="190"/>
  <c r="AD2308" i="190"/>
  <c r="AD2309" i="190"/>
  <c r="AD2310" i="190"/>
  <c r="AD2311" i="190"/>
  <c r="AD2312" i="190"/>
  <c r="AD2313" i="190"/>
  <c r="AD2314" i="190"/>
  <c r="AD2315" i="190"/>
  <c r="AD2316" i="190"/>
  <c r="AD2317" i="190"/>
  <c r="AD2318" i="190"/>
  <c r="AD2319" i="190"/>
  <c r="AD2320" i="190"/>
  <c r="AD2321" i="190"/>
  <c r="AD2322" i="190"/>
  <c r="AD2323" i="190"/>
  <c r="AD2324" i="190"/>
  <c r="AD2325" i="190"/>
  <c r="AD2326" i="190"/>
  <c r="AD2327" i="190"/>
  <c r="AD2328" i="190"/>
  <c r="AD2329" i="190"/>
  <c r="AD2330" i="190"/>
  <c r="AD2331" i="190"/>
  <c r="AD2332" i="190"/>
  <c r="AD2333" i="190"/>
  <c r="AD2334" i="190"/>
  <c r="AD2335" i="190"/>
  <c r="AD2336" i="190"/>
  <c r="AD2337" i="190"/>
  <c r="AD2338" i="190"/>
  <c r="AD2339" i="190"/>
  <c r="AD2340" i="190"/>
  <c r="AD2341" i="190"/>
  <c r="AD2342" i="190"/>
  <c r="AD2343" i="190"/>
  <c r="AD2344" i="190"/>
  <c r="AD2345" i="190"/>
  <c r="AD2346" i="190"/>
  <c r="AD2347" i="190"/>
  <c r="AD2348" i="190"/>
  <c r="AD2349" i="190"/>
  <c r="AD2350" i="190"/>
  <c r="AD2351" i="190"/>
  <c r="AD2352" i="190"/>
  <c r="AD2353" i="190"/>
  <c r="AD2354" i="190"/>
  <c r="AD678" i="190"/>
  <c r="AC678" i="190"/>
  <c r="AC2243" i="190"/>
  <c r="AC2244" i="190"/>
  <c r="AC2245" i="190"/>
  <c r="AC2246" i="190"/>
  <c r="AC2247" i="190"/>
  <c r="AC2248" i="190"/>
  <c r="AC2249" i="190"/>
  <c r="AC2250" i="190"/>
  <c r="AC2251" i="190"/>
  <c r="AC2252" i="190"/>
  <c r="AC2253" i="190"/>
  <c r="AC2254" i="190"/>
  <c r="AC2255" i="190"/>
  <c r="AC2256" i="190"/>
  <c r="AC2257" i="190"/>
  <c r="AC2258" i="190"/>
  <c r="AC2259" i="190"/>
  <c r="AC2260" i="190"/>
  <c r="AC2261" i="190"/>
  <c r="AC2262" i="190"/>
  <c r="AC2263" i="190"/>
  <c r="AC2264" i="190"/>
  <c r="AC2265" i="190"/>
  <c r="AC2266" i="190"/>
  <c r="AC2267" i="190"/>
  <c r="AC2268" i="190"/>
  <c r="AC2269" i="190"/>
  <c r="AC2270" i="190"/>
  <c r="AC2271" i="190"/>
  <c r="AC2272" i="190"/>
  <c r="AC2273" i="190"/>
  <c r="AC2274" i="190"/>
  <c r="AC2275" i="190"/>
  <c r="AC2276" i="190"/>
  <c r="AC2277" i="190"/>
  <c r="AC2278" i="190"/>
  <c r="AC2279" i="190"/>
  <c r="AC2280" i="190"/>
  <c r="AC2281" i="190"/>
  <c r="AC2282" i="190"/>
  <c r="AC2283" i="190"/>
  <c r="AC2284" i="190"/>
  <c r="AC2285" i="190"/>
  <c r="AC2286" i="190"/>
  <c r="AC2287" i="190"/>
  <c r="AC2288" i="190"/>
  <c r="AC2289" i="190"/>
  <c r="AC2290" i="190"/>
  <c r="AC2291" i="190"/>
  <c r="AC2292" i="190"/>
  <c r="AC2293" i="190"/>
  <c r="AC2294" i="190"/>
  <c r="AC2295" i="190"/>
  <c r="AC2296" i="190"/>
  <c r="AC2297" i="190"/>
  <c r="AC2298" i="190"/>
  <c r="AC2299" i="190"/>
  <c r="AC2300" i="190"/>
  <c r="AC2301" i="190"/>
  <c r="AC2302" i="190"/>
  <c r="AC2303" i="190"/>
  <c r="AC2304" i="190"/>
  <c r="AC2305" i="190"/>
  <c r="AC2306" i="190"/>
  <c r="AC2307" i="190"/>
  <c r="AC2308" i="190"/>
  <c r="AC2309" i="190"/>
  <c r="AC2310" i="190"/>
  <c r="AC2311" i="190"/>
  <c r="AC2312" i="190"/>
  <c r="AC2313" i="190"/>
  <c r="AC2314" i="190"/>
  <c r="AC2315" i="190"/>
  <c r="AC2316" i="190"/>
  <c r="AC2317" i="190"/>
  <c r="AC2318" i="190"/>
  <c r="AC2319" i="190"/>
  <c r="AC2320" i="190"/>
  <c r="AC2321" i="190"/>
  <c r="AC2322" i="190"/>
  <c r="AC2323" i="190"/>
  <c r="AC2324" i="190"/>
  <c r="AC2325" i="190"/>
  <c r="AC2326" i="190"/>
  <c r="AC2327" i="190"/>
  <c r="AC2328" i="190"/>
  <c r="AC2329" i="190"/>
  <c r="AC2330" i="190"/>
  <c r="AC2331" i="190"/>
  <c r="AC2332" i="190"/>
  <c r="AC2333" i="190"/>
  <c r="AC2334" i="190"/>
  <c r="AC2335" i="190"/>
  <c r="AC2336" i="190"/>
  <c r="AC2337" i="190"/>
  <c r="AC2338" i="190"/>
  <c r="AC2339" i="190"/>
  <c r="AC2340" i="190"/>
  <c r="AC2341" i="190"/>
  <c r="AC2342" i="190"/>
  <c r="AC2343" i="190"/>
  <c r="AC2344" i="190"/>
  <c r="AC2345" i="190"/>
  <c r="AC2346" i="190"/>
  <c r="AC2347" i="190"/>
  <c r="AC2348" i="190"/>
  <c r="AC2349" i="190"/>
  <c r="AC2350" i="190"/>
  <c r="AC2351" i="190"/>
  <c r="AC2352" i="190"/>
  <c r="AC2353" i="190"/>
  <c r="AC2354" i="190"/>
  <c r="AC679" i="190"/>
  <c r="AC680" i="190"/>
  <c r="AC681" i="190"/>
  <c r="AC682" i="190"/>
  <c r="AC683" i="190"/>
  <c r="AC684" i="190"/>
  <c r="AC685" i="190"/>
  <c r="AC686" i="190"/>
  <c r="AC687" i="190"/>
  <c r="AC688" i="190"/>
  <c r="AC689" i="190"/>
  <c r="AC690" i="190"/>
  <c r="AC691" i="190"/>
  <c r="AC692" i="190"/>
  <c r="AC693" i="190"/>
  <c r="AC694" i="190"/>
  <c r="AC695" i="190"/>
  <c r="AC696" i="190"/>
  <c r="AC697" i="190"/>
  <c r="AC698" i="190"/>
  <c r="AC699" i="190"/>
  <c r="AC700" i="190"/>
  <c r="AC701" i="190"/>
  <c r="AC702" i="190"/>
  <c r="AC703" i="190"/>
  <c r="AC704" i="190"/>
  <c r="AC705" i="190"/>
  <c r="AC706" i="190"/>
  <c r="AC707" i="190"/>
  <c r="AC708" i="190"/>
  <c r="AC709" i="190"/>
  <c r="AC710" i="190"/>
  <c r="AC711" i="190"/>
  <c r="AC712" i="190"/>
  <c r="AC713" i="190"/>
  <c r="AC714" i="190"/>
  <c r="AC715" i="190"/>
  <c r="AC716" i="190"/>
  <c r="AC717" i="190"/>
  <c r="AC718" i="190"/>
  <c r="AC719" i="190"/>
  <c r="AC720" i="190"/>
  <c r="AC721" i="190"/>
  <c r="AC722" i="190"/>
  <c r="AC723" i="190"/>
  <c r="AC724" i="190"/>
  <c r="AC725" i="190"/>
  <c r="AC726" i="190"/>
  <c r="AC727" i="190"/>
  <c r="AC728" i="190"/>
  <c r="AC729" i="190"/>
  <c r="AC730" i="190"/>
  <c r="AC731" i="190"/>
  <c r="AC732" i="190"/>
  <c r="AC733" i="190"/>
  <c r="AC734" i="190"/>
  <c r="AC735" i="190"/>
  <c r="AC736" i="190"/>
  <c r="AC737" i="190"/>
  <c r="AC738" i="190"/>
  <c r="AC739" i="190"/>
  <c r="AC740" i="190"/>
  <c r="AC741" i="190"/>
  <c r="AC742" i="190"/>
  <c r="AC743" i="190"/>
  <c r="AC744" i="190"/>
  <c r="AC745" i="190"/>
  <c r="AC746" i="190"/>
  <c r="AC747" i="190"/>
  <c r="AC748" i="190"/>
  <c r="AC749" i="190"/>
  <c r="AC750" i="190"/>
  <c r="AC751" i="190"/>
  <c r="AC752" i="190"/>
  <c r="AC753" i="190"/>
  <c r="AC754" i="190"/>
  <c r="AC755" i="190"/>
  <c r="AC756" i="190"/>
  <c r="AC757" i="190"/>
  <c r="AC758" i="190"/>
  <c r="AC759" i="190"/>
  <c r="AC760" i="190"/>
  <c r="AC761" i="190"/>
  <c r="AC762" i="190"/>
  <c r="AC763" i="190"/>
  <c r="AC764" i="190"/>
  <c r="AC765" i="190"/>
  <c r="AC766" i="190"/>
  <c r="AC767" i="190"/>
  <c r="AC768" i="190"/>
  <c r="AC769" i="190"/>
  <c r="AC770" i="190"/>
  <c r="AC771" i="190"/>
  <c r="AC772" i="190"/>
  <c r="AC773" i="190"/>
  <c r="AC774" i="190"/>
  <c r="AC775" i="190"/>
  <c r="AC776" i="190"/>
  <c r="AC777" i="190"/>
  <c r="AC778" i="190"/>
  <c r="AC779" i="190"/>
  <c r="AC780" i="190"/>
  <c r="AC781" i="190"/>
  <c r="AC782" i="190"/>
  <c r="AC783" i="190"/>
  <c r="AC784" i="190"/>
  <c r="AC785" i="190"/>
  <c r="AC786" i="190"/>
  <c r="AC787" i="190"/>
  <c r="AC788" i="190"/>
  <c r="AC789" i="190"/>
  <c r="AC790" i="190"/>
  <c r="AC791" i="190"/>
  <c r="AC792" i="190"/>
  <c r="AC793" i="190"/>
  <c r="AC794" i="190"/>
  <c r="AC795" i="190"/>
  <c r="AC796" i="190"/>
  <c r="AC797" i="190"/>
  <c r="AC798" i="190"/>
  <c r="AC799" i="190"/>
  <c r="AC800" i="190"/>
  <c r="AC801" i="190"/>
  <c r="AC802" i="190"/>
  <c r="AC803" i="190"/>
  <c r="AC804" i="190"/>
  <c r="AC805" i="190"/>
  <c r="AC806" i="190"/>
  <c r="AC807" i="190"/>
  <c r="AC808" i="190"/>
  <c r="AC809" i="190"/>
  <c r="AC810" i="190"/>
  <c r="AC811" i="190"/>
  <c r="AC812" i="190"/>
  <c r="AC813" i="190"/>
  <c r="AC814" i="190"/>
  <c r="AC815" i="190"/>
  <c r="AC816" i="190"/>
  <c r="AC817" i="190"/>
  <c r="AC818" i="190"/>
  <c r="AC819" i="190"/>
  <c r="AC820" i="190"/>
  <c r="AC821" i="190"/>
  <c r="AC822" i="190"/>
  <c r="AC823" i="190"/>
  <c r="AC824" i="190"/>
  <c r="AC825" i="190"/>
  <c r="AC826" i="190"/>
  <c r="AC827" i="190"/>
  <c r="AC828" i="190"/>
  <c r="AC829" i="190"/>
  <c r="AC830" i="190"/>
  <c r="AC831" i="190"/>
  <c r="AC832" i="190"/>
  <c r="AC833" i="190"/>
  <c r="AC834" i="190"/>
  <c r="AC835" i="190"/>
  <c r="AC836" i="190"/>
  <c r="AC837" i="190"/>
  <c r="AC838" i="190"/>
  <c r="AC839" i="190"/>
  <c r="AC840" i="190"/>
  <c r="AC841" i="190"/>
  <c r="AC842" i="190"/>
  <c r="AC843" i="190"/>
  <c r="AC844" i="190"/>
  <c r="AC845" i="190"/>
  <c r="AC846" i="190"/>
  <c r="AC847" i="190"/>
  <c r="AC848" i="190"/>
  <c r="AC849" i="190"/>
  <c r="AC850" i="190"/>
  <c r="AC851" i="190"/>
  <c r="AC852" i="190"/>
  <c r="AC853" i="190"/>
  <c r="AC854" i="190"/>
  <c r="AC855" i="190"/>
  <c r="AC856" i="190"/>
  <c r="AC857" i="190"/>
  <c r="AC858" i="190"/>
  <c r="AC859" i="190"/>
  <c r="AC860" i="190"/>
  <c r="AC861" i="190"/>
  <c r="AC862" i="190"/>
  <c r="AC863" i="190"/>
  <c r="AC864" i="190"/>
  <c r="AC865" i="190"/>
  <c r="AC866" i="190"/>
  <c r="AC867" i="190"/>
  <c r="AC868" i="190"/>
  <c r="AC869" i="190"/>
  <c r="AC870" i="190"/>
  <c r="AC871" i="190"/>
  <c r="AC872" i="190"/>
  <c r="AC873" i="190"/>
  <c r="AC874" i="190"/>
  <c r="AC875" i="190"/>
  <c r="AC876" i="190"/>
  <c r="AC877" i="190"/>
  <c r="AC878" i="190"/>
  <c r="AC879" i="190"/>
  <c r="AC880" i="190"/>
  <c r="AC881" i="190"/>
  <c r="AC882" i="190"/>
  <c r="AC883" i="190"/>
  <c r="AC884" i="190"/>
  <c r="AC885" i="190"/>
  <c r="AC886" i="190"/>
  <c r="AC887" i="190"/>
  <c r="AC888" i="190"/>
  <c r="AC889" i="190"/>
  <c r="AC890" i="190"/>
  <c r="AC891" i="190"/>
  <c r="AC892" i="190"/>
  <c r="AC893" i="190"/>
  <c r="AC894" i="190"/>
  <c r="AC895" i="190"/>
  <c r="AC896" i="190"/>
  <c r="AC897" i="190"/>
  <c r="AC898" i="190"/>
  <c r="AC899" i="190"/>
  <c r="AC900" i="190"/>
  <c r="AC901" i="190"/>
  <c r="AC902" i="190"/>
  <c r="AC903" i="190"/>
  <c r="AC904" i="190"/>
  <c r="AC905" i="190"/>
  <c r="AC906" i="190"/>
  <c r="AC907" i="190"/>
  <c r="AC908" i="190"/>
  <c r="AC909" i="190"/>
  <c r="AC910" i="190"/>
  <c r="AC911" i="190"/>
  <c r="AC912" i="190"/>
  <c r="AC913" i="190"/>
  <c r="AC914" i="190"/>
  <c r="AC915" i="190"/>
  <c r="AC916" i="190"/>
  <c r="AC917" i="190"/>
  <c r="AC918" i="190"/>
  <c r="AC919" i="190"/>
  <c r="AC920" i="190"/>
  <c r="AC921" i="190"/>
  <c r="AC922" i="190"/>
  <c r="AC923" i="190"/>
  <c r="AC924" i="190"/>
  <c r="AC925" i="190"/>
  <c r="AC926" i="190"/>
  <c r="AC927" i="190"/>
  <c r="AC928" i="190"/>
  <c r="AC929" i="190"/>
  <c r="AC930" i="190"/>
  <c r="AC931" i="190"/>
  <c r="AC932" i="190"/>
  <c r="AC933" i="190"/>
  <c r="AC934" i="190"/>
  <c r="AC935" i="190"/>
  <c r="AC936" i="190"/>
  <c r="AC937" i="190"/>
  <c r="AC938" i="190"/>
  <c r="AC939" i="190"/>
  <c r="AC940" i="190"/>
  <c r="AC941" i="190"/>
  <c r="AC942" i="190"/>
  <c r="AC943" i="190"/>
  <c r="AC944" i="190"/>
  <c r="AC945" i="190"/>
  <c r="AC946" i="190"/>
  <c r="AC947" i="190"/>
  <c r="AC948" i="190"/>
  <c r="AC949" i="190"/>
  <c r="AC950" i="190"/>
  <c r="AC951" i="190"/>
  <c r="AC952" i="190"/>
  <c r="AC953" i="190"/>
  <c r="AC954" i="190"/>
  <c r="AC955" i="190"/>
  <c r="AC956" i="190"/>
  <c r="AC957" i="190"/>
  <c r="AC958" i="190"/>
  <c r="AC959" i="190"/>
  <c r="AC960" i="190"/>
  <c r="AC961" i="190"/>
  <c r="AC962" i="190"/>
  <c r="AC963" i="190"/>
  <c r="AC964" i="190"/>
  <c r="AC965" i="190"/>
  <c r="AC966" i="190"/>
  <c r="AC967" i="190"/>
  <c r="AC968" i="190"/>
  <c r="AC969" i="190"/>
  <c r="AC970" i="190"/>
  <c r="AC971" i="190"/>
  <c r="AC972" i="190"/>
  <c r="AC973" i="190"/>
  <c r="AC974" i="190"/>
  <c r="AC975" i="190"/>
  <c r="AC976" i="190"/>
  <c r="AC977" i="190"/>
  <c r="AC978" i="190"/>
  <c r="AC979" i="190"/>
  <c r="AC980" i="190"/>
  <c r="AC981" i="190"/>
  <c r="AC982" i="190"/>
  <c r="AC983" i="190"/>
  <c r="AC984" i="190"/>
  <c r="AC985" i="190"/>
  <c r="AC986" i="190"/>
  <c r="AC987" i="190"/>
  <c r="AC988" i="190"/>
  <c r="AC989" i="190"/>
  <c r="AC990" i="190"/>
  <c r="AC991" i="190"/>
  <c r="AC992" i="190"/>
  <c r="AC993" i="190"/>
  <c r="AC994" i="190"/>
  <c r="AC995" i="190"/>
  <c r="AC996" i="190"/>
  <c r="AC997" i="190"/>
  <c r="AC998" i="190"/>
  <c r="AC999" i="190"/>
  <c r="AC1000" i="190"/>
  <c r="AC1001" i="190"/>
  <c r="AC1002" i="190"/>
  <c r="AC1003" i="190"/>
  <c r="AC1004" i="190"/>
  <c r="AC1005" i="190"/>
  <c r="AC1007" i="190"/>
  <c r="AC1008" i="190"/>
  <c r="AC1009" i="190"/>
  <c r="AC1010" i="190"/>
  <c r="AC1011" i="190"/>
  <c r="AC1012" i="190"/>
  <c r="AC1013" i="190"/>
  <c r="AC1014" i="190"/>
  <c r="AC1015" i="190"/>
  <c r="AC1016" i="190"/>
  <c r="AC1017" i="190"/>
  <c r="AC1018" i="190"/>
  <c r="AC1019" i="190"/>
  <c r="AC1020" i="190"/>
  <c r="AC1021" i="190"/>
  <c r="AC1022" i="190"/>
  <c r="AC1023" i="190"/>
  <c r="AC1024" i="190"/>
  <c r="AC1025" i="190"/>
  <c r="AC1026" i="190"/>
  <c r="AC1027" i="190"/>
  <c r="AC1028" i="190"/>
  <c r="AC1029" i="190"/>
  <c r="AC1030" i="190"/>
  <c r="AC1031" i="190"/>
  <c r="AC1032" i="190"/>
  <c r="AC1033" i="190"/>
  <c r="AC1034" i="190"/>
  <c r="AC1035" i="190"/>
  <c r="AC1036" i="190"/>
  <c r="AC1037" i="190"/>
  <c r="AC1038" i="190"/>
  <c r="AC1039" i="190"/>
  <c r="AC1040" i="190"/>
  <c r="AC1041" i="190"/>
  <c r="AC1042" i="190"/>
  <c r="AC1043" i="190"/>
  <c r="AC1044" i="190"/>
  <c r="AC1045" i="190"/>
  <c r="AC1046" i="190"/>
  <c r="AC1047" i="190"/>
  <c r="AC1048" i="190"/>
  <c r="AC1049" i="190"/>
  <c r="AC1050" i="190"/>
  <c r="AC1051" i="190"/>
  <c r="AC1052" i="190"/>
  <c r="AC1053" i="190"/>
  <c r="AC1054" i="190"/>
  <c r="AC1055" i="190"/>
  <c r="AC1056" i="190"/>
  <c r="AC1057" i="190"/>
  <c r="AC1058" i="190"/>
  <c r="AC1059" i="190"/>
  <c r="AC1060" i="190"/>
  <c r="AC1061" i="190"/>
  <c r="AC1062" i="190"/>
  <c r="AC1063" i="190"/>
  <c r="AC1064" i="190"/>
  <c r="AC1065" i="190"/>
  <c r="AC1066" i="190"/>
  <c r="AC1067" i="190"/>
  <c r="AC1068" i="190"/>
  <c r="AC1069" i="190"/>
  <c r="AC1070" i="190"/>
  <c r="AC1071" i="190"/>
  <c r="AC1072" i="190"/>
  <c r="AC1073" i="190"/>
  <c r="AC1074" i="190"/>
  <c r="AC1075" i="190"/>
  <c r="AC1076" i="190"/>
  <c r="AC1077" i="190"/>
  <c r="AC1078" i="190"/>
  <c r="AC1079" i="190"/>
  <c r="AC1080" i="190"/>
  <c r="AC1081" i="190"/>
  <c r="AC1082" i="190"/>
  <c r="AC1083" i="190"/>
  <c r="AC1084" i="190"/>
  <c r="AC1085" i="190"/>
  <c r="AC1086" i="190"/>
  <c r="AC1087" i="190"/>
  <c r="AC1088" i="190"/>
  <c r="AC1089" i="190"/>
  <c r="AC1090" i="190"/>
  <c r="AC1091" i="190"/>
  <c r="AC1092" i="190"/>
  <c r="AC1093" i="190"/>
  <c r="AC1094" i="190"/>
  <c r="AC1095" i="190"/>
  <c r="AC1096" i="190"/>
  <c r="AC1097" i="190"/>
  <c r="AC1098" i="190"/>
  <c r="AC1099" i="190"/>
  <c r="AC1100" i="190"/>
  <c r="AC1101" i="190"/>
  <c r="AC1102" i="190"/>
  <c r="AC1103" i="190"/>
  <c r="AC1104" i="190"/>
  <c r="AC1105" i="190"/>
  <c r="AC1106" i="190"/>
  <c r="AC1107" i="190"/>
  <c r="AC1108" i="190"/>
  <c r="AC1109" i="190"/>
  <c r="AC1110" i="190"/>
  <c r="AC1111" i="190"/>
  <c r="AC1112" i="190"/>
  <c r="AC1113" i="190"/>
  <c r="AC1114" i="190"/>
  <c r="AC1115" i="190"/>
  <c r="AC1116" i="190"/>
  <c r="AC1117" i="190"/>
  <c r="AC1118" i="190"/>
  <c r="AC1119" i="190"/>
  <c r="AC1120" i="190"/>
  <c r="AC1121" i="190"/>
  <c r="AC1122" i="190"/>
  <c r="AC1123" i="190"/>
  <c r="AC1124" i="190"/>
  <c r="AC1125" i="190"/>
  <c r="AC1126" i="190"/>
  <c r="AC1127" i="190"/>
  <c r="AC1128" i="190"/>
  <c r="AC1129" i="190"/>
  <c r="AC1130" i="190"/>
  <c r="AC1131" i="190"/>
  <c r="AC1132" i="190"/>
  <c r="AC1133" i="190"/>
  <c r="AC1134" i="190"/>
  <c r="AC1135" i="190"/>
  <c r="AC1136" i="190"/>
  <c r="AC1137" i="190"/>
  <c r="AC1138" i="190"/>
  <c r="AC1139" i="190"/>
  <c r="AC1140" i="190"/>
  <c r="AC1141" i="190"/>
  <c r="AC1142" i="190"/>
  <c r="AC1143" i="190"/>
  <c r="AC1144" i="190"/>
  <c r="AC1145" i="190"/>
  <c r="AC1146" i="190"/>
  <c r="AC1147" i="190"/>
  <c r="AC1148" i="190"/>
  <c r="AC1149" i="190"/>
  <c r="AC1150" i="190"/>
  <c r="AC1151" i="190"/>
  <c r="AC1152" i="190"/>
  <c r="AC1153" i="190"/>
  <c r="AC1154" i="190"/>
  <c r="AC1155" i="190"/>
  <c r="AC1156" i="190"/>
  <c r="AC1157" i="190"/>
  <c r="AC1158" i="190"/>
  <c r="AC1159" i="190"/>
  <c r="AC1160" i="190"/>
  <c r="AC1161" i="190"/>
  <c r="AC1162" i="190"/>
  <c r="AC1163" i="190"/>
  <c r="AC1164" i="190"/>
  <c r="AC1165" i="190"/>
  <c r="AC1166" i="190"/>
  <c r="AC1167" i="190"/>
  <c r="AC1168" i="190"/>
  <c r="AC1169" i="190"/>
  <c r="AC1170" i="190"/>
  <c r="AC1171" i="190"/>
  <c r="AC1172" i="190"/>
  <c r="AC1173" i="190"/>
  <c r="AC1174" i="190"/>
  <c r="AC1175" i="190"/>
  <c r="AC1176" i="190"/>
  <c r="AC1177" i="190"/>
  <c r="AC1178" i="190"/>
  <c r="AC1179" i="190"/>
  <c r="AC1180" i="190"/>
  <c r="AC1181" i="190"/>
  <c r="AC1182" i="190"/>
  <c r="AC1183" i="190"/>
  <c r="AC1184" i="190"/>
  <c r="AC1185" i="190"/>
  <c r="AC1186" i="190"/>
  <c r="AC1187" i="190"/>
  <c r="AC1188" i="190"/>
  <c r="AC1189" i="190"/>
  <c r="AC1190" i="190"/>
  <c r="AC1191" i="190"/>
  <c r="AC1192" i="190"/>
  <c r="AC1193" i="190"/>
  <c r="AC1194" i="190"/>
  <c r="AC1195" i="190"/>
  <c r="AC1196" i="190"/>
  <c r="AC1197" i="190"/>
  <c r="AC1198" i="190"/>
  <c r="AC1199" i="190"/>
  <c r="AC1200" i="190"/>
  <c r="AC1201" i="190"/>
  <c r="AC1202" i="190"/>
  <c r="AC1203" i="190"/>
  <c r="AC1204" i="190"/>
  <c r="AC1205" i="190"/>
  <c r="AC1206" i="190"/>
  <c r="AC1207" i="190"/>
  <c r="AC1208" i="190"/>
  <c r="AC1209" i="190"/>
  <c r="AC1210" i="190"/>
  <c r="AC1211" i="190"/>
  <c r="AC1212" i="190"/>
  <c r="AC1213" i="190"/>
  <c r="AC1214" i="190"/>
  <c r="AC1215" i="190"/>
  <c r="AC1216" i="190"/>
  <c r="AC1217" i="190"/>
  <c r="AC1218" i="190"/>
  <c r="AC1219" i="190"/>
  <c r="AC1220" i="190"/>
  <c r="AC1221" i="190"/>
  <c r="AC1222" i="190"/>
  <c r="AC1223" i="190"/>
  <c r="AC1224" i="190"/>
  <c r="AC1225" i="190"/>
  <c r="AC1226" i="190"/>
  <c r="AC1227" i="190"/>
  <c r="AC1228" i="190"/>
  <c r="AC1229" i="190"/>
  <c r="AC1230" i="190"/>
  <c r="AC1231" i="190"/>
  <c r="AC1232" i="190"/>
  <c r="AC1233" i="190"/>
  <c r="AC1234" i="190"/>
  <c r="AC1235" i="190"/>
  <c r="AC1236" i="190"/>
  <c r="AC1237" i="190"/>
  <c r="AC1238" i="190"/>
  <c r="AC1239" i="190"/>
  <c r="AC1240" i="190"/>
  <c r="AC1241" i="190"/>
  <c r="AC1242" i="190"/>
  <c r="AC1243" i="190"/>
  <c r="AC1244" i="190"/>
  <c r="AC1245" i="190"/>
  <c r="AC1246" i="190"/>
  <c r="AC1247" i="190"/>
  <c r="AC1248" i="190"/>
  <c r="AC1249" i="190"/>
  <c r="AC1250" i="190"/>
  <c r="AC1251" i="190"/>
  <c r="AC1252" i="190"/>
  <c r="AC1253" i="190"/>
  <c r="AC1254" i="190"/>
  <c r="AC1255" i="190"/>
  <c r="AC1256" i="190"/>
  <c r="AC1257" i="190"/>
  <c r="AC1258" i="190"/>
  <c r="AC1259" i="190"/>
  <c r="AC1260" i="190"/>
  <c r="AC1261" i="190"/>
  <c r="AC1262" i="190"/>
  <c r="AC1263" i="190"/>
  <c r="AC1264" i="190"/>
  <c r="AC1265" i="190"/>
  <c r="AC1266" i="190"/>
  <c r="AC1267" i="190"/>
  <c r="AC1268" i="190"/>
  <c r="AC1269" i="190"/>
  <c r="AC1270" i="190"/>
  <c r="AC1271" i="190"/>
  <c r="AC1272" i="190"/>
  <c r="AC1273" i="190"/>
  <c r="AC1274" i="190"/>
  <c r="AC1275" i="190"/>
  <c r="AC1276" i="190"/>
  <c r="AC1277" i="190"/>
  <c r="AC1278" i="190"/>
  <c r="AC1279" i="190"/>
  <c r="AC1280" i="190"/>
  <c r="AC1281" i="190"/>
  <c r="AC1282" i="190"/>
  <c r="AC1283" i="190"/>
  <c r="AC1284" i="190"/>
  <c r="AC1285" i="190"/>
  <c r="AC1286" i="190"/>
  <c r="AC1287" i="190"/>
  <c r="AC1288" i="190"/>
  <c r="AC1289" i="190"/>
  <c r="AC1290" i="190"/>
  <c r="AC1291" i="190"/>
  <c r="AC1292" i="190"/>
  <c r="AC1293" i="190"/>
  <c r="AC1294" i="190"/>
  <c r="AC1295" i="190"/>
  <c r="AC1296" i="190"/>
  <c r="AC1297" i="190"/>
  <c r="AC1298" i="190"/>
  <c r="AC1299" i="190"/>
  <c r="AC1300" i="190"/>
  <c r="AC1301" i="190"/>
  <c r="AC1302" i="190"/>
  <c r="AC1303" i="190"/>
  <c r="AC1304" i="190"/>
  <c r="AC1305" i="190"/>
  <c r="AC1306" i="190"/>
  <c r="AC1307" i="190"/>
  <c r="AC1308" i="190"/>
  <c r="AC1309" i="190"/>
  <c r="AC1310" i="190"/>
  <c r="AC1311" i="190"/>
  <c r="AC1312" i="190"/>
  <c r="AC1313" i="190"/>
  <c r="AC1314" i="190"/>
  <c r="AC1315" i="190"/>
  <c r="AC1316" i="190"/>
  <c r="AC1317" i="190"/>
  <c r="AC1318" i="190"/>
  <c r="AC1319" i="190"/>
  <c r="AC1320" i="190"/>
  <c r="AC1321" i="190"/>
  <c r="AC1322" i="190"/>
  <c r="AC1323" i="190"/>
  <c r="AC1324" i="190"/>
  <c r="AC1325" i="190"/>
  <c r="AC1326" i="190"/>
  <c r="AC1327" i="190"/>
  <c r="AC1328" i="190"/>
  <c r="AC1329" i="190"/>
  <c r="AC1330" i="190"/>
  <c r="AC1331" i="190"/>
  <c r="AC1332" i="190"/>
  <c r="AC1333" i="190"/>
  <c r="AC1334" i="190"/>
  <c r="AC1335" i="190"/>
  <c r="AC1336" i="190"/>
  <c r="AC1337" i="190"/>
  <c r="AC1338" i="190"/>
  <c r="AC1339" i="190"/>
  <c r="AC1340" i="190"/>
  <c r="AC1341" i="190"/>
  <c r="AC1342" i="190"/>
  <c r="AC1343" i="190"/>
  <c r="AC1344" i="190"/>
  <c r="AC1345" i="190"/>
  <c r="AC1346" i="190"/>
  <c r="AC1347" i="190"/>
  <c r="AC1348" i="190"/>
  <c r="AC1349" i="190"/>
  <c r="AC1350" i="190"/>
  <c r="AC1351" i="190"/>
  <c r="AC1352" i="190"/>
  <c r="AC1353" i="190"/>
  <c r="AC1354" i="190"/>
  <c r="AC1355" i="190"/>
  <c r="AC1356" i="190"/>
  <c r="AC1357" i="190"/>
  <c r="AC1358" i="190"/>
  <c r="AC1359" i="190"/>
  <c r="AC1360" i="190"/>
  <c r="AC1361" i="190"/>
  <c r="AC1362" i="190"/>
  <c r="AC1363" i="190"/>
  <c r="AC1364" i="190"/>
  <c r="AC1365" i="190"/>
  <c r="AC1366" i="190"/>
  <c r="AC1367" i="190"/>
  <c r="AC1368" i="190"/>
  <c r="AC1369" i="190"/>
  <c r="AC1370" i="190"/>
  <c r="AC1371" i="190"/>
  <c r="AC1372" i="190"/>
  <c r="AC1373" i="190"/>
  <c r="AC1374" i="190"/>
  <c r="AC1375" i="190"/>
  <c r="AC1376" i="190"/>
  <c r="AC1377" i="190"/>
  <c r="AC1378" i="190"/>
  <c r="AC1379" i="190"/>
  <c r="AC1380" i="190"/>
  <c r="AC1381" i="190"/>
  <c r="AC1382" i="190"/>
  <c r="AC1383" i="190"/>
  <c r="AC1384" i="190"/>
  <c r="AC1385" i="190"/>
  <c r="AC1386" i="190"/>
  <c r="AC1387" i="190"/>
  <c r="AC1388" i="190"/>
  <c r="AC1389" i="190"/>
  <c r="AC1390" i="190"/>
  <c r="AC1391" i="190"/>
  <c r="AC1392" i="190"/>
  <c r="AC1393" i="190"/>
  <c r="AC1394" i="190"/>
  <c r="AC1395" i="190"/>
  <c r="AC1396" i="190"/>
  <c r="AC1397" i="190"/>
  <c r="AC1398" i="190"/>
  <c r="AC1399" i="190"/>
  <c r="AC1400" i="190"/>
  <c r="AC1401" i="190"/>
  <c r="AC1402" i="190"/>
  <c r="AC1403" i="190"/>
  <c r="AC1404" i="190"/>
  <c r="AC1405" i="190"/>
  <c r="AC1406" i="190"/>
  <c r="AC1407" i="190"/>
  <c r="AC1408" i="190"/>
  <c r="AC1409" i="190"/>
  <c r="AC1410" i="190"/>
  <c r="AC1411" i="190"/>
  <c r="AC1412" i="190"/>
  <c r="AC1413" i="190"/>
  <c r="AC1414" i="190"/>
  <c r="AC1415" i="190"/>
  <c r="AC1416" i="190"/>
  <c r="AC1417" i="190"/>
  <c r="AC1418" i="190"/>
  <c r="AC1419" i="190"/>
  <c r="AC1420" i="190"/>
  <c r="AC1421" i="190"/>
  <c r="AC1422" i="190"/>
  <c r="AC1423" i="190"/>
  <c r="AC1424" i="190"/>
  <c r="AC1425" i="190"/>
  <c r="AC1426" i="190"/>
  <c r="AC1427" i="190"/>
  <c r="AC1428" i="190"/>
  <c r="AC1429" i="190"/>
  <c r="AC1430" i="190"/>
  <c r="AC1431" i="190"/>
  <c r="AC1432" i="190"/>
  <c r="AC1433" i="190"/>
  <c r="AC1434" i="190"/>
  <c r="AC1435" i="190"/>
  <c r="AC1436" i="190"/>
  <c r="AC1437" i="190"/>
  <c r="AC1438" i="190"/>
  <c r="AC1439" i="190"/>
  <c r="AC1440" i="190"/>
  <c r="AC1441" i="190"/>
  <c r="AC1442" i="190"/>
  <c r="AC1443" i="190"/>
  <c r="AC1444" i="190"/>
  <c r="AC1445" i="190"/>
  <c r="AC1446" i="190"/>
  <c r="AC1447" i="190"/>
  <c r="AC1448" i="190"/>
  <c r="AC1449" i="190"/>
  <c r="AC1450" i="190"/>
  <c r="AC1451" i="190"/>
  <c r="AC1452" i="190"/>
  <c r="AC1453" i="190"/>
  <c r="AC1454" i="190"/>
  <c r="AC1455" i="190"/>
  <c r="AC1456" i="190"/>
  <c r="AC1457" i="190"/>
  <c r="AC1458" i="190"/>
  <c r="AC1459" i="190"/>
  <c r="AC1460" i="190"/>
  <c r="AC1461" i="190"/>
  <c r="AC1462" i="190"/>
  <c r="AC1463" i="190"/>
  <c r="AC1464" i="190"/>
  <c r="AC1465" i="190"/>
  <c r="AC1466" i="190"/>
  <c r="AC1467" i="190"/>
  <c r="AC1468" i="190"/>
  <c r="AC1469" i="190"/>
  <c r="AC1470" i="190"/>
  <c r="AC1471" i="190"/>
  <c r="AC1472" i="190"/>
  <c r="AC1473" i="190"/>
  <c r="AC1474" i="190"/>
  <c r="AC1475" i="190"/>
  <c r="AC1476" i="190"/>
  <c r="AC1477" i="190"/>
  <c r="AC1478" i="190"/>
  <c r="AC1479" i="190"/>
  <c r="AC1480" i="190"/>
  <c r="AC1481" i="190"/>
  <c r="AC1482" i="190"/>
  <c r="AC1483" i="190"/>
  <c r="AC1484" i="190"/>
  <c r="AC1485" i="190"/>
  <c r="AC1486" i="190"/>
  <c r="AC1487" i="190"/>
  <c r="AC1488" i="190"/>
  <c r="AC1489" i="190"/>
  <c r="AC1490" i="190"/>
  <c r="AC1491" i="190"/>
  <c r="AC1492" i="190"/>
  <c r="AC1493" i="190"/>
  <c r="AC1494" i="190"/>
  <c r="AC1495" i="190"/>
  <c r="AC1496" i="190"/>
  <c r="AC1497" i="190"/>
  <c r="AC1498" i="190"/>
  <c r="AC1499" i="190"/>
  <c r="AC1500" i="190"/>
  <c r="AC1501" i="190"/>
  <c r="AC1502" i="190"/>
  <c r="AC1503" i="190"/>
  <c r="AC1504" i="190"/>
  <c r="AC1505" i="190"/>
  <c r="AC1506" i="190"/>
  <c r="AC1507" i="190"/>
  <c r="AC1508" i="190"/>
  <c r="AC1509" i="190"/>
  <c r="AC1510" i="190"/>
  <c r="AC1511" i="190"/>
  <c r="AC1512" i="190"/>
  <c r="AC1513" i="190"/>
  <c r="AC1514" i="190"/>
  <c r="AC1515" i="190"/>
  <c r="AC1516" i="190"/>
  <c r="AC1517" i="190"/>
  <c r="AC1518" i="190"/>
  <c r="AC1519" i="190"/>
  <c r="AC1520" i="190"/>
  <c r="AC1521" i="190"/>
  <c r="AC1522" i="190"/>
  <c r="AC1523" i="190"/>
  <c r="AC1524" i="190"/>
  <c r="AC1525" i="190"/>
  <c r="AC1526" i="190"/>
  <c r="AC1527" i="190"/>
  <c r="AC1528" i="190"/>
  <c r="AC1529" i="190"/>
  <c r="AC1530" i="190"/>
  <c r="AC1531" i="190"/>
  <c r="AC1532" i="190"/>
  <c r="AC1533" i="190"/>
  <c r="AC1534" i="190"/>
  <c r="AC1535" i="190"/>
  <c r="AC1536" i="190"/>
  <c r="AC1537" i="190"/>
  <c r="AC1538" i="190"/>
  <c r="AC1539" i="190"/>
  <c r="AC1540" i="190"/>
  <c r="AC1541" i="190"/>
  <c r="AC1542" i="190"/>
  <c r="AC1543" i="190"/>
  <c r="AC1544" i="190"/>
  <c r="AC1545" i="190"/>
  <c r="AC1546" i="190"/>
  <c r="AC1547" i="190"/>
  <c r="AC1548" i="190"/>
  <c r="AC1549" i="190"/>
  <c r="AC1550" i="190"/>
  <c r="AC1551" i="190"/>
  <c r="AC1552" i="190"/>
  <c r="AC1553" i="190"/>
  <c r="AC1554" i="190"/>
  <c r="AC1555" i="190"/>
  <c r="AC1556" i="190"/>
  <c r="AC1557" i="190"/>
  <c r="AC1558" i="190"/>
  <c r="AC1559" i="190"/>
  <c r="AC1560" i="190"/>
  <c r="AC1561" i="190"/>
  <c r="AC1562" i="190"/>
  <c r="AC1563" i="190"/>
  <c r="AC1564" i="190"/>
  <c r="AC1565" i="190"/>
  <c r="AC1566" i="190"/>
  <c r="AC1567" i="190"/>
  <c r="AC1568" i="190"/>
  <c r="AC1569" i="190"/>
  <c r="AC1570" i="190"/>
  <c r="AC1571" i="190"/>
  <c r="AC1572" i="190"/>
  <c r="AC1573" i="190"/>
  <c r="AC1574" i="190"/>
  <c r="AC1575" i="190"/>
  <c r="AC1576" i="190"/>
  <c r="AC1577" i="190"/>
  <c r="AC1578" i="190"/>
  <c r="AC1579" i="190"/>
  <c r="AC1580" i="190"/>
  <c r="AC1581" i="190"/>
  <c r="AC1582" i="190"/>
  <c r="AC1583" i="190"/>
  <c r="AC1584" i="190"/>
  <c r="AC1585" i="190"/>
  <c r="AC1586" i="190"/>
  <c r="AC1587" i="190"/>
  <c r="AC1588" i="190"/>
  <c r="AC1589" i="190"/>
  <c r="AC1590" i="190"/>
  <c r="AC1591" i="190"/>
  <c r="AC1592" i="190"/>
  <c r="AC1593" i="190"/>
  <c r="AC1594" i="190"/>
  <c r="AC1595" i="190"/>
  <c r="AC1596" i="190"/>
  <c r="AC1597" i="190"/>
  <c r="AC1598" i="190"/>
  <c r="AC1599" i="190"/>
  <c r="AC1600" i="190"/>
  <c r="AC1601" i="190"/>
  <c r="AC1602" i="190"/>
  <c r="AC1603" i="190"/>
  <c r="AC1604" i="190"/>
  <c r="AC1605" i="190"/>
  <c r="AC1606" i="190"/>
  <c r="AC1607" i="190"/>
  <c r="AC1608" i="190"/>
  <c r="AC1609" i="190"/>
  <c r="AC1610" i="190"/>
  <c r="AC1611" i="190"/>
  <c r="AC1612" i="190"/>
  <c r="AC1613" i="190"/>
  <c r="AC1614" i="190"/>
  <c r="AC1615" i="190"/>
  <c r="AC1616" i="190"/>
  <c r="AC1617" i="190"/>
  <c r="AC1618" i="190"/>
  <c r="AC1619" i="190"/>
  <c r="AC1620" i="190"/>
  <c r="AC1621" i="190"/>
  <c r="AC1622" i="190"/>
  <c r="AC1623" i="190"/>
  <c r="AC1624" i="190"/>
  <c r="AC1625" i="190"/>
  <c r="AC1626" i="190"/>
  <c r="AC1627" i="190"/>
  <c r="AC1628" i="190"/>
  <c r="AC1629" i="190"/>
  <c r="AC1630" i="190"/>
  <c r="AC1631" i="190"/>
  <c r="AC1632" i="190"/>
  <c r="AC1633" i="190"/>
  <c r="AC1634" i="190"/>
  <c r="AC1635" i="190"/>
  <c r="AC1636" i="190"/>
  <c r="AC1637" i="190"/>
  <c r="AC1638" i="190"/>
  <c r="AC1639" i="190"/>
  <c r="AC1640" i="190"/>
  <c r="AC1641" i="190"/>
  <c r="AC1642" i="190"/>
  <c r="AC1643" i="190"/>
  <c r="AC1644" i="190"/>
  <c r="AC1645" i="190"/>
  <c r="AC1646" i="190"/>
  <c r="AC1647" i="190"/>
  <c r="AC1648" i="190"/>
  <c r="AC1649" i="190"/>
  <c r="AC1650" i="190"/>
  <c r="AC1651" i="190"/>
  <c r="AC1652" i="190"/>
  <c r="AC1653" i="190"/>
  <c r="AC1654" i="190"/>
  <c r="AC1655" i="190"/>
  <c r="AC1656" i="190"/>
  <c r="AC1657" i="190"/>
  <c r="AC1658" i="190"/>
  <c r="AC1659" i="190"/>
  <c r="AC1660" i="190"/>
  <c r="AC1661" i="190"/>
  <c r="AC1662" i="190"/>
  <c r="AC1663" i="190"/>
  <c r="AC1664" i="190"/>
  <c r="AC1665" i="190"/>
  <c r="AC1666" i="190"/>
  <c r="AC1667" i="190"/>
  <c r="AC1668" i="190"/>
  <c r="AC1669" i="190"/>
  <c r="AC1670" i="190"/>
  <c r="AC1671" i="190"/>
  <c r="AC1672" i="190"/>
  <c r="AC1673" i="190"/>
  <c r="AC1674" i="190"/>
  <c r="AC1675" i="190"/>
  <c r="AC1676" i="190"/>
  <c r="AC1677" i="190"/>
  <c r="AC1678" i="190"/>
  <c r="AC1679" i="190"/>
  <c r="AC1680" i="190"/>
  <c r="AC1681" i="190"/>
  <c r="AC1682" i="190"/>
  <c r="AC1683" i="190"/>
  <c r="AC1684" i="190"/>
  <c r="AC1685" i="190"/>
  <c r="AC1686" i="190"/>
  <c r="AC1687" i="190"/>
  <c r="AC1688" i="190"/>
  <c r="AC1689" i="190"/>
  <c r="AC1690" i="190"/>
  <c r="AC1691" i="190"/>
  <c r="AC1692" i="190"/>
  <c r="AC1693" i="190"/>
  <c r="AC1694" i="190"/>
  <c r="AC1695" i="190"/>
  <c r="AC1696" i="190"/>
  <c r="AC1697" i="190"/>
  <c r="AC1698" i="190"/>
  <c r="AC1699" i="190"/>
  <c r="AC1700" i="190"/>
  <c r="AC1701" i="190"/>
  <c r="AC1702" i="190"/>
  <c r="AC1703" i="190"/>
  <c r="AC1704" i="190"/>
  <c r="AC1705" i="190"/>
  <c r="AC1706" i="190"/>
  <c r="AC1707" i="190"/>
  <c r="AC1708" i="190"/>
  <c r="AC1709" i="190"/>
  <c r="AC1710" i="190"/>
  <c r="AC1711" i="190"/>
  <c r="AC1712" i="190"/>
  <c r="AC1713" i="190"/>
  <c r="AC1714" i="190"/>
  <c r="AC1715" i="190"/>
  <c r="AC1716" i="190"/>
  <c r="AC1717" i="190"/>
  <c r="AC1718" i="190"/>
  <c r="AC1719" i="190"/>
  <c r="AC1720" i="190"/>
  <c r="AC1721" i="190"/>
  <c r="AC1722" i="190"/>
  <c r="AC1723" i="190"/>
  <c r="AC1724" i="190"/>
  <c r="AC1725" i="190"/>
  <c r="AC1726" i="190"/>
  <c r="AC1727" i="190"/>
  <c r="AC1728" i="190"/>
  <c r="AC1729" i="190"/>
  <c r="AC1730" i="190"/>
  <c r="AC1731" i="190"/>
  <c r="AC1732" i="190"/>
  <c r="AC1733" i="190"/>
  <c r="AC1734" i="190"/>
  <c r="AC1735" i="190"/>
  <c r="AC1736" i="190"/>
  <c r="AC1737" i="190"/>
  <c r="AC1738" i="190"/>
  <c r="AC1739" i="190"/>
  <c r="AC1740" i="190"/>
  <c r="AC1741" i="190"/>
  <c r="AC1742" i="190"/>
  <c r="AC1743" i="190"/>
  <c r="AC1744" i="190"/>
  <c r="AC1745" i="190"/>
  <c r="AC1746" i="190"/>
  <c r="AC1747" i="190"/>
  <c r="AC1748" i="190"/>
  <c r="AC1749" i="190"/>
  <c r="AC1750" i="190"/>
  <c r="AC1751" i="190"/>
  <c r="AC1752" i="190"/>
  <c r="AC1753" i="190"/>
  <c r="AC1754" i="190"/>
  <c r="AC1755" i="190"/>
  <c r="AC1756" i="190"/>
  <c r="AC1757" i="190"/>
  <c r="AC1758" i="190"/>
  <c r="AC1759" i="190"/>
  <c r="AC1760" i="190"/>
  <c r="AC1761" i="190"/>
  <c r="AC1762" i="190"/>
  <c r="AC1763" i="190"/>
  <c r="AC1764" i="190"/>
  <c r="AC1765" i="190"/>
  <c r="AC1766" i="190"/>
  <c r="AC1767" i="190"/>
  <c r="AC1768" i="190"/>
  <c r="AC1769" i="190"/>
  <c r="AC1770" i="190"/>
  <c r="AC1771" i="190"/>
  <c r="AC1772" i="190"/>
  <c r="AC1773" i="190"/>
  <c r="AC1774" i="190"/>
  <c r="AC1775" i="190"/>
  <c r="AC1776" i="190"/>
  <c r="AC1777" i="190"/>
  <c r="AC1778" i="190"/>
  <c r="AC1779" i="190"/>
  <c r="AC1780" i="190"/>
  <c r="AC1781" i="190"/>
  <c r="AC1782" i="190"/>
  <c r="AC1783" i="190"/>
  <c r="AC1784" i="190"/>
  <c r="AC1785" i="190"/>
  <c r="AC1786" i="190"/>
  <c r="AC1787" i="190"/>
  <c r="AC1788" i="190"/>
  <c r="AC1789" i="190"/>
  <c r="AC1790" i="190"/>
  <c r="AC1791" i="190"/>
  <c r="AC1792" i="190"/>
  <c r="AC1793" i="190"/>
  <c r="AC1794" i="190"/>
  <c r="AC1795" i="190"/>
  <c r="AC1796" i="190"/>
  <c r="AC1797" i="190"/>
  <c r="AC1798" i="190"/>
  <c r="AC1799" i="190"/>
  <c r="AC1800" i="190"/>
  <c r="AC1801" i="190"/>
  <c r="AC1802" i="190"/>
  <c r="AC1803" i="190"/>
  <c r="AC1804" i="190"/>
  <c r="AC1805" i="190"/>
  <c r="AC1806" i="190"/>
  <c r="AC1807" i="190"/>
  <c r="AC1808" i="190"/>
  <c r="AC1809" i="190"/>
  <c r="AC1810" i="190"/>
  <c r="AC1811" i="190"/>
  <c r="AC1812" i="190"/>
  <c r="AC1813" i="190"/>
  <c r="AC1814" i="190"/>
  <c r="AC1815" i="190"/>
  <c r="AC1816" i="190"/>
  <c r="AC1817" i="190"/>
  <c r="AC1818" i="190"/>
  <c r="AC1819" i="190"/>
  <c r="AC1820" i="190"/>
  <c r="AC1821" i="190"/>
  <c r="AC1822" i="190"/>
  <c r="AC1823" i="190"/>
  <c r="AC1824" i="190"/>
  <c r="AC1825" i="190"/>
  <c r="AC1826" i="190"/>
  <c r="AC1827" i="190"/>
  <c r="AC1828" i="190"/>
  <c r="AC1829" i="190"/>
  <c r="AC1830" i="190"/>
  <c r="AC1831" i="190"/>
  <c r="AC1832" i="190"/>
  <c r="AC1833" i="190"/>
  <c r="AC1834" i="190"/>
  <c r="AC1835" i="190"/>
  <c r="AC1836" i="190"/>
  <c r="AC1837" i="190"/>
  <c r="AC1838" i="190"/>
  <c r="AC1839" i="190"/>
  <c r="AC1840" i="190"/>
  <c r="AC1841" i="190"/>
  <c r="AC1842" i="190"/>
  <c r="AC1843" i="190"/>
  <c r="AC1844" i="190"/>
  <c r="AC1845" i="190"/>
  <c r="AC1846" i="190"/>
  <c r="AC1847" i="190"/>
  <c r="AC1848" i="190"/>
  <c r="AC1849" i="190"/>
  <c r="AC1850" i="190"/>
  <c r="AC1851" i="190"/>
  <c r="AC1852" i="190"/>
  <c r="AC1853" i="190"/>
  <c r="AC1854" i="190"/>
  <c r="AC1855" i="190"/>
  <c r="AC1856" i="190"/>
  <c r="AC1857" i="190"/>
  <c r="AC1858" i="190"/>
  <c r="AC1859" i="190"/>
  <c r="AC1860" i="190"/>
  <c r="AC1861" i="190"/>
  <c r="AC1862" i="190"/>
  <c r="AC1863" i="190"/>
  <c r="AC1864" i="190"/>
  <c r="AC1865" i="190"/>
  <c r="AC1866" i="190"/>
  <c r="AC1867" i="190"/>
  <c r="AC1868" i="190"/>
  <c r="AC1869" i="190"/>
  <c r="AC1870" i="190"/>
  <c r="AC1871" i="190"/>
  <c r="AC1872" i="190"/>
  <c r="AC1873" i="190"/>
  <c r="AC1874" i="190"/>
  <c r="AC1875" i="190"/>
  <c r="AC1876" i="190"/>
  <c r="AC1877" i="190"/>
  <c r="AC1878" i="190"/>
  <c r="AC1879" i="190"/>
  <c r="AC1880" i="190"/>
  <c r="AC1881" i="190"/>
  <c r="AC1882" i="190"/>
  <c r="AC1883" i="190"/>
  <c r="AC1884" i="190"/>
  <c r="AC1885" i="190"/>
  <c r="AC1886" i="190"/>
  <c r="AC1887" i="190"/>
  <c r="AC1888" i="190"/>
  <c r="AC1889" i="190"/>
  <c r="AC1890" i="190"/>
  <c r="AC1891" i="190"/>
  <c r="AC1892" i="190"/>
  <c r="AC1893" i="190"/>
  <c r="AC1894" i="190"/>
  <c r="AC1895" i="190"/>
  <c r="AC1896" i="190"/>
  <c r="AC1897" i="190"/>
  <c r="AC1898" i="190"/>
  <c r="AC1899" i="190"/>
  <c r="AC1900" i="190"/>
  <c r="AC1901" i="190"/>
  <c r="AC1902" i="190"/>
  <c r="AC1903" i="190"/>
  <c r="AC1904" i="190"/>
  <c r="AC1905" i="190"/>
  <c r="AC1906" i="190"/>
  <c r="AC1907" i="190"/>
  <c r="AC1908" i="190"/>
  <c r="AC1909" i="190"/>
  <c r="AC1910" i="190"/>
  <c r="AC1911" i="190"/>
  <c r="AC1912" i="190"/>
  <c r="AC1913" i="190"/>
  <c r="AC1914" i="190"/>
  <c r="AC1915" i="190"/>
  <c r="AC1916" i="190"/>
  <c r="AC1917" i="190"/>
  <c r="AC1918" i="190"/>
  <c r="AC1919" i="190"/>
  <c r="AC1920" i="190"/>
  <c r="AC1921" i="190"/>
  <c r="AC1922" i="190"/>
  <c r="AC1923" i="190"/>
  <c r="AC1924" i="190"/>
  <c r="AC1925" i="190"/>
  <c r="AC1926" i="190"/>
  <c r="AC1927" i="190"/>
  <c r="AC1928" i="190"/>
  <c r="AC1929" i="190"/>
  <c r="AC1930" i="190"/>
  <c r="AC1931" i="190"/>
  <c r="AC1932" i="190"/>
  <c r="AC1933" i="190"/>
  <c r="AC1934" i="190"/>
  <c r="AC1935" i="190"/>
  <c r="AC1936" i="190"/>
  <c r="AC1937" i="190"/>
  <c r="AC1938" i="190"/>
  <c r="AC1939" i="190"/>
  <c r="AC1940" i="190"/>
  <c r="AC1941" i="190"/>
  <c r="AC1942" i="190"/>
  <c r="AC1943" i="190"/>
  <c r="AC1944" i="190"/>
  <c r="AC1945" i="190"/>
  <c r="AC1946" i="190"/>
  <c r="AC1947" i="190"/>
  <c r="AC1948" i="190"/>
  <c r="AC1949" i="190"/>
  <c r="AC1950" i="190"/>
  <c r="AC1951" i="190"/>
  <c r="AC1952" i="190"/>
  <c r="AC1953" i="190"/>
  <c r="AC1954" i="190"/>
  <c r="AC1955" i="190"/>
  <c r="AC1956" i="190"/>
  <c r="AC1957" i="190"/>
  <c r="AC1958" i="190"/>
  <c r="AC1959" i="190"/>
  <c r="AC1960" i="190"/>
  <c r="AC1961" i="190"/>
  <c r="AC1962" i="190"/>
  <c r="AC1963" i="190"/>
  <c r="AC1964" i="190"/>
  <c r="AC1965" i="190"/>
  <c r="AC1966" i="190"/>
  <c r="AC1967" i="190"/>
  <c r="AC1968" i="190"/>
  <c r="AC1969" i="190"/>
  <c r="AC1970" i="190"/>
  <c r="AC1971" i="190"/>
  <c r="AC1972" i="190"/>
  <c r="AC1973" i="190"/>
  <c r="AC1974" i="190"/>
  <c r="AC1975" i="190"/>
  <c r="AC1976" i="190"/>
  <c r="AC1977" i="190"/>
  <c r="AC1978" i="190"/>
  <c r="AC1979" i="190"/>
  <c r="AC1980" i="190"/>
  <c r="AC1981" i="190"/>
  <c r="AC1982" i="190"/>
  <c r="AC1983" i="190"/>
  <c r="AC1984" i="190"/>
  <c r="AC1985" i="190"/>
  <c r="AC1986" i="190"/>
  <c r="AC1987" i="190"/>
  <c r="AC1988" i="190"/>
  <c r="AC1989" i="190"/>
  <c r="AC1990" i="190"/>
  <c r="AC1991" i="190"/>
  <c r="AC1992" i="190"/>
  <c r="AC1993" i="190"/>
  <c r="AC1994" i="190"/>
  <c r="AC1995" i="190"/>
  <c r="AC1996" i="190"/>
  <c r="AC1997" i="190"/>
  <c r="AC1998" i="190"/>
  <c r="AC1999" i="190"/>
  <c r="AC2000" i="190"/>
  <c r="AC2001" i="190"/>
  <c r="AC2002" i="190"/>
  <c r="AC2003" i="190"/>
  <c r="AC2004" i="190"/>
  <c r="AC2005" i="190"/>
  <c r="AC2006" i="190"/>
  <c r="AC2007" i="190"/>
  <c r="AC2008" i="190"/>
  <c r="AC2009" i="190"/>
  <c r="AC2010" i="190"/>
  <c r="AC2011" i="190"/>
  <c r="AC2012" i="190"/>
  <c r="AC2013" i="190"/>
  <c r="AC2014" i="190"/>
  <c r="AC2015" i="190"/>
  <c r="AC2016" i="190"/>
  <c r="AC2017" i="190"/>
  <c r="AC2018" i="190"/>
  <c r="AC2019" i="190"/>
  <c r="AC2020" i="190"/>
  <c r="AC2021" i="190"/>
  <c r="AC2022" i="190"/>
  <c r="AC2023" i="190"/>
  <c r="AC2024" i="190"/>
  <c r="AC2025" i="190"/>
  <c r="AC2026" i="190"/>
  <c r="AC2027" i="190"/>
  <c r="AC2028" i="190"/>
  <c r="AC2029" i="190"/>
  <c r="AC2030" i="190"/>
  <c r="AC2031" i="190"/>
  <c r="AC2032" i="190"/>
  <c r="AC2033" i="190"/>
  <c r="AC2034" i="190"/>
  <c r="AC2035" i="190"/>
  <c r="AC2036" i="190"/>
  <c r="AC2037" i="190"/>
  <c r="AC2038" i="190"/>
  <c r="AC2039" i="190"/>
  <c r="AC2040" i="190"/>
  <c r="AC2041" i="190"/>
  <c r="AC2042" i="190"/>
  <c r="AC2043" i="190"/>
  <c r="AC2044" i="190"/>
  <c r="AC2045" i="190"/>
  <c r="AC2046" i="190"/>
  <c r="AC2047" i="190"/>
  <c r="AC2048" i="190"/>
  <c r="AC2049" i="190"/>
  <c r="AC2050" i="190"/>
  <c r="AC2051" i="190"/>
  <c r="AC2052" i="190"/>
  <c r="AC2053" i="190"/>
  <c r="AC2054" i="190"/>
  <c r="AC2055" i="190"/>
  <c r="AC2056" i="190"/>
  <c r="AC2057" i="190"/>
  <c r="AC2058" i="190"/>
  <c r="AC2059" i="190"/>
  <c r="AC2060" i="190"/>
  <c r="AC2061" i="190"/>
  <c r="AC2062" i="190"/>
  <c r="AC2063" i="190"/>
  <c r="AC2064" i="190"/>
  <c r="AC2065" i="190"/>
  <c r="AC2066" i="190"/>
  <c r="AC2067" i="190"/>
  <c r="AC2068" i="190"/>
  <c r="AC2069" i="190"/>
  <c r="AC2070" i="190"/>
  <c r="AC2071" i="190"/>
  <c r="AC2072" i="190"/>
  <c r="AC2073" i="190"/>
  <c r="AC2074" i="190"/>
  <c r="AC2075" i="190"/>
  <c r="AC2076" i="190"/>
  <c r="AC2077" i="190"/>
  <c r="AC2078" i="190"/>
  <c r="AC2079" i="190"/>
  <c r="AC2080" i="190"/>
  <c r="AC2081" i="190"/>
  <c r="AC2082" i="190"/>
  <c r="AC2083" i="190"/>
  <c r="AC2084" i="190"/>
  <c r="AC2085" i="190"/>
  <c r="AC2086" i="190"/>
  <c r="AC2087" i="190"/>
  <c r="AC2088" i="190"/>
  <c r="AC2089" i="190"/>
  <c r="AC2090" i="190"/>
  <c r="AC2091" i="190"/>
  <c r="AC2092" i="190"/>
  <c r="AC2093" i="190"/>
  <c r="AC2094" i="190"/>
  <c r="AC2095" i="190"/>
  <c r="AC2096" i="190"/>
  <c r="AC2097" i="190"/>
  <c r="AC2098" i="190"/>
  <c r="AC2099" i="190"/>
  <c r="AC2100" i="190"/>
  <c r="AC2101" i="190"/>
  <c r="AC2102" i="190"/>
  <c r="AC2103" i="190"/>
  <c r="AC2104" i="190"/>
  <c r="AC2105" i="190"/>
  <c r="AC2106" i="190"/>
  <c r="AC2107" i="190"/>
  <c r="AC2108" i="190"/>
  <c r="AC2109" i="190"/>
  <c r="AC2110" i="190"/>
  <c r="AC2111" i="190"/>
  <c r="AC2112" i="190"/>
  <c r="AC2113" i="190"/>
  <c r="AC2114" i="190"/>
  <c r="AC2115" i="190"/>
  <c r="AC2116" i="190"/>
  <c r="AC2117" i="190"/>
  <c r="AC2118" i="190"/>
  <c r="AC2119" i="190"/>
  <c r="AC2120" i="190"/>
  <c r="AC2121" i="190"/>
  <c r="AC2122" i="190"/>
  <c r="AC2123" i="190"/>
  <c r="AC2124" i="190"/>
  <c r="AC2125" i="190"/>
  <c r="AC2126" i="190"/>
  <c r="AC2127" i="190"/>
  <c r="AC2128" i="190"/>
  <c r="AC2129" i="190"/>
  <c r="AC2130" i="190"/>
  <c r="AC2131" i="190"/>
  <c r="AC2132" i="190"/>
  <c r="AC2133" i="190"/>
  <c r="AC2134" i="190"/>
  <c r="AC2135" i="190"/>
  <c r="AC2136" i="190"/>
  <c r="AC2137" i="190"/>
  <c r="AC2138" i="190"/>
  <c r="AC2139" i="190"/>
  <c r="AC2140" i="190"/>
  <c r="AC2141" i="190"/>
  <c r="AC2142" i="190"/>
  <c r="AC2143" i="190"/>
  <c r="AC2144" i="190"/>
  <c r="AC2145" i="190"/>
  <c r="AC2146" i="190"/>
  <c r="AC2147" i="190"/>
  <c r="AC2148" i="190"/>
  <c r="AC2149" i="190"/>
  <c r="AC2150" i="190"/>
  <c r="AC2151" i="190"/>
  <c r="AC2152" i="190"/>
  <c r="AC2153" i="190"/>
  <c r="AC2154" i="190"/>
  <c r="AC2155" i="190"/>
  <c r="AC2156" i="190"/>
  <c r="AC2157" i="190"/>
  <c r="AC2158" i="190"/>
  <c r="AC2159" i="190"/>
  <c r="AC2160" i="190"/>
  <c r="AC2161" i="190"/>
  <c r="AC2162" i="190"/>
  <c r="AC2163" i="190"/>
  <c r="AC2164" i="190"/>
  <c r="AC2165" i="190"/>
  <c r="AC2166" i="190"/>
  <c r="AC2167" i="190"/>
  <c r="AC2168" i="190"/>
  <c r="AC2169" i="190"/>
  <c r="AC2170" i="190"/>
  <c r="AC2171" i="190"/>
  <c r="AC2172" i="190"/>
  <c r="AC2173" i="190"/>
  <c r="AC2174" i="190"/>
  <c r="AC2175" i="190"/>
  <c r="AC2176" i="190"/>
  <c r="AC2177" i="190"/>
  <c r="AC2178" i="190"/>
  <c r="AC2179" i="190"/>
  <c r="AC2180" i="190"/>
  <c r="AC2181" i="190"/>
  <c r="AC2182" i="190"/>
  <c r="AC2183" i="190"/>
  <c r="AC2184" i="190"/>
  <c r="AC2185" i="190"/>
  <c r="AC2186" i="190"/>
  <c r="AC2187" i="190"/>
  <c r="AC2188" i="190"/>
  <c r="AC2189" i="190"/>
  <c r="AC2190" i="190"/>
  <c r="AC2191" i="190"/>
  <c r="AC2192" i="190"/>
  <c r="AC2193" i="190"/>
  <c r="AC2194" i="190"/>
  <c r="AC2195" i="190"/>
  <c r="AC2196" i="190"/>
  <c r="AC2197" i="190"/>
  <c r="AC2198" i="190"/>
  <c r="AC2199" i="190"/>
  <c r="AC2200" i="190"/>
  <c r="AC2201" i="190"/>
  <c r="AC2202" i="190"/>
  <c r="AC2203" i="190"/>
  <c r="AC2204" i="190"/>
  <c r="AC2205" i="190"/>
  <c r="AC2206" i="190"/>
  <c r="AC2207" i="190"/>
  <c r="AC2208" i="190"/>
  <c r="AC2209" i="190"/>
  <c r="AC2210" i="190"/>
  <c r="AC2211" i="190"/>
  <c r="AC2212" i="190"/>
  <c r="AC2213" i="190"/>
  <c r="AC2214" i="190"/>
  <c r="AC2215" i="190"/>
  <c r="AC2216" i="190"/>
  <c r="AC2217" i="190"/>
  <c r="AC2218" i="190"/>
  <c r="AC2219" i="190"/>
  <c r="AC2220" i="190"/>
  <c r="AC2221" i="190"/>
  <c r="AC2222" i="190"/>
  <c r="AC2223" i="190"/>
  <c r="AC2224" i="190"/>
  <c r="AC2225" i="190"/>
  <c r="AC2226" i="190"/>
  <c r="AC2227" i="190"/>
  <c r="AC2228" i="190"/>
  <c r="AC2229" i="190"/>
  <c r="AC2230" i="190"/>
  <c r="AC2231" i="190"/>
  <c r="AC2232" i="190"/>
  <c r="AC2233" i="190"/>
  <c r="AC2234" i="190"/>
  <c r="AC2235" i="190"/>
  <c r="AC2236" i="190"/>
  <c r="AC2237" i="190"/>
  <c r="AC2238" i="190"/>
  <c r="AC2239" i="190"/>
  <c r="AC2240" i="190"/>
  <c r="AC2241" i="190"/>
  <c r="AC2242" i="190"/>
  <c r="AM8" i="190"/>
  <c r="AC8" i="190"/>
  <c r="AD8" i="190"/>
  <c r="C10" i="166"/>
  <c r="H63" i="187"/>
  <c r="AB41" i="190"/>
  <c r="AA41" i="190"/>
  <c r="G208" i="182"/>
  <c r="M8" i="47"/>
  <c r="N36" i="104"/>
  <c r="N35" i="104"/>
  <c r="E35" i="104"/>
  <c r="H7" i="191"/>
  <c r="G7" i="191"/>
  <c r="F7" i="191"/>
  <c r="E7" i="191"/>
  <c r="D7" i="191"/>
  <c r="D16" i="191"/>
  <c r="E18" i="118"/>
  <c r="E17" i="118"/>
  <c r="D6" i="118"/>
  <c r="E9" i="191"/>
  <c r="E8" i="191"/>
  <c r="D9" i="191"/>
  <c r="D8" i="191"/>
  <c r="D15" i="191"/>
  <c r="H9" i="191"/>
  <c r="G9" i="191"/>
  <c r="G8" i="191"/>
  <c r="H8" i="191"/>
  <c r="D15" i="105"/>
  <c r="C15" i="105"/>
  <c r="E13" i="111"/>
  <c r="AO676" i="190"/>
  <c r="AO675" i="190"/>
  <c r="AO674" i="190"/>
  <c r="AO673" i="190"/>
  <c r="AO672" i="190"/>
  <c r="AO671" i="190"/>
  <c r="AP670" i="190"/>
  <c r="AP669" i="190"/>
  <c r="AP668" i="190"/>
  <c r="AP667" i="190"/>
  <c r="AP666" i="190"/>
  <c r="AP665" i="190"/>
  <c r="AP664" i="190"/>
  <c r="AP663" i="190"/>
  <c r="AP662" i="190"/>
  <c r="AP661" i="190"/>
  <c r="AP660" i="190"/>
  <c r="AP659" i="190"/>
  <c r="AP658" i="190"/>
  <c r="AP657" i="190"/>
  <c r="AP656" i="190"/>
  <c r="AP655" i="190"/>
  <c r="AP654" i="190"/>
  <c r="AP653" i="190"/>
  <c r="AP652" i="190"/>
  <c r="AP651" i="190"/>
  <c r="AP650" i="190"/>
  <c r="AP649" i="190"/>
  <c r="AP648" i="190"/>
  <c r="AP647" i="190"/>
  <c r="AP646" i="190"/>
  <c r="AP645" i="190"/>
  <c r="AP644" i="190"/>
  <c r="AP643" i="190"/>
  <c r="AP642" i="190"/>
  <c r="AP641" i="190"/>
  <c r="AP640" i="190"/>
  <c r="AP639" i="190"/>
  <c r="AP638" i="190"/>
  <c r="AP637" i="190"/>
  <c r="AP636" i="190"/>
  <c r="AP635" i="190"/>
  <c r="AP634" i="190"/>
  <c r="AP633" i="190"/>
  <c r="AP632" i="190"/>
  <c r="AP631" i="190"/>
  <c r="AP630" i="190"/>
  <c r="AP629" i="190"/>
  <c r="AP628" i="190"/>
  <c r="AP627" i="190"/>
  <c r="AP626" i="190"/>
  <c r="AP625" i="190"/>
  <c r="AP624" i="190"/>
  <c r="AP623" i="190"/>
  <c r="AF596" i="190"/>
  <c r="AF595" i="190"/>
  <c r="AF594" i="190"/>
  <c r="AF593" i="190"/>
  <c r="AF592" i="190"/>
  <c r="AF591" i="190"/>
  <c r="AF590" i="190"/>
  <c r="AF589" i="190"/>
  <c r="AF588" i="190"/>
  <c r="AF587" i="190"/>
  <c r="AF586" i="190"/>
  <c r="AF585" i="190"/>
  <c r="AF584" i="190"/>
  <c r="AF583" i="190"/>
  <c r="AF582" i="190"/>
  <c r="AF581" i="190"/>
  <c r="AF580" i="190"/>
  <c r="AF579" i="190"/>
  <c r="AF578" i="190"/>
  <c r="AF577" i="190"/>
  <c r="AF576" i="190"/>
  <c r="AF575" i="190"/>
  <c r="AF574" i="190"/>
  <c r="AF573" i="190"/>
  <c r="AF572" i="190"/>
  <c r="AF571" i="190"/>
  <c r="AF570" i="190"/>
  <c r="AF569" i="190"/>
  <c r="AF568" i="190"/>
  <c r="AF567" i="190"/>
  <c r="AF566" i="190"/>
  <c r="AF565" i="190"/>
  <c r="AF564" i="190"/>
  <c r="AF563" i="190"/>
  <c r="AF562" i="190"/>
  <c r="AF561" i="190"/>
  <c r="AF560" i="190"/>
  <c r="AF559" i="190"/>
  <c r="AF558" i="190"/>
  <c r="AF557" i="190"/>
  <c r="AF556" i="190"/>
  <c r="AF555" i="190"/>
  <c r="AF554" i="190"/>
  <c r="AF553" i="190"/>
  <c r="AF552" i="190"/>
  <c r="AF551" i="190"/>
  <c r="AF550" i="190"/>
  <c r="AF549" i="190"/>
  <c r="AF548" i="190"/>
  <c r="AF547" i="190"/>
  <c r="AF546" i="190"/>
  <c r="AF545" i="190"/>
  <c r="AF544" i="190"/>
  <c r="AF543" i="190"/>
  <c r="AF542" i="190"/>
  <c r="AF541" i="190"/>
  <c r="AF540" i="190"/>
  <c r="AF539" i="190"/>
  <c r="AF538" i="190"/>
  <c r="AF537" i="190"/>
  <c r="AF536" i="190"/>
  <c r="AF535" i="190"/>
  <c r="AF534" i="190"/>
  <c r="AF533" i="190"/>
  <c r="AF532" i="190"/>
  <c r="AF531" i="190"/>
  <c r="AF530" i="190"/>
  <c r="AF529" i="190"/>
  <c r="AF528" i="190"/>
  <c r="AF527" i="190"/>
  <c r="AF526" i="190"/>
  <c r="AF525" i="190"/>
  <c r="AF524" i="190"/>
  <c r="AF523" i="190"/>
  <c r="AF522" i="190"/>
  <c r="AF521" i="190"/>
  <c r="AF520" i="190"/>
  <c r="AF519" i="190"/>
  <c r="AF518" i="190"/>
  <c r="AF517" i="190"/>
  <c r="AF516" i="190"/>
  <c r="AF515" i="190"/>
  <c r="AF514" i="190"/>
  <c r="AF513" i="190"/>
  <c r="AF512" i="190"/>
  <c r="AF511" i="190"/>
  <c r="AF510" i="190"/>
  <c r="AF509" i="190"/>
  <c r="AF508" i="190"/>
  <c r="AF507" i="190"/>
  <c r="AF506" i="190"/>
  <c r="AF505" i="190"/>
  <c r="AF504" i="190"/>
  <c r="AF503" i="190"/>
  <c r="AF502" i="190"/>
  <c r="AF501" i="190"/>
  <c r="AF500" i="190"/>
  <c r="AF499" i="190"/>
  <c r="AF498" i="190"/>
  <c r="AF497" i="190"/>
  <c r="AF496" i="190"/>
  <c r="AF495" i="190"/>
  <c r="AF494" i="190"/>
  <c r="AF493" i="190"/>
  <c r="AF492" i="190"/>
  <c r="AF491" i="190"/>
  <c r="AF490" i="190"/>
  <c r="AF489" i="190"/>
  <c r="AF488" i="190"/>
  <c r="AF487" i="190"/>
  <c r="AF486" i="190"/>
  <c r="AF485" i="190"/>
  <c r="AF484" i="190"/>
  <c r="AF483" i="190"/>
  <c r="AF482" i="190"/>
  <c r="AF481" i="190"/>
  <c r="AF480" i="190"/>
  <c r="AF479" i="190"/>
  <c r="AF478" i="190"/>
  <c r="AF477" i="190"/>
  <c r="AF476" i="190"/>
  <c r="AF475" i="190"/>
  <c r="AF474" i="190"/>
  <c r="AF473" i="190"/>
  <c r="AF472" i="190"/>
  <c r="AF471" i="190"/>
  <c r="AF470" i="190"/>
  <c r="AF469" i="190"/>
  <c r="AF468" i="190"/>
  <c r="AF467" i="190"/>
  <c r="AF466" i="190"/>
  <c r="AF465" i="190"/>
  <c r="AF464" i="190"/>
  <c r="AF463" i="190"/>
  <c r="AF462" i="190"/>
  <c r="AF461" i="190"/>
  <c r="AF460" i="190"/>
  <c r="AF459" i="190"/>
  <c r="AF458" i="190"/>
  <c r="AF457" i="190"/>
  <c r="AF456" i="190"/>
  <c r="AF455" i="190"/>
  <c r="AF454" i="190"/>
  <c r="AF453" i="190"/>
  <c r="AF452" i="190"/>
  <c r="AF451" i="190"/>
  <c r="AF450" i="190"/>
  <c r="AF449" i="190"/>
  <c r="AF448" i="190"/>
  <c r="AF447" i="190"/>
  <c r="AF446" i="190"/>
  <c r="AF445" i="190"/>
  <c r="AF444" i="190"/>
  <c r="AF443" i="190"/>
  <c r="AF442" i="190"/>
  <c r="AF441" i="190"/>
  <c r="AF440" i="190"/>
  <c r="AF439" i="190"/>
  <c r="AF438" i="190"/>
  <c r="AF437" i="190"/>
  <c r="AF436" i="190"/>
  <c r="AF435" i="190"/>
  <c r="AF434" i="190"/>
  <c r="AF433" i="190"/>
  <c r="AF432" i="190"/>
  <c r="AF431" i="190"/>
  <c r="AF430" i="190"/>
  <c r="AF429" i="190"/>
  <c r="AF428" i="190"/>
  <c r="AF427" i="190"/>
  <c r="AF426" i="190"/>
  <c r="AF425" i="190"/>
  <c r="AF424" i="190"/>
  <c r="AF423" i="190"/>
  <c r="AF422" i="190"/>
  <c r="AF421" i="190"/>
  <c r="AF420" i="190"/>
  <c r="AF419" i="190"/>
  <c r="AF418" i="190"/>
  <c r="AF417" i="190"/>
  <c r="AF416" i="190"/>
  <c r="AF415" i="190"/>
  <c r="AF414" i="190"/>
  <c r="AF413" i="190"/>
  <c r="AF412" i="190"/>
  <c r="AF411" i="190"/>
  <c r="AF410" i="190"/>
  <c r="AF409" i="190"/>
  <c r="AF408" i="190"/>
  <c r="AF407" i="190"/>
  <c r="AF406" i="190"/>
  <c r="AF405" i="190"/>
  <c r="AF404" i="190"/>
  <c r="AF403" i="190"/>
  <c r="AF402" i="190"/>
  <c r="AF401" i="190"/>
  <c r="AF400" i="190"/>
  <c r="AF399" i="190"/>
  <c r="AF398" i="190"/>
  <c r="AF397" i="190"/>
  <c r="AF396" i="190"/>
  <c r="AF395" i="190"/>
  <c r="AF394" i="190"/>
  <c r="AF393" i="190"/>
  <c r="AF392" i="190"/>
  <c r="AF391" i="190"/>
  <c r="AF390" i="190"/>
  <c r="AF389" i="190"/>
  <c r="AF388" i="190"/>
  <c r="AF387" i="190"/>
  <c r="AF386" i="190"/>
  <c r="AF385" i="190"/>
  <c r="AF384" i="190"/>
  <c r="AF383" i="190"/>
  <c r="AF382" i="190"/>
  <c r="AF381" i="190"/>
  <c r="AF380" i="190"/>
  <c r="AF379" i="190"/>
  <c r="AF378" i="190"/>
  <c r="AF377" i="190"/>
  <c r="AF376" i="190"/>
  <c r="AF375" i="190"/>
  <c r="AF374" i="190"/>
  <c r="AF373" i="190"/>
  <c r="AF372" i="190"/>
  <c r="AF371" i="190"/>
  <c r="AF370" i="190"/>
  <c r="AF369" i="190"/>
  <c r="AF368" i="190"/>
  <c r="AF367" i="190"/>
  <c r="AF366" i="190"/>
  <c r="AF365" i="190"/>
  <c r="AF364" i="190"/>
  <c r="AF363" i="190"/>
  <c r="AF362" i="190"/>
  <c r="AF361" i="190"/>
  <c r="AF360" i="190"/>
  <c r="AF359" i="190"/>
  <c r="AF358" i="190"/>
  <c r="AF357" i="190"/>
  <c r="AF356" i="190"/>
  <c r="AF355" i="190"/>
  <c r="AF354" i="190"/>
  <c r="AF353" i="190"/>
  <c r="AF352" i="190"/>
  <c r="AF351" i="190"/>
  <c r="AF350" i="190"/>
  <c r="AF349" i="190"/>
  <c r="AF348" i="190"/>
  <c r="AF347" i="190"/>
  <c r="AF346" i="190"/>
  <c r="AF345" i="190"/>
  <c r="AF344" i="190"/>
  <c r="AF343" i="190"/>
  <c r="AF342" i="190"/>
  <c r="AF341" i="190"/>
  <c r="AF340" i="190"/>
  <c r="AF339" i="190"/>
  <c r="AF338" i="190"/>
  <c r="AF337" i="190"/>
  <c r="AF336" i="190"/>
  <c r="AF335" i="190"/>
  <c r="AF334" i="190"/>
  <c r="AF333" i="190"/>
  <c r="AF332" i="190"/>
  <c r="AF331" i="190"/>
  <c r="AF330" i="190"/>
  <c r="AF329" i="190"/>
  <c r="AF328" i="190"/>
  <c r="AF327" i="190"/>
  <c r="AF326" i="190"/>
  <c r="AF325" i="190"/>
  <c r="AF324" i="190"/>
  <c r="AF323" i="190"/>
  <c r="AF322" i="190"/>
  <c r="AF321" i="190"/>
  <c r="AF320" i="190"/>
  <c r="AF319" i="190"/>
  <c r="AF318" i="190"/>
  <c r="AF317" i="190"/>
  <c r="AF316" i="190"/>
  <c r="AF315" i="190"/>
  <c r="AF314" i="190"/>
  <c r="AF313" i="190"/>
  <c r="AF312" i="190"/>
  <c r="AF311" i="190"/>
  <c r="AF310" i="190"/>
  <c r="AF309" i="190"/>
  <c r="AF308" i="190"/>
  <c r="AF307" i="190"/>
  <c r="AF306" i="190"/>
  <c r="AF305" i="190"/>
  <c r="AF304" i="190"/>
  <c r="AF303" i="190"/>
  <c r="AF302" i="190"/>
  <c r="AF301" i="190"/>
  <c r="AF300" i="190"/>
  <c r="AF299" i="190"/>
  <c r="AF298" i="190"/>
  <c r="AF297" i="190"/>
  <c r="AF296" i="190"/>
  <c r="AF295" i="190"/>
  <c r="AF294" i="190"/>
  <c r="AF293" i="190"/>
  <c r="AF292" i="190"/>
  <c r="AF291" i="190"/>
  <c r="AF290" i="190"/>
  <c r="AF289" i="190"/>
  <c r="AF288" i="190"/>
  <c r="AF287" i="190"/>
  <c r="AF286" i="190"/>
  <c r="AF285" i="190"/>
  <c r="AF284" i="190"/>
  <c r="AF283" i="190"/>
  <c r="AF282" i="190"/>
  <c r="AF281" i="190"/>
  <c r="AF280" i="190"/>
  <c r="AF279" i="190"/>
  <c r="AF278" i="190"/>
  <c r="AF277" i="190"/>
  <c r="AF276" i="190"/>
  <c r="AF275" i="190"/>
  <c r="AF274" i="190"/>
  <c r="AF273" i="190"/>
  <c r="AF272" i="190"/>
  <c r="AF271" i="190"/>
  <c r="AF270" i="190"/>
  <c r="AF269" i="190"/>
  <c r="AF268" i="190"/>
  <c r="AF267" i="190"/>
  <c r="AF266" i="190"/>
  <c r="AF265" i="190"/>
  <c r="AF264" i="190"/>
  <c r="AF263" i="190"/>
  <c r="AF262" i="190"/>
  <c r="AF261" i="190"/>
  <c r="AF260" i="190"/>
  <c r="AF259" i="190"/>
  <c r="AF258" i="190"/>
  <c r="AF257" i="190"/>
  <c r="AF256" i="190"/>
  <c r="AF255" i="190"/>
  <c r="AF254" i="190"/>
  <c r="AF253" i="190"/>
  <c r="AF252" i="190"/>
  <c r="AF251" i="190"/>
  <c r="AF250" i="190"/>
  <c r="AF249" i="190"/>
  <c r="AF248" i="190"/>
  <c r="AF247" i="190"/>
  <c r="AF246" i="190"/>
  <c r="AF245" i="190"/>
  <c r="AF244" i="190"/>
  <c r="AF243" i="190"/>
  <c r="AF242" i="190"/>
  <c r="AF241" i="190"/>
  <c r="AF240" i="190"/>
  <c r="AF239" i="190"/>
  <c r="AF238" i="190"/>
  <c r="AF237" i="190"/>
  <c r="AF236" i="190"/>
  <c r="AF235" i="190"/>
  <c r="AF234" i="190"/>
  <c r="AF233" i="190"/>
  <c r="AF232" i="190"/>
  <c r="AF231" i="190"/>
  <c r="AF230" i="190"/>
  <c r="AF229" i="190"/>
  <c r="AF228" i="190"/>
  <c r="AF227" i="190"/>
  <c r="AF226" i="190"/>
  <c r="AF225" i="190"/>
  <c r="AF224" i="190"/>
  <c r="AF223" i="190"/>
  <c r="AF222" i="190"/>
  <c r="AF221" i="190"/>
  <c r="AF220" i="190"/>
  <c r="AF219" i="190"/>
  <c r="AF218" i="190"/>
  <c r="AF217" i="190"/>
  <c r="AF216" i="190"/>
  <c r="AF215" i="190"/>
  <c r="AF214" i="190"/>
  <c r="AF213" i="190"/>
  <c r="AF212" i="190"/>
  <c r="AF211" i="190"/>
  <c r="AF210" i="190"/>
  <c r="AF209" i="190"/>
  <c r="AF208" i="190"/>
  <c r="AF207" i="190"/>
  <c r="AF206" i="190"/>
  <c r="AF205" i="190"/>
  <c r="AF204" i="190"/>
  <c r="AF203" i="190"/>
  <c r="AF202" i="190"/>
  <c r="AF201" i="190"/>
  <c r="AF200" i="190"/>
  <c r="AF199" i="190"/>
  <c r="AF198" i="190"/>
  <c r="AF197" i="190"/>
  <c r="AF196" i="190"/>
  <c r="AF195" i="190"/>
  <c r="AF194" i="190"/>
  <c r="AF193" i="190"/>
  <c r="AF192" i="190"/>
  <c r="AF191" i="190"/>
  <c r="AF190" i="190"/>
  <c r="AF189" i="190"/>
  <c r="AF188" i="190"/>
  <c r="AF187" i="190"/>
  <c r="AF186" i="190"/>
  <c r="AF185" i="190"/>
  <c r="AF184" i="190"/>
  <c r="AF183" i="190"/>
  <c r="AF182" i="190"/>
  <c r="AF181" i="190"/>
  <c r="AF180" i="190"/>
  <c r="AF179" i="190"/>
  <c r="AF178" i="190"/>
  <c r="AF177" i="190"/>
  <c r="AF176" i="190"/>
  <c r="AF175" i="190"/>
  <c r="AF174" i="190"/>
  <c r="AF173" i="190"/>
  <c r="AF172" i="190"/>
  <c r="AF171" i="190"/>
  <c r="AF170" i="190"/>
  <c r="AF169" i="190"/>
  <c r="AF168" i="190"/>
  <c r="AF167" i="190"/>
  <c r="AF166" i="190"/>
  <c r="AF165" i="190"/>
  <c r="AF164" i="190"/>
  <c r="AF163" i="190"/>
  <c r="AF162" i="190"/>
  <c r="AF161" i="190"/>
  <c r="AF160" i="190"/>
  <c r="AF159" i="190"/>
  <c r="AF158" i="190"/>
  <c r="AF157" i="190"/>
  <c r="AF156" i="190"/>
  <c r="AF155" i="190"/>
  <c r="AF154" i="190"/>
  <c r="AF153" i="190"/>
  <c r="AF152" i="190"/>
  <c r="AF151" i="190"/>
  <c r="AF150" i="190"/>
  <c r="AF149" i="190"/>
  <c r="AF148" i="190"/>
  <c r="AF147" i="190"/>
  <c r="AF146" i="190"/>
  <c r="AF145" i="190"/>
  <c r="AF144" i="190"/>
  <c r="AF143" i="190"/>
  <c r="AF142" i="190"/>
  <c r="AF141" i="190"/>
  <c r="AF140" i="190"/>
  <c r="AF139" i="190"/>
  <c r="AF138" i="190"/>
  <c r="AF137" i="190"/>
  <c r="AF136" i="190"/>
  <c r="AF135" i="190"/>
  <c r="AF134" i="190"/>
  <c r="AF133" i="190"/>
  <c r="AF132" i="190"/>
  <c r="AF131" i="190"/>
  <c r="AF130" i="190"/>
  <c r="AF129" i="190"/>
  <c r="AF128" i="190"/>
  <c r="AF127" i="190"/>
  <c r="AF126" i="190"/>
  <c r="AF125" i="190"/>
  <c r="AF124" i="190"/>
  <c r="AF123" i="190"/>
  <c r="AF122" i="190"/>
  <c r="AF121" i="190"/>
  <c r="AF120" i="190"/>
  <c r="AF119" i="190"/>
  <c r="AF118" i="190"/>
  <c r="AF117" i="190"/>
  <c r="AF116" i="190"/>
  <c r="AF115" i="190"/>
  <c r="AF114" i="190"/>
  <c r="AF113" i="190"/>
  <c r="AF112" i="190"/>
  <c r="AF111" i="190"/>
  <c r="AF110" i="190"/>
  <c r="AF109" i="190"/>
  <c r="AF108" i="190"/>
  <c r="AF107" i="190"/>
  <c r="AF106" i="190"/>
  <c r="AF105" i="190"/>
  <c r="AF104" i="190"/>
  <c r="AF103" i="190"/>
  <c r="AF102" i="190"/>
  <c r="AF101" i="190"/>
  <c r="AF100" i="190"/>
  <c r="AF99" i="190"/>
  <c r="AF98" i="190"/>
  <c r="AF97" i="190"/>
  <c r="AF96" i="190"/>
  <c r="AF95" i="190"/>
  <c r="AF94" i="190"/>
  <c r="AF93" i="190"/>
  <c r="AF92" i="190"/>
  <c r="AF91" i="190"/>
  <c r="AF90" i="190"/>
  <c r="AF89" i="190"/>
  <c r="AF88" i="190"/>
  <c r="AF87" i="190"/>
  <c r="AF86" i="190"/>
  <c r="AF85" i="190"/>
  <c r="AF84" i="190"/>
  <c r="AF83" i="190"/>
  <c r="AF82" i="190"/>
  <c r="AF81" i="190"/>
  <c r="AF80" i="190"/>
  <c r="AF79" i="190"/>
  <c r="AF78" i="190"/>
  <c r="AF77" i="190"/>
  <c r="AF76" i="190"/>
  <c r="AK75" i="190"/>
  <c r="AK74" i="190"/>
  <c r="AK73" i="190"/>
  <c r="AJ72" i="190"/>
  <c r="AJ71" i="190"/>
  <c r="AJ70" i="190"/>
  <c r="AJ69" i="190"/>
  <c r="AG68" i="190"/>
  <c r="AE67" i="190"/>
  <c r="AE66" i="190"/>
  <c r="AE65" i="190"/>
  <c r="AE64" i="190"/>
  <c r="AE63" i="190"/>
  <c r="AE62" i="190"/>
  <c r="AE61" i="190"/>
  <c r="AE60" i="190"/>
  <c r="AE59" i="190"/>
  <c r="AK58" i="190"/>
  <c r="AI58" i="190"/>
  <c r="AH58" i="190"/>
  <c r="AE57" i="190"/>
  <c r="AE56" i="190"/>
  <c r="AE55" i="190"/>
  <c r="AH54" i="190"/>
  <c r="AE53" i="190"/>
  <c r="AE52" i="190"/>
  <c r="AE51" i="190"/>
  <c r="AK50" i="190"/>
  <c r="AI50" i="190"/>
  <c r="AH50" i="190"/>
  <c r="AG50" i="190"/>
  <c r="AB49" i="190"/>
  <c r="AA48" i="190"/>
  <c r="AB47" i="190"/>
  <c r="AA47" i="190"/>
  <c r="AB46" i="190"/>
  <c r="AA46" i="190"/>
  <c r="AB45" i="190"/>
  <c r="AA45" i="190"/>
  <c r="AB44" i="190"/>
  <c r="AA44" i="190"/>
  <c r="AB43" i="190"/>
  <c r="AA43" i="190"/>
  <c r="AB42" i="190"/>
  <c r="AA42" i="190"/>
  <c r="AB40" i="190"/>
  <c r="AA40" i="190"/>
  <c r="AB39" i="190"/>
  <c r="AA39" i="190"/>
  <c r="AB38" i="190"/>
  <c r="AA38" i="190"/>
  <c r="AB37" i="190"/>
  <c r="AA37" i="190"/>
  <c r="AA36" i="190"/>
  <c r="AA35" i="190"/>
  <c r="AA34" i="190"/>
  <c r="AA33" i="190"/>
  <c r="AA32" i="190"/>
  <c r="AA31" i="190"/>
  <c r="AA30" i="190"/>
  <c r="AA29" i="190"/>
  <c r="AA28" i="190"/>
  <c r="AA27" i="190"/>
  <c r="AA26" i="190"/>
  <c r="AA25" i="190"/>
  <c r="AA24" i="190"/>
  <c r="AA23" i="190"/>
  <c r="AA22" i="190"/>
  <c r="AA21" i="190"/>
  <c r="AA20" i="190"/>
  <c r="AA19" i="190"/>
  <c r="AA18" i="190"/>
  <c r="AA17" i="190"/>
  <c r="AG16" i="190"/>
  <c r="AA16" i="190"/>
  <c r="AG15" i="190"/>
  <c r="AA15" i="190"/>
  <c r="AG14" i="190"/>
  <c r="AA14" i="190"/>
  <c r="AA13" i="190"/>
  <c r="AA12" i="190"/>
  <c r="AA11" i="190"/>
  <c r="AG10" i="190"/>
  <c r="AA10" i="190"/>
  <c r="AJ8" i="190"/>
  <c r="AO8" i="190"/>
  <c r="AF8" i="190"/>
  <c r="AG8" i="190"/>
  <c r="AA8" i="190"/>
  <c r="AH8" i="190"/>
  <c r="AI8" i="190"/>
  <c r="AB8" i="190"/>
  <c r="AP8" i="190"/>
  <c r="AK8" i="190"/>
  <c r="AE8" i="190"/>
  <c r="E13" i="50"/>
  <c r="E12" i="50"/>
  <c r="D13" i="50"/>
  <c r="D12" i="50"/>
  <c r="N15" i="47"/>
  <c r="N10" i="47"/>
  <c r="N9" i="47"/>
  <c r="N8" i="47"/>
  <c r="N7" i="47"/>
  <c r="C26" i="49"/>
  <c r="F8" i="49"/>
  <c r="D11" i="138"/>
  <c r="F9" i="49"/>
  <c r="E9" i="49"/>
  <c r="F7" i="189"/>
  <c r="F8" i="189"/>
  <c r="F9" i="189"/>
  <c r="F10" i="189"/>
  <c r="F11" i="189"/>
  <c r="F12" i="189"/>
  <c r="F13" i="189"/>
  <c r="F14" i="189"/>
  <c r="F15" i="189"/>
  <c r="F16" i="189"/>
  <c r="F17" i="189"/>
  <c r="F18" i="189"/>
  <c r="F19" i="189"/>
  <c r="F20" i="189"/>
  <c r="F21" i="189"/>
  <c r="F22" i="189"/>
  <c r="F23" i="189"/>
  <c r="F24" i="189"/>
  <c r="F25" i="189"/>
  <c r="F26" i="189"/>
  <c r="F27" i="189"/>
  <c r="F28" i="189"/>
  <c r="F29" i="189"/>
  <c r="F30" i="189"/>
  <c r="F31" i="189"/>
  <c r="F32" i="189"/>
  <c r="F33" i="189"/>
  <c r="F34" i="189"/>
  <c r="F35" i="189"/>
  <c r="F36" i="189"/>
  <c r="F37" i="189"/>
  <c r="F38" i="189"/>
  <c r="F39" i="189"/>
  <c r="F40" i="189"/>
  <c r="F41" i="189"/>
  <c r="F42" i="189"/>
  <c r="F43" i="189"/>
  <c r="F44" i="189"/>
  <c r="F45" i="189"/>
  <c r="F46" i="189"/>
  <c r="F47" i="189"/>
  <c r="F48" i="189"/>
  <c r="F49" i="189"/>
  <c r="F50" i="189"/>
  <c r="F51" i="189"/>
  <c r="F52" i="189"/>
  <c r="F53" i="189"/>
  <c r="F54" i="189"/>
  <c r="F55" i="189"/>
  <c r="F56" i="189"/>
  <c r="F57" i="189"/>
  <c r="F58" i="189"/>
  <c r="F59" i="189"/>
  <c r="F60" i="189"/>
  <c r="F61" i="189"/>
  <c r="F62" i="189"/>
  <c r="F63" i="189"/>
  <c r="F64" i="189"/>
  <c r="F65" i="189"/>
  <c r="F66" i="189"/>
  <c r="F67" i="189"/>
  <c r="F68" i="189"/>
  <c r="F69" i="189"/>
  <c r="F70" i="189"/>
  <c r="F71" i="189"/>
  <c r="F72" i="189"/>
  <c r="F73" i="189"/>
  <c r="F74" i="189"/>
  <c r="F75" i="189"/>
  <c r="F76" i="189"/>
  <c r="F77" i="189"/>
  <c r="F78" i="189"/>
  <c r="F79" i="189"/>
  <c r="F80" i="189"/>
  <c r="F81" i="189"/>
  <c r="F82" i="189"/>
  <c r="F83" i="189"/>
  <c r="F84" i="189"/>
  <c r="F85" i="189"/>
  <c r="F86" i="189"/>
  <c r="F87" i="189"/>
  <c r="F88" i="189"/>
  <c r="F89" i="189"/>
  <c r="F90" i="189"/>
  <c r="F91" i="189"/>
  <c r="F92" i="189"/>
  <c r="F93" i="189"/>
  <c r="F94" i="189"/>
  <c r="F95" i="189"/>
  <c r="F96" i="189"/>
  <c r="F97" i="189"/>
  <c r="F98" i="189"/>
  <c r="F99" i="189"/>
  <c r="F100" i="189"/>
  <c r="F101" i="189"/>
  <c r="F102" i="189"/>
  <c r="F103" i="189"/>
  <c r="F104" i="189"/>
  <c r="F105" i="189"/>
  <c r="F106" i="189"/>
  <c r="F107" i="189"/>
  <c r="F108" i="189"/>
  <c r="F109" i="189"/>
  <c r="F110" i="189"/>
  <c r="F111" i="189"/>
  <c r="F112" i="189"/>
  <c r="F113" i="189"/>
  <c r="F114" i="189"/>
  <c r="F115" i="189"/>
  <c r="F116" i="189"/>
  <c r="F117" i="189"/>
  <c r="F118" i="189"/>
  <c r="F119" i="189"/>
  <c r="F120" i="189"/>
  <c r="F121" i="189"/>
  <c r="F122" i="189"/>
  <c r="F123" i="189"/>
  <c r="F124" i="189"/>
  <c r="F125" i="189"/>
  <c r="F126" i="189"/>
  <c r="F127" i="189"/>
  <c r="F128" i="189"/>
  <c r="F129" i="189"/>
  <c r="F130" i="189"/>
  <c r="F131" i="189"/>
  <c r="F132" i="189"/>
  <c r="F133" i="189"/>
  <c r="F134" i="189"/>
  <c r="F135" i="189"/>
  <c r="F136" i="189"/>
  <c r="F137" i="189"/>
  <c r="F138" i="189"/>
  <c r="F139" i="189"/>
  <c r="F140" i="189"/>
  <c r="F141" i="189"/>
  <c r="F142" i="189"/>
  <c r="F143" i="189"/>
  <c r="F144" i="189"/>
  <c r="F145" i="189"/>
  <c r="F146" i="189"/>
  <c r="F147" i="189"/>
  <c r="F148" i="189"/>
  <c r="F149" i="189"/>
  <c r="F150" i="189"/>
  <c r="F151" i="189"/>
  <c r="F152" i="189"/>
  <c r="F153" i="189"/>
  <c r="F154" i="189"/>
  <c r="F155" i="189"/>
  <c r="F156" i="189"/>
  <c r="F157" i="189"/>
  <c r="F158" i="189"/>
  <c r="F159" i="189"/>
  <c r="F160" i="189"/>
  <c r="F161" i="189"/>
  <c r="F162" i="189"/>
  <c r="F163" i="189"/>
  <c r="F164" i="189"/>
  <c r="F165" i="189"/>
  <c r="F166" i="189"/>
  <c r="F167" i="189"/>
  <c r="F168" i="189"/>
  <c r="F169" i="189"/>
  <c r="F170" i="189"/>
  <c r="F6" i="189"/>
  <c r="F171" i="189"/>
  <c r="H171" i="189"/>
  <c r="N7" i="104"/>
  <c r="E7" i="104"/>
  <c r="L7" i="187"/>
  <c r="L6" i="187"/>
  <c r="L5" i="187"/>
  <c r="M5" i="187"/>
  <c r="M6" i="187"/>
  <c r="N6" i="187"/>
  <c r="M7" i="187"/>
  <c r="N7" i="187"/>
  <c r="M20" i="187"/>
  <c r="N20" i="187"/>
  <c r="M23" i="187"/>
  <c r="N23" i="187"/>
  <c r="M26" i="187"/>
  <c r="N26" i="187"/>
  <c r="M30" i="187"/>
  <c r="N30" i="187"/>
  <c r="M32" i="187"/>
  <c r="N32" i="187"/>
  <c r="M34" i="187"/>
  <c r="N34" i="187"/>
  <c r="M36" i="187"/>
  <c r="N36" i="187"/>
  <c r="M40" i="187"/>
  <c r="N40" i="187"/>
  <c r="M41" i="187"/>
  <c r="N41" i="187"/>
  <c r="M45" i="187"/>
  <c r="N45" i="187"/>
  <c r="M47" i="187"/>
  <c r="N47" i="187"/>
  <c r="M48" i="187"/>
  <c r="N48" i="187"/>
  <c r="M52" i="187"/>
  <c r="N52" i="187"/>
  <c r="M53" i="187"/>
  <c r="N53" i="187"/>
  <c r="M56" i="187"/>
  <c r="N56" i="187"/>
  <c r="M57" i="187"/>
  <c r="N57" i="187"/>
  <c r="M59" i="187"/>
  <c r="N59" i="187"/>
  <c r="M61" i="187"/>
  <c r="N61" i="187"/>
  <c r="M62" i="187"/>
  <c r="N62" i="187"/>
  <c r="N5" i="187"/>
  <c r="L8" i="187"/>
  <c r="M8" i="187"/>
  <c r="N8" i="187"/>
  <c r="N8" i="104"/>
  <c r="E8" i="104"/>
  <c r="L65" i="187"/>
  <c r="M65" i="187"/>
  <c r="N65" i="187"/>
  <c r="L63" i="187"/>
  <c r="M63" i="187"/>
  <c r="L64" i="187"/>
  <c r="N64" i="187"/>
  <c r="L60" i="187"/>
  <c r="M60" i="187"/>
  <c r="L58" i="187"/>
  <c r="M58" i="187"/>
  <c r="N58" i="187"/>
  <c r="L55" i="187"/>
  <c r="M55" i="187"/>
  <c r="N55" i="187"/>
  <c r="L54" i="187"/>
  <c r="M54" i="187"/>
  <c r="N54" i="187"/>
  <c r="L51" i="187"/>
  <c r="M51" i="187"/>
  <c r="N51" i="187"/>
  <c r="L50" i="187"/>
  <c r="M50" i="187"/>
  <c r="N50" i="187"/>
  <c r="L49" i="187"/>
  <c r="M49" i="187"/>
  <c r="N49" i="187"/>
  <c r="L46" i="187"/>
  <c r="M46" i="187"/>
  <c r="N46" i="187"/>
  <c r="L44" i="187"/>
  <c r="M44" i="187"/>
  <c r="N44" i="187"/>
  <c r="L43" i="187"/>
  <c r="M43" i="187"/>
  <c r="N43" i="187"/>
  <c r="L42" i="187"/>
  <c r="M42" i="187"/>
  <c r="N42" i="187"/>
  <c r="L39" i="187"/>
  <c r="M39" i="187"/>
  <c r="N39" i="187"/>
  <c r="L38" i="187"/>
  <c r="M38" i="187"/>
  <c r="N38" i="187"/>
  <c r="L37" i="187"/>
  <c r="M37" i="187"/>
  <c r="N37" i="187"/>
  <c r="L35" i="187"/>
  <c r="M35" i="187"/>
  <c r="N35" i="187"/>
  <c r="L33" i="187"/>
  <c r="M33" i="187"/>
  <c r="N33" i="187"/>
  <c r="L31" i="187"/>
  <c r="M31" i="187"/>
  <c r="N31" i="187"/>
  <c r="L29" i="187"/>
  <c r="M29" i="187"/>
  <c r="N29" i="187"/>
  <c r="L28" i="187"/>
  <c r="M28" i="187"/>
  <c r="N28" i="187"/>
  <c r="L27" i="187"/>
  <c r="M27" i="187"/>
  <c r="N27" i="187"/>
  <c r="L25" i="187"/>
  <c r="M25" i="187"/>
  <c r="N25" i="187"/>
  <c r="L24" i="187"/>
  <c r="M24" i="187"/>
  <c r="N24" i="187"/>
  <c r="L22" i="187"/>
  <c r="M22" i="187"/>
  <c r="N22" i="187"/>
  <c r="L21" i="187"/>
  <c r="M21" i="187"/>
  <c r="N21" i="187"/>
  <c r="L19" i="187"/>
  <c r="M19" i="187"/>
  <c r="N19" i="187"/>
  <c r="L18" i="187"/>
  <c r="M18" i="187"/>
  <c r="N18" i="187"/>
  <c r="L17" i="187"/>
  <c r="M17" i="187"/>
  <c r="N17" i="187"/>
  <c r="L16" i="187"/>
  <c r="M16" i="187"/>
  <c r="N16" i="187"/>
  <c r="L15" i="187"/>
  <c r="M15" i="187"/>
  <c r="N15" i="187"/>
  <c r="L14" i="187"/>
  <c r="M14" i="187"/>
  <c r="N14" i="187"/>
  <c r="L13" i="187"/>
  <c r="M13" i="187"/>
  <c r="N13" i="187"/>
  <c r="L12" i="187"/>
  <c r="M12" i="187"/>
  <c r="N12" i="187"/>
  <c r="L11" i="187"/>
  <c r="M11" i="187"/>
  <c r="N11" i="187"/>
  <c r="L10" i="187"/>
  <c r="M10" i="187"/>
  <c r="N10" i="187"/>
  <c r="L9" i="187"/>
  <c r="M9" i="187"/>
  <c r="M66" i="187"/>
  <c r="N9" i="187"/>
  <c r="N66" i="187"/>
  <c r="E11" i="186"/>
  <c r="F11" i="186"/>
  <c r="G11" i="186"/>
  <c r="H11" i="186"/>
  <c r="I11" i="186"/>
  <c r="D11" i="186"/>
  <c r="E10" i="186"/>
  <c r="F10" i="186"/>
  <c r="G10" i="186"/>
  <c r="H10" i="186"/>
  <c r="I10" i="186"/>
  <c r="D10" i="186"/>
  <c r="E31" i="186"/>
  <c r="D31" i="186"/>
  <c r="F31" i="186"/>
  <c r="G31" i="186"/>
  <c r="H31" i="186"/>
  <c r="I31" i="186"/>
  <c r="I29" i="167"/>
  <c r="F29" i="167"/>
  <c r="D29" i="167"/>
  <c r="G29" i="167"/>
  <c r="E29" i="167"/>
  <c r="H29" i="167"/>
  <c r="R34" i="183"/>
  <c r="Q34" i="183"/>
  <c r="F34" i="183"/>
  <c r="O34" i="183"/>
  <c r="R33" i="183"/>
  <c r="Q33" i="183"/>
  <c r="O33" i="183"/>
  <c r="M33" i="183"/>
  <c r="N33" i="183"/>
  <c r="N31" i="183"/>
  <c r="M30" i="183"/>
  <c r="N30" i="183"/>
  <c r="M29" i="183"/>
  <c r="N29" i="183"/>
  <c r="O28" i="183"/>
  <c r="M28" i="183"/>
  <c r="N28" i="183"/>
  <c r="O27" i="183"/>
  <c r="M27" i="183"/>
  <c r="N27" i="183"/>
  <c r="M26" i="183"/>
  <c r="N26" i="183"/>
  <c r="M25" i="183"/>
  <c r="N25" i="183"/>
  <c r="M24" i="183"/>
  <c r="N24" i="183"/>
  <c r="M23" i="183"/>
  <c r="N23" i="183"/>
  <c r="N22" i="183"/>
  <c r="M22" i="183"/>
  <c r="M21" i="183"/>
  <c r="N21" i="183"/>
  <c r="M20" i="183"/>
  <c r="N20" i="183"/>
  <c r="M19" i="183"/>
  <c r="N19" i="183"/>
  <c r="M18" i="183"/>
  <c r="N18" i="183"/>
  <c r="M17" i="183"/>
  <c r="N17" i="183"/>
  <c r="M16" i="183"/>
  <c r="N16" i="183"/>
  <c r="M15" i="183"/>
  <c r="N15" i="183"/>
  <c r="M14" i="183"/>
  <c r="N14" i="183"/>
  <c r="M13" i="183"/>
  <c r="N13" i="183"/>
  <c r="N12" i="183"/>
  <c r="N11" i="183"/>
  <c r="M10" i="183"/>
  <c r="N10" i="183"/>
  <c r="M9" i="183"/>
  <c r="N9" i="183"/>
  <c r="M34" i="183"/>
  <c r="N34" i="183"/>
  <c r="E208" i="182"/>
  <c r="E25" i="104"/>
  <c r="N25" i="104" s="1"/>
  <c r="E26" i="104"/>
  <c r="E11" i="46"/>
  <c r="D7" i="35"/>
  <c r="D8" i="35"/>
  <c r="D9" i="35"/>
  <c r="D12" i="138"/>
  <c r="E12" i="138"/>
  <c r="E11" i="138"/>
  <c r="L10" i="166"/>
  <c r="F10" i="166"/>
  <c r="I10" i="166"/>
  <c r="N27" i="104"/>
  <c r="N28" i="104"/>
  <c r="C14" i="166"/>
  <c r="D14" i="166"/>
  <c r="C13" i="166"/>
  <c r="D13" i="166"/>
  <c r="N26" i="104"/>
  <c r="L15" i="47"/>
  <c r="F23" i="47"/>
  <c r="G23" i="47"/>
  <c r="I7" i="47"/>
  <c r="J7" i="47"/>
  <c r="E23" i="49"/>
  <c r="F23" i="49"/>
  <c r="G23" i="49"/>
  <c r="E8" i="49"/>
  <c r="E80" i="150"/>
  <c r="E79" i="150"/>
  <c r="E78" i="150"/>
  <c r="E77" i="150"/>
  <c r="G76" i="150"/>
  <c r="E75" i="150"/>
  <c r="E74" i="150"/>
  <c r="G73" i="150"/>
  <c r="E72" i="150"/>
  <c r="E71" i="150"/>
  <c r="E70" i="150"/>
  <c r="E69" i="150"/>
  <c r="E67" i="150"/>
  <c r="G66" i="150"/>
  <c r="E65" i="150"/>
  <c r="E64" i="150"/>
  <c r="E63" i="150"/>
  <c r="E62" i="150"/>
  <c r="E61" i="150"/>
  <c r="E59" i="150"/>
  <c r="E57" i="150"/>
  <c r="E56" i="150"/>
  <c r="E55" i="150"/>
  <c r="E54" i="150"/>
  <c r="E53" i="150"/>
  <c r="E52" i="150"/>
  <c r="G50" i="150"/>
  <c r="G49" i="150"/>
  <c r="E48" i="150"/>
  <c r="E47" i="150"/>
  <c r="E46" i="150"/>
  <c r="E45" i="150"/>
  <c r="E44" i="150"/>
  <c r="E43" i="150"/>
  <c r="G42" i="150"/>
  <c r="E41" i="150"/>
  <c r="E40" i="150"/>
  <c r="E39" i="150"/>
  <c r="E38" i="150"/>
  <c r="E37" i="150"/>
  <c r="G36" i="150"/>
  <c r="E35" i="150"/>
  <c r="G34" i="150"/>
  <c r="E33" i="150"/>
  <c r="E31" i="150"/>
  <c r="E30" i="150"/>
  <c r="E29" i="150"/>
  <c r="E28" i="150"/>
  <c r="E27" i="150"/>
  <c r="E26" i="150"/>
  <c r="E25" i="150"/>
  <c r="E24" i="150"/>
  <c r="E23" i="150"/>
  <c r="E22" i="150"/>
  <c r="G21" i="150"/>
  <c r="E20" i="150"/>
  <c r="E19" i="150"/>
  <c r="E18" i="150"/>
  <c r="E17" i="150"/>
  <c r="E16" i="150"/>
  <c r="E15" i="150"/>
  <c r="E14" i="150"/>
  <c r="E13" i="150"/>
  <c r="G12" i="150"/>
  <c r="E11" i="150"/>
  <c r="E10" i="150"/>
  <c r="E8" i="150"/>
  <c r="E7" i="150"/>
  <c r="J6" i="45"/>
  <c r="E116" i="149"/>
  <c r="D10" i="149"/>
  <c r="D9" i="149"/>
  <c r="C10" i="149"/>
  <c r="C9" i="149"/>
  <c r="D12" i="148"/>
  <c r="C12" i="148"/>
  <c r="D11" i="148"/>
  <c r="C11" i="148"/>
  <c r="H10" i="124"/>
  <c r="I18" i="124"/>
  <c r="K18" i="124"/>
  <c r="J18" i="124"/>
  <c r="D15" i="81"/>
  <c r="D233" i="147"/>
  <c r="D237" i="147"/>
  <c r="C234" i="50"/>
  <c r="B233" i="50"/>
  <c r="C14" i="109"/>
  <c r="C13" i="109"/>
  <c r="D16" i="105"/>
  <c r="C16" i="105"/>
  <c r="C16" i="81"/>
  <c r="D16" i="81"/>
  <c r="C15" i="81"/>
  <c r="C14" i="81"/>
  <c r="E14" i="111"/>
  <c r="D14" i="111"/>
  <c r="D13" i="111"/>
  <c r="D99" i="81"/>
  <c r="D14" i="81"/>
  <c r="H19" i="114"/>
  <c r="J15" i="114"/>
  <c r="I19" i="141"/>
  <c r="H17" i="141"/>
  <c r="I17" i="141"/>
  <c r="K15" i="141"/>
  <c r="H21" i="141"/>
  <c r="G21" i="141"/>
  <c r="F23" i="140"/>
  <c r="F20" i="140"/>
  <c r="F17" i="140"/>
  <c r="F14" i="140"/>
  <c r="F30" i="140"/>
  <c r="I21" i="141"/>
  <c r="E28" i="139"/>
  <c r="F26" i="139"/>
  <c r="F24" i="139"/>
  <c r="F22" i="139"/>
  <c r="F20" i="139"/>
  <c r="F18" i="139"/>
  <c r="L23" i="139"/>
  <c r="G13" i="139"/>
  <c r="F13" i="139"/>
  <c r="E13" i="139"/>
  <c r="D13" i="139"/>
  <c r="C13" i="139"/>
  <c r="G12" i="139"/>
  <c r="F12" i="139"/>
  <c r="E12" i="139"/>
  <c r="D12" i="139"/>
  <c r="C12" i="139"/>
  <c r="E22" i="49"/>
  <c r="F22" i="49"/>
  <c r="G22" i="49"/>
  <c r="E21" i="49"/>
  <c r="F21" i="49"/>
  <c r="G21" i="49"/>
  <c r="E6" i="49"/>
  <c r="E7" i="49"/>
  <c r="F7" i="49"/>
  <c r="D17" i="44"/>
  <c r="E17" i="44"/>
  <c r="F17" i="44"/>
  <c r="F12" i="42"/>
  <c r="F11" i="42"/>
  <c r="E12" i="42"/>
  <c r="E11" i="42"/>
  <c r="D12" i="42"/>
  <c r="D11" i="42"/>
  <c r="D19" i="42"/>
  <c r="E19" i="42"/>
  <c r="F19" i="42"/>
  <c r="E14" i="49"/>
  <c r="F6" i="49"/>
  <c r="F14" i="49"/>
  <c r="D22" i="34"/>
  <c r="F56" i="124"/>
  <c r="E56" i="124"/>
  <c r="F55" i="124"/>
  <c r="E55" i="124"/>
  <c r="F54" i="124"/>
  <c r="E54" i="124"/>
  <c r="F36" i="124"/>
  <c r="E36" i="124"/>
  <c r="F35" i="124"/>
  <c r="E35" i="124"/>
  <c r="F34" i="124"/>
  <c r="E34" i="124"/>
  <c r="F28" i="124"/>
  <c r="E28" i="124"/>
  <c r="F27" i="124"/>
  <c r="E27" i="124"/>
  <c r="F26" i="124"/>
  <c r="E26" i="124"/>
  <c r="F20" i="124"/>
  <c r="E20" i="124"/>
  <c r="F19" i="124"/>
  <c r="E19" i="124"/>
  <c r="F18" i="124"/>
  <c r="E18" i="124"/>
  <c r="F49" i="124"/>
  <c r="E49" i="124"/>
  <c r="F48" i="124"/>
  <c r="E48" i="124"/>
  <c r="F47" i="124"/>
  <c r="E47" i="124"/>
  <c r="F42" i="124"/>
  <c r="E42" i="124"/>
  <c r="F41" i="124"/>
  <c r="E41" i="124"/>
  <c r="F40" i="124"/>
  <c r="E40" i="124"/>
  <c r="F12" i="124"/>
  <c r="H11" i="124"/>
  <c r="J9" i="124"/>
  <c r="F9" i="124"/>
  <c r="L8" i="124"/>
  <c r="F8" i="124"/>
  <c r="J7" i="124"/>
  <c r="F7" i="124"/>
  <c r="E11" i="82"/>
  <c r="E105" i="82"/>
  <c r="E107" i="82"/>
  <c r="E180" i="82"/>
  <c r="E198" i="82"/>
  <c r="E13" i="118"/>
  <c r="G17" i="114"/>
  <c r="H17" i="114"/>
  <c r="F21" i="114"/>
  <c r="G223" i="112"/>
  <c r="H223" i="112"/>
  <c r="G222" i="112"/>
  <c r="H222" i="112"/>
  <c r="G221" i="112"/>
  <c r="H221" i="112"/>
  <c r="G220" i="112"/>
  <c r="H220" i="112"/>
  <c r="G219" i="112"/>
  <c r="H219" i="112"/>
  <c r="G218" i="112"/>
  <c r="H218" i="112"/>
  <c r="G217" i="112"/>
  <c r="H217" i="112"/>
  <c r="G216" i="112"/>
  <c r="H216" i="112"/>
  <c r="G215" i="112"/>
  <c r="H215" i="112"/>
  <c r="G214" i="112"/>
  <c r="H214" i="112"/>
  <c r="G213" i="112"/>
  <c r="H213" i="112"/>
  <c r="G212" i="112"/>
  <c r="H212" i="112"/>
  <c r="G211" i="112"/>
  <c r="H211" i="112"/>
  <c r="G210" i="112"/>
  <c r="H210" i="112"/>
  <c r="G209" i="112"/>
  <c r="H209" i="112"/>
  <c r="G208" i="112"/>
  <c r="H208" i="112"/>
  <c r="G207" i="112"/>
  <c r="H207" i="112"/>
  <c r="G206" i="112"/>
  <c r="H206" i="112"/>
  <c r="G205" i="112"/>
  <c r="H205" i="112"/>
  <c r="G204" i="112"/>
  <c r="H204" i="112"/>
  <c r="G203" i="112"/>
  <c r="H203" i="112"/>
  <c r="G202" i="112"/>
  <c r="H202" i="112"/>
  <c r="G201" i="112"/>
  <c r="H201" i="112"/>
  <c r="G199" i="112"/>
  <c r="H199" i="112"/>
  <c r="G198" i="112"/>
  <c r="H198" i="112"/>
  <c r="G197" i="112"/>
  <c r="H197" i="112"/>
  <c r="G196" i="112"/>
  <c r="H196" i="112"/>
  <c r="G195" i="112"/>
  <c r="H195" i="112"/>
  <c r="G194" i="112"/>
  <c r="H194" i="112"/>
  <c r="G193" i="112"/>
  <c r="H193" i="112"/>
  <c r="G192" i="112"/>
  <c r="H192" i="112"/>
  <c r="G191" i="112"/>
  <c r="H191" i="112"/>
  <c r="G190" i="112"/>
  <c r="H190" i="112"/>
  <c r="G184" i="112"/>
  <c r="H184" i="112"/>
  <c r="G183" i="112"/>
  <c r="H183" i="112"/>
  <c r="G182" i="112"/>
  <c r="H182" i="112"/>
  <c r="G181" i="112"/>
  <c r="H181" i="112"/>
  <c r="G180" i="112"/>
  <c r="H180" i="112"/>
  <c r="G179" i="112"/>
  <c r="H179" i="112"/>
  <c r="G178" i="112"/>
  <c r="H178" i="112"/>
  <c r="G177" i="112"/>
  <c r="H177" i="112"/>
  <c r="G176" i="112"/>
  <c r="H176" i="112"/>
  <c r="G175" i="112"/>
  <c r="H175" i="112"/>
  <c r="G174" i="112"/>
  <c r="H174" i="112"/>
  <c r="G173" i="112"/>
  <c r="H173" i="112"/>
  <c r="G172" i="112"/>
  <c r="H172" i="112"/>
  <c r="G171" i="112"/>
  <c r="H171" i="112"/>
  <c r="G170" i="112"/>
  <c r="H170" i="112"/>
  <c r="G169" i="112"/>
  <c r="H169" i="112"/>
  <c r="G189" i="112"/>
  <c r="H189" i="112"/>
  <c r="G188" i="112"/>
  <c r="H188" i="112"/>
  <c r="G187" i="112"/>
  <c r="H187" i="112"/>
  <c r="G186" i="112"/>
  <c r="H186" i="112"/>
  <c r="G185" i="112"/>
  <c r="H185" i="112"/>
  <c r="G168" i="112"/>
  <c r="H168" i="112"/>
  <c r="G167" i="112"/>
  <c r="H167" i="112"/>
  <c r="G166" i="112"/>
  <c r="H166" i="112"/>
  <c r="G165" i="112"/>
  <c r="H165" i="112"/>
  <c r="G162" i="112"/>
  <c r="H162" i="112"/>
  <c r="G161" i="112"/>
  <c r="H161" i="112"/>
  <c r="G160" i="112"/>
  <c r="H160" i="112"/>
  <c r="G159" i="112"/>
  <c r="H159" i="112"/>
  <c r="G158" i="112"/>
  <c r="H158" i="112"/>
  <c r="G157" i="112"/>
  <c r="H157" i="112"/>
  <c r="G156" i="112"/>
  <c r="H156" i="112"/>
  <c r="G155" i="112"/>
  <c r="H155" i="112"/>
  <c r="G154" i="112"/>
  <c r="H154" i="112"/>
  <c r="G151" i="112"/>
  <c r="H151" i="112"/>
  <c r="G153" i="112"/>
  <c r="H153" i="112"/>
  <c r="G152" i="112"/>
  <c r="H152" i="112"/>
  <c r="G150" i="112"/>
  <c r="H150" i="112"/>
  <c r="G149" i="112"/>
  <c r="H149" i="112"/>
  <c r="G147" i="112"/>
  <c r="H147" i="112"/>
  <c r="G146" i="112"/>
  <c r="H146" i="112"/>
  <c r="G145" i="112"/>
  <c r="H145" i="112"/>
  <c r="G144" i="112"/>
  <c r="H144" i="112"/>
  <c r="G143" i="112"/>
  <c r="H143" i="112"/>
  <c r="G142" i="112"/>
  <c r="H142" i="112"/>
  <c r="G141" i="112"/>
  <c r="H141" i="112"/>
  <c r="G140" i="112"/>
  <c r="H140" i="112"/>
  <c r="G139" i="112"/>
  <c r="H139" i="112"/>
  <c r="G138" i="112"/>
  <c r="H138" i="112"/>
  <c r="G137" i="112"/>
  <c r="H137" i="112"/>
  <c r="G136" i="112"/>
  <c r="H136" i="112"/>
  <c r="G135" i="112"/>
  <c r="H135" i="112"/>
  <c r="G128" i="112"/>
  <c r="H128" i="112"/>
  <c r="G134" i="112"/>
  <c r="H134" i="112"/>
  <c r="G133" i="112"/>
  <c r="H133" i="112"/>
  <c r="G164" i="112"/>
  <c r="H164" i="112"/>
  <c r="G132" i="112"/>
  <c r="H132" i="112"/>
  <c r="G131" i="112"/>
  <c r="H131" i="112"/>
  <c r="G130" i="112"/>
  <c r="H130" i="112"/>
  <c r="G129" i="112"/>
  <c r="H129" i="112"/>
  <c r="G127" i="112"/>
  <c r="H127" i="112"/>
  <c r="G126" i="112"/>
  <c r="H126" i="112"/>
  <c r="G125" i="112"/>
  <c r="H125" i="112"/>
  <c r="G124" i="112"/>
  <c r="H124" i="112"/>
  <c r="G123" i="112"/>
  <c r="H123" i="112"/>
  <c r="G122" i="112"/>
  <c r="H122" i="112"/>
  <c r="G121" i="112"/>
  <c r="H121" i="112"/>
  <c r="G120" i="112"/>
  <c r="H120" i="112"/>
  <c r="G119" i="112"/>
  <c r="H119" i="112"/>
  <c r="G118" i="112"/>
  <c r="H118" i="112"/>
  <c r="G117" i="112"/>
  <c r="H117" i="112"/>
  <c r="G116" i="112"/>
  <c r="H116" i="112"/>
  <c r="G115" i="112"/>
  <c r="H115" i="112"/>
  <c r="G114" i="112"/>
  <c r="H114" i="112"/>
  <c r="G113" i="112"/>
  <c r="H113" i="112"/>
  <c r="G112" i="112"/>
  <c r="H112" i="112"/>
  <c r="G111" i="112"/>
  <c r="H111" i="112"/>
  <c r="G163" i="112"/>
  <c r="H163" i="112"/>
  <c r="G148" i="112"/>
  <c r="H148" i="112"/>
  <c r="G110" i="112"/>
  <c r="H110" i="112"/>
  <c r="G109" i="112"/>
  <c r="H109" i="112"/>
  <c r="G108" i="112"/>
  <c r="H108" i="112"/>
  <c r="G107" i="112"/>
  <c r="H107" i="112"/>
  <c r="G106" i="112"/>
  <c r="H106" i="112"/>
  <c r="G105" i="112"/>
  <c r="H105" i="112"/>
  <c r="G104" i="112"/>
  <c r="H104" i="112"/>
  <c r="G103" i="112"/>
  <c r="H103" i="112"/>
  <c r="G102" i="112"/>
  <c r="H102" i="112"/>
  <c r="G101" i="112"/>
  <c r="H101" i="112"/>
  <c r="G100" i="112"/>
  <c r="H100" i="112"/>
  <c r="G99" i="112"/>
  <c r="H99" i="112"/>
  <c r="G98" i="112"/>
  <c r="H98" i="112"/>
  <c r="G97" i="112"/>
  <c r="H97" i="112"/>
  <c r="G96" i="112"/>
  <c r="H96" i="112"/>
  <c r="G95" i="112"/>
  <c r="H95" i="112"/>
  <c r="G94" i="112"/>
  <c r="H94" i="112"/>
  <c r="G93" i="112"/>
  <c r="H93" i="112"/>
  <c r="G92" i="112"/>
  <c r="H92" i="112"/>
  <c r="G91" i="112"/>
  <c r="H91" i="112"/>
  <c r="G90" i="112"/>
  <c r="H90" i="112"/>
  <c r="G89" i="112"/>
  <c r="H89" i="112"/>
  <c r="G88" i="112"/>
  <c r="H88" i="112"/>
  <c r="G87" i="112"/>
  <c r="H87" i="112"/>
  <c r="G86" i="112"/>
  <c r="H86" i="112"/>
  <c r="G85" i="112"/>
  <c r="H85" i="112"/>
  <c r="G84" i="112"/>
  <c r="H84" i="112"/>
  <c r="G83" i="112"/>
  <c r="H83" i="112"/>
  <c r="H82" i="112"/>
  <c r="G82" i="112"/>
  <c r="G81" i="112"/>
  <c r="H81" i="112"/>
  <c r="G80" i="112"/>
  <c r="H80" i="112"/>
  <c r="G79" i="112"/>
  <c r="H79" i="112"/>
  <c r="G78" i="112"/>
  <c r="H78" i="112"/>
  <c r="G77" i="112"/>
  <c r="H77" i="112"/>
  <c r="G76" i="112"/>
  <c r="H76" i="112"/>
  <c r="G75" i="112"/>
  <c r="H75" i="112"/>
  <c r="G74" i="112"/>
  <c r="H74" i="112"/>
  <c r="G73" i="112"/>
  <c r="H73" i="112"/>
  <c r="G72" i="112"/>
  <c r="H72" i="112"/>
  <c r="G71" i="112"/>
  <c r="H71" i="112"/>
  <c r="G70" i="112"/>
  <c r="H70" i="112"/>
  <c r="G69" i="112"/>
  <c r="H69" i="112"/>
  <c r="G68" i="112"/>
  <c r="H68" i="112"/>
  <c r="G67" i="112"/>
  <c r="H67" i="112"/>
  <c r="G66" i="112"/>
  <c r="H66" i="112"/>
  <c r="G65" i="112"/>
  <c r="H65" i="112"/>
  <c r="G64" i="112"/>
  <c r="H64" i="112"/>
  <c r="G63" i="112"/>
  <c r="H63" i="112"/>
  <c r="G62" i="112"/>
  <c r="H62" i="112"/>
  <c r="G61" i="112"/>
  <c r="H61" i="112"/>
  <c r="G60" i="112"/>
  <c r="H60" i="112"/>
  <c r="G59" i="112"/>
  <c r="H59" i="112"/>
  <c r="G57" i="112"/>
  <c r="H57" i="112"/>
  <c r="G56" i="112"/>
  <c r="H56" i="112"/>
  <c r="G55" i="112"/>
  <c r="H55" i="112"/>
  <c r="G54" i="112"/>
  <c r="H54" i="112"/>
  <c r="G53" i="112"/>
  <c r="H53" i="112"/>
  <c r="G52" i="112"/>
  <c r="H52" i="112"/>
  <c r="G51" i="112"/>
  <c r="H51" i="112"/>
  <c r="G58" i="112"/>
  <c r="H58" i="112"/>
  <c r="G50" i="112"/>
  <c r="H50" i="112"/>
  <c r="G49" i="112"/>
  <c r="H49" i="112"/>
  <c r="G48" i="112"/>
  <c r="H48" i="112"/>
  <c r="G47" i="112"/>
  <c r="H47" i="112"/>
  <c r="G46" i="112"/>
  <c r="H46" i="112"/>
  <c r="G45" i="112"/>
  <c r="H45" i="112"/>
  <c r="G44" i="112"/>
  <c r="H44" i="112"/>
  <c r="G43" i="112"/>
  <c r="H43" i="112"/>
  <c r="G42" i="112"/>
  <c r="H42" i="112"/>
  <c r="G41" i="112"/>
  <c r="H41" i="112"/>
  <c r="G40" i="112"/>
  <c r="H40" i="112"/>
  <c r="G39" i="112"/>
  <c r="H39" i="112"/>
  <c r="G38" i="112"/>
  <c r="H38" i="112"/>
  <c r="G37" i="112"/>
  <c r="H37" i="112"/>
  <c r="G36" i="112"/>
  <c r="H36" i="112"/>
  <c r="G35" i="112"/>
  <c r="H35" i="112"/>
  <c r="G34" i="112"/>
  <c r="H34" i="112"/>
  <c r="G33" i="112"/>
  <c r="H33" i="112"/>
  <c r="G32" i="112"/>
  <c r="H32" i="112"/>
  <c r="G31" i="112"/>
  <c r="H31" i="112"/>
  <c r="G30" i="112"/>
  <c r="H30" i="112"/>
  <c r="G29" i="112"/>
  <c r="H29" i="112"/>
  <c r="G28" i="112"/>
  <c r="H28" i="112"/>
  <c r="G27" i="112"/>
  <c r="H27" i="112"/>
  <c r="G26" i="112"/>
  <c r="H26" i="112"/>
  <c r="G25" i="112"/>
  <c r="H25" i="112"/>
  <c r="G24" i="112"/>
  <c r="H24" i="112"/>
  <c r="G23" i="112"/>
  <c r="H23" i="112"/>
  <c r="G22" i="112"/>
  <c r="H22" i="112"/>
  <c r="G21" i="112"/>
  <c r="H21" i="112"/>
  <c r="G200" i="112"/>
  <c r="H200" i="112"/>
  <c r="G20" i="112"/>
  <c r="H20" i="112"/>
  <c r="G19" i="112"/>
  <c r="H19" i="112"/>
  <c r="G18" i="112"/>
  <c r="H18" i="112"/>
  <c r="G17" i="112"/>
  <c r="H17" i="112"/>
  <c r="G16" i="112"/>
  <c r="H16" i="112"/>
  <c r="G15" i="112"/>
  <c r="H15" i="112"/>
  <c r="G14" i="112"/>
  <c r="H14" i="112"/>
  <c r="G13" i="112"/>
  <c r="H13" i="112"/>
  <c r="G12" i="112"/>
  <c r="H12" i="112"/>
  <c r="G11" i="112"/>
  <c r="H11" i="112"/>
  <c r="G10" i="112"/>
  <c r="H10" i="112"/>
  <c r="G9" i="112"/>
  <c r="H9" i="112"/>
  <c r="G8" i="112"/>
  <c r="H8" i="112"/>
  <c r="J11" i="88"/>
  <c r="K204" i="88"/>
  <c r="O11" i="88"/>
  <c r="P100" i="88"/>
  <c r="P212" i="88"/>
  <c r="K212" i="88"/>
  <c r="K211" i="88"/>
  <c r="F11" i="88"/>
  <c r="G141" i="88"/>
  <c r="K210" i="88"/>
  <c r="K209" i="88"/>
  <c r="K208" i="88"/>
  <c r="K183" i="88"/>
  <c r="K148" i="88"/>
  <c r="K54" i="88"/>
  <c r="P53" i="88"/>
  <c r="C9" i="82"/>
  <c r="E201" i="82"/>
  <c r="D11" i="34"/>
  <c r="D12" i="34"/>
  <c r="F11" i="46"/>
  <c r="F12" i="46"/>
  <c r="F10" i="47"/>
  <c r="F9" i="47"/>
  <c r="F7" i="45"/>
  <c r="F6" i="45"/>
  <c r="D10" i="35"/>
  <c r="D11" i="35"/>
  <c r="D6" i="35"/>
  <c r="F7" i="43"/>
  <c r="F8" i="43"/>
  <c r="F6" i="43"/>
  <c r="G11" i="46"/>
  <c r="G12" i="46"/>
  <c r="H12" i="46"/>
  <c r="H11" i="46"/>
  <c r="H10" i="47"/>
  <c r="H9" i="47"/>
  <c r="L10" i="47"/>
  <c r="L9" i="47"/>
  <c r="J7" i="45"/>
  <c r="H7" i="45"/>
  <c r="H6" i="45"/>
  <c r="J7" i="43"/>
  <c r="J8" i="43"/>
  <c r="J6" i="43"/>
  <c r="H8" i="43"/>
  <c r="H7" i="43"/>
  <c r="H6" i="43"/>
  <c r="D11" i="44"/>
  <c r="D10" i="44"/>
  <c r="F10" i="44"/>
  <c r="E10" i="44"/>
  <c r="F11" i="44"/>
  <c r="E11" i="44"/>
  <c r="E12" i="46"/>
  <c r="K74" i="88"/>
  <c r="K75" i="88"/>
  <c r="K56" i="88"/>
  <c r="K71" i="88"/>
  <c r="K76" i="88"/>
  <c r="K123" i="88"/>
  <c r="K124" i="88"/>
  <c r="K125" i="88"/>
  <c r="K126" i="88"/>
  <c r="K55" i="88"/>
  <c r="K127" i="88"/>
  <c r="P70" i="88"/>
  <c r="K128" i="88"/>
  <c r="K130" i="88"/>
  <c r="P148" i="88"/>
  <c r="K152" i="88"/>
  <c r="K154" i="88"/>
  <c r="K30" i="88"/>
  <c r="K34" i="88"/>
  <c r="K102" i="88"/>
  <c r="K173" i="88"/>
  <c r="K80" i="88"/>
  <c r="K31" i="88"/>
  <c r="K35" i="88"/>
  <c r="P102" i="88"/>
  <c r="K174" i="88"/>
  <c r="K36" i="88"/>
  <c r="K103" i="88"/>
  <c r="K175" i="88"/>
  <c r="P29" i="88"/>
  <c r="K98" i="88"/>
  <c r="K99" i="88"/>
  <c r="K50" i="88"/>
  <c r="P103" i="88"/>
  <c r="K176" i="88"/>
  <c r="K213" i="88"/>
  <c r="K79" i="88"/>
  <c r="K151" i="88"/>
  <c r="K33" i="88"/>
  <c r="P50" i="88"/>
  <c r="K104" i="88"/>
  <c r="K177" i="88"/>
  <c r="K81" i="88"/>
  <c r="K153" i="88"/>
  <c r="K155" i="88"/>
  <c r="K51" i="88"/>
  <c r="K105" i="88"/>
  <c r="K178" i="88"/>
  <c r="K149" i="88"/>
  <c r="K29" i="88"/>
  <c r="K32" i="88"/>
  <c r="K52" i="88"/>
  <c r="K121" i="88"/>
  <c r="K181" i="88"/>
  <c r="K78" i="88"/>
  <c r="K150" i="88"/>
  <c r="K100" i="88"/>
  <c r="K53" i="88"/>
  <c r="K122" i="88"/>
  <c r="K182" i="88"/>
  <c r="G29" i="88"/>
  <c r="K156" i="88"/>
  <c r="K11" i="88"/>
  <c r="P60" i="88"/>
  <c r="K162" i="88"/>
  <c r="K187" i="88"/>
  <c r="K133" i="88"/>
  <c r="K185" i="88"/>
  <c r="K40" i="88"/>
  <c r="K137" i="88"/>
  <c r="K189" i="88"/>
  <c r="P183" i="88"/>
  <c r="K184" i="88"/>
  <c r="K134" i="88"/>
  <c r="K110" i="88"/>
  <c r="K112" i="88"/>
  <c r="K138" i="88"/>
  <c r="K163" i="88"/>
  <c r="K190" i="88"/>
  <c r="K57" i="88"/>
  <c r="K107" i="88"/>
  <c r="K39" i="88"/>
  <c r="K60" i="88"/>
  <c r="K111" i="88"/>
  <c r="K20" i="88"/>
  <c r="K44" i="88"/>
  <c r="K63" i="88"/>
  <c r="K90" i="88"/>
  <c r="K113" i="88"/>
  <c r="K139" i="88"/>
  <c r="G165" i="88"/>
  <c r="K192" i="88"/>
  <c r="P105" i="88"/>
  <c r="K38" i="88"/>
  <c r="K84" i="88"/>
  <c r="K109" i="88"/>
  <c r="P162" i="88"/>
  <c r="K22" i="88"/>
  <c r="K64" i="88"/>
  <c r="K91" i="88"/>
  <c r="K114" i="88"/>
  <c r="K141" i="88"/>
  <c r="K165" i="88"/>
  <c r="K193" i="88"/>
  <c r="K58" i="88"/>
  <c r="K13" i="88"/>
  <c r="K86" i="88"/>
  <c r="K115" i="88"/>
  <c r="P141" i="88"/>
  <c r="K166" i="88"/>
  <c r="K194" i="88"/>
  <c r="K136" i="88"/>
  <c r="K62" i="88"/>
  <c r="K65" i="88"/>
  <c r="K24" i="88"/>
  <c r="K46" i="88"/>
  <c r="K66" i="88"/>
  <c r="K93" i="88"/>
  <c r="K116" i="88"/>
  <c r="K144" i="88"/>
  <c r="P166" i="88"/>
  <c r="K195" i="88"/>
  <c r="K131" i="88"/>
  <c r="K59" i="88"/>
  <c r="K186" i="88"/>
  <c r="K42" i="88"/>
  <c r="K19" i="88"/>
  <c r="K92" i="88"/>
  <c r="K25" i="88"/>
  <c r="K47" i="88"/>
  <c r="K67" i="88"/>
  <c r="K94" i="88"/>
  <c r="K117" i="88"/>
  <c r="P144" i="88"/>
  <c r="K167" i="88"/>
  <c r="K197" i="88"/>
  <c r="P81" i="88"/>
  <c r="K82" i="88"/>
  <c r="K108" i="88"/>
  <c r="K161" i="88"/>
  <c r="K41" i="88"/>
  <c r="K18" i="88"/>
  <c r="K89" i="88"/>
  <c r="P45" i="88"/>
  <c r="K26" i="88"/>
  <c r="K48" i="88"/>
  <c r="K68" i="88"/>
  <c r="K95" i="88"/>
  <c r="K119" i="88"/>
  <c r="K145" i="88"/>
  <c r="K170" i="88"/>
  <c r="K199" i="88"/>
  <c r="K157" i="88"/>
  <c r="K12" i="88"/>
  <c r="P84" i="88"/>
  <c r="K16" i="88"/>
  <c r="K88" i="88"/>
  <c r="K23" i="88"/>
  <c r="K27" i="88"/>
  <c r="K49" i="88"/>
  <c r="K69" i="88"/>
  <c r="K96" i="88"/>
  <c r="K120" i="88"/>
  <c r="K146" i="88"/>
  <c r="K171" i="88"/>
  <c r="K205" i="88"/>
  <c r="K214" i="88"/>
  <c r="K159" i="88"/>
  <c r="K135" i="88"/>
  <c r="K61" i="88"/>
  <c r="K43" i="88"/>
  <c r="K45" i="88"/>
  <c r="K28" i="88"/>
  <c r="P49" i="88"/>
  <c r="K70" i="88"/>
  <c r="K97" i="88"/>
  <c r="P120" i="88"/>
  <c r="K147" i="88"/>
  <c r="K172" i="88"/>
  <c r="K206" i="88"/>
  <c r="E200" i="82"/>
  <c r="E109" i="82"/>
  <c r="E13" i="82"/>
  <c r="E199" i="82"/>
  <c r="E108" i="82"/>
  <c r="E12" i="82"/>
  <c r="E181" i="82"/>
  <c r="E106" i="82"/>
  <c r="E179" i="82"/>
  <c r="E104" i="82"/>
  <c r="E178" i="82"/>
  <c r="E103" i="82"/>
  <c r="E177" i="82"/>
  <c r="E85" i="82"/>
  <c r="E176" i="82"/>
  <c r="E84" i="82"/>
  <c r="E175" i="82"/>
  <c r="E83" i="82"/>
  <c r="E157" i="82"/>
  <c r="E82" i="82"/>
  <c r="E156" i="82"/>
  <c r="E81" i="82"/>
  <c r="E155" i="82"/>
  <c r="E80" i="82"/>
  <c r="E154" i="82"/>
  <c r="E61" i="82"/>
  <c r="E153" i="82"/>
  <c r="E60" i="82"/>
  <c r="E152" i="82"/>
  <c r="E59" i="82"/>
  <c r="E58" i="82"/>
  <c r="E151" i="82"/>
  <c r="E224" i="82"/>
  <c r="E133" i="82"/>
  <c r="E57" i="82"/>
  <c r="E223" i="82"/>
  <c r="E132" i="82"/>
  <c r="E56" i="82"/>
  <c r="E206" i="82"/>
  <c r="E131" i="82"/>
  <c r="E37" i="82"/>
  <c r="E10" i="82"/>
  <c r="E205" i="82"/>
  <c r="E130" i="82"/>
  <c r="E36" i="82"/>
  <c r="E204" i="82"/>
  <c r="E129" i="82"/>
  <c r="E35" i="82"/>
  <c r="E203" i="82"/>
  <c r="E128" i="82"/>
  <c r="E34" i="82"/>
  <c r="E202" i="82"/>
  <c r="E127" i="82"/>
  <c r="E33" i="82"/>
  <c r="E32" i="82"/>
  <c r="E79" i="82"/>
  <c r="E55" i="82"/>
  <c r="E31" i="82"/>
  <c r="E174" i="82"/>
  <c r="E150" i="82"/>
  <c r="E126" i="82"/>
  <c r="E102" i="82"/>
  <c r="E78" i="82"/>
  <c r="E54" i="82"/>
  <c r="E30" i="82"/>
  <c r="E222" i="82"/>
  <c r="E197" i="82"/>
  <c r="E173" i="82"/>
  <c r="E149" i="82"/>
  <c r="E125" i="82"/>
  <c r="E101" i="82"/>
  <c r="E77" i="82"/>
  <c r="E53" i="82"/>
  <c r="E29" i="82"/>
  <c r="E221" i="82"/>
  <c r="E196" i="82"/>
  <c r="E172" i="82"/>
  <c r="E148" i="82"/>
  <c r="E124" i="82"/>
  <c r="E100" i="82"/>
  <c r="E76" i="82"/>
  <c r="E52" i="82"/>
  <c r="E28" i="82"/>
  <c r="E220" i="82"/>
  <c r="E195" i="82"/>
  <c r="E171" i="82"/>
  <c r="E147" i="82"/>
  <c r="E123" i="82"/>
  <c r="E99" i="82"/>
  <c r="E75" i="82"/>
  <c r="E51" i="82"/>
  <c r="E27" i="82"/>
  <c r="E219" i="82"/>
  <c r="E194" i="82"/>
  <c r="E170" i="82"/>
  <c r="E146" i="82"/>
  <c r="E122" i="82"/>
  <c r="E98" i="82"/>
  <c r="E74" i="82"/>
  <c r="E50" i="82"/>
  <c r="E26" i="82"/>
  <c r="E218" i="82"/>
  <c r="E193" i="82"/>
  <c r="E169" i="82"/>
  <c r="E145" i="82"/>
  <c r="E121" i="82"/>
  <c r="E97" i="82"/>
  <c r="E73" i="82"/>
  <c r="E49" i="82"/>
  <c r="E25" i="82"/>
  <c r="E217" i="82"/>
  <c r="E192" i="82"/>
  <c r="E168" i="82"/>
  <c r="E144" i="82"/>
  <c r="E120" i="82"/>
  <c r="E96" i="82"/>
  <c r="E72" i="82"/>
  <c r="E48" i="82"/>
  <c r="E24" i="82"/>
  <c r="E216" i="82"/>
  <c r="E119" i="82"/>
  <c r="E95" i="82"/>
  <c r="E71" i="82"/>
  <c r="E47" i="82"/>
  <c r="E23" i="82"/>
  <c r="E167" i="82"/>
  <c r="E215" i="82"/>
  <c r="E190" i="82"/>
  <c r="E166" i="82"/>
  <c r="E142" i="82"/>
  <c r="E118" i="82"/>
  <c r="E94" i="82"/>
  <c r="E70" i="82"/>
  <c r="E46" i="82"/>
  <c r="E22" i="82"/>
  <c r="E143" i="82"/>
  <c r="E214" i="82"/>
  <c r="E189" i="82"/>
  <c r="E165" i="82"/>
  <c r="E141" i="82"/>
  <c r="E117" i="82"/>
  <c r="E93" i="82"/>
  <c r="E69" i="82"/>
  <c r="E45" i="82"/>
  <c r="E21" i="82"/>
  <c r="E213" i="82"/>
  <c r="E188" i="82"/>
  <c r="E164" i="82"/>
  <c r="E140" i="82"/>
  <c r="E116" i="82"/>
  <c r="E92" i="82"/>
  <c r="E68" i="82"/>
  <c r="E44" i="82"/>
  <c r="E20" i="82"/>
  <c r="E212" i="82"/>
  <c r="E187" i="82"/>
  <c r="E163" i="82"/>
  <c r="E139" i="82"/>
  <c r="E115" i="82"/>
  <c r="E91" i="82"/>
  <c r="E67" i="82"/>
  <c r="E43" i="82"/>
  <c r="E19" i="82"/>
  <c r="E191" i="82"/>
  <c r="E211" i="82"/>
  <c r="E186" i="82"/>
  <c r="E162" i="82"/>
  <c r="E138" i="82"/>
  <c r="E114" i="82"/>
  <c r="E90" i="82"/>
  <c r="E66" i="82"/>
  <c r="E42" i="82"/>
  <c r="E18" i="82"/>
  <c r="E210" i="82"/>
  <c r="E185" i="82"/>
  <c r="E161" i="82"/>
  <c r="E137" i="82"/>
  <c r="E113" i="82"/>
  <c r="E89" i="82"/>
  <c r="E65" i="82"/>
  <c r="E41" i="82"/>
  <c r="E17" i="82"/>
  <c r="E209" i="82"/>
  <c r="E184" i="82"/>
  <c r="E160" i="82"/>
  <c r="E136" i="82"/>
  <c r="E112" i="82"/>
  <c r="E88" i="82"/>
  <c r="E64" i="82"/>
  <c r="E40" i="82"/>
  <c r="E16" i="82"/>
  <c r="E208" i="82"/>
  <c r="E183" i="82"/>
  <c r="E159" i="82"/>
  <c r="E135" i="82"/>
  <c r="E111" i="82"/>
  <c r="E87" i="82"/>
  <c r="E63" i="82"/>
  <c r="E39" i="82"/>
  <c r="E15" i="82"/>
  <c r="E207" i="82"/>
  <c r="E182" i="82"/>
  <c r="E158" i="82"/>
  <c r="E134" i="82"/>
  <c r="E110" i="82"/>
  <c r="E86" i="82"/>
  <c r="E62" i="82"/>
  <c r="E38" i="82"/>
  <c r="E14" i="82"/>
  <c r="G205" i="88"/>
  <c r="G121" i="88"/>
  <c r="G183" i="88"/>
  <c r="P205" i="88"/>
  <c r="P193" i="88"/>
  <c r="G70" i="88"/>
  <c r="G193" i="88"/>
  <c r="P36" i="88"/>
  <c r="G95" i="88"/>
  <c r="P113" i="88"/>
  <c r="P133" i="88"/>
  <c r="K217" i="88"/>
  <c r="G39" i="88"/>
  <c r="G57" i="88"/>
  <c r="P75" i="88"/>
  <c r="P194" i="88"/>
  <c r="K218" i="88"/>
  <c r="G34" i="88"/>
  <c r="G76" i="88"/>
  <c r="P95" i="88"/>
  <c r="G177" i="88"/>
  <c r="K222" i="88"/>
  <c r="G94" i="88"/>
  <c r="G55" i="88"/>
  <c r="P94" i="88"/>
  <c r="G58" i="88"/>
  <c r="G158" i="88"/>
  <c r="K223" i="88"/>
  <c r="P22" i="88"/>
  <c r="P76" i="88"/>
  <c r="K158" i="88"/>
  <c r="P177" i="88"/>
  <c r="K198" i="88"/>
  <c r="K224" i="88"/>
  <c r="G127" i="88"/>
  <c r="P58" i="88"/>
  <c r="G119" i="88"/>
  <c r="P158" i="88"/>
  <c r="G178" i="88"/>
  <c r="K201" i="88"/>
  <c r="P23" i="88"/>
  <c r="G60" i="88"/>
  <c r="P119" i="88"/>
  <c r="K140" i="88"/>
  <c r="P159" i="88"/>
  <c r="P178" i="88"/>
  <c r="K203" i="88"/>
  <c r="G211" i="88"/>
  <c r="G173" i="88"/>
  <c r="G113" i="88"/>
  <c r="G81" i="88"/>
  <c r="G120" i="88"/>
  <c r="K160" i="88"/>
  <c r="K180" i="88"/>
  <c r="I25" i="112"/>
  <c r="I22" i="112"/>
  <c r="I39" i="112"/>
  <c r="I70" i="112"/>
  <c r="I119" i="112"/>
  <c r="I154" i="112"/>
  <c r="I192" i="112"/>
  <c r="I71" i="112"/>
  <c r="I120" i="112"/>
  <c r="I155" i="112"/>
  <c r="I193" i="112"/>
  <c r="I210" i="112"/>
  <c r="I72" i="112"/>
  <c r="I104" i="112"/>
  <c r="I121" i="112"/>
  <c r="I156" i="112"/>
  <c r="I194" i="112"/>
  <c r="I24" i="112"/>
  <c r="I73" i="112"/>
  <c r="I105" i="112"/>
  <c r="I157" i="112"/>
  <c r="I195" i="112"/>
  <c r="I55" i="112"/>
  <c r="I74" i="112"/>
  <c r="I106" i="112"/>
  <c r="I137" i="112"/>
  <c r="I171" i="112"/>
  <c r="I196" i="112"/>
  <c r="I213" i="112"/>
  <c r="I10" i="112"/>
  <c r="I26" i="112"/>
  <c r="I56" i="112"/>
  <c r="I107" i="112"/>
  <c r="I138" i="112"/>
  <c r="I172" i="112"/>
  <c r="I214" i="112"/>
  <c r="I11" i="112"/>
  <c r="I57" i="112"/>
  <c r="I108" i="112"/>
  <c r="I139" i="112"/>
  <c r="I173" i="112"/>
  <c r="I215" i="112"/>
  <c r="I12" i="112"/>
  <c r="I59" i="112"/>
  <c r="I76" i="112"/>
  <c r="I109" i="112"/>
  <c r="I140" i="112"/>
  <c r="I174" i="112"/>
  <c r="I216" i="112"/>
  <c r="I41" i="112"/>
  <c r="I28" i="112"/>
  <c r="I110" i="112"/>
  <c r="I141" i="112"/>
  <c r="I175" i="112"/>
  <c r="I217" i="112"/>
  <c r="I92" i="112"/>
  <c r="I148" i="112"/>
  <c r="I142" i="112"/>
  <c r="I176" i="112"/>
  <c r="I218" i="112"/>
  <c r="I177" i="112"/>
  <c r="I144" i="112"/>
  <c r="I220" i="112"/>
  <c r="I159" i="112"/>
  <c r="I43" i="112"/>
  <c r="I16" i="112"/>
  <c r="I124" i="112"/>
  <c r="I128" i="112"/>
  <c r="I170" i="112"/>
  <c r="I146" i="112"/>
  <c r="I135" i="112"/>
  <c r="I18" i="112"/>
  <c r="I199" i="112"/>
  <c r="I66" i="112"/>
  <c r="I147" i="112"/>
  <c r="I198" i="112"/>
  <c r="I79" i="112"/>
  <c r="I89" i="112"/>
  <c r="I111" i="112"/>
  <c r="I40" i="112"/>
  <c r="I123" i="112"/>
  <c r="I160" i="112"/>
  <c r="I30" i="112"/>
  <c r="I212" i="112"/>
  <c r="I101" i="112"/>
  <c r="I169" i="112"/>
  <c r="I181" i="112"/>
  <c r="I67" i="112"/>
  <c r="I29" i="112"/>
  <c r="I9" i="112"/>
  <c r="I53" i="112"/>
  <c r="I78" i="112"/>
  <c r="I158" i="112"/>
  <c r="I65" i="112"/>
  <c r="I88" i="112"/>
  <c r="I161" i="112"/>
  <c r="I75" i="112"/>
  <c r="I211" i="112"/>
  <c r="I100" i="112"/>
  <c r="I42" i="112"/>
  <c r="I163" i="112"/>
  <c r="I223" i="112"/>
  <c r="I91" i="112"/>
  <c r="I82" i="112"/>
  <c r="I189" i="112"/>
  <c r="I52" i="112"/>
  <c r="I122" i="112"/>
  <c r="I103" i="112"/>
  <c r="I180" i="112"/>
  <c r="I64" i="112"/>
  <c r="I134" i="112"/>
  <c r="I113" i="112"/>
  <c r="I23" i="112"/>
  <c r="I197" i="112"/>
  <c r="I77" i="112"/>
  <c r="I145" i="112"/>
  <c r="I125" i="112"/>
  <c r="I27" i="112"/>
  <c r="I8" i="112"/>
  <c r="I87" i="112"/>
  <c r="I136" i="112"/>
  <c r="I17" i="112"/>
  <c r="I20" i="112"/>
  <c r="I149" i="112"/>
  <c r="I221" i="112"/>
  <c r="I61" i="112"/>
  <c r="I47" i="112"/>
  <c r="I96" i="112"/>
  <c r="I127" i="112"/>
  <c r="I165" i="112"/>
  <c r="I202" i="112"/>
  <c r="I143" i="112"/>
  <c r="I15" i="112"/>
  <c r="I126" i="112"/>
  <c r="I31" i="112"/>
  <c r="I97" i="112"/>
  <c r="I129" i="112"/>
  <c r="I166" i="112"/>
  <c r="I203" i="112"/>
  <c r="I219" i="112"/>
  <c r="I48" i="112"/>
  <c r="I80" i="112"/>
  <c r="I98" i="112"/>
  <c r="I130" i="112"/>
  <c r="I167" i="112"/>
  <c r="I204" i="112"/>
  <c r="I60" i="112"/>
  <c r="I32" i="112"/>
  <c r="I49" i="112"/>
  <c r="I81" i="112"/>
  <c r="I99" i="112"/>
  <c r="I131" i="112"/>
  <c r="I168" i="112"/>
  <c r="I205" i="112"/>
  <c r="I13" i="112"/>
  <c r="I62" i="112"/>
  <c r="I95" i="112"/>
  <c r="I33" i="112"/>
  <c r="I50" i="112"/>
  <c r="I132" i="112"/>
  <c r="I185" i="112"/>
  <c r="I206" i="112"/>
  <c r="I93" i="112"/>
  <c r="I94" i="112"/>
  <c r="I63" i="112"/>
  <c r="I19" i="112"/>
  <c r="I34" i="112"/>
  <c r="I58" i="112"/>
  <c r="I164" i="112"/>
  <c r="I186" i="112"/>
  <c r="I207" i="112"/>
  <c r="I45" i="112"/>
  <c r="I179" i="112"/>
  <c r="I35" i="112"/>
  <c r="I83" i="112"/>
  <c r="I114" i="112"/>
  <c r="I133" i="112"/>
  <c r="I187" i="112"/>
  <c r="I208" i="112"/>
  <c r="I44" i="112"/>
  <c r="I51" i="112"/>
  <c r="I84" i="112"/>
  <c r="I115" i="112"/>
  <c r="I150" i="112"/>
  <c r="I188" i="112"/>
  <c r="I183" i="112"/>
  <c r="I209" i="112"/>
  <c r="I14" i="112"/>
  <c r="I162" i="112"/>
  <c r="I36" i="112"/>
  <c r="I85" i="112"/>
  <c r="I116" i="112"/>
  <c r="I152" i="112"/>
  <c r="I184" i="112"/>
  <c r="I178" i="112"/>
  <c r="I46" i="112"/>
  <c r="I200" i="112"/>
  <c r="I37" i="112"/>
  <c r="I68" i="112"/>
  <c r="I86" i="112"/>
  <c r="I117" i="112"/>
  <c r="I153" i="112"/>
  <c r="I190" i="112"/>
  <c r="I201" i="112"/>
  <c r="I21" i="112"/>
  <c r="I38" i="112"/>
  <c r="I69" i="112"/>
  <c r="I118" i="112"/>
  <c r="I151" i="112"/>
  <c r="I191" i="112"/>
  <c r="I54" i="112"/>
  <c r="I182" i="112"/>
  <c r="I112" i="112"/>
  <c r="I102" i="112"/>
  <c r="I90" i="112"/>
  <c r="I222" i="112"/>
  <c r="G21" i="114"/>
  <c r="H21" i="114"/>
</calcChain>
</file>

<file path=xl/comments1.xml><?xml version="1.0" encoding="utf-8"?>
<comments xmlns="http://schemas.openxmlformats.org/spreadsheetml/2006/main">
  <authors>
    <author>Michela Secchi</author>
    <author>Eleonora Crenna</author>
  </authors>
  <commentList>
    <comment ref="E17" authorId="0" shapeId="0">
      <text>
        <r>
          <rPr>
            <b/>
            <sz val="9"/>
            <color indexed="81"/>
            <rFont val="Tahoma"/>
            <family val="2"/>
          </rPr>
          <t>JRC:</t>
        </r>
        <r>
          <rPr>
            <sz val="9"/>
            <color indexed="81"/>
            <rFont val="Tahoma"/>
            <family val="2"/>
          </rPr>
          <t xml:space="preserve">
Emission area (urban or not urban) specified.</t>
        </r>
      </text>
    </comment>
    <comment ref="J17" authorId="1" shapeId="0">
      <text>
        <r>
          <rPr>
            <b/>
            <sz val="9"/>
            <color indexed="81"/>
            <rFont val="Tahoma"/>
            <family val="2"/>
          </rPr>
          <t>JRC:</t>
        </r>
        <r>
          <rPr>
            <sz val="9"/>
            <color indexed="81"/>
            <rFont val="Tahoma"/>
            <family val="2"/>
          </rPr>
          <t xml:space="preserve">
Emission height specified</t>
        </r>
      </text>
    </comment>
    <comment ref="N17" authorId="0" shapeId="0">
      <text>
        <r>
          <rPr>
            <b/>
            <sz val="9"/>
            <color indexed="81"/>
            <rFont val="Tahoma"/>
            <family val="2"/>
          </rPr>
          <t>JRC:</t>
        </r>
        <r>
          <rPr>
            <sz val="9"/>
            <color indexed="81"/>
            <rFont val="Tahoma"/>
            <family val="2"/>
          </rPr>
          <t xml:space="preserve">
Emission height specified</t>
        </r>
      </text>
    </comment>
    <comment ref="E18" authorId="0" shapeId="0">
      <text>
        <r>
          <rPr>
            <b/>
            <sz val="9"/>
            <color indexed="81"/>
            <rFont val="Tahoma"/>
            <family val="2"/>
          </rPr>
          <t>JRC:</t>
        </r>
        <r>
          <rPr>
            <sz val="9"/>
            <color indexed="81"/>
            <rFont val="Tahoma"/>
            <family val="2"/>
          </rPr>
          <t xml:space="preserve">
Emission area (urban or not urban) </t>
        </r>
        <r>
          <rPr>
            <b/>
            <sz val="9"/>
            <color indexed="81"/>
            <rFont val="Tahoma"/>
            <family val="2"/>
          </rPr>
          <t>unspecified</t>
        </r>
      </text>
    </comment>
    <comment ref="N18" authorId="0" shapeId="0">
      <text>
        <r>
          <rPr>
            <b/>
            <sz val="9"/>
            <color indexed="81"/>
            <rFont val="Tahoma"/>
            <family val="2"/>
          </rPr>
          <t>JRC:</t>
        </r>
        <r>
          <rPr>
            <sz val="9"/>
            <color indexed="81"/>
            <rFont val="Tahoma"/>
            <family val="2"/>
          </rPr>
          <t xml:space="preserve">
Emission height unspecified</t>
        </r>
      </text>
    </comment>
    <comment ref="E33" authorId="0" shapeId="0">
      <text>
        <r>
          <rPr>
            <b/>
            <sz val="9"/>
            <color indexed="81"/>
            <rFont val="Tahoma"/>
            <family val="2"/>
          </rPr>
          <t>JRC:</t>
        </r>
        <r>
          <rPr>
            <sz val="9"/>
            <color indexed="81"/>
            <rFont val="Tahoma"/>
            <family val="2"/>
          </rPr>
          <t xml:space="preserve">
Country specific CFs</t>
        </r>
      </text>
    </comment>
    <comment ref="F33" authorId="0" shapeId="0">
      <text>
        <r>
          <rPr>
            <b/>
            <sz val="9"/>
            <color indexed="81"/>
            <rFont val="Tahoma"/>
            <family val="2"/>
          </rPr>
          <t>JRC:</t>
        </r>
        <r>
          <rPr>
            <sz val="9"/>
            <color indexed="81"/>
            <rFont val="Tahoma"/>
            <family val="2"/>
          </rPr>
          <t xml:space="preserve">
Country specific CFs</t>
        </r>
      </text>
    </comment>
    <comment ref="E34" authorId="0" shapeId="0">
      <text>
        <r>
          <rPr>
            <b/>
            <sz val="9"/>
            <color indexed="81"/>
            <rFont val="Tahoma"/>
            <family val="2"/>
          </rPr>
          <t>JRC:</t>
        </r>
        <r>
          <rPr>
            <sz val="9"/>
            <color indexed="81"/>
            <rFont val="Tahoma"/>
            <family val="2"/>
          </rPr>
          <t xml:space="preserve">
OECD avg CF</t>
        </r>
      </text>
    </comment>
    <comment ref="F34" authorId="0" shapeId="0">
      <text>
        <r>
          <rPr>
            <b/>
            <sz val="9"/>
            <color indexed="81"/>
            <rFont val="Tahoma"/>
            <family val="2"/>
          </rPr>
          <t>JRC:</t>
        </r>
        <r>
          <rPr>
            <sz val="9"/>
            <color indexed="81"/>
            <rFont val="Tahoma"/>
            <family val="2"/>
          </rPr>
          <t xml:space="preserve">
OECD avg CF</t>
        </r>
      </text>
    </comment>
    <comment ref="F35" authorId="0" shapeId="0">
      <text>
        <r>
          <rPr>
            <b/>
            <sz val="9"/>
            <color indexed="81"/>
            <rFont val="Tahoma"/>
            <family val="2"/>
          </rPr>
          <t>JRC:</t>
        </r>
        <r>
          <rPr>
            <sz val="9"/>
            <color indexed="81"/>
            <rFont val="Tahoma"/>
            <family val="2"/>
          </rPr>
          <t xml:space="preserve">
Without extracting the single element when only the molecule mass is reported</t>
        </r>
      </text>
    </comment>
  </commentList>
</comments>
</file>

<file path=xl/comments10.xml><?xml version="1.0" encoding="utf-8"?>
<comments xmlns="http://schemas.openxmlformats.org/spreadsheetml/2006/main">
  <authors>
    <author>Michela Secchi</author>
  </authors>
  <commentList>
    <comment ref="C6" authorId="0" shapeId="0">
      <text>
        <r>
          <rPr>
            <b/>
            <sz val="9"/>
            <color indexed="81"/>
            <rFont val="Tahoma"/>
            <family val="2"/>
          </rPr>
          <t>JRC:</t>
        </r>
        <r>
          <rPr>
            <sz val="9"/>
            <color indexed="81"/>
            <rFont val="Tahoma"/>
            <family val="2"/>
          </rPr>
          <t xml:space="preserve">
</t>
        </r>
        <r>
          <rPr>
            <b/>
            <sz val="9"/>
            <color indexed="81"/>
            <rFont val="Tahoma"/>
            <family val="2"/>
          </rPr>
          <t>By extracting</t>
        </r>
        <r>
          <rPr>
            <sz val="9"/>
            <color indexed="81"/>
            <rFont val="Tahoma"/>
            <family val="2"/>
          </rPr>
          <t xml:space="preserve"> the single element when only the molecule mass is reported</t>
        </r>
      </text>
    </comment>
    <comment ref="D6" authorId="0" shapeId="0">
      <text>
        <r>
          <rPr>
            <b/>
            <sz val="9"/>
            <color indexed="81"/>
            <rFont val="Tahoma"/>
            <family val="2"/>
          </rPr>
          <t>JRC:</t>
        </r>
        <r>
          <rPr>
            <sz val="9"/>
            <color indexed="81"/>
            <rFont val="Tahoma"/>
            <family val="2"/>
          </rPr>
          <t xml:space="preserve">
</t>
        </r>
        <r>
          <rPr>
            <b/>
            <sz val="9"/>
            <color indexed="81"/>
            <rFont val="Tahoma"/>
            <family val="2"/>
          </rPr>
          <t>Without</t>
        </r>
        <r>
          <rPr>
            <sz val="9"/>
            <color indexed="81"/>
            <rFont val="Tahoma"/>
            <family val="2"/>
          </rPr>
          <t xml:space="preserve"> extracting the single element when only the molecule mass is reported</t>
        </r>
      </text>
    </comment>
    <comment ref="C13" authorId="0" shapeId="0">
      <text>
        <r>
          <rPr>
            <b/>
            <sz val="9"/>
            <color indexed="81"/>
            <rFont val="Tahoma"/>
            <family val="2"/>
          </rPr>
          <t>JRC:</t>
        </r>
        <r>
          <rPr>
            <sz val="9"/>
            <color indexed="81"/>
            <rFont val="Tahoma"/>
            <family val="2"/>
          </rPr>
          <t xml:space="preserve">
</t>
        </r>
        <r>
          <rPr>
            <b/>
            <sz val="9"/>
            <color indexed="81"/>
            <rFont val="Tahoma"/>
            <family val="2"/>
          </rPr>
          <t>By extracting</t>
        </r>
        <r>
          <rPr>
            <sz val="9"/>
            <color indexed="81"/>
            <rFont val="Tahoma"/>
            <family val="2"/>
          </rPr>
          <t xml:space="preserve"> the single element when only the molecule mass is reported</t>
        </r>
      </text>
    </comment>
    <comment ref="D13" authorId="0" shapeId="0">
      <text>
        <r>
          <rPr>
            <b/>
            <sz val="9"/>
            <color indexed="81"/>
            <rFont val="Tahoma"/>
            <family val="2"/>
          </rPr>
          <t>JRC:</t>
        </r>
        <r>
          <rPr>
            <sz val="9"/>
            <color indexed="81"/>
            <rFont val="Tahoma"/>
            <family val="2"/>
          </rPr>
          <t xml:space="preserve">
</t>
        </r>
        <r>
          <rPr>
            <b/>
            <sz val="9"/>
            <color indexed="81"/>
            <rFont val="Tahoma"/>
            <family val="2"/>
          </rPr>
          <t>Without</t>
        </r>
        <r>
          <rPr>
            <sz val="9"/>
            <color indexed="81"/>
            <rFont val="Tahoma"/>
            <family val="2"/>
          </rPr>
          <t xml:space="preserve"> extracting the single element when only the molecule mass is reported</t>
        </r>
      </text>
    </comment>
    <comment ref="B21" authorId="0" shapeId="0">
      <text>
        <r>
          <rPr>
            <b/>
            <sz val="9"/>
            <color indexed="81"/>
            <rFont val="Tahoma"/>
            <family val="2"/>
          </rPr>
          <t>JRC</t>
        </r>
        <r>
          <rPr>
            <sz val="9"/>
            <color indexed="81"/>
            <rFont val="Tahoma"/>
            <family val="2"/>
          </rPr>
          <t xml:space="preserve">
Resource from water</t>
        </r>
      </text>
    </comment>
    <comment ref="B31" authorId="0" shapeId="0">
      <text>
        <r>
          <rPr>
            <b/>
            <sz val="9"/>
            <color indexed="81"/>
            <rFont val="Tahoma"/>
            <family val="2"/>
          </rPr>
          <t>JRC</t>
        </r>
        <r>
          <rPr>
            <sz val="9"/>
            <color indexed="81"/>
            <rFont val="Tahoma"/>
            <family val="2"/>
          </rPr>
          <t xml:space="preserve">
Resource from water</t>
        </r>
      </text>
    </comment>
    <comment ref="B35" authorId="0" shapeId="0">
      <text>
        <r>
          <rPr>
            <b/>
            <sz val="9"/>
            <color indexed="81"/>
            <rFont val="Tahoma"/>
            <family val="2"/>
          </rPr>
          <t>JRC</t>
        </r>
        <r>
          <rPr>
            <sz val="9"/>
            <color indexed="81"/>
            <rFont val="Tahoma"/>
            <family val="2"/>
          </rPr>
          <t xml:space="preserve">
Resource from water</t>
        </r>
      </text>
    </comment>
  </commentList>
</comments>
</file>

<file path=xl/comments11.xml><?xml version="1.0" encoding="utf-8"?>
<comments xmlns="http://schemas.openxmlformats.org/spreadsheetml/2006/main">
  <authors>
    <author>Michela Secchi</author>
  </authors>
  <commentList>
    <comment ref="B7" authorId="0" shapeId="0">
      <text>
        <r>
          <rPr>
            <b/>
            <sz val="9"/>
            <color indexed="81"/>
            <rFont val="Tahoma"/>
            <family val="2"/>
          </rPr>
          <t>JRC:</t>
        </r>
        <r>
          <rPr>
            <sz val="9"/>
            <color indexed="81"/>
            <rFont val="Tahoma"/>
            <family val="2"/>
          </rPr>
          <t xml:space="preserve">
Aggregated inventory for Rare Earths. The excpetion is Yttrium because all the aggregate rare earths excluding Yttrium have the same CF in ILCD.</t>
        </r>
      </text>
    </comment>
    <comment ref="H66" authorId="0" shapeId="0">
      <text>
        <r>
          <rPr>
            <b/>
            <sz val="9"/>
            <color indexed="81"/>
            <rFont val="Tahoma"/>
            <family val="2"/>
          </rPr>
          <t>JRC:</t>
        </r>
        <r>
          <rPr>
            <sz val="9"/>
            <color indexed="81"/>
            <rFont val="Tahoma"/>
            <family val="2"/>
          </rPr>
          <t xml:space="preserve">
In Mineral Commodity Summary the talc mine production is aggregated to pyrophillite</t>
        </r>
      </text>
    </comment>
  </commentList>
</comments>
</file>

<file path=xl/comments2.xml><?xml version="1.0" encoding="utf-8"?>
<comments xmlns="http://schemas.openxmlformats.org/spreadsheetml/2006/main">
  <authors>
    <author>Eleonora Crenna</author>
  </authors>
  <commentList>
    <comment ref="AC9" authorId="0" shapeId="0">
      <text>
        <r>
          <rPr>
            <b/>
            <sz val="9"/>
            <color indexed="81"/>
            <rFont val="Tahoma"/>
            <family val="2"/>
          </rPr>
          <t>JRC</t>
        </r>
        <r>
          <rPr>
            <sz val="9"/>
            <color indexed="81"/>
            <rFont val="Tahoma"/>
            <family val="2"/>
          </rPr>
          <t>: the EU27 inventory values from Sala et al. (2015) has been upscaled to Global by a factor 14.12 according to Global/EU  ratio based on Hg-based extrapolation as in Cucurachi et al. (2014)</t>
        </r>
      </text>
    </comment>
    <comment ref="AD9" authorId="0" shapeId="0">
      <text>
        <r>
          <rPr>
            <b/>
            <sz val="9"/>
            <color indexed="81"/>
            <rFont val="Tahoma"/>
            <family val="2"/>
          </rPr>
          <t>JRC</t>
        </r>
        <r>
          <rPr>
            <sz val="9"/>
            <color indexed="81"/>
            <rFont val="Tahoma"/>
            <family val="2"/>
          </rPr>
          <t>: the EU27 inventory values from Sala et al. (2015) has been upscaled to Global by a factor 14.12 according to Global/EU  ratio based on Hg-based extrapolation as in Cucurachi et al. (2014)</t>
        </r>
      </text>
    </comment>
    <comment ref="AM9" authorId="0" shapeId="0">
      <text>
        <r>
          <rPr>
            <b/>
            <sz val="9"/>
            <color indexed="81"/>
            <rFont val="Tahoma"/>
            <family val="2"/>
          </rPr>
          <t>JRC</t>
        </r>
        <r>
          <rPr>
            <sz val="9"/>
            <color indexed="81"/>
            <rFont val="Tahoma"/>
            <family val="2"/>
          </rPr>
          <t>: the EU27 inventory values from Sala et al. (2015) has been upscaled to Global by a factor 14.12 according to Global/EU  ratio based on Hg-based extrapolation as in Cucurachi et al. (2014)</t>
        </r>
      </text>
    </comment>
    <comment ref="F13" authorId="0" shapeId="0">
      <text>
        <r>
          <rPr>
            <b/>
            <sz val="9"/>
            <color indexed="81"/>
            <rFont val="Tahoma"/>
            <family val="2"/>
          </rPr>
          <t>JRC:</t>
        </r>
        <r>
          <rPr>
            <sz val="9"/>
            <color indexed="81"/>
            <rFont val="Tahoma"/>
            <family val="2"/>
          </rPr>
          <t xml:space="preserve">
EDGAR sector 4 + GCA sector 5 IPCC</t>
        </r>
      </text>
    </comment>
    <comment ref="K47" authorId="0" shapeId="0">
      <text>
        <r>
          <rPr>
            <b/>
            <sz val="9"/>
            <color indexed="81"/>
            <rFont val="Tahoma"/>
            <family val="2"/>
          </rPr>
          <t>JRC
geometric mean of CFs</t>
        </r>
      </text>
    </comment>
    <comment ref="L47" authorId="0" shapeId="0">
      <text>
        <r>
          <rPr>
            <b/>
            <sz val="9"/>
            <color indexed="81"/>
            <rFont val="Tahoma"/>
            <family val="2"/>
          </rPr>
          <t>JRC
geometric mean of CFs</t>
        </r>
      </text>
    </comment>
  </commentList>
</comments>
</file>

<file path=xl/comments3.xml><?xml version="1.0" encoding="utf-8"?>
<comments xmlns="http://schemas.openxmlformats.org/spreadsheetml/2006/main">
  <authors>
    <author>Eleonora Crenna</author>
    <author>Michela Secchi</author>
  </authors>
  <commentList>
    <comment ref="D8" authorId="0" shapeId="0">
      <text>
        <r>
          <rPr>
            <b/>
            <sz val="9"/>
            <color indexed="81"/>
            <rFont val="Tahoma"/>
            <family val="2"/>
          </rPr>
          <t xml:space="preserve">JRC:
these emissions derive from IPCC sector 4D4 and are to be considered as from LUC </t>
        </r>
      </text>
    </comment>
    <comment ref="G43" authorId="1" shapeId="0">
      <text>
        <r>
          <rPr>
            <b/>
            <sz val="9"/>
            <color indexed="81"/>
            <rFont val="Tahoma"/>
            <family val="2"/>
          </rPr>
          <t>JRC:</t>
        </r>
        <r>
          <rPr>
            <sz val="9"/>
            <color indexed="81"/>
            <rFont val="Tahoma"/>
            <family val="2"/>
          </rPr>
          <t xml:space="preserve">
This value were excluded. See consistency check in spreadsheet "2.OD inv"</t>
        </r>
      </text>
    </comment>
    <comment ref="G44" authorId="1" shapeId="0">
      <text>
        <r>
          <rPr>
            <b/>
            <sz val="9"/>
            <color indexed="81"/>
            <rFont val="Tahoma"/>
            <family val="2"/>
          </rPr>
          <t>JRC:</t>
        </r>
        <r>
          <rPr>
            <sz val="9"/>
            <color indexed="81"/>
            <rFont val="Tahoma"/>
            <family val="2"/>
          </rPr>
          <t xml:space="preserve">
This value were excluded. See consistency check in spreadsheet "2.OD inv"</t>
        </r>
      </text>
    </comment>
  </commentList>
</comments>
</file>

<file path=xl/comments4.xml><?xml version="1.0" encoding="utf-8"?>
<comments xmlns="http://schemas.openxmlformats.org/spreadsheetml/2006/main">
  <authors>
    <author>Eleonora Crenna</author>
    <author>Michela Secchi</author>
  </authors>
  <commentList>
    <comment ref="F10" authorId="0" shapeId="0">
      <text>
        <r>
          <rPr>
            <b/>
            <sz val="9"/>
            <color indexed="81"/>
            <rFont val="Tahoma"/>
            <family val="2"/>
          </rPr>
          <t>JRC</t>
        </r>
        <r>
          <rPr>
            <sz val="9"/>
            <color indexed="81"/>
            <rFont val="Tahoma"/>
            <family val="2"/>
          </rPr>
          <t xml:space="preserve">
Fraser et al. 2014</t>
        </r>
      </text>
    </comment>
    <comment ref="F18" authorId="0" shapeId="0">
      <text>
        <r>
          <rPr>
            <b/>
            <sz val="9"/>
            <color indexed="81"/>
            <rFont val="Tahoma"/>
            <family val="2"/>
          </rPr>
          <t>EC-JRC</t>
        </r>
        <r>
          <rPr>
            <sz val="9"/>
            <color indexed="81"/>
            <rFont val="Tahoma"/>
            <family val="2"/>
          </rPr>
          <t xml:space="preserve">
65% of Halon sum, as in Fraser et al. 2013</t>
        </r>
      </text>
    </comment>
    <comment ref="F23" authorId="0" shapeId="0">
      <text>
        <r>
          <rPr>
            <b/>
            <sz val="9"/>
            <color indexed="81"/>
            <rFont val="Tahoma"/>
            <family val="2"/>
          </rPr>
          <t>JRC:</t>
        </r>
        <r>
          <rPr>
            <sz val="9"/>
            <color indexed="81"/>
            <rFont val="Tahoma"/>
            <family val="2"/>
          </rPr>
          <t xml:space="preserve">
80% of total HCFCs as in Fraser et al. 2014</t>
        </r>
      </text>
    </comment>
    <comment ref="F26" authorId="0" shapeId="0">
      <text>
        <r>
          <rPr>
            <b/>
            <sz val="9"/>
            <color indexed="81"/>
            <rFont val="Tahoma"/>
            <family val="2"/>
          </rPr>
          <t>JRC:</t>
        </r>
        <r>
          <rPr>
            <sz val="9"/>
            <color indexed="81"/>
            <rFont val="Tahoma"/>
            <family val="2"/>
          </rPr>
          <t xml:space="preserve">
Fraser et al. 2014</t>
        </r>
      </text>
    </comment>
    <comment ref="G26" authorId="1" shapeId="0">
      <text>
        <r>
          <rPr>
            <b/>
            <sz val="9"/>
            <color indexed="81"/>
            <rFont val="Tahoma"/>
            <family val="2"/>
          </rPr>
          <t>JRC:</t>
        </r>
        <r>
          <rPr>
            <sz val="9"/>
            <color indexed="81"/>
            <rFont val="Tahoma"/>
            <family val="2"/>
          </rPr>
          <t xml:space="preserve">
Less than</t>
        </r>
      </text>
    </comment>
    <comment ref="F33" authorId="0" shapeId="0">
      <text>
        <r>
          <rPr>
            <b/>
            <sz val="9"/>
            <color indexed="81"/>
            <rFont val="Tahoma"/>
            <family val="2"/>
          </rPr>
          <t>JRC</t>
        </r>
        <r>
          <rPr>
            <sz val="9"/>
            <color indexed="81"/>
            <rFont val="Tahoma"/>
            <family val="2"/>
          </rPr>
          <t xml:space="preserve">
Fraser et al. 2013</t>
        </r>
      </text>
    </comment>
  </commentList>
</comments>
</file>

<file path=xl/comments5.xml><?xml version="1.0" encoding="utf-8"?>
<comments xmlns="http://schemas.openxmlformats.org/spreadsheetml/2006/main">
  <authors>
    <author>Eleonora Crenna</author>
  </authors>
  <commentList>
    <comment ref="E6" authorId="0" shapeId="0">
      <text>
        <r>
          <rPr>
            <b/>
            <sz val="9"/>
            <color indexed="81"/>
            <rFont val="Tahoma"/>
            <family val="2"/>
          </rPr>
          <t>JRC:</t>
        </r>
        <r>
          <rPr>
            <sz val="9"/>
            <color indexed="81"/>
            <rFont val="Tahoma"/>
            <family val="2"/>
          </rPr>
          <t xml:space="preserve">
according to the manuscript this inventory has to be called </t>
        </r>
        <r>
          <rPr>
            <b/>
            <sz val="9"/>
            <color indexed="81"/>
            <rFont val="Tahoma"/>
            <family val="2"/>
          </rPr>
          <t>Final inventory</t>
        </r>
      </text>
    </comment>
    <comment ref="E17" authorId="0" shapeId="0">
      <text>
        <r>
          <rPr>
            <b/>
            <sz val="9"/>
            <color indexed="81"/>
            <rFont val="Tahoma"/>
            <family val="2"/>
          </rPr>
          <t>JRC:</t>
        </r>
        <r>
          <rPr>
            <sz val="9"/>
            <color indexed="81"/>
            <rFont val="Tahoma"/>
            <family val="2"/>
          </rPr>
          <t xml:space="preserve">
according to the manuscript this inventory has to be called </t>
        </r>
        <r>
          <rPr>
            <b/>
            <sz val="9"/>
            <color indexed="81"/>
            <rFont val="Tahoma"/>
            <family val="2"/>
          </rPr>
          <t>Final inventory</t>
        </r>
      </text>
    </comment>
  </commentList>
</comments>
</file>

<file path=xl/comments6.xml><?xml version="1.0" encoding="utf-8"?>
<comments xmlns="http://schemas.openxmlformats.org/spreadsheetml/2006/main">
  <authors>
    <author>Michela Secchi</author>
  </authors>
  <commentList>
    <comment ref="F9" authorId="0" shapeId="0">
      <text>
        <r>
          <rPr>
            <b/>
            <sz val="9"/>
            <color indexed="81"/>
            <rFont val="Tahoma"/>
            <family val="2"/>
          </rPr>
          <t>JRC:</t>
        </r>
        <r>
          <rPr>
            <sz val="9"/>
            <color indexed="81"/>
            <rFont val="Tahoma"/>
            <family val="2"/>
          </rPr>
          <t xml:space="preserve">
No EU-28, in order to be comparable with EU27 by Sala et al. 2015</t>
        </r>
      </text>
    </comment>
  </commentList>
</comments>
</file>

<file path=xl/comments7.xml><?xml version="1.0" encoding="utf-8"?>
<comments xmlns="http://schemas.openxmlformats.org/spreadsheetml/2006/main">
  <authors>
    <author>Michela Secchi</author>
  </authors>
  <commentList>
    <comment ref="E11" authorId="0" shapeId="0">
      <text>
        <r>
          <rPr>
            <b/>
            <sz val="9"/>
            <color indexed="81"/>
            <rFont val="Tahoma"/>
            <family val="2"/>
          </rPr>
          <t>JRC:</t>
        </r>
        <r>
          <rPr>
            <sz val="9"/>
            <color indexed="81"/>
            <rFont val="Tahoma"/>
            <family val="2"/>
          </rPr>
          <t xml:space="preserve">
The CFs used here is the OECD average one</t>
        </r>
      </text>
    </comment>
    <comment ref="C94" authorId="0" shapeId="0">
      <text>
        <r>
          <rPr>
            <b/>
            <sz val="9"/>
            <color indexed="81"/>
            <rFont val="Tahoma"/>
            <family val="2"/>
          </rPr>
          <t>JRC:</t>
        </r>
        <r>
          <rPr>
            <sz val="9"/>
            <color indexed="81"/>
            <rFont val="Tahoma"/>
            <family val="2"/>
          </rPr>
          <t xml:space="preserve">
Expert judment. In International Organizations is considered as part of Europe</t>
        </r>
      </text>
    </comment>
  </commentList>
</comments>
</file>

<file path=xl/comments8.xml><?xml version="1.0" encoding="utf-8"?>
<comments xmlns="http://schemas.openxmlformats.org/spreadsheetml/2006/main">
  <authors>
    <author>Michela Secchi</author>
  </authors>
  <commentList>
    <comment ref="D9" authorId="0" shapeId="0">
      <text>
        <r>
          <rPr>
            <b/>
            <sz val="9"/>
            <color indexed="81"/>
            <rFont val="Tahoma"/>
            <family val="2"/>
          </rPr>
          <t>JRC:</t>
        </r>
        <r>
          <rPr>
            <sz val="9"/>
            <color indexed="81"/>
            <rFont val="Tahoma"/>
            <family val="2"/>
          </rPr>
          <t xml:space="preserve">
OECD definition: </t>
        </r>
        <r>
          <rPr>
            <b/>
            <sz val="9"/>
            <color indexed="81"/>
            <rFont val="Tahoma"/>
            <family val="2"/>
          </rPr>
          <t>Water withdrawals, or water abstractions</t>
        </r>
        <r>
          <rPr>
            <sz val="9"/>
            <color indexed="81"/>
            <rFont val="Tahoma"/>
            <family val="2"/>
          </rPr>
          <t>, are defined as freshwater taken from ground or surface water sources, either permanently or temporarily, and conveyed to a place of use.</t>
        </r>
      </text>
    </comment>
  </commentList>
</comments>
</file>

<file path=xl/comments9.xml><?xml version="1.0" encoding="utf-8"?>
<comments xmlns="http://schemas.openxmlformats.org/spreadsheetml/2006/main">
  <authors>
    <author>Michela Secchi</author>
  </authors>
  <commentList>
    <comment ref="C6" authorId="0" shapeId="0">
      <text>
        <r>
          <rPr>
            <b/>
            <sz val="9"/>
            <color indexed="81"/>
            <rFont val="Tahoma"/>
            <family val="2"/>
          </rPr>
          <t>JRC:</t>
        </r>
        <r>
          <rPr>
            <sz val="9"/>
            <color indexed="81"/>
            <rFont val="Tahoma"/>
            <family val="2"/>
          </rPr>
          <t xml:space="preserve">
</t>
        </r>
        <r>
          <rPr>
            <b/>
            <sz val="9"/>
            <color indexed="81"/>
            <rFont val="Tahoma"/>
            <family val="2"/>
          </rPr>
          <t>By extracting</t>
        </r>
        <r>
          <rPr>
            <sz val="9"/>
            <color indexed="81"/>
            <rFont val="Tahoma"/>
            <family val="2"/>
          </rPr>
          <t xml:space="preserve"> the single element when only the molecule mass is reported</t>
        </r>
      </text>
    </comment>
    <comment ref="D6" authorId="0" shapeId="0">
      <text>
        <r>
          <rPr>
            <b/>
            <sz val="9"/>
            <color indexed="81"/>
            <rFont val="Tahoma"/>
            <family val="2"/>
          </rPr>
          <t>JRC:</t>
        </r>
        <r>
          <rPr>
            <sz val="9"/>
            <color indexed="81"/>
            <rFont val="Tahoma"/>
            <family val="2"/>
          </rPr>
          <t xml:space="preserve">
</t>
        </r>
        <r>
          <rPr>
            <b/>
            <sz val="9"/>
            <color indexed="81"/>
            <rFont val="Tahoma"/>
            <family val="2"/>
          </rPr>
          <t>Without</t>
        </r>
        <r>
          <rPr>
            <sz val="9"/>
            <color indexed="81"/>
            <rFont val="Tahoma"/>
            <family val="2"/>
          </rPr>
          <t xml:space="preserve"> extracting the single element when only the molecule mass is reported</t>
        </r>
      </text>
    </comment>
    <comment ref="B14" authorId="0" shapeId="0">
      <text>
        <r>
          <rPr>
            <b/>
            <sz val="9"/>
            <color indexed="81"/>
            <rFont val="Tahoma"/>
            <family val="2"/>
          </rPr>
          <t>JRC:</t>
        </r>
        <r>
          <rPr>
            <sz val="9"/>
            <color indexed="81"/>
            <rFont val="Tahoma"/>
            <family val="2"/>
          </rPr>
          <t xml:space="preserve">
Aggregated inventory for Rare Earths. The excpetion is Yttrium because all the aggregate rare earths excluding Yttrium have the same CF in ILCD.</t>
        </r>
      </text>
    </comment>
  </commentList>
</comments>
</file>

<file path=xl/sharedStrings.xml><?xml version="1.0" encoding="utf-8"?>
<sst xmlns="http://schemas.openxmlformats.org/spreadsheetml/2006/main" count="50058" uniqueCount="4727">
  <si>
    <t>CFC-11</t>
  </si>
  <si>
    <t>CFC-114</t>
  </si>
  <si>
    <t>CFC-115</t>
  </si>
  <si>
    <t>CFC-12</t>
  </si>
  <si>
    <t>HCFC-124</t>
  </si>
  <si>
    <t>HCFC-141b</t>
  </si>
  <si>
    <t>HCFC-142b</t>
  </si>
  <si>
    <t xml:space="preserve">HCFC-22 </t>
  </si>
  <si>
    <t>1,1,1-trichloroethane</t>
  </si>
  <si>
    <t>nitrate</t>
  </si>
  <si>
    <t>particles (PM2.5)</t>
  </si>
  <si>
    <t>HCFC-22</t>
  </si>
  <si>
    <t>share EU27 of world</t>
  </si>
  <si>
    <t>NA</t>
  </si>
  <si>
    <t>EU-27 2010</t>
  </si>
  <si>
    <t>Total</t>
  </si>
  <si>
    <t>CO</t>
  </si>
  <si>
    <t>annual increase</t>
  </si>
  <si>
    <t>Country</t>
  </si>
  <si>
    <t>Norway</t>
  </si>
  <si>
    <t>Australia</t>
  </si>
  <si>
    <t>Switzerland</t>
  </si>
  <si>
    <t>Denmark</t>
  </si>
  <si>
    <t>Netherlands</t>
  </si>
  <si>
    <t>Germany</t>
  </si>
  <si>
    <t>Ireland</t>
  </si>
  <si>
    <t>United States</t>
  </si>
  <si>
    <t>Canada</t>
  </si>
  <si>
    <t>New Zealand</t>
  </si>
  <si>
    <t>Singapore</t>
  </si>
  <si>
    <t>Liechtenstein</t>
  </si>
  <si>
    <t>Sweden</t>
  </si>
  <si>
    <t>United Kingdom</t>
  </si>
  <si>
    <t>Iceland</t>
  </si>
  <si>
    <t>Israel</t>
  </si>
  <si>
    <t>Luxembourg</t>
  </si>
  <si>
    <t>Japan</t>
  </si>
  <si>
    <t>Belgium</t>
  </si>
  <si>
    <t>France</t>
  </si>
  <si>
    <t>Austria</t>
  </si>
  <si>
    <t>Finland</t>
  </si>
  <si>
    <t>Slovenia</t>
  </si>
  <si>
    <t>Spain</t>
  </si>
  <si>
    <t>Italy</t>
  </si>
  <si>
    <t>Czech Republic</t>
  </si>
  <si>
    <t>Greece</t>
  </si>
  <si>
    <t>Estonia</t>
  </si>
  <si>
    <t>Brunei Darussalam</t>
  </si>
  <si>
    <t>Cyprus</t>
  </si>
  <si>
    <t>Qatar</t>
  </si>
  <si>
    <t>Andorra</t>
  </si>
  <si>
    <t>Slovakia</t>
  </si>
  <si>
    <t>Poland</t>
  </si>
  <si>
    <t>Lithuania</t>
  </si>
  <si>
    <t>Malta</t>
  </si>
  <si>
    <t>Saudi Arabia</t>
  </si>
  <si>
    <t>Argentina</t>
  </si>
  <si>
    <t>United Arab Emirates</t>
  </si>
  <si>
    <t>Chile</t>
  </si>
  <si>
    <t>Portugal</t>
  </si>
  <si>
    <t>Hungary</t>
  </si>
  <si>
    <t>Bahrain</t>
  </si>
  <si>
    <t>Latvia</t>
  </si>
  <si>
    <t>Croatia</t>
  </si>
  <si>
    <t>Kuwait</t>
  </si>
  <si>
    <t>Montenegro</t>
  </si>
  <si>
    <t>Belarus</t>
  </si>
  <si>
    <t>Russian Federation</t>
  </si>
  <si>
    <t>Oman</t>
  </si>
  <si>
    <t>Romania</t>
  </si>
  <si>
    <t>Uruguay</t>
  </si>
  <si>
    <t>Kazakhstan</t>
  </si>
  <si>
    <t>Barbados</t>
  </si>
  <si>
    <t>Antigua and Barbuda</t>
  </si>
  <si>
    <t>Bulgaria</t>
  </si>
  <si>
    <t>Panama</t>
  </si>
  <si>
    <t>Malaysia</t>
  </si>
  <si>
    <t>Mauritius</t>
  </si>
  <si>
    <t>Seychelles</t>
  </si>
  <si>
    <t>Trinidad and Tobago</t>
  </si>
  <si>
    <t>Serbia</t>
  </si>
  <si>
    <t>Cuba</t>
  </si>
  <si>
    <t>Lebanon</t>
  </si>
  <si>
    <t>Costa Rica</t>
  </si>
  <si>
    <t>Iran (Islamic Republic of)</t>
  </si>
  <si>
    <t>Venezuela (Bolivarian Republic of)</t>
  </si>
  <si>
    <t>Turkey</t>
  </si>
  <si>
    <t>Sri Lanka</t>
  </si>
  <si>
    <t>Mexico</t>
  </si>
  <si>
    <t>Brazil</t>
  </si>
  <si>
    <t>Georgia</t>
  </si>
  <si>
    <t>Azerbaijan</t>
  </si>
  <si>
    <t>Grenada</t>
  </si>
  <si>
    <t>Jordan</t>
  </si>
  <si>
    <t>The former Yugoslav Republic of Macedonia</t>
  </si>
  <si>
    <t>Ukraine</t>
  </si>
  <si>
    <t>Algeria</t>
  </si>
  <si>
    <t>Peru</t>
  </si>
  <si>
    <t>Albania</t>
  </si>
  <si>
    <t>Armenia</t>
  </si>
  <si>
    <t>Bosnia and Herzegovina</t>
  </si>
  <si>
    <t>Ecuador</t>
  </si>
  <si>
    <t>China</t>
  </si>
  <si>
    <t>Fiji</t>
  </si>
  <si>
    <t>Mongolia</t>
  </si>
  <si>
    <t>Thailand</t>
  </si>
  <si>
    <t>Dominica</t>
  </si>
  <si>
    <t>Libya</t>
  </si>
  <si>
    <t>Tunisia</t>
  </si>
  <si>
    <t>Colombia</t>
  </si>
  <si>
    <t>Jamaica</t>
  </si>
  <si>
    <t>Tonga</t>
  </si>
  <si>
    <t>Belize</t>
  </si>
  <si>
    <t>Dominican Republic</t>
  </si>
  <si>
    <t>Suriname</t>
  </si>
  <si>
    <t>Maldives</t>
  </si>
  <si>
    <t>Samoa</t>
  </si>
  <si>
    <t>Botswana</t>
  </si>
  <si>
    <t>Egypt</t>
  </si>
  <si>
    <t>Turkmenistan</t>
  </si>
  <si>
    <t>Gabon</t>
  </si>
  <si>
    <t>Indonesia</t>
  </si>
  <si>
    <t>Paraguay</t>
  </si>
  <si>
    <t>Uzbekistan</t>
  </si>
  <si>
    <t>Philippines</t>
  </si>
  <si>
    <t>El Salvador</t>
  </si>
  <si>
    <t>South Africa</t>
  </si>
  <si>
    <t>Viet Nam</t>
  </si>
  <si>
    <t>Bolivia (Plurinational State of)</t>
  </si>
  <si>
    <t>Kyrgyzstan</t>
  </si>
  <si>
    <t>Iraq</t>
  </si>
  <si>
    <t>Cabo Verde</t>
  </si>
  <si>
    <t>Guyana</t>
  </si>
  <si>
    <t>Nicaragua</t>
  </si>
  <si>
    <t>Morocco</t>
  </si>
  <si>
    <t>Namibia</t>
  </si>
  <si>
    <t>Guatemala</t>
  </si>
  <si>
    <t>Tajikistan</t>
  </si>
  <si>
    <t>India</t>
  </si>
  <si>
    <t>Honduras</t>
  </si>
  <si>
    <t>Bhutan</t>
  </si>
  <si>
    <t>Syrian Arab Republic</t>
  </si>
  <si>
    <t>Vanuatu</t>
  </si>
  <si>
    <t>Congo</t>
  </si>
  <si>
    <t>Equatorial Guinea</t>
  </si>
  <si>
    <t>Zambia</t>
  </si>
  <si>
    <t>Ghana</t>
  </si>
  <si>
    <t>Lao People's Democratic Republic</t>
  </si>
  <si>
    <t>Bangladesh</t>
  </si>
  <si>
    <t>Cambodia</t>
  </si>
  <si>
    <t>Sao Tome and Principe</t>
  </si>
  <si>
    <t>Kenya</t>
  </si>
  <si>
    <t>Nepal</t>
  </si>
  <si>
    <t>Pakistan</t>
  </si>
  <si>
    <t>Myanmar</t>
  </si>
  <si>
    <t>Angola</t>
  </si>
  <si>
    <t>Swaziland</t>
  </si>
  <si>
    <t>Tanzania (United Republic of)</t>
  </si>
  <si>
    <t>Nigeria</t>
  </si>
  <si>
    <t>Cameroon</t>
  </si>
  <si>
    <t>Madagascar</t>
  </si>
  <si>
    <t>Zimbabwe</t>
  </si>
  <si>
    <t>Mauritania</t>
  </si>
  <si>
    <t>Papua New Guinea</t>
  </si>
  <si>
    <t>Comoros</t>
  </si>
  <si>
    <t>Yemen</t>
  </si>
  <si>
    <t>Lesotho</t>
  </si>
  <si>
    <t>Togo</t>
  </si>
  <si>
    <t>Haiti</t>
  </si>
  <si>
    <t>Rwanda</t>
  </si>
  <si>
    <t>Uganda</t>
  </si>
  <si>
    <t>Benin</t>
  </si>
  <si>
    <t>Sudan</t>
  </si>
  <si>
    <t>Djibouti</t>
  </si>
  <si>
    <t>South Sudan</t>
  </si>
  <si>
    <t>Senegal</t>
  </si>
  <si>
    <t>Afghanistan</t>
  </si>
  <si>
    <t>Côte d'Ivoire</t>
  </si>
  <si>
    <t>Malawi</t>
  </si>
  <si>
    <t>Ethiopia</t>
  </si>
  <si>
    <t>Liberia</t>
  </si>
  <si>
    <t>Guinea-Bissau</t>
  </si>
  <si>
    <t>Mali</t>
  </si>
  <si>
    <t>Mozambique</t>
  </si>
  <si>
    <t>Sierra Leone</t>
  </si>
  <si>
    <t>Guinea</t>
  </si>
  <si>
    <t>Burkina Faso</t>
  </si>
  <si>
    <t>Burundi</t>
  </si>
  <si>
    <t>Chad</t>
  </si>
  <si>
    <t>Eritrea</t>
  </si>
  <si>
    <t>Central African Republic</t>
  </si>
  <si>
    <t>Niger</t>
  </si>
  <si>
    <t>Monaco</t>
  </si>
  <si>
    <t>San Marino</t>
  </si>
  <si>
    <t>Somalia</t>
  </si>
  <si>
    <t>Unit</t>
  </si>
  <si>
    <t>Climate change</t>
  </si>
  <si>
    <t>Ozone depletion</t>
  </si>
  <si>
    <t>Human toxicity, cancer effects</t>
  </si>
  <si>
    <t>CTUh</t>
  </si>
  <si>
    <t>Human toxicity, non-cancer effects</t>
  </si>
  <si>
    <t>Acidification</t>
  </si>
  <si>
    <t>Land use</t>
  </si>
  <si>
    <t>kg C deficit</t>
  </si>
  <si>
    <t>Ecotoxicity freshwater</t>
  </si>
  <si>
    <t>CTUe</t>
  </si>
  <si>
    <t>TOTAL</t>
  </si>
  <si>
    <t>NMVOC</t>
  </si>
  <si>
    <t>HFC 32</t>
  </si>
  <si>
    <t>HFC 125</t>
  </si>
  <si>
    <t>HFC 134a</t>
  </si>
  <si>
    <t>HFC 143a</t>
  </si>
  <si>
    <t>HFC 152a</t>
  </si>
  <si>
    <t>HFC 227ea</t>
  </si>
  <si>
    <t>HFC 236fa</t>
  </si>
  <si>
    <t>HFC 245fa</t>
  </si>
  <si>
    <t>HFC 365mfc</t>
  </si>
  <si>
    <t>SF6</t>
  </si>
  <si>
    <t>total</t>
  </si>
  <si>
    <t>HFC 43-10-mee</t>
  </si>
  <si>
    <t>RATIO (Global/EU)</t>
  </si>
  <si>
    <t xml:space="preserve">share EU27 of world </t>
  </si>
  <si>
    <t>NO</t>
  </si>
  <si>
    <r>
      <t>NH</t>
    </r>
    <r>
      <rPr>
        <vertAlign val="subscript"/>
        <sz val="11"/>
        <color theme="1"/>
        <rFont val="Calibri"/>
        <family val="2"/>
        <scheme val="minor"/>
      </rPr>
      <t>4</t>
    </r>
    <r>
      <rPr>
        <sz val="11"/>
        <color theme="1"/>
        <rFont val="Calibri"/>
        <family val="2"/>
        <scheme val="minor"/>
      </rPr>
      <t>+</t>
    </r>
  </si>
  <si>
    <t>Global 2010 conversion to kg</t>
  </si>
  <si>
    <r>
      <t>Global 2010</t>
    </r>
    <r>
      <rPr>
        <vertAlign val="superscript"/>
        <sz val="11"/>
        <color theme="1"/>
        <rFont val="Calibri"/>
        <family val="2"/>
        <scheme val="minor"/>
      </rPr>
      <t xml:space="preserve">  </t>
    </r>
    <r>
      <rPr>
        <sz val="11"/>
        <color theme="1"/>
        <rFont val="Calibri"/>
        <family val="2"/>
        <scheme val="minor"/>
      </rPr>
      <t>Tg</t>
    </r>
  </si>
  <si>
    <r>
      <t>Global 2010</t>
    </r>
    <r>
      <rPr>
        <vertAlign val="superscript"/>
        <sz val="11"/>
        <color theme="1"/>
        <rFont val="Calibri"/>
        <family val="2"/>
        <scheme val="minor"/>
      </rPr>
      <t xml:space="preserve">   </t>
    </r>
    <r>
      <rPr>
        <sz val="11"/>
        <color theme="1"/>
        <rFont val="Calibri"/>
        <family val="2"/>
        <scheme val="minor"/>
      </rPr>
      <t>Tg</t>
    </r>
  </si>
  <si>
    <t>Global 2010 (Tg)</t>
  </si>
  <si>
    <r>
      <t>EDGAR</t>
    </r>
    <r>
      <rPr>
        <vertAlign val="superscript"/>
        <sz val="11"/>
        <color theme="1"/>
        <rFont val="Calibri"/>
        <family val="2"/>
        <scheme val="minor"/>
      </rPr>
      <t>b</t>
    </r>
  </si>
  <si>
    <r>
      <t>ECCAD</t>
    </r>
    <r>
      <rPr>
        <vertAlign val="superscript"/>
        <sz val="11"/>
        <color theme="1"/>
        <rFont val="Calibri"/>
        <family val="2"/>
        <scheme val="minor"/>
      </rPr>
      <t>c</t>
    </r>
  </si>
  <si>
    <r>
      <t xml:space="preserve">Oita et al., 2016 </t>
    </r>
    <r>
      <rPr>
        <vertAlign val="superscript"/>
        <sz val="11"/>
        <color theme="1"/>
        <rFont val="Calibri"/>
        <family val="2"/>
        <scheme val="minor"/>
      </rPr>
      <t>e</t>
    </r>
  </si>
  <si>
    <t>Global 2010 (Gg)</t>
  </si>
  <si>
    <r>
      <t>Global 2010</t>
    </r>
    <r>
      <rPr>
        <vertAlign val="superscript"/>
        <sz val="11"/>
        <color theme="1"/>
        <rFont val="Calibri"/>
        <family val="2"/>
        <scheme val="minor"/>
      </rPr>
      <t xml:space="preserve">  </t>
    </r>
    <r>
      <rPr>
        <sz val="11"/>
        <color theme="1"/>
        <rFont val="Calibri"/>
        <family val="2"/>
        <scheme val="minor"/>
      </rPr>
      <t>Gg</t>
    </r>
  </si>
  <si>
    <t>Human Toxicity, cancer effects</t>
  </si>
  <si>
    <t>geom avg</t>
  </si>
  <si>
    <t>cases/year</t>
  </si>
  <si>
    <r>
      <t>PAF*m</t>
    </r>
    <r>
      <rPr>
        <vertAlign val="superscript"/>
        <sz val="11"/>
        <color theme="1"/>
        <rFont val="Calibri"/>
        <family val="2"/>
        <scheme val="minor"/>
      </rPr>
      <t>3</t>
    </r>
    <r>
      <rPr>
        <sz val="11"/>
        <color theme="1"/>
        <rFont val="Calibri"/>
        <family val="2"/>
        <scheme val="minor"/>
      </rPr>
      <t>*day/year</t>
    </r>
  </si>
  <si>
    <t>Global GDP</t>
  </si>
  <si>
    <t>Global Hg</t>
  </si>
  <si>
    <t>Ratio EU/GLOBAL</t>
  </si>
  <si>
    <t>RATIO EU/geo avg. GLOBAL</t>
  </si>
  <si>
    <t>Human Toxicity, non cancer effects</t>
  </si>
  <si>
    <t>American Samoa</t>
  </si>
  <si>
    <t>Anguilla</t>
  </si>
  <si>
    <t>Antigua &amp; Barbuda</t>
  </si>
  <si>
    <t>Aruba</t>
  </si>
  <si>
    <t>Bolivia</t>
  </si>
  <si>
    <t>British Virgin Is.</t>
  </si>
  <si>
    <t>Brunei</t>
  </si>
  <si>
    <t>Central African Rep</t>
  </si>
  <si>
    <t>Congo, DRC</t>
  </si>
  <si>
    <t>Cote d'Ivory</t>
  </si>
  <si>
    <t>East Timor</t>
  </si>
  <si>
    <t>Falkland Is.</t>
  </si>
  <si>
    <t>Faroe Is.</t>
  </si>
  <si>
    <t>French Guiana</t>
  </si>
  <si>
    <t>Gibraltar</t>
  </si>
  <si>
    <t>Greenland</t>
  </si>
  <si>
    <t>Guadeloupe</t>
  </si>
  <si>
    <t>Iran</t>
  </si>
  <si>
    <t>Isle of Man</t>
  </si>
  <si>
    <t>Jersey</t>
  </si>
  <si>
    <t>Laos</t>
  </si>
  <si>
    <t>Martinique</t>
  </si>
  <si>
    <t>Mayotte</t>
  </si>
  <si>
    <t>Montserrat</t>
  </si>
  <si>
    <t>Netherlands Antille</t>
  </si>
  <si>
    <t>New Caledonia</t>
  </si>
  <si>
    <t>North Korea</t>
  </si>
  <si>
    <t>Puerto Rico</t>
  </si>
  <si>
    <t>Reunion</t>
  </si>
  <si>
    <t>Russia</t>
  </si>
  <si>
    <t>Sao Tome &amp; Principe</t>
  </si>
  <si>
    <t>Solomon Is.</t>
  </si>
  <si>
    <t>South Korea</t>
  </si>
  <si>
    <t>St. Kitts &amp; Nevis</t>
  </si>
  <si>
    <t>St. Lucia</t>
  </si>
  <si>
    <t>St. Pierre &amp; Miquel</t>
  </si>
  <si>
    <t>St. Vincent &amp; the G</t>
  </si>
  <si>
    <t>Svalbard</t>
  </si>
  <si>
    <t>Syria</t>
  </si>
  <si>
    <t>Taiwan</t>
  </si>
  <si>
    <t>The Bahamas</t>
  </si>
  <si>
    <t>The Gambia</t>
  </si>
  <si>
    <t>Trinidad &amp; Tobago</t>
  </si>
  <si>
    <t>Turks &amp; Caicos Is.</t>
  </si>
  <si>
    <t>United Arab Emirate</t>
  </si>
  <si>
    <t>Vatican City</t>
  </si>
  <si>
    <t>Venezuela</t>
  </si>
  <si>
    <t>Vietnam</t>
  </si>
  <si>
    <t>Virgin Is.</t>
  </si>
  <si>
    <t>West Bank</t>
  </si>
  <si>
    <t>Western Sahara</t>
  </si>
  <si>
    <t>crude oil</t>
  </si>
  <si>
    <t>Mt</t>
  </si>
  <si>
    <t>includes crude oil, NGL, feedstocks, additives and other hydrocarbons</t>
  </si>
  <si>
    <t>natural gas production</t>
  </si>
  <si>
    <t>bcm</t>
  </si>
  <si>
    <t>coal</t>
  </si>
  <si>
    <t>Uranium production</t>
  </si>
  <si>
    <t>kg</t>
  </si>
  <si>
    <t>MJ</t>
  </si>
  <si>
    <t xml:space="preserve"> MJ/kg</t>
  </si>
  <si>
    <t>MJ/kg</t>
  </si>
  <si>
    <t>Multiplier</t>
  </si>
  <si>
    <t>hard coal;  26.3 MJ/kg</t>
  </si>
  <si>
    <t>brown coal;  11.9 MJ/kg</t>
  </si>
  <si>
    <t>peat;  8.4 MJ/kg</t>
  </si>
  <si>
    <t>crude oil; 42.3 MJ/kg</t>
  </si>
  <si>
    <t>natural gas;  44.1 MJ/kg</t>
  </si>
  <si>
    <t>uranium</t>
  </si>
  <si>
    <t>Rare earths (excluding Yttrium)</t>
  </si>
  <si>
    <t>aluminium</t>
  </si>
  <si>
    <t>antimony</t>
  </si>
  <si>
    <t>arsenic</t>
  </si>
  <si>
    <t>barium</t>
  </si>
  <si>
    <t>bauxite</t>
  </si>
  <si>
    <t>beryllium</t>
  </si>
  <si>
    <t>bismuth</t>
  </si>
  <si>
    <t>boron</t>
  </si>
  <si>
    <t>cadmium</t>
  </si>
  <si>
    <t>carbon</t>
  </si>
  <si>
    <t>cerium</t>
  </si>
  <si>
    <t>chromium</t>
  </si>
  <si>
    <t>cobalt</t>
  </si>
  <si>
    <t>copper</t>
  </si>
  <si>
    <t>dysprosium</t>
  </si>
  <si>
    <t>erbium</t>
  </si>
  <si>
    <t>europium</t>
  </si>
  <si>
    <t>fluorspar</t>
  </si>
  <si>
    <t>gadolinium</t>
  </si>
  <si>
    <t>gallium</t>
  </si>
  <si>
    <t>garnet, industrial</t>
  </si>
  <si>
    <t>germanium</t>
  </si>
  <si>
    <t>gold</t>
  </si>
  <si>
    <t>holmium</t>
  </si>
  <si>
    <t>indium</t>
  </si>
  <si>
    <t>iodine</t>
  </si>
  <si>
    <t>iron</t>
  </si>
  <si>
    <t>lanthanum</t>
  </si>
  <si>
    <t>lead</t>
  </si>
  <si>
    <t>lithium</t>
  </si>
  <si>
    <t>lutetium</t>
  </si>
  <si>
    <t>magnesium</t>
  </si>
  <si>
    <t>manganese</t>
  </si>
  <si>
    <t>mercury</t>
  </si>
  <si>
    <t>molybdenum</t>
  </si>
  <si>
    <t>neodymium</t>
  </si>
  <si>
    <t>nickel</t>
  </si>
  <si>
    <t>niobium</t>
  </si>
  <si>
    <t>palladium</t>
  </si>
  <si>
    <t>perlite</t>
  </si>
  <si>
    <t>phosphorus</t>
  </si>
  <si>
    <t>platinum</t>
  </si>
  <si>
    <t>potassium</t>
  </si>
  <si>
    <t>praseodymium</t>
  </si>
  <si>
    <t>rhenium</t>
  </si>
  <si>
    <t>rhenium (rhenium content; amount of rhenium recovered in association with copper and molybdenum production); http://minerals.usgs.gov/minerals/pubs/mcs/2011/mcs2011.pdf</t>
  </si>
  <si>
    <t>samarium</t>
  </si>
  <si>
    <t>scandium</t>
  </si>
  <si>
    <t>selenium</t>
  </si>
  <si>
    <t>silver</t>
  </si>
  <si>
    <t>sodium chloride</t>
  </si>
  <si>
    <t>sodium sulfate</t>
  </si>
  <si>
    <t>strontium</t>
  </si>
  <si>
    <t>sulfur</t>
  </si>
  <si>
    <t>talc</t>
  </si>
  <si>
    <t>tantalum</t>
  </si>
  <si>
    <t>tellurium</t>
  </si>
  <si>
    <t>terbium</t>
  </si>
  <si>
    <t>thallium</t>
  </si>
  <si>
    <t>thulium</t>
  </si>
  <si>
    <t>tin</t>
  </si>
  <si>
    <t>titanium</t>
  </si>
  <si>
    <t>tungsten</t>
  </si>
  <si>
    <t>vanadium</t>
  </si>
  <si>
    <t>ulexite</t>
  </si>
  <si>
    <t>ytterbium</t>
  </si>
  <si>
    <t>yttrium</t>
  </si>
  <si>
    <t>zinc</t>
  </si>
  <si>
    <t>zirconium</t>
  </si>
  <si>
    <r>
      <t xml:space="preserve">Global 2010 (t) </t>
    </r>
    <r>
      <rPr>
        <b/>
        <vertAlign val="superscript"/>
        <sz val="12"/>
        <color theme="1"/>
        <rFont val="Calibri"/>
        <family val="2"/>
        <scheme val="minor"/>
      </rPr>
      <t>a</t>
    </r>
  </si>
  <si>
    <r>
      <t xml:space="preserve">Global 2010 (t) </t>
    </r>
    <r>
      <rPr>
        <b/>
        <vertAlign val="superscript"/>
        <sz val="12"/>
        <color theme="1"/>
        <rFont val="Calibri"/>
        <family val="2"/>
        <scheme val="minor"/>
      </rPr>
      <t>b</t>
    </r>
  </si>
  <si>
    <t>Data specification</t>
  </si>
  <si>
    <t>mine production, rare earth-oxide content (excluding Yttrium)</t>
  </si>
  <si>
    <t>aluminium content in smelter production</t>
  </si>
  <si>
    <t>antimony content</t>
  </si>
  <si>
    <t>arsenic trioxide, As2O3</t>
  </si>
  <si>
    <t>bauxite production</t>
  </si>
  <si>
    <t>beryllium content</t>
  </si>
  <si>
    <t>bismuth content</t>
  </si>
  <si>
    <t>gross weight of ore of boric oxide B2O3</t>
  </si>
  <si>
    <t>cadmium content, refinery production</t>
  </si>
  <si>
    <t>as graphite (natural graphite mine production)</t>
  </si>
  <si>
    <t>chromite ore, FeCr2O4</t>
  </si>
  <si>
    <t>cobalt content</t>
  </si>
  <si>
    <t>copper content</t>
  </si>
  <si>
    <t>mine production</t>
  </si>
  <si>
    <t>gallium content, primary production</t>
  </si>
  <si>
    <t>garnet content</t>
  </si>
  <si>
    <t>germanium refinery production</t>
  </si>
  <si>
    <t>gold content</t>
  </si>
  <si>
    <t>refinery production</t>
  </si>
  <si>
    <t>iodine elemental iodine mine production</t>
  </si>
  <si>
    <t>iron (as metal content)</t>
  </si>
  <si>
    <t>lead content</t>
  </si>
  <si>
    <t>lithium content</t>
  </si>
  <si>
    <t>magnesium metal, primary production</t>
  </si>
  <si>
    <t>ore, Mn content</t>
  </si>
  <si>
    <t>mercury content</t>
  </si>
  <si>
    <t>molybdenum content</t>
  </si>
  <si>
    <t>nickel content</t>
  </si>
  <si>
    <t>niobium [columbium] content</t>
  </si>
  <si>
    <t>PGMs (palladium mine production)</t>
  </si>
  <si>
    <t>perlite (ore output)</t>
  </si>
  <si>
    <t>as phosphate rock (P2O5 content)</t>
  </si>
  <si>
    <t>PGMs (platinum mine production)</t>
  </si>
  <si>
    <t>as potash (K2O eq, mine production)</t>
  </si>
  <si>
    <t>selenium content, refinery production)</t>
  </si>
  <si>
    <t>silver content</t>
  </si>
  <si>
    <t>sodium sulfate (estimed mine production, primary data not available)</t>
  </si>
  <si>
    <t>strontium (strontium content)</t>
  </si>
  <si>
    <t>all forms production, sulphur content</t>
  </si>
  <si>
    <t>talc and pyrophillite (talc production)</t>
  </si>
  <si>
    <t>tantalum (tantalum content); excludes production of tantalum contained in tin slags</t>
  </si>
  <si>
    <t>mine production, yttrium oxide content</t>
  </si>
  <si>
    <t>zinc content</t>
  </si>
  <si>
    <t>boron minerals (production)</t>
  </si>
  <si>
    <t>vanadium content</t>
  </si>
  <si>
    <t>tungsten content</t>
  </si>
  <si>
    <t>minerals concentrate production</t>
  </si>
  <si>
    <t>tin content</t>
  </si>
  <si>
    <t>thallium content; USA only</t>
  </si>
  <si>
    <t>INVENTORY</t>
  </si>
  <si>
    <t>ILCD flows</t>
  </si>
  <si>
    <t>Comments</t>
  </si>
  <si>
    <t>1 kilogram (kg) of natural gas</t>
  </si>
  <si>
    <t>t U</t>
  </si>
  <si>
    <t>Includes steam coal, coking coal, lignite and recovered coal</t>
  </si>
  <si>
    <t>Re-calculated Inventory 2013</t>
  </si>
  <si>
    <t>HFC 134</t>
  </si>
  <si>
    <t>HFC 143</t>
  </si>
  <si>
    <t>HFC 152</t>
  </si>
  <si>
    <t>HFC 161</t>
  </si>
  <si>
    <t>HFC 236cb</t>
  </si>
  <si>
    <t>HFC 245ca</t>
  </si>
  <si>
    <t>HFC 41</t>
  </si>
  <si>
    <t>R-40</t>
  </si>
  <si>
    <t>HCFC-225cb</t>
  </si>
  <si>
    <t>HCFC-225ca</t>
  </si>
  <si>
    <t>HCFC-21</t>
  </si>
  <si>
    <t>HCFC-140</t>
  </si>
  <si>
    <t>HCFC-123</t>
  </si>
  <si>
    <t>Halon-2402</t>
  </si>
  <si>
    <t>Halon-1301</t>
  </si>
  <si>
    <t>Halon-1211</t>
  </si>
  <si>
    <t>Halon-1201</t>
  </si>
  <si>
    <t>dichloromethane</t>
  </si>
  <si>
    <t>chloroform</t>
  </si>
  <si>
    <t>CFC-10</t>
  </si>
  <si>
    <t>HFCs</t>
  </si>
  <si>
    <t>PFCs</t>
  </si>
  <si>
    <t>CFCs</t>
  </si>
  <si>
    <t>HCFCs</t>
  </si>
  <si>
    <t>CFC -113</t>
  </si>
  <si>
    <t>HFC 23</t>
  </si>
  <si>
    <t>Halons</t>
  </si>
  <si>
    <t>Halon-1202</t>
  </si>
  <si>
    <t xml:space="preserve">Halon-1001 </t>
  </si>
  <si>
    <t>-</t>
  </si>
  <si>
    <t>years:</t>
  </si>
  <si>
    <t>Continent</t>
  </si>
  <si>
    <t>Year</t>
  </si>
  <si>
    <t>Value (km3/year)</t>
  </si>
  <si>
    <t>I</t>
  </si>
  <si>
    <t>K</t>
  </si>
  <si>
    <t>L</t>
  </si>
  <si>
    <t>Democratic Republic of the Congo</t>
  </si>
  <si>
    <t>E</t>
  </si>
  <si>
    <t>United States of America</t>
  </si>
  <si>
    <t>Occupied Palestinian Territory</t>
  </si>
  <si>
    <t>Republic of Korea</t>
  </si>
  <si>
    <t>Czechia</t>
  </si>
  <si>
    <t>Republic of Moldova</t>
  </si>
  <si>
    <t>Type of data</t>
  </si>
  <si>
    <t>Africa</t>
  </si>
  <si>
    <t>Americas</t>
  </si>
  <si>
    <t>Asia</t>
  </si>
  <si>
    <t>Europe</t>
  </si>
  <si>
    <t>EU-27</t>
  </si>
  <si>
    <t>Oceania</t>
  </si>
  <si>
    <t>Marocco</t>
  </si>
  <si>
    <t>Value (m3/year)</t>
  </si>
  <si>
    <t>COUNTRY</t>
  </si>
  <si>
    <r>
      <t xml:space="preserve">AQUASTAT
Total water withdrawal </t>
    </r>
    <r>
      <rPr>
        <b/>
        <vertAlign val="superscript"/>
        <sz val="11"/>
        <color theme="1"/>
        <rFont val="Calibri"/>
        <family val="2"/>
        <scheme val="minor"/>
      </rPr>
      <t>b</t>
    </r>
  </si>
  <si>
    <r>
      <t xml:space="preserve">EUROSTAT
Total gross water abstraction </t>
    </r>
    <r>
      <rPr>
        <b/>
        <vertAlign val="superscript"/>
        <sz val="11"/>
        <color theme="1"/>
        <rFont val="Calibri"/>
        <family val="2"/>
        <scheme val="minor"/>
      </rPr>
      <t>a</t>
    </r>
  </si>
  <si>
    <t>2010 value</t>
  </si>
  <si>
    <t>2008 &lt; value &lt; 2014</t>
  </si>
  <si>
    <t>Macedonia (The former Yugoslav Republic of)</t>
  </si>
  <si>
    <t>Gambias (The)</t>
  </si>
  <si>
    <t>RU</t>
  </si>
  <si>
    <t>IN</t>
  </si>
  <si>
    <t>UK</t>
  </si>
  <si>
    <t>FR</t>
  </si>
  <si>
    <t>C-14</t>
  </si>
  <si>
    <t>H-3</t>
  </si>
  <si>
    <t>I-131</t>
  </si>
  <si>
    <t>kBq</t>
  </si>
  <si>
    <t>French Guyana</t>
  </si>
  <si>
    <t>North Korea (Democratic People's Republic of )</t>
  </si>
  <si>
    <t>Solomon Island</t>
  </si>
  <si>
    <t>St Kitts and Nevis</t>
  </si>
  <si>
    <t>St Lucia</t>
  </si>
  <si>
    <t>St Vincent and the Grenadines</t>
  </si>
  <si>
    <t>St Pierre and Miguel</t>
  </si>
  <si>
    <t>Tot n° inventory data</t>
  </si>
  <si>
    <t>Total extrapolated amount (kg)</t>
  </si>
  <si>
    <t>% extrapolated amount</t>
  </si>
  <si>
    <t>nitrous oxide</t>
  </si>
  <si>
    <t xml:space="preserve">nitrogen trifluoride </t>
  </si>
  <si>
    <t>HFC 4310-mee</t>
  </si>
  <si>
    <t>sulfur hexafluoride</t>
  </si>
  <si>
    <t>1,1,1,2,3,3,3-heptafluoropropane</t>
  </si>
  <si>
    <t>1,1,1-trifluoroethane</t>
  </si>
  <si>
    <t>perfluoropropane</t>
  </si>
  <si>
    <t>HFC-116</t>
  </si>
  <si>
    <t>perfluorobutane</t>
  </si>
  <si>
    <t>dodecafluoropentane</t>
  </si>
  <si>
    <t>perfluorohexane</t>
  </si>
  <si>
    <t>FC-318</t>
  </si>
  <si>
    <t>FC-14</t>
  </si>
  <si>
    <t>nitrogen oxides</t>
  </si>
  <si>
    <t>sulfur dioxide</t>
  </si>
  <si>
    <t>ammonia</t>
  </si>
  <si>
    <t>carbon monoxide</t>
  </si>
  <si>
    <t>carbon-14</t>
  </si>
  <si>
    <t>cobalt-58</t>
  </si>
  <si>
    <t>cobalt-60</t>
  </si>
  <si>
    <t>cesium-134</t>
  </si>
  <si>
    <t>cesium-137</t>
  </si>
  <si>
    <t>hydrogen-3</t>
  </si>
  <si>
    <t>iodine-129</t>
  </si>
  <si>
    <t>iodine-131</t>
  </si>
  <si>
    <t>iodine-133</t>
  </si>
  <si>
    <t>krypton-85</t>
  </si>
  <si>
    <t>manganese-54</t>
  </si>
  <si>
    <t>non-methane volatile organic compounds</t>
  </si>
  <si>
    <t>Elementary flows</t>
  </si>
  <si>
    <t>formula/abbreviation</t>
  </si>
  <si>
    <t xml:space="preserve">Elementary flows </t>
  </si>
  <si>
    <t>sulfur dioxides</t>
  </si>
  <si>
    <t>ILCD elementary flows</t>
  </si>
  <si>
    <t>to soil</t>
  </si>
  <si>
    <t>to water</t>
  </si>
  <si>
    <t>nitrogen, total (excluding N2)</t>
  </si>
  <si>
    <t>to air</t>
  </si>
  <si>
    <t>kg CFC-11 eq</t>
  </si>
  <si>
    <t>mol H+ eq</t>
  </si>
  <si>
    <t>mol N eq</t>
  </si>
  <si>
    <t>kg P eq</t>
  </si>
  <si>
    <t>kg N eq</t>
  </si>
  <si>
    <t>kg Sb eq</t>
  </si>
  <si>
    <r>
      <t>SF</t>
    </r>
    <r>
      <rPr>
        <vertAlign val="subscript"/>
        <sz val="11"/>
        <color theme="1"/>
        <rFont val="Calibri"/>
        <family val="2"/>
        <scheme val="minor"/>
      </rPr>
      <t>6</t>
    </r>
  </si>
  <si>
    <t>HFC-23</t>
  </si>
  <si>
    <t>HFC-32</t>
  </si>
  <si>
    <t>HFC-125</t>
  </si>
  <si>
    <t>HFC-227ea</t>
  </si>
  <si>
    <t>HFC-236fa</t>
  </si>
  <si>
    <t>HFC-245fa</t>
  </si>
  <si>
    <t>HFC-365mfc</t>
  </si>
  <si>
    <r>
      <t>N</t>
    </r>
    <r>
      <rPr>
        <vertAlign val="subscript"/>
        <sz val="8"/>
        <color rgb="FF000000"/>
        <rFont val="Calibri"/>
        <family val="2"/>
        <scheme val="minor"/>
      </rPr>
      <t>2</t>
    </r>
    <r>
      <rPr>
        <sz val="8"/>
        <color rgb="FF000000"/>
        <rFont val="Calibri"/>
        <family val="2"/>
        <scheme val="minor"/>
      </rPr>
      <t>O</t>
    </r>
  </si>
  <si>
    <r>
      <t>C</t>
    </r>
    <r>
      <rPr>
        <vertAlign val="subscript"/>
        <sz val="8"/>
        <color rgb="FF000000"/>
        <rFont val="Calibri"/>
        <family val="2"/>
        <scheme val="minor"/>
      </rPr>
      <t>2</t>
    </r>
    <r>
      <rPr>
        <sz val="8"/>
        <color rgb="FF000000"/>
        <rFont val="Calibri"/>
        <family val="2"/>
        <scheme val="minor"/>
      </rPr>
      <t>F</t>
    </r>
    <r>
      <rPr>
        <vertAlign val="subscript"/>
        <sz val="8"/>
        <color rgb="FF000000"/>
        <rFont val="Calibri"/>
        <family val="2"/>
        <scheme val="minor"/>
      </rPr>
      <t>6</t>
    </r>
    <r>
      <rPr>
        <sz val="8"/>
        <color rgb="FF000000"/>
        <rFont val="Calibri"/>
        <family val="2"/>
        <scheme val="minor"/>
      </rPr>
      <t xml:space="preserve"> </t>
    </r>
  </si>
  <si>
    <r>
      <t>C</t>
    </r>
    <r>
      <rPr>
        <vertAlign val="subscript"/>
        <sz val="8"/>
        <color rgb="FF000000"/>
        <rFont val="Calibri"/>
        <family val="2"/>
        <scheme val="minor"/>
      </rPr>
      <t>3</t>
    </r>
    <r>
      <rPr>
        <sz val="8"/>
        <color rgb="FF000000"/>
        <rFont val="Calibri"/>
        <family val="2"/>
        <scheme val="minor"/>
      </rPr>
      <t>F</t>
    </r>
    <r>
      <rPr>
        <vertAlign val="subscript"/>
        <sz val="8"/>
        <color rgb="FF000000"/>
        <rFont val="Calibri"/>
        <family val="2"/>
        <scheme val="minor"/>
      </rPr>
      <t>8</t>
    </r>
  </si>
  <si>
    <r>
      <t>C</t>
    </r>
    <r>
      <rPr>
        <vertAlign val="subscript"/>
        <sz val="8"/>
        <color rgb="FF000000"/>
        <rFont val="Calibri"/>
        <family val="2"/>
        <scheme val="minor"/>
      </rPr>
      <t>4</t>
    </r>
    <r>
      <rPr>
        <sz val="8"/>
        <color rgb="FF000000"/>
        <rFont val="Calibri"/>
        <family val="2"/>
        <scheme val="minor"/>
      </rPr>
      <t>F</t>
    </r>
    <r>
      <rPr>
        <vertAlign val="subscript"/>
        <sz val="8"/>
        <color rgb="FF000000"/>
        <rFont val="Calibri"/>
        <family val="2"/>
        <scheme val="minor"/>
      </rPr>
      <t>10</t>
    </r>
  </si>
  <si>
    <r>
      <t>C</t>
    </r>
    <r>
      <rPr>
        <vertAlign val="subscript"/>
        <sz val="8"/>
        <color rgb="FF000000"/>
        <rFont val="Calibri"/>
        <family val="2"/>
        <scheme val="minor"/>
      </rPr>
      <t>5</t>
    </r>
    <r>
      <rPr>
        <sz val="8"/>
        <color rgb="FF000000"/>
        <rFont val="Calibri"/>
        <family val="2"/>
        <scheme val="minor"/>
      </rPr>
      <t>F</t>
    </r>
    <r>
      <rPr>
        <vertAlign val="subscript"/>
        <sz val="8"/>
        <color rgb="FF000000"/>
        <rFont val="Calibri"/>
        <family val="2"/>
        <scheme val="minor"/>
      </rPr>
      <t>12</t>
    </r>
  </si>
  <si>
    <r>
      <t>C</t>
    </r>
    <r>
      <rPr>
        <vertAlign val="subscript"/>
        <sz val="8"/>
        <color rgb="FF000000"/>
        <rFont val="Calibri"/>
        <family val="2"/>
        <scheme val="minor"/>
      </rPr>
      <t>6</t>
    </r>
    <r>
      <rPr>
        <sz val="8"/>
        <color rgb="FF000000"/>
        <rFont val="Calibri"/>
        <family val="2"/>
        <scheme val="minor"/>
      </rPr>
      <t>F</t>
    </r>
    <r>
      <rPr>
        <vertAlign val="subscript"/>
        <sz val="8"/>
        <color rgb="FF000000"/>
        <rFont val="Calibri"/>
        <family val="2"/>
        <scheme val="minor"/>
      </rPr>
      <t>14</t>
    </r>
  </si>
  <si>
    <r>
      <t>C</t>
    </r>
    <r>
      <rPr>
        <vertAlign val="subscript"/>
        <sz val="8"/>
        <color rgb="FF000000"/>
        <rFont val="Calibri"/>
        <family val="2"/>
        <scheme val="minor"/>
      </rPr>
      <t>4</t>
    </r>
    <r>
      <rPr>
        <sz val="8"/>
        <color rgb="FF000000"/>
        <rFont val="Calibri"/>
        <family val="2"/>
        <scheme val="minor"/>
      </rPr>
      <t>F</t>
    </r>
    <r>
      <rPr>
        <vertAlign val="subscript"/>
        <sz val="8"/>
        <color rgb="FF000000"/>
        <rFont val="Calibri"/>
        <family val="2"/>
        <scheme val="minor"/>
      </rPr>
      <t>8</t>
    </r>
  </si>
  <si>
    <r>
      <t>CF</t>
    </r>
    <r>
      <rPr>
        <vertAlign val="subscript"/>
        <sz val="8"/>
        <color rgb="FF000000"/>
        <rFont val="Calibri"/>
        <family val="2"/>
        <scheme val="minor"/>
      </rPr>
      <t>4</t>
    </r>
    <r>
      <rPr>
        <sz val="8"/>
        <color rgb="FF000000"/>
        <rFont val="Calibri"/>
        <family val="2"/>
        <scheme val="minor"/>
      </rPr>
      <t xml:space="preserve">  </t>
    </r>
  </si>
  <si>
    <t xml:space="preserve">share EU-27 of world </t>
  </si>
  <si>
    <r>
      <t>nitrogen trifluoride (NF</t>
    </r>
    <r>
      <rPr>
        <vertAlign val="subscript"/>
        <sz val="11"/>
        <color theme="1"/>
        <rFont val="Calibri"/>
        <family val="2"/>
      </rPr>
      <t>3</t>
    </r>
    <r>
      <rPr>
        <sz val="11"/>
        <color theme="1"/>
        <rFont val="Calibri"/>
        <family val="2"/>
      </rPr>
      <t>)</t>
    </r>
  </si>
  <si>
    <t xml:space="preserve">Halon-1211 </t>
  </si>
  <si>
    <t xml:space="preserve">Halon-1301 </t>
  </si>
  <si>
    <t xml:space="preserve">Halon-2311 </t>
  </si>
  <si>
    <t>Halon-2401</t>
  </si>
  <si>
    <t>RATIO (Global/EU-27)</t>
  </si>
  <si>
    <r>
      <t>SO</t>
    </r>
    <r>
      <rPr>
        <vertAlign val="subscript"/>
        <sz val="11"/>
        <color theme="1"/>
        <rFont val="Calibri"/>
        <family val="2"/>
        <scheme val="minor"/>
      </rPr>
      <t>2</t>
    </r>
  </si>
  <si>
    <r>
      <t>NH</t>
    </r>
    <r>
      <rPr>
        <vertAlign val="subscript"/>
        <sz val="11"/>
        <color theme="1"/>
        <rFont val="Calibri"/>
        <family val="2"/>
        <scheme val="minor"/>
      </rPr>
      <t>3</t>
    </r>
  </si>
  <si>
    <r>
      <t>PM</t>
    </r>
    <r>
      <rPr>
        <vertAlign val="subscript"/>
        <sz val="11"/>
        <color theme="1"/>
        <rFont val="Calibri"/>
        <family val="2"/>
        <scheme val="minor"/>
      </rPr>
      <t>10</t>
    </r>
  </si>
  <si>
    <r>
      <t>PM</t>
    </r>
    <r>
      <rPr>
        <vertAlign val="subscript"/>
        <sz val="11"/>
        <color theme="1"/>
        <rFont val="Calibri"/>
        <family val="2"/>
        <scheme val="minor"/>
      </rPr>
      <t>2.5</t>
    </r>
  </si>
  <si>
    <r>
      <t>NOx (as NO</t>
    </r>
    <r>
      <rPr>
        <vertAlign val="subscript"/>
        <sz val="11"/>
        <color theme="1"/>
        <rFont val="Calibri"/>
        <family val="2"/>
        <scheme val="minor"/>
      </rPr>
      <t>2</t>
    </r>
    <r>
      <rPr>
        <sz val="11"/>
        <color theme="1"/>
        <rFont val="Calibri"/>
        <family val="2"/>
        <scheme val="minor"/>
      </rPr>
      <t>)</t>
    </r>
  </si>
  <si>
    <t>share EU-27 of world</t>
  </si>
  <si>
    <r>
      <t>NH</t>
    </r>
    <r>
      <rPr>
        <vertAlign val="subscript"/>
        <sz val="11"/>
        <color theme="1"/>
        <rFont val="Calibri"/>
        <family val="2"/>
        <scheme val="minor"/>
      </rPr>
      <t>3</t>
    </r>
    <r>
      <rPr>
        <sz val="11"/>
        <color theme="1"/>
        <rFont val="Calibri"/>
        <family val="2"/>
        <scheme val="minor"/>
      </rPr>
      <t xml:space="preserve"> (to air)</t>
    </r>
  </si>
  <si>
    <r>
      <t>N total (excluding N</t>
    </r>
    <r>
      <rPr>
        <vertAlign val="subscript"/>
        <sz val="11"/>
        <color theme="1"/>
        <rFont val="Calibri"/>
        <family val="2"/>
      </rPr>
      <t>2</t>
    </r>
    <r>
      <rPr>
        <sz val="11"/>
        <color theme="1"/>
        <rFont val="Calibri"/>
        <family val="2"/>
      </rPr>
      <t>)</t>
    </r>
  </si>
  <si>
    <r>
      <t>NH</t>
    </r>
    <r>
      <rPr>
        <vertAlign val="subscript"/>
        <sz val="11"/>
        <color theme="1"/>
        <rFont val="Calibri"/>
        <family val="2"/>
      </rPr>
      <t>3</t>
    </r>
  </si>
  <si>
    <r>
      <t>N total (excluding N</t>
    </r>
    <r>
      <rPr>
        <vertAlign val="subscript"/>
        <sz val="11"/>
        <color indexed="8"/>
        <rFont val="Calibri"/>
        <family val="2"/>
      </rPr>
      <t>2</t>
    </r>
    <r>
      <rPr>
        <sz val="11"/>
        <color indexed="8"/>
        <rFont val="Calibri"/>
        <family val="2"/>
      </rPr>
      <t>)</t>
    </r>
  </si>
  <si>
    <r>
      <t>NH</t>
    </r>
    <r>
      <rPr>
        <vertAlign val="subscript"/>
        <sz val="11"/>
        <color indexed="8"/>
        <rFont val="Calibri"/>
        <family val="2"/>
      </rPr>
      <t>3</t>
    </r>
  </si>
  <si>
    <r>
      <t>NO</t>
    </r>
    <r>
      <rPr>
        <vertAlign val="subscript"/>
        <sz val="11"/>
        <color indexed="8"/>
        <rFont val="Calibri"/>
        <family val="2"/>
      </rPr>
      <t>3</t>
    </r>
    <r>
      <rPr>
        <sz val="11"/>
        <color indexed="8"/>
        <rFont val="Calibri"/>
        <family val="2"/>
      </rPr>
      <t>-</t>
    </r>
  </si>
  <si>
    <r>
      <t>NO</t>
    </r>
    <r>
      <rPr>
        <vertAlign val="subscript"/>
        <sz val="11"/>
        <color indexed="8"/>
        <rFont val="Calibri"/>
        <family val="2"/>
      </rPr>
      <t>2</t>
    </r>
    <r>
      <rPr>
        <sz val="11"/>
        <color indexed="8"/>
        <rFont val="Calibri"/>
        <family val="2"/>
      </rPr>
      <t>-</t>
    </r>
  </si>
  <si>
    <t xml:space="preserve">Freshwater ecotoxicity </t>
  </si>
  <si>
    <t>Freshwater ecotoxicity</t>
  </si>
  <si>
    <r>
      <t>Value (m</t>
    </r>
    <r>
      <rPr>
        <b/>
        <vertAlign val="superscript"/>
        <sz val="11"/>
        <color theme="1"/>
        <rFont val="Calibri"/>
        <family val="2"/>
        <scheme val="minor"/>
      </rPr>
      <t>3</t>
    </r>
    <r>
      <rPr>
        <b/>
        <sz val="11"/>
        <color theme="1"/>
        <rFont val="Calibri"/>
        <family val="2"/>
        <scheme val="minor"/>
      </rPr>
      <t>/year)</t>
    </r>
  </si>
  <si>
    <t>membership
EU-27</t>
  </si>
  <si>
    <t>Tot n° ILCD flows</t>
  </si>
  <si>
    <t>Coverage</t>
  </si>
  <si>
    <t>Legend:</t>
  </si>
  <si>
    <t>Water depletion</t>
  </si>
  <si>
    <t>chlorine</t>
  </si>
  <si>
    <t>silicon</t>
  </si>
  <si>
    <t>1. Climate change (CC)</t>
  </si>
  <si>
    <t>2. Ozone depletion (OD)</t>
  </si>
  <si>
    <t>Photochemical ozone formation</t>
  </si>
  <si>
    <t>Occupation</t>
  </si>
  <si>
    <t>Transformation</t>
  </si>
  <si>
    <t>Bahamas</t>
  </si>
  <si>
    <t>British Virgin Islands</t>
  </si>
  <si>
    <t>Cayman Islands</t>
  </si>
  <si>
    <t>Congo DRC</t>
  </si>
  <si>
    <t>Cote d'Ivoire</t>
  </si>
  <si>
    <t>Falkland Islands</t>
  </si>
  <si>
    <t>Faroe Islands</t>
  </si>
  <si>
    <t>Gambia</t>
  </si>
  <si>
    <t>Moldova</t>
  </si>
  <si>
    <t>Palestinian Territory</t>
  </si>
  <si>
    <t>Saint Kitts and Nevis</t>
  </si>
  <si>
    <t>Saint Lucia</t>
  </si>
  <si>
    <t>Saint Pierre and Miquelon</t>
  </si>
  <si>
    <t>Saint Vincent and the Grenadines</t>
  </si>
  <si>
    <t>Solomon Islands</t>
  </si>
  <si>
    <t>Tanzania</t>
  </si>
  <si>
    <t>The Former Yugoslav Republic of Macedonia</t>
  </si>
  <si>
    <t>Timor-Leste</t>
  </si>
  <si>
    <t>Turks and Caicos Islands</t>
  </si>
  <si>
    <t>US Virgin Islands</t>
  </si>
  <si>
    <t>Inventory source:</t>
  </si>
  <si>
    <t>CFs source:</t>
  </si>
  <si>
    <t>barite, BaSO4</t>
  </si>
  <si>
    <t>bromine</t>
  </si>
  <si>
    <t>bromine content</t>
  </si>
  <si>
    <t>as extrapolated from sodium chloride</t>
  </si>
  <si>
    <t>silicon content</t>
  </si>
  <si>
    <t>sodium</t>
  </si>
  <si>
    <t>sodium carbonate</t>
  </si>
  <si>
    <t>natural soda ash NaCO3</t>
  </si>
  <si>
    <t>salt primary production NaCl</t>
  </si>
  <si>
    <t>EU27</t>
  </si>
  <si>
    <t>Bosnia &amp; Herzegovin</t>
  </si>
  <si>
    <t>Cape Verde</t>
  </si>
  <si>
    <t>Macedonia</t>
  </si>
  <si>
    <t>II</t>
  </si>
  <si>
    <t>III</t>
  </si>
  <si>
    <t>Human toxicity, cancer</t>
  </si>
  <si>
    <t>Human toxicity, non-cancer</t>
  </si>
  <si>
    <t>Ionising radiation</t>
  </si>
  <si>
    <t xml:space="preserve">kBq U-235 eq. </t>
  </si>
  <si>
    <t>kg NMVOC eq.</t>
  </si>
  <si>
    <t xml:space="preserve">Terrestrial eutrophication </t>
  </si>
  <si>
    <t xml:space="preserve">Freshwater eutrophication </t>
  </si>
  <si>
    <t xml:space="preserve">Marine eutrophication </t>
  </si>
  <si>
    <t>Resource depletion</t>
  </si>
  <si>
    <t>ILCD global NFs (2010)</t>
  </si>
  <si>
    <t>Other results for robustness verification</t>
  </si>
  <si>
    <t>Impact category</t>
  </si>
  <si>
    <t>Robustness of ILCD 2011 impact assessment</t>
  </si>
  <si>
    <t>Inventory coverage completeness</t>
  </si>
  <si>
    <t>Inventory robustness</t>
  </si>
  <si>
    <t>n.a.</t>
  </si>
  <si>
    <t>Data for consistency check</t>
  </si>
  <si>
    <t>Global 2010 final inventory
(Gg)</t>
  </si>
  <si>
    <t>Humbert, 2009</t>
  </si>
  <si>
    <t>Milà i Canals, 2007</t>
  </si>
  <si>
    <t>World Metereological Organisation (WMO), 1999</t>
  </si>
  <si>
    <t>Urban</t>
  </si>
  <si>
    <t>Rural</t>
  </si>
  <si>
    <t>Close to ground</t>
  </si>
  <si>
    <t>Low stack</t>
  </si>
  <si>
    <t>High stack</t>
  </si>
  <si>
    <t>Very high stack</t>
  </si>
  <si>
    <t>World (2011)</t>
  </si>
  <si>
    <t>Emission compartment</t>
  </si>
  <si>
    <t>Total pop.</t>
  </si>
  <si>
    <t>Compartment and sub compartment</t>
  </si>
  <si>
    <r>
      <t>Global CO</t>
    </r>
    <r>
      <rPr>
        <vertAlign val="subscript"/>
        <sz val="11"/>
        <color theme="1"/>
        <rFont val="Calibri"/>
        <family val="2"/>
        <scheme val="minor"/>
      </rPr>
      <t>2</t>
    </r>
  </si>
  <si>
    <t>pt (GLO CFs)</t>
  </si>
  <si>
    <t>pt (Regionalised CFs)</t>
  </si>
  <si>
    <t>Lower stratosphere and upper troposphere</t>
  </si>
  <si>
    <t>No differentiation between urban or rural</t>
  </si>
  <si>
    <t>Total (kg)</t>
  </si>
  <si>
    <t>Source height</t>
  </si>
  <si>
    <t>ILCD compartment</t>
  </si>
  <si>
    <r>
      <rPr>
        <sz val="11"/>
        <color theme="1"/>
        <rFont val="Calibri"/>
        <family val="2"/>
      </rPr>
      <t>~</t>
    </r>
    <r>
      <rPr>
        <sz val="11"/>
        <color theme="1"/>
        <rFont val="Calibri"/>
        <family val="2"/>
        <scheme val="minor"/>
      </rPr>
      <t>25 m</t>
    </r>
  </si>
  <si>
    <r>
      <rPr>
        <sz val="11"/>
        <color theme="1"/>
        <rFont val="Calibri"/>
        <family val="2"/>
      </rPr>
      <t>~100</t>
    </r>
    <r>
      <rPr>
        <sz val="11"/>
        <color theme="1"/>
        <rFont val="Calibri"/>
        <family val="2"/>
        <scheme val="minor"/>
      </rPr>
      <t xml:space="preserve"> m</t>
    </r>
  </si>
  <si>
    <t>High</t>
  </si>
  <si>
    <r>
      <rPr>
        <sz val="11"/>
        <color theme="1"/>
        <rFont val="Calibri"/>
        <family val="2"/>
      </rPr>
      <t>~2</t>
    </r>
    <r>
      <rPr>
        <sz val="11"/>
        <color theme="1"/>
        <rFont val="Calibri"/>
        <family val="2"/>
        <scheme val="minor"/>
      </rPr>
      <t>50 m</t>
    </r>
  </si>
  <si>
    <t xml:space="preserve">NOx </t>
  </si>
  <si>
    <t>NOx</t>
  </si>
  <si>
    <t>formula/
abbreviation</t>
  </si>
  <si>
    <t>CO urban air</t>
  </si>
  <si>
    <t>CO non urban air</t>
  </si>
  <si>
    <t>Emission height</t>
  </si>
  <si>
    <t>EU-28</t>
  </si>
  <si>
    <t>Country Name</t>
  </si>
  <si>
    <t>domestic ww 2010, mio. m3</t>
  </si>
  <si>
    <t>irrig ww mean (1981-2010; WFDEI dataset), mio. m3</t>
  </si>
  <si>
    <t>SUM of the three components
million m3</t>
  </si>
  <si>
    <t>SUM of the three components
m3</t>
  </si>
  <si>
    <t>AFGHANISTAN</t>
  </si>
  <si>
    <t>ALBANIA</t>
  </si>
  <si>
    <t>ALGERIA</t>
  </si>
  <si>
    <t>AMERICAN SAMOA</t>
  </si>
  <si>
    <t xml:space="preserve">ANDORRA              </t>
  </si>
  <si>
    <t>ANGOLA</t>
  </si>
  <si>
    <t>ANTIGUA AND BARBUDA</t>
  </si>
  <si>
    <t>ARGENTINA</t>
  </si>
  <si>
    <t>ARMENIA</t>
  </si>
  <si>
    <t>ARUBA</t>
  </si>
  <si>
    <t>AUSTRALIA</t>
  </si>
  <si>
    <t>AUSTRIA</t>
  </si>
  <si>
    <t>AZERBAIJAN</t>
  </si>
  <si>
    <t>The BAHAMAS</t>
  </si>
  <si>
    <t>BAHRAIN</t>
  </si>
  <si>
    <t>BANGLADESH</t>
  </si>
  <si>
    <t>BARBADOS</t>
  </si>
  <si>
    <t>BELARUS</t>
  </si>
  <si>
    <t>BELGIUM</t>
  </si>
  <si>
    <t>BELIZE</t>
  </si>
  <si>
    <t>BENIN</t>
  </si>
  <si>
    <t>BERMUDA</t>
  </si>
  <si>
    <t>BHUTAN</t>
  </si>
  <si>
    <t>BOLIVIA (Plurinational State of)</t>
  </si>
  <si>
    <t>BOSNIA AND HERZEGOVINA</t>
  </si>
  <si>
    <t>BOTSWANA</t>
  </si>
  <si>
    <t>BRAZIL</t>
  </si>
  <si>
    <t>BRUNEI DARUSSALAM</t>
  </si>
  <si>
    <t>BULGARIA</t>
  </si>
  <si>
    <t>BURKINA FASO</t>
  </si>
  <si>
    <t>BURUNDI</t>
  </si>
  <si>
    <t>CAMBODIA</t>
  </si>
  <si>
    <t>CAMEROON</t>
  </si>
  <si>
    <t>CANADA</t>
  </si>
  <si>
    <t>CAPO VERDE</t>
  </si>
  <si>
    <t>CAYMAN ISLANDS</t>
  </si>
  <si>
    <t>CENTRAL AFRICAN REPUBLIC</t>
  </si>
  <si>
    <t>CHAD</t>
  </si>
  <si>
    <t>CHILE</t>
  </si>
  <si>
    <t>CHINA</t>
  </si>
  <si>
    <t>CHRISTMAS ISLAND</t>
  </si>
  <si>
    <t>COLOMBIA</t>
  </si>
  <si>
    <t>COMOROS</t>
  </si>
  <si>
    <t>CONGO</t>
  </si>
  <si>
    <t>Democratic Republic of the CONGO</t>
  </si>
  <si>
    <t>COOK ISLANDS</t>
  </si>
  <si>
    <t>COSTA RICA</t>
  </si>
  <si>
    <t>CROATIA</t>
  </si>
  <si>
    <t>CUBA</t>
  </si>
  <si>
    <t>CYPRUS</t>
  </si>
  <si>
    <t>CZECH REPUBLIC</t>
  </si>
  <si>
    <t>DENMARK</t>
  </si>
  <si>
    <t>DJIBOUTI</t>
  </si>
  <si>
    <t>DOMINICA</t>
  </si>
  <si>
    <t>DOMINICAN REPUBLIC</t>
  </si>
  <si>
    <t>EAST TIMOR</t>
  </si>
  <si>
    <t>ECUADOR</t>
  </si>
  <si>
    <t>EGYPT</t>
  </si>
  <si>
    <t>EL SALVADOR</t>
  </si>
  <si>
    <t>EQUATORIAL GUINEA</t>
  </si>
  <si>
    <t>ERITREA</t>
  </si>
  <si>
    <t>ESTONIA</t>
  </si>
  <si>
    <t>ETHIOPIA</t>
  </si>
  <si>
    <t>FALKLANDS IS.</t>
  </si>
  <si>
    <t>FAROE ISLANDS</t>
  </si>
  <si>
    <t>FIJI</t>
  </si>
  <si>
    <t>FINLAND</t>
  </si>
  <si>
    <t>FRANCE</t>
  </si>
  <si>
    <t>FRENCH GUYANA</t>
  </si>
  <si>
    <t>FRENCH POLYNESIA</t>
  </si>
  <si>
    <t>GABON</t>
  </si>
  <si>
    <t>GAMBIAS (The)</t>
  </si>
  <si>
    <t>GEORGIA</t>
  </si>
  <si>
    <t>GERMANY</t>
  </si>
  <si>
    <t>GHANA</t>
  </si>
  <si>
    <t>GIBRALTAR</t>
  </si>
  <si>
    <t>GREECE</t>
  </si>
  <si>
    <t>GREENLAND</t>
  </si>
  <si>
    <t>GRENADA</t>
  </si>
  <si>
    <t>GUADELOUPE</t>
  </si>
  <si>
    <t>GUAM</t>
  </si>
  <si>
    <t>GUATEMALA</t>
  </si>
  <si>
    <t>GUINEA</t>
  </si>
  <si>
    <t>GUINEA-BISSAU</t>
  </si>
  <si>
    <t>GUYANA</t>
  </si>
  <si>
    <t>HAITI</t>
  </si>
  <si>
    <t>HONDURAS</t>
  </si>
  <si>
    <t>HONG KONG</t>
  </si>
  <si>
    <t>HUNGARY</t>
  </si>
  <si>
    <t>ICELAND</t>
  </si>
  <si>
    <t>INDIA</t>
  </si>
  <si>
    <t>INDONESIA</t>
  </si>
  <si>
    <t>IRAN (Islamic Republic of)</t>
  </si>
  <si>
    <t>IRAQ</t>
  </si>
  <si>
    <t>IRELAND</t>
  </si>
  <si>
    <t>ISRAEL</t>
  </si>
  <si>
    <t>ITALY</t>
  </si>
  <si>
    <t>JAMAICA</t>
  </si>
  <si>
    <t>JAPAN</t>
  </si>
  <si>
    <t>JORDAN</t>
  </si>
  <si>
    <t>KAZAKHSTAN</t>
  </si>
  <si>
    <t>KENYA</t>
  </si>
  <si>
    <t>KIRIBATI</t>
  </si>
  <si>
    <t>North KOREA (Democratic People's Republic of )</t>
  </si>
  <si>
    <t>Republic of KOREA</t>
  </si>
  <si>
    <t>KUWAIT</t>
  </si>
  <si>
    <t>KYRGYZSTAN</t>
  </si>
  <si>
    <t>LAO People's Democratic Republic</t>
  </si>
  <si>
    <t>LATVIA</t>
  </si>
  <si>
    <t>LEBANON</t>
  </si>
  <si>
    <t>LESOTHO</t>
  </si>
  <si>
    <t>LIBERIA</t>
  </si>
  <si>
    <t>LIBYA</t>
  </si>
  <si>
    <t>LITHUANIA</t>
  </si>
  <si>
    <t>LUXEMBOURG</t>
  </si>
  <si>
    <t>MACEDONIA (The former Yugoslav Republic of)</t>
  </si>
  <si>
    <t>MADAGASCAR</t>
  </si>
  <si>
    <t>MALAWI</t>
  </si>
  <si>
    <t>MALAYSIA</t>
  </si>
  <si>
    <t>MALDIVES</t>
  </si>
  <si>
    <t>MALI</t>
  </si>
  <si>
    <t>MALTA</t>
  </si>
  <si>
    <t>MARTINIQUE</t>
  </si>
  <si>
    <t>MAURITANIA</t>
  </si>
  <si>
    <t>MAURITIUS</t>
  </si>
  <si>
    <t>MEXICO</t>
  </si>
  <si>
    <t>Republic of MOLDOVA</t>
  </si>
  <si>
    <t>MONGOLIA</t>
  </si>
  <si>
    <t>MONTSERRAT</t>
  </si>
  <si>
    <t>MAROCCO</t>
  </si>
  <si>
    <t>MOZAMBIQUE</t>
  </si>
  <si>
    <t>MYANMAR</t>
  </si>
  <si>
    <t>NAMIBIA</t>
  </si>
  <si>
    <t>NAURU</t>
  </si>
  <si>
    <t>NEPAL</t>
  </si>
  <si>
    <t>NETHERLANDS</t>
  </si>
  <si>
    <t>NETHERLANDS ANTILLES</t>
  </si>
  <si>
    <t>NEW CALEDONIA</t>
  </si>
  <si>
    <t>NEW ZEALAND</t>
  </si>
  <si>
    <t>NICARAGUA</t>
  </si>
  <si>
    <t>NIGER</t>
  </si>
  <si>
    <t>NIGERIA</t>
  </si>
  <si>
    <t>NIUE</t>
  </si>
  <si>
    <t xml:space="preserve">NORTHERN MARIANA ISL </t>
  </si>
  <si>
    <t>NORWAY</t>
  </si>
  <si>
    <t>OMAN</t>
  </si>
  <si>
    <t>PAKISTAN</t>
  </si>
  <si>
    <t>PANAMA</t>
  </si>
  <si>
    <t>PAPUA NEW GUINEA</t>
  </si>
  <si>
    <t>PARAGUAY</t>
  </si>
  <si>
    <t>PERU</t>
  </si>
  <si>
    <t>PHILIPPINES</t>
  </si>
  <si>
    <t>POLAND</t>
  </si>
  <si>
    <t>PORTUGAL</t>
  </si>
  <si>
    <t>PUERTO RICO</t>
  </si>
  <si>
    <t>QATAR</t>
  </si>
  <si>
    <t>REUNION</t>
  </si>
  <si>
    <t>ROMANIA</t>
  </si>
  <si>
    <t>RUSSIAN FEDERATION</t>
  </si>
  <si>
    <t>RWANDA</t>
  </si>
  <si>
    <t>ST HELENA</t>
  </si>
  <si>
    <t>ST KITTS AND NEVIS</t>
  </si>
  <si>
    <t>ST LUCIA</t>
  </si>
  <si>
    <t>ST PIERRE AND MIQUELON</t>
  </si>
  <si>
    <t>ST VINCENT AND THE GRENADINES</t>
  </si>
  <si>
    <t>SAMOA</t>
  </si>
  <si>
    <t xml:space="preserve">SAN MARINO           </t>
  </si>
  <si>
    <t>SAO TOME AND PRINCIPE</t>
  </si>
  <si>
    <t>SAUDI ARABIA</t>
  </si>
  <si>
    <t>SENEGAL</t>
  </si>
  <si>
    <t>SERBIA</t>
  </si>
  <si>
    <t>SEYCHELLES</t>
  </si>
  <si>
    <t>SIERRA LEONE</t>
  </si>
  <si>
    <t>SINGAPORE</t>
  </si>
  <si>
    <t>SLOVAKIA</t>
  </si>
  <si>
    <t>SLOVENIA</t>
  </si>
  <si>
    <t>SOLOMON ISLANDS</t>
  </si>
  <si>
    <t>SOMALIA</t>
  </si>
  <si>
    <t>SOUTH AFRICA</t>
  </si>
  <si>
    <t>SPAIN</t>
  </si>
  <si>
    <t>SRI LANKA</t>
  </si>
  <si>
    <t>SUDAN</t>
  </si>
  <si>
    <t>SURINAME</t>
  </si>
  <si>
    <t>SWAZILAND</t>
  </si>
  <si>
    <t>SWEDEN</t>
  </si>
  <si>
    <t>SWITZERLAND</t>
  </si>
  <si>
    <t>SYRIAN ARAB REPUBLIC</t>
  </si>
  <si>
    <t>TAIWAN</t>
  </si>
  <si>
    <t>TAJIKISTAN</t>
  </si>
  <si>
    <t>TANZANIA (United Republic of)</t>
  </si>
  <si>
    <t>THAILAND</t>
  </si>
  <si>
    <t>TOGO</t>
  </si>
  <si>
    <t>TONGA</t>
  </si>
  <si>
    <t>TRINIDAD AND TOBAGO</t>
  </si>
  <si>
    <t>TUNISIA</t>
  </si>
  <si>
    <t>TURKEY</t>
  </si>
  <si>
    <t>TURKMENISTAN</t>
  </si>
  <si>
    <t>TURKS AND CAICOS ISLANDS</t>
  </si>
  <si>
    <t>UGANDA</t>
  </si>
  <si>
    <t>UKRAINE</t>
  </si>
  <si>
    <t>UNITED ARAB EMIRATES</t>
  </si>
  <si>
    <t>UNITED KINGDOM</t>
  </si>
  <si>
    <t>UNITED STATES of America</t>
  </si>
  <si>
    <t>URUGUAY</t>
  </si>
  <si>
    <t>UZBEKISTAN</t>
  </si>
  <si>
    <t>VANUATU</t>
  </si>
  <si>
    <t>VENEZUELA (Bolivarian Republic of)</t>
  </si>
  <si>
    <t>VIET NAM</t>
  </si>
  <si>
    <t xml:space="preserve">VIRGIN ISLANDS U.S.  </t>
  </si>
  <si>
    <t>VIRGIN ISLANDS, British</t>
  </si>
  <si>
    <t>WESTERN SAHARA</t>
  </si>
  <si>
    <t>YEMEN</t>
  </si>
  <si>
    <t>ZAMBIA</t>
  </si>
  <si>
    <t>ZIMBABWE</t>
  </si>
  <si>
    <t>industry ww 2010, mio m3</t>
  </si>
  <si>
    <t xml:space="preserve">Particulate matter and respiratory inorganics </t>
  </si>
  <si>
    <t>Inventory year:</t>
  </si>
  <si>
    <t>Ratio Global/EU27</t>
  </si>
  <si>
    <r>
      <t>CO</t>
    </r>
    <r>
      <rPr>
        <vertAlign val="subscript"/>
        <sz val="11"/>
        <color theme="1"/>
        <rFont val="Calibri"/>
        <family val="2"/>
        <scheme val="minor"/>
      </rPr>
      <t>2</t>
    </r>
    <r>
      <rPr>
        <sz val="11"/>
        <color theme="1"/>
        <rFont val="Calibri"/>
        <family val="2"/>
        <scheme val="minor"/>
      </rPr>
      <t>-based</t>
    </r>
  </si>
  <si>
    <t>GDP-based</t>
  </si>
  <si>
    <t>Hg-based</t>
  </si>
  <si>
    <t>Avg-based</t>
  </si>
  <si>
    <t>Phosphorus, total</t>
  </si>
  <si>
    <t xml:space="preserve">phosphate </t>
  </si>
  <si>
    <t>phosphate</t>
  </si>
  <si>
    <t>phosphoric acid</t>
  </si>
  <si>
    <r>
      <t xml:space="preserve">EDGAR </t>
    </r>
    <r>
      <rPr>
        <vertAlign val="superscript"/>
        <sz val="11"/>
        <color theme="1"/>
        <rFont val="Calibri"/>
        <family val="2"/>
        <scheme val="minor"/>
      </rPr>
      <t>a</t>
    </r>
  </si>
  <si>
    <r>
      <t>Bouwman et al. (2013)</t>
    </r>
    <r>
      <rPr>
        <vertAlign val="superscript"/>
        <sz val="11"/>
        <color theme="1"/>
        <rFont val="Calibri"/>
        <family val="2"/>
        <scheme val="minor"/>
      </rPr>
      <t>a</t>
    </r>
    <r>
      <rPr>
        <sz val="11"/>
        <color theme="1"/>
        <rFont val="Calibri"/>
        <family val="2"/>
        <scheme val="minor"/>
      </rPr>
      <t xml:space="preserve"> :
P flows in Tg/yr</t>
    </r>
  </si>
  <si>
    <t>N flows in Tg/yr in 2010 (linear extrapolation)</t>
  </si>
  <si>
    <t>as sum of sodium amount extrapolated from carbonate/chloride/sulfate</t>
  </si>
  <si>
    <t xml:space="preserve">CFs source: </t>
  </si>
  <si>
    <t>Milà i Canals L (2007). LCA methodology and modeling considerations for vegetable production and consumption. Centre for Environmental Strategy, University of Surrey.</t>
  </si>
  <si>
    <t>van Oers L, de Koning A, Guinee JB, Huppes G (2002). Abiotic Resource Depletion in LCA. Road and Hydraulic Engineering Institute, Ministry of Transport and Water, Amsterdam</t>
  </si>
  <si>
    <t>WMO (1999). Scientific Assessment of Ozone Depletion: 1998. Global Ozone Research and Monitoring Project - Report No. 44, ISBN 92-807-1722-7, Geneva.</t>
  </si>
  <si>
    <t xml:space="preserve">REFERENCES </t>
  </si>
  <si>
    <r>
      <rPr>
        <sz val="11"/>
        <color rgb="FF000000"/>
        <rFont val="Calibri"/>
        <family val="2"/>
        <scheme val="minor"/>
      </rPr>
      <t xml:space="preserve">Sala S, Benini L, Mancini L, Pant R (2015). Integrated assessment of environmental impact of Europe in 2010: data sources and extrapolation strategies for calculating normalisation factors. </t>
    </r>
    <r>
      <rPr>
        <i/>
        <sz val="11"/>
        <color rgb="FF000000"/>
        <rFont val="Calibri"/>
        <family val="2"/>
        <scheme val="minor"/>
      </rPr>
      <t>Int J Life Cycle Assess 20</t>
    </r>
    <r>
      <rPr>
        <sz val="11"/>
        <color rgb="FF000000"/>
        <rFont val="Calibri"/>
        <family val="2"/>
        <scheme val="minor"/>
      </rPr>
      <t>(11): 1568-1585.</t>
    </r>
  </si>
  <si>
    <t>NFs based on CFs for ILCD 2011</t>
  </si>
  <si>
    <r>
      <t>kg CO</t>
    </r>
    <r>
      <rPr>
        <vertAlign val="subscript"/>
        <sz val="8"/>
        <color rgb="FF000000"/>
        <rFont val="Calibri"/>
        <family val="2"/>
        <scheme val="minor"/>
      </rPr>
      <t>2</t>
    </r>
    <r>
      <rPr>
        <sz val="8"/>
        <color rgb="FF000000"/>
        <rFont val="Calibri"/>
        <family val="2"/>
        <scheme val="minor"/>
      </rPr>
      <t xml:space="preserve"> eq</t>
    </r>
  </si>
  <si>
    <r>
      <t>kg PM</t>
    </r>
    <r>
      <rPr>
        <vertAlign val="subscript"/>
        <sz val="8"/>
        <color rgb="FF000000"/>
        <rFont val="Calibri"/>
        <family val="2"/>
        <scheme val="minor"/>
      </rPr>
      <t>2.5</t>
    </r>
    <r>
      <rPr>
        <sz val="8"/>
        <color rgb="FF000000"/>
        <rFont val="Calibri"/>
        <family val="2"/>
        <scheme val="minor"/>
      </rPr>
      <t xml:space="preserve"> eq</t>
    </r>
  </si>
  <si>
    <t>I </t>
  </si>
  <si>
    <r>
      <t>m</t>
    </r>
    <r>
      <rPr>
        <vertAlign val="superscript"/>
        <sz val="8"/>
        <color theme="1"/>
        <rFont val="Calibri"/>
        <family val="2"/>
        <scheme val="minor"/>
      </rPr>
      <t>3</t>
    </r>
    <r>
      <rPr>
        <sz val="8"/>
        <color theme="1"/>
        <rFont val="Calibri"/>
        <family val="2"/>
        <scheme val="minor"/>
      </rPr>
      <t xml:space="preserve"> water eq</t>
    </r>
  </si>
  <si>
    <r>
      <t>m</t>
    </r>
    <r>
      <rPr>
        <vertAlign val="superscript"/>
        <sz val="8"/>
        <color theme="1"/>
        <rFont val="Calibri"/>
        <family val="2"/>
        <scheme val="minor"/>
      </rPr>
      <t>3</t>
    </r>
    <r>
      <rPr>
        <sz val="8"/>
        <color theme="1"/>
        <rFont val="Calibri"/>
        <family val="2"/>
        <scheme val="minor"/>
      </rPr>
      <t xml:space="preserve"> water eq of deprived water (Regionalised CFs)</t>
    </r>
  </si>
  <si>
    <r>
      <t>m</t>
    </r>
    <r>
      <rPr>
        <vertAlign val="superscript"/>
        <sz val="8"/>
        <color theme="1"/>
        <rFont val="Calibri"/>
        <family val="2"/>
        <scheme val="minor"/>
      </rPr>
      <t>3</t>
    </r>
    <r>
      <rPr>
        <sz val="8"/>
        <color theme="1"/>
        <rFont val="Calibri"/>
        <family val="2"/>
        <scheme val="minor"/>
      </rPr>
      <t xml:space="preserve"> water eq of deprived water (avg global CFs)</t>
    </r>
  </si>
  <si>
    <r>
      <t>GLOBAL (years between 2008 and 2013)
CTUe (PAF*m</t>
    </r>
    <r>
      <rPr>
        <vertAlign val="superscript"/>
        <sz val="11"/>
        <color theme="1"/>
        <rFont val="Calibri"/>
        <family val="2"/>
        <scheme val="minor"/>
      </rPr>
      <t>3</t>
    </r>
    <r>
      <rPr>
        <sz val="11"/>
        <color theme="1"/>
        <rFont val="Calibri"/>
        <family val="2"/>
        <scheme val="minor"/>
      </rPr>
      <t>*day/year)</t>
    </r>
  </si>
  <si>
    <t>withdrawal-based</t>
  </si>
  <si>
    <t>combined sources (i.e. Eurostat, Aquastat-FAO, OECD)</t>
  </si>
  <si>
    <t>RATIO (Global/EU27)</t>
  </si>
  <si>
    <t>Inventory feature:</t>
  </si>
  <si>
    <t>consumption-based</t>
  </si>
  <si>
    <t>inventory source:</t>
  </si>
  <si>
    <t>inventory source: Eurostat, Aquastat-FAO, OECD</t>
  </si>
  <si>
    <t>WaterGAP</t>
  </si>
  <si>
    <t xml:space="preserve">inventory feature: </t>
  </si>
  <si>
    <t>inventory year:</t>
  </si>
  <si>
    <t>Freshwater ecotoxicity *</t>
  </si>
  <si>
    <t>Human Toxicity, non cancer effects *</t>
  </si>
  <si>
    <t>% out of the total global withdrawal</t>
  </si>
  <si>
    <t>NOx (to air)</t>
  </si>
  <si>
    <r>
      <t>NO</t>
    </r>
    <r>
      <rPr>
        <vertAlign val="subscript"/>
        <sz val="11"/>
        <color indexed="8"/>
        <rFont val="Calibri"/>
        <family val="2"/>
      </rPr>
      <t>x</t>
    </r>
    <r>
      <rPr>
        <sz val="11"/>
        <color indexed="8"/>
        <rFont val="Calibri"/>
        <family val="2"/>
      </rPr>
      <t xml:space="preserve"> </t>
    </r>
  </si>
  <si>
    <r>
      <t>NO</t>
    </r>
    <r>
      <rPr>
        <vertAlign val="subscript"/>
        <sz val="11"/>
        <color theme="1"/>
        <rFont val="Calibri"/>
        <family val="2"/>
        <scheme val="minor"/>
      </rPr>
      <t>x</t>
    </r>
    <r>
      <rPr>
        <sz val="11"/>
        <color theme="1"/>
        <rFont val="Calibri"/>
        <family val="2"/>
        <scheme val="minor"/>
      </rPr>
      <t xml:space="preserve"> </t>
    </r>
  </si>
  <si>
    <r>
      <t xml:space="preserve">Winijkul et al., 2015 </t>
    </r>
    <r>
      <rPr>
        <vertAlign val="superscript"/>
        <sz val="11"/>
        <color theme="1"/>
        <rFont val="Calibri"/>
        <family val="2"/>
        <scheme val="minor"/>
      </rPr>
      <t>d</t>
    </r>
  </si>
  <si>
    <r>
      <t xml:space="preserve">Klimont et al., 2013 </t>
    </r>
    <r>
      <rPr>
        <vertAlign val="superscript"/>
        <sz val="11"/>
        <color theme="1"/>
        <rFont val="Calibri"/>
        <family val="2"/>
        <scheme val="minor"/>
      </rPr>
      <t>f</t>
    </r>
  </si>
  <si>
    <r>
      <t xml:space="preserve">Urban </t>
    </r>
    <r>
      <rPr>
        <vertAlign val="superscript"/>
        <sz val="11"/>
        <color theme="1"/>
        <rFont val="Calibri"/>
        <family val="2"/>
        <scheme val="minor"/>
      </rPr>
      <t xml:space="preserve">g </t>
    </r>
    <r>
      <rPr>
        <sz val="11"/>
        <color theme="1"/>
        <rFont val="Calibri"/>
        <family val="2"/>
        <scheme val="minor"/>
      </rPr>
      <t>(kg)</t>
    </r>
  </si>
  <si>
    <r>
      <t xml:space="preserve">Non urban </t>
    </r>
    <r>
      <rPr>
        <vertAlign val="superscript"/>
        <sz val="11"/>
        <color theme="1"/>
        <rFont val="Calibri"/>
        <family val="2"/>
        <scheme val="minor"/>
      </rPr>
      <t xml:space="preserve">g </t>
    </r>
    <r>
      <rPr>
        <sz val="11"/>
        <color theme="1"/>
        <rFont val="Calibri"/>
        <family val="2"/>
        <scheme val="minor"/>
      </rPr>
      <t>(kg)</t>
    </r>
  </si>
  <si>
    <r>
      <t xml:space="preserve">SOURCE HEIGHT MAPPING CRITERIA </t>
    </r>
    <r>
      <rPr>
        <vertAlign val="superscript"/>
        <sz val="11"/>
        <color theme="1"/>
        <rFont val="Calibri"/>
        <family val="2"/>
        <scheme val="minor"/>
      </rPr>
      <t>h</t>
    </r>
  </si>
  <si>
    <t>Bermuda</t>
  </si>
  <si>
    <t>Cook Islands</t>
  </si>
  <si>
    <t>French Polynesia</t>
  </si>
  <si>
    <t>Guam</t>
  </si>
  <si>
    <t>Kiribati</t>
  </si>
  <si>
    <t>Marshall Islands</t>
  </si>
  <si>
    <t>Micronesia</t>
  </si>
  <si>
    <t>Netherlands Antilles (former)</t>
  </si>
  <si>
    <t>Norfolk Island</t>
  </si>
  <si>
    <t>Nauru</t>
  </si>
  <si>
    <t>Niue</t>
  </si>
  <si>
    <t>Northern Mariana Islands</t>
  </si>
  <si>
    <t>Palau</t>
  </si>
  <si>
    <t>Pitcairn</t>
  </si>
  <si>
    <t>Réunion</t>
  </si>
  <si>
    <t>Saint Helena</t>
  </si>
  <si>
    <t>Tuvalu</t>
  </si>
  <si>
    <t>Wallis and Futuna</t>
  </si>
  <si>
    <t>compartment</t>
  </si>
  <si>
    <t>polonium-210</t>
  </si>
  <si>
    <t>uranium mining</t>
  </si>
  <si>
    <t>air</t>
  </si>
  <si>
    <t>lead-210</t>
  </si>
  <si>
    <t>radium-226</t>
  </si>
  <si>
    <t>uranium-234</t>
  </si>
  <si>
    <t>uranium-238</t>
  </si>
  <si>
    <t>thorium-230</t>
  </si>
  <si>
    <t>radon-222</t>
  </si>
  <si>
    <t xml:space="preserve">Operational mill tailings </t>
  </si>
  <si>
    <t>Mill tailings</t>
  </si>
  <si>
    <t>water</t>
  </si>
  <si>
    <t>spent-fuel reprocessing</t>
  </si>
  <si>
    <t>plutonium</t>
  </si>
  <si>
    <t>uranium-235</t>
  </si>
  <si>
    <t>older coal-fired power plants</t>
  </si>
  <si>
    <t>modern coal-fired power plants</t>
  </si>
  <si>
    <t>deposited coal ashes</t>
  </si>
  <si>
    <t>natural gas combustion</t>
  </si>
  <si>
    <t xml:space="preserve">geothermal energy </t>
  </si>
  <si>
    <t>inventory</t>
  </si>
  <si>
    <t>FBR</t>
  </si>
  <si>
    <t>GCR</t>
  </si>
  <si>
    <t>AGR</t>
  </si>
  <si>
    <t>LWGR</t>
  </si>
  <si>
    <t>HWR</t>
  </si>
  <si>
    <t>BWR</t>
  </si>
  <si>
    <t>PWR</t>
  </si>
  <si>
    <t>country</t>
  </si>
  <si>
    <t>type of power plant</t>
  </si>
  <si>
    <t>notes on emissions</t>
  </si>
  <si>
    <t>Bonaire</t>
  </si>
  <si>
    <t>Canarias</t>
  </si>
  <si>
    <t>Curacao</t>
  </si>
  <si>
    <t>Guernsey</t>
  </si>
  <si>
    <t>Madeira</t>
  </si>
  <si>
    <t>Saba</t>
  </si>
  <si>
    <t>Saint Barthelemy</t>
  </si>
  <si>
    <t>Saint Eustatius</t>
  </si>
  <si>
    <t>Saint Martin</t>
  </si>
  <si>
    <t>Sint Maarten</t>
  </si>
  <si>
    <t>indicator: Soil Organic Matter</t>
  </si>
  <si>
    <t>Inventory</t>
  </si>
  <si>
    <t>Geographical coverage</t>
  </si>
  <si>
    <t>CFs set</t>
  </si>
  <si>
    <t>Withdrawal data</t>
  </si>
  <si>
    <t>Consumption data</t>
  </si>
  <si>
    <t>EUROSTAT - AQUASTAT - OECD</t>
  </si>
  <si>
    <t>ILCD OECD avg</t>
  </si>
  <si>
    <t>ILCD Country specific</t>
  </si>
  <si>
    <t>Global</t>
  </si>
  <si>
    <t>AWARE Country specific non marginal</t>
  </si>
  <si>
    <r>
      <t>(m</t>
    </r>
    <r>
      <rPr>
        <b/>
        <i/>
        <vertAlign val="superscript"/>
        <sz val="11"/>
        <color rgb="FF000000"/>
        <rFont val="Calibri"/>
        <family val="2"/>
        <scheme val="minor"/>
      </rPr>
      <t>3</t>
    </r>
    <r>
      <rPr>
        <b/>
        <i/>
        <sz val="11"/>
        <color rgb="FF000000"/>
        <rFont val="Calibri"/>
        <family val="2"/>
        <scheme val="minor"/>
      </rPr>
      <t xml:space="preserve"> water eq.)</t>
    </r>
  </si>
  <si>
    <r>
      <t>(m</t>
    </r>
    <r>
      <rPr>
        <b/>
        <i/>
        <vertAlign val="superscript"/>
        <sz val="11"/>
        <color rgb="FF000000"/>
        <rFont val="Calibri"/>
        <family val="2"/>
        <scheme val="minor"/>
      </rPr>
      <t>3</t>
    </r>
    <r>
      <rPr>
        <b/>
        <i/>
        <sz val="11"/>
        <color rgb="FF000000"/>
        <rFont val="Calibri"/>
        <family val="2"/>
        <scheme val="minor"/>
      </rPr>
      <t xml:space="preserve"> water eq. of water deprived)</t>
    </r>
  </si>
  <si>
    <t>NOx urban air</t>
  </si>
  <si>
    <t>NOx non urban air</t>
  </si>
  <si>
    <r>
      <t>SO</t>
    </r>
    <r>
      <rPr>
        <vertAlign val="subscript"/>
        <sz val="11"/>
        <rFont val="Calibri"/>
        <family val="2"/>
        <scheme val="minor"/>
      </rPr>
      <t>2</t>
    </r>
  </si>
  <si>
    <r>
      <t>SO</t>
    </r>
    <r>
      <rPr>
        <vertAlign val="subscript"/>
        <sz val="11"/>
        <rFont val="Calibri"/>
        <family val="2"/>
        <scheme val="minor"/>
      </rPr>
      <t>2</t>
    </r>
    <r>
      <rPr>
        <sz val="11"/>
        <rFont val="Calibri"/>
        <family val="2"/>
        <scheme val="minor"/>
      </rPr>
      <t xml:space="preserve"> urban air</t>
    </r>
  </si>
  <si>
    <r>
      <t>SO</t>
    </r>
    <r>
      <rPr>
        <vertAlign val="subscript"/>
        <sz val="11"/>
        <rFont val="Calibri"/>
        <family val="2"/>
        <scheme val="minor"/>
      </rPr>
      <t>2</t>
    </r>
    <r>
      <rPr>
        <sz val="11"/>
        <rFont val="Calibri"/>
        <family val="2"/>
        <scheme val="minor"/>
      </rPr>
      <t xml:space="preserve"> non urban air</t>
    </r>
  </si>
  <si>
    <r>
      <t>NH</t>
    </r>
    <r>
      <rPr>
        <vertAlign val="subscript"/>
        <sz val="11"/>
        <rFont val="Calibri"/>
        <family val="2"/>
        <scheme val="minor"/>
      </rPr>
      <t>3</t>
    </r>
  </si>
  <si>
    <r>
      <t>NH</t>
    </r>
    <r>
      <rPr>
        <vertAlign val="subscript"/>
        <sz val="11"/>
        <rFont val="Calibri"/>
        <family val="2"/>
        <scheme val="minor"/>
      </rPr>
      <t>3</t>
    </r>
    <r>
      <rPr>
        <sz val="11"/>
        <rFont val="Calibri"/>
        <family val="2"/>
        <scheme val="minor"/>
      </rPr>
      <t xml:space="preserve"> urban air</t>
    </r>
  </si>
  <si>
    <r>
      <t>NH</t>
    </r>
    <r>
      <rPr>
        <vertAlign val="subscript"/>
        <sz val="11"/>
        <rFont val="Calibri"/>
        <family val="2"/>
        <scheme val="minor"/>
      </rPr>
      <t>3</t>
    </r>
    <r>
      <rPr>
        <sz val="11"/>
        <rFont val="Calibri"/>
        <family val="2"/>
        <scheme val="minor"/>
      </rPr>
      <t xml:space="preserve"> non urban air</t>
    </r>
  </si>
  <si>
    <r>
      <t>PM</t>
    </r>
    <r>
      <rPr>
        <vertAlign val="subscript"/>
        <sz val="11"/>
        <rFont val="Calibri"/>
        <family val="2"/>
        <scheme val="minor"/>
      </rPr>
      <t>2.5</t>
    </r>
  </si>
  <si>
    <r>
      <t>PM</t>
    </r>
    <r>
      <rPr>
        <vertAlign val="subscript"/>
        <sz val="11"/>
        <rFont val="Calibri"/>
        <family val="2"/>
        <scheme val="minor"/>
      </rPr>
      <t>2.5</t>
    </r>
    <r>
      <rPr>
        <sz val="11"/>
        <rFont val="Calibri"/>
        <family val="2"/>
        <scheme val="minor"/>
      </rPr>
      <t xml:space="preserve"> urban air</t>
    </r>
  </si>
  <si>
    <r>
      <t>PM</t>
    </r>
    <r>
      <rPr>
        <vertAlign val="subscript"/>
        <sz val="11"/>
        <rFont val="Calibri"/>
        <family val="2"/>
        <scheme val="minor"/>
      </rPr>
      <t>2.5</t>
    </r>
    <r>
      <rPr>
        <sz val="11"/>
        <rFont val="Calibri"/>
        <family val="2"/>
        <scheme val="minor"/>
      </rPr>
      <t xml:space="preserve"> non urban air</t>
    </r>
  </si>
  <si>
    <r>
      <t>PM</t>
    </r>
    <r>
      <rPr>
        <vertAlign val="subscript"/>
        <sz val="11"/>
        <rFont val="Calibri"/>
        <family val="2"/>
        <scheme val="minor"/>
      </rPr>
      <t>2.5</t>
    </r>
    <r>
      <rPr>
        <sz val="11"/>
        <rFont val="Calibri"/>
        <family val="2"/>
        <scheme val="minor"/>
      </rPr>
      <t xml:space="preserve"> urban close to ground</t>
    </r>
  </si>
  <si>
    <r>
      <t>PM</t>
    </r>
    <r>
      <rPr>
        <vertAlign val="subscript"/>
        <sz val="11"/>
        <rFont val="Calibri"/>
        <family val="2"/>
        <scheme val="minor"/>
      </rPr>
      <t>2.5</t>
    </r>
    <r>
      <rPr>
        <sz val="11"/>
        <rFont val="Calibri"/>
        <family val="2"/>
        <scheme val="minor"/>
      </rPr>
      <t xml:space="preserve"> non urban close to ground</t>
    </r>
  </si>
  <si>
    <r>
      <t>PM</t>
    </r>
    <r>
      <rPr>
        <vertAlign val="subscript"/>
        <sz val="11"/>
        <rFont val="Calibri"/>
        <family val="2"/>
        <scheme val="minor"/>
      </rPr>
      <t>2.5</t>
    </r>
    <r>
      <rPr>
        <sz val="11"/>
        <rFont val="Calibri"/>
        <family val="2"/>
        <scheme val="minor"/>
      </rPr>
      <t xml:space="preserve"> urban low stack</t>
    </r>
  </si>
  <si>
    <r>
      <t xml:space="preserve">Urban </t>
    </r>
    <r>
      <rPr>
        <vertAlign val="superscript"/>
        <sz val="11"/>
        <rFont val="Calibri"/>
        <family val="2"/>
        <scheme val="minor"/>
      </rPr>
      <t xml:space="preserve">g </t>
    </r>
    <r>
      <rPr>
        <sz val="11"/>
        <rFont val="Calibri"/>
        <family val="2"/>
        <scheme val="minor"/>
      </rPr>
      <t>(kg)</t>
    </r>
  </si>
  <si>
    <r>
      <t xml:space="preserve">Non urban </t>
    </r>
    <r>
      <rPr>
        <vertAlign val="superscript"/>
        <sz val="11"/>
        <rFont val="Calibri"/>
        <family val="2"/>
        <scheme val="minor"/>
      </rPr>
      <t xml:space="preserve">g </t>
    </r>
    <r>
      <rPr>
        <sz val="11"/>
        <rFont val="Calibri"/>
        <family val="2"/>
        <scheme val="minor"/>
      </rPr>
      <t>(kg)</t>
    </r>
  </si>
  <si>
    <t>Characterized inventories, grouped by source, contributing to the EU27 and to the global impact for water use category</t>
  </si>
  <si>
    <t>Water Use - comparison of results</t>
  </si>
  <si>
    <t>Radionuclides</t>
  </si>
  <si>
    <t>kBq (average value)</t>
  </si>
  <si>
    <t xml:space="preserve">
</t>
  </si>
  <si>
    <t>Eutrophication, terrestrial</t>
  </si>
  <si>
    <t>Eutrophication, freshwater</t>
  </si>
  <si>
    <t>Eutrophication, marine</t>
  </si>
  <si>
    <t>Particulate matter</t>
  </si>
  <si>
    <t>Water use</t>
  </si>
  <si>
    <t>Resource use, fossils</t>
  </si>
  <si>
    <t>Resource use, minerals and metals</t>
  </si>
  <si>
    <t>disease incidences</t>
  </si>
  <si>
    <t>Human Toxicity, cancer effects *</t>
  </si>
  <si>
    <t xml:space="preserve">Global Normalisation Factor (kg CFC-11 eq.) based on: </t>
  </si>
  <si>
    <t xml:space="preserve">Global Normalisation Factors (kg PM2.5 eq.) based on: </t>
  </si>
  <si>
    <t>Oita et al., 2016</t>
  </si>
  <si>
    <t>EDGAR 
[Emission height specified]</t>
  </si>
  <si>
    <t>EDGAR 
[Emission height unspecified]</t>
  </si>
  <si>
    <t>Klimont et al., 2013</t>
  </si>
  <si>
    <t>combined inventory (ECCAD + Winijkul et al., 2015)</t>
  </si>
  <si>
    <t>global inventory 2010</t>
  </si>
  <si>
    <t>EU-27 NF (kg PM2.5 eq.)
(Sala et al., 2015)</t>
  </si>
  <si>
    <t>EU-27 NF 
(kg NMVOC eq.)
(Sala et al., 2015)</t>
  </si>
  <si>
    <t>Global 2010 (kg)</t>
  </si>
  <si>
    <r>
      <t>Particles (PM</t>
    </r>
    <r>
      <rPr>
        <vertAlign val="subscript"/>
        <sz val="11"/>
        <color theme="1"/>
        <rFont val="Calibri"/>
        <family val="2"/>
        <scheme val="minor"/>
      </rPr>
      <t>2.5</t>
    </r>
    <r>
      <rPr>
        <sz val="11"/>
        <color theme="1"/>
        <rFont val="Calibri"/>
        <family val="2"/>
        <scheme val="minor"/>
      </rPr>
      <t>)</t>
    </r>
  </si>
  <si>
    <t>Global Normalisation Factors (mol N eq.) based on:</t>
  </si>
  <si>
    <t>formula/ abbreviation</t>
  </si>
  <si>
    <t>EU-27 NF (mol N eq.) (Sala et al., 2015)</t>
  </si>
  <si>
    <t>EU-27 NF (Sala et al., 2015)
CTUh (cases/year)</t>
  </si>
  <si>
    <r>
      <t>EU27 NF (Sala et al., 2015)
CTUe (PAF*m</t>
    </r>
    <r>
      <rPr>
        <vertAlign val="superscript"/>
        <sz val="11"/>
        <color theme="1"/>
        <rFont val="Calibri"/>
        <family val="2"/>
        <scheme val="minor"/>
      </rPr>
      <t>3</t>
    </r>
    <r>
      <rPr>
        <sz val="11"/>
        <color theme="1"/>
        <rFont val="Calibri"/>
        <family val="2"/>
        <scheme val="minor"/>
      </rPr>
      <t>*day/year)</t>
    </r>
  </si>
  <si>
    <t>% contribution to global impact</t>
  </si>
  <si>
    <t xml:space="preserve">% contribution to global impact based on: </t>
  </si>
  <si>
    <t>% contribution to global impact based on:</t>
  </si>
  <si>
    <t>EC-JRC 
EU27 NFs (2010)
[Sala et al., 2015]</t>
  </si>
  <si>
    <t>Global Normalisation Factor (kg P eq.) based on:</t>
  </si>
  <si>
    <t>emission compartment</t>
  </si>
  <si>
    <t xml:space="preserve">% contribution to global impact based on:  </t>
  </si>
  <si>
    <t>EU-27 NF (kg N eq.) (Sala et al., 2015)</t>
  </si>
  <si>
    <t>NOx low stratosphere up troposphere</t>
  </si>
  <si>
    <r>
      <t>PM</t>
    </r>
    <r>
      <rPr>
        <vertAlign val="subscript"/>
        <sz val="11"/>
        <color theme="1"/>
        <rFont val="Calibri"/>
        <family val="2"/>
        <scheme val="minor"/>
      </rPr>
      <t>2.5</t>
    </r>
    <r>
      <rPr>
        <sz val="11"/>
        <color theme="1"/>
        <rFont val="Calibri"/>
        <family val="2"/>
        <scheme val="minor"/>
      </rPr>
      <t xml:space="preserve"> non urban low stack</t>
    </r>
  </si>
  <si>
    <r>
      <t>PM</t>
    </r>
    <r>
      <rPr>
        <vertAlign val="subscript"/>
        <sz val="11"/>
        <color theme="1"/>
        <rFont val="Calibri"/>
        <family val="2"/>
        <scheme val="minor"/>
      </rPr>
      <t xml:space="preserve">2.5 </t>
    </r>
    <r>
      <rPr>
        <sz val="11"/>
        <color theme="1"/>
        <rFont val="Calibri"/>
        <family val="2"/>
        <scheme val="minor"/>
      </rPr>
      <t>urban high stack</t>
    </r>
  </si>
  <si>
    <r>
      <t>PM</t>
    </r>
    <r>
      <rPr>
        <vertAlign val="subscript"/>
        <sz val="11"/>
        <color theme="1"/>
        <rFont val="Calibri"/>
        <family val="2"/>
        <scheme val="minor"/>
      </rPr>
      <t>2.5</t>
    </r>
    <r>
      <rPr>
        <sz val="11"/>
        <color theme="1"/>
        <rFont val="Calibri"/>
        <family val="2"/>
        <scheme val="minor"/>
      </rPr>
      <t xml:space="preserve"> non urban high stack</t>
    </r>
  </si>
  <si>
    <r>
      <t>PM</t>
    </r>
    <r>
      <rPr>
        <vertAlign val="subscript"/>
        <sz val="11"/>
        <color theme="1"/>
        <rFont val="Calibri"/>
        <family val="2"/>
        <scheme val="minor"/>
      </rPr>
      <t>2.5</t>
    </r>
    <r>
      <rPr>
        <sz val="11"/>
        <color theme="1"/>
        <rFont val="Calibri"/>
        <family val="2"/>
        <scheme val="minor"/>
      </rPr>
      <t xml:space="preserve"> low stratosphere up troposphere</t>
    </r>
  </si>
  <si>
    <r>
      <t>SO</t>
    </r>
    <r>
      <rPr>
        <vertAlign val="subscript"/>
        <sz val="11"/>
        <rFont val="Calibri"/>
        <family val="2"/>
        <scheme val="minor"/>
      </rPr>
      <t>2</t>
    </r>
    <r>
      <rPr>
        <sz val="11"/>
        <rFont val="Calibri"/>
        <family val="2"/>
        <scheme val="minor"/>
      </rPr>
      <t xml:space="preserve"> low stratosphere up troposphere</t>
    </r>
  </si>
  <si>
    <r>
      <t>NH</t>
    </r>
    <r>
      <rPr>
        <vertAlign val="subscript"/>
        <sz val="11"/>
        <rFont val="Calibri"/>
        <family val="2"/>
        <scheme val="minor"/>
      </rPr>
      <t>3</t>
    </r>
    <r>
      <rPr>
        <sz val="11"/>
        <rFont val="Calibri"/>
        <family val="2"/>
        <scheme val="minor"/>
      </rPr>
      <t xml:space="preserve"> low stratosphere up troposphere</t>
    </r>
  </si>
  <si>
    <r>
      <t>particles (PM</t>
    </r>
    <r>
      <rPr>
        <vertAlign val="subscript"/>
        <sz val="11"/>
        <color theme="1"/>
        <rFont val="Calibri"/>
        <family val="2"/>
        <scheme val="minor"/>
      </rPr>
      <t>2.5</t>
    </r>
    <r>
      <rPr>
        <sz val="11"/>
        <color theme="1"/>
        <rFont val="Calibri"/>
        <family val="2"/>
        <scheme val="minor"/>
      </rPr>
      <t>)</t>
    </r>
  </si>
  <si>
    <t>MM total amount  (kg)</t>
  </si>
  <si>
    <t>Tot n° MM inventory data</t>
  </si>
  <si>
    <t>Tot n° ILCD flows for MM</t>
  </si>
  <si>
    <r>
      <t xml:space="preserve">Global Normalisation Factors (kg Sb eq.) </t>
    </r>
    <r>
      <rPr>
        <b/>
        <sz val="11"/>
        <color theme="1"/>
        <rFont val="Calibri"/>
        <family val="2"/>
        <scheme val="minor"/>
      </rPr>
      <t>for MM part</t>
    </r>
    <r>
      <rPr>
        <sz val="11"/>
        <color theme="1"/>
        <rFont val="Calibri"/>
        <family val="2"/>
        <scheme val="minor"/>
      </rPr>
      <t>, based on:</t>
    </r>
  </si>
  <si>
    <t>* Extraction of element fraction was performed for the following 6 flows:</t>
  </si>
  <si>
    <t>Tot n° inventory data, without extraction</t>
  </si>
  <si>
    <t>Tot n° ILCD flows for Fossils (F)</t>
  </si>
  <si>
    <t>Tot n° Fossils inventory data</t>
  </si>
  <si>
    <r>
      <t xml:space="preserve">N° cases extraction </t>
    </r>
    <r>
      <rPr>
        <sz val="11"/>
        <color rgb="FF002060"/>
        <rFont val="Calibri"/>
        <family val="2"/>
        <scheme val="minor"/>
      </rPr>
      <t>*</t>
    </r>
  </si>
  <si>
    <t>* Extraction of element fraction was performed for the following 8 flows:</t>
  </si>
  <si>
    <t>MM total amount (kg)</t>
  </si>
  <si>
    <t>EU-27 NF (kg Sb eq.) 
(Sala et al., 2015)</t>
  </si>
  <si>
    <t>Fossil / energy carrier</t>
  </si>
  <si>
    <r>
      <t>1 bcm = 1E09 m</t>
    </r>
    <r>
      <rPr>
        <vertAlign val="superscript"/>
        <sz val="10"/>
        <color theme="2" tint="-0.749992370372631"/>
        <rFont val="Calibri"/>
        <family val="2"/>
        <scheme val="minor"/>
      </rPr>
      <t>3</t>
    </r>
    <r>
      <rPr>
        <sz val="10"/>
        <color theme="2" tint="-0.749992370372631"/>
        <rFont val="Calibri"/>
        <family val="2"/>
        <scheme val="minor"/>
      </rPr>
      <t>; data corresponds in average to 38.2 petajoules (1.06×1010 kWh) of energy in the case of Russian natural gas and 41.4 petajoules (1.15×1010 kWh) of energy in the case of Qatar's natural gas.</t>
    </r>
  </si>
  <si>
    <t>Country coverage</t>
  </si>
  <si>
    <t>% contribution of each country to global impact based on:</t>
  </si>
  <si>
    <t xml:space="preserve">EU-27 </t>
  </si>
  <si>
    <t xml:space="preserve">% contribution to global impact, based on: </t>
  </si>
  <si>
    <t>In the table below, when more than one calculated figure is available within the same impact category, the recommendable value is reported in bold.</t>
  </si>
  <si>
    <t>% contribution to global impact, based on:</t>
  </si>
  <si>
    <t>RATIO (Global/EU-28)</t>
  </si>
  <si>
    <t xml:space="preserve">share EU-28 of world </t>
  </si>
  <si>
    <t>% out of the global consumption</t>
  </si>
  <si>
    <t xml:space="preserve"> </t>
  </si>
  <si>
    <t>membership EU-28</t>
  </si>
  <si>
    <r>
      <t>EU-27 NF (m</t>
    </r>
    <r>
      <rPr>
        <vertAlign val="superscript"/>
        <sz val="11"/>
        <color theme="1"/>
        <rFont val="Calibri"/>
        <family val="2"/>
        <scheme val="minor"/>
      </rPr>
      <t>3</t>
    </r>
    <r>
      <rPr>
        <sz val="11"/>
        <color theme="1"/>
        <rFont val="Calibri"/>
        <family val="2"/>
        <scheme val="minor"/>
      </rPr>
      <t xml:space="preserve"> water eq.) based on: </t>
    </r>
  </si>
  <si>
    <t>EU-27 inventory by Sala et al. (2015)</t>
  </si>
  <si>
    <t xml:space="preserve">Inventory source: </t>
  </si>
  <si>
    <t>Farago M., Benini L., Sala S., Secchi M., Laurent A. (in preparation). National inventories of land occupation and transformation flows in the world for land use life cycle impact assessment.</t>
  </si>
  <si>
    <t>country-specific CFs</t>
  </si>
  <si>
    <t>average global CF</t>
  </si>
  <si>
    <t xml:space="preserve">Global NF </t>
  </si>
  <si>
    <t>EU-27 NF</t>
  </si>
  <si>
    <t>country-specific CFs (%)</t>
  </si>
  <si>
    <t>oil combustion</t>
  </si>
  <si>
    <t>crude oil mix</t>
  </si>
  <si>
    <t>fresh water</t>
  </si>
  <si>
    <t>sea water</t>
  </si>
  <si>
    <t>xenon-133</t>
  </si>
  <si>
    <t>ruthenium-106</t>
  </si>
  <si>
    <t>antimony-124</t>
  </si>
  <si>
    <t>silver-110</t>
  </si>
  <si>
    <t>curium</t>
  </si>
  <si>
    <t>americium-241</t>
  </si>
  <si>
    <t>antimony-125</t>
  </si>
  <si>
    <t>strontium-90</t>
  </si>
  <si>
    <t>EU-27 NF  (kg U-235 eq.) 
(Sala et al., 2015)</t>
  </si>
  <si>
    <t>US</t>
  </si>
  <si>
    <t>AU</t>
  </si>
  <si>
    <t>JP</t>
  </si>
  <si>
    <t>CN</t>
  </si>
  <si>
    <t>BR</t>
  </si>
  <si>
    <t>operational mill tailings</t>
  </si>
  <si>
    <t>permanent mill tailings</t>
  </si>
  <si>
    <t>nuclear power plants</t>
  </si>
  <si>
    <t>geothermal energy</t>
  </si>
  <si>
    <t xml:space="preserve">Global Normalisation Factor 
(kBq U-235 eq.) </t>
  </si>
  <si>
    <t>Contribution of each country to global NF for LU</t>
  </si>
  <si>
    <t>average global CF (%)</t>
  </si>
  <si>
    <t>occupation
 (over total occupation)</t>
  </si>
  <si>
    <t>transformation 
(over total transformation)</t>
  </si>
  <si>
    <t>Source:</t>
  </si>
  <si>
    <t>EC-JRC/PBL - Emission Database for Global Atmospheric Research (EDGAR)</t>
  </si>
  <si>
    <t>Dataset:</t>
  </si>
  <si>
    <t>v.4.3.1</t>
  </si>
  <si>
    <t>Reference year:</t>
  </si>
  <si>
    <t>Available at:</t>
  </si>
  <si>
    <t>http://edgar.jrc.ec.europa.eu/overview.php?v=431</t>
  </si>
  <si>
    <t>emissions (kg)</t>
  </si>
  <si>
    <t>CHN</t>
  </si>
  <si>
    <t>IND</t>
  </si>
  <si>
    <t>BRA</t>
  </si>
  <si>
    <t>IDN</t>
  </si>
  <si>
    <t>NGA</t>
  </si>
  <si>
    <t>USA</t>
  </si>
  <si>
    <t>VNM</t>
  </si>
  <si>
    <t>THA</t>
  </si>
  <si>
    <t>MMR</t>
  </si>
  <si>
    <t>PAK</t>
  </si>
  <si>
    <t>ETH</t>
  </si>
  <si>
    <t>PHL</t>
  </si>
  <si>
    <t>ZAF</t>
  </si>
  <si>
    <t>RUS</t>
  </si>
  <si>
    <t>TUR</t>
  </si>
  <si>
    <t>BGD</t>
  </si>
  <si>
    <t>ARG</t>
  </si>
  <si>
    <t>COD</t>
  </si>
  <si>
    <t>Congo_the Democratic Republic of the</t>
  </si>
  <si>
    <t>TZA</t>
  </si>
  <si>
    <t>Tanzania_United Republic of</t>
  </si>
  <si>
    <t>MEX</t>
  </si>
  <si>
    <t>CAN</t>
  </si>
  <si>
    <t>KHM</t>
  </si>
  <si>
    <t>AUS</t>
  </si>
  <si>
    <t>POL</t>
  </si>
  <si>
    <t>UGA</t>
  </si>
  <si>
    <t>KEN</t>
  </si>
  <si>
    <t>NPL</t>
  </si>
  <si>
    <t>FRA</t>
  </si>
  <si>
    <t>KOR</t>
  </si>
  <si>
    <t>Korea, Republic of</t>
  </si>
  <si>
    <t>PRK</t>
  </si>
  <si>
    <t>Korea, Democratic People's Republic of</t>
  </si>
  <si>
    <t>JPN</t>
  </si>
  <si>
    <t>SDN</t>
  </si>
  <si>
    <t>COL</t>
  </si>
  <si>
    <t>CHL</t>
  </si>
  <si>
    <t>UKR</t>
  </si>
  <si>
    <t>DEU</t>
  </si>
  <si>
    <t>KAZ</t>
  </si>
  <si>
    <t>BFA</t>
  </si>
  <si>
    <t>MOZ</t>
  </si>
  <si>
    <t>MYS</t>
  </si>
  <si>
    <t>ITA</t>
  </si>
  <si>
    <t>ZWE</t>
  </si>
  <si>
    <t>AGO</t>
  </si>
  <si>
    <t>ROU</t>
  </si>
  <si>
    <t>ESP</t>
  </si>
  <si>
    <t>TWN</t>
  </si>
  <si>
    <t>Taiwan_Province of China</t>
  </si>
  <si>
    <t>GHA</t>
  </si>
  <si>
    <t>CIV</t>
  </si>
  <si>
    <t>ZMB</t>
  </si>
  <si>
    <t>MDG</t>
  </si>
  <si>
    <t>PRY</t>
  </si>
  <si>
    <t>IRN</t>
  </si>
  <si>
    <t>Iran, Islamic Republic of</t>
  </si>
  <si>
    <t>GTM</t>
  </si>
  <si>
    <t>GBR</t>
  </si>
  <si>
    <t>CMR</t>
  </si>
  <si>
    <t>LAO</t>
  </si>
  <si>
    <t>LKA</t>
  </si>
  <si>
    <t>HKG</t>
  </si>
  <si>
    <t>Hong Kong</t>
  </si>
  <si>
    <t>NER</t>
  </si>
  <si>
    <t>EGY</t>
  </si>
  <si>
    <t>PER</t>
  </si>
  <si>
    <t>GIN</t>
  </si>
  <si>
    <t>SOM</t>
  </si>
  <si>
    <t>CZE</t>
  </si>
  <si>
    <t>BDI</t>
  </si>
  <si>
    <t>SAU</t>
  </si>
  <si>
    <t>FIN</t>
  </si>
  <si>
    <t>TCD</t>
  </si>
  <si>
    <t>VEN</t>
  </si>
  <si>
    <t>MLI</t>
  </si>
  <si>
    <t>MWI</t>
  </si>
  <si>
    <t>SCG</t>
  </si>
  <si>
    <t>Serbia and Montenegro</t>
  </si>
  <si>
    <t>BOL</t>
  </si>
  <si>
    <t>ECU</t>
  </si>
  <si>
    <t>DOM</t>
  </si>
  <si>
    <t>PRT</t>
  </si>
  <si>
    <t>BEN</t>
  </si>
  <si>
    <t>IRQ</t>
  </si>
  <si>
    <t>HUN</t>
  </si>
  <si>
    <t>RWA</t>
  </si>
  <si>
    <t>SLE</t>
  </si>
  <si>
    <t>LBR</t>
  </si>
  <si>
    <t>BLR</t>
  </si>
  <si>
    <t>SWE</t>
  </si>
  <si>
    <t>SLV</t>
  </si>
  <si>
    <t>HND</t>
  </si>
  <si>
    <t>NOR</t>
  </si>
  <si>
    <t>GRC</t>
  </si>
  <si>
    <t>TGO</t>
  </si>
  <si>
    <t>BGR</t>
  </si>
  <si>
    <t>URY</t>
  </si>
  <si>
    <t>SEN</t>
  </si>
  <si>
    <t>HTI</t>
  </si>
  <si>
    <t>MAR</t>
  </si>
  <si>
    <t>SYR</t>
  </si>
  <si>
    <t>BIH</t>
  </si>
  <si>
    <t>CUB</t>
  </si>
  <si>
    <t>TUN</t>
  </si>
  <si>
    <t>AUT</t>
  </si>
  <si>
    <t>BEL</t>
  </si>
  <si>
    <t>AFG</t>
  </si>
  <si>
    <t>NIC</t>
  </si>
  <si>
    <t>DZA</t>
  </si>
  <si>
    <t>ISR</t>
  </si>
  <si>
    <t>DNK</t>
  </si>
  <si>
    <t>LVA</t>
  </si>
  <si>
    <t>UZB</t>
  </si>
  <si>
    <t>CHE</t>
  </si>
  <si>
    <t>SVK</t>
  </si>
  <si>
    <t>MNG</t>
  </si>
  <si>
    <t>HRV</t>
  </si>
  <si>
    <t>JAM</t>
  </si>
  <si>
    <t>MRT</t>
  </si>
  <si>
    <t>LBY</t>
  </si>
  <si>
    <t>Libyan Arab Jamahiriya</t>
  </si>
  <si>
    <t>PAN</t>
  </si>
  <si>
    <t>GAB</t>
  </si>
  <si>
    <t>PNG</t>
  </si>
  <si>
    <t>CAF</t>
  </si>
  <si>
    <t>NLD</t>
  </si>
  <si>
    <t>LTU</t>
  </si>
  <si>
    <t>TKM</t>
  </si>
  <si>
    <t>ARE</t>
  </si>
  <si>
    <t>SGP</t>
  </si>
  <si>
    <t>NZL</t>
  </si>
  <si>
    <t>CRI</t>
  </si>
  <si>
    <t>IRL</t>
  </si>
  <si>
    <t>YEM</t>
  </si>
  <si>
    <t>COG</t>
  </si>
  <si>
    <t>BWA</t>
  </si>
  <si>
    <t>LSO</t>
  </si>
  <si>
    <t>SVN</t>
  </si>
  <si>
    <t>BTN</t>
  </si>
  <si>
    <t>EST</t>
  </si>
  <si>
    <t>MKD</t>
  </si>
  <si>
    <t>Macedonia, the former Yugoslav Republic of</t>
  </si>
  <si>
    <t>GEO</t>
  </si>
  <si>
    <t>ERI</t>
  </si>
  <si>
    <t>KWT</t>
  </si>
  <si>
    <t>KGZ</t>
  </si>
  <si>
    <t>MUS</t>
  </si>
  <si>
    <t>LBN</t>
  </si>
  <si>
    <t>SWZ</t>
  </si>
  <si>
    <t>NAM</t>
  </si>
  <si>
    <t>ALB</t>
  </si>
  <si>
    <t>MDA</t>
  </si>
  <si>
    <t>Moldova, Republic of</t>
  </si>
  <si>
    <t>OMN</t>
  </si>
  <si>
    <t>GMB</t>
  </si>
  <si>
    <t>AZE</t>
  </si>
  <si>
    <t>REU</t>
  </si>
  <si>
    <t>DJI</t>
  </si>
  <si>
    <t>GNB</t>
  </si>
  <si>
    <t>GUY</t>
  </si>
  <si>
    <t>TLS</t>
  </si>
  <si>
    <t>JOR</t>
  </si>
  <si>
    <t>TJK</t>
  </si>
  <si>
    <t>QAT</t>
  </si>
  <si>
    <t>TTO</t>
  </si>
  <si>
    <t>GNQ</t>
  </si>
  <si>
    <t>LUX</t>
  </si>
  <si>
    <t>FJI</t>
  </si>
  <si>
    <t>GLP</t>
  </si>
  <si>
    <t>BHR</t>
  </si>
  <si>
    <t>CYP</t>
  </si>
  <si>
    <t>BLZ</t>
  </si>
  <si>
    <t>ISL</t>
  </si>
  <si>
    <t>SUR</t>
  </si>
  <si>
    <t>COM</t>
  </si>
  <si>
    <t>BHS</t>
  </si>
  <si>
    <t>SYC</t>
  </si>
  <si>
    <t>MAC</t>
  </si>
  <si>
    <t>Macao</t>
  </si>
  <si>
    <t>MTQ</t>
  </si>
  <si>
    <t>SLB</t>
  </si>
  <si>
    <t>MLT</t>
  </si>
  <si>
    <t>NCL</t>
  </si>
  <si>
    <t>ARM</t>
  </si>
  <si>
    <t>BRN</t>
  </si>
  <si>
    <t>CPV</t>
  </si>
  <si>
    <t>BRB</t>
  </si>
  <si>
    <t>GUF</t>
  </si>
  <si>
    <t>ANT</t>
  </si>
  <si>
    <t>Netherlands Antilles</t>
  </si>
  <si>
    <t>MDV</t>
  </si>
  <si>
    <t>ESH</t>
  </si>
  <si>
    <t>PRI</t>
  </si>
  <si>
    <t>PYF</t>
  </si>
  <si>
    <t>GRD</t>
  </si>
  <si>
    <t>MSR</t>
  </si>
  <si>
    <t>STP</t>
  </si>
  <si>
    <t>WSM</t>
  </si>
  <si>
    <t>ABW</t>
  </si>
  <si>
    <t>VCT</t>
  </si>
  <si>
    <t>VUT</t>
  </si>
  <si>
    <t>LCA</t>
  </si>
  <si>
    <t>BMU</t>
  </si>
  <si>
    <t>ATG</t>
  </si>
  <si>
    <t>CYM</t>
  </si>
  <si>
    <t>DMA</t>
  </si>
  <si>
    <t>KIR</t>
  </si>
  <si>
    <t>KNA</t>
  </si>
  <si>
    <t>GIB</t>
  </si>
  <si>
    <t>COK</t>
  </si>
  <si>
    <t>VGB</t>
  </si>
  <si>
    <t>Virgin Islands_British</t>
  </si>
  <si>
    <t>TCA</t>
  </si>
  <si>
    <t>TON</t>
  </si>
  <si>
    <t>FLK</t>
  </si>
  <si>
    <t>Falkland Islands (Malvinas)</t>
  </si>
  <si>
    <t>GUM</t>
  </si>
  <si>
    <t>FSM</t>
  </si>
  <si>
    <t>Micronesia, Federated States of</t>
  </si>
  <si>
    <t>WLF</t>
  </si>
  <si>
    <t>ASM</t>
  </si>
  <si>
    <t>FRO</t>
  </si>
  <si>
    <t>NIU</t>
  </si>
  <si>
    <t>GRL</t>
  </si>
  <si>
    <t>TKL</t>
  </si>
  <si>
    <t>Tokelau</t>
  </si>
  <si>
    <t>TUV</t>
  </si>
  <si>
    <t>VIR</t>
  </si>
  <si>
    <t>Virgin Islands_USA</t>
  </si>
  <si>
    <t>SPM</t>
  </si>
  <si>
    <t>SHN</t>
  </si>
  <si>
    <t>NRU</t>
  </si>
  <si>
    <t>AIA</t>
  </si>
  <si>
    <t>MYT</t>
  </si>
  <si>
    <t>MHL</t>
  </si>
  <si>
    <t>MNP</t>
  </si>
  <si>
    <t>NFK</t>
  </si>
  <si>
    <t>PCN</t>
  </si>
  <si>
    <t>PLW</t>
  </si>
  <si>
    <t>tot (country level emissions)</t>
  </si>
  <si>
    <t>SEA</t>
  </si>
  <si>
    <t>Int. Shipping</t>
  </si>
  <si>
    <t>AIR</t>
  </si>
  <si>
    <t>Int. Aviation</t>
  </si>
  <si>
    <r>
      <t>Emissions data of PM</t>
    </r>
    <r>
      <rPr>
        <vertAlign val="subscript"/>
        <sz val="11"/>
        <rFont val="Calibri"/>
        <family val="2"/>
        <scheme val="minor"/>
      </rPr>
      <t>2.5</t>
    </r>
    <r>
      <rPr>
        <sz val="11"/>
        <rFont val="Calibri"/>
        <family val="2"/>
        <scheme val="minor"/>
      </rPr>
      <t xml:space="preserve"> per each country on global scale</t>
    </r>
  </si>
  <si>
    <t>Country name</t>
  </si>
  <si>
    <r>
      <t xml:space="preserve">OECD
Total water abstraction </t>
    </r>
    <r>
      <rPr>
        <b/>
        <vertAlign val="superscript"/>
        <sz val="11"/>
        <color theme="1"/>
        <rFont val="Calibri"/>
        <family val="2"/>
        <scheme val="minor"/>
      </rPr>
      <t>c</t>
    </r>
  </si>
  <si>
    <t xml:space="preserve">Global Normalisation Factors (disease incidence) based on: </t>
  </si>
  <si>
    <t>EU-27 (kg U-235 eq.)
recalculated</t>
  </si>
  <si>
    <t xml:space="preserve">Inventory for climate change: single flows' values from different sources </t>
  </si>
  <si>
    <t>Inventory for land use (LU)</t>
  </si>
  <si>
    <t>Alternative source for climate change NFs:  aggregated value already characterised as from UNFCCC, 2015</t>
  </si>
  <si>
    <t>Inventory for ionising radiation (IR) from different sources</t>
  </si>
  <si>
    <t>2. OD inv</t>
  </si>
  <si>
    <t>Inventory for ozone depletion from different sources</t>
  </si>
  <si>
    <t>Inventory for ionising radiations from different sources</t>
  </si>
  <si>
    <t>Inventory for Particulate Matter (PM) from different sources</t>
  </si>
  <si>
    <t>Global inventory 2010 (Gg)</t>
  </si>
  <si>
    <t>Global inventory 2010 (Tg)</t>
  </si>
  <si>
    <t>conversion to kg</t>
  </si>
  <si>
    <t xml:space="preserve">See the tables below, detailed for each elementary flow </t>
  </si>
  <si>
    <r>
      <t>SO</t>
    </r>
    <r>
      <rPr>
        <b/>
        <vertAlign val="subscript"/>
        <sz val="11"/>
        <color theme="1"/>
        <rFont val="Calibri"/>
        <family val="2"/>
        <scheme val="minor"/>
      </rPr>
      <t>2</t>
    </r>
  </si>
  <si>
    <r>
      <t>NH</t>
    </r>
    <r>
      <rPr>
        <b/>
        <vertAlign val="subscript"/>
        <sz val="11"/>
        <color theme="1"/>
        <rFont val="Calibri"/>
        <family val="2"/>
        <scheme val="minor"/>
      </rPr>
      <t>3</t>
    </r>
  </si>
  <si>
    <r>
      <t>PM</t>
    </r>
    <r>
      <rPr>
        <b/>
        <vertAlign val="subscript"/>
        <sz val="11"/>
        <color theme="1"/>
        <rFont val="Calibri"/>
        <family val="2"/>
        <scheme val="minor"/>
      </rPr>
      <t>10</t>
    </r>
  </si>
  <si>
    <r>
      <t>PM</t>
    </r>
    <r>
      <rPr>
        <b/>
        <vertAlign val="subscript"/>
        <sz val="11"/>
        <color theme="1"/>
        <rFont val="Calibri"/>
        <family val="2"/>
        <scheme val="minor"/>
      </rPr>
      <t>2.5</t>
    </r>
  </si>
  <si>
    <t>Inventory assessment</t>
  </si>
  <si>
    <t>1. CC inv</t>
  </si>
  <si>
    <t>1. CC UNFCCC</t>
  </si>
  <si>
    <t>GLOBAL NFs (based on emissions between 2008 and 2013)
CTUh (cases/year)</t>
  </si>
  <si>
    <r>
      <t xml:space="preserve">URBAN vs RURAL POPULATION </t>
    </r>
    <r>
      <rPr>
        <b/>
        <vertAlign val="superscript"/>
        <sz val="11"/>
        <color theme="1"/>
        <rFont val="Calibri"/>
        <family val="2"/>
        <scheme val="minor"/>
      </rPr>
      <t>g</t>
    </r>
  </si>
  <si>
    <t>Inventory for photochemical ozone formation</t>
  </si>
  <si>
    <r>
      <t>PM</t>
    </r>
    <r>
      <rPr>
        <b/>
        <vertAlign val="subscript"/>
        <sz val="14"/>
        <color indexed="8"/>
        <rFont val="Calibri"/>
        <family val="2"/>
      </rPr>
      <t>2.5</t>
    </r>
    <r>
      <rPr>
        <b/>
        <sz val="14"/>
        <color indexed="8"/>
        <rFont val="Calibri"/>
        <family val="2"/>
      </rPr>
      <t xml:space="preserve"> emissions by each country in the world in 2010</t>
    </r>
  </si>
  <si>
    <t>ISO code Alpha-3</t>
  </si>
  <si>
    <t>Global inventory 2010  (Gg)</t>
  </si>
  <si>
    <t>Inventory for Land use</t>
  </si>
  <si>
    <t>Inventory for water used based on data of water withdrawal from combined sources</t>
  </si>
  <si>
    <t>Inventory for water used based on data of water withdrawal from WaterGAP</t>
  </si>
  <si>
    <t>Inventory for water use based on data of water consumption from WaterGAP</t>
  </si>
  <si>
    <t>Comparison of all alternative EU-27 and Global NFs for water use</t>
  </si>
  <si>
    <t>Inventory for acidification (AC) from different sources</t>
  </si>
  <si>
    <t>GLOBAL NFs 2010 
from Cucurachi et al. 2014</t>
  </si>
  <si>
    <t>EU NF from Cucurachi et al. 2014*</t>
  </si>
  <si>
    <t>Calculation of global NFs for water use (WU) by using ILCD method and an inventory on water withdrawal data from WaterGAP</t>
  </si>
  <si>
    <t>CFs:</t>
  </si>
  <si>
    <t>Calculation of global NFs for water use (WU) by using EF2017 method with non-marginal CFs and an inventory on water consumption data from WaterGAP</t>
  </si>
  <si>
    <t>Inventory of minerals and metals (MM) for Resource use (RU)</t>
  </si>
  <si>
    <r>
      <t xml:space="preserve">GLOBAL inventory 2010 </t>
    </r>
    <r>
      <rPr>
        <vertAlign val="superscript"/>
        <sz val="11"/>
        <color theme="1"/>
        <rFont val="Calibri"/>
        <family val="2"/>
        <scheme val="minor"/>
      </rPr>
      <t>a</t>
    </r>
  </si>
  <si>
    <t>Mapping and conversion into ILCD flows</t>
  </si>
  <si>
    <t>Inventory for water use (WU) based on data of water withdrawal from different source</t>
  </si>
  <si>
    <t>Inventory for water use (WU) based on data of water withdrawal from WaterGAP</t>
  </si>
  <si>
    <t>Inventory for water use (WU) based on data of water consumption from WaterGAP</t>
  </si>
  <si>
    <r>
      <t>NO</t>
    </r>
    <r>
      <rPr>
        <vertAlign val="subscript"/>
        <sz val="11"/>
        <color theme="1"/>
        <rFont val="Calibri"/>
        <family val="2"/>
        <scheme val="minor"/>
      </rPr>
      <t>2</t>
    </r>
  </si>
  <si>
    <r>
      <t>SO</t>
    </r>
    <r>
      <rPr>
        <vertAlign val="subscript"/>
        <sz val="11"/>
        <color theme="1"/>
        <rFont val="Calibri"/>
        <family val="2"/>
        <scheme val="minor"/>
      </rPr>
      <t>x</t>
    </r>
  </si>
  <si>
    <r>
      <t>SO</t>
    </r>
    <r>
      <rPr>
        <vertAlign val="subscript"/>
        <sz val="11"/>
        <color theme="1"/>
        <rFont val="Calibri"/>
        <family val="2"/>
        <scheme val="minor"/>
      </rPr>
      <t>3</t>
    </r>
  </si>
  <si>
    <t>ammonium</t>
  </si>
  <si>
    <t>nitrite</t>
  </si>
  <si>
    <t>nitrogen monoxides</t>
  </si>
  <si>
    <t>nitrogen dioxides</t>
  </si>
  <si>
    <t xml:space="preserve">n.a. </t>
  </si>
  <si>
    <t>nitrogen monoxide</t>
  </si>
  <si>
    <t>sulfur oxides</t>
  </si>
  <si>
    <t>sulfur trioxides</t>
  </si>
  <si>
    <t>Flow unit</t>
  </si>
  <si>
    <r>
      <t xml:space="preserve">Global 2010 (kg) </t>
    </r>
    <r>
      <rPr>
        <b/>
        <vertAlign val="superscript"/>
        <sz val="12"/>
        <color theme="1"/>
        <rFont val="Calibri"/>
        <family val="2"/>
        <scheme val="minor"/>
      </rPr>
      <t>a</t>
    </r>
  </si>
  <si>
    <r>
      <t xml:space="preserve">Global 2010 (kg) </t>
    </r>
    <r>
      <rPr>
        <b/>
        <vertAlign val="superscript"/>
        <sz val="12"/>
        <color theme="1"/>
        <rFont val="Calibri"/>
        <family val="2"/>
        <scheme val="minor"/>
      </rPr>
      <t>b</t>
    </r>
  </si>
  <si>
    <t>/</t>
  </si>
  <si>
    <t>production of tellurium, refined (Canada, Japan, Russia, USA)</t>
  </si>
  <si>
    <t xml:space="preserve">Emission compartment </t>
  </si>
  <si>
    <t>Formula/abbreviation</t>
  </si>
  <si>
    <r>
      <t>NH</t>
    </r>
    <r>
      <rPr>
        <vertAlign val="subscript"/>
        <sz val="11"/>
        <color theme="1"/>
        <rFont val="Calibri"/>
        <family val="2"/>
        <scheme val="minor"/>
      </rPr>
      <t>4</t>
    </r>
    <r>
      <rPr>
        <vertAlign val="superscript"/>
        <sz val="11"/>
        <color theme="1"/>
        <rFont val="Calibri"/>
        <family val="2"/>
        <scheme val="minor"/>
      </rPr>
      <t>+</t>
    </r>
  </si>
  <si>
    <r>
      <t>NO</t>
    </r>
    <r>
      <rPr>
        <vertAlign val="subscript"/>
        <sz val="11"/>
        <color theme="1"/>
        <rFont val="Calibri"/>
        <family val="2"/>
        <scheme val="minor"/>
      </rPr>
      <t>3</t>
    </r>
    <r>
      <rPr>
        <vertAlign val="superscript"/>
        <sz val="11"/>
        <color theme="1"/>
        <rFont val="Calibri"/>
        <family val="2"/>
        <scheme val="minor"/>
      </rPr>
      <t>-</t>
    </r>
  </si>
  <si>
    <r>
      <t>NO</t>
    </r>
    <r>
      <rPr>
        <vertAlign val="subscript"/>
        <sz val="11"/>
        <color theme="1"/>
        <rFont val="Calibri"/>
        <family val="2"/>
        <scheme val="minor"/>
      </rPr>
      <t>2</t>
    </r>
    <r>
      <rPr>
        <vertAlign val="superscript"/>
        <sz val="11"/>
        <color theme="1"/>
        <rFont val="Calibri"/>
        <family val="2"/>
        <scheme val="minor"/>
      </rPr>
      <t>-</t>
    </r>
  </si>
  <si>
    <t>formula / abbreviation</t>
  </si>
  <si>
    <t>N to water = N runoff and leaching</t>
  </si>
  <si>
    <t>Formula / abbreviation</t>
  </si>
  <si>
    <t>Micronesia (Federated States of)</t>
  </si>
  <si>
    <t>Global 2010 final inventory conversion to kg</t>
  </si>
  <si>
    <t xml:space="preserve">CFC-10 </t>
  </si>
  <si>
    <t>CFC-113</t>
  </si>
  <si>
    <t>1,1,2-trichlorotrifluoroethane</t>
  </si>
  <si>
    <t xml:space="preserve">CFs sources: </t>
  </si>
  <si>
    <t>Halon 1211+1301+2402</t>
  </si>
  <si>
    <t>CF from ILCD</t>
  </si>
  <si>
    <t>Halons 1211</t>
  </si>
  <si>
    <t>Flows</t>
  </si>
  <si>
    <t>Halon 1301</t>
  </si>
  <si>
    <t>Halon 2402</t>
  </si>
  <si>
    <t>Methyl bromide</t>
  </si>
  <si>
    <t>Methyl chloride</t>
  </si>
  <si>
    <t>Source: UNFCCC Data Interface</t>
  </si>
  <si>
    <t>Party</t>
  </si>
  <si>
    <t>Annex I or Non Annex I</t>
  </si>
  <si>
    <t>EU28</t>
  </si>
  <si>
    <t>Annex I</t>
  </si>
  <si>
    <t>United Kingdom of Great Britain and Northern Ireland</t>
  </si>
  <si>
    <t>Afghanistam</t>
  </si>
  <si>
    <t>Non Annex I</t>
  </si>
  <si>
    <t xml:space="preserve">Albania </t>
  </si>
  <si>
    <t>Democratic People's Republic of Korea</t>
  </si>
  <si>
    <t>Palestine</t>
  </si>
  <si>
    <t>United Republic of Tanzania</t>
  </si>
  <si>
    <t>global P from fertilizer</t>
  </si>
  <si>
    <t>= P fertilizer</t>
  </si>
  <si>
    <t>global P from manure</t>
  </si>
  <si>
    <t>= P manure</t>
  </si>
  <si>
    <t>Fertilizer, applied (P component)</t>
  </si>
  <si>
    <t>Manure, applied (P component)</t>
  </si>
  <si>
    <t xml:space="preserve">CFC-113 </t>
  </si>
  <si>
    <r>
      <t>CO</t>
    </r>
    <r>
      <rPr>
        <vertAlign val="subscript"/>
        <sz val="11"/>
        <color theme="1"/>
        <rFont val="Calibri"/>
        <family val="2"/>
        <scheme val="minor"/>
      </rPr>
      <t xml:space="preserve">2 </t>
    </r>
    <r>
      <rPr>
        <sz val="11"/>
        <color theme="1"/>
        <rFont val="Calibri"/>
        <family val="2"/>
        <scheme val="minor"/>
      </rPr>
      <t>fossil</t>
    </r>
  </si>
  <si>
    <r>
      <t>CO</t>
    </r>
    <r>
      <rPr>
        <vertAlign val="subscript"/>
        <sz val="11"/>
        <color theme="1"/>
        <rFont val="Calibri"/>
        <family val="2"/>
        <scheme val="minor"/>
      </rPr>
      <t xml:space="preserve">2 </t>
    </r>
    <r>
      <rPr>
        <sz val="11"/>
        <color theme="1"/>
        <rFont val="Calibri"/>
        <family val="2"/>
        <scheme val="minor"/>
      </rPr>
      <t>biogenic</t>
    </r>
  </si>
  <si>
    <t>CH4 biogenic</t>
  </si>
  <si>
    <t>carbon dioxide biogenic</t>
  </si>
  <si>
    <t>carbon dioxide fossil</t>
  </si>
  <si>
    <t>methane biogenic</t>
  </si>
  <si>
    <t>methane fossil</t>
  </si>
  <si>
    <t>CH4 fossil</t>
  </si>
  <si>
    <t>Country-specific CF proxy</t>
  </si>
  <si>
    <r>
      <t>CO</t>
    </r>
    <r>
      <rPr>
        <vertAlign val="subscript"/>
        <sz val="11"/>
        <color theme="1"/>
        <rFont val="Calibri"/>
        <family val="2"/>
        <scheme val="minor"/>
      </rPr>
      <t xml:space="preserve">2 </t>
    </r>
    <r>
      <rPr>
        <sz val="11"/>
        <color theme="1"/>
        <rFont val="Calibri"/>
        <family val="2"/>
        <scheme val="minor"/>
      </rPr>
      <t>(Land use change)</t>
    </r>
  </si>
  <si>
    <t>kg/yr</t>
  </si>
  <si>
    <t>to water (from agriculture)</t>
  </si>
  <si>
    <t>to water (from WWTP)</t>
  </si>
  <si>
    <r>
      <t xml:space="preserve">global P to water from FAOSTAT + Scherer&amp;Pfister (2015) </t>
    </r>
    <r>
      <rPr>
        <vertAlign val="superscript"/>
        <sz val="11"/>
        <color theme="1"/>
        <rFont val="Calibri"/>
        <family val="2"/>
        <scheme val="minor"/>
      </rPr>
      <t>b</t>
    </r>
  </si>
  <si>
    <t>Global 2010 
kg</t>
  </si>
  <si>
    <t>carbon dioxide LUC</t>
  </si>
  <si>
    <t xml:space="preserve">methane biogenic </t>
  </si>
  <si>
    <t>methan fossil</t>
  </si>
  <si>
    <r>
      <t>N</t>
    </r>
    <r>
      <rPr>
        <vertAlign val="subscript"/>
        <sz val="11"/>
        <color rgb="FF000000"/>
        <rFont val="Calibri"/>
        <family val="2"/>
        <scheme val="minor"/>
      </rPr>
      <t>2</t>
    </r>
    <r>
      <rPr>
        <sz val="11"/>
        <color rgb="FF000000"/>
        <rFont val="Calibri"/>
        <family val="2"/>
        <scheme val="minor"/>
      </rPr>
      <t>O</t>
    </r>
  </si>
  <si>
    <r>
      <t>C</t>
    </r>
    <r>
      <rPr>
        <vertAlign val="subscript"/>
        <sz val="11"/>
        <color rgb="FF000000"/>
        <rFont val="Calibri"/>
        <family val="2"/>
        <scheme val="minor"/>
      </rPr>
      <t>2</t>
    </r>
    <r>
      <rPr>
        <sz val="11"/>
        <color rgb="FF000000"/>
        <rFont val="Calibri"/>
        <family val="2"/>
        <scheme val="minor"/>
      </rPr>
      <t>F</t>
    </r>
    <r>
      <rPr>
        <vertAlign val="subscript"/>
        <sz val="11"/>
        <color rgb="FF000000"/>
        <rFont val="Calibri"/>
        <family val="2"/>
        <scheme val="minor"/>
      </rPr>
      <t>6</t>
    </r>
    <r>
      <rPr>
        <sz val="11"/>
        <color rgb="FF000000"/>
        <rFont val="Calibri"/>
        <family val="2"/>
        <scheme val="minor"/>
      </rPr>
      <t xml:space="preserve"> </t>
    </r>
  </si>
  <si>
    <r>
      <t>C</t>
    </r>
    <r>
      <rPr>
        <vertAlign val="subscript"/>
        <sz val="11"/>
        <color rgb="FF000000"/>
        <rFont val="Calibri"/>
        <family val="2"/>
        <scheme val="minor"/>
      </rPr>
      <t>3</t>
    </r>
    <r>
      <rPr>
        <sz val="11"/>
        <color rgb="FF000000"/>
        <rFont val="Calibri"/>
        <family val="2"/>
        <scheme val="minor"/>
      </rPr>
      <t>F</t>
    </r>
    <r>
      <rPr>
        <vertAlign val="subscript"/>
        <sz val="11"/>
        <color rgb="FF000000"/>
        <rFont val="Calibri"/>
        <family val="2"/>
        <scheme val="minor"/>
      </rPr>
      <t>8</t>
    </r>
  </si>
  <si>
    <r>
      <t>C</t>
    </r>
    <r>
      <rPr>
        <vertAlign val="subscript"/>
        <sz val="11"/>
        <color rgb="FF000000"/>
        <rFont val="Calibri"/>
        <family val="2"/>
        <scheme val="minor"/>
      </rPr>
      <t>4</t>
    </r>
    <r>
      <rPr>
        <sz val="11"/>
        <color rgb="FF000000"/>
        <rFont val="Calibri"/>
        <family val="2"/>
        <scheme val="minor"/>
      </rPr>
      <t>F</t>
    </r>
    <r>
      <rPr>
        <vertAlign val="subscript"/>
        <sz val="11"/>
        <color rgb="FF000000"/>
        <rFont val="Calibri"/>
        <family val="2"/>
        <scheme val="minor"/>
      </rPr>
      <t>10</t>
    </r>
  </si>
  <si>
    <r>
      <t>C</t>
    </r>
    <r>
      <rPr>
        <vertAlign val="subscript"/>
        <sz val="11"/>
        <color rgb="FF000000"/>
        <rFont val="Calibri"/>
        <family val="2"/>
        <scheme val="minor"/>
      </rPr>
      <t>5</t>
    </r>
    <r>
      <rPr>
        <sz val="11"/>
        <color rgb="FF000000"/>
        <rFont val="Calibri"/>
        <family val="2"/>
        <scheme val="minor"/>
      </rPr>
      <t>F</t>
    </r>
    <r>
      <rPr>
        <vertAlign val="subscript"/>
        <sz val="11"/>
        <color rgb="FF000000"/>
        <rFont val="Calibri"/>
        <family val="2"/>
        <scheme val="minor"/>
      </rPr>
      <t>12</t>
    </r>
  </si>
  <si>
    <r>
      <t>C</t>
    </r>
    <r>
      <rPr>
        <vertAlign val="subscript"/>
        <sz val="11"/>
        <color rgb="FF000000"/>
        <rFont val="Calibri"/>
        <family val="2"/>
        <scheme val="minor"/>
      </rPr>
      <t>6</t>
    </r>
    <r>
      <rPr>
        <sz val="11"/>
        <color rgb="FF000000"/>
        <rFont val="Calibri"/>
        <family val="2"/>
        <scheme val="minor"/>
      </rPr>
      <t>F</t>
    </r>
    <r>
      <rPr>
        <vertAlign val="subscript"/>
        <sz val="11"/>
        <color rgb="FF000000"/>
        <rFont val="Calibri"/>
        <family val="2"/>
        <scheme val="minor"/>
      </rPr>
      <t>14</t>
    </r>
  </si>
  <si>
    <r>
      <t>C</t>
    </r>
    <r>
      <rPr>
        <vertAlign val="subscript"/>
        <sz val="11"/>
        <color rgb="FF000000"/>
        <rFont val="Calibri"/>
        <family val="2"/>
        <scheme val="minor"/>
      </rPr>
      <t>4</t>
    </r>
    <r>
      <rPr>
        <sz val="11"/>
        <color rgb="FF000000"/>
        <rFont val="Calibri"/>
        <family val="2"/>
        <scheme val="minor"/>
      </rPr>
      <t>F</t>
    </r>
    <r>
      <rPr>
        <vertAlign val="subscript"/>
        <sz val="11"/>
        <color rgb="FF000000"/>
        <rFont val="Calibri"/>
        <family val="2"/>
        <scheme val="minor"/>
      </rPr>
      <t>8</t>
    </r>
  </si>
  <si>
    <r>
      <t>CF</t>
    </r>
    <r>
      <rPr>
        <vertAlign val="subscript"/>
        <sz val="11"/>
        <color rgb="FF000000"/>
        <rFont val="Calibri"/>
        <family val="2"/>
        <scheme val="minor"/>
      </rPr>
      <t>4</t>
    </r>
    <r>
      <rPr>
        <sz val="11"/>
        <color rgb="FF000000"/>
        <rFont val="Calibri"/>
        <family val="2"/>
        <scheme val="minor"/>
      </rPr>
      <t xml:space="preserve">  </t>
    </r>
  </si>
  <si>
    <r>
      <t>SF</t>
    </r>
    <r>
      <rPr>
        <vertAlign val="subscript"/>
        <sz val="11"/>
        <color rgb="FF000000"/>
        <rFont val="Calibri"/>
        <family val="2"/>
        <scheme val="minor"/>
      </rPr>
      <t>6</t>
    </r>
  </si>
  <si>
    <t>(Halon sum)</t>
  </si>
  <si>
    <r>
      <t>NF</t>
    </r>
    <r>
      <rPr>
        <vertAlign val="subscript"/>
        <sz val="11"/>
        <color rgb="FF000000"/>
        <rFont val="Calibri"/>
        <family val="2"/>
        <scheme val="minor"/>
      </rPr>
      <t>3</t>
    </r>
  </si>
  <si>
    <t>methane LUC</t>
  </si>
  <si>
    <t>nitrous oxide (syn: dinitrogen monoxide)</t>
  </si>
  <si>
    <t>PFC-116 (ex HFC-116 in ILCD 2011-IPCC 2007)</t>
  </si>
  <si>
    <t>PFC-218 (ex perfluoropropane)</t>
  </si>
  <si>
    <t>PFC-31-10 (ex perfluorobutane)</t>
  </si>
  <si>
    <t>PFC-41-12 (ex dodecafluoropentane)</t>
  </si>
  <si>
    <t>PFC-51-14 (ex perfluorohexane)</t>
  </si>
  <si>
    <t>PFC-318 (ex FC-318)</t>
  </si>
  <si>
    <t>FC-14 (ex FC-14)</t>
  </si>
  <si>
    <t>HFC-4310mee</t>
  </si>
  <si>
    <t>Carbon tetrachloride</t>
  </si>
  <si>
    <t>CH4 (Land use change)</t>
  </si>
  <si>
    <t>Proxy of emissions from 2011, except for China (2012)</t>
  </si>
  <si>
    <t>Proxy of emissions from 2009, except for Kiribati (2008)</t>
  </si>
  <si>
    <t>Inventory for 2010 in kg CO2 eq. (including proxies)</t>
  </si>
  <si>
    <t xml:space="preserve">data reported in the last submission of each country to UNFCCC </t>
  </si>
  <si>
    <t>EDGAR</t>
  </si>
  <si>
    <r>
      <t xml:space="preserve">ECCAD </t>
    </r>
    <r>
      <rPr>
        <vertAlign val="superscript"/>
        <sz val="11"/>
        <color theme="1"/>
        <rFont val="Calibri"/>
        <family val="2"/>
        <scheme val="minor"/>
      </rPr>
      <t>b</t>
    </r>
  </si>
  <si>
    <r>
      <t>Oita et al., 2016</t>
    </r>
    <r>
      <rPr>
        <vertAlign val="superscript"/>
        <sz val="11"/>
        <color theme="1"/>
        <rFont val="Calibri"/>
        <family val="2"/>
        <scheme val="minor"/>
      </rPr>
      <t xml:space="preserve"> c</t>
    </r>
  </si>
  <si>
    <t>hard coal</t>
  </si>
  <si>
    <t>brown coal</t>
  </si>
  <si>
    <t>peat</t>
  </si>
  <si>
    <r>
      <t>CO</t>
    </r>
    <r>
      <rPr>
        <vertAlign val="subscript"/>
        <sz val="11"/>
        <color rgb="FF000000"/>
        <rFont val="Calibri"/>
        <family val="2"/>
        <scheme val="minor"/>
      </rPr>
      <t xml:space="preserve">2 </t>
    </r>
    <r>
      <rPr>
        <sz val="11"/>
        <color rgb="FF000000"/>
        <rFont val="Calibri"/>
        <family val="2"/>
        <scheme val="minor"/>
      </rPr>
      <t>biogenic</t>
    </r>
  </si>
  <si>
    <r>
      <t>CO</t>
    </r>
    <r>
      <rPr>
        <vertAlign val="subscript"/>
        <sz val="11"/>
        <color rgb="FF000000"/>
        <rFont val="Calibri"/>
        <family val="2"/>
        <scheme val="minor"/>
      </rPr>
      <t xml:space="preserve">2 </t>
    </r>
    <r>
      <rPr>
        <sz val="11"/>
        <color rgb="FF000000"/>
        <rFont val="Calibri"/>
        <family val="2"/>
        <scheme val="minor"/>
      </rPr>
      <t>fossil</t>
    </r>
  </si>
  <si>
    <r>
      <t>CO</t>
    </r>
    <r>
      <rPr>
        <vertAlign val="subscript"/>
        <sz val="11"/>
        <color rgb="FF000000"/>
        <rFont val="Calibri"/>
        <family val="2"/>
        <scheme val="minor"/>
      </rPr>
      <t xml:space="preserve">2 </t>
    </r>
    <r>
      <rPr>
        <sz val="11"/>
        <color rgb="FF000000"/>
        <rFont val="Calibri"/>
        <family val="2"/>
        <scheme val="minor"/>
      </rPr>
      <t>LUC</t>
    </r>
  </si>
  <si>
    <r>
      <t>CH</t>
    </r>
    <r>
      <rPr>
        <vertAlign val="subscript"/>
        <sz val="11"/>
        <color rgb="FF000000"/>
        <rFont val="Calibri"/>
        <family val="2"/>
        <scheme val="minor"/>
      </rPr>
      <t>4</t>
    </r>
    <r>
      <rPr>
        <sz val="11"/>
        <color rgb="FF000000"/>
        <rFont val="Calibri"/>
        <family val="2"/>
        <scheme val="minor"/>
      </rPr>
      <t xml:space="preserve"> biogenic</t>
    </r>
  </si>
  <si>
    <r>
      <t>CH</t>
    </r>
    <r>
      <rPr>
        <vertAlign val="subscript"/>
        <sz val="11"/>
        <color rgb="FF000000"/>
        <rFont val="Calibri"/>
        <family val="2"/>
        <scheme val="minor"/>
      </rPr>
      <t>4</t>
    </r>
    <r>
      <rPr>
        <sz val="11"/>
        <color rgb="FF000000"/>
        <rFont val="Calibri"/>
        <family val="2"/>
        <scheme val="minor"/>
      </rPr>
      <t xml:space="preserve"> fossil</t>
    </r>
  </si>
  <si>
    <r>
      <t>CH</t>
    </r>
    <r>
      <rPr>
        <vertAlign val="subscript"/>
        <sz val="11"/>
        <color rgb="FF000000"/>
        <rFont val="Calibri"/>
        <family val="2"/>
        <scheme val="minor"/>
      </rPr>
      <t>4</t>
    </r>
    <r>
      <rPr>
        <sz val="11"/>
        <color rgb="FF000000"/>
        <rFont val="Calibri"/>
        <family val="2"/>
        <scheme val="minor"/>
      </rPr>
      <t xml:space="preserve"> LUC</t>
    </r>
  </si>
  <si>
    <t>methan (land use change)</t>
  </si>
  <si>
    <t>carbon dioxide (land use change)</t>
  </si>
  <si>
    <t>CO fossil</t>
  </si>
  <si>
    <t>carbon monoxide fossil</t>
  </si>
  <si>
    <t>Elementary flows (ILCD name)</t>
  </si>
  <si>
    <t>Elementary flows (EF name)</t>
  </si>
  <si>
    <t>formula/abbreviation or synonym</t>
  </si>
  <si>
    <t>Calculation of average CF for Halon sum, for both ILCD and EF</t>
  </si>
  <si>
    <t>1. CC NF_ILCD and EF</t>
  </si>
  <si>
    <t>the green values are then reported in red in the fin.a.l inventory since they are from 2008</t>
  </si>
  <si>
    <t xml:space="preserve">CFC-11 </t>
  </si>
  <si>
    <t>Global 2010
ONLY Fraser with Halon sum</t>
  </si>
  <si>
    <t>Global 2010 ONLY Fraser with Halon 1211 + sum of Halons 1301 and 2402</t>
  </si>
  <si>
    <t>Global 2010 complemented with Halon sum</t>
  </si>
  <si>
    <t>Global 2010 complemented with Halon 1211 + sum of Halons 1301 and 2402</t>
  </si>
  <si>
    <t>Halon sum</t>
  </si>
  <si>
    <t>Halon 1211 + 1301 + 2402</t>
  </si>
  <si>
    <t>Halon 1301 + 2402</t>
  </si>
  <si>
    <t>(Halon sum - Halon 1211)</t>
  </si>
  <si>
    <t>Inventory for Ozone depletion (OD) from different sources</t>
  </si>
  <si>
    <t>Global 2010 complemented with Halon sum (HCFC 141b and 142b from Simmonds)</t>
  </si>
  <si>
    <t>Global 2010 complemented with Halon 1211 + sum of Halons 1301 and 2402. (HCFC 141b and 142b from Simmonds)</t>
  </si>
  <si>
    <t>formula/abbreviation/ synonym</t>
  </si>
  <si>
    <t>A</t>
  </si>
  <si>
    <t>B</t>
  </si>
  <si>
    <t>C</t>
  </si>
  <si>
    <t>D</t>
  </si>
  <si>
    <t>F</t>
  </si>
  <si>
    <t>final choice</t>
  </si>
  <si>
    <t>Global 2010 alternative inventory with HCFCs from Simmonds, conversion to kg</t>
  </si>
  <si>
    <t>Final inventory in kg is in the light blue colulm</t>
  </si>
  <si>
    <t>2. OD NF_ILCD</t>
  </si>
  <si>
    <t>Global NF for ozone depletion, based on ILCD 2011: final value, alternatives and contribution</t>
  </si>
  <si>
    <t>2. OD NF_EF</t>
  </si>
  <si>
    <r>
      <t xml:space="preserve"> CCl</t>
    </r>
    <r>
      <rPr>
        <vertAlign val="subscript"/>
        <sz val="11"/>
        <color theme="1"/>
        <rFont val="Calibri"/>
        <family val="2"/>
        <scheme val="minor"/>
      </rPr>
      <t>4</t>
    </r>
    <r>
      <rPr>
        <sz val="11"/>
        <color theme="1"/>
        <rFont val="Calibri"/>
        <family val="2"/>
        <scheme val="minor"/>
      </rPr>
      <t xml:space="preserve"> (CTC in the references)</t>
    </r>
  </si>
  <si>
    <r>
      <t>Global 2008</t>
    </r>
    <r>
      <rPr>
        <b/>
        <vertAlign val="superscript"/>
        <sz val="11"/>
        <rFont val="Calibri"/>
        <family val="2"/>
        <scheme val="minor"/>
      </rPr>
      <t xml:space="preserve">a 
</t>
    </r>
    <r>
      <rPr>
        <b/>
        <sz val="11"/>
        <rFont val="Calibri"/>
        <family val="2"/>
        <scheme val="minor"/>
      </rPr>
      <t>(Ktonnes)</t>
    </r>
  </si>
  <si>
    <r>
      <t>Global 2008</t>
    </r>
    <r>
      <rPr>
        <b/>
        <vertAlign val="superscript"/>
        <sz val="11"/>
        <color theme="1"/>
        <rFont val="Calibri"/>
        <family val="2"/>
        <scheme val="minor"/>
      </rPr>
      <t>b</t>
    </r>
    <r>
      <rPr>
        <b/>
        <sz val="11"/>
        <color theme="1"/>
        <rFont val="Calibri"/>
        <family val="2"/>
        <scheme val="minor"/>
      </rPr>
      <t xml:space="preserve"> (Gg)</t>
    </r>
    <r>
      <rPr>
        <b/>
        <vertAlign val="superscript"/>
        <sz val="11"/>
        <color theme="1"/>
        <rFont val="Calibri"/>
        <family val="2"/>
        <scheme val="minor"/>
      </rPr>
      <t xml:space="preserve">  </t>
    </r>
  </si>
  <si>
    <r>
      <t>Global 2010</t>
    </r>
    <r>
      <rPr>
        <b/>
        <vertAlign val="superscript"/>
        <sz val="11"/>
        <color theme="1"/>
        <rFont val="Calibri"/>
        <family val="2"/>
        <scheme val="minor"/>
      </rPr>
      <t xml:space="preserve">c,d,e
</t>
    </r>
    <r>
      <rPr>
        <b/>
        <sz val="11"/>
        <color theme="1"/>
        <rFont val="Calibri"/>
        <family val="2"/>
        <scheme val="minor"/>
      </rPr>
      <t>(Ktonnes)</t>
    </r>
  </si>
  <si>
    <r>
      <t xml:space="preserve">Global 2008 </t>
    </r>
    <r>
      <rPr>
        <b/>
        <vertAlign val="superscript"/>
        <sz val="11"/>
        <color theme="1"/>
        <rFont val="Calibri"/>
        <family val="2"/>
        <scheme val="minor"/>
      </rPr>
      <t xml:space="preserve">f </t>
    </r>
    <r>
      <rPr>
        <b/>
        <sz val="11"/>
        <color theme="1"/>
        <rFont val="Calibri"/>
        <family val="2"/>
        <scheme val="minor"/>
      </rPr>
      <t>Gg</t>
    </r>
  </si>
  <si>
    <r>
      <t xml:space="preserve">Global 2012 </t>
    </r>
    <r>
      <rPr>
        <b/>
        <vertAlign val="superscript"/>
        <sz val="11"/>
        <color theme="1"/>
        <rFont val="Calibri"/>
        <family val="2"/>
        <scheme val="minor"/>
      </rPr>
      <t>g</t>
    </r>
    <r>
      <rPr>
        <b/>
        <sz val="11"/>
        <color theme="1"/>
        <rFont val="Calibri"/>
        <family val="2"/>
        <scheme val="minor"/>
      </rPr>
      <t xml:space="preserve"> Gg</t>
    </r>
  </si>
  <si>
    <r>
      <t xml:space="preserve">Global 2008 </t>
    </r>
    <r>
      <rPr>
        <b/>
        <vertAlign val="superscript"/>
        <sz val="11"/>
        <color theme="1"/>
        <rFont val="Calibri"/>
        <family val="2"/>
        <scheme val="minor"/>
      </rPr>
      <t xml:space="preserve">h </t>
    </r>
    <r>
      <rPr>
        <b/>
        <sz val="11"/>
        <color theme="1"/>
        <rFont val="Calibri"/>
        <family val="2"/>
        <scheme val="minor"/>
      </rPr>
      <t>Gg</t>
    </r>
  </si>
  <si>
    <r>
      <t xml:space="preserve">Global 2010 </t>
    </r>
    <r>
      <rPr>
        <b/>
        <vertAlign val="superscript"/>
        <sz val="11"/>
        <color theme="1"/>
        <rFont val="Calibri"/>
        <family val="2"/>
        <scheme val="minor"/>
      </rPr>
      <t xml:space="preserve">h </t>
    </r>
    <r>
      <rPr>
        <b/>
        <sz val="11"/>
        <color theme="1"/>
        <rFont val="Calibri"/>
        <family val="2"/>
        <scheme val="minor"/>
      </rPr>
      <t>Gg</t>
    </r>
  </si>
  <si>
    <r>
      <t xml:space="preserve">Global 2012 </t>
    </r>
    <r>
      <rPr>
        <b/>
        <vertAlign val="superscript"/>
        <sz val="11"/>
        <color theme="1"/>
        <rFont val="Calibri"/>
        <family val="2"/>
        <scheme val="minor"/>
      </rPr>
      <t xml:space="preserve">h </t>
    </r>
    <r>
      <rPr>
        <b/>
        <sz val="11"/>
        <color theme="1"/>
        <rFont val="Calibri"/>
        <family val="2"/>
        <scheme val="minor"/>
      </rPr>
      <t>Gg</t>
    </r>
  </si>
  <si>
    <r>
      <t xml:space="preserve">Global 2008 (Gg) </t>
    </r>
    <r>
      <rPr>
        <b/>
        <vertAlign val="superscript"/>
        <sz val="11"/>
        <color theme="1"/>
        <rFont val="Calibri"/>
        <family val="2"/>
        <scheme val="minor"/>
      </rPr>
      <t>i</t>
    </r>
  </si>
  <si>
    <t>MB in the reference</t>
  </si>
  <si>
    <t xml:space="preserve">HCFC 140 </t>
  </si>
  <si>
    <r>
      <t>1,1,1-trichloroethane; CCl</t>
    </r>
    <r>
      <rPr>
        <vertAlign val="subscript"/>
        <sz val="11"/>
        <color theme="1"/>
        <rFont val="Calibri"/>
        <family val="2"/>
        <scheme val="minor"/>
      </rPr>
      <t>3</t>
    </r>
    <r>
      <rPr>
        <sz val="11"/>
        <color theme="1"/>
        <rFont val="Calibri"/>
        <family val="2"/>
        <scheme val="minor"/>
      </rPr>
      <t>CH</t>
    </r>
    <r>
      <rPr>
        <vertAlign val="subscript"/>
        <sz val="11"/>
        <color theme="1"/>
        <rFont val="Calibri"/>
        <family val="2"/>
        <scheme val="minor"/>
      </rPr>
      <t>3</t>
    </r>
    <r>
      <rPr>
        <sz val="11"/>
        <color theme="1"/>
        <rFont val="Calibri"/>
        <family val="2"/>
        <scheme val="minor"/>
      </rPr>
      <t xml:space="preserve"> or MC as Methyl chloroform in the reference</t>
    </r>
  </si>
  <si>
    <r>
      <t xml:space="preserve"> CH</t>
    </r>
    <r>
      <rPr>
        <vertAlign val="subscript"/>
        <sz val="11"/>
        <color theme="1"/>
        <rFont val="Calibri"/>
        <family val="2"/>
        <scheme val="minor"/>
      </rPr>
      <t>3</t>
    </r>
    <r>
      <rPr>
        <sz val="11"/>
        <color theme="1"/>
        <rFont val="Calibri"/>
        <family val="2"/>
        <scheme val="minor"/>
      </rPr>
      <t>Cl or Methyl chloride</t>
    </r>
  </si>
  <si>
    <r>
      <t xml:space="preserve">Global  CO2 from sector 5 IPCC * (Gg) </t>
    </r>
    <r>
      <rPr>
        <b/>
        <vertAlign val="superscript"/>
        <sz val="11"/>
        <color theme="1"/>
        <rFont val="Calibri"/>
        <family val="2"/>
        <scheme val="minor"/>
      </rPr>
      <t>b</t>
    </r>
    <r>
      <rPr>
        <b/>
        <sz val="11"/>
        <color theme="1"/>
        <rFont val="Calibri"/>
        <family val="2"/>
        <scheme val="minor"/>
      </rPr>
      <t xml:space="preserve"> </t>
    </r>
  </si>
  <si>
    <r>
      <t xml:space="preserve">Global 2010 </t>
    </r>
    <r>
      <rPr>
        <b/>
        <vertAlign val="superscript"/>
        <sz val="11"/>
        <rFont val="Calibri"/>
        <family val="2"/>
        <scheme val="minor"/>
      </rPr>
      <t xml:space="preserve">c </t>
    </r>
    <r>
      <rPr>
        <b/>
        <sz val="11"/>
        <rFont val="Calibri"/>
        <family val="2"/>
        <scheme val="minor"/>
      </rPr>
      <t>(Gg)</t>
    </r>
  </si>
  <si>
    <r>
      <t xml:space="preserve">Global 2008 </t>
    </r>
    <r>
      <rPr>
        <b/>
        <vertAlign val="superscript"/>
        <sz val="11"/>
        <rFont val="Calibri"/>
        <family val="2"/>
        <scheme val="minor"/>
      </rPr>
      <t xml:space="preserve">d </t>
    </r>
    <r>
      <rPr>
        <b/>
        <sz val="11"/>
        <rFont val="Calibri"/>
        <family val="2"/>
        <scheme val="minor"/>
      </rPr>
      <t>(Gg)</t>
    </r>
  </si>
  <si>
    <r>
      <t xml:space="preserve">Global 2010 </t>
    </r>
    <r>
      <rPr>
        <b/>
        <vertAlign val="superscript"/>
        <sz val="11"/>
        <rFont val="Calibri"/>
        <family val="2"/>
        <scheme val="minor"/>
      </rPr>
      <t xml:space="preserve">e </t>
    </r>
    <r>
      <rPr>
        <b/>
        <sz val="11"/>
        <rFont val="Calibri"/>
        <family val="2"/>
        <scheme val="minor"/>
      </rPr>
      <t>(Gg)</t>
    </r>
  </si>
  <si>
    <r>
      <t>Global 2008</t>
    </r>
    <r>
      <rPr>
        <b/>
        <vertAlign val="superscript"/>
        <sz val="11"/>
        <rFont val="Calibri"/>
        <family val="2"/>
        <scheme val="minor"/>
      </rPr>
      <t>f</t>
    </r>
    <r>
      <rPr>
        <b/>
        <sz val="11"/>
        <rFont val="Calibri"/>
        <family val="2"/>
        <scheme val="minor"/>
      </rPr>
      <t>(Gg)</t>
    </r>
  </si>
  <si>
    <r>
      <t>Global 2008</t>
    </r>
    <r>
      <rPr>
        <b/>
        <vertAlign val="superscript"/>
        <sz val="11"/>
        <rFont val="Calibri"/>
        <family val="2"/>
        <scheme val="minor"/>
      </rPr>
      <t xml:space="preserve">g </t>
    </r>
    <r>
      <rPr>
        <b/>
        <sz val="11"/>
        <rFont val="Calibri"/>
        <family val="2"/>
        <scheme val="minor"/>
      </rPr>
      <t>(Gg)</t>
    </r>
  </si>
  <si>
    <t>red figures are from 2008</t>
  </si>
  <si>
    <t>Halon sum (i.e. Halons 1211+1301+2402)</t>
  </si>
  <si>
    <t>Halon 1301+2402 (given by Halon sum minus Halon 1211)</t>
  </si>
  <si>
    <t>Global inventory with Halon 1211 + sum of Halons 1301 and 2402 (conversion to kg)</t>
  </si>
  <si>
    <t>Global inventory with halon sum 
(conversion to kg)</t>
  </si>
  <si>
    <t>Global 2010 complemented inventory (Gg)</t>
  </si>
  <si>
    <t>Global inventory with Halon 1211 + sum of Halons 1301 and 2402</t>
  </si>
  <si>
    <t xml:space="preserve">Global inventory with halon sum </t>
  </si>
  <si>
    <t>Global inventory  with Halon 1211 + sum of Halons 1301 and 2402)</t>
  </si>
  <si>
    <t>ILCD 2011</t>
  </si>
  <si>
    <t>* IPCC sector 5 represents emissions from Land use/Land use change and Forestry</t>
  </si>
  <si>
    <r>
      <t xml:space="preserve">Global 2010 excluding CO2 from IPCC sector 5 (Gg) </t>
    </r>
    <r>
      <rPr>
        <b/>
        <vertAlign val="superscript"/>
        <sz val="11"/>
        <color theme="1"/>
        <rFont val="Calibri"/>
        <family val="2"/>
        <scheme val="minor"/>
      </rPr>
      <t xml:space="preserve">a </t>
    </r>
  </si>
  <si>
    <t xml:space="preserve">Data displayed on the data interface are "as received" from Parties. </t>
  </si>
  <si>
    <t>http://di.unfccc.int/time_series</t>
  </si>
  <si>
    <t>Accessed in April 2018</t>
  </si>
  <si>
    <t>Global inventory 2010 (conversion to kg )</t>
  </si>
  <si>
    <t xml:space="preserve">Global NF for POF (kg NMVOC eq.) based on: </t>
  </si>
  <si>
    <t>global inventory 2010 from EDGAR</t>
  </si>
  <si>
    <r>
      <t>ECCAD</t>
    </r>
    <r>
      <rPr>
        <vertAlign val="superscript"/>
        <sz val="11"/>
        <color theme="1"/>
        <rFont val="Calibri"/>
        <family val="2"/>
        <scheme val="minor"/>
      </rPr>
      <t xml:space="preserve"> b</t>
    </r>
  </si>
  <si>
    <r>
      <t xml:space="preserve">Oita et al., 2016 </t>
    </r>
    <r>
      <rPr>
        <vertAlign val="superscript"/>
        <sz val="11"/>
        <color theme="1"/>
        <rFont val="Calibri"/>
        <family val="2"/>
        <scheme val="minor"/>
      </rPr>
      <t>c</t>
    </r>
  </si>
  <si>
    <r>
      <t>Global Normalisation Factors (mol H</t>
    </r>
    <r>
      <rPr>
        <vertAlign val="superscript"/>
        <sz val="11"/>
        <color theme="1"/>
        <rFont val="Calibri"/>
        <family val="2"/>
        <scheme val="minor"/>
      </rPr>
      <t>+</t>
    </r>
    <r>
      <rPr>
        <sz val="11"/>
        <color theme="1"/>
        <rFont val="Calibri"/>
        <family val="2"/>
        <scheme val="minor"/>
      </rPr>
      <t xml:space="preserve">  eq.) based on: </t>
    </r>
  </si>
  <si>
    <t>Global inventory 2010 from EDGAR</t>
  </si>
  <si>
    <t>Global inventory 2010 from ECCAD/MACCity</t>
  </si>
  <si>
    <t>Global inventory 2010 from Oita et al.(2016)</t>
  </si>
  <si>
    <t>% contribution to impact based on:</t>
  </si>
  <si>
    <t>Inventory for terrestrial eutrophication (EUTT) from different sources</t>
  </si>
  <si>
    <t>Global NFs for freshwater eutrophication (EUTF): final value, alternatives and flow contribution to impact</t>
  </si>
  <si>
    <t>Global NFs for Ozone Depletion (OD) by using ILCD 2011 method: final value, alternatives and flow contribution to impact</t>
  </si>
  <si>
    <t xml:space="preserve">Global NFs for Particulate matter (PM), by using ILCD 2011 method: final value, alternatives and flow contribution to impact </t>
  </si>
  <si>
    <t xml:space="preserve">Global NFs for Ionising radiation (IR), by using specific radionuclide discharge for each nuclear power plant according to UNSCEAR, 2017 : final value and flow contribution to impact </t>
  </si>
  <si>
    <t xml:space="preserve">Global NFs for Ionising radiation (IR) by using an average value of radionuclide discharge for nuclear power plants: alternative figure and flow contribution to impact </t>
  </si>
  <si>
    <t xml:space="preserve">Global NF for Photochemical ozone formation (POF): final value and flow contribution to impact </t>
  </si>
  <si>
    <t xml:space="preserve">Global NFs for terrestrial acidification (AC): final value, alternatives and flow contribution to impact </t>
  </si>
  <si>
    <t xml:space="preserve">Global NFs for marine eutrophication (EUTM): final value, alternatives and flow contribution to impact </t>
  </si>
  <si>
    <t xml:space="preserve">Global NFs for terrestrial eutrophication (EUTT): final value, alternatives and flow contribution to impact </t>
  </si>
  <si>
    <t xml:space="preserve">global P runoff </t>
  </si>
  <si>
    <t>= P to water (from agriculture)</t>
  </si>
  <si>
    <t>=P to water (from WWTP)</t>
  </si>
  <si>
    <t>FAO crop name</t>
  </si>
  <si>
    <t>kg P / yr</t>
  </si>
  <si>
    <t xml:space="preserve">Abaca (manila hemp) </t>
  </si>
  <si>
    <t>Agave fibres nes</t>
  </si>
  <si>
    <t xml:space="preserve">Agave fibers, other </t>
  </si>
  <si>
    <t>Almonds, with shell</t>
  </si>
  <si>
    <t>Anise, badian, fennel, coriander</t>
  </si>
  <si>
    <t xml:space="preserve">Almonds </t>
  </si>
  <si>
    <t>Apples</t>
  </si>
  <si>
    <t>Anise, badian, and fennel</t>
  </si>
  <si>
    <t>Apricots</t>
  </si>
  <si>
    <t>Areca nuts</t>
  </si>
  <si>
    <t>Artichokes</t>
  </si>
  <si>
    <t>Areca nuts (betel)</t>
  </si>
  <si>
    <t>Asparagus</t>
  </si>
  <si>
    <t>Avocados</t>
  </si>
  <si>
    <t>Bambara beans</t>
  </si>
  <si>
    <t>Bananas</t>
  </si>
  <si>
    <t>Barley</t>
  </si>
  <si>
    <t>Bast fibres, other</t>
  </si>
  <si>
    <t>Beans, dry</t>
  </si>
  <si>
    <t>Beans, green</t>
  </si>
  <si>
    <t>Berries nes</t>
  </si>
  <si>
    <t>Blueberries</t>
  </si>
  <si>
    <t xml:space="preserve">Berries, other </t>
  </si>
  <si>
    <t>Brazil nuts, with shell</t>
  </si>
  <si>
    <t>Broad beans, horse beans, dry</t>
  </si>
  <si>
    <t xml:space="preserve">Broad beans, dry </t>
  </si>
  <si>
    <t>Buckwheat</t>
  </si>
  <si>
    <t>Cabbages and other brassicas</t>
  </si>
  <si>
    <t>Canary seed</t>
  </si>
  <si>
    <t>Carobs</t>
  </si>
  <si>
    <t xml:space="preserve">Cabbages </t>
  </si>
  <si>
    <t>Carrots and turnips</t>
  </si>
  <si>
    <t>Cashew nuts, with shell</t>
  </si>
  <si>
    <t xml:space="preserve">Cantaloupes and other melons </t>
  </si>
  <si>
    <t>Cashewapple</t>
  </si>
  <si>
    <t>Cassava</t>
  </si>
  <si>
    <t>Carrots</t>
  </si>
  <si>
    <t>Cassava leaves</t>
  </si>
  <si>
    <t>Castor oil seed</t>
  </si>
  <si>
    <t xml:space="preserve">Cashew apple </t>
  </si>
  <si>
    <t>Cauliflowers and broccoli</t>
  </si>
  <si>
    <t xml:space="preserve">Cashew nuts </t>
  </si>
  <si>
    <t>Cereals, nes</t>
  </si>
  <si>
    <t>Cherries</t>
  </si>
  <si>
    <t xml:space="preserve">Castor beans </t>
  </si>
  <si>
    <t>Cherries, sour</t>
  </si>
  <si>
    <t xml:space="preserve">Cauliflower </t>
  </si>
  <si>
    <t>Chestnut</t>
  </si>
  <si>
    <t xml:space="preserve">Cereals, other </t>
  </si>
  <si>
    <t>Chick peas</t>
  </si>
  <si>
    <t>Chicory roots</t>
  </si>
  <si>
    <t xml:space="preserve">Chestnuts </t>
  </si>
  <si>
    <t>Chillies and peppers, dry</t>
  </si>
  <si>
    <t>Chillies and peppers, green</t>
  </si>
  <si>
    <t>Cinnamon (canella)</t>
  </si>
  <si>
    <t>Chilies and peppers, green</t>
  </si>
  <si>
    <t>Cloves</t>
  </si>
  <si>
    <t>Cocoa, beans</t>
  </si>
  <si>
    <t xml:space="preserve">Citrus fruit, other </t>
  </si>
  <si>
    <t>Coconuts</t>
  </si>
  <si>
    <t xml:space="preserve">Clover </t>
  </si>
  <si>
    <t>Coffee, green</t>
  </si>
  <si>
    <t xml:space="preserve">Cocoa beans </t>
  </si>
  <si>
    <t>Cow peas, dry</t>
  </si>
  <si>
    <t xml:space="preserve">Cotton </t>
  </si>
  <si>
    <t>Cranberries</t>
  </si>
  <si>
    <t>Cucumbers and gherkins</t>
  </si>
  <si>
    <t>Currants</t>
  </si>
  <si>
    <t>Dates</t>
  </si>
  <si>
    <t>Eggplants (aubergines)</t>
  </si>
  <si>
    <t>Fibre crops nes</t>
  </si>
  <si>
    <t>Eggplants</t>
  </si>
  <si>
    <t>Figs</t>
  </si>
  <si>
    <t xml:space="preserve">Fiber crops, other </t>
  </si>
  <si>
    <t>Flax fibre and tow</t>
  </si>
  <si>
    <t>Fonio</t>
  </si>
  <si>
    <t>Flax fiber and tow</t>
  </si>
  <si>
    <t>Fruit, citrus nes</t>
  </si>
  <si>
    <t>Fruit, fresh nes</t>
  </si>
  <si>
    <t>Fruit, pome nes</t>
  </si>
  <si>
    <t>Fruit fresh, other</t>
  </si>
  <si>
    <t>Fruit, stone nes</t>
  </si>
  <si>
    <t xml:space="preserve">Fruit tropical fresh, other </t>
  </si>
  <si>
    <t>Fruit, tropical fresh nes</t>
  </si>
  <si>
    <t>Garlic</t>
  </si>
  <si>
    <t>Ginger</t>
  </si>
  <si>
    <t>Gooseberries</t>
  </si>
  <si>
    <t>Grapefruit and pomelos</t>
  </si>
  <si>
    <t>Grain, mixed</t>
  </si>
  <si>
    <t>Grapes</t>
  </si>
  <si>
    <t>Grapefruit (inc. pomelos)</t>
  </si>
  <si>
    <t xml:space="preserve">Green corn (maize) </t>
  </si>
  <si>
    <t>Groundnuts, with shell</t>
  </si>
  <si>
    <t>Gums, natural</t>
  </si>
  <si>
    <t>Groundnuts in shell</t>
  </si>
  <si>
    <t>Hazelnuts, with shell</t>
  </si>
  <si>
    <t xml:space="preserve">Hazelnuts (filberts) </t>
  </si>
  <si>
    <t>Hemp tow waste</t>
  </si>
  <si>
    <t xml:space="preserve">Hemp fiber and tow </t>
  </si>
  <si>
    <t>Hempseed</t>
  </si>
  <si>
    <t>Hops</t>
  </si>
  <si>
    <t>Jute</t>
  </si>
  <si>
    <t>Jojoba seed</t>
  </si>
  <si>
    <t>Kapok fiber</t>
  </si>
  <si>
    <t>Kapok fibre</t>
  </si>
  <si>
    <t xml:space="preserve">Kapok seed in shell </t>
  </si>
  <si>
    <t>Kapok fruit</t>
  </si>
  <si>
    <t xml:space="preserve">Karite nuts (shea nuts) </t>
  </si>
  <si>
    <t>Kapokseed in shell</t>
  </si>
  <si>
    <t>Kiwi fruit</t>
  </si>
  <si>
    <t>Karite nuts (sheanuts)</t>
  </si>
  <si>
    <t>Kola nuts</t>
  </si>
  <si>
    <t xml:space="preserve">Legumes, other </t>
  </si>
  <si>
    <t>Lemons and limes</t>
  </si>
  <si>
    <t>Leeks, other alliaceous vegetables</t>
  </si>
  <si>
    <t>Lentils</t>
  </si>
  <si>
    <t xml:space="preserve">Lettuce </t>
  </si>
  <si>
    <t>Linseed</t>
  </si>
  <si>
    <t>Lettuce and chicory</t>
  </si>
  <si>
    <t>Lupins</t>
  </si>
  <si>
    <t>Maize</t>
  </si>
  <si>
    <t>Mangoes</t>
  </si>
  <si>
    <t>Maize, green</t>
  </si>
  <si>
    <t>Mate</t>
  </si>
  <si>
    <t>Mangoes, mangosteens, guavas</t>
  </si>
  <si>
    <t>Melon seed</t>
  </si>
  <si>
    <t>Manila fibre (abaca)</t>
  </si>
  <si>
    <t>Millet</t>
  </si>
  <si>
    <t>Maté</t>
  </si>
  <si>
    <t xml:space="preserve">Mixed grain </t>
  </si>
  <si>
    <t>Melons, other (inc.cantaloupes)</t>
  </si>
  <si>
    <t>Melonseed</t>
  </si>
  <si>
    <t>Mushrooms</t>
  </si>
  <si>
    <t>Mustard seed</t>
  </si>
  <si>
    <t>Mushrooms and truffles</t>
  </si>
  <si>
    <t xml:space="preserve">Natural rubber </t>
  </si>
  <si>
    <t>Nutmeg, mace, and cardamons</t>
  </si>
  <si>
    <t>Nutmeg, mace and cardamoms</t>
  </si>
  <si>
    <t xml:space="preserve">Nuts, other </t>
  </si>
  <si>
    <t>Nuts, nes</t>
  </si>
  <si>
    <t>Oats</t>
  </si>
  <si>
    <t>Oil palm fruit</t>
  </si>
  <si>
    <t>Oilseeds, other</t>
  </si>
  <si>
    <t>Oil, palm</t>
  </si>
  <si>
    <t>Okra</t>
  </si>
  <si>
    <t>Oilseeds nes</t>
  </si>
  <si>
    <t>Olives</t>
  </si>
  <si>
    <t>Onions and shallots, green</t>
  </si>
  <si>
    <t>Onions, dry</t>
  </si>
  <si>
    <t>Oranges</t>
  </si>
  <si>
    <t>Onions, shallots, green</t>
  </si>
  <si>
    <t>Papayas</t>
  </si>
  <si>
    <t>Peaches and nectarines</t>
  </si>
  <si>
    <t>Palm kernels</t>
  </si>
  <si>
    <t>Pears</t>
  </si>
  <si>
    <t>Peas, dry</t>
  </si>
  <si>
    <t>Peas, green</t>
  </si>
  <si>
    <t>Pepper</t>
  </si>
  <si>
    <t>Persimmons</t>
  </si>
  <si>
    <t>Pigeon peas</t>
  </si>
  <si>
    <t>Pepper (piper spp.)</t>
  </si>
  <si>
    <t>Peppermint</t>
  </si>
  <si>
    <t>Pineapples</t>
  </si>
  <si>
    <t>Pistachios</t>
  </si>
  <si>
    <t xml:space="preserve">Plantains </t>
  </si>
  <si>
    <t xml:space="preserve">Plums </t>
  </si>
  <si>
    <t>Poppy seed</t>
  </si>
  <si>
    <t>Plantains and others</t>
  </si>
  <si>
    <t>Potatoes</t>
  </si>
  <si>
    <t>Plums and sloes</t>
  </si>
  <si>
    <t>Pulses, other</t>
  </si>
  <si>
    <t xml:space="preserve">Pumpkins, squash, gourds </t>
  </si>
  <si>
    <t>Pyrethrum, dried flowers</t>
  </si>
  <si>
    <t>Pulses, nes</t>
  </si>
  <si>
    <t>Quinces</t>
  </si>
  <si>
    <t>Pumpkins, squash and gourds</t>
  </si>
  <si>
    <t>Quinoa</t>
  </si>
  <si>
    <t>Pyrethrum, dried</t>
  </si>
  <si>
    <t>Ramie</t>
  </si>
  <si>
    <t>Rapeseed</t>
  </si>
  <si>
    <t>Raspberries</t>
  </si>
  <si>
    <t>Rice</t>
  </si>
  <si>
    <t>Roots and tubers, other</t>
  </si>
  <si>
    <t>Rye</t>
  </si>
  <si>
    <t>Rice, paddy</t>
  </si>
  <si>
    <t>Roots and tubers, nes</t>
  </si>
  <si>
    <t>Safflower seed</t>
  </si>
  <si>
    <t>Rubber, natural</t>
  </si>
  <si>
    <t>Sesame seed</t>
  </si>
  <si>
    <t>Sisal</t>
  </si>
  <si>
    <t>Sorghum</t>
  </si>
  <si>
    <t>Seed cotton</t>
  </si>
  <si>
    <t xml:space="preserve">Sour cherries </t>
  </si>
  <si>
    <t>Soybeans</t>
  </si>
  <si>
    <t>Spices, other</t>
  </si>
  <si>
    <t>Spinach</t>
  </si>
  <si>
    <t>Spices, nes</t>
  </si>
  <si>
    <t xml:space="preserve">Stone fruit, other </t>
  </si>
  <si>
    <t>Strawberries</t>
  </si>
  <si>
    <t>String beans</t>
  </si>
  <si>
    <t>Sugar beets</t>
  </si>
  <si>
    <t>Sugar beet</t>
  </si>
  <si>
    <t>Sugar cane</t>
  </si>
  <si>
    <t>Sugar crops, other</t>
  </si>
  <si>
    <t>Sugar crops, nes</t>
  </si>
  <si>
    <t>Sunflower seed</t>
  </si>
  <si>
    <t>Sweet potatoes</t>
  </si>
  <si>
    <t>Tallowtree seed</t>
  </si>
  <si>
    <t xml:space="preserve">Tangerines and mandarins </t>
  </si>
  <si>
    <t>Tangerines, mandarins, clementines, satsumas</t>
  </si>
  <si>
    <t xml:space="preserve">Taro </t>
  </si>
  <si>
    <t>Taro (cocoyam)</t>
  </si>
  <si>
    <t>Tea</t>
  </si>
  <si>
    <t>Tobacco leaves</t>
  </si>
  <si>
    <t>Tobacco, unmanufactured</t>
  </si>
  <si>
    <t>Tomatoes</t>
  </si>
  <si>
    <t>Triticale</t>
  </si>
  <si>
    <t>Tung nuts</t>
  </si>
  <si>
    <t>Vanilla</t>
  </si>
  <si>
    <t>Vegetables, fresh nes</t>
  </si>
  <si>
    <t>Vegetables, leguminous nes</t>
  </si>
  <si>
    <t>Vegetables fresh, other</t>
  </si>
  <si>
    <t>Vetches</t>
  </si>
  <si>
    <t>Walnuts, with shell</t>
  </si>
  <si>
    <t>Walnuts</t>
  </si>
  <si>
    <t>Watermelons</t>
  </si>
  <si>
    <t>Wheat</t>
  </si>
  <si>
    <t>Yams</t>
  </si>
  <si>
    <t>Yautia (cocoyam)</t>
  </si>
  <si>
    <t>Yautia</t>
  </si>
  <si>
    <t>Production in yr. 2010 (kg)</t>
  </si>
  <si>
    <t>Phosphorus emissions to water - average 
(kg P/kg crop)</t>
  </si>
  <si>
    <t xml:space="preserve">Calculation of Phosphorus emission (from agriculture) to fresh water </t>
  </si>
  <si>
    <t>(total minus proxies, i.e. Gum, leek and castor beans)</t>
  </si>
  <si>
    <t>Inventory for freshwater eutrophication (EUTF) from different sources and underpinning elaborations</t>
  </si>
  <si>
    <t xml:space="preserve">Calculation of Phosphorus emission from agriculture to fresh water </t>
  </si>
  <si>
    <r>
      <t>Bouwman et al. (2013)</t>
    </r>
    <r>
      <rPr>
        <vertAlign val="superscript"/>
        <sz val="11"/>
        <color theme="1"/>
        <rFont val="Calibri"/>
        <family val="2"/>
        <scheme val="minor"/>
      </rPr>
      <t>a</t>
    </r>
    <r>
      <rPr>
        <sz val="11"/>
        <color theme="1"/>
        <rFont val="Calibri"/>
        <family val="2"/>
        <scheme val="minor"/>
      </rPr>
      <t xml:space="preserve"> </t>
    </r>
  </si>
  <si>
    <t>Additional specification</t>
  </si>
  <si>
    <t>from agriculture</t>
  </si>
  <si>
    <t>from WWTP</t>
  </si>
  <si>
    <t>2010 (kg/yr)</t>
  </si>
  <si>
    <t>Linear extrapolation procedure based Bouwman et al., 2013:</t>
  </si>
  <si>
    <t>Global inventory from Bouwman et al. (2013) + WWTP</t>
  </si>
  <si>
    <t>Global inventory from Bouwman et al. (2013) + Scherer&amp;Pfister (2015)  + FAOSTAT  + WWTP</t>
  </si>
  <si>
    <t>EU-27 2010 (based on Sala et al. 2015)</t>
  </si>
  <si>
    <t>--&gt; see spreadsheet "10. EUTF_P to water (1)" for calculation details</t>
  </si>
  <si>
    <r>
      <t>EDGAR</t>
    </r>
    <r>
      <rPr>
        <vertAlign val="superscript"/>
        <sz val="11"/>
        <color theme="1"/>
        <rFont val="Calibri"/>
        <family val="2"/>
        <scheme val="minor"/>
      </rPr>
      <t xml:space="preserve">a </t>
    </r>
  </si>
  <si>
    <r>
      <t>ECCAD</t>
    </r>
    <r>
      <rPr>
        <vertAlign val="superscript"/>
        <sz val="11"/>
        <color theme="1"/>
        <rFont val="Calibri"/>
        <family val="2"/>
        <scheme val="minor"/>
      </rPr>
      <t>b</t>
    </r>
  </si>
  <si>
    <r>
      <t xml:space="preserve">Bouwman et al., 2013 </t>
    </r>
    <r>
      <rPr>
        <vertAlign val="superscript"/>
        <sz val="11"/>
        <color theme="1"/>
        <rFont val="Calibri"/>
        <family val="2"/>
        <scheme val="minor"/>
      </rPr>
      <t>c</t>
    </r>
  </si>
  <si>
    <r>
      <t xml:space="preserve">Oita et al., 2016 </t>
    </r>
    <r>
      <rPr>
        <vertAlign val="superscript"/>
        <sz val="11"/>
        <color theme="1"/>
        <rFont val="Calibri"/>
        <family val="2"/>
        <scheme val="minor"/>
      </rPr>
      <t>d</t>
    </r>
  </si>
  <si>
    <t>=N total to water (from WWTP)</t>
  </si>
  <si>
    <t>Inventory for marine eutrophication (EUTM) from different sources and underpinning elaborations</t>
  </si>
  <si>
    <t>* Calculation based on Sala et al. (2014)</t>
  </si>
  <si>
    <t>Linear extrapolation procedure based on Bouwman et al., 2013:</t>
  </si>
  <si>
    <t>N flows in Tg/y</t>
  </si>
  <si>
    <t>global N leaching and runoff 
(limited to agriculture, soil balance)</t>
  </si>
  <si>
    <t xml:space="preserve">kg/yr </t>
  </si>
  <si>
    <r>
      <t>Global inventory 2010</t>
    </r>
    <r>
      <rPr>
        <vertAlign val="superscript"/>
        <sz val="11"/>
        <rFont val="Calibri"/>
        <family val="2"/>
        <scheme val="minor"/>
      </rPr>
      <t xml:space="preserve">  </t>
    </r>
    <r>
      <rPr>
        <sz val="11"/>
        <rFont val="Calibri"/>
        <family val="2"/>
        <scheme val="minor"/>
      </rPr>
      <t>(kg)</t>
    </r>
  </si>
  <si>
    <r>
      <t>Global inventory 2010</t>
    </r>
    <r>
      <rPr>
        <vertAlign val="superscript"/>
        <sz val="11"/>
        <rFont val="Calibri"/>
        <family val="2"/>
        <scheme val="minor"/>
      </rPr>
      <t xml:space="preserve">  </t>
    </r>
    <r>
      <rPr>
        <sz val="11"/>
        <rFont val="Calibri"/>
        <family val="2"/>
        <scheme val="minor"/>
      </rPr>
      <t>Kg</t>
    </r>
  </si>
  <si>
    <t xml:space="preserve">global P from WWTP 
(wastewater treatment plants) </t>
  </si>
  <si>
    <t xml:space="preserve">global N from WWTP 
(wastewater treatment plants) </t>
  </si>
  <si>
    <t>FINAL GLOBAL INVENTORY</t>
  </si>
  <si>
    <t>FINAL GLOBAL INVENTORY, based on EDGAR complemented with other sources</t>
  </si>
  <si>
    <r>
      <t xml:space="preserve">Global inventory,  based on </t>
    </r>
    <r>
      <rPr>
        <sz val="11"/>
        <color theme="1"/>
        <rFont val="Calibri"/>
        <family val="2"/>
        <scheme val="minor"/>
      </rPr>
      <t xml:space="preserve">ECCAD, </t>
    </r>
    <r>
      <rPr>
        <vertAlign val="superscript"/>
        <sz val="11"/>
        <color theme="1"/>
        <rFont val="Calibri"/>
        <family val="2"/>
        <scheme val="minor"/>
      </rPr>
      <t xml:space="preserve"> </t>
    </r>
    <r>
      <rPr>
        <sz val="11"/>
        <color theme="1"/>
        <rFont val="Calibri"/>
        <family val="2"/>
        <scheme val="minor"/>
      </rPr>
      <t xml:space="preserve"> complemented with other sources</t>
    </r>
  </si>
  <si>
    <t>Global inventory based on Bouwman et al. (2013) only</t>
  </si>
  <si>
    <t>Global inventory based on Oita et asl. (2016) only</t>
  </si>
  <si>
    <t>Global NFs for EUTM (kg N eq.), based on:</t>
  </si>
  <si>
    <t>Global inventory by Farago et al.(2018)</t>
  </si>
  <si>
    <t>EU-27 inventory by Farago et al.(2018)</t>
  </si>
  <si>
    <t>Inventory forparticulate matter from different sources</t>
  </si>
  <si>
    <t>Global NFs for Ionising radiation: final value (i.e. by using specific radionuclide discharge for each nuclear power plant according to UNSCEAR, 2017) and flow contribution to impact</t>
  </si>
  <si>
    <t xml:space="preserve">Global NFs for Ionising radiation: alternative figure (i.e. by using an average value of radionuclide discharge for nuclear power plants) and flow contribution to impact </t>
  </si>
  <si>
    <t xml:space="preserve">Inventory for potential ozone formation (POF) </t>
  </si>
  <si>
    <t xml:space="preserve">Global NF for Photochemical ozone formation: final value and flow contribution to impact </t>
  </si>
  <si>
    <t>Inventory for terrestrial acidification from different sources</t>
  </si>
  <si>
    <t xml:space="preserve">Global NFs for terrestrial eutrophication: final value, alternatives and flow contribution to impact </t>
  </si>
  <si>
    <t xml:space="preserve">Global NFs for terrestrial acidification: final value, alternatives and flow contribution to impact </t>
  </si>
  <si>
    <t>Summary of Contents:</t>
  </si>
  <si>
    <t>Compartment</t>
  </si>
  <si>
    <t>Compartment (class 2)</t>
  </si>
  <si>
    <t>Source 1</t>
  </si>
  <si>
    <t>Source 2</t>
  </si>
  <si>
    <t>Source 3</t>
  </si>
  <si>
    <t>TOTALS WORLD 2010  (normalisation factors)</t>
  </si>
  <si>
    <t xml:space="preserve">Ionising radiation </t>
  </si>
  <si>
    <t xml:space="preserve">Photochemical ozone formation </t>
  </si>
  <si>
    <t>Terrestrial eutrophication</t>
  </si>
  <si>
    <t>Freshwater eutrophication</t>
  </si>
  <si>
    <t>Marine Eutrophication</t>
  </si>
  <si>
    <t>Resource depletion, fossils</t>
  </si>
  <si>
    <t>Resource depletion, minerals and metals</t>
  </si>
  <si>
    <t>emissions to air</t>
  </si>
  <si>
    <t>emissions to air, unspecified</t>
  </si>
  <si>
    <t>EC-JRC/PBL, 2013 (EDGAR, v.4.2 FT2010)</t>
  </si>
  <si>
    <t>Global Carbon Atlas</t>
  </si>
  <si>
    <t xml:space="preserve">nitrous oxide </t>
  </si>
  <si>
    <t>Dinitrogen monoxide</t>
  </si>
  <si>
    <t xml:space="preserve">PFC-116 </t>
  </si>
  <si>
    <t xml:space="preserve">PFC-218 </t>
  </si>
  <si>
    <t xml:space="preserve">PFC-31-10 </t>
  </si>
  <si>
    <t>PFC-41-12</t>
  </si>
  <si>
    <t>PFC-51-14</t>
  </si>
  <si>
    <t xml:space="preserve">PFC-318 </t>
  </si>
  <si>
    <t xml:space="preserve">FC-14 </t>
  </si>
  <si>
    <t>Fraser et al., 2011</t>
  </si>
  <si>
    <t>Fraser et al., 2014</t>
  </si>
  <si>
    <t>Fahey &amp; Hegglin, 2011</t>
  </si>
  <si>
    <t xml:space="preserve">R-40 </t>
  </si>
  <si>
    <t>Fraser et al., 2013</t>
  </si>
  <si>
    <t>(Halons)</t>
  </si>
  <si>
    <t>Halon 1301+2402</t>
  </si>
  <si>
    <t>EC-JRC/PBL, 2016 (EDGAR v.4.3.1)</t>
  </si>
  <si>
    <t>Emissions to urban air close to ground</t>
  </si>
  <si>
    <t>Emissions to non-urban air or from high stacks</t>
  </si>
  <si>
    <t>emissions to lower stratosphere and upper troposphere</t>
  </si>
  <si>
    <t>Emissions to non-urban air close to ground</t>
  </si>
  <si>
    <t>Emissions to urban air low stack</t>
  </si>
  <si>
    <t>Emissions to non-urban air low stack</t>
  </si>
  <si>
    <t>Emissions to urban air high stack</t>
  </si>
  <si>
    <t>Emissions to non-urban air high stack</t>
  </si>
  <si>
    <t>Emissions to lower stratosphere and upper troposphere</t>
  </si>
  <si>
    <t>Emissions to air, unspecified</t>
  </si>
  <si>
    <t>emissions to soil</t>
  </si>
  <si>
    <t>emissions to soil, unspecified</t>
  </si>
  <si>
    <t>Bouwman et al., 2013</t>
  </si>
  <si>
    <t>emissions to water</t>
  </si>
  <si>
    <t>emissions to fresh water</t>
  </si>
  <si>
    <t>Scherer &amp; Pfister, 2015</t>
  </si>
  <si>
    <t>FAOSTAT</t>
  </si>
  <si>
    <t>from wastewater treatment plants</t>
  </si>
  <si>
    <t>Sala et al., 2014</t>
  </si>
  <si>
    <t>OECD, 2017</t>
  </si>
  <si>
    <t>AQUASTAT, 2017</t>
  </si>
  <si>
    <t>Nitrogen, total (excluding N2)</t>
  </si>
  <si>
    <t>NO3-</t>
  </si>
  <si>
    <t>Emissions to water, unspecified</t>
  </si>
  <si>
    <t>uranium mining and milling</t>
  </si>
  <si>
    <t>UNSCEAR, 2017a</t>
  </si>
  <si>
    <t>nuclear power plant</t>
  </si>
  <si>
    <t>emissions to water, unspecified</t>
  </si>
  <si>
    <t>RADD, 2016</t>
  </si>
  <si>
    <t>UNSCEAR, 2016</t>
  </si>
  <si>
    <t>WNA, 2016a</t>
  </si>
  <si>
    <t>EC-JRC, 2017 (EF dataset)</t>
  </si>
  <si>
    <t>emissions to sea water</t>
  </si>
  <si>
    <t>Occupation, forest, primary</t>
  </si>
  <si>
    <t>WORLD TOTAL</t>
  </si>
  <si>
    <t>resource flow</t>
  </si>
  <si>
    <t>m2a</t>
  </si>
  <si>
    <t xml:space="preserve">Farago et al. (2018) </t>
  </si>
  <si>
    <t>Occupation, forest, secondary</t>
  </si>
  <si>
    <t>Occupation, forest, extensive</t>
  </si>
  <si>
    <t>Occupation, forest, intensive</t>
  </si>
  <si>
    <t>Occupation, arable</t>
  </si>
  <si>
    <t>Occupation, arable, fallow</t>
  </si>
  <si>
    <t>Occupation, pasture/meadow</t>
  </si>
  <si>
    <t>Occupation, permanent crops</t>
  </si>
  <si>
    <t>Occupation, shrub land</t>
  </si>
  <si>
    <t>Occupation, wetlands</t>
  </si>
  <si>
    <t>Occupation, grassland</t>
  </si>
  <si>
    <t>Occupation, snow and ice</t>
  </si>
  <si>
    <t>Occupation, bare area</t>
  </si>
  <si>
    <t>Occupation, urban</t>
  </si>
  <si>
    <t>Transformation, forest, primary</t>
  </si>
  <si>
    <t>Net transformation</t>
  </si>
  <si>
    <t>m2</t>
  </si>
  <si>
    <t>Transformation, forest, secondary</t>
  </si>
  <si>
    <t>Transformation, forest, extensive</t>
  </si>
  <si>
    <t>Transformation, forest, intensive</t>
  </si>
  <si>
    <t>Transformation, arable</t>
  </si>
  <si>
    <t>Transformation, arable, fallow</t>
  </si>
  <si>
    <t>Transformation, pasture/meadow</t>
  </si>
  <si>
    <t>Transformation, permanent crops</t>
  </si>
  <si>
    <t>Transformation, Aggregated flow</t>
  </si>
  <si>
    <t>Transformation, urban</t>
  </si>
  <si>
    <t>fresh water consumption</t>
  </si>
  <si>
    <t>WORLD TOTAL (based on water consumption per country)</t>
  </si>
  <si>
    <t>Renewable material resources from water</t>
  </si>
  <si>
    <t>m3</t>
  </si>
  <si>
    <t xml:space="preserve">WaterGAP (Müller Schmied et al. 2014; Flörke et al., 2013; Aus der Beek et al., 2010) </t>
  </si>
  <si>
    <t>Non-renewable element resources from ground</t>
  </si>
  <si>
    <t>USGS, 2011a</t>
  </si>
  <si>
    <t>BGS, 2017</t>
  </si>
  <si>
    <t>element fraction</t>
  </si>
  <si>
    <t>USGS, 2011b</t>
  </si>
  <si>
    <t>26.3 MJ/kg</t>
  </si>
  <si>
    <t>WNA (2016b)</t>
  </si>
  <si>
    <t>IEA (2014)</t>
  </si>
  <si>
    <t>11.9 MJ/kg</t>
  </si>
  <si>
    <t>8.4 MJ/kg</t>
  </si>
  <si>
    <t>42.3 MJ/kg</t>
  </si>
  <si>
    <t>natural gas</t>
  </si>
  <si>
    <t>44.1 MJ/kg</t>
  </si>
  <si>
    <t>(2,4-dichlorophenoxy)acetic acid</t>
  </si>
  <si>
    <t>(R)-2-(4-chloro-2-methylphenoxy)propionic acid</t>
  </si>
  <si>
    <t>[(3,5,6-trichloropyridin-2-yl)oxy]acetic acid</t>
  </si>
  <si>
    <t>1-(tricyclohexylstannyl)-1H-1,2,4-triazole</t>
  </si>
  <si>
    <t>1,2,4-trimethylbenzene</t>
  </si>
  <si>
    <t>1,2-dichloroethane</t>
  </si>
  <si>
    <t>1,2-dimethyl-3,5-diphenylpyrazolium methylsulphate</t>
  </si>
  <si>
    <t>1,3,5-trimethylbenzene</t>
  </si>
  <si>
    <t>1,3-dichloropropene</t>
  </si>
  <si>
    <t>1,4-dioxane</t>
  </si>
  <si>
    <t>1-[2-(2,4-dichlorophenyl)pentyl]-1H-1,2,4-triazole</t>
  </si>
  <si>
    <t>1-hexene</t>
  </si>
  <si>
    <t>1-propanecarboxylic acid</t>
  </si>
  <si>
    <t>2-(3,5-dichlorophenyl)-2-(2,2,2-trichloroethly)oxirane</t>
  </si>
  <si>
    <t>2-(benzothiazol-2-yloxy)-N-methyl-N-phenylacetamide</t>
  </si>
  <si>
    <t>2,3-dihydro-2,2-dimethyl-[(dibutylamino)thio]methyl carbamic acid</t>
  </si>
  <si>
    <t>2,4'-dichloro-α(pyrimidin-5-yl)benzhydryl alcohol</t>
  </si>
  <si>
    <t>2,6-dichloro-4-nitroaniline</t>
  </si>
  <si>
    <t>2-amino-3-chloro-1,4-naphthoquinone</t>
  </si>
  <si>
    <t>2-chloro-N-(2,6-dimethylphenyl)-N-(2-methoxyethyl)acetamide</t>
  </si>
  <si>
    <t>2-chloro-N-[[[4-(trifluoromethoxy)phenyl]amino]carbonyl]benzamide</t>
  </si>
  <si>
    <t>2-chlorophenol</t>
  </si>
  <si>
    <t>2-methyl-3-furanilide</t>
  </si>
  <si>
    <t>2-methyl-4,6-dinitrophenol</t>
  </si>
  <si>
    <t>2-methylpropanoic acid</t>
  </si>
  <si>
    <t>3,3-dimethyl-1-(methylthio)butanone-O-(N-methylcarbamoyl)oxime</t>
  </si>
  <si>
    <t>3-chloro-4-(chloromethyl)-1-[3-(trifluoromethyl)phenyl]pyrrolidin-2-one</t>
  </si>
  <si>
    <t>3-methylbutanoic acid</t>
  </si>
  <si>
    <t>4-(2,4-dichlorophenoxy)butanoic acid</t>
  </si>
  <si>
    <t>4-hydroxy-4-methylpentan-2-one</t>
  </si>
  <si>
    <t>4-tert-butyltoluene</t>
  </si>
  <si>
    <t>5-(2-chloro-4'-fluorobenzhydryl)-4-hydroxypyrimidine</t>
  </si>
  <si>
    <t>5-[2-chloro-4-(trifluoromethyl)phenoxy]-N-(methylsulphonyl)-2-nitrobenzamide</t>
  </si>
  <si>
    <t>5-butyl-2-ethylamino-6-methylpyrimidin-4-yldimethylsulphamate</t>
  </si>
  <si>
    <t>acenaphthene</t>
  </si>
  <si>
    <t>acephate</t>
  </si>
  <si>
    <t>acetaldehyde</t>
  </si>
  <si>
    <t>acetic acid</t>
  </si>
  <si>
    <t>acetochlor</t>
  </si>
  <si>
    <t>acetone</t>
  </si>
  <si>
    <t>acetophenone</t>
  </si>
  <si>
    <t>Acibenzolar-S-Methyl</t>
  </si>
  <si>
    <t>acifluorfen</t>
  </si>
  <si>
    <t>aclonifen</t>
  </si>
  <si>
    <t>acrolein</t>
  </si>
  <si>
    <t>acryolonitrile</t>
  </si>
  <si>
    <t>aldicarb</t>
  </si>
  <si>
    <t>aldrin</t>
  </si>
  <si>
    <t>alpha-cypermethrin</t>
  </si>
  <si>
    <t>ametryne</t>
  </si>
  <si>
    <t>amitraz</t>
  </si>
  <si>
    <t>amitrole</t>
  </si>
  <si>
    <t>anilazine</t>
  </si>
  <si>
    <t>anthracene</t>
  </si>
  <si>
    <t>Antimony</t>
  </si>
  <si>
    <t>Arsenic</t>
  </si>
  <si>
    <t>arsenic V</t>
  </si>
  <si>
    <t>atrazine</t>
  </si>
  <si>
    <t>azinphos-ethyl</t>
  </si>
  <si>
    <t>azinphos-methyl</t>
  </si>
  <si>
    <t>aziprotryne</t>
  </si>
  <si>
    <t>azoxystrobin</t>
  </si>
  <si>
    <t>benazolin</t>
  </si>
  <si>
    <t>benefin</t>
  </si>
  <si>
    <t>benfuracarb</t>
  </si>
  <si>
    <t>benomyl</t>
  </si>
  <si>
    <t>bentazone</t>
  </si>
  <si>
    <t>benzaldehyde</t>
  </si>
  <si>
    <t>benzene</t>
  </si>
  <si>
    <t>benzoximate</t>
  </si>
  <si>
    <t>benzthiazuron</t>
  </si>
  <si>
    <t>benzyl alcohol</t>
  </si>
  <si>
    <t>bifenox</t>
  </si>
  <si>
    <t>bifenthrin</t>
  </si>
  <si>
    <t>bioresmethrin</t>
  </si>
  <si>
    <t>bis(tris(2-methyl-2-phenylpropyl)tin) oxide</t>
  </si>
  <si>
    <t>bromacil</t>
  </si>
  <si>
    <t>bromofenoxim</t>
  </si>
  <si>
    <t>bromopropylate</t>
  </si>
  <si>
    <t>bromoxynil</t>
  </si>
  <si>
    <t>bromuconazole</t>
  </si>
  <si>
    <t>BTEX</t>
  </si>
  <si>
    <t>buprofezin</t>
  </si>
  <si>
    <t>butadiene</t>
  </si>
  <si>
    <t>butocarboxim</t>
  </si>
  <si>
    <t>butralin</t>
  </si>
  <si>
    <t>Cadmium</t>
  </si>
  <si>
    <t>captan</t>
  </si>
  <si>
    <t>carbaryl</t>
  </si>
  <si>
    <t>carbendazim</t>
  </si>
  <si>
    <t>carbofuran</t>
  </si>
  <si>
    <t>carbophenothion</t>
  </si>
  <si>
    <t>carboxin</t>
  </si>
  <si>
    <t>chinomethionate</t>
  </si>
  <si>
    <t>chlorbromuron</t>
  </si>
  <si>
    <t>chlorbufam</t>
  </si>
  <si>
    <t>chlordane</t>
  </si>
  <si>
    <t>chlorfenson</t>
  </si>
  <si>
    <t>chlorfenvinfos</t>
  </si>
  <si>
    <t>chloridazon</t>
  </si>
  <si>
    <t>chlormephos</t>
  </si>
  <si>
    <t>chlormequat</t>
  </si>
  <si>
    <t>chlorobenzene</t>
  </si>
  <si>
    <t>chlorothalonil</t>
  </si>
  <si>
    <t>chlorpropham</t>
  </si>
  <si>
    <t>chlorpyrifos</t>
  </si>
  <si>
    <t>chlorpyrifos-methyl</t>
  </si>
  <si>
    <t>chlorsulfuron</t>
  </si>
  <si>
    <t>chlortoluron</t>
  </si>
  <si>
    <t>chromium III</t>
  </si>
  <si>
    <t>clethodim</t>
  </si>
  <si>
    <t>clomazone</t>
  </si>
  <si>
    <t>clopyralid</t>
  </si>
  <si>
    <t>cresol</t>
  </si>
  <si>
    <t>crotonaldehyde</t>
  </si>
  <si>
    <t>cumene</t>
  </si>
  <si>
    <t>cyanamide</t>
  </si>
  <si>
    <t>cyanazine</t>
  </si>
  <si>
    <t>cyclanilide</t>
  </si>
  <si>
    <t>cyclohexane</t>
  </si>
  <si>
    <t>cyclohexanol</t>
  </si>
  <si>
    <t>cyclohexanone</t>
  </si>
  <si>
    <t>cyclopentane</t>
  </si>
  <si>
    <t>cycloxydim</t>
  </si>
  <si>
    <t>cyfluthrin</t>
  </si>
  <si>
    <t>cyhalothrin</t>
  </si>
  <si>
    <t>cyhexatin</t>
  </si>
  <si>
    <t>cymoxanil</t>
  </si>
  <si>
    <t>cypermethrin</t>
  </si>
  <si>
    <t>cyproconazole</t>
  </si>
  <si>
    <t>cyprodinil</t>
  </si>
  <si>
    <t>cyromazine</t>
  </si>
  <si>
    <t>dalapon</t>
  </si>
  <si>
    <t>DDT</t>
  </si>
  <si>
    <t>decane</t>
  </si>
  <si>
    <t>deltamethrin</t>
  </si>
  <si>
    <t>demeton-S-methyl</t>
  </si>
  <si>
    <t>demeton-s-methyl sulfoxide</t>
  </si>
  <si>
    <t>desmedipham</t>
  </si>
  <si>
    <t>desmetrin</t>
  </si>
  <si>
    <t>dialifos</t>
  </si>
  <si>
    <t>diazinon</t>
  </si>
  <si>
    <t>dibutyl adipate</t>
  </si>
  <si>
    <t>dicamba</t>
  </si>
  <si>
    <t>dichlobenil</t>
  </si>
  <si>
    <t>dichlofluanid</t>
  </si>
  <si>
    <t>dichloro-N-[(dimethylamino)sulphonyl]fluoro-N-(p-tolyl)methanesulphenamide</t>
  </si>
  <si>
    <t>dichloroprop</t>
  </si>
  <si>
    <t>dichlorvos</t>
  </si>
  <si>
    <t>dicofol</t>
  </si>
  <si>
    <t>dieldrin</t>
  </si>
  <si>
    <t>difenoconazole</t>
  </si>
  <si>
    <t>difenoxuron</t>
  </si>
  <si>
    <t>diflubenzuron</t>
  </si>
  <si>
    <t>diflufenican</t>
  </si>
  <si>
    <t>diisopropyl 5-nitroisophthalate</t>
  </si>
  <si>
    <t>dimethenamid</t>
  </si>
  <si>
    <t>dimethoate</t>
  </si>
  <si>
    <t>dimethomorph</t>
  </si>
  <si>
    <t>dimethyl sulfide</t>
  </si>
  <si>
    <t>dimethyltetrachloroterephthalate</t>
  </si>
  <si>
    <t>dinitramine</t>
  </si>
  <si>
    <t>dinocap</t>
  </si>
  <si>
    <t>dinoterb</t>
  </si>
  <si>
    <t>diquat dibromide</t>
  </si>
  <si>
    <t>di-sec-octyl phthalate</t>
  </si>
  <si>
    <t>disulfoton</t>
  </si>
  <si>
    <t>dithianon</t>
  </si>
  <si>
    <t>diuron</t>
  </si>
  <si>
    <t>dodine</t>
  </si>
  <si>
    <t>endosulfan</t>
  </si>
  <si>
    <t>endrin</t>
  </si>
  <si>
    <t>erythromycin</t>
  </si>
  <si>
    <t>esfenvalerate</t>
  </si>
  <si>
    <t>ethalfluralin</t>
  </si>
  <si>
    <t>ethanol</t>
  </si>
  <si>
    <t>ethephon</t>
  </si>
  <si>
    <t>ethiofencarb</t>
  </si>
  <si>
    <t>ethion</t>
  </si>
  <si>
    <t>ethirimol</t>
  </si>
  <si>
    <t>ethofumesate</t>
  </si>
  <si>
    <t>ethoprophos</t>
  </si>
  <si>
    <t>ethyl acetate</t>
  </si>
  <si>
    <t>ethyl benzene</t>
  </si>
  <si>
    <t>ethylene glycol</t>
  </si>
  <si>
    <t>ethylene oxide</t>
  </si>
  <si>
    <t>etridiazole</t>
  </si>
  <si>
    <t>fenamiphos</t>
  </si>
  <si>
    <t>fenbuconazole</t>
  </si>
  <si>
    <t>fenitrothion</t>
  </si>
  <si>
    <t>fenoxycarb</t>
  </si>
  <si>
    <t>fenpiclonil</t>
  </si>
  <si>
    <t>fenpropathrin</t>
  </si>
  <si>
    <t>fenthion</t>
  </si>
  <si>
    <t>fentin acetate</t>
  </si>
  <si>
    <t>fentin hydroxide</t>
  </si>
  <si>
    <t>fenuron</t>
  </si>
  <si>
    <t>fenvalerate</t>
  </si>
  <si>
    <t>ficam</t>
  </si>
  <si>
    <t>fipronil</t>
  </si>
  <si>
    <t>fluazifop-p-butyl</t>
  </si>
  <si>
    <t>fluazinam</t>
  </si>
  <si>
    <t>flucythrinate</t>
  </si>
  <si>
    <t>fludioxonil</t>
  </si>
  <si>
    <t>flufenacet</t>
  </si>
  <si>
    <t>flumetsulam</t>
  </si>
  <si>
    <t>fluometuron</t>
  </si>
  <si>
    <t>fluoranthene</t>
  </si>
  <si>
    <t>fluorene</t>
  </si>
  <si>
    <t>fluorodifen</t>
  </si>
  <si>
    <t>fluroxypyr</t>
  </si>
  <si>
    <t>flutolanil</t>
  </si>
  <si>
    <t>folpet</t>
  </si>
  <si>
    <t>fonofos</t>
  </si>
  <si>
    <t>formaldehyde</t>
  </si>
  <si>
    <t>formic acid</t>
  </si>
  <si>
    <t>formothion</t>
  </si>
  <si>
    <t>fuberidazole</t>
  </si>
  <si>
    <t>furan</t>
  </si>
  <si>
    <t>furfural</t>
  </si>
  <si>
    <t>glufosinate ammonium salt</t>
  </si>
  <si>
    <t>glyoxal</t>
  </si>
  <si>
    <t>glyphosate</t>
  </si>
  <si>
    <t>heptachlor</t>
  </si>
  <si>
    <t>heptane</t>
  </si>
  <si>
    <t>heptenophos</t>
  </si>
  <si>
    <t>hexachlorobenzene</t>
  </si>
  <si>
    <t>hexane</t>
  </si>
  <si>
    <t>hexythiazox</t>
  </si>
  <si>
    <t>HFC-134a</t>
  </si>
  <si>
    <t>hymexazol</t>
  </si>
  <si>
    <t>imazalil</t>
  </si>
  <si>
    <t>imidacloprid</t>
  </si>
  <si>
    <t>ioxynil</t>
  </si>
  <si>
    <t>iprodione</t>
  </si>
  <si>
    <t>isobutanol</t>
  </si>
  <si>
    <t>isobutyl acetate</t>
  </si>
  <si>
    <t>isofenphos</t>
  </si>
  <si>
    <t>isophorone</t>
  </si>
  <si>
    <t>isoprene</t>
  </si>
  <si>
    <t>isopropalin</t>
  </si>
  <si>
    <t>isopropanol</t>
  </si>
  <si>
    <t>isoproturon</t>
  </si>
  <si>
    <t>isoxaben</t>
  </si>
  <si>
    <t>kresoxim methyl</t>
  </si>
  <si>
    <t>lasso</t>
  </si>
  <si>
    <t>Lead</t>
  </si>
  <si>
    <t>lenacil</t>
  </si>
  <si>
    <t>lindane</t>
  </si>
  <si>
    <t>linuron</t>
  </si>
  <si>
    <t>londax</t>
  </si>
  <si>
    <t>malathion</t>
  </si>
  <si>
    <t>maleic hydrazide acid</t>
  </si>
  <si>
    <t>mancozeb</t>
  </si>
  <si>
    <t>maneb</t>
  </si>
  <si>
    <t>MCPA</t>
  </si>
  <si>
    <t>MCPB</t>
  </si>
  <si>
    <t>mecoprop</t>
  </si>
  <si>
    <t>mefenoxam</t>
  </si>
  <si>
    <t>Mercury</t>
  </si>
  <si>
    <t>metalaxil</t>
  </si>
  <si>
    <t>metamitron</t>
  </si>
  <si>
    <t>metazachlor</t>
  </si>
  <si>
    <t>methabenzthiazuron</t>
  </si>
  <si>
    <t>methamidophos</t>
  </si>
  <si>
    <t>methanol</t>
  </si>
  <si>
    <t>methidathion</t>
  </si>
  <si>
    <t>methiocarb</t>
  </si>
  <si>
    <t>methomyl</t>
  </si>
  <si>
    <t>methoprotryne</t>
  </si>
  <si>
    <t>methoxyfenozide</t>
  </si>
  <si>
    <t>methyl acetate</t>
  </si>
  <si>
    <t>methyl ethyl ketone</t>
  </si>
  <si>
    <t>methyl isobutyl ketone</t>
  </si>
  <si>
    <t>methyl N-(2,6-dimethylphenyl)-N-(2-furylcarbonyl)-DL-alaninate</t>
  </si>
  <si>
    <t>methyl parathion</t>
  </si>
  <si>
    <t>metiram</t>
  </si>
  <si>
    <t>metobromuron</t>
  </si>
  <si>
    <t>metolachlor</t>
  </si>
  <si>
    <t>metolachlor (s-isomer)</t>
  </si>
  <si>
    <t>metoxuron</t>
  </si>
  <si>
    <t>metribuzin</t>
  </si>
  <si>
    <t>mevinphos</t>
  </si>
  <si>
    <t>mirex</t>
  </si>
  <si>
    <t>molinate</t>
  </si>
  <si>
    <t>monocrotophos</t>
  </si>
  <si>
    <t>monolinuron</t>
  </si>
  <si>
    <t>monuron</t>
  </si>
  <si>
    <t>m-xylene</t>
  </si>
  <si>
    <t>naled</t>
  </si>
  <si>
    <t>naphthalene</t>
  </si>
  <si>
    <t>napropamide</t>
  </si>
  <si>
    <t>n-butanol</t>
  </si>
  <si>
    <t>n-butyl-acetate</t>
  </si>
  <si>
    <t>neburon</t>
  </si>
  <si>
    <t>Nickel</t>
  </si>
  <si>
    <t>nicosulfuron</t>
  </si>
  <si>
    <t>norflurazon</t>
  </si>
  <si>
    <t>n-propanol</t>
  </si>
  <si>
    <t>n-propyl-acetate</t>
  </si>
  <si>
    <t>O-(2,4-dichlorophenyl) O-ethyl S-propyl dithiophosphate</t>
  </si>
  <si>
    <t>O-(4-bromo-2-chlorophenyl) O-ethyl S-propyl phosphorothioate</t>
  </si>
  <si>
    <t>octane</t>
  </si>
  <si>
    <t>omethoate</t>
  </si>
  <si>
    <t>oryzalin</t>
  </si>
  <si>
    <t>oxadiazon</t>
  </si>
  <si>
    <t>oxadixyl</t>
  </si>
  <si>
    <t>oxamyl</t>
  </si>
  <si>
    <t>oxine-copper</t>
  </si>
  <si>
    <t>oxyfluorofen</t>
  </si>
  <si>
    <t>o-xylene</t>
  </si>
  <si>
    <t>paclobutrazol</t>
  </si>
  <si>
    <t>para-cresol</t>
  </si>
  <si>
    <t>paraquat</t>
  </si>
  <si>
    <t>parathion</t>
  </si>
  <si>
    <t>pendimethalin</t>
  </si>
  <si>
    <t>pentachlorobenzene</t>
  </si>
  <si>
    <t>pentachloronitrobenzene</t>
  </si>
  <si>
    <t>pentachlorophenol</t>
  </si>
  <si>
    <t>pentanal</t>
  </si>
  <si>
    <t>pentane</t>
  </si>
  <si>
    <t>permethrin</t>
  </si>
  <si>
    <t>phenmedipham</t>
  </si>
  <si>
    <t>phenol</t>
  </si>
  <si>
    <t>phorate</t>
  </si>
  <si>
    <t>phosalone</t>
  </si>
  <si>
    <t>phosmet</t>
  </si>
  <si>
    <t>phosphamidon</t>
  </si>
  <si>
    <t>phoxim</t>
  </si>
  <si>
    <t>pirimicarb</t>
  </si>
  <si>
    <t>pirimiphos-methyl</t>
  </si>
  <si>
    <t>prochloraz</t>
  </si>
  <si>
    <t>prometryn</t>
  </si>
  <si>
    <t>pronamide</t>
  </si>
  <si>
    <t>propachlor</t>
  </si>
  <si>
    <t>propamocarb</t>
  </si>
  <si>
    <t>propanal</t>
  </si>
  <si>
    <t>propanil</t>
  </si>
  <si>
    <t>propaquizafop</t>
  </si>
  <si>
    <t>propazine</t>
  </si>
  <si>
    <t>propham</t>
  </si>
  <si>
    <t>propiconazole</t>
  </si>
  <si>
    <t>propineb</t>
  </si>
  <si>
    <t>propionic acid</t>
  </si>
  <si>
    <t>propoxur</t>
  </si>
  <si>
    <t>prosulfocarb</t>
  </si>
  <si>
    <t>prosulfuron</t>
  </si>
  <si>
    <t>p-xylene</t>
  </si>
  <si>
    <t>pymetrozine</t>
  </si>
  <si>
    <t>pyrazophos</t>
  </si>
  <si>
    <t>pyridaben</t>
  </si>
  <si>
    <t>pyridate</t>
  </si>
  <si>
    <t>pyrifenox</t>
  </si>
  <si>
    <t>pyrimethanil</t>
  </si>
  <si>
    <t>quinalphos</t>
  </si>
  <si>
    <t>quinclorac</t>
  </si>
  <si>
    <t>quinmerac</t>
  </si>
  <si>
    <t>quizalofop-ethyl</t>
  </si>
  <si>
    <t>resmethrin</t>
  </si>
  <si>
    <t>rimsulfuron</t>
  </si>
  <si>
    <t>Selenium</t>
  </si>
  <si>
    <t>sethoxydim</t>
  </si>
  <si>
    <t>s-ethyl dipropylthiocarbamate</t>
  </si>
  <si>
    <t>S-ethyl N-cyclohexylthiocarbamate</t>
  </si>
  <si>
    <t>simazine</t>
  </si>
  <si>
    <t>styrene</t>
  </si>
  <si>
    <t>sulfotep</t>
  </si>
  <si>
    <t>systhane</t>
  </si>
  <si>
    <t>tau-fluvalinate</t>
  </si>
  <si>
    <t>tebuconazole</t>
  </si>
  <si>
    <t>tebufenozide</t>
  </si>
  <si>
    <t>tebuthiuron</t>
  </si>
  <si>
    <t>teflubenzuron</t>
  </si>
  <si>
    <t>tefluthrin</t>
  </si>
  <si>
    <t>temephos</t>
  </si>
  <si>
    <t>tepraloxydim</t>
  </si>
  <si>
    <t>terbacil</t>
  </si>
  <si>
    <t>terbufos</t>
  </si>
  <si>
    <t>terbumeton</t>
  </si>
  <si>
    <t>terbuthylazin</t>
  </si>
  <si>
    <t>terbutryn</t>
  </si>
  <si>
    <t>tetrachloroethene</t>
  </si>
  <si>
    <t>tetradifon</t>
  </si>
  <si>
    <t>tetralin</t>
  </si>
  <si>
    <t>thiabendazole</t>
  </si>
  <si>
    <t>thidiazuron</t>
  </si>
  <si>
    <t>thiobencarb</t>
  </si>
  <si>
    <t>thiometon</t>
  </si>
  <si>
    <t>thiophanate-methyl</t>
  </si>
  <si>
    <t>thiram</t>
  </si>
  <si>
    <t>tolclofos-methyl</t>
  </si>
  <si>
    <t>toluene</t>
  </si>
  <si>
    <t>tralomethrin</t>
  </si>
  <si>
    <t>triadimefon</t>
  </si>
  <si>
    <t>triadimenol</t>
  </si>
  <si>
    <t>triallate</t>
  </si>
  <si>
    <t>triasulfuron</t>
  </si>
  <si>
    <t>triazophos</t>
  </si>
  <si>
    <t>tribenuron-methyl</t>
  </si>
  <si>
    <t>trichlorofon</t>
  </si>
  <si>
    <t>trietazine</t>
  </si>
  <si>
    <t>triflumizole</t>
  </si>
  <si>
    <t>trifluralin</t>
  </si>
  <si>
    <t>triforine</t>
  </si>
  <si>
    <t>trinexapac-ethyl</t>
  </si>
  <si>
    <t>vamidothion</t>
  </si>
  <si>
    <t>Vanadium</t>
  </si>
  <si>
    <t>vernolate</t>
  </si>
  <si>
    <t>vinclozolin</t>
  </si>
  <si>
    <t>vinyl chloride</t>
  </si>
  <si>
    <t>xylene (all isomers)</t>
  </si>
  <si>
    <t>Zinc</t>
  </si>
  <si>
    <t>zineb</t>
  </si>
  <si>
    <t>ziram</t>
  </si>
  <si>
    <t>β-([1,1'-biphenyl]-4-yloxy)-α-tert-butyl-1H-1,2,4-triazol-1-ethanol</t>
  </si>
  <si>
    <t xml:space="preserve">Global NF by impact category </t>
  </si>
  <si>
    <t>Inventory with related information</t>
  </si>
  <si>
    <t>Upscale factors for toxicity categories</t>
  </si>
  <si>
    <t>Inventory for marine eutrophication from different sources and underpinning elaborations</t>
  </si>
  <si>
    <t>Inventory for terrestrial eutrophication from different sources</t>
  </si>
  <si>
    <t>Global NFs for freshwater eutrophication: final value, alternatives and contribution</t>
  </si>
  <si>
    <t xml:space="preserve">Global NF for marine eutrophication: final value and flow contribution to impact </t>
  </si>
  <si>
    <t>Global Normalisation factor 
(kg C deficit) built on:</t>
  </si>
  <si>
    <t>EU-27 Normalisation factor (kg C deficit) built on:</t>
  </si>
  <si>
    <t xml:space="preserve">Contribution of each country to global NF for LU </t>
  </si>
  <si>
    <t xml:space="preserve">Global NF for Land use, by using ILCD 2011 method: final value and contribution of countries to global impact </t>
  </si>
  <si>
    <t>GLobal NFs for water use (WU) by using ILCD method and an inventory of water withdrawal data built by combining different sources</t>
  </si>
  <si>
    <r>
      <t>GLOBAL NF: characherization for EF 
(kg CO</t>
    </r>
    <r>
      <rPr>
        <vertAlign val="subscript"/>
        <sz val="14"/>
        <color theme="1"/>
        <rFont val="Calibri"/>
        <family val="2"/>
        <scheme val="minor"/>
      </rPr>
      <t>2</t>
    </r>
    <r>
      <rPr>
        <sz val="14"/>
        <color theme="1"/>
        <rFont val="Calibri"/>
        <family val="2"/>
        <scheme val="minor"/>
      </rPr>
      <t xml:space="preserve">eq) based on </t>
    </r>
  </si>
  <si>
    <r>
      <t>GLOBAL NF: characherization for ILCD 
(kg CO</t>
    </r>
    <r>
      <rPr>
        <vertAlign val="subscript"/>
        <sz val="14"/>
        <color theme="1"/>
        <rFont val="Calibri"/>
        <family val="2"/>
        <scheme val="minor"/>
      </rPr>
      <t>2</t>
    </r>
    <r>
      <rPr>
        <sz val="14"/>
        <color theme="1"/>
        <rFont val="Calibri"/>
        <family val="2"/>
        <scheme val="minor"/>
      </rPr>
      <t xml:space="preserve">eq) based on </t>
    </r>
  </si>
  <si>
    <t>EU NF 
(based on Sala et al., 2015)</t>
  </si>
  <si>
    <t>emission source</t>
  </si>
  <si>
    <t>ILCD elementary flow</t>
  </si>
  <si>
    <t>Emission source</t>
  </si>
  <si>
    <r>
      <t>CH</t>
    </r>
    <r>
      <rPr>
        <vertAlign val="subscript"/>
        <sz val="11"/>
        <color theme="1"/>
        <rFont val="Calibri"/>
        <family val="2"/>
        <scheme val="minor"/>
      </rPr>
      <t>4</t>
    </r>
    <r>
      <rPr>
        <sz val="11"/>
        <color theme="1"/>
        <rFont val="Calibri"/>
        <family val="2"/>
        <scheme val="minor"/>
      </rPr>
      <t xml:space="preserve"> biogenic</t>
    </r>
  </si>
  <si>
    <r>
      <t>CH</t>
    </r>
    <r>
      <rPr>
        <vertAlign val="subscript"/>
        <sz val="11"/>
        <color theme="1"/>
        <rFont val="Calibri"/>
        <family val="2"/>
        <scheme val="minor"/>
      </rPr>
      <t>4</t>
    </r>
    <r>
      <rPr>
        <sz val="11"/>
        <color theme="1"/>
        <rFont val="Calibri"/>
        <family val="2"/>
        <scheme val="minor"/>
      </rPr>
      <t xml:space="preserve"> fossil</t>
    </r>
  </si>
  <si>
    <r>
      <t>CH</t>
    </r>
    <r>
      <rPr>
        <vertAlign val="subscript"/>
        <sz val="11"/>
        <color theme="1"/>
        <rFont val="Calibri"/>
        <family val="2"/>
        <scheme val="minor"/>
      </rPr>
      <t>4</t>
    </r>
    <r>
      <rPr>
        <sz val="11"/>
        <color theme="1"/>
        <rFont val="Calibri"/>
        <family val="2"/>
        <scheme val="minor"/>
      </rPr>
      <t xml:space="preserve"> (Land use change)</t>
    </r>
  </si>
  <si>
    <t>Nox</t>
  </si>
  <si>
    <t>formula/ abbreviations</t>
  </si>
  <si>
    <t>EDGAR 
[emission height specified]</t>
  </si>
  <si>
    <t>EDGAR 
[emission height unspecified]</t>
  </si>
  <si>
    <t xml:space="preserve"> Halon 1301 + 2402  
(given by  Halon sum - Halon 1211)</t>
  </si>
  <si>
    <t>Halon sum 
(i.e. Halon 1211 + 1301 + 2402)</t>
  </si>
  <si>
    <t>Formula/abbreviation/ synonyms</t>
  </si>
  <si>
    <r>
      <t xml:space="preserve">Global inventory,  based on </t>
    </r>
    <r>
      <rPr>
        <b/>
        <sz val="11"/>
        <color theme="1"/>
        <rFont val="Calibri"/>
        <family val="2"/>
        <scheme val="minor"/>
      </rPr>
      <t xml:space="preserve">ECCAD, </t>
    </r>
    <r>
      <rPr>
        <b/>
        <vertAlign val="superscript"/>
        <sz val="11"/>
        <color theme="1"/>
        <rFont val="Calibri"/>
        <family val="2"/>
        <scheme val="minor"/>
      </rPr>
      <t xml:space="preserve"> </t>
    </r>
    <r>
      <rPr>
        <b/>
        <sz val="11"/>
        <color theme="1"/>
        <rFont val="Calibri"/>
        <family val="2"/>
        <scheme val="minor"/>
      </rPr>
      <t xml:space="preserve"> complemented with other sources</t>
    </r>
  </si>
  <si>
    <t>WaterGap global inventory * ILCD CFs</t>
  </si>
  <si>
    <t>WaterGap global inventory * OECD avg CF</t>
  </si>
  <si>
    <t>Global NFs for water use, based on ILCD 2011 and inventory of water withdrawal from different sources</t>
  </si>
  <si>
    <t>Global NFs for water use, based on ILCD 2011 and inventory of water withdrawal from WaterGAP</t>
  </si>
  <si>
    <r>
      <t>Global NF (m</t>
    </r>
    <r>
      <rPr>
        <vertAlign val="superscript"/>
        <sz val="11"/>
        <color theme="1"/>
        <rFont val="Calibri"/>
        <family val="2"/>
        <scheme val="minor"/>
      </rPr>
      <t>3</t>
    </r>
    <r>
      <rPr>
        <sz val="11"/>
        <color theme="1"/>
        <rFont val="Calibri"/>
        <family val="2"/>
        <scheme val="minor"/>
      </rPr>
      <t xml:space="preserve"> water eq.) based on: </t>
    </r>
  </si>
  <si>
    <t>Global inventory * OECD avg CFs</t>
  </si>
  <si>
    <t>Global inventory * ILCD CFs</t>
  </si>
  <si>
    <r>
      <t>EU-27 (m</t>
    </r>
    <r>
      <rPr>
        <vertAlign val="superscript"/>
        <sz val="11"/>
        <color theme="1"/>
        <rFont val="Calibri"/>
        <family val="2"/>
        <scheme val="minor"/>
      </rPr>
      <t>3</t>
    </r>
    <r>
      <rPr>
        <sz val="11"/>
        <color theme="1"/>
        <rFont val="Calibri"/>
        <family val="2"/>
        <scheme val="minor"/>
      </rPr>
      <t xml:space="preserve"> water eq)
(Sala et al., 2015)</t>
    </r>
  </si>
  <si>
    <r>
      <t>Global Normalisation Factor (m</t>
    </r>
    <r>
      <rPr>
        <vertAlign val="superscript"/>
        <sz val="11"/>
        <color theme="1"/>
        <rFont val="Calibri"/>
        <family val="2"/>
        <scheme val="minor"/>
      </rPr>
      <t>3</t>
    </r>
    <r>
      <rPr>
        <sz val="11"/>
        <color theme="1"/>
        <rFont val="Calibri"/>
        <family val="2"/>
        <scheme val="minor"/>
      </rPr>
      <t xml:space="preserve"> water eq.) based on AGGREGATED inventories and CF as follows:</t>
    </r>
  </si>
  <si>
    <t>Global inventory * country-specific CFs</t>
  </si>
  <si>
    <t>Global inventory * global default CF</t>
  </si>
  <si>
    <t>EU-27 inventory * country -specific CFs</t>
  </si>
  <si>
    <t>WaterGAp (for both World and EU)</t>
  </si>
  <si>
    <r>
      <t>Global NF (m</t>
    </r>
    <r>
      <rPr>
        <vertAlign val="superscript"/>
        <sz val="12"/>
        <color theme="1"/>
        <rFont val="Calibri"/>
        <family val="2"/>
        <scheme val="minor"/>
      </rPr>
      <t>3</t>
    </r>
    <r>
      <rPr>
        <sz val="12"/>
        <color theme="1"/>
        <rFont val="Calibri"/>
        <family val="2"/>
        <scheme val="minor"/>
      </rPr>
      <t xml:space="preserve"> water eq. of deprived water), based on:  </t>
    </r>
  </si>
  <si>
    <r>
      <t>EU-27 NF (m</t>
    </r>
    <r>
      <rPr>
        <vertAlign val="superscript"/>
        <sz val="12"/>
        <color theme="1"/>
        <rFont val="Calibri"/>
        <family val="2"/>
        <scheme val="minor"/>
      </rPr>
      <t>3</t>
    </r>
    <r>
      <rPr>
        <sz val="12"/>
        <color theme="1"/>
        <rFont val="Calibri"/>
        <family val="2"/>
        <scheme val="minor"/>
      </rPr>
      <t xml:space="preserve"> water eq. of deprived water), based on: </t>
    </r>
  </si>
  <si>
    <t>EU-28 inventory * country -specific CFs</t>
  </si>
  <si>
    <t>EU-28 inventory * global default CF</t>
  </si>
  <si>
    <t>Global inventory * country specific CFs</t>
  </si>
  <si>
    <t xml:space="preserve">Main contributors to global impact
(covering at least 85% ) </t>
  </si>
  <si>
    <t>[based on inventory in "14. Wuinv for ILCD_2"]</t>
  </si>
  <si>
    <t>[based on column D]</t>
  </si>
  <si>
    <t>[based on inventory in "14. WU inv for ILCD_1"]</t>
  </si>
  <si>
    <t>Main contributors to global withdrawal
(covering at least 85% )</t>
  </si>
  <si>
    <t>Main contributors to global impact
(covering at least 85% )</t>
  </si>
  <si>
    <t>Main contributors to world withdrawal
(covering at least 85%)</t>
  </si>
  <si>
    <t>[based on column C]</t>
  </si>
  <si>
    <t>[based on inventory in "14. WU inv for EF"]</t>
  </si>
  <si>
    <t>Main contributors to global consumption 
(covering at least 85%)</t>
  </si>
  <si>
    <t>Global inventory * country-specific non marginal CFs</t>
  </si>
  <si>
    <t>EU-27 inventory * country-specific non marginal CFs</t>
  </si>
  <si>
    <t>EU-28 inventory * country-specific non marginal CFs</t>
  </si>
  <si>
    <t>Global inventory * OECD avg CF</t>
  </si>
  <si>
    <t>EU-27 inventory * ILCD CFs</t>
  </si>
  <si>
    <t>EU-27 inventory * OECD avg CF</t>
  </si>
  <si>
    <r>
      <t>EU NF (m</t>
    </r>
    <r>
      <rPr>
        <vertAlign val="superscript"/>
        <sz val="12"/>
        <color theme="1"/>
        <rFont val="Calibri"/>
        <family val="2"/>
        <scheme val="minor"/>
      </rPr>
      <t>3</t>
    </r>
    <r>
      <rPr>
        <sz val="12"/>
        <color theme="1"/>
        <rFont val="Calibri"/>
        <family val="2"/>
        <scheme val="minor"/>
      </rPr>
      <t xml:space="preserve"> water eq. of deprived water), based on: </t>
    </r>
  </si>
  <si>
    <t>Main contributors to global impact (covering at least 85% )</t>
  </si>
  <si>
    <t>Main contributors to global consumption
(covering at least 85%)</t>
  </si>
  <si>
    <t>Global inventory * country specific non marginal CFs</t>
  </si>
  <si>
    <t>(ww= withdrawal)</t>
  </si>
  <si>
    <t>Value 
(million m3/year)</t>
  </si>
  <si>
    <r>
      <t>Value 
(million m</t>
    </r>
    <r>
      <rPr>
        <b/>
        <vertAlign val="superscript"/>
        <sz val="11"/>
        <color theme="1"/>
        <rFont val="Calibri"/>
        <family val="2"/>
        <scheme val="minor"/>
      </rPr>
      <t>3</t>
    </r>
    <r>
      <rPr>
        <b/>
        <sz val="11"/>
        <color theme="1"/>
        <rFont val="Calibri"/>
        <family val="2"/>
        <scheme val="minor"/>
      </rPr>
      <t>/year)</t>
    </r>
  </si>
  <si>
    <t>2008 &lt; value &lt; 2014 
(2010 excluded)</t>
  </si>
  <si>
    <r>
      <t>Water consumption 
(m</t>
    </r>
    <r>
      <rPr>
        <b/>
        <vertAlign val="superscript"/>
        <sz val="11"/>
        <color theme="1"/>
        <rFont val="Calibri"/>
        <family val="2"/>
        <scheme val="minor"/>
      </rPr>
      <t>3</t>
    </r>
    <r>
      <rPr>
        <b/>
        <sz val="11"/>
        <color theme="1"/>
        <rFont val="Calibri"/>
        <family val="2"/>
        <scheme val="minor"/>
      </rPr>
      <t>)</t>
    </r>
  </si>
  <si>
    <t>Global NF for minerals and metals, based on ILCD 2011</t>
  </si>
  <si>
    <t xml:space="preserve">Inventory of minerals and metals for resource use </t>
  </si>
  <si>
    <t>global inventory
(with single element extraction)</t>
  </si>
  <si>
    <t>global inventory
(without single element extraction)</t>
  </si>
  <si>
    <t>kg Sb eq.</t>
  </si>
  <si>
    <t>Alternative</t>
  </si>
  <si>
    <t>Final figures</t>
  </si>
  <si>
    <t xml:space="preserve">final choice </t>
  </si>
  <si>
    <t>USGS 2011b</t>
  </si>
  <si>
    <r>
      <t xml:space="preserve">USGS 2011a </t>
    </r>
    <r>
      <rPr>
        <sz val="11"/>
        <color theme="4" tint="-0.249977111117893"/>
        <rFont val="Calibri"/>
        <family val="2"/>
        <scheme val="minor"/>
      </rPr>
      <t>+ BGS</t>
    </r>
  </si>
  <si>
    <t>Global NFs for Resource use: minerals and metals part  (RU-MM), by using ILCD 2011 method</t>
  </si>
  <si>
    <t>Global NFs for Resource use: Fossils part (RU-F), which includes energy carriers plus uranium</t>
  </si>
  <si>
    <r>
      <t xml:space="preserve">Global NF (kg Sb eq.) </t>
    </r>
    <r>
      <rPr>
        <b/>
        <sz val="11"/>
        <color theme="1"/>
        <rFont val="Calibri"/>
        <family val="2"/>
        <scheme val="minor"/>
      </rPr>
      <t>for Fossils part</t>
    </r>
  </si>
  <si>
    <t xml:space="preserve">% contribution to global impact </t>
  </si>
  <si>
    <r>
      <t xml:space="preserve">Global NNF (MJ) </t>
    </r>
    <r>
      <rPr>
        <b/>
        <sz val="11"/>
        <color theme="1"/>
        <rFont val="Calibri"/>
        <family val="2"/>
        <scheme val="minor"/>
      </rPr>
      <t>for Fossils part</t>
    </r>
  </si>
  <si>
    <t>(NOT to be summed up to RU-MM figure for EF)</t>
  </si>
  <si>
    <t>(NOT to be summed up to fossils figure for EF)</t>
  </si>
  <si>
    <t>Uranium</t>
  </si>
  <si>
    <r>
      <t>m</t>
    </r>
    <r>
      <rPr>
        <vertAlign val="superscript"/>
        <sz val="10"/>
        <color theme="1"/>
        <rFont val="Calibri"/>
        <family val="2"/>
        <scheme val="minor"/>
      </rPr>
      <t>3</t>
    </r>
  </si>
  <si>
    <t>Inventory of fossils (namely energy carriers plus uranium) for resource use</t>
  </si>
  <si>
    <t xml:space="preserve">Impact category </t>
  </si>
  <si>
    <t>Global NF for Resource use: summary of final figures</t>
  </si>
  <si>
    <t>EU share</t>
  </si>
  <si>
    <t>Ratio Global Final figure /EU</t>
  </si>
  <si>
    <t xml:space="preserve">EU NF 
(Sala et al. 2015) </t>
  </si>
  <si>
    <t xml:space="preserve">Resource use </t>
  </si>
  <si>
    <t>- minerals and metals</t>
  </si>
  <si>
    <t>- fossils</t>
  </si>
  <si>
    <t xml:space="preserve"> Data underpinning the calculation of the NFs for human toxicity, non-cancer</t>
  </si>
  <si>
    <t xml:space="preserve"> Data underpinning the calculation of the NFs for ecotoxicit freshwater </t>
  </si>
  <si>
    <t>EC-JRC (2012). Characterisation factors of the ILCD Recommended Life Cycle Impact Assessment methods. Luxembourg: Publications Office of the European Union. EUR 25167EN</t>
  </si>
  <si>
    <t>EC-JRC, 2012</t>
  </si>
  <si>
    <t>CFs source: EC-JRC, 2012</t>
  </si>
  <si>
    <t>CFs source: EC-JRC (2012)</t>
  </si>
  <si>
    <t>EC-JRC (2012)</t>
  </si>
  <si>
    <t>of which</t>
  </si>
  <si>
    <t xml:space="preserve">from EU-28 </t>
  </si>
  <si>
    <t>(i.e. 19%)</t>
  </si>
  <si>
    <t>(Halon 1301-2402)</t>
  </si>
  <si>
    <t>Halon sum - Halon-1211</t>
  </si>
  <si>
    <r>
      <t>Bouwman et al. (2013)</t>
    </r>
    <r>
      <rPr>
        <vertAlign val="superscript"/>
        <sz val="11"/>
        <color theme="1"/>
        <rFont val="Calibri"/>
        <family val="2"/>
        <scheme val="minor"/>
      </rPr>
      <t>a</t>
    </r>
    <r>
      <rPr>
        <sz val="11"/>
        <color theme="1"/>
        <rFont val="Calibri"/>
        <family val="2"/>
        <scheme val="minor"/>
      </rPr>
      <t xml:space="preserve"> + </t>
    </r>
    <r>
      <rPr>
        <sz val="11"/>
        <color theme="8"/>
        <rFont val="Calibri"/>
        <family val="2"/>
        <scheme val="minor"/>
      </rPr>
      <t>Scherer &amp; Pfister (2015)</t>
    </r>
    <r>
      <rPr>
        <vertAlign val="superscript"/>
        <sz val="11"/>
        <color theme="8"/>
        <rFont val="Calibri"/>
        <family val="2"/>
        <scheme val="minor"/>
      </rPr>
      <t xml:space="preserve">b </t>
    </r>
    <r>
      <rPr>
        <sz val="11"/>
        <color theme="8"/>
        <rFont val="Calibri"/>
        <family val="2"/>
        <scheme val="minor"/>
      </rPr>
      <t>and FAOSTAT (2018a)</t>
    </r>
    <r>
      <rPr>
        <vertAlign val="superscript"/>
        <sz val="11"/>
        <color theme="8"/>
        <rFont val="Calibri"/>
        <family val="2"/>
        <scheme val="minor"/>
      </rPr>
      <t>c</t>
    </r>
  </si>
  <si>
    <t>(Scherer &amp; Pfister, 2015)</t>
  </si>
  <si>
    <t>correspondence of FAO crop names with the ones from Scherer &amp; Pfister</t>
  </si>
  <si>
    <t>(FAOSTAT, 2018a)</t>
  </si>
  <si>
    <r>
      <t>van Drecht et al. (2003; 2009)</t>
    </r>
    <r>
      <rPr>
        <vertAlign val="superscript"/>
        <sz val="11"/>
        <color theme="1"/>
        <rFont val="Calibri"/>
        <family val="2"/>
        <scheme val="minor"/>
      </rPr>
      <t xml:space="preserve">e,f </t>
    </r>
    <r>
      <rPr>
        <sz val="11"/>
        <color theme="1"/>
        <rFont val="Calibri"/>
        <family val="2"/>
        <scheme val="minor"/>
      </rPr>
      <t>+ FAOSTAT</t>
    </r>
    <r>
      <rPr>
        <vertAlign val="superscript"/>
        <sz val="11"/>
        <color theme="1"/>
        <rFont val="Calibri"/>
        <family val="2"/>
        <scheme val="minor"/>
      </rPr>
      <t xml:space="preserve"> g</t>
    </r>
    <r>
      <rPr>
        <sz val="11"/>
        <color theme="1"/>
        <rFont val="Calibri"/>
        <family val="2"/>
        <scheme val="minor"/>
      </rPr>
      <t xml:space="preserve"> + FAO-Aquastat </t>
    </r>
    <r>
      <rPr>
        <vertAlign val="superscript"/>
        <sz val="11"/>
        <color theme="1"/>
        <rFont val="Calibri"/>
        <family val="2"/>
        <scheme val="minor"/>
      </rPr>
      <t>h</t>
    </r>
    <r>
      <rPr>
        <sz val="11"/>
        <color theme="1"/>
        <rFont val="Calibri"/>
        <family val="2"/>
        <scheme val="minor"/>
      </rPr>
      <t xml:space="preserve"> + OECD </t>
    </r>
    <r>
      <rPr>
        <vertAlign val="superscript"/>
        <sz val="11"/>
        <color theme="1"/>
        <rFont val="Calibri"/>
        <family val="2"/>
        <scheme val="minor"/>
      </rPr>
      <t>i</t>
    </r>
  </si>
  <si>
    <t>CFs from Boulay et al., 2018b</t>
  </si>
  <si>
    <t>CFs from Boulay et al., 2018a</t>
  </si>
  <si>
    <r>
      <t xml:space="preserve">References for Characterization factors (CFs) adopted and for the models presented in </t>
    </r>
    <r>
      <rPr>
        <sz val="11"/>
        <color rgb="FF0070C0"/>
        <rFont val="Calibri"/>
        <family val="2"/>
        <scheme val="minor"/>
      </rPr>
      <t>"Overview ILCD-EF global NFs"</t>
    </r>
    <r>
      <rPr>
        <sz val="11"/>
        <rFont val="Calibri"/>
        <family val="2"/>
        <scheme val="minor"/>
      </rPr>
      <t xml:space="preserve"> worksheet </t>
    </r>
  </si>
  <si>
    <r>
      <t xml:space="preserve">Global NF for </t>
    </r>
    <r>
      <rPr>
        <sz val="11"/>
        <color rgb="FF0070C0"/>
        <rFont val="Calibri"/>
        <family val="2"/>
        <scheme val="minor"/>
      </rPr>
      <t>all energy carriers, namely fossil fuels and uranium</t>
    </r>
    <r>
      <rPr>
        <sz val="11"/>
        <rFont val="Calibri"/>
        <family val="2"/>
        <scheme val="minor"/>
      </rPr>
      <t>, based on ILCD 2011</t>
    </r>
  </si>
  <si>
    <r>
      <t xml:space="preserve">Inventory of  </t>
    </r>
    <r>
      <rPr>
        <sz val="11"/>
        <color rgb="FF0070C0"/>
        <rFont val="Calibri"/>
        <family val="2"/>
        <scheme val="minor"/>
      </rPr>
      <t>all energy carriers, namely fossil fuels and uranium</t>
    </r>
    <r>
      <rPr>
        <sz val="11"/>
        <rFont val="Calibri"/>
        <family val="2"/>
        <scheme val="minor"/>
      </rPr>
      <t>, for resource use</t>
    </r>
  </si>
  <si>
    <t xml:space="preserve">countries (26) for which we used a proxy based on the geographical/ecosystem characteristics, due to the lack of a country-specific CF </t>
  </si>
  <si>
    <t>countries (7) with negative occupation, due to the setting of the reference situation in the underpinning model (i.e. 100% desert, iceland or shrubland) *</t>
  </si>
  <si>
    <r>
      <t xml:space="preserve">Energy content </t>
    </r>
    <r>
      <rPr>
        <vertAlign val="superscript"/>
        <sz val="11"/>
        <color theme="1"/>
        <rFont val="Calibri"/>
        <family val="2"/>
        <scheme val="minor"/>
      </rPr>
      <t>c</t>
    </r>
  </si>
  <si>
    <r>
      <t xml:space="preserve">GLOBAL inventory 2013 </t>
    </r>
    <r>
      <rPr>
        <vertAlign val="superscript"/>
        <sz val="11"/>
        <color theme="1"/>
        <rFont val="Calibri"/>
        <family val="2"/>
        <scheme val="minor"/>
      </rPr>
      <t>a, b</t>
    </r>
  </si>
  <si>
    <t>Substance name as commonly in the statistics</t>
  </si>
  <si>
    <t>1,4-diethylbenzene</t>
  </si>
  <si>
    <t>1-butene</t>
  </si>
  <si>
    <t>1-decene</t>
  </si>
  <si>
    <t>1-methyl-4 isopropylcyclohexane</t>
  </si>
  <si>
    <t>2-butene</t>
  </si>
  <si>
    <t>2-methyl-2-butene</t>
  </si>
  <si>
    <t>abamectin</t>
  </si>
  <si>
    <t>acrinathrin</t>
  </si>
  <si>
    <t>adsorbable organic halogens (aox)</t>
  </si>
  <si>
    <t>aldimorph</t>
  </si>
  <si>
    <t>alloxydim-sodium</t>
  </si>
  <si>
    <t>amidosulfuron</t>
  </si>
  <si>
    <t>azafenidin</t>
  </si>
  <si>
    <t>barium polysulfide</t>
  </si>
  <si>
    <t>benalaxyl</t>
  </si>
  <si>
    <t>benfuresate</t>
  </si>
  <si>
    <t>bezafibrate</t>
  </si>
  <si>
    <t>boscalid</t>
  </si>
  <si>
    <t>brominated diphenylethers (pbde)</t>
  </si>
  <si>
    <t>bromomethane</t>
  </si>
  <si>
    <t>cadusafos</t>
  </si>
  <si>
    <t>calcium-polysulfide</t>
  </si>
  <si>
    <t>carbamazephin</t>
  </si>
  <si>
    <t>chlorfenapyr</t>
  </si>
  <si>
    <t>chlorides (as total cl)</t>
  </si>
  <si>
    <t>chloromethane</t>
  </si>
  <si>
    <t>chlozolinate</t>
  </si>
  <si>
    <t>chrysene</t>
  </si>
  <si>
    <t>cis-3-hexenyl acetate</t>
  </si>
  <si>
    <t>clodinafop</t>
  </si>
  <si>
    <t>Cobalt</t>
  </si>
  <si>
    <t>copper carbonate</t>
  </si>
  <si>
    <t>copper chelate</t>
  </si>
  <si>
    <t>copper hydroxide</t>
  </si>
  <si>
    <t>copper oxide</t>
  </si>
  <si>
    <t>copper oxychloride</t>
  </si>
  <si>
    <t>copper salt</t>
  </si>
  <si>
    <t>copper sulphate</t>
  </si>
  <si>
    <t>cyanides (as total cn)</t>
  </si>
  <si>
    <t>cycluron</t>
  </si>
  <si>
    <t>diafenthiuron</t>
  </si>
  <si>
    <t>dichlorprop-p</t>
  </si>
  <si>
    <t>diclofenac</t>
  </si>
  <si>
    <t>dimefuron</t>
  </si>
  <si>
    <t>dimethenamid-p</t>
  </si>
  <si>
    <t>dimethyldisulfide</t>
  </si>
  <si>
    <t>dimoxystrobin</t>
  </si>
  <si>
    <t>diniconazole</t>
  </si>
  <si>
    <t>dodecane</t>
  </si>
  <si>
    <t>epoxyconazole</t>
  </si>
  <si>
    <t>ethane</t>
  </si>
  <si>
    <t>ethoxysulfuron</t>
  </si>
  <si>
    <t>ethyl (2r)-2-{4-[(6-chloroquinoxalin-2-yl)oxy]phenoxy}propanoate</t>
  </si>
  <si>
    <t>ethylene</t>
  </si>
  <si>
    <t>famoxadone</t>
  </si>
  <si>
    <t>fenamidone</t>
  </si>
  <si>
    <t>fenazaquin</t>
  </si>
  <si>
    <t>fenhexamid</t>
  </si>
  <si>
    <t>fenothiocarb</t>
  </si>
  <si>
    <t>fenoxaprop</t>
  </si>
  <si>
    <t>Fenoxaprop-P</t>
  </si>
  <si>
    <t>fenpropidin</t>
  </si>
  <si>
    <t>fenpropimorph</t>
  </si>
  <si>
    <t>fenpyroximate</t>
  </si>
  <si>
    <t>flamprop</t>
  </si>
  <si>
    <t>flamprop-m</t>
  </si>
  <si>
    <t>flazasulfuron</t>
  </si>
  <si>
    <t>florasulam</t>
  </si>
  <si>
    <t>fluazifop</t>
  </si>
  <si>
    <t>flubenzimine</t>
  </si>
  <si>
    <t>flucycloxuron</t>
  </si>
  <si>
    <t>flufenoxuron</t>
  </si>
  <si>
    <t>fluorides (as total f)</t>
  </si>
  <si>
    <t>fluoroglycofen</t>
  </si>
  <si>
    <t>flupoxam</t>
  </si>
  <si>
    <t>flupyrsulfuron</t>
  </si>
  <si>
    <t>fluquinconazole</t>
  </si>
  <si>
    <t>flurtamone</t>
  </si>
  <si>
    <t>flusilazole</t>
  </si>
  <si>
    <t>flutriafol</t>
  </si>
  <si>
    <t>foramsulfuron</t>
  </si>
  <si>
    <t>formetanate</t>
  </si>
  <si>
    <t>fosetyl</t>
  </si>
  <si>
    <t>furathiocarb</t>
  </si>
  <si>
    <t>guazatine</t>
  </si>
  <si>
    <t>halogenated organic compounds (as aox)</t>
  </si>
  <si>
    <t>haloxyfop</t>
  </si>
  <si>
    <t>haloxyfop-r</t>
  </si>
  <si>
    <t>hexaconazole</t>
  </si>
  <si>
    <t>hexaflumuron</t>
  </si>
  <si>
    <t>HFC-152a</t>
  </si>
  <si>
    <t>HFC-43-10-mee</t>
  </si>
  <si>
    <t>hydrogen cyanide (hcn)</t>
  </si>
  <si>
    <t>Imazamethabenz</t>
  </si>
  <si>
    <t>imazaquin</t>
  </si>
  <si>
    <t>Indeno(1,2,3-cd)pyrene</t>
  </si>
  <si>
    <t>indeno(1,2,3-cd)pyrene</t>
  </si>
  <si>
    <t>iodosulfuron</t>
  </si>
  <si>
    <t>iopromid</t>
  </si>
  <si>
    <t>iprovalicarb</t>
  </si>
  <si>
    <t>isobutane</t>
  </si>
  <si>
    <t>isopentane</t>
  </si>
  <si>
    <t>lufenuron</t>
  </si>
  <si>
    <t>mepiquat</t>
  </si>
  <si>
    <t>mepronil</t>
  </si>
  <si>
    <t>mesosulfuron-methyl</t>
  </si>
  <si>
    <t>mesotrione</t>
  </si>
  <si>
    <t>metconazole</t>
  </si>
  <si>
    <t>methane</t>
  </si>
  <si>
    <t>metosulam</t>
  </si>
  <si>
    <t>metsulfuron-methyl</t>
  </si>
  <si>
    <t>monalide</t>
  </si>
  <si>
    <t>naptalam</t>
  </si>
  <si>
    <t>n-butane</t>
  </si>
  <si>
    <t>nonane</t>
  </si>
  <si>
    <t>octylphenols and octylphenol ethoxylates</t>
  </si>
  <si>
    <t>ofurace</t>
  </si>
  <si>
    <t>other fungicides</t>
  </si>
  <si>
    <t>other herbicides</t>
  </si>
  <si>
    <t>other insecticides</t>
  </si>
  <si>
    <t>oxadiargyl</t>
  </si>
  <si>
    <t>para-tert-octylphenol</t>
  </si>
  <si>
    <t>petroleum oils</t>
  </si>
  <si>
    <t>phenols (as total c)</t>
  </si>
  <si>
    <t>phosphorus, total</t>
  </si>
  <si>
    <t>phosthiazate</t>
  </si>
  <si>
    <t>picoxystrobine</t>
  </si>
  <si>
    <t>polycyclic aromatic hydrocarbons</t>
  </si>
  <si>
    <t>primisulfuron</t>
  </si>
  <si>
    <t>prohexadione-calcium</t>
  </si>
  <si>
    <t>propane</t>
  </si>
  <si>
    <t>propene</t>
  </si>
  <si>
    <t>prothiocarb</t>
  </si>
  <si>
    <t>pyraclostrobin</t>
  </si>
  <si>
    <t>pyrene</t>
  </si>
  <si>
    <t>sodium 5-nitroguaiacolate</t>
  </si>
  <si>
    <t>sodium-arsenite</t>
  </si>
  <si>
    <t>spinosad</t>
  </si>
  <si>
    <t>spiroxamine</t>
  </si>
  <si>
    <t>sulcotrione</t>
  </si>
  <si>
    <t>sulfamethoxazole</t>
  </si>
  <si>
    <t>sulfosulfuron</t>
  </si>
  <si>
    <t>tebufenpyrad</t>
  </si>
  <si>
    <t>tebutam</t>
  </si>
  <si>
    <t>tetrachloroethylene (per)</t>
  </si>
  <si>
    <t>tetraconazole</t>
  </si>
  <si>
    <t>tetracopper-tricalciumsulfate</t>
  </si>
  <si>
    <t>thiacloprid</t>
  </si>
  <si>
    <t>thiamethoxam</t>
  </si>
  <si>
    <t>thifensulfuron-methyl</t>
  </si>
  <si>
    <t>tralkoxydim</t>
  </si>
  <si>
    <t>triapenthenol</t>
  </si>
  <si>
    <t>triazoxide</t>
  </si>
  <si>
    <t>Trichlorobenzenes (TCBs) (all isomers)</t>
  </si>
  <si>
    <t>tridemorph</t>
  </si>
  <si>
    <t>trifloxystrobine</t>
  </si>
  <si>
    <t>triflusulphuron</t>
  </si>
  <si>
    <t>triticonazole</t>
  </si>
  <si>
    <t>undecane</t>
  </si>
  <si>
    <t>zoxamide</t>
  </si>
  <si>
    <t>Additional Specification (e.g. Emission source)</t>
  </si>
  <si>
    <t>(1α,4α,4aβ,5β,8β8aβ)-1,2,3,4,10,10-hexachloro-1,4,4a,5,8,8a-hexahydro-1,4:5,8-dimethanonaphthalene</t>
  </si>
  <si>
    <t>1,1,2,2-tetrachloroethane</t>
  </si>
  <si>
    <t>1,1,3-trimethylcyclohexane</t>
  </si>
  <si>
    <t>1,1-dimethylcyclohexane</t>
  </si>
  <si>
    <t>1,2,4,5-tetramethylbenzene</t>
  </si>
  <si>
    <t>1,2-dimethylcyclohexane</t>
  </si>
  <si>
    <t>1,3-dimethylcyclohexane</t>
  </si>
  <si>
    <t>1,4-dimethylcyclohexane</t>
  </si>
  <si>
    <t>1-pentene</t>
  </si>
  <si>
    <t>2,3,7,8-tetrachlorodibenzo-p-dioxin</t>
  </si>
  <si>
    <t>2,3-benzofuran</t>
  </si>
  <si>
    <t>2,5-dimethylfuran</t>
  </si>
  <si>
    <t>2-butanol</t>
  </si>
  <si>
    <t>2-hexanone</t>
  </si>
  <si>
    <t>4-ethylphenol</t>
  </si>
  <si>
    <t>acenaphthylene</t>
  </si>
  <si>
    <t>acetylene</t>
  </si>
  <si>
    <t>aluminium (iii)</t>
  </si>
  <si>
    <t>benzo[a]anthracene</t>
  </si>
  <si>
    <t>benzo[a]pyrene</t>
  </si>
  <si>
    <t>benzo[b]fluoranthene</t>
  </si>
  <si>
    <t>benzo[g,h,i]perylene</t>
  </si>
  <si>
    <t>benzo[k]fluoranthene</t>
  </si>
  <si>
    <t>benzonitrile</t>
  </si>
  <si>
    <t>chlortetracycline</t>
  </si>
  <si>
    <t>cis-2-pentene</t>
  </si>
  <si>
    <t>cycloheptane</t>
  </si>
  <si>
    <t>estradiol</t>
  </si>
  <si>
    <t>ethinylestradiol</t>
  </si>
  <si>
    <t>ethylcyclohexane</t>
  </si>
  <si>
    <t>heptene</t>
  </si>
  <si>
    <t>hexachlorobutadiene</t>
  </si>
  <si>
    <t>hexachlorocyclohexane</t>
  </si>
  <si>
    <t>hexanal</t>
  </si>
  <si>
    <t>hexylcyclohexane</t>
  </si>
  <si>
    <t>ibuprofen</t>
  </si>
  <si>
    <t>indan</t>
  </si>
  <si>
    <t>methyl acetylene</t>
  </si>
  <si>
    <t>methyl cyclohexane</t>
  </si>
  <si>
    <t>methylglyoxal</t>
  </si>
  <si>
    <t>n-butanal</t>
  </si>
  <si>
    <t>o-diethylbenzene</t>
  </si>
  <si>
    <t>p-cymene</t>
  </si>
  <si>
    <t>pentanol</t>
  </si>
  <si>
    <t>pentylbenzene</t>
  </si>
  <si>
    <t>phenanthrene</t>
  </si>
  <si>
    <t>polychlorinated biphenyls</t>
  </si>
  <si>
    <t>propylcyclopentane</t>
  </si>
  <si>
    <t>p-tolualdehyde</t>
  </si>
  <si>
    <t>tert-butylbenzene</t>
  </si>
  <si>
    <t>tetracycline</t>
  </si>
  <si>
    <t>tetrahydrofuran</t>
  </si>
  <si>
    <t>toxaphene</t>
  </si>
  <si>
    <t>trans-2-pentene</t>
  </si>
  <si>
    <t>tributyltin</t>
  </si>
  <si>
    <t>trichloroethane</t>
  </si>
  <si>
    <t>trichloroethene</t>
  </si>
  <si>
    <t>tridecan-1-ol</t>
  </si>
  <si>
    <t>trimethylbenzene</t>
  </si>
  <si>
    <t>valeric acid</t>
  </si>
  <si>
    <t>1,1,2-trimethylcyclohexane</t>
  </si>
  <si>
    <t>1,1,4,4-tetramethylcyclohexane</t>
  </si>
  <si>
    <t>4-CPA</t>
  </si>
  <si>
    <t>Aluminium</t>
  </si>
  <si>
    <t>chlordecone</t>
  </si>
  <si>
    <t>clarithromycin</t>
  </si>
  <si>
    <t>clindamycin</t>
  </si>
  <si>
    <t>dimethyl trisulphide</t>
  </si>
  <si>
    <t>HCFC-31</t>
  </si>
  <si>
    <t>Manganese</t>
  </si>
  <si>
    <t>nonylphenol and nonylphenol ethoxylates (np/npes)</t>
  </si>
  <si>
    <t>organotin compounds (as total Sn)</t>
  </si>
  <si>
    <t>prohexadione</t>
  </si>
  <si>
    <t>sodium orthonitrophenolate</t>
  </si>
  <si>
    <t>sodium paranitrophenolate</t>
  </si>
  <si>
    <t>tert-pentylbenzene</t>
  </si>
  <si>
    <t>triphenyltin and compounds</t>
  </si>
  <si>
    <t>Isodrin</t>
  </si>
  <si>
    <t>2,4-D</t>
  </si>
  <si>
    <t>Mecoprop-P</t>
  </si>
  <si>
    <t>Triclopyr</t>
  </si>
  <si>
    <t>Azocyclotin</t>
  </si>
  <si>
    <t>1,1,2,2-tetrachloroethene</t>
  </si>
  <si>
    <t>CFC 113 / 1,1,2-trichloro-1,2,2-trifluoroethane</t>
  </si>
  <si>
    <t>Difenzoquat</t>
  </si>
  <si>
    <t>1,3-Dichloropropene</t>
  </si>
  <si>
    <t>dioxane</t>
  </si>
  <si>
    <t>Penconazole</t>
  </si>
  <si>
    <t>Butanoic acid</t>
  </si>
  <si>
    <t>Tridiphane</t>
  </si>
  <si>
    <t>Mefenacet</t>
  </si>
  <si>
    <t>PCDD + PCDF (dioxins + furans) (as Teq)</t>
  </si>
  <si>
    <t>dioxins</t>
  </si>
  <si>
    <t>Benzofuran</t>
  </si>
  <si>
    <t>Carbosulfan</t>
  </si>
  <si>
    <t>Fenarimol</t>
  </si>
  <si>
    <t>Dimethylfuran</t>
  </si>
  <si>
    <t>Dicloran</t>
  </si>
  <si>
    <t>Quinoclamine</t>
  </si>
  <si>
    <t>sec.-butanol</t>
  </si>
  <si>
    <t>Dimethachlor</t>
  </si>
  <si>
    <t>Triflumuron</t>
  </si>
  <si>
    <t>hexanone</t>
  </si>
  <si>
    <t>Fenfuram</t>
  </si>
  <si>
    <t>DNOC</t>
  </si>
  <si>
    <t>2-Methyl propanoic acid</t>
  </si>
  <si>
    <t>Thiofanox</t>
  </si>
  <si>
    <t>Flurochloridone</t>
  </si>
  <si>
    <t>3-Methyl butanoic acid</t>
  </si>
  <si>
    <t>2,4-DB</t>
  </si>
  <si>
    <t>4-ethyl phenol</t>
  </si>
  <si>
    <t>diacetonalcohol</t>
  </si>
  <si>
    <t>1-methyl-4-tert-butylbenzene</t>
  </si>
  <si>
    <t>Nuarimol</t>
  </si>
  <si>
    <t>Fomesafen</t>
  </si>
  <si>
    <t>Bupirimate</t>
  </si>
  <si>
    <t>Acephate</t>
  </si>
  <si>
    <t>Acetochlor</t>
  </si>
  <si>
    <t>ethylyne</t>
  </si>
  <si>
    <t>Acidenzolar</t>
  </si>
  <si>
    <t>Acifluorfen</t>
  </si>
  <si>
    <t>Aclonifen</t>
  </si>
  <si>
    <t>acrylonitrile</t>
  </si>
  <si>
    <t>Aldicarb</t>
  </si>
  <si>
    <t>Aldrin</t>
  </si>
  <si>
    <t>Alpha-cypermethrin</t>
  </si>
  <si>
    <t>Ametryn</t>
  </si>
  <si>
    <t>Amidosulfuron</t>
  </si>
  <si>
    <t>Amitraz</t>
  </si>
  <si>
    <t>Amitrol</t>
  </si>
  <si>
    <t>Anilazine</t>
  </si>
  <si>
    <t>Anthracene</t>
  </si>
  <si>
    <t>Sb</t>
  </si>
  <si>
    <t>As</t>
  </si>
  <si>
    <t>Arsenic and compounds (as As)</t>
  </si>
  <si>
    <t>Atrazine</t>
  </si>
  <si>
    <t>Azinphos-ethyl</t>
  </si>
  <si>
    <t>Azinphos-methyl</t>
  </si>
  <si>
    <t>Aziprotryn</t>
  </si>
  <si>
    <t>Azoxystrobin</t>
  </si>
  <si>
    <t>Benazolin</t>
  </si>
  <si>
    <t>Benfluralin</t>
  </si>
  <si>
    <t>Benfuracarb</t>
  </si>
  <si>
    <t>Benomyl</t>
  </si>
  <si>
    <t>Bentazone</t>
  </si>
  <si>
    <t>Benzene</t>
  </si>
  <si>
    <t>benzo(a)pyrene</t>
  </si>
  <si>
    <t>Benzo(a)pyrene</t>
  </si>
  <si>
    <t>benzo(b) fluoranthene</t>
  </si>
  <si>
    <t>Benzo(b)fluoranthene</t>
  </si>
  <si>
    <t>Benzo(g,h,i)perylene</t>
  </si>
  <si>
    <t>benzo(k) fluoranthene</t>
  </si>
  <si>
    <t>Benzo(k)fluoranthene</t>
  </si>
  <si>
    <t>Benzonitrile</t>
  </si>
  <si>
    <t>Benzoximate</t>
  </si>
  <si>
    <t>Benzthiazuron</t>
  </si>
  <si>
    <t>benzylalcohol</t>
  </si>
  <si>
    <t>Bifenox</t>
  </si>
  <si>
    <t>Bifenthrin</t>
  </si>
  <si>
    <t>Bioresmethrin</t>
  </si>
  <si>
    <t>Fenbutatin-oxide</t>
  </si>
  <si>
    <t>Bromacil</t>
  </si>
  <si>
    <t>Bromofenoxim</t>
  </si>
  <si>
    <t>CH3Br</t>
  </si>
  <si>
    <t>Bromopropylate</t>
  </si>
  <si>
    <t>Bromoxynil</t>
  </si>
  <si>
    <t>Bromuconazole</t>
  </si>
  <si>
    <t>Buprofezin</t>
  </si>
  <si>
    <t>Butocarboxim</t>
  </si>
  <si>
    <t>Butralin</t>
  </si>
  <si>
    <t>Cd</t>
  </si>
  <si>
    <t>Cadmium and compounds (as Cd)</t>
  </si>
  <si>
    <t>Captan</t>
  </si>
  <si>
    <t>Carbaryl</t>
  </si>
  <si>
    <t>Carbendazim</t>
  </si>
  <si>
    <t>Carbofuran</t>
  </si>
  <si>
    <t>Carboxin</t>
  </si>
  <si>
    <t>Tetrachloromethane</t>
  </si>
  <si>
    <t>Tetrachloromethane (TCM)</t>
  </si>
  <si>
    <t>fluorotrichloromethane (F11)</t>
  </si>
  <si>
    <t>dichlorodifluoromethane</t>
  </si>
  <si>
    <t>Quinomethionate</t>
  </si>
  <si>
    <t>Chlorbromuron</t>
  </si>
  <si>
    <t>Chlorbufam</t>
  </si>
  <si>
    <t>Chlordane</t>
  </si>
  <si>
    <t>Chlorfenson</t>
  </si>
  <si>
    <t>Chlorfenvinphos</t>
  </si>
  <si>
    <t>Chloridazon</t>
  </si>
  <si>
    <t>Chlormephos</t>
  </si>
  <si>
    <t>Chlormequat</t>
  </si>
  <si>
    <t>Trichloromethane</t>
  </si>
  <si>
    <t>Chlorothalonil</t>
  </si>
  <si>
    <t>Chlorpropham</t>
  </si>
  <si>
    <t>Chlorpyrifos</t>
  </si>
  <si>
    <t>Chlorpyrifos-Methyl</t>
  </si>
  <si>
    <t>Chlorsulfuron</t>
  </si>
  <si>
    <t>Chlortetracycline</t>
  </si>
  <si>
    <t>Chlorotoluron</t>
  </si>
  <si>
    <t>Cr</t>
  </si>
  <si>
    <t>Chromium</t>
  </si>
  <si>
    <t>Chromium and compounds (as Cr)</t>
  </si>
  <si>
    <t>Clethodim</t>
  </si>
  <si>
    <t>Clomazone</t>
  </si>
  <si>
    <t>Clopyralid</t>
  </si>
  <si>
    <t>Copper</t>
  </si>
  <si>
    <t>Cu</t>
  </si>
  <si>
    <t>Copper and compounds (as Cu)</t>
  </si>
  <si>
    <t>kresol</t>
  </si>
  <si>
    <t>Cyanamide</t>
  </si>
  <si>
    <t>Cyanazine</t>
  </si>
  <si>
    <t>Cyclanilide</t>
  </si>
  <si>
    <t>Cycloxydim</t>
  </si>
  <si>
    <t>Beta-Cyfluthrin</t>
  </si>
  <si>
    <t>Cyfluthrin</t>
  </si>
  <si>
    <t>Lambda-Cyhalothrin</t>
  </si>
  <si>
    <t>Cyhexatin</t>
  </si>
  <si>
    <t>Cymoxanil</t>
  </si>
  <si>
    <t>Cypermethrin</t>
  </si>
  <si>
    <t>Zeta-cypermethrin</t>
  </si>
  <si>
    <t>Cyproconazole</t>
  </si>
  <si>
    <t>Cyprodinil</t>
  </si>
  <si>
    <t>Cypromazine</t>
  </si>
  <si>
    <t>Dalapon</t>
  </si>
  <si>
    <t>n-decane</t>
  </si>
  <si>
    <t>decanes</t>
  </si>
  <si>
    <t>Deltamethrin</t>
  </si>
  <si>
    <t>Demeton-S-methyl</t>
  </si>
  <si>
    <t>Oxydemeton-methyl</t>
  </si>
  <si>
    <t>Desmedipham</t>
  </si>
  <si>
    <t>Desmetryn</t>
  </si>
  <si>
    <t>Dialifos</t>
  </si>
  <si>
    <t>Diazinon</t>
  </si>
  <si>
    <t>dibutyladipat</t>
  </si>
  <si>
    <t>Dicamba</t>
  </si>
  <si>
    <t>Dichlobenil</t>
  </si>
  <si>
    <t>Dichlofluanid</t>
  </si>
  <si>
    <t>methylenchloride</t>
  </si>
  <si>
    <t>Dichloromethane</t>
  </si>
  <si>
    <t>Dichloromethane (DCM)</t>
  </si>
  <si>
    <t>Tolylfluanid</t>
  </si>
  <si>
    <t>Dichlorprop</t>
  </si>
  <si>
    <t>Dichlorvos</t>
  </si>
  <si>
    <t>Dicofol</t>
  </si>
  <si>
    <t>Dieldrin</t>
  </si>
  <si>
    <t>Difenoconazole</t>
  </si>
  <si>
    <t>Difenoxuron</t>
  </si>
  <si>
    <t>Diflubenzuron</t>
  </si>
  <si>
    <t>Diflufenican</t>
  </si>
  <si>
    <t>Nitrothal-isopropyl</t>
  </si>
  <si>
    <t>Dimethenamid</t>
  </si>
  <si>
    <t>Dimethoate</t>
  </si>
  <si>
    <t>Dimethomorph</t>
  </si>
  <si>
    <t>Dimethyl sulphide</t>
  </si>
  <si>
    <t>Dimethyl disulphide</t>
  </si>
  <si>
    <t>Chlorthal</t>
  </si>
  <si>
    <t>Dinitramine</t>
  </si>
  <si>
    <t>Dinocap</t>
  </si>
  <si>
    <t>Dinoterb</t>
  </si>
  <si>
    <t>Diquat</t>
  </si>
  <si>
    <t>di-(2-ethylhexyl) phthalate (dehp)</t>
  </si>
  <si>
    <t>di (2-ethylhexyl) phthalate (dehp)</t>
  </si>
  <si>
    <t>di-(2-ethyl hexyl) phthalate (dehp)</t>
  </si>
  <si>
    <t>Disulfoton</t>
  </si>
  <si>
    <t>Dithianon</t>
  </si>
  <si>
    <t>Diuron</t>
  </si>
  <si>
    <t>n-dodecane</t>
  </si>
  <si>
    <t>Dodine</t>
  </si>
  <si>
    <t>Endosulfan</t>
  </si>
  <si>
    <t>Endosulphan</t>
  </si>
  <si>
    <t>Endrin</t>
  </si>
  <si>
    <t>Erythromycin</t>
  </si>
  <si>
    <t>Esfenvalerate</t>
  </si>
  <si>
    <t>17β-estradiol (E2)</t>
  </si>
  <si>
    <t>Ethalfluralin</t>
  </si>
  <si>
    <t>Ethephon</t>
  </si>
  <si>
    <t>17α-ethynyl estradiol (EE2)</t>
  </si>
  <si>
    <t>Ethiofencarb</t>
  </si>
  <si>
    <t>Ethion</t>
  </si>
  <si>
    <t>Ethirimol</t>
  </si>
  <si>
    <t>Ethofumesate</t>
  </si>
  <si>
    <t>Ethoprophos</t>
  </si>
  <si>
    <t>quizalofop-p-ethyl</t>
  </si>
  <si>
    <t>Ethyl benzene</t>
  </si>
  <si>
    <t>4-ethylcyclohexane</t>
  </si>
  <si>
    <t>ethylenglycol</t>
  </si>
  <si>
    <t>Ethylene oxide</t>
  </si>
  <si>
    <t>Etridiazole</t>
  </si>
  <si>
    <t>Fenamiphos</t>
  </si>
  <si>
    <t>Fenbuconazole</t>
  </si>
  <si>
    <t>Fenitrothion</t>
  </si>
  <si>
    <t>Fenoxycarb</t>
  </si>
  <si>
    <t>Fenpiclonil</t>
  </si>
  <si>
    <t>Fenpropathrin</t>
  </si>
  <si>
    <t>Fenpropidin</t>
  </si>
  <si>
    <t>Fenpropimorph</t>
  </si>
  <si>
    <t>Fenthion</t>
  </si>
  <si>
    <t>Fentin acetate</t>
  </si>
  <si>
    <t>Fentin hydroxide</t>
  </si>
  <si>
    <t>Fenuron</t>
  </si>
  <si>
    <t>Fenvalerate</t>
  </si>
  <si>
    <t>Bendiocarb</t>
  </si>
  <si>
    <t>Fipronil</t>
  </si>
  <si>
    <t>Fluazifop-P-butyl</t>
  </si>
  <si>
    <t>Fluazinam</t>
  </si>
  <si>
    <t>Flucythrinate</t>
  </si>
  <si>
    <t>Fludioxonil</t>
  </si>
  <si>
    <t>Flufenacet</t>
  </si>
  <si>
    <t>Flumetsulam</t>
  </si>
  <si>
    <t>Fluometuron</t>
  </si>
  <si>
    <t>Fluoranthene</t>
  </si>
  <si>
    <t>Fluorodifen</t>
  </si>
  <si>
    <t>Fluroxypyr</t>
  </si>
  <si>
    <t>Flusilazole</t>
  </si>
  <si>
    <t>Flutolanil</t>
  </si>
  <si>
    <t>Folpet</t>
  </si>
  <si>
    <t>Fonofos</t>
  </si>
  <si>
    <t>Formothion</t>
  </si>
  <si>
    <t>Fuberidazole</t>
  </si>
  <si>
    <t>furane</t>
  </si>
  <si>
    <t>Furfural</t>
  </si>
  <si>
    <t>Glufosinate</t>
  </si>
  <si>
    <t>Glyphosate</t>
  </si>
  <si>
    <t>dichlorofluoromethane</t>
  </si>
  <si>
    <t>chlorodifluoromethane</t>
  </si>
  <si>
    <t>chlorofluoromethane</t>
  </si>
  <si>
    <t>Heptachlor</t>
  </si>
  <si>
    <t>n-heptane</t>
  </si>
  <si>
    <t>heptenes, unspecified</t>
  </si>
  <si>
    <t>Heptenophos</t>
  </si>
  <si>
    <t>Hexachlorobenzene (HCB)</t>
  </si>
  <si>
    <t xml:space="preserve">hcb </t>
  </si>
  <si>
    <t>Hexachlorobenzene</t>
  </si>
  <si>
    <t>Hexachlorobutadiene (HCBD)</t>
  </si>
  <si>
    <t>hch</t>
  </si>
  <si>
    <t>n-hexane</t>
  </si>
  <si>
    <t>hexylcyclohexan</t>
  </si>
  <si>
    <t>Hexythiazox</t>
  </si>
  <si>
    <t>Hymexazol</t>
  </si>
  <si>
    <t>Ibuprofen</t>
  </si>
  <si>
    <t>Imazalil</t>
  </si>
  <si>
    <t>Imazaquin</t>
  </si>
  <si>
    <t>Imidacloprid</t>
  </si>
  <si>
    <t>indane</t>
  </si>
  <si>
    <t>Indeno (1,2,3-cd) pyrene</t>
  </si>
  <si>
    <t>Ioxynil</t>
  </si>
  <si>
    <t>Iprodione</t>
  </si>
  <si>
    <t>i-butanol</t>
  </si>
  <si>
    <t>i-butylacetate</t>
  </si>
  <si>
    <t>Isofenphos</t>
  </si>
  <si>
    <t>2-methylbutane</t>
  </si>
  <si>
    <t>Isopropalin</t>
  </si>
  <si>
    <t>Isoproturon</t>
  </si>
  <si>
    <t>Isoxaben</t>
  </si>
  <si>
    <t>Kresoxim-Methyl</t>
  </si>
  <si>
    <t>Alachlor</t>
  </si>
  <si>
    <t>Pb</t>
  </si>
  <si>
    <t>Lead and compounds (as Pb)</t>
  </si>
  <si>
    <t>Lenacil</t>
  </si>
  <si>
    <t>Lindane</t>
  </si>
  <si>
    <t>Linuron</t>
  </si>
  <si>
    <t>Bensulfuron-methyl</t>
  </si>
  <si>
    <t>Malathion</t>
  </si>
  <si>
    <t>Maleic hydrazide</t>
  </si>
  <si>
    <t>Mancozeb</t>
  </si>
  <si>
    <t>Maneb</t>
  </si>
  <si>
    <t>Mecoprop</t>
  </si>
  <si>
    <t>Metalaxyl-M</t>
  </si>
  <si>
    <t>Hg</t>
  </si>
  <si>
    <t>Mercury and compounds (as Hg)</t>
  </si>
  <si>
    <t>Metalaxyl</t>
  </si>
  <si>
    <t>Metamitron</t>
  </si>
  <si>
    <t>Metazachlor</t>
  </si>
  <si>
    <t>Methabenzthiazuron</t>
  </si>
  <si>
    <t>Methamidophos</t>
  </si>
  <si>
    <t>CH4</t>
  </si>
  <si>
    <t>Methidathion</t>
  </si>
  <si>
    <t>Methiocarb</t>
  </si>
  <si>
    <t>Methomyl</t>
  </si>
  <si>
    <t>Methoprotryne</t>
  </si>
  <si>
    <t>Methoxyfenozide</t>
  </si>
  <si>
    <t>methylacetate</t>
  </si>
  <si>
    <t>propyne</t>
  </si>
  <si>
    <t>methylcyclohexane</t>
  </si>
  <si>
    <t>methylisobutylketone</t>
  </si>
  <si>
    <t>Furalaxyl</t>
  </si>
  <si>
    <t>Parathion-Methyl</t>
  </si>
  <si>
    <t>Metiram</t>
  </si>
  <si>
    <t>Metobromuron</t>
  </si>
  <si>
    <t>Metolachlor</t>
  </si>
  <si>
    <t>S-Metolachlor</t>
  </si>
  <si>
    <t>Metoxuron</t>
  </si>
  <si>
    <t>Metribuzin</t>
  </si>
  <si>
    <t>Mevinphos</t>
  </si>
  <si>
    <t>Mirex</t>
  </si>
  <si>
    <t>Molinate</t>
  </si>
  <si>
    <t>Monocrotophos</t>
  </si>
  <si>
    <t>Monolinuron</t>
  </si>
  <si>
    <t>Monuron</t>
  </si>
  <si>
    <t>Naled</t>
  </si>
  <si>
    <t>Naphthalene</t>
  </si>
  <si>
    <t>Napropamide</t>
  </si>
  <si>
    <t>butyraldehyde</t>
  </si>
  <si>
    <t>Neburon</t>
  </si>
  <si>
    <t>Ni</t>
  </si>
  <si>
    <t>Nickel and compounds (as Ni)</t>
  </si>
  <si>
    <t>Nicosulfuron</t>
  </si>
  <si>
    <t>N2O</t>
  </si>
  <si>
    <t>n-nonane</t>
  </si>
  <si>
    <t>Norflurazon</t>
  </si>
  <si>
    <t>propylacetate, unspecified</t>
  </si>
  <si>
    <t>Prothiofos</t>
  </si>
  <si>
    <t>Profenofos</t>
  </si>
  <si>
    <t>1,3-diethylbenzene</t>
  </si>
  <si>
    <t>Omethoate</t>
  </si>
  <si>
    <t>Oryzalin</t>
  </si>
  <si>
    <t>Oxadiazon</t>
  </si>
  <si>
    <t>Oxadixyl</t>
  </si>
  <si>
    <t>Oxamyl</t>
  </si>
  <si>
    <t>Oxine-copper</t>
  </si>
  <si>
    <t>Oxyfluorfen</t>
  </si>
  <si>
    <t>Paclobutrazol</t>
  </si>
  <si>
    <t>4-Methyl phenol</t>
  </si>
  <si>
    <t>Paraquat</t>
  </si>
  <si>
    <t>Parathion</t>
  </si>
  <si>
    <t>4-isopropyltoluene</t>
  </si>
  <si>
    <t>Pendimethalin</t>
  </si>
  <si>
    <t>Pentachlorobenzene</t>
  </si>
  <si>
    <t>Quintozene</t>
  </si>
  <si>
    <t>Pentachlorophenol</t>
  </si>
  <si>
    <t>PCPs</t>
  </si>
  <si>
    <t>valeraldehyde</t>
  </si>
  <si>
    <t>Permethrin</t>
  </si>
  <si>
    <t>Phenmedipham</t>
  </si>
  <si>
    <t>Phorate</t>
  </si>
  <si>
    <t>Phosalone</t>
  </si>
  <si>
    <t>Phosmet</t>
  </si>
  <si>
    <t>Phosphamidon</t>
  </si>
  <si>
    <t>Total P</t>
  </si>
  <si>
    <t>Phoxim</t>
  </si>
  <si>
    <t>Pirimicarb</t>
  </si>
  <si>
    <t>Pirimiphos-Methyl</t>
  </si>
  <si>
    <t>PCBs Polychlorobiphenyles</t>
  </si>
  <si>
    <t>Polycyclic Aromatic Hydrocarbons (PAH in EPER)</t>
  </si>
  <si>
    <t>Polycyclic aromatic hydrocarbons (PAHs)</t>
  </si>
  <si>
    <t>PAHs Polycyclic Aromatic Hydrocarbons</t>
  </si>
  <si>
    <t>Prochloraz</t>
  </si>
  <si>
    <t>Prometryn</t>
  </si>
  <si>
    <t>Propyzamide</t>
  </si>
  <si>
    <t>Propachlor</t>
  </si>
  <si>
    <t>Propamocarb</t>
  </si>
  <si>
    <t>propionaldehyde</t>
  </si>
  <si>
    <t>Propanil</t>
  </si>
  <si>
    <t>Propaquizafop</t>
  </si>
  <si>
    <t>Propazine</t>
  </si>
  <si>
    <t>Propham</t>
  </si>
  <si>
    <t>Propiconazole</t>
  </si>
  <si>
    <t>Propineb</t>
  </si>
  <si>
    <t>Propoxur</t>
  </si>
  <si>
    <t>Prosulfocarb</t>
  </si>
  <si>
    <t>Prosulfuron</t>
  </si>
  <si>
    <t>tolylaldehyde</t>
  </si>
  <si>
    <t>Pymetrozine</t>
  </si>
  <si>
    <t>Pyrazophos</t>
  </si>
  <si>
    <t>Pyridaben</t>
  </si>
  <si>
    <t>Pyridate</t>
  </si>
  <si>
    <t>Pyridfenox</t>
  </si>
  <si>
    <t>Pyrimethanil</t>
  </si>
  <si>
    <t>Quinalphos</t>
  </si>
  <si>
    <t>Quinclorac</t>
  </si>
  <si>
    <t>Quinmerac</t>
  </si>
  <si>
    <t>Quizalofop</t>
  </si>
  <si>
    <t>Resmethrin</t>
  </si>
  <si>
    <t>Rimsulfuron</t>
  </si>
  <si>
    <t>Se</t>
  </si>
  <si>
    <t>Sethoxydim</t>
  </si>
  <si>
    <t>EPTC</t>
  </si>
  <si>
    <t>Cycloate</t>
  </si>
  <si>
    <t>Simazine</t>
  </si>
  <si>
    <t>Sulfotep</t>
  </si>
  <si>
    <t>Sulphur</t>
  </si>
  <si>
    <t>Myclobutanil</t>
  </si>
  <si>
    <t>Tau-fluvalinate</t>
  </si>
  <si>
    <t>Tebuconazole</t>
  </si>
  <si>
    <t>Tebufenozide</t>
  </si>
  <si>
    <t>Tebutam</t>
  </si>
  <si>
    <t>Tebuthiuron</t>
  </si>
  <si>
    <t>Teflubenzuron</t>
  </si>
  <si>
    <t>Tefluthrin</t>
  </si>
  <si>
    <t>Temephos</t>
  </si>
  <si>
    <t>Tepraloxydim</t>
  </si>
  <si>
    <t>Terbacil</t>
  </si>
  <si>
    <t>Terbufos</t>
  </si>
  <si>
    <t>Terbumeton</t>
  </si>
  <si>
    <t>Terbuthylazine</t>
  </si>
  <si>
    <t>Terbutryn</t>
  </si>
  <si>
    <t>butylbenzene</t>
  </si>
  <si>
    <t>Tetracycline</t>
  </si>
  <si>
    <t>Tetradifon</t>
  </si>
  <si>
    <t>tetrahydrofurane</t>
  </si>
  <si>
    <t>1,2,3,4-tetrahydronaphthalene</t>
  </si>
  <si>
    <t>Thiabendazole</t>
  </si>
  <si>
    <t>Thidiazuron</t>
  </si>
  <si>
    <t>Thiobencarb</t>
  </si>
  <si>
    <t>Thiometon</t>
  </si>
  <si>
    <t>Thiophanate-methyl</t>
  </si>
  <si>
    <t>Thiram</t>
  </si>
  <si>
    <t>Tolclofos-methyl</t>
  </si>
  <si>
    <t>Toluene</t>
  </si>
  <si>
    <t>Toxaphene</t>
  </si>
  <si>
    <t>Tralomethrin</t>
  </si>
  <si>
    <t>Triadimefon</t>
  </si>
  <si>
    <t>Triadimenol</t>
  </si>
  <si>
    <t>Tri-allate</t>
  </si>
  <si>
    <t>Triasulfuron</t>
  </si>
  <si>
    <t>Triazophos</t>
  </si>
  <si>
    <t>Tributyltin and compounds</t>
  </si>
  <si>
    <t>trichloroethylene</t>
  </si>
  <si>
    <t>1,1,2-trichloroethene</t>
  </si>
  <si>
    <t>Trichlorfon</t>
  </si>
  <si>
    <t>1-tridecanol</t>
  </si>
  <si>
    <t>Tridemorph</t>
  </si>
  <si>
    <t>Trietazine</t>
  </si>
  <si>
    <t>Triflumizole</t>
  </si>
  <si>
    <t>Trifluralin</t>
  </si>
  <si>
    <t>Triforine</t>
  </si>
  <si>
    <t>Trinexapac-Ethyl</t>
  </si>
  <si>
    <t>n-undecane</t>
  </si>
  <si>
    <t>Pentanoic acid</t>
  </si>
  <si>
    <t>Vamidothion</t>
  </si>
  <si>
    <t>V</t>
  </si>
  <si>
    <t>Vernolate</t>
  </si>
  <si>
    <t>Vinclozolin</t>
  </si>
  <si>
    <t>vinylchloride</t>
  </si>
  <si>
    <t>Vinyl chloride</t>
  </si>
  <si>
    <t>m/p-xylene</t>
  </si>
  <si>
    <t>xylenes, unspecified</t>
  </si>
  <si>
    <t>Zn</t>
  </si>
  <si>
    <t>Zinc and compounds (as Zn)</t>
  </si>
  <si>
    <t>Zineb</t>
  </si>
  <si>
    <t>Ziram</t>
  </si>
  <si>
    <t>Bitertanol</t>
  </si>
  <si>
    <t>Industrial releases</t>
  </si>
  <si>
    <t>Herbicide, Plant growth regulator</t>
  </si>
  <si>
    <t>Herbicide</t>
  </si>
  <si>
    <t>Acaricide</t>
  </si>
  <si>
    <t>Non-industrial releases</t>
  </si>
  <si>
    <t>Nematicide, Herbicide</t>
  </si>
  <si>
    <t>Fungicide</t>
  </si>
  <si>
    <t>Sludge</t>
  </si>
  <si>
    <t>Insecticide, Nematicide</t>
  </si>
  <si>
    <t>Insecticide</t>
  </si>
  <si>
    <t>Insecticide, Acaricide, Fungicide, Herbicide</t>
  </si>
  <si>
    <t>Plant growth regulator</t>
  </si>
  <si>
    <t>VOC</t>
  </si>
  <si>
    <t>Nematicide, Insecticide, Acaricide</t>
  </si>
  <si>
    <t xml:space="preserve">Insecticide, Veterinary substance </t>
  </si>
  <si>
    <t>Manure</t>
  </si>
  <si>
    <t>Pesticide</t>
  </si>
  <si>
    <t>Fungicide, Bacteriacide, Rodenticide; Molluscicide</t>
  </si>
  <si>
    <t>Fungicide, Insecticide, Other substance</t>
  </si>
  <si>
    <t>Biogenic</t>
  </si>
  <si>
    <t>Fossil</t>
  </si>
  <si>
    <t>Pharmaceuticals</t>
  </si>
  <si>
    <t>All sources (industrial, agricultural, etc.)</t>
  </si>
  <si>
    <t>Insecticide, Acaricide, Miticide</t>
  </si>
  <si>
    <t>Acaricide, Insecticide</t>
  </si>
  <si>
    <t>Metabolite, Herbicide</t>
  </si>
  <si>
    <t>Herbicide, metabolite</t>
  </si>
  <si>
    <t>Metabolite</t>
  </si>
  <si>
    <t>Acaricide, Miticide, Fungicide</t>
  </si>
  <si>
    <t>Insecticide, Acaricide</t>
  </si>
  <si>
    <t>Herbicide, Metabolite</t>
  </si>
  <si>
    <t xml:space="preserve">Fungicide, Other substance </t>
  </si>
  <si>
    <t>Insecticide, Insect Growth Regulator</t>
  </si>
  <si>
    <t>Plant growth regulator, Herbicide</t>
  </si>
  <si>
    <t>total, excluding  LULUCF</t>
  </si>
  <si>
    <t>only from LULUCF</t>
  </si>
  <si>
    <t>Herbicide, Insectiicde, Rodenticide, Fungicide</t>
  </si>
  <si>
    <t>Insecticide, Molluscicide</t>
  </si>
  <si>
    <t>Plant growth regulator, Herbicide, Safener</t>
  </si>
  <si>
    <t>global, upscale of EU Leclerc et al. 2018 based on agricultural area (/ 0.0384)</t>
  </si>
  <si>
    <t>global, from JRC datasource (Fraser et al. 2014)</t>
  </si>
  <si>
    <t>global, from JRC datasource (Fahey &amp; Hegglin 2011)</t>
  </si>
  <si>
    <t>EU Sala et al. (2015) * 14.12 (from Cucurachi et al. 2014)</t>
  </si>
  <si>
    <t>global, from Fiedler et al. 2012 upscaled on global population</t>
  </si>
  <si>
    <t>global, from Shen et al. 2013</t>
  </si>
  <si>
    <t>global, from JRC datasource (EDGAR v4.3.2_VOC_spec)</t>
  </si>
  <si>
    <t>global, upscale of EU Sala et al. 2015 based on agricultural area (/ 0.0384)</t>
  </si>
  <si>
    <t>global, from Leclerc&amp;Laurent 2018 (sum of emissions from many European countries)</t>
  </si>
  <si>
    <t>global, from JRC datasource (EDGAR v.4.3.1)</t>
  </si>
  <si>
    <t>global, upscaled from China</t>
  </si>
  <si>
    <t>global, upscaled from EU Leclerc et al. 2018 based on Cucurachi et al. (EU*14.12)</t>
  </si>
  <si>
    <t>global, upscale based on air emissions for China</t>
  </si>
  <si>
    <t>global, from Leclerc&amp;Laurent 2017</t>
  </si>
  <si>
    <t>put zero</t>
  </si>
  <si>
    <t>global, from Leclerc&amp;Laurent (personal communication, 2018)</t>
  </si>
  <si>
    <t>global, from JRC datasource (EDGAR, v.4.2 FT2010)</t>
  </si>
  <si>
    <t>in EDGAR is lower (4.22E+09 kg)</t>
  </si>
  <si>
    <t>global, from JRC datasource (Fraser et al. 2011)</t>
  </si>
  <si>
    <t>in Leclerc&amp;Laurent 2018 is lower</t>
  </si>
  <si>
    <t>global, from literature (UNEP, global mercury assessment 2013, max value)</t>
  </si>
  <si>
    <t>global, upscale based on air emissions for china</t>
  </si>
  <si>
    <t>global, from Schlesinger</t>
  </si>
  <si>
    <t>4. Particulate matter (PM)</t>
  </si>
  <si>
    <t>3. Toxicity (Human cancer and non cancer effects, Ecotoxicity)</t>
  </si>
  <si>
    <t>5. Ionising radiations (IR)</t>
  </si>
  <si>
    <t>6. Photochemical ozone formation (POF)</t>
  </si>
  <si>
    <t>7. Acidification (AC)</t>
  </si>
  <si>
    <t>8. Terrestrial eutrophication (EUTT)</t>
  </si>
  <si>
    <t>9. Freshwater eutrophication (EUTF)</t>
  </si>
  <si>
    <t>10. Marine eutrophication (EUTM)</t>
  </si>
  <si>
    <t>11. Land use (LU)</t>
  </si>
  <si>
    <t>12. Water use (WU)</t>
  </si>
  <si>
    <t>13. Resource use (RU)</t>
  </si>
  <si>
    <t>ù</t>
  </si>
  <si>
    <t>4. PM NF_ILCD</t>
  </si>
  <si>
    <t>4. PM NF_EF</t>
  </si>
  <si>
    <t>4. PM inv</t>
  </si>
  <si>
    <t>4. PM2.5 country emissions</t>
  </si>
  <si>
    <t>5. IR NF</t>
  </si>
  <si>
    <t>5. IR NF_avg</t>
  </si>
  <si>
    <t>5. IR inv</t>
  </si>
  <si>
    <t>6. POF NF</t>
  </si>
  <si>
    <t>6. POF inv</t>
  </si>
  <si>
    <t>7. AC NF</t>
  </si>
  <si>
    <t>7. AC inv</t>
  </si>
  <si>
    <t>8. EUTT NF</t>
  </si>
  <si>
    <t>8. EUTT inv</t>
  </si>
  <si>
    <t>9. EUTF NF</t>
  </si>
  <si>
    <t>9. EUTF inv</t>
  </si>
  <si>
    <t>10. EUTM NF</t>
  </si>
  <si>
    <t>10. EUTM inv</t>
  </si>
  <si>
    <t>11. LU NF_ILCD</t>
  </si>
  <si>
    <t>11. LU NF_EF</t>
  </si>
  <si>
    <t>11. LU inv</t>
  </si>
  <si>
    <t>9. EUTF_P to water</t>
  </si>
  <si>
    <t>Global NFs for Toxicity impact categories by using ILCD method: inventory, final value,and flow contribution to impact</t>
  </si>
  <si>
    <t>NF Human toxicity, cancer</t>
  </si>
  <si>
    <t>NF Human toxicity, non-cancer</t>
  </si>
  <si>
    <t>NF Ecotoxicity, freshwater</t>
  </si>
  <si>
    <t>Global = EU (Sala et al. 2015) * 14.12 (Cucurachi et al. 2014), unless differently specified in Note2 (column M)</t>
  </si>
  <si>
    <t>CTUh/kg</t>
  </si>
  <si>
    <t>CTUe/kg</t>
  </si>
  <si>
    <t>CAS Number</t>
  </si>
  <si>
    <t>Substance name (As reported in the inventory in Sala et al. 2015)</t>
  </si>
  <si>
    <t xml:space="preserve">Substance name as in the statistics </t>
  </si>
  <si>
    <t>ILCD compliant flow name</t>
  </si>
  <si>
    <t>Compartment (all unspecified)</t>
  </si>
  <si>
    <t>GLOBAL inventory (kg)</t>
  </si>
  <si>
    <t>Note1 mapping</t>
  </si>
  <si>
    <t>Note2 global inventory</t>
  </si>
  <si>
    <t>CF Human toxicity, cancer</t>
  </si>
  <si>
    <t>CF Human toxicity, non-cancer</t>
  </si>
  <si>
    <t>CF Ecotoxicity, freshwater</t>
  </si>
  <si>
    <t>% flow contribution to Human toxicity, cancer</t>
  </si>
  <si>
    <t>% flow contribution to Human toxicity, non-cancer</t>
  </si>
  <si>
    <t>% flow contribution to Ecotoxicity, freshwater</t>
  </si>
  <si>
    <t>465-73-6</t>
  </si>
  <si>
    <t/>
  </si>
  <si>
    <t>soil</t>
  </si>
  <si>
    <t>94-75-7</t>
  </si>
  <si>
    <t>16484-77-8</t>
  </si>
  <si>
    <t>55335-06-3</t>
  </si>
  <si>
    <t>41083-11-8</t>
  </si>
  <si>
    <t>71-55-6</t>
  </si>
  <si>
    <t>7440-47-3</t>
  </si>
  <si>
    <t>50-00-0</t>
  </si>
  <si>
    <t>7439-97-6</t>
  </si>
  <si>
    <t>76-13-1</t>
  </si>
  <si>
    <t>7094-26-0</t>
  </si>
  <si>
    <t>3073-66-3</t>
  </si>
  <si>
    <t>2223-52-1</t>
  </si>
  <si>
    <t>590-66-9</t>
  </si>
  <si>
    <t>488-23-3</t>
  </si>
  <si>
    <t>1,2,3,4-tetramethylbenzene</t>
  </si>
  <si>
    <t>527-53-7</t>
  </si>
  <si>
    <t>1,2,3,5-tetramethylbenzene</t>
  </si>
  <si>
    <t>3726-36-1</t>
  </si>
  <si>
    <t>1,2,3,5-tetramethylcyclohexane</t>
  </si>
  <si>
    <t>526-73-8</t>
  </si>
  <si>
    <t>1,2,3-trimethylbenzene</t>
  </si>
  <si>
    <t>1839-88-9</t>
  </si>
  <si>
    <t>1,2,3-trimethylcyclohexane</t>
  </si>
  <si>
    <t>2815-57-8</t>
  </si>
  <si>
    <t>1,2,3-trimethylcyclopentane</t>
  </si>
  <si>
    <t>65378-76-9</t>
  </si>
  <si>
    <t>1,2,4,4-tetramethylcyclopentane</t>
  </si>
  <si>
    <t>95-93-2</t>
  </si>
  <si>
    <t>2234-75-5</t>
  </si>
  <si>
    <t>1,2,4-trimethylcyclohexane</t>
  </si>
  <si>
    <t>2815-58-9</t>
  </si>
  <si>
    <t>1,2,4-trimethylcyclopentane</t>
  </si>
  <si>
    <t>110-00-9</t>
  </si>
  <si>
    <t>1746-01-6</t>
  </si>
  <si>
    <t>489-20-3</t>
  </si>
  <si>
    <t>1,2-dimethyl-3-(1-methylethyl)-cyclopentane</t>
  </si>
  <si>
    <t>43222-48-6</t>
  </si>
  <si>
    <t>583-57-3</t>
  </si>
  <si>
    <t>930-90-5</t>
  </si>
  <si>
    <t>1,2-ethylmethylcyclopentane</t>
  </si>
  <si>
    <t>108-67-8</t>
  </si>
  <si>
    <t>7440-38-2</t>
  </si>
  <si>
    <t>874-41-9</t>
  </si>
  <si>
    <t>1,3-dimethyl-4-ethylbenzene</t>
  </si>
  <si>
    <t>3982-64-7</t>
  </si>
  <si>
    <t>1,3-dimethyl-5-propylbenzene</t>
  </si>
  <si>
    <t>591-21-9</t>
  </si>
  <si>
    <t>61593-45-1</t>
  </si>
  <si>
    <t>1,3-ethylmethylcyclopentane</t>
  </si>
  <si>
    <t>105-05-5</t>
  </si>
  <si>
    <t>4132-72-3</t>
  </si>
  <si>
    <t>1,4-dimethyl-2-(1-methylethyl)-benzene</t>
  </si>
  <si>
    <t>589-90-2</t>
  </si>
  <si>
    <t>71-43-2</t>
  </si>
  <si>
    <t>66246-88-6</t>
  </si>
  <si>
    <t>106-98-9</t>
  </si>
  <si>
    <t>872-05-9</t>
  </si>
  <si>
    <t>61142-69-6</t>
  </si>
  <si>
    <t>1-ethyl-1,4-dimethylcyclohexane</t>
  </si>
  <si>
    <t>71186-27-1</t>
  </si>
  <si>
    <t>1-ethyl-2,2,6-trimethylcyclohexane</t>
  </si>
  <si>
    <t>7058-05-1</t>
  </si>
  <si>
    <t>1-ethyl-2,3-dimethylcyclohexane</t>
  </si>
  <si>
    <t>611-14-3</t>
  </si>
  <si>
    <t>1-ethyl-2-methylbenzene</t>
  </si>
  <si>
    <t>2-ethyltoluene</t>
  </si>
  <si>
    <t>16021-20-8</t>
  </si>
  <si>
    <t>1-ethyl-2-propylbenzene</t>
  </si>
  <si>
    <t>62238-33-9</t>
  </si>
  <si>
    <t>1-ethyl-2-propylcyclohexane</t>
  </si>
  <si>
    <t>934-74-7</t>
  </si>
  <si>
    <t>1-ethyl-3,5-dimethylbenzene</t>
  </si>
  <si>
    <t>620-14-4</t>
  </si>
  <si>
    <t>1-ethyl-3-methylbenzene</t>
  </si>
  <si>
    <t>3-ethyltoluene</t>
  </si>
  <si>
    <t>3728-55-0</t>
  </si>
  <si>
    <t>1-ethyl-3-methylcyclohexane</t>
  </si>
  <si>
    <t>6236-88-0</t>
  </si>
  <si>
    <t>1-ethyl-4-methylcyclohexane</t>
  </si>
  <si>
    <t>1196-58-3</t>
  </si>
  <si>
    <t>1-ethylpropylbenzene</t>
  </si>
  <si>
    <t>592-41-6</t>
  </si>
  <si>
    <t>527-84-4</t>
  </si>
  <si>
    <t>1-methyl-2-isopropylbenzene</t>
  </si>
  <si>
    <t>3145-76-4</t>
  </si>
  <si>
    <t>1-methyl-2-phenylcyclopropane</t>
  </si>
  <si>
    <t>1074-17-5</t>
  </si>
  <si>
    <t>1-methyl-2-propylbenzene</t>
  </si>
  <si>
    <t>4291-79-6</t>
  </si>
  <si>
    <t>1-methyl-2-propylcyclohexane</t>
  </si>
  <si>
    <t>932-44-5</t>
  </si>
  <si>
    <t>1-methyl-2-propylcyclopentane</t>
  </si>
  <si>
    <t>53771-88-3</t>
  </si>
  <si>
    <t>1-methyl-3-isopropylcyclopentane</t>
  </si>
  <si>
    <t>1074-43-7</t>
  </si>
  <si>
    <t>1-methyl-3-propylbenzene</t>
  </si>
  <si>
    <t>99-82-1</t>
  </si>
  <si>
    <t>2719-52-0</t>
  </si>
  <si>
    <t>1-methylbutylbenzene</t>
  </si>
  <si>
    <t>767-58-8</t>
  </si>
  <si>
    <t>1-methylindan</t>
  </si>
  <si>
    <t>767-59-9</t>
  </si>
  <si>
    <t>1-mmethylindene</t>
  </si>
  <si>
    <t>109-67-1</t>
  </si>
  <si>
    <t>107-92-6</t>
  </si>
  <si>
    <t>butyric acid</t>
  </si>
  <si>
    <t>58138-08-2</t>
  </si>
  <si>
    <t>73250-68-7</t>
  </si>
  <si>
    <t>13475-81-5</t>
  </si>
  <si>
    <t>2,2,3,3-tetramethylhexane</t>
  </si>
  <si>
    <t>3522-94-9</t>
  </si>
  <si>
    <t>2,2,5-trimethylhexane</t>
  </si>
  <si>
    <t>75-83-2</t>
  </si>
  <si>
    <t>2,2-dimethylbutane</t>
  </si>
  <si>
    <t>16747-38-9</t>
  </si>
  <si>
    <t>2,3,3,4-tetramethylpentane</t>
  </si>
  <si>
    <t>921-47-1</t>
  </si>
  <si>
    <t>2,3,4-trimethylhexane</t>
  </si>
  <si>
    <t>565-75-3</t>
  </si>
  <si>
    <t>2,3,4-trimethylpentane</t>
  </si>
  <si>
    <t>3,3,4-trimethylhexane</t>
  </si>
  <si>
    <t>1069-53-0</t>
  </si>
  <si>
    <t>2,3,5-trimethylhexane</t>
  </si>
  <si>
    <t>7440-02-0</t>
  </si>
  <si>
    <t>7439-92-1</t>
  </si>
  <si>
    <t>7440-43-9</t>
  </si>
  <si>
    <t>55285-14-8</t>
  </si>
  <si>
    <t>79-29-8</t>
  </si>
  <si>
    <t>2,3-dimethylbutane</t>
  </si>
  <si>
    <t>3074-71-3</t>
  </si>
  <si>
    <t>2,3-dimethylheptane</t>
  </si>
  <si>
    <t>2884-06-2</t>
  </si>
  <si>
    <t>2,3-dimethylnonane</t>
  </si>
  <si>
    <t>7146-60-3</t>
  </si>
  <si>
    <t>2,3-dimethyloctane</t>
  </si>
  <si>
    <t>565-59-3</t>
  </si>
  <si>
    <t>2,3-dimethylpentane</t>
  </si>
  <si>
    <t>17312-77-5</t>
  </si>
  <si>
    <t>2,3-dimethylundecane</t>
  </si>
  <si>
    <t>60168-88-9</t>
  </si>
  <si>
    <t>4706-89-2</t>
  </si>
  <si>
    <t>2,4-dimethyl-1-isopropylbenzene</t>
  </si>
  <si>
    <t>2213-23-2</t>
  </si>
  <si>
    <t>2,4-dimethylheptane</t>
  </si>
  <si>
    <t>108-08-7</t>
  </si>
  <si>
    <t>2,4-dimethylpentane</t>
  </si>
  <si>
    <t>17312-50-4</t>
  </si>
  <si>
    <t>2,5-dimethyldecane</t>
  </si>
  <si>
    <t>625-86-5</t>
  </si>
  <si>
    <t>2216-30-0</t>
  </si>
  <si>
    <t>2,5-dimethylheptane</t>
  </si>
  <si>
    <t>592-13-2</t>
  </si>
  <si>
    <t>2,5-dimethylhexane</t>
  </si>
  <si>
    <t>15869-89-3</t>
  </si>
  <si>
    <t>2,5-dimethyloctane</t>
  </si>
  <si>
    <t>99-30-9</t>
  </si>
  <si>
    <t>13150-81-7</t>
  </si>
  <si>
    <t>2,6-dimethyldecane</t>
  </si>
  <si>
    <t>1072-05-5</t>
  </si>
  <si>
    <t>2,6-dimethylheptane</t>
  </si>
  <si>
    <t>2051-30-1</t>
  </si>
  <si>
    <t>2,6-dimethyloctane</t>
  </si>
  <si>
    <t>17301-23-4</t>
  </si>
  <si>
    <t>2,6-dimethylundecane</t>
  </si>
  <si>
    <t>1072-16-8</t>
  </si>
  <si>
    <t>2,7-dimethyloctane</t>
  </si>
  <si>
    <t>2797-51-5</t>
  </si>
  <si>
    <t>78-92-2</t>
  </si>
  <si>
    <t>107-01-7</t>
  </si>
  <si>
    <t>590-18-1</t>
  </si>
  <si>
    <t>2-butene-cis</t>
  </si>
  <si>
    <t>cis-2-butene</t>
  </si>
  <si>
    <t>50563-36-5</t>
  </si>
  <si>
    <t>64628-44-0</t>
  </si>
  <si>
    <t>95-57-8</t>
  </si>
  <si>
    <t>2870-04-4</t>
  </si>
  <si>
    <t>2-ethyl-1,3-dimethylbenzene</t>
  </si>
  <si>
    <t>591-78-6</t>
  </si>
  <si>
    <t>116-53-0</t>
  </si>
  <si>
    <t>2-methyl butanoic acid</t>
  </si>
  <si>
    <t>563-46-2</t>
  </si>
  <si>
    <t>2-methyl-1-butene</t>
  </si>
  <si>
    <t>2-methy-1-butene</t>
  </si>
  <si>
    <t>1595-11-5</t>
  </si>
  <si>
    <t>2-methyl-1-butylbenzene</t>
  </si>
  <si>
    <t>513-35-9</t>
  </si>
  <si>
    <t>1120-73-6</t>
  </si>
  <si>
    <t>2-methyl-2-cyclopenten-1-one</t>
  </si>
  <si>
    <t>24691-80-3</t>
  </si>
  <si>
    <t>534-52-1</t>
  </si>
  <si>
    <t>62016-18-6</t>
  </si>
  <si>
    <t>2-methyl-5-ethyloctane</t>
  </si>
  <si>
    <t>54105-77-0</t>
  </si>
  <si>
    <t>2-methylbutylcyclohexane</t>
  </si>
  <si>
    <t>2958-76-1</t>
  </si>
  <si>
    <t>2-methyldecaline</t>
  </si>
  <si>
    <t>6975-98-0</t>
  </si>
  <si>
    <t>2-methyldecane</t>
  </si>
  <si>
    <t>592-27-8</t>
  </si>
  <si>
    <t>2-methylheptane</t>
  </si>
  <si>
    <t>591-76-4</t>
  </si>
  <si>
    <t>2-methylhexane</t>
  </si>
  <si>
    <t>871-83-0</t>
  </si>
  <si>
    <t>2-methylnonane</t>
  </si>
  <si>
    <t>3221-61-2</t>
  </si>
  <si>
    <t>2-methyloctane</t>
  </si>
  <si>
    <t>107-83-5</t>
  </si>
  <si>
    <t>2-methylpentane</t>
  </si>
  <si>
    <t>79-31-2</t>
  </si>
  <si>
    <t>1678-98-4</t>
  </si>
  <si>
    <t>2-methylpropylcyclohexane</t>
  </si>
  <si>
    <t>7045-71-8</t>
  </si>
  <si>
    <t>2-methylundecane</t>
  </si>
  <si>
    <t>109-68-2</t>
  </si>
  <si>
    <t>2-pentene</t>
  </si>
  <si>
    <t>7154-80-5</t>
  </si>
  <si>
    <t>3,3,5-trimethylheptane</t>
  </si>
  <si>
    <t>39196-18-4</t>
  </si>
  <si>
    <t>4032-86-4</t>
  </si>
  <si>
    <t>3,3-dimethylheptane</t>
  </si>
  <si>
    <t>4110-44-5</t>
  </si>
  <si>
    <t>3,3-dimethyloctane</t>
  </si>
  <si>
    <t>922-28-1</t>
  </si>
  <si>
    <t>3,4-dimethylheptane</t>
  </si>
  <si>
    <t>583-48-2</t>
  </si>
  <si>
    <t>3,4-dimethylhexane</t>
  </si>
  <si>
    <t>15869-93-9</t>
  </si>
  <si>
    <t>3,5-dimethyloctane</t>
  </si>
  <si>
    <t>15869-94-0</t>
  </si>
  <si>
    <t>3,6-dimethyloctane</t>
  </si>
  <si>
    <t>17302-32-8</t>
  </si>
  <si>
    <t>3,7-dimethylnonane</t>
  </si>
  <si>
    <t>61213-25-0</t>
  </si>
  <si>
    <t>14676-29-0</t>
  </si>
  <si>
    <t>3-ethyl-2-methylheptane</t>
  </si>
  <si>
    <t>16789-46-1</t>
  </si>
  <si>
    <t>3-ethyl-2-methylhexane</t>
  </si>
  <si>
    <t>73507-01-4</t>
  </si>
  <si>
    <t>3-ethylheptane</t>
  </si>
  <si>
    <t>619-99-8</t>
  </si>
  <si>
    <t>3-ethylhexane</t>
  </si>
  <si>
    <t>5881-17-4</t>
  </si>
  <si>
    <t>3-ethyloctane</t>
  </si>
  <si>
    <t>503-74-2</t>
  </si>
  <si>
    <t>13151-34-3</t>
  </si>
  <si>
    <t>3-methyldecane</t>
  </si>
  <si>
    <t>589-81-1</t>
  </si>
  <si>
    <t>3-methylheptane</t>
  </si>
  <si>
    <t>589-34-4</t>
  </si>
  <si>
    <t>3-methylhexane</t>
  </si>
  <si>
    <t>5911-04-6</t>
  </si>
  <si>
    <t>3-methylnonane</t>
  </si>
  <si>
    <t>2216-33-3</t>
  </si>
  <si>
    <t>3-methyloctane</t>
  </si>
  <si>
    <t>96-14-0</t>
  </si>
  <si>
    <t>3-methylpentane</t>
  </si>
  <si>
    <t>1002-43-3</t>
  </si>
  <si>
    <t>3-methylundecane</t>
  </si>
  <si>
    <t>94-82-6</t>
  </si>
  <si>
    <t>1068-19-5</t>
  </si>
  <si>
    <t>4,4-dimethylheptane</t>
  </si>
  <si>
    <t>17302-23-7</t>
  </si>
  <si>
    <t>4,5-dimethylnonane</t>
  </si>
  <si>
    <t>1685-82-1</t>
  </si>
  <si>
    <t>4,6-dimethylindane</t>
  </si>
  <si>
    <t>6682-71-9</t>
  </si>
  <si>
    <t>4,7-dimethylindane</t>
  </si>
  <si>
    <t>122-88-3</t>
  </si>
  <si>
    <t>934-80-5</t>
  </si>
  <si>
    <t>4-ethyl-1,2-dimethylbenzene</t>
  </si>
  <si>
    <t>15869-86-0</t>
  </si>
  <si>
    <t>4-ethyloctane</t>
  </si>
  <si>
    <t>123-07-9</t>
  </si>
  <si>
    <t>622-96-8</t>
  </si>
  <si>
    <t>4-ethyltoluene</t>
  </si>
  <si>
    <t>123-42-2</t>
  </si>
  <si>
    <t>2847-72-5</t>
  </si>
  <si>
    <t>4-methyldecane</t>
  </si>
  <si>
    <t>589-53-7</t>
  </si>
  <si>
    <t>4-methylheptane</t>
  </si>
  <si>
    <t>17301-94-9</t>
  </si>
  <si>
    <t>4-methylnonane</t>
  </si>
  <si>
    <t>2216-34-4</t>
  </si>
  <si>
    <t>4-methyloctane</t>
  </si>
  <si>
    <t>3178-29-8</t>
  </si>
  <si>
    <t>4-propylheptane</t>
  </si>
  <si>
    <t>98-51-1</t>
  </si>
  <si>
    <t>63284-71-9</t>
  </si>
  <si>
    <t>100-41-4</t>
  </si>
  <si>
    <t>8001-35-2</t>
  </si>
  <si>
    <t>56-23-5</t>
  </si>
  <si>
    <t>41483-43-6</t>
  </si>
  <si>
    <t>13151-35-4</t>
  </si>
  <si>
    <t>5-methyldecane</t>
  </si>
  <si>
    <t>62108-21-8</t>
  </si>
  <si>
    <t>6-ethyl-2-methyldecane</t>
  </si>
  <si>
    <t>62016-19-7</t>
  </si>
  <si>
    <t>6-ethyl-2-methyloctane</t>
  </si>
  <si>
    <t>17302-33-9</t>
  </si>
  <si>
    <t>6-methylundecane</t>
  </si>
  <si>
    <t>71751-41-2</t>
  </si>
  <si>
    <t>83-32-9</t>
  </si>
  <si>
    <t>PAH</t>
  </si>
  <si>
    <t>208-96-8</t>
  </si>
  <si>
    <t>127-18-4</t>
  </si>
  <si>
    <t>91-20-3</t>
  </si>
  <si>
    <t>100-42-5</t>
  </si>
  <si>
    <t>64-19-7</t>
  </si>
  <si>
    <t>34256-82-1</t>
  </si>
  <si>
    <t>67-64-1</t>
  </si>
  <si>
    <t>98-86-2</t>
  </si>
  <si>
    <t>74-86-2</t>
  </si>
  <si>
    <t>135158-54-2</t>
  </si>
  <si>
    <t>50-32-8</t>
  </si>
  <si>
    <t>74070-46-5</t>
  </si>
  <si>
    <t>101007-06-1</t>
  </si>
  <si>
    <t>107-02-8</t>
  </si>
  <si>
    <t>593-70-4</t>
  </si>
  <si>
    <t>NOPROXY</t>
  </si>
  <si>
    <t>(no double counting, different source, e.g. Industrial/non-industrial)</t>
  </si>
  <si>
    <t>116-06-3</t>
  </si>
  <si>
    <t>1704-28-5</t>
  </si>
  <si>
    <t>60-57-1</t>
  </si>
  <si>
    <t>271-89-6</t>
  </si>
  <si>
    <t>75-07-0</t>
  </si>
  <si>
    <t>55635-13-7</t>
  </si>
  <si>
    <t>67375-30-8</t>
  </si>
  <si>
    <t>22537-23-1</t>
  </si>
  <si>
    <t>834-12-8</t>
  </si>
  <si>
    <t>120923-37-7</t>
  </si>
  <si>
    <t>33089-61-1</t>
  </si>
  <si>
    <t>106-99-0</t>
  </si>
  <si>
    <t>7664-41-7</t>
  </si>
  <si>
    <t>101-05-3</t>
  </si>
  <si>
    <t>120-12-7</t>
  </si>
  <si>
    <t>7440-36-0</t>
  </si>
  <si>
    <t>110-54-3</t>
  </si>
  <si>
    <t>21725-46-2</t>
  </si>
  <si>
    <t>309-00-2</t>
  </si>
  <si>
    <t>115-32-2</t>
  </si>
  <si>
    <t>17428-41-0</t>
  </si>
  <si>
    <t>12001-29-5</t>
  </si>
  <si>
    <t>asbestos</t>
  </si>
  <si>
    <t>29122-68-7</t>
  </si>
  <si>
    <t>atenolol</t>
  </si>
  <si>
    <t>64-17-5</t>
  </si>
  <si>
    <t>PROXY</t>
  </si>
  <si>
    <t>proxy CF based on emissions share to air</t>
  </si>
  <si>
    <t>1912-24-9</t>
  </si>
  <si>
    <t>143-50-0</t>
  </si>
  <si>
    <t>kepone</t>
  </si>
  <si>
    <t>68049-83-2</t>
  </si>
  <si>
    <t>2642-71-9</t>
  </si>
  <si>
    <t>86-50-0</t>
  </si>
  <si>
    <t>4658-28-0</t>
  </si>
  <si>
    <t>131860-33-8</t>
  </si>
  <si>
    <t>50864-67-0</t>
  </si>
  <si>
    <t>71626-11-4</t>
  </si>
  <si>
    <t>3813-05-6</t>
  </si>
  <si>
    <t>1861-40-1</t>
  </si>
  <si>
    <t>82560-54-1</t>
  </si>
  <si>
    <t>68505-69-1</t>
  </si>
  <si>
    <t>17804-35-2</t>
  </si>
  <si>
    <t>25057-89-0</t>
  </si>
  <si>
    <t>67-66-3</t>
  </si>
  <si>
    <t>75-09-2</t>
  </si>
  <si>
    <t>56-55-3</t>
  </si>
  <si>
    <t>75-01-4</t>
  </si>
  <si>
    <t>78-79-5</t>
  </si>
  <si>
    <t>205-99-2</t>
  </si>
  <si>
    <t>191-24-2</t>
  </si>
  <si>
    <t>207-08-9</t>
  </si>
  <si>
    <t>100-47-0</t>
  </si>
  <si>
    <t>29104-30-1</t>
  </si>
  <si>
    <t>1929-88-0</t>
  </si>
  <si>
    <t>100-51-6</t>
  </si>
  <si>
    <t>41859-67-0</t>
  </si>
  <si>
    <t>42576-02-3</t>
  </si>
  <si>
    <t>82657-04-3</t>
  </si>
  <si>
    <t>28434-01-7</t>
  </si>
  <si>
    <t>13356-08-6</t>
  </si>
  <si>
    <t>188425-85-6</t>
  </si>
  <si>
    <t>314-40-9</t>
  </si>
  <si>
    <t>13181-17-4</t>
  </si>
  <si>
    <t>74-83-9</t>
  </si>
  <si>
    <t>Halon-1001</t>
  </si>
  <si>
    <t>18181-80-1</t>
  </si>
  <si>
    <t>1689-84-5</t>
  </si>
  <si>
    <t>116255-48-2</t>
  </si>
  <si>
    <t>61-82-5</t>
  </si>
  <si>
    <t>69327-76-0</t>
  </si>
  <si>
    <t>608-73-1</t>
  </si>
  <si>
    <t>34681-10-2</t>
  </si>
  <si>
    <t>33629-47-9</t>
  </si>
  <si>
    <t>1678-93-9</t>
  </si>
  <si>
    <t>butylcyclohexane</t>
  </si>
  <si>
    <t>100-52-7</t>
  </si>
  <si>
    <t>82-68-8</t>
  </si>
  <si>
    <t>95465-99-9</t>
  </si>
  <si>
    <t>calcium compounds</t>
  </si>
  <si>
    <t>1344-81-6</t>
  </si>
  <si>
    <t>542-75-6</t>
  </si>
  <si>
    <t>107-06-2</t>
  </si>
  <si>
    <t>298-46-4</t>
  </si>
  <si>
    <t>1336-36-3</t>
  </si>
  <si>
    <t>67747-09-5</t>
  </si>
  <si>
    <t>95-63-6</t>
  </si>
  <si>
    <t>10605-21-7</t>
  </si>
  <si>
    <t>1563-66-2</t>
  </si>
  <si>
    <t>124-38-9</t>
  </si>
  <si>
    <t>carbon dioxide</t>
  </si>
  <si>
    <t>CO2</t>
  </si>
  <si>
    <t>total excl LULUCF</t>
  </si>
  <si>
    <t>carbon dioxide (biogenic)</t>
  </si>
  <si>
    <t>from biomass burning</t>
  </si>
  <si>
    <t>630-08-0</t>
  </si>
  <si>
    <t>fossil</t>
  </si>
  <si>
    <t>biogenic</t>
  </si>
  <si>
    <t>786-19-6</t>
  </si>
  <si>
    <t>5234-68-4</t>
  </si>
  <si>
    <t>12789-03-6</t>
  </si>
  <si>
    <t>1330-20-7</t>
  </si>
  <si>
    <t>75-69-4</t>
  </si>
  <si>
    <t>75-71-8</t>
  </si>
  <si>
    <t>2439-01-2</t>
  </si>
  <si>
    <t>13360-45-7</t>
  </si>
  <si>
    <t>1967-16-4</t>
  </si>
  <si>
    <t>79-01-6</t>
  </si>
  <si>
    <t>118-74-1</t>
  </si>
  <si>
    <t>122453-73-0</t>
  </si>
  <si>
    <t>80-33-1</t>
  </si>
  <si>
    <t>470-90-6</t>
  </si>
  <si>
    <t>1698-60-8</t>
  </si>
  <si>
    <t>24934-91-6</t>
  </si>
  <si>
    <t>999-81-5</t>
  </si>
  <si>
    <t>chlormequat chloride</t>
  </si>
  <si>
    <t>72178-02-0</t>
  </si>
  <si>
    <t>1582-09-8</t>
  </si>
  <si>
    <t>2385-85-5</t>
  </si>
  <si>
    <t>74-87-3</t>
  </si>
  <si>
    <t>950-37-8</t>
  </si>
  <si>
    <t>1717-00-6</t>
  </si>
  <si>
    <t>76-44-8</t>
  </si>
  <si>
    <t>101-21-3</t>
  </si>
  <si>
    <t>2921-88-2</t>
  </si>
  <si>
    <t>5598-13-0</t>
  </si>
  <si>
    <t>64902-72-3</t>
  </si>
  <si>
    <t>57-62-5</t>
  </si>
  <si>
    <t>15545-48-9</t>
  </si>
  <si>
    <t>84332-86-5</t>
  </si>
  <si>
    <t>811-97-2</t>
  </si>
  <si>
    <t>16065-83-1</t>
  </si>
  <si>
    <t>chromium (iii)</t>
  </si>
  <si>
    <t>218-01-9</t>
  </si>
  <si>
    <t>156-59-2</t>
  </si>
  <si>
    <t>cis-1,2-dichloroethylene</t>
  </si>
  <si>
    <t>1,2-dichloroethene</t>
  </si>
  <si>
    <t>627-20-3</t>
  </si>
  <si>
    <t>3681-71-8</t>
  </si>
  <si>
    <t>81103-11-9</t>
  </si>
  <si>
    <t>99129-21-2</t>
  </si>
  <si>
    <t>18323-44-9</t>
  </si>
  <si>
    <t>114420-56-3</t>
  </si>
  <si>
    <t>882-09-7</t>
  </si>
  <si>
    <t>clofibric acid</t>
  </si>
  <si>
    <t>industrial releases</t>
  </si>
  <si>
    <t>81777-89-1</t>
  </si>
  <si>
    <t>1702-17-6</t>
  </si>
  <si>
    <t>7440-48-4</t>
  </si>
  <si>
    <t>7440-50-8</t>
  </si>
  <si>
    <t>1184-64-1</t>
  </si>
  <si>
    <t>mapped as copper</t>
  </si>
  <si>
    <t>20427-59-2</t>
  </si>
  <si>
    <t>1317-39-1</t>
  </si>
  <si>
    <t>1332-40-7</t>
  </si>
  <si>
    <t>12527-76-3</t>
  </si>
  <si>
    <t>1319-77-3</t>
  </si>
  <si>
    <t>4170-30-3</t>
  </si>
  <si>
    <t>98-82-8</t>
  </si>
  <si>
    <t>420-04-2</t>
  </si>
  <si>
    <t>50-29-3</t>
  </si>
  <si>
    <t>23950-58-5</t>
  </si>
  <si>
    <t>57-12-5</t>
  </si>
  <si>
    <t>113136-77-9</t>
  </si>
  <si>
    <t>291-64-5</t>
  </si>
  <si>
    <t>110-82-7</t>
  </si>
  <si>
    <t>108-93-0</t>
  </si>
  <si>
    <t>108-94-1</t>
  </si>
  <si>
    <t>287-92-3</t>
  </si>
  <si>
    <t>101205-02-1</t>
  </si>
  <si>
    <t>2163-69-1</t>
  </si>
  <si>
    <t>68359-37-5</t>
  </si>
  <si>
    <t>mapped as cyfluthrin</t>
  </si>
  <si>
    <t>91465-08-6</t>
  </si>
  <si>
    <t>lambda-cyhalothrin</t>
  </si>
  <si>
    <t>13121-70-5</t>
  </si>
  <si>
    <t>57966-95-7</t>
  </si>
  <si>
    <t>52315-07-8</t>
  </si>
  <si>
    <t>mapped as cypermethrin</t>
  </si>
  <si>
    <t>113096-99-4</t>
  </si>
  <si>
    <t>121552-61-2</t>
  </si>
  <si>
    <t>66215-27-8</t>
  </si>
  <si>
    <t>75-99-0</t>
  </si>
  <si>
    <t>109-99-9</t>
  </si>
  <si>
    <t>124-18-5</t>
  </si>
  <si>
    <t>52918-63-5</t>
  </si>
  <si>
    <t>919-86-8</t>
  </si>
  <si>
    <t>301-12-2</t>
  </si>
  <si>
    <t>13684-56-5</t>
  </si>
  <si>
    <t>1014-69-3</t>
  </si>
  <si>
    <t>80060-09-9</t>
  </si>
  <si>
    <t>10311-84-9</t>
  </si>
  <si>
    <t>333-41-5</t>
  </si>
  <si>
    <t>105-99-7</t>
  </si>
  <si>
    <t>1918-00-9</t>
  </si>
  <si>
    <t>1194-65-6</t>
  </si>
  <si>
    <t>1085-98-9</t>
  </si>
  <si>
    <t>62-73-7</t>
  </si>
  <si>
    <t>79-34-5</t>
  </si>
  <si>
    <t>731-27-1</t>
  </si>
  <si>
    <t>120-36-5</t>
  </si>
  <si>
    <t>15165-67-0</t>
  </si>
  <si>
    <t>137-30-4</t>
  </si>
  <si>
    <t>15307-86-5</t>
  </si>
  <si>
    <t>133-07-3</t>
  </si>
  <si>
    <t>87-86-5</t>
  </si>
  <si>
    <t>58-89-9</t>
  </si>
  <si>
    <t>119446-68-3</t>
  </si>
  <si>
    <t>14214-32-5</t>
  </si>
  <si>
    <t>35367-38-5</t>
  </si>
  <si>
    <t>83164-33-4</t>
  </si>
  <si>
    <t>10552-74-6</t>
  </si>
  <si>
    <t>34205-21-5</t>
  </si>
  <si>
    <t>87674-68-8</t>
  </si>
  <si>
    <t>163515-14-8</t>
  </si>
  <si>
    <t>60-51-5</t>
  </si>
  <si>
    <t>110488-70-5</t>
  </si>
  <si>
    <t>75-18-3</t>
  </si>
  <si>
    <t>3658-80-8</t>
  </si>
  <si>
    <t>624-92-0</t>
  </si>
  <si>
    <t>1861-32-1</t>
  </si>
  <si>
    <t>149961-52-4</t>
  </si>
  <si>
    <t>70217-36-6</t>
  </si>
  <si>
    <t>29091-05-2</t>
  </si>
  <si>
    <t>39300-45-3</t>
  </si>
  <si>
    <t>1420-07-1</t>
  </si>
  <si>
    <t>85-00-7</t>
  </si>
  <si>
    <t>78-59-1</t>
  </si>
  <si>
    <t>298-04-4</t>
  </si>
  <si>
    <t>3347-22-6</t>
  </si>
  <si>
    <t>330-54-1</t>
  </si>
  <si>
    <t>112-40-3</t>
  </si>
  <si>
    <t>2439-10-3</t>
  </si>
  <si>
    <t>115-29-7</t>
  </si>
  <si>
    <t>72-20-8</t>
  </si>
  <si>
    <t>135319-73-2</t>
  </si>
  <si>
    <t>114-07-8</t>
  </si>
  <si>
    <t>66230-04-4</t>
  </si>
  <si>
    <t>50-28-2</t>
  </si>
  <si>
    <t>55283-68-6</t>
  </si>
  <si>
    <t>74-84-0</t>
  </si>
  <si>
    <t>16672-87-0</t>
  </si>
  <si>
    <t>29973-13-5</t>
  </si>
  <si>
    <t>563-12-2</t>
  </si>
  <si>
    <t>23947-60-6</t>
  </si>
  <si>
    <t>26225-79-6</t>
  </si>
  <si>
    <t>13194-48-4</t>
  </si>
  <si>
    <t>126801-58-9</t>
  </si>
  <si>
    <t>100646-51-3</t>
  </si>
  <si>
    <t>141-78-6</t>
  </si>
  <si>
    <t>75-21-8</t>
  </si>
  <si>
    <t>1678-91-7</t>
  </si>
  <si>
    <t>74-85-1</t>
  </si>
  <si>
    <t>107-21-1</t>
  </si>
  <si>
    <t>87-68-3</t>
  </si>
  <si>
    <t>4920-99-4</t>
  </si>
  <si>
    <t>ethylisopropylbenzene</t>
  </si>
  <si>
    <t>2593-15-9</t>
  </si>
  <si>
    <t>131807-57-3</t>
  </si>
  <si>
    <t>161326-34-7</t>
  </si>
  <si>
    <t>22224-92-6</t>
  </si>
  <si>
    <t>120928-09-8</t>
  </si>
  <si>
    <t>114369-43-6</t>
  </si>
  <si>
    <t>126833-17-8</t>
  </si>
  <si>
    <t>122-14-5</t>
  </si>
  <si>
    <t>62850-32-2</t>
  </si>
  <si>
    <t>95617-09-7</t>
  </si>
  <si>
    <t>113158-40-0</t>
  </si>
  <si>
    <t>79127-80-3</t>
  </si>
  <si>
    <t>74738-17-3</t>
  </si>
  <si>
    <t>39515-41-8</t>
  </si>
  <si>
    <t>67306-00-7</t>
  </si>
  <si>
    <t>67306-03-0</t>
  </si>
  <si>
    <t>111812-58-9</t>
  </si>
  <si>
    <t>55-38-9</t>
  </si>
  <si>
    <t>900-95-8</t>
  </si>
  <si>
    <t>76-87-9</t>
  </si>
  <si>
    <t>101-42-8</t>
  </si>
  <si>
    <t>51630-58-1</t>
  </si>
  <si>
    <t>22781-23-3</t>
  </si>
  <si>
    <t>120068-37-3</t>
  </si>
  <si>
    <t>58667-63-3</t>
  </si>
  <si>
    <t>90134-59-1</t>
  </si>
  <si>
    <t>104040-78-0</t>
  </si>
  <si>
    <t>145701-23-1</t>
  </si>
  <si>
    <t>69335-91-7</t>
  </si>
  <si>
    <t>79241-46-6</t>
  </si>
  <si>
    <t>79622-59-6</t>
  </si>
  <si>
    <t>37893-02-0</t>
  </si>
  <si>
    <t>113036-88-7</t>
  </si>
  <si>
    <t>70124-77-5</t>
  </si>
  <si>
    <t>131341-86-1</t>
  </si>
  <si>
    <t>142459-58-3</t>
  </si>
  <si>
    <t>101463-69-8</t>
  </si>
  <si>
    <t>98967-40-9</t>
  </si>
  <si>
    <t>2164-17-2</t>
  </si>
  <si>
    <t>206-44-0</t>
  </si>
  <si>
    <t>86-73-7</t>
  </si>
  <si>
    <t>7782-41-4</t>
  </si>
  <si>
    <t>15457-05-3</t>
  </si>
  <si>
    <t>77501-90-7</t>
  </si>
  <si>
    <t>119126-15-7</t>
  </si>
  <si>
    <t>144740-54-5</t>
  </si>
  <si>
    <t>136426-54-5</t>
  </si>
  <si>
    <t>69377-81-7</t>
  </si>
  <si>
    <t>96525-23-4</t>
  </si>
  <si>
    <t>85509-19-9</t>
  </si>
  <si>
    <t>66332-96-5</t>
  </si>
  <si>
    <t>76674-21-0</t>
  </si>
  <si>
    <t>944-22-9</t>
  </si>
  <si>
    <t>173159-57-4</t>
  </si>
  <si>
    <t>22259-30-9</t>
  </si>
  <si>
    <t>64-18-6</t>
  </si>
  <si>
    <t>2540-82-1</t>
  </si>
  <si>
    <t>15845-66-6</t>
  </si>
  <si>
    <t>3878-19-1</t>
  </si>
  <si>
    <t>63-25-2</t>
  </si>
  <si>
    <t>65907-30-4</t>
  </si>
  <si>
    <t>50594-66-6</t>
  </si>
  <si>
    <t>77182-82-2</t>
  </si>
  <si>
    <t>107-22-2</t>
  </si>
  <si>
    <t>1071-83-6</t>
  </si>
  <si>
    <t>108173-90-6</t>
  </si>
  <si>
    <t>353-59-3</t>
  </si>
  <si>
    <t>global, from JRC datasource (Fraser et al. 2013)</t>
  </si>
  <si>
    <t>69806-34-4</t>
  </si>
  <si>
    <t>72619-32-0</t>
  </si>
  <si>
    <t>75-68-3</t>
  </si>
  <si>
    <t>75-43-4</t>
  </si>
  <si>
    <t>75-45-6</t>
  </si>
  <si>
    <t>142-82-5</t>
  </si>
  <si>
    <t>25339-56-4</t>
  </si>
  <si>
    <t>23560-59-0</t>
  </si>
  <si>
    <t>36355-1-8</t>
  </si>
  <si>
    <t>hexabromobiphenyl</t>
  </si>
  <si>
    <t>79983-71-4</t>
  </si>
  <si>
    <t>86479-06-3</t>
  </si>
  <si>
    <t>66-25-1</t>
  </si>
  <si>
    <t>57-63-6</t>
  </si>
  <si>
    <t>1897-45-6</t>
  </si>
  <si>
    <t>4292-75-5</t>
  </si>
  <si>
    <t>78587-05-0</t>
  </si>
  <si>
    <t>354-33-6</t>
  </si>
  <si>
    <t>75-37-6</t>
  </si>
  <si>
    <t>431-89-0</t>
  </si>
  <si>
    <t>75-46-7</t>
  </si>
  <si>
    <t>690-39-1</t>
  </si>
  <si>
    <t>460-73-1</t>
  </si>
  <si>
    <t>75-10-5</t>
  </si>
  <si>
    <t>406-58-6</t>
  </si>
  <si>
    <t>138495-42-8</t>
  </si>
  <si>
    <t>74-90-8</t>
  </si>
  <si>
    <t>10004-44-1</t>
  </si>
  <si>
    <t>15687-27-1</t>
  </si>
  <si>
    <t>35554-44-0</t>
  </si>
  <si>
    <t>100728-84-5</t>
  </si>
  <si>
    <t>81335-37-7</t>
  </si>
  <si>
    <t>138261-41-3</t>
  </si>
  <si>
    <t>496-11-7</t>
  </si>
  <si>
    <t>193-39-5</t>
  </si>
  <si>
    <t>185119-76-0</t>
  </si>
  <si>
    <t>60166-93-0</t>
  </si>
  <si>
    <t>iopamidol</t>
  </si>
  <si>
    <t>73334-07-3</t>
  </si>
  <si>
    <t>1689-83-4</t>
  </si>
  <si>
    <t>36734-19-7</t>
  </si>
  <si>
    <t>140923-17-7</t>
  </si>
  <si>
    <t>75-28-5</t>
  </si>
  <si>
    <t>78-83-1</t>
  </si>
  <si>
    <t>110-19-0</t>
  </si>
  <si>
    <t>25311-71-1</t>
  </si>
  <si>
    <t>78-78-4</t>
  </si>
  <si>
    <t>2049-94-7</t>
  </si>
  <si>
    <t>isopentylbenzene</t>
  </si>
  <si>
    <t>33820-53-0</t>
  </si>
  <si>
    <t>67-63-0</t>
  </si>
  <si>
    <t>34123-59-6</t>
  </si>
  <si>
    <t>82558-50-7</t>
  </si>
  <si>
    <t>143390-89-0</t>
  </si>
  <si>
    <t>15972-60-8</t>
  </si>
  <si>
    <t>150-68-5</t>
  </si>
  <si>
    <t>108-88-3</t>
  </si>
  <si>
    <t>2164-08-1</t>
  </si>
  <si>
    <t>330-55-2</t>
  </si>
  <si>
    <t>83055-99-6</t>
  </si>
  <si>
    <t>103055-07-8</t>
  </si>
  <si>
    <t>121-75-5</t>
  </si>
  <si>
    <t>123-33-1</t>
  </si>
  <si>
    <t>8018-01-7</t>
  </si>
  <si>
    <t>12427-38-2</t>
  </si>
  <si>
    <t>7439-96-5</t>
  </si>
  <si>
    <t>3653-48-3</t>
  </si>
  <si>
    <t>94-81-5</t>
  </si>
  <si>
    <t>7085-19-0</t>
  </si>
  <si>
    <t>mecoprop-p</t>
  </si>
  <si>
    <t>70630-17-0</t>
  </si>
  <si>
    <t>15302-91-7</t>
  </si>
  <si>
    <t>55814-41-0</t>
  </si>
  <si>
    <t>98-01-1</t>
  </si>
  <si>
    <t>12122-67-7</t>
  </si>
  <si>
    <t>133-06-2</t>
  </si>
  <si>
    <t>208465-21-8</t>
  </si>
  <si>
    <t>104206-82-8</t>
  </si>
  <si>
    <t>57837-19-1</t>
  </si>
  <si>
    <t>41394-05-2</t>
  </si>
  <si>
    <t>67129-08-2</t>
  </si>
  <si>
    <t>125116-23-6</t>
  </si>
  <si>
    <t>18691-97-9</t>
  </si>
  <si>
    <t>10265-92-6</t>
  </si>
  <si>
    <t>74-82-8</t>
  </si>
  <si>
    <t>67-56-1</t>
  </si>
  <si>
    <t>117-81-7</t>
  </si>
  <si>
    <t>2032-65-7</t>
  </si>
  <si>
    <t>16752-77-5</t>
  </si>
  <si>
    <t>841-06-5</t>
  </si>
  <si>
    <t>161050-58-4</t>
  </si>
  <si>
    <t>79-20-9</t>
  </si>
  <si>
    <t>74-99-7</t>
  </si>
  <si>
    <t>108-87-2</t>
  </si>
  <si>
    <t>78-93-3</t>
  </si>
  <si>
    <t>108-10-1</t>
  </si>
  <si>
    <t>57646-30-7</t>
  </si>
  <si>
    <t>298-00-0</t>
  </si>
  <si>
    <t>13151-43-4</t>
  </si>
  <si>
    <t>methylcyclodecane</t>
  </si>
  <si>
    <t>78-98-8</t>
  </si>
  <si>
    <t>1559-81-5</t>
  </si>
  <si>
    <t>methyltetraline</t>
  </si>
  <si>
    <t>9006-42-2</t>
  </si>
  <si>
    <t>3060-89-7</t>
  </si>
  <si>
    <t>51218-45-2</t>
  </si>
  <si>
    <t>87392-12-9</t>
  </si>
  <si>
    <t>37350-58-6</t>
  </si>
  <si>
    <t>metoprolol</t>
  </si>
  <si>
    <t>139528-85-1</t>
  </si>
  <si>
    <t>19937-59-8</t>
  </si>
  <si>
    <t>21087-64-9</t>
  </si>
  <si>
    <t>74223-64-6</t>
  </si>
  <si>
    <t>7786-34-7</t>
  </si>
  <si>
    <t>30560-19-1</t>
  </si>
  <si>
    <t>2212-67-1</t>
  </si>
  <si>
    <t>7287-36-7</t>
  </si>
  <si>
    <t>6923-22-4</t>
  </si>
  <si>
    <t>1746-81-2</t>
  </si>
  <si>
    <t>108-38-3</t>
  </si>
  <si>
    <t>300-76-5</t>
  </si>
  <si>
    <t>15299-99-7</t>
  </si>
  <si>
    <t>22204-53-1</t>
  </si>
  <si>
    <t>naproxen</t>
  </si>
  <si>
    <t>132-66-1</t>
  </si>
  <si>
    <t>123-72-8</t>
  </si>
  <si>
    <t>106-97-8</t>
  </si>
  <si>
    <t>71-36-3</t>
  </si>
  <si>
    <t>123-86-4</t>
  </si>
  <si>
    <t>555-37-3</t>
  </si>
  <si>
    <t>111991-09-4</t>
  </si>
  <si>
    <t>11104-93-1</t>
  </si>
  <si>
    <t>nitrogen dioxide</t>
  </si>
  <si>
    <t>10024-97-2</t>
  </si>
  <si>
    <t>111-84-2</t>
  </si>
  <si>
    <t>25154-52-3</t>
  </si>
  <si>
    <t>nonylphenol</t>
  </si>
  <si>
    <t>27314-13-2</t>
  </si>
  <si>
    <t>71-23-8</t>
  </si>
  <si>
    <t>109-60-4</t>
  </si>
  <si>
    <t>34643-46-4</t>
  </si>
  <si>
    <t>41198-08-7</t>
  </si>
  <si>
    <t>4551-51-3</t>
  </si>
  <si>
    <t>octahydroindan</t>
  </si>
  <si>
    <t>111-65-9</t>
  </si>
  <si>
    <t>140-66-9</t>
  </si>
  <si>
    <t>4-(1,1,3,3-tetramethylbutyl)phenol</t>
  </si>
  <si>
    <t>Group. CF proxy from CAS: 140-66-9</t>
  </si>
  <si>
    <t>135-01-3</t>
  </si>
  <si>
    <t>58810-48-3</t>
  </si>
  <si>
    <t>1113-02-6</t>
  </si>
  <si>
    <t>7440-31-5</t>
  </si>
  <si>
    <t>mapped as Sn</t>
  </si>
  <si>
    <t>19044-88-3</t>
  </si>
  <si>
    <t>39807-15-3</t>
  </si>
  <si>
    <t>19666-30-9</t>
  </si>
  <si>
    <t>77732-09-3</t>
  </si>
  <si>
    <t>23135-22-0</t>
  </si>
  <si>
    <t>10380-28-6</t>
  </si>
  <si>
    <t>42874-03-3</t>
  </si>
  <si>
    <t>95-47-6</t>
  </si>
  <si>
    <t>76738-62-0</t>
  </si>
  <si>
    <t>106-44-5</t>
  </si>
  <si>
    <t>1910-42-5</t>
  </si>
  <si>
    <t>56-38-2</t>
  </si>
  <si>
    <t>99-87-6</t>
  </si>
  <si>
    <t>40487-42-1</t>
  </si>
  <si>
    <t>608-93-5</t>
  </si>
  <si>
    <t>no EF flow; CF calculated for NF as 50th %ile of BTEX flows</t>
  </si>
  <si>
    <t>110-62-3</t>
  </si>
  <si>
    <t>109-66-0</t>
  </si>
  <si>
    <t>30899-19-5</t>
  </si>
  <si>
    <t>538-68-1</t>
  </si>
  <si>
    <t>38792-89-1</t>
  </si>
  <si>
    <t>pentylcyclohexane</t>
  </si>
  <si>
    <t>52645-53-1</t>
  </si>
  <si>
    <t>68815-10-1</t>
  </si>
  <si>
    <t>85-01-8</t>
  </si>
  <si>
    <t>13684-63-4</t>
  </si>
  <si>
    <t>108-95-2</t>
  </si>
  <si>
    <t>298-02-2</t>
  </si>
  <si>
    <t>2310-17-0</t>
  </si>
  <si>
    <t>732-11-6</t>
  </si>
  <si>
    <t>13171-21-6</t>
  </si>
  <si>
    <t>7723-14-0</t>
  </si>
  <si>
    <t>98886-44-3</t>
  </si>
  <si>
    <t>14816-18-3</t>
  </si>
  <si>
    <t>117428-22-5</t>
  </si>
  <si>
    <t>23103-98-2</t>
  </si>
  <si>
    <t>29232-93-7</t>
  </si>
  <si>
    <t>NOCAS</t>
  </si>
  <si>
    <t>not to be characterized; CF for single flows</t>
  </si>
  <si>
    <t>123-91-1</t>
  </si>
  <si>
    <t>113036-87-6</t>
  </si>
  <si>
    <t>88805-35-0</t>
  </si>
  <si>
    <t>127277-53-6</t>
  </si>
  <si>
    <t>7287-19-6</t>
  </si>
  <si>
    <t xml:space="preserve">CF Decabromophenyl ether </t>
  </si>
  <si>
    <t>1918-16-7</t>
  </si>
  <si>
    <t>24579-73-5</t>
  </si>
  <si>
    <t>123-38-6</t>
  </si>
  <si>
    <t>74-98-6</t>
  </si>
  <si>
    <t>709-98-8</t>
  </si>
  <si>
    <t>525-66-6</t>
  </si>
  <si>
    <t>propanolol</t>
  </si>
  <si>
    <t>111479-05-1</t>
  </si>
  <si>
    <t>139-40-2</t>
  </si>
  <si>
    <t>115-07-1</t>
  </si>
  <si>
    <t>122-42-9</t>
  </si>
  <si>
    <t>60207-90-1</t>
  </si>
  <si>
    <t>12071-83-9</t>
  </si>
  <si>
    <t>79-09-4</t>
  </si>
  <si>
    <t>114-26-1</t>
  </si>
  <si>
    <t>1678-92-8</t>
  </si>
  <si>
    <t>propylcyclohexane</t>
  </si>
  <si>
    <t>2040-96-2</t>
  </si>
  <si>
    <t>52888-80-9</t>
  </si>
  <si>
    <t>94125-34-5</t>
  </si>
  <si>
    <t>19622-19-6</t>
  </si>
  <si>
    <t>104-87-0</t>
  </si>
  <si>
    <t>106-42-3</t>
  </si>
  <si>
    <t>123312-89-0</t>
  </si>
  <si>
    <t>175013-18-0</t>
  </si>
  <si>
    <t>13457-18-6</t>
  </si>
  <si>
    <t>129-00-0</t>
  </si>
  <si>
    <t>96489-71-3</t>
  </si>
  <si>
    <t>55512-33-9</t>
  </si>
  <si>
    <t>88283-41-4</t>
  </si>
  <si>
    <t>53112-28-0</t>
  </si>
  <si>
    <t>13593-03-8</t>
  </si>
  <si>
    <t>84087-01-4</t>
  </si>
  <si>
    <t>90717-03-6</t>
  </si>
  <si>
    <t>76578-14-8</t>
  </si>
  <si>
    <t>10453-86-8</t>
  </si>
  <si>
    <t>122931-48-0</t>
  </si>
  <si>
    <t>80214-83-1</t>
  </si>
  <si>
    <t>roxithromycin</t>
  </si>
  <si>
    <t>7782-49-2</t>
  </si>
  <si>
    <t>74051-80-2</t>
  </si>
  <si>
    <t>759-94-4</t>
  </si>
  <si>
    <t>1134-23-2</t>
  </si>
  <si>
    <t>122-34-9</t>
  </si>
  <si>
    <t>67233-85-6</t>
  </si>
  <si>
    <t>824-39-5</t>
  </si>
  <si>
    <t>824-78-2</t>
  </si>
  <si>
    <t>7784-46-5</t>
  </si>
  <si>
    <t>3930-20-9</t>
  </si>
  <si>
    <t>sotalol</t>
  </si>
  <si>
    <t>131929-60-7</t>
  </si>
  <si>
    <t>118134-30-8</t>
  </si>
  <si>
    <t>99105-77-8</t>
  </si>
  <si>
    <t>723-46-6</t>
  </si>
  <si>
    <t>141776-32-1</t>
  </si>
  <si>
    <t>3689-24-5</t>
  </si>
  <si>
    <t>7704-34-9</t>
  </si>
  <si>
    <t>7446-09-5</t>
  </si>
  <si>
    <t>2551-62-4</t>
  </si>
  <si>
    <t>ILCD CF used for calculating back the mass from UNFCCC kg CO2 eq.</t>
  </si>
  <si>
    <t>88671-89-0</t>
  </si>
  <si>
    <t>102851-06-9</t>
  </si>
  <si>
    <t>650-51-1</t>
  </si>
  <si>
    <t>107534-96-3</t>
  </si>
  <si>
    <t>112410-23-8</t>
  </si>
  <si>
    <t>119168-77-3</t>
  </si>
  <si>
    <t>35256-85-0</t>
  </si>
  <si>
    <t>34014-18-1</t>
  </si>
  <si>
    <t>83121-18-0</t>
  </si>
  <si>
    <t>79538-32-2</t>
  </si>
  <si>
    <t>3383-96-8</t>
  </si>
  <si>
    <t>149979-41-9</t>
  </si>
  <si>
    <t>5902-51-2</t>
  </si>
  <si>
    <t>13071-79-9</t>
  </si>
  <si>
    <t>33693-04-8</t>
  </si>
  <si>
    <t>5915-41-3</t>
  </si>
  <si>
    <t>886-50-0</t>
  </si>
  <si>
    <t>9003-74-1</t>
  </si>
  <si>
    <t>terpenes</t>
  </si>
  <si>
    <t>98-06-6</t>
  </si>
  <si>
    <t>4741-87-1</t>
  </si>
  <si>
    <t>tert-butylcyclopropane</t>
  </si>
  <si>
    <t>2049-95-8</t>
  </si>
  <si>
    <t>112281-77-3</t>
  </si>
  <si>
    <t>60-54-8</t>
  </si>
  <si>
    <t>116-29-0</t>
  </si>
  <si>
    <t>119-64-2</t>
  </si>
  <si>
    <t>148-79-8</t>
  </si>
  <si>
    <t>111988-49-9</t>
  </si>
  <si>
    <t>153719-23-4</t>
  </si>
  <si>
    <t>51707-55-2</t>
  </si>
  <si>
    <t>79277-27-3</t>
  </si>
  <si>
    <t>28249-77-6</t>
  </si>
  <si>
    <t>640-15-3</t>
  </si>
  <si>
    <t>23564-05-8</t>
  </si>
  <si>
    <t>137-26-8</t>
  </si>
  <si>
    <t>57018-04-9</t>
  </si>
  <si>
    <t>107-13-1</t>
  </si>
  <si>
    <t>87820-88-0</t>
  </si>
  <si>
    <t>66841-25-6</t>
  </si>
  <si>
    <t>107-07-7</t>
  </si>
  <si>
    <t>trans-2-butene</t>
  </si>
  <si>
    <t>646-04-8</t>
  </si>
  <si>
    <t>493-02-7</t>
  </si>
  <si>
    <t>trans-decaline</t>
  </si>
  <si>
    <t>43121-43-3</t>
  </si>
  <si>
    <t>55219-65-3</t>
  </si>
  <si>
    <t>2303-17-5</t>
  </si>
  <si>
    <t>76608-88-3</t>
  </si>
  <si>
    <t>82097-50-5</t>
  </si>
  <si>
    <t>24017-47-8</t>
  </si>
  <si>
    <t>72459-58-6</t>
  </si>
  <si>
    <t>101200-48-0</t>
  </si>
  <si>
    <t>688-73-3</t>
  </si>
  <si>
    <t>mapped as tributiltin</t>
  </si>
  <si>
    <t>no EF flow; CF calculated for NF</t>
  </si>
  <si>
    <t>25323-89-1</t>
  </si>
  <si>
    <t>108-90-7</t>
  </si>
  <si>
    <t>52-68-6</t>
  </si>
  <si>
    <t>112-70-9</t>
  </si>
  <si>
    <t>24602-86-6</t>
  </si>
  <si>
    <t>1912-26-1</t>
  </si>
  <si>
    <t>141517-21-7</t>
  </si>
  <si>
    <t>68694-11-1</t>
  </si>
  <si>
    <t>135990-29-3</t>
  </si>
  <si>
    <t>26644-46-2</t>
  </si>
  <si>
    <t>25551-13-7</t>
  </si>
  <si>
    <t>95266-40-3</t>
  </si>
  <si>
    <t>no CF available for triphenyltin and/or compounds</t>
  </si>
  <si>
    <t>131983-72-7</t>
  </si>
  <si>
    <t>1120-21-4</t>
  </si>
  <si>
    <t>109-52-4</t>
  </si>
  <si>
    <t>2275-23-2</t>
  </si>
  <si>
    <t>7440-62-2</t>
  </si>
  <si>
    <t>1929-77-7</t>
  </si>
  <si>
    <t>50471-44-8</t>
  </si>
  <si>
    <t>volatile organic compound</t>
  </si>
  <si>
    <t>group not characterized; single flows available to air</t>
  </si>
  <si>
    <t>7440-66-6</t>
  </si>
  <si>
    <t>156052-68-5</t>
  </si>
  <si>
    <t>55179-31-2</t>
  </si>
  <si>
    <t xml:space="preserve">NF Human toxicity, cancer </t>
  </si>
  <si>
    <t>Contribution to overall EF NF</t>
  </si>
  <si>
    <t>Substance name (as reported in the inventory in Sala et al. 2015)</t>
  </si>
  <si>
    <t xml:space="preserve">% Human toxicity, cancer </t>
  </si>
  <si>
    <t>% Human toxicity, non-cancer</t>
  </si>
  <si>
    <t>% Ecotoxicity, freshwater</t>
  </si>
  <si>
    <t>94361-06-5</t>
  </si>
  <si>
    <t>66441-23-4</t>
  </si>
  <si>
    <t>57-74-9</t>
  </si>
  <si>
    <t>86209-51-0</t>
  </si>
  <si>
    <t>71283-80-2</t>
  </si>
  <si>
    <t>Global NFs for Tixicity categories, based on the alternative data</t>
  </si>
  <si>
    <t xml:space="preserve"> Data underpinning the calculation of the NFs for Toxicity impact categories</t>
  </si>
  <si>
    <t>3. TOX NF_ILCD</t>
  </si>
  <si>
    <t>Global NFs for three toxicity impact categories, based on the upscaled EU inventory of Sala et al., 2015 (plus refinements) and ILCD method</t>
  </si>
  <si>
    <t>3. TOX_NF_EF</t>
  </si>
  <si>
    <t>3. TOX NF_ILCD alternatives</t>
  </si>
  <si>
    <t>Global NFs for three toxicity impact categories, based on the upscaled inventory of Sala et al., 2015 and conversion factors derived from Cucurachi et al. 2014</t>
  </si>
  <si>
    <t>EC (2017). PEFCR Guidance document - Guidance for the development of Product Environmental Footprint Category Rules (PEFCRs), version 6.3, December 2017. Available at http://ec.europa.eu/environment/eussd/smgp/pdf/PEFCR_guidance_v6.3.pdf (Accessed July 2018)</t>
  </si>
  <si>
    <t>Global inventory 2010</t>
  </si>
  <si>
    <t>1,1,2-trichloro-1,2,2-trifluoroethane</t>
  </si>
  <si>
    <t>&lt;-- factor used for upscaling EU inventory (Sala et al. 2015) for EF-based global NF</t>
  </si>
  <si>
    <t>ECOTOX - to air, unspecified</t>
  </si>
  <si>
    <t>ECOTOX - to soil, unspecified</t>
  </si>
  <si>
    <t>ECOTOX - to water, unspecified</t>
  </si>
  <si>
    <t>HH non cancer - to air, unspecified</t>
  </si>
  <si>
    <t>HH non cancer - to soil, unspecified</t>
  </si>
  <si>
    <t>HH non cancer - to water, unspecified</t>
  </si>
  <si>
    <t xml:space="preserve">Substance name </t>
  </si>
  <si>
    <t>(r)-2-(4-chloro-2-methylphenoxy)propionic acid</t>
  </si>
  <si>
    <t>1-(tricyclohexylstannyl)-1h-1,2,4-triazole</t>
  </si>
  <si>
    <t>7-chloro-3-(1h-imidazol-1-yl)-1,2,4-benzotriazine 1-oxide</t>
  </si>
  <si>
    <t>1-[2-(2,4-dichlorophenyl)pentyl]-1h-1,2,4-triazole</t>
  </si>
  <si>
    <t>2-(benzothiazol-2-yloxy)-n-methyl-n-phenylacetamide</t>
  </si>
  <si>
    <t>dimoxystrobin (iso); (2e)-2-{2-[(2,5-dimethylphenoxy)methyl]phenyl}-2-(methoxyimino)-n-methylacetamide; (e)-2-(methoxyimino)-n-methyl-2-[a-(2,5-xylyloxy)-o-tolyl]acetamide</t>
  </si>
  <si>
    <t>2-chloro-n-(2,6-dimethylphenyl)-n-(2-methoxyethyl)acetamide</t>
  </si>
  <si>
    <t>2-chloro-n-[[[4-(trifluoromethoxy)phenyl]amino]carbonyl]benzamide</t>
  </si>
  <si>
    <t>3,3-dimethyl-1-(methylthio)butanone-o-(n-methylcarbamoyl)oxime</t>
  </si>
  <si>
    <t>4-cpa</t>
  </si>
  <si>
    <t>5-[2-chloro-4-(trifluoromethyl)phenoxy]-n-(methylsulphonyl)-2-nitrobenzamide</t>
  </si>
  <si>
    <t>2-(4-{[5-(trifluoromethyl)pyridin-2-yl]oxy}phenoxy)propanoic acid</t>
  </si>
  <si>
    <t>acibenzolar-s-methyl</t>
  </si>
  <si>
    <t>1-(2-fluorophenyl)-1-(4-fluorophenyl)-2-(1h-1,2,4-triazol-1-yl)ethan-1-ol</t>
  </si>
  <si>
    <t>ddt</t>
  </si>
  <si>
    <t>(s)-cyano(3-phenoxyphenyl)methyl (1r,3s)-3-[(1z)-3-[(1,1,1,3,3,3-hexafluoropropan-2-yl)oxy]-3-oxoprop-1-en-1-yl]-2,2-dimethylcyclopropane-1-carboxylate</t>
  </si>
  <si>
    <t>(+/-) 2-(2,4-dichlorophenyl)-3-(1h-1,2,4-triazole-1-yl)propyl-1,1,2,2-tetrafluoroethylether</t>
  </si>
  <si>
    <t>demeton-s-methyl</t>
  </si>
  <si>
    <t>1-(4,6-dimethoxypyrimidin-2-yl)-3-(3-trifluoromethyl-2-pyridylsulfonyl)urea</t>
  </si>
  <si>
    <t>methyl n-(2,6-dimethylphenyl)-n-(phenylacetyl)-dl-alaninate</t>
  </si>
  <si>
    <t>flupyrsulfuron-methyl</t>
  </si>
  <si>
    <t>n-[2,5-dichloro-4-(1,1,2,3,3,3-hexafluoropropoxy)-phenyl-aminocarbonyl]-2,6-difluorobenzamide</t>
  </si>
  <si>
    <t>(rs)-s-sec-butyl-o-ethyl-2-oxo-1,3-thiazolidin-3-ylphosphonothioate</t>
  </si>
  <si>
    <t>4-[2-[4-(1,1-dimethylethyl)phenyl]ethoxy]quinazoline</t>
  </si>
  <si>
    <t>β-([1,1'-biphenyl]-4-yloxy)-α-tert-butyl-1h-1,2,4-triazol-1-ethanol</t>
  </si>
  <si>
    <t>5-nitroguaiacol sodium salt</t>
  </si>
  <si>
    <t>insecticides, unspecified</t>
  </si>
  <si>
    <t>copper(ii) hydroxide</t>
  </si>
  <si>
    <t>copper (i) oxide</t>
  </si>
  <si>
    <t>1-(4-(2-cloro-α,α,α-p-trifluorotolyloxy)-2-fluorophenyl)-3-(2,6-difluorobenzolyl)urea</t>
  </si>
  <si>
    <t>dichloro-n-[(dimethylamino)sulphonyl]fluoro-n-(p-tolyl)methanesulphenamide</t>
  </si>
  <si>
    <t>2-chloro-n-(2,4-dimethyl-3-thienyl)-n-[(2s)-1-methoxypropan-2-yl]acetamide</t>
  </si>
  <si>
    <t>picoxystrobin</t>
  </si>
  <si>
    <t>iprovalicarb (iso); isopropyl [(2s)-3-methyl-1-{[1-(4-methylphenyl)ethyl]amino}-1-oxobutan-2-yl]carbamate</t>
  </si>
  <si>
    <t>3-anilino-5-methyl-5-(4-phenoxyphenyl)-1,3-oxazolidine-2,4-dione</t>
  </si>
  <si>
    <t>(s)-5-methyl-2-methylthio-5-phenyl-3-phenylamino-3,5-dihydroimidazol-4-one</t>
  </si>
  <si>
    <t>n-(2,3-dichloro-4-hydroxyphenyl)-1-methylcyclohexanecarboxamide</t>
  </si>
  <si>
    <t>(rs)-(e)-5-(4-chlorobenzylidene)-2,2-dimethyl-1-(1h-1,2,4-triazol-1-ylmethyl)cyclopentanol</t>
  </si>
  <si>
    <t>herbicides, unspecified</t>
  </si>
  <si>
    <t>fungicides, unspecified</t>
  </si>
  <si>
    <t>mcpb</t>
  </si>
  <si>
    <t>o-(4-bromo-2-chlorophenyl) o-ethyl s-propyl phosphorothioate</t>
  </si>
  <si>
    <t>methyl (r)-2-(4-(3-chloro-5-trifluoromethyl-2-pyridyloxy)phenoxy)propionate</t>
  </si>
  <si>
    <t>tca</t>
  </si>
  <si>
    <t>mcpa</t>
  </si>
  <si>
    <t>mesosulfuron-methyl (prop)</t>
  </si>
  <si>
    <t>mesotrione (iso); 2-[4-(methylsulfonyl)-2-nitrobenzoyl]-1,3-cyclohexanedione</t>
  </si>
  <si>
    <t>methyl n-(2,6-dimethylphenyl)-n-(2-furylcarbonyl)-dl-alaninate</t>
  </si>
  <si>
    <t>o-(2,4-dichlorophenyl) o-ethyl s-propyl dithiophosphate</t>
  </si>
  <si>
    <t>pyraclostrobin (prop)</t>
  </si>
  <si>
    <t>s-ethyl n-cyclohexylthiocarbamate</t>
  </si>
  <si>
    <t>sodium 2-nitrophenolate</t>
  </si>
  <si>
    <t>sodium 4-nitrophenolate</t>
  </si>
  <si>
    <t>3. TOX EF CF for unmapped pest</t>
  </si>
  <si>
    <t>EF compliant flow name</t>
  </si>
  <si>
    <t>CF Ecotox HC20</t>
  </si>
  <si>
    <t>CF Human toxicity non-cancer</t>
  </si>
  <si>
    <t>Substance/group name, as in the inventory of global NF (based on Sala et al., 2015)</t>
  </si>
  <si>
    <t>Possible mapping into existing elementary flow, or rules for calculating a CF when a direct mapping was not possible</t>
  </si>
  <si>
    <t>ILCD</t>
  </si>
  <si>
    <t>Adsorbable organic halogens (AOX)</t>
  </si>
  <si>
    <t xml:space="preserve">Adsorbable organic halogen compounds </t>
  </si>
  <si>
    <t>Beta-cyfluthrin</t>
  </si>
  <si>
    <t>Brominated diphenylethers (PBDE)</t>
  </si>
  <si>
    <t xml:space="preserve">Decabromophenyl ether </t>
  </si>
  <si>
    <t>Chlorides (as total Cl)</t>
  </si>
  <si>
    <t>Chlorides, unspecified</t>
  </si>
  <si>
    <t>Copper chelate</t>
  </si>
  <si>
    <t>Copper metal (conservative approach)</t>
  </si>
  <si>
    <t>Copper salt</t>
  </si>
  <si>
    <t>Cyanides (as total CN)</t>
  </si>
  <si>
    <t>Cyanide</t>
  </si>
  <si>
    <t>Fluorides (as total F)</t>
  </si>
  <si>
    <t xml:space="preserve">- </t>
  </si>
  <si>
    <t>Hydrogen fluoride</t>
  </si>
  <si>
    <t>Halogenated organic compounds (as AOX)</t>
  </si>
  <si>
    <t>Adsorbable organic halogen compounds</t>
  </si>
  <si>
    <t>Octylphenols and Octylphenol ethoxylates</t>
  </si>
  <si>
    <t>Other fungicides</t>
  </si>
  <si>
    <t>Fungicides, unspecified</t>
  </si>
  <si>
    <t>Other herbicides</t>
  </si>
  <si>
    <t>Herbicides, unspecified</t>
  </si>
  <si>
    <t>Other insecticides</t>
  </si>
  <si>
    <t>Insecticides, unspecified</t>
  </si>
  <si>
    <t>Petroleum oils</t>
  </si>
  <si>
    <t>Oils, unspecified</t>
  </si>
  <si>
    <t>Phenols (as total C)</t>
  </si>
  <si>
    <t>Phenol</t>
  </si>
  <si>
    <t>Polycyclic aromatic hydrocarbons (PAH)</t>
  </si>
  <si>
    <t>Polycyclic aromatic hydrocarbons</t>
  </si>
  <si>
    <t>Tetracopper-tricalciumsulfate</t>
  </si>
  <si>
    <t>Rules for mapping specific substances and groups in ILCD- and EF-compliant elementary flows for characterization.</t>
  </si>
  <si>
    <t xml:space="preserve">3. Mapping rules </t>
  </si>
  <si>
    <r>
      <t>GHG total emissions (i.e. CO</t>
    </r>
    <r>
      <rPr>
        <b/>
        <vertAlign val="subscript"/>
        <sz val="14"/>
        <rFont val="Calibri"/>
        <family val="2"/>
      </rPr>
      <t>2</t>
    </r>
    <r>
      <rPr>
        <b/>
        <sz val="14"/>
        <rFont val="Calibri"/>
        <family val="2"/>
      </rPr>
      <t>, CH</t>
    </r>
    <r>
      <rPr>
        <b/>
        <vertAlign val="subscript"/>
        <sz val="14"/>
        <rFont val="Calibri"/>
        <family val="2"/>
      </rPr>
      <t>4</t>
    </r>
    <r>
      <rPr>
        <b/>
        <sz val="14"/>
        <rFont val="Calibri"/>
        <family val="2"/>
      </rPr>
      <t>, N</t>
    </r>
    <r>
      <rPr>
        <b/>
        <vertAlign val="subscript"/>
        <sz val="14"/>
        <rFont val="Calibri"/>
        <family val="2"/>
      </rPr>
      <t>2</t>
    </r>
    <r>
      <rPr>
        <b/>
        <sz val="14"/>
        <rFont val="Calibri"/>
        <family val="2"/>
      </rPr>
      <t>O, HFCs, NF</t>
    </r>
    <r>
      <rPr>
        <b/>
        <vertAlign val="subscript"/>
        <sz val="14"/>
        <rFont val="Calibri"/>
        <family val="2"/>
      </rPr>
      <t>3</t>
    </r>
    <r>
      <rPr>
        <b/>
        <sz val="14"/>
        <rFont val="Calibri"/>
        <family val="2"/>
      </rPr>
      <t>, PFCs, SF</t>
    </r>
    <r>
      <rPr>
        <b/>
        <vertAlign val="subscript"/>
        <sz val="14"/>
        <rFont val="Calibri"/>
        <family val="2"/>
      </rPr>
      <t>6</t>
    </r>
    <r>
      <rPr>
        <b/>
        <sz val="14"/>
        <rFont val="Calibri"/>
        <family val="2"/>
      </rPr>
      <t>) including LULUCF and indirect CO</t>
    </r>
    <r>
      <rPr>
        <b/>
        <vertAlign val="subscript"/>
        <sz val="14"/>
        <rFont val="Calibri"/>
        <family val="2"/>
      </rPr>
      <t>2</t>
    </r>
  </si>
  <si>
    <t xml:space="preserve">Inventory for Climate change: figures for elementary flows from different sources </t>
  </si>
  <si>
    <t>5. C14 into air</t>
  </si>
  <si>
    <t>Reactor type</t>
  </si>
  <si>
    <t>C-14 emission into air for unit of energy (TBq/GW a)</t>
  </si>
  <si>
    <t>Global electricity generation share (%)</t>
  </si>
  <si>
    <t>C-14 emissions into air weighted on electricity generated (TBq/GW a)</t>
  </si>
  <si>
    <t>Share of C-14 total discharge (%)</t>
  </si>
  <si>
    <t>Share of C-14 total emission weighted (%)</t>
  </si>
  <si>
    <t>(average) 1.305</t>
  </si>
  <si>
    <t>(weighted average) 0.194</t>
  </si>
  <si>
    <t>PWR = Pressurized Water Reactor; BWR = Boiled Water Reactor; HWR = H Water Reactor; LWGR = Light Water Gas-cooled Reactor; AGR = Advanced Gas-cooled Reactor; GCR = Gas Cooled Reactor; FBR = Fast Breeder Reactor.</t>
  </si>
  <si>
    <t xml:space="preserve"> C-14 emissions into air related to different nuclear reactors typologies, and calculation of emission weighted averages. Data source: UNSCEAR (2017a).</t>
  </si>
  <si>
    <t>C-14 emissions into air related to different nuclear reactors typologies, and calculation of emission weighted averages</t>
  </si>
  <si>
    <t>12. WU NF_ILCD_1</t>
  </si>
  <si>
    <t>12. WU NF_ILCD_2</t>
  </si>
  <si>
    <t>12. WU NF_EF (marginal)</t>
  </si>
  <si>
    <t>12. WU NF_EF (non-marginal)</t>
  </si>
  <si>
    <t>12. WU inv for ILCD_1</t>
  </si>
  <si>
    <t>12. WU inv for ILCD_2</t>
  </si>
  <si>
    <t>12. WU inv for EF</t>
  </si>
  <si>
    <t>12. WU_result comparison</t>
  </si>
  <si>
    <t>13. RU NF_ILCD and EF</t>
  </si>
  <si>
    <t>13. RU-MM NF_ILCD</t>
  </si>
  <si>
    <t>13. RU-MM NF_EF</t>
  </si>
  <si>
    <t>13. RU-MM inv</t>
  </si>
  <si>
    <t>13. RU-F NF_ILCD</t>
  </si>
  <si>
    <t>13. RU-F NF_EF</t>
  </si>
  <si>
    <t>13. RU-F inv</t>
  </si>
  <si>
    <r>
      <t xml:space="preserve">Boulay AM, Benini L, Sala S (2019). Non-marginal impact assessment in life cycle assessment and application to the AWARE water scarcity method. </t>
    </r>
    <r>
      <rPr>
        <i/>
        <sz val="11"/>
        <rFont val="Calibri"/>
        <family val="2"/>
        <scheme val="minor"/>
      </rPr>
      <t>Submitted to the International Journal of Life Cycle Assessment</t>
    </r>
  </si>
  <si>
    <t>Bos U, Horn R, Beck T, Lindner JP, Fischer M (2016). LANCA® - Characterisation Factors for Life Cycle Impact Assessment, Version 2.0, 978-3-8396-0953-8 Fraunhofer Verlag, Stuttgart.</t>
  </si>
  <si>
    <t xml:space="preserve">Faragò M, Benini L, Sala S, Secchi M, Laurent A (2019). National inventories of land occupation and transformation flows in the world for land use impact assessment. Int J Life Cycle Ass. Doi:10.1007/s11367-018-01581-8 </t>
  </si>
  <si>
    <r>
      <t xml:space="preserve">Hystogram of the elementary flow contribution by impact category for </t>
    </r>
    <r>
      <rPr>
        <b/>
        <sz val="11"/>
        <rFont val="Calibri"/>
        <family val="2"/>
        <scheme val="minor"/>
      </rPr>
      <t>EF 3.0</t>
    </r>
    <r>
      <rPr>
        <sz val="11"/>
        <rFont val="Calibri"/>
        <family val="2"/>
        <scheme val="minor"/>
      </rPr>
      <t xml:space="preserve"> global NF</t>
    </r>
  </si>
  <si>
    <r>
      <t xml:space="preserve">Global NFs for climate change, based on both ILCD 2011 and </t>
    </r>
    <r>
      <rPr>
        <b/>
        <sz val="11"/>
        <rFont val="Calibri"/>
        <family val="2"/>
        <scheme val="minor"/>
      </rPr>
      <t>EF 3.0</t>
    </r>
    <r>
      <rPr>
        <sz val="11"/>
        <rFont val="Calibri"/>
        <family val="2"/>
        <scheme val="minor"/>
      </rPr>
      <t>: final value, alternatives and contribution</t>
    </r>
  </si>
  <si>
    <t xml:space="preserve">Global NFs for Particulate matter (PM), by using EF 3.0 method: final value, alternatives and flow contribution to impact </t>
  </si>
  <si>
    <r>
      <t xml:space="preserve">Full list of elementary flows with default units, CFs from </t>
    </r>
    <r>
      <rPr>
        <b/>
        <sz val="11"/>
        <rFont val="Calibri"/>
        <family val="2"/>
        <scheme val="minor"/>
      </rPr>
      <t xml:space="preserve">EF 3.0 </t>
    </r>
    <r>
      <rPr>
        <sz val="11"/>
        <rFont val="Calibri"/>
        <family val="2"/>
        <scheme val="minor"/>
      </rPr>
      <t xml:space="preserve">and final figures of global NF by impact category according to </t>
    </r>
    <r>
      <rPr>
        <b/>
        <sz val="11"/>
        <rFont val="Calibri"/>
        <family val="2"/>
        <scheme val="minor"/>
      </rPr>
      <t>EF 3.0</t>
    </r>
    <r>
      <rPr>
        <sz val="11"/>
        <rFont val="Calibri"/>
        <family val="2"/>
        <scheme val="minor"/>
      </rPr>
      <t xml:space="preserve"> method</t>
    </r>
  </si>
  <si>
    <r>
      <t xml:space="preserve">Global NF for ozone depletion, based on </t>
    </r>
    <r>
      <rPr>
        <b/>
        <sz val="11"/>
        <rFont val="Calibri"/>
        <family val="2"/>
        <scheme val="minor"/>
      </rPr>
      <t>EF 3.0</t>
    </r>
    <r>
      <rPr>
        <sz val="11"/>
        <rFont val="Calibri"/>
        <family val="2"/>
        <scheme val="minor"/>
      </rPr>
      <t>: final value, alternatives and contribution</t>
    </r>
  </si>
  <si>
    <t>CFs from EF 3.0 method by impact category</t>
  </si>
  <si>
    <t>GLOBAL NFs EF 3.0_contribution</t>
  </si>
  <si>
    <t>EF 3.0 global NFs: elementary flow contribution by impact category</t>
  </si>
  <si>
    <t>Zampori, L. and Pant, R., (2019a) Suggestions for updating the Product Environmental Footprint (PEF) method, EUR 29682 EN, Publications Office of the European Union, Luxembourg</t>
  </si>
  <si>
    <t>Zampori, L. and Pant, R., (2019b) Suggestions for updating the Organisation Environmental Footprint (OEF) method, EUR 29681 EN, Publications Office of the European Union, Luxembourg</t>
  </si>
  <si>
    <t>Overview  Normalisation Factors (NFs)</t>
  </si>
  <si>
    <t>ILCD 2011:</t>
  </si>
  <si>
    <t xml:space="preserve">https://eplca.jrc.ec.europa.eu/LCDN/developerEF.xhtml </t>
  </si>
  <si>
    <t xml:space="preserve">http://eplca.jrc.ec.europa.eu/LCDN/developerEF.xhtml </t>
  </si>
  <si>
    <t>Fazio, S., Biganzoli, F., De Laurentiis, V., Zampori, L., Sala, S. and Diaconu, E., (2018b) Supporting information to the characterisation factors of recommended EF Life Cycle Impact Assessment methods, version 2, from ILCD to EF 3.0, EUR 29600 EN, Publications Office of the European Union, Luxembourg.</t>
  </si>
  <si>
    <t>EU27 normalisation factors:</t>
  </si>
  <si>
    <t>all underpinning models:</t>
  </si>
  <si>
    <t>EC, 2018b</t>
  </si>
  <si>
    <t>EF 3.0</t>
  </si>
  <si>
    <t>Global NFs for Climate Change (CC), by using both ILCD 2011 and EF 3.0: final values, alternative options and flow contribution to impact</t>
  </si>
  <si>
    <t>CF from EF3.0</t>
  </si>
  <si>
    <t>CFs source: EC-JRC, 2018b</t>
  </si>
  <si>
    <t>Global NFs for Ozone Depletion (OD) by using EF 3.0 method: final value, alternatives and flow contribution to impact</t>
  </si>
  <si>
    <t>Global NFs for Toxicity impact categories by using EF 3.0 method: final values and flow contribution to impact</t>
  </si>
  <si>
    <t>EC-JRC, 2018b; Saouter et al., 2018, plus refinement done in this study for unmapped pesticides- see section "3. TOX EF CF for unmapped pest"</t>
  </si>
  <si>
    <r>
      <t>Characterized by using 50</t>
    </r>
    <r>
      <rPr>
        <vertAlign val="superscript"/>
        <sz val="10"/>
        <color rgb="FF000000"/>
        <rFont val="Calibri"/>
        <family val="2"/>
        <scheme val="minor"/>
      </rPr>
      <t xml:space="preserve">th </t>
    </r>
    <r>
      <rPr>
        <sz val="10"/>
        <color rgb="FF000000"/>
        <rFont val="Calibri"/>
        <family val="2"/>
        <scheme val="minor"/>
      </rPr>
      <t>%ile of CF of benzene, m-diethylbenzene, ethylene, m-xylene, o-diethylbenzene, o-xylene, p-xylene, toluene, xylene (all isomers).</t>
    </r>
  </si>
  <si>
    <r>
      <t>Characterized by using 50</t>
    </r>
    <r>
      <rPr>
        <vertAlign val="superscript"/>
        <sz val="10"/>
        <color rgb="FF000000"/>
        <rFont val="Calibri"/>
        <family val="2"/>
        <scheme val="minor"/>
      </rPr>
      <t xml:space="preserve">th </t>
    </r>
    <r>
      <rPr>
        <sz val="10"/>
        <color rgb="FF000000"/>
        <rFont val="Calibri"/>
        <family val="2"/>
        <scheme val="minor"/>
      </rPr>
      <t>%ile of 1,2,3-trichlorobenzene; 1,2,4-trichlorobenzene; 1,3,5-trichlorobenzene; trichlorobenzene</t>
    </r>
  </si>
  <si>
    <t>Fankte et al. 2016; EC-JRC, 2018b</t>
  </si>
  <si>
    <t>3. TOX_data for ILCD alternatives</t>
  </si>
  <si>
    <t>CFs source: EC-JRC (2012); EC-JRC (2018b)</t>
  </si>
  <si>
    <t>Elementary flow</t>
  </si>
  <si>
    <t xml:space="preserve">Global NF for Land use (LU) for ILCD: final value and contribution of countries to global impact </t>
  </si>
  <si>
    <t>Calculation of global NF for land use (LU) for EF 3.0 method, by using both country specific and average global CFs</t>
  </si>
  <si>
    <t>EC-JRC (2018b)</t>
  </si>
  <si>
    <r>
      <t>Soil quality index CFs of De Laurentiis et al. (2019) based on the LANCA</t>
    </r>
    <r>
      <rPr>
        <vertAlign val="superscript"/>
        <sz val="11"/>
        <color theme="1"/>
        <rFont val="Calibri"/>
        <family val="2"/>
        <scheme val="minor"/>
      </rPr>
      <t xml:space="preserve">(R) </t>
    </r>
    <r>
      <rPr>
        <sz val="11"/>
        <color theme="1"/>
        <rFont val="Calibri"/>
        <family val="2"/>
        <scheme val="minor"/>
      </rPr>
      <t>model v2.5 Horn and Maier (2018) and Bos et al. (2016)</t>
    </r>
  </si>
  <si>
    <t>Calculation of global NFs for water use (WU) for EF 3.0 method, by using marginal CFs and an inventory on water consumption data from WaterGAP</t>
  </si>
  <si>
    <t>marginal, from Boulay et al. (2018); UNEP (2016); EC-JRC (2018b)</t>
  </si>
  <si>
    <t>non-marginal, from Boulay et al. (2019)</t>
  </si>
  <si>
    <t>EF 3.0 avg</t>
  </si>
  <si>
    <t>EF 3.0 Country specific</t>
  </si>
  <si>
    <t>Blue = recommended values</t>
  </si>
  <si>
    <t>van Oers et al. (2002); EC-JRC (2018b)</t>
  </si>
  <si>
    <t>Global NFs for Resource use: minerals and metals part (RU-MM) by using EF 3.0 method</t>
  </si>
  <si>
    <t>Global NFs for Resource use: fossils part (RU-F), which includes energy carriers plus uranium, by using EF 3.0 method</t>
  </si>
  <si>
    <r>
      <t>Global NFs for three toxicity impact categories, based on the upscaled EU inventory of Sala et al., 2015 (plus refinements) and</t>
    </r>
    <r>
      <rPr>
        <b/>
        <sz val="11"/>
        <rFont val="Calibri"/>
        <family val="2"/>
        <scheme val="minor"/>
      </rPr>
      <t xml:space="preserve"> EF 3.0</t>
    </r>
    <r>
      <rPr>
        <sz val="11"/>
        <rFont val="Calibri"/>
        <family val="2"/>
        <scheme val="minor"/>
      </rPr>
      <t xml:space="preserve"> method</t>
    </r>
  </si>
  <si>
    <t>Data underpinning the calculation of the ILCD alternative NFs for Toxicity impact categories</t>
  </si>
  <si>
    <r>
      <t xml:space="preserve">Calculation of CF for unmapped pesticides in EF. Values are reported in red in </t>
    </r>
    <r>
      <rPr>
        <sz val="11"/>
        <color rgb="FF0070C0"/>
        <rFont val="Calibri"/>
        <family val="2"/>
        <scheme val="minor"/>
      </rPr>
      <t>"GLOBAL NFs EF 3.0"</t>
    </r>
    <r>
      <rPr>
        <sz val="11"/>
        <rFont val="Calibri"/>
        <family val="2"/>
        <scheme val="minor"/>
      </rPr>
      <t xml:space="preserve"> spreadsheet.</t>
    </r>
  </si>
  <si>
    <r>
      <t xml:space="preserve">Global NFs for Particulate matter (PM), by using </t>
    </r>
    <r>
      <rPr>
        <b/>
        <sz val="11"/>
        <rFont val="Calibri"/>
        <family val="2"/>
        <scheme val="minor"/>
      </rPr>
      <t>EF 3.0</t>
    </r>
    <r>
      <rPr>
        <sz val="11"/>
        <rFont val="Calibri"/>
        <family val="2"/>
        <scheme val="minor"/>
      </rPr>
      <t xml:space="preserve"> method: final value, alternatives and flow contribution to impact </t>
    </r>
  </si>
  <si>
    <r>
      <t>Global NF for Land use, by using</t>
    </r>
    <r>
      <rPr>
        <b/>
        <sz val="11"/>
        <rFont val="Calibri"/>
        <family val="2"/>
        <scheme val="minor"/>
      </rPr>
      <t xml:space="preserve"> EF 3.0 </t>
    </r>
    <r>
      <rPr>
        <sz val="11"/>
        <rFont val="Calibri"/>
        <family val="2"/>
        <scheme val="minor"/>
      </rPr>
      <t xml:space="preserve">method: final value and contribution of countries to global impact </t>
    </r>
  </si>
  <si>
    <r>
      <t>Global NFs for water use, based on marginal CFs from Boulay et al. 2018 (</t>
    </r>
    <r>
      <rPr>
        <b/>
        <sz val="11"/>
        <rFont val="Calibri"/>
        <family val="2"/>
        <scheme val="minor"/>
      </rPr>
      <t>EF 3.0</t>
    </r>
    <r>
      <rPr>
        <sz val="11"/>
        <rFont val="Calibri"/>
        <family val="2"/>
        <scheme val="minor"/>
      </rPr>
      <t xml:space="preserve"> recommended) and inventory of water consumption from WaterGAP</t>
    </r>
  </si>
  <si>
    <t>Global NFs for water use, based on non-marginal CFs from Boulay et al. 2018 and inventory of water consumption from WaterGAP</t>
  </si>
  <si>
    <r>
      <t xml:space="preserve">Overall Global NF for Resource Use, by using both ILCD 2011 and </t>
    </r>
    <r>
      <rPr>
        <b/>
        <sz val="11"/>
        <rFont val="Calibri"/>
        <family val="2"/>
        <scheme val="minor"/>
      </rPr>
      <t>EF 3.0</t>
    </r>
    <r>
      <rPr>
        <sz val="11"/>
        <rFont val="Calibri"/>
        <family val="2"/>
        <scheme val="minor"/>
      </rPr>
      <t xml:space="preserve"> methods: summary of final figures (available in the next spreadhseets)</t>
    </r>
  </si>
  <si>
    <r>
      <t xml:space="preserve">Global NF for minerals and metals, based on </t>
    </r>
    <r>
      <rPr>
        <b/>
        <sz val="11"/>
        <rFont val="Calibri"/>
        <family val="2"/>
        <scheme val="minor"/>
      </rPr>
      <t>EF 3.0</t>
    </r>
  </si>
  <si>
    <r>
      <t>Global NF for  all energy carriers, namely fossil fuels and uranium, based on</t>
    </r>
    <r>
      <rPr>
        <b/>
        <sz val="11"/>
        <rFont val="Calibri"/>
        <family val="2"/>
        <scheme val="minor"/>
      </rPr>
      <t xml:space="preserve"> EF 3.0</t>
    </r>
  </si>
  <si>
    <t>global NFs for EF 2.0</t>
  </si>
  <si>
    <t>global NFs for EF 3.0</t>
  </si>
  <si>
    <t>Robustness of the
EF impact assessment</t>
  </si>
  <si>
    <t>Robustness of the 
EF impact assessment</t>
  </si>
  <si>
    <t>Overview all NF</t>
  </si>
  <si>
    <r>
      <t>Detailed explanation and models of the EF packages 2.0 and 3.0 is available in the "</t>
    </r>
    <r>
      <rPr>
        <u/>
        <sz val="11"/>
        <color rgb="FF0070C0"/>
        <rFont val="Calibri"/>
        <family val="2"/>
        <scheme val="minor"/>
      </rPr>
      <t>EF versioning</t>
    </r>
    <r>
      <rPr>
        <sz val="11"/>
        <color theme="1"/>
        <rFont val="Calibri"/>
        <family val="2"/>
        <scheme val="minor"/>
      </rPr>
      <t>" spreadsheet.</t>
    </r>
  </si>
  <si>
    <t>EF versioning</t>
  </si>
  <si>
    <t xml:space="preserve">Detailed explanation and models underpinning the versioning of the EF method. </t>
  </si>
  <si>
    <t>Environmental Footprint (EF) versioning</t>
  </si>
  <si>
    <t xml:space="preserve">Changes in model sources with respect to the previous EF version are in reported in bold. </t>
  </si>
  <si>
    <t>Model source</t>
  </si>
  <si>
    <t>Bern model - Global Warming Potentials (GWP) over a 100 year time</t>
  </si>
  <si>
    <t>Intergovernamental Panel on Climate Change (IPCC), 2007</t>
  </si>
  <si>
    <t>Intergovernamental Panel on Climate Change (IPCC), 2013</t>
  </si>
  <si>
    <t>EDIP model based on the ODPs of the World Meteorological Organization (WMO) over an infinite time horizon</t>
  </si>
  <si>
    <t>USEtox model</t>
  </si>
  <si>
    <t>Rosenbaum   et   al., 2008</t>
  </si>
  <si>
    <t xml:space="preserve">Particulate matter / Respiratory inorganics </t>
  </si>
  <si>
    <t>RiskPoll model</t>
  </si>
  <si>
    <t>PM model</t>
  </si>
  <si>
    <t>Ionising radiation - human heatlh effects</t>
  </si>
  <si>
    <t>Human health effect model</t>
  </si>
  <si>
    <t>Dreicer et al., 1995</t>
  </si>
  <si>
    <t>Frischknecht et al, 2000 (as developed by Dreicer et al. 1995)</t>
  </si>
  <si>
    <t>LOTOS-EUROS model</t>
  </si>
  <si>
    <t>Van Zelm et al., 2008, as applied in ReCiPe 2008</t>
  </si>
  <si>
    <t>Accumulated Exceedance model</t>
  </si>
  <si>
    <t>Seppälä et al., 2006; Posch et al., 2008</t>
  </si>
  <si>
    <t xml:space="preserve">Eutrophication, freshwater </t>
  </si>
  <si>
    <t>EUTREND model</t>
  </si>
  <si>
    <t>Struijs et al., 2009 as applied  in ReCiPe 2008</t>
  </si>
  <si>
    <t>Soil Organic Matter (SOC)</t>
  </si>
  <si>
    <t>Soil quality index based on LANCA</t>
  </si>
  <si>
    <t xml:space="preserve">Soil quality index as in Sala et al. 2019 based on Bos et al., 2016 </t>
  </si>
  <si>
    <t>Soil quality index based on an updated LANCA model (De Laurentiis et al. 2019) and on the LANCA CF version 2.5  (Horn and Meier, 2018)</t>
  </si>
  <si>
    <t>Swiss Ecoscarcity 2006  model</t>
  </si>
  <si>
    <t>Frischknecht et al., 2008</t>
  </si>
  <si>
    <t>AWARE model</t>
  </si>
  <si>
    <t>Resource use</t>
  </si>
  <si>
    <t>Method:</t>
  </si>
  <si>
    <t>EC-JRC (2011). Recommendations based on existing environmental impact assessment models and factors for life cycle assessment in European context. Luxembourg: Publications Office of the European Union. EUR24571EN</t>
  </si>
  <si>
    <t>CF:</t>
  </si>
  <si>
    <t>EF 2013 recommendation</t>
  </si>
  <si>
    <t>EC (2013a). Communication from the Commission to the European Parliament and the Council - Building the Single Market for Green Products - Facilitating better information on the environmental performance of products and organisations. COM(2013)196</t>
  </si>
  <si>
    <t>EC (2013b). Recommendation 2013/179/EU on the use of common methods to measure and communicate the life cycle environmental performance of products and organisations, Annex III, OJ L 124, 4.5.2013, p. 1–210. Available at:https://eur-lex.europa.eu/legal-content/EN/TXT/?uri=CELEX%3A32013H0179</t>
  </si>
  <si>
    <t xml:space="preserve">EC-JRC (2018b). Environmental Footprint reference package 3.0 (EF 3.0). Available at: </t>
  </si>
  <si>
    <t>Boulay AM, Bare J, Benini L, Berger M, Lathuillière M J, Manzardo A, Margni, M, Motoshita M, Núñez, M, Pastor, AV, Ridoutt, B, Oki, T, Worbe, S, Pfister, S (2018). The WULCA consensus characterization model for water scarcity footprints: assessing impacts of water consumption based on available water remaining (AWARE). Int J Life Cycle Assess, 23(2), 368-378.</t>
  </si>
  <si>
    <t xml:space="preserve">De Laurentiis V, Secchi M, Bos U, Horn R, Laurent A, Sala S (2019). Soil quality index: exploring options for a comprehensive assessment of land use impacts in LCA. J Clean Prod, 215, 63-74 </t>
  </si>
  <si>
    <t>Dreicer M, Tort V, Manen P. (1995). ExternE, Externalities of Energy, Vol. 5. Nuclear, Centre d'étude sur l'Evaluation de la Protection dans le domaine Nucléaire (CEPN), edited by the European Commission DGXII, Science, Research and Development JOULE, Luxembourg.</t>
  </si>
  <si>
    <t>Fantke P, Evans J, Hodas N, Apte J, Jantunen M, Jolliet O, McKone TE (2016). Health impacts of fine particulate matter. In: Frischknecht R, Jolliet O (Eds.), Global Guidance for Life Cycle Impact Assessment Indicators: Volume 1. UNEP/SETAC Life Cycle Initiative, Paris, pp. 76-99. Available at: www.lifecycleinitiative.org/applying-lca/lcia-cf/. Accessed January 2019.</t>
  </si>
  <si>
    <t>Frischknecht R, Braunschweig A, Hofstetter P, Suter P (2000). Modelling human health effects of radioactive releases in Life Cycle Impact Assessment. Environ Impact Asses, 20 (2), 159-189.</t>
  </si>
  <si>
    <t>Frischknecht R, Steiner R, Jungbluth N (2008). The Ecological Scarcity Method – Eco-Factors 2006. A method for impact assessment in LCA (Methode der ökologischen Knappheit–Ökofaktoren 2006-Methode für die Wirkungsabschätzung in Ökobilanzen).</t>
  </si>
  <si>
    <t>Horn, R., Maier, S., 2018. LANCA®- Characterization Factors for Life Cycle Impact Assessment, Version 2.5. November 2018. Available at: http://publica.fraunhofer.de/documents/N-379310.html. Accessed October 2018.</t>
  </si>
  <si>
    <t>IPCC (2007). IPCC Climate Change Fourth Assessment Report: Climate Change 2007. Available at: http://www.ipcc.ch/ipccreports/assessments-reports.htm. Accessed October 2018.</t>
  </si>
  <si>
    <t>IPCC (2013). IPCC  Climate Change Fifth Assessment Report: Climate Change 2013. Available at: http://www.ipcc.ch/ipccreports/assessments-reports.htm. Accessed October 2018.</t>
  </si>
  <si>
    <t>Posch M, Seppälä J, Hettelingh JP, Johansson M, Margni M, Jolliet O (2008). The role of atmospheric dispersion models and ecosystem sensitivity in the determination of characterisation factors for acidifying and eutrophying emissions in LCIA. Int J Life Cycle Assess, 13, 477–486</t>
  </si>
  <si>
    <t>Rosenbaum RK, Bachmann TM, Gold, LS, Huijbregts MAJ, Jolliet O, Juraske R, Köhler A, Larsen HF, MacLeod M, Margni M, McKone TE, Payet J, Schuhmacher M, van de Meent D, Hauschild MZ (2008). USEtox - The UNEPSETAC toxicity model: recommended characterisation factors for human toxicity and freshwater ecotoxicity in Life Cycle Impact Assessment. Int J Life Cycle Assess, 13(7), 532-546</t>
  </si>
  <si>
    <t>Saouter E, Biganzoli F, Ceriani L, Versteeg D, Crenna E, Zampori L, Sala S, Pant R (2018). Environmental Footprint: Update of Life Cycle Impact Assessment Methods – Ecotoxicity freshwater, human toxicity cancer, and non-cancer. Publications Office of the European Union, Luxembourg, ISBN 978-92-79-98182-1.</t>
  </si>
  <si>
    <t>Sala S, Benini L, Castellani V, Vidal-Legaz B, Pant R (2019). Environmental Footprint - Update of Life Cycle Impact Assessment methods. Resources, water, land, particulate matter. JRC technical report for EF Pilots.</t>
  </si>
  <si>
    <t>Seppälä J, Posch M, Johansson M, Hettelingh JP (2006). Country-dependent Characterisation Factors for Acidification and Terrestrial Eutrophication Based on Accumulated Exceedance as an Impact Category Indicator. Int J Life Cycle Assess, 11(6), 403-416</t>
  </si>
  <si>
    <t>Struijs J, Beusen A, van Jaarsveld H, Huijbregts MAJ (2009). Aquatic Eutrophication. Chapter 6 in: Goedkoop M, Heijungs R, Huijbregts MAJ, De Schryver A, Struijs J, Van Zelm R (2009). ReCiPe 2008 A life cycle impact assessment method which comprises harmonised category indicators at the midpoint and the endpoint level. Report I: Characterisation factors, first edition.</t>
  </si>
  <si>
    <t>UNEP (2016). Global guidance for life cycle impact assessment indicators. Volume 1. ISBN: 978-92-807-3630-4. Available at: http://www.lifecycleinitiative.org/life-cycle-impact-assessment-indicators-and-characterization-factors/. Accessed October 2018.</t>
  </si>
  <si>
    <t>Van Zelm R, Huijbregts MAJ, Den Hollander HA, Van Jaarsveld HA, Sauter FJ, Struijs J, Van Wijnen HJ, Van de Meent D (2008). European characterization factors for human health damage of PM10 and ozone in life cycle impact assessment. Atmos Environ, 42, 441-453.</t>
  </si>
  <si>
    <t>WMO (2014). Scientific Assessment of Ozone Depletion: 2014. Global Ozone Research and Monitoring Project  - Report No. 55, Geneva.</t>
  </si>
  <si>
    <t>Method references</t>
  </si>
  <si>
    <t>GLOBAL NF EF 3.0</t>
  </si>
  <si>
    <t>Flow name</t>
  </si>
  <si>
    <t>Characterization factors as from EF 3.0 (midpoint method)</t>
  </si>
  <si>
    <t>EF characterization model</t>
  </si>
  <si>
    <r>
      <t>EF reference package 2.0 (EF pilot phase)</t>
    </r>
    <r>
      <rPr>
        <b/>
        <vertAlign val="superscript"/>
        <sz val="14"/>
        <color theme="1"/>
        <rFont val="Calibri"/>
        <family val="2"/>
        <scheme val="minor"/>
      </rPr>
      <t>1</t>
    </r>
  </si>
  <si>
    <r>
      <t>EF reference package 3.0 (EF transition phase)</t>
    </r>
    <r>
      <rPr>
        <b/>
        <vertAlign val="superscript"/>
        <sz val="14"/>
        <color theme="1"/>
        <rFont val="Calibri"/>
        <family val="2"/>
        <scheme val="minor"/>
      </rPr>
      <t>2</t>
    </r>
  </si>
  <si>
    <t xml:space="preserve">EDIP model based on the ODPs of the World Meteorological Organization (WMO) over an infinite time horizon </t>
  </si>
  <si>
    <t xml:space="preserve">World Metereological Organisation (WMO), 2014 </t>
  </si>
  <si>
    <t>based on USEtox2.1 model (Fantke et al. 2017),  adapted as in Saouter et al., 2018</t>
  </si>
  <si>
    <t>Fantke et al., 2016 in UNEP 2016</t>
  </si>
  <si>
    <t>Fantke et al., 2016  in UNEP 2016</t>
  </si>
  <si>
    <t>Boulay et al.,  2018 ;  UNEP 2016</t>
  </si>
  <si>
    <t>Boulay et al.,  2018; UNEP 2016</t>
  </si>
  <si>
    <t>ADP reserve  base</t>
  </si>
  <si>
    <t>van Oers et al., 2002 as in CML 2002</t>
  </si>
  <si>
    <t xml:space="preserve">Abiotic Depletion Potential (ADP)  fossil  </t>
  </si>
  <si>
    <t>van Oers et al., 2002 as in CML 2002 method, v.4.8</t>
  </si>
  <si>
    <t>Abiotic Depletion Potential (ADP) ultimate reserve</t>
  </si>
  <si>
    <t>pt: points</t>
  </si>
  <si>
    <t>1 - further details on adaptation on models and characterisation factors in Fazio et al 2018a</t>
  </si>
  <si>
    <t>2 -further details on adaptation on models and characterisation factors in Fazio et al 2018b</t>
  </si>
  <si>
    <t>EF reference package 2.0 (EF pilot phase):</t>
  </si>
  <si>
    <t>EF reference package 3.0 (EF transition phase):</t>
  </si>
  <si>
    <t>Fantke P, Bijster M,Guignard C, Hauschild M, Huijbregts M, Jolliet O, Kounina A, Magaud V, Margni M, McKone TE, Posthuma L, Rosenbaum RK, van de Meent D, van Zelm R, (2017).USEtox®2.0 Documentation (Version 1), http://usetox.org. https://doi.org/10.11581/DTU:00000011and related updates of version 2.1 https://www.usetox.org/model/documentation</t>
  </si>
  <si>
    <t>NFs based on CFs for EF 2.0 (EF pilot phase) *</t>
  </si>
  <si>
    <t xml:space="preserve">NFs based on CFs for EF 3.0 (EF transition phase) </t>
  </si>
  <si>
    <t>* N.B. Differences in the NFs between EF 2.0 and EF 3.0, where the underpinning model is the same (see "EF versioning" spreadsheet for info on models), are due to a refinement in the inventory</t>
  </si>
  <si>
    <r>
      <t xml:space="preserve">EF 2013 (recommendation) </t>
    </r>
    <r>
      <rPr>
        <b/>
        <vertAlign val="superscript"/>
        <sz val="14"/>
        <color theme="1"/>
        <rFont val="Calibri"/>
        <family val="2"/>
        <scheme val="minor"/>
      </rPr>
      <t>§</t>
    </r>
  </si>
  <si>
    <t>§ - models as for ILCD 2011</t>
  </si>
  <si>
    <r>
      <t>kg CO</t>
    </r>
    <r>
      <rPr>
        <vertAlign val="subscript"/>
        <sz val="10"/>
        <color rgb="FF000000"/>
        <rFont val="Calibri"/>
        <family val="2"/>
        <scheme val="minor"/>
      </rPr>
      <t>2</t>
    </r>
    <r>
      <rPr>
        <sz val="10"/>
        <color rgb="FF000000"/>
        <rFont val="Calibri"/>
        <family val="2"/>
        <scheme val="minor"/>
      </rPr>
      <t xml:space="preserve"> eq</t>
    </r>
  </si>
  <si>
    <r>
      <t>kg PM</t>
    </r>
    <r>
      <rPr>
        <vertAlign val="subscript"/>
        <sz val="10"/>
        <color rgb="FF000000"/>
        <rFont val="Calibri"/>
        <family val="2"/>
        <scheme val="minor"/>
      </rPr>
      <t>2.5</t>
    </r>
    <r>
      <rPr>
        <sz val="10"/>
        <color rgb="FF000000"/>
        <rFont val="Calibri"/>
        <family val="2"/>
        <scheme val="minor"/>
      </rPr>
      <t xml:space="preserve"> eq</t>
    </r>
  </si>
  <si>
    <r>
      <t>m</t>
    </r>
    <r>
      <rPr>
        <vertAlign val="superscript"/>
        <sz val="10"/>
        <color theme="1"/>
        <rFont val="Calibri"/>
        <family val="2"/>
        <scheme val="minor"/>
      </rPr>
      <t>3</t>
    </r>
    <r>
      <rPr>
        <sz val="10"/>
        <color theme="1"/>
        <rFont val="Calibri"/>
        <family val="2"/>
        <scheme val="minor"/>
      </rPr>
      <t xml:space="preserve"> water use related to local scarcity of water</t>
    </r>
  </si>
  <si>
    <r>
      <t>m</t>
    </r>
    <r>
      <rPr>
        <vertAlign val="superscript"/>
        <sz val="10"/>
        <color theme="1"/>
        <rFont val="Calibri"/>
        <family val="2"/>
        <scheme val="minor"/>
      </rPr>
      <t>3</t>
    </r>
    <r>
      <rPr>
        <sz val="10"/>
        <color theme="1"/>
        <rFont val="Calibri"/>
        <family val="2"/>
        <scheme val="minor"/>
      </rPr>
      <t xml:space="preserve"> water eq of deprived water (Regionalised CFs)</t>
    </r>
  </si>
  <si>
    <t>Fazio, S. Castellani, V. Sala, S., Schau, EM. Secchi, M. Zampori, L., (2018a) Supporting information to the characterisation factors of recommended EF Life Cycle Impact Assessment methods, New models and differences with ILCD . EUR 28888 EN, European Commission, Ispra.</t>
  </si>
  <si>
    <t xml:space="preserve">EC-JRC (2018a). Environmental Footprint reference package 2.0 (EF 2.0). Available at:  </t>
  </si>
  <si>
    <r>
      <t xml:space="preserve">Overview of Normalisation Factors (NFs) calculated for each impact categories, according to EC-JRC territorial approaches. 
</t>
    </r>
    <r>
      <rPr>
        <b/>
        <sz val="11"/>
        <rFont val="Calibri"/>
        <family val="2"/>
        <scheme val="minor"/>
      </rPr>
      <t xml:space="preserve">The global NFs are calculated by means of the ILCD 2011 method and the Environmental Footprint (EF) methods, namely the EF 2.0 (EF pilot phase) and the EF 3.0  (EF transition phase). 
</t>
    </r>
    <r>
      <rPr>
        <b/>
        <sz val="11"/>
        <color rgb="FF7030A0"/>
        <rFont val="Calibri"/>
        <family val="2"/>
        <scheme val="minor"/>
      </rPr>
      <t>The next spreadsheets, which include the calculation details for each impact category, refer to ILCD 2011 and the EF 3.0 version.</t>
    </r>
  </si>
  <si>
    <t>PRESENTED IN THIS PAPER FOR EF</t>
  </si>
  <si>
    <t xml:space="preserve">SUPPLEMENTARY MATERIAL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</si>
</sst>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0_€_-;\-* #,##0.00_€_-;_-* &quot;-&quot;??_€_-;_-@_-"/>
    <numFmt numFmtId="168" formatCode="General_)"/>
    <numFmt numFmtId="169" formatCode="0.000%"/>
    <numFmt numFmtId="170" formatCode="0.00000000%"/>
    <numFmt numFmtId="171" formatCode="0.000"/>
  </numFmts>
  <fonts count="153">
    <font>
      <sz val="11"/>
      <color theme="1"/>
      <name val="Calibri"/>
      <family val="2"/>
      <scheme val="minor"/>
    </font>
    <font>
      <b/>
      <sz val="11"/>
      <color theme="1"/>
      <name val="Calibri"/>
      <family val="2"/>
      <scheme val="minor"/>
    </font>
    <font>
      <sz val="10"/>
      <name val="Arial"/>
      <family val="2"/>
    </font>
    <font>
      <sz val="11"/>
      <color indexed="8"/>
      <name val="Calibri"/>
      <family val="2"/>
    </font>
    <font>
      <sz val="11"/>
      <color theme="1"/>
      <name val="Calibri"/>
      <family val="2"/>
      <scheme val="minor"/>
    </font>
    <font>
      <sz val="11"/>
      <color rgb="FF000000"/>
      <name val="Calibri"/>
      <family val="2"/>
    </font>
    <font>
      <sz val="10"/>
      <color indexed="8"/>
      <name val="Arial"/>
      <family val="2"/>
    </font>
    <font>
      <sz val="11"/>
      <color indexed="8"/>
      <name val="Calibri"/>
      <family val="2"/>
      <scheme val="minor"/>
    </font>
    <font>
      <sz val="11"/>
      <name val="Calibri"/>
      <family val="2"/>
      <scheme val="minor"/>
    </font>
    <font>
      <sz val="11"/>
      <name val="Calibri"/>
      <family val="2"/>
    </font>
    <font>
      <sz val="11"/>
      <name val="Arial"/>
      <family val="2"/>
    </font>
    <font>
      <i/>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sz val="14"/>
      <color theme="1"/>
      <name val="Arial"/>
      <family val="2"/>
    </font>
    <font>
      <b/>
      <sz val="11"/>
      <color rgb="FFFF0000"/>
      <name val="Calibri"/>
      <family val="2"/>
      <scheme val="minor"/>
    </font>
    <font>
      <sz val="10"/>
      <color theme="1"/>
      <name val="Calibri"/>
      <family val="2"/>
      <scheme val="minor"/>
    </font>
    <font>
      <sz val="10"/>
      <name val="Arial"/>
      <family val="2"/>
    </font>
    <font>
      <vertAlign val="subscript"/>
      <sz val="11"/>
      <color theme="1"/>
      <name val="Calibri"/>
      <family val="2"/>
      <scheme val="minor"/>
    </font>
    <font>
      <vertAlign val="superscript"/>
      <sz val="11"/>
      <color theme="1"/>
      <name val="Calibri"/>
      <family val="2"/>
      <scheme val="minor"/>
    </font>
    <font>
      <b/>
      <sz val="11"/>
      <name val="Calibri"/>
      <family val="2"/>
      <scheme val="minor"/>
    </font>
    <font>
      <vertAlign val="superscript"/>
      <sz val="11"/>
      <name val="Calibri"/>
      <family val="2"/>
      <scheme val="minor"/>
    </font>
    <font>
      <sz val="11"/>
      <color theme="1"/>
      <name val="Calibri"/>
      <family val="2"/>
    </font>
    <font>
      <sz val="12"/>
      <color theme="1"/>
      <name val="Calibri"/>
      <family val="2"/>
      <scheme val="minor"/>
    </font>
    <font>
      <sz val="8"/>
      <name val="Calibri"/>
      <family val="2"/>
      <scheme val="minor"/>
    </font>
    <font>
      <sz val="8"/>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sz val="8"/>
      <name val="Times New Roman"/>
      <family val="1"/>
    </font>
    <font>
      <sz val="8"/>
      <name val="Times"/>
      <family val="1"/>
    </font>
    <font>
      <sz val="8"/>
      <name val="ITC Bookman Light"/>
    </font>
    <font>
      <sz val="8"/>
      <name val="ITC Bookman Light"/>
      <family val="1"/>
    </font>
    <font>
      <sz val="10"/>
      <name val="Verdana"/>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2"/>
      <name val="Times New Roman"/>
      <family val="1"/>
    </font>
    <font>
      <sz val="11"/>
      <color indexed="62"/>
      <name val="Calibri"/>
      <family val="2"/>
    </font>
    <font>
      <sz val="11"/>
      <color indexed="52"/>
      <name val="Calibri"/>
      <family val="2"/>
    </font>
    <font>
      <sz val="11"/>
      <color indexed="60"/>
      <name val="Calibri"/>
      <family val="2"/>
    </font>
    <font>
      <sz val="10"/>
      <name val="Calibri"/>
      <family val="2"/>
    </font>
    <font>
      <b/>
      <sz val="11"/>
      <color indexed="63"/>
      <name val="Calibri"/>
      <family val="2"/>
    </font>
    <font>
      <sz val="8"/>
      <color indexed="8"/>
      <name val="Calibri"/>
      <family val="2"/>
    </font>
    <font>
      <sz val="9"/>
      <name val="Helvetica"/>
      <family val="2"/>
    </font>
    <font>
      <b/>
      <sz val="18"/>
      <color indexed="56"/>
      <name val="Cambria"/>
      <family val="2"/>
    </font>
    <font>
      <b/>
      <sz val="11"/>
      <color indexed="8"/>
      <name val="Calibri"/>
      <family val="2"/>
    </font>
    <font>
      <sz val="11"/>
      <color indexed="10"/>
      <name val="Calibri"/>
      <family val="2"/>
    </font>
    <font>
      <sz val="10"/>
      <name val="Times New Roman"/>
      <family val="1"/>
    </font>
    <font>
      <b/>
      <vertAlign val="superscript"/>
      <sz val="11"/>
      <color theme="1"/>
      <name val="Calibri"/>
      <family val="2"/>
      <scheme val="minor"/>
    </font>
    <font>
      <b/>
      <i/>
      <sz val="11"/>
      <color theme="1"/>
      <name val="Calibri"/>
      <family val="2"/>
      <scheme val="minor"/>
    </font>
    <font>
      <b/>
      <vertAlign val="superscript"/>
      <sz val="12"/>
      <color theme="1"/>
      <name val="Calibri"/>
      <family val="2"/>
      <scheme val="minor"/>
    </font>
    <font>
      <sz val="11"/>
      <color rgb="FF006100"/>
      <name val="Calibri"/>
      <family val="2"/>
      <scheme val="minor"/>
    </font>
    <font>
      <sz val="11"/>
      <color rgb="FF9C6500"/>
      <name val="Calibri"/>
      <family val="2"/>
      <scheme val="minor"/>
    </font>
    <font>
      <b/>
      <sz val="12"/>
      <color theme="1"/>
      <name val="Calibri"/>
      <family val="2"/>
      <scheme val="minor"/>
    </font>
    <font>
      <sz val="11"/>
      <name val="Arial"/>
      <family val="2"/>
    </font>
    <font>
      <sz val="8"/>
      <color rgb="FF000000"/>
      <name val="Calibri"/>
      <family val="2"/>
      <scheme val="minor"/>
    </font>
    <font>
      <vertAlign val="subscript"/>
      <sz val="8"/>
      <color rgb="FF000000"/>
      <name val="Calibri"/>
      <family val="2"/>
      <scheme val="minor"/>
    </font>
    <font>
      <vertAlign val="subscript"/>
      <sz val="11"/>
      <color theme="1"/>
      <name val="Calibri"/>
      <family val="2"/>
    </font>
    <font>
      <vertAlign val="subscript"/>
      <sz val="11"/>
      <color indexed="8"/>
      <name val="Calibri"/>
      <family val="2"/>
    </font>
    <font>
      <b/>
      <vertAlign val="subscript"/>
      <sz val="11"/>
      <color theme="1"/>
      <name val="Calibri"/>
      <family val="2"/>
      <scheme val="minor"/>
    </font>
    <font>
      <sz val="14"/>
      <color theme="1"/>
      <name val="Calibri"/>
      <family val="2"/>
      <scheme val="minor"/>
    </font>
    <font>
      <b/>
      <sz val="16"/>
      <color theme="1"/>
      <name val="Calibri"/>
      <family val="2"/>
      <scheme val="minor"/>
    </font>
    <font>
      <b/>
      <sz val="14"/>
      <color theme="1"/>
      <name val="Calibri"/>
      <family val="2"/>
      <scheme val="minor"/>
    </font>
    <font>
      <b/>
      <sz val="11"/>
      <color rgb="FF000000"/>
      <name val="Calibri"/>
      <family val="2"/>
      <scheme val="minor"/>
    </font>
    <font>
      <b/>
      <sz val="11"/>
      <color rgb="FF0070C0"/>
      <name val="Calibri"/>
      <family val="2"/>
      <scheme val="minor"/>
    </font>
    <font>
      <b/>
      <sz val="13"/>
      <name val="Calibri"/>
      <family val="2"/>
      <scheme val="minor"/>
    </font>
    <font>
      <b/>
      <i/>
      <sz val="11"/>
      <name val="Calibri"/>
      <family val="2"/>
      <scheme val="minor"/>
    </font>
    <font>
      <sz val="9"/>
      <color theme="1"/>
      <name val="Calibri"/>
      <family val="2"/>
      <scheme val="minor"/>
    </font>
    <font>
      <sz val="9"/>
      <color theme="0" tint="-0.499984740745262"/>
      <name val="Calibri"/>
      <family val="2"/>
    </font>
    <font>
      <b/>
      <i/>
      <sz val="11"/>
      <color indexed="8"/>
      <name val="Calibri"/>
      <family val="2"/>
    </font>
    <font>
      <sz val="11"/>
      <color rgb="FF000000"/>
      <name val="Calibri"/>
      <family val="2"/>
      <scheme val="minor"/>
    </font>
    <font>
      <b/>
      <sz val="13"/>
      <color theme="1"/>
      <name val="Calibri"/>
      <family val="2"/>
      <scheme val="minor"/>
    </font>
    <font>
      <i/>
      <sz val="11"/>
      <color rgb="FF000000"/>
      <name val="Calibri"/>
      <family val="2"/>
      <scheme val="minor"/>
    </font>
    <font>
      <b/>
      <sz val="11"/>
      <color theme="0" tint="-0.34998626667073579"/>
      <name val="Calibri"/>
      <family val="2"/>
      <scheme val="minor"/>
    </font>
    <font>
      <b/>
      <sz val="8"/>
      <color rgb="FF000000"/>
      <name val="Calibri"/>
      <family val="2"/>
      <scheme val="minor"/>
    </font>
    <font>
      <vertAlign val="superscript"/>
      <sz val="8"/>
      <color theme="1"/>
      <name val="Calibri"/>
      <family val="2"/>
      <scheme val="minor"/>
    </font>
    <font>
      <sz val="11"/>
      <color rgb="FF5B5C5C"/>
      <name val="Calibri"/>
      <family val="2"/>
      <scheme val="minor"/>
    </font>
    <font>
      <b/>
      <sz val="10"/>
      <color theme="1"/>
      <name val="Calibri"/>
      <family val="2"/>
      <scheme val="minor"/>
    </font>
    <font>
      <b/>
      <i/>
      <sz val="11"/>
      <color rgb="FF000000"/>
      <name val="Calibri"/>
      <family val="2"/>
      <scheme val="minor"/>
    </font>
    <font>
      <b/>
      <i/>
      <vertAlign val="superscript"/>
      <sz val="11"/>
      <color rgb="FF000000"/>
      <name val="Calibri"/>
      <family val="2"/>
      <scheme val="minor"/>
    </font>
    <font>
      <vertAlign val="subscript"/>
      <sz val="11"/>
      <name val="Calibri"/>
      <family val="2"/>
      <scheme val="minor"/>
    </font>
    <font>
      <b/>
      <sz val="8"/>
      <color theme="1"/>
      <name val="Calibri"/>
      <family val="2"/>
      <scheme val="minor"/>
    </font>
    <font>
      <sz val="11"/>
      <color rgb="FF002060"/>
      <name val="Calibri"/>
      <family val="2"/>
      <scheme val="minor"/>
    </font>
    <font>
      <b/>
      <sz val="16"/>
      <color rgb="FF000000"/>
      <name val="Calibri"/>
      <family val="2"/>
      <scheme val="minor"/>
    </font>
    <font>
      <u/>
      <sz val="11"/>
      <color theme="10"/>
      <name val="Calibri"/>
      <family val="2"/>
      <scheme val="minor"/>
    </font>
    <font>
      <sz val="10"/>
      <color theme="2" tint="-0.749992370372631"/>
      <name val="Calibri"/>
      <family val="2"/>
      <scheme val="minor"/>
    </font>
    <font>
      <vertAlign val="superscript"/>
      <sz val="10"/>
      <color theme="2" tint="-0.749992370372631"/>
      <name val="Calibri"/>
      <family val="2"/>
      <scheme val="minor"/>
    </font>
    <font>
      <b/>
      <sz val="14"/>
      <color indexed="8"/>
      <name val="Calibri"/>
      <family val="2"/>
    </font>
    <font>
      <b/>
      <vertAlign val="subscript"/>
      <sz val="14"/>
      <color indexed="8"/>
      <name val="Calibri"/>
      <family val="2"/>
    </font>
    <font>
      <sz val="11"/>
      <color rgb="FF0070C0"/>
      <name val="Calibri"/>
      <family val="2"/>
    </font>
    <font>
      <i/>
      <sz val="11"/>
      <name val="Calibri"/>
      <family val="2"/>
      <scheme val="minor"/>
    </font>
    <font>
      <sz val="11"/>
      <color rgb="FFFF0000"/>
      <name val="Calibri"/>
      <family val="2"/>
    </font>
    <font>
      <u/>
      <sz val="11"/>
      <color theme="10"/>
      <name val="Calibri"/>
      <family val="2"/>
    </font>
    <font>
      <sz val="11"/>
      <color rgb="FF00B050"/>
      <name val="Calibri"/>
      <family val="2"/>
      <scheme val="minor"/>
    </font>
    <font>
      <b/>
      <sz val="14"/>
      <name val="Calibri"/>
      <family val="2"/>
    </font>
    <font>
      <b/>
      <sz val="11"/>
      <name val="Calibri"/>
      <family val="2"/>
    </font>
    <font>
      <sz val="10"/>
      <name val="Arial"/>
      <family val="2"/>
      <charset val="1"/>
    </font>
    <font>
      <vertAlign val="subscript"/>
      <sz val="11"/>
      <color rgb="FF000000"/>
      <name val="Calibri"/>
      <family val="2"/>
      <scheme val="minor"/>
    </font>
    <font>
      <sz val="11"/>
      <color rgb="FF0070C0"/>
      <name val="Calibri"/>
      <family val="2"/>
      <scheme val="minor"/>
    </font>
    <font>
      <sz val="11"/>
      <color theme="4"/>
      <name val="Calibri"/>
      <family val="2"/>
      <scheme val="minor"/>
    </font>
    <font>
      <b/>
      <sz val="14"/>
      <color rgb="FF000000"/>
      <name val="Calibri"/>
      <family val="2"/>
      <scheme val="minor"/>
    </font>
    <font>
      <b/>
      <sz val="11"/>
      <color rgb="FF5597D3"/>
      <name val="Calibri"/>
      <family val="2"/>
      <scheme val="minor"/>
    </font>
    <font>
      <b/>
      <sz val="11"/>
      <color theme="5"/>
      <name val="Calibri"/>
      <family val="2"/>
      <scheme val="minor"/>
    </font>
    <font>
      <b/>
      <vertAlign val="superscript"/>
      <sz val="11"/>
      <name val="Calibri"/>
      <family val="2"/>
      <scheme val="minor"/>
    </font>
    <font>
      <sz val="16"/>
      <color theme="1"/>
      <name val="Calibri"/>
      <family val="2"/>
      <scheme val="minor"/>
    </font>
    <font>
      <vertAlign val="subscript"/>
      <sz val="14"/>
      <color theme="1"/>
      <name val="Calibri"/>
      <family val="2"/>
      <scheme val="minor"/>
    </font>
    <font>
      <sz val="11"/>
      <color rgb="FF00B050"/>
      <name val="Calibri"/>
      <family val="2"/>
    </font>
    <font>
      <sz val="11"/>
      <color theme="7"/>
      <name val="Calibri"/>
      <family val="2"/>
    </font>
    <font>
      <b/>
      <vertAlign val="subscript"/>
      <sz val="14"/>
      <name val="Calibri"/>
      <family val="2"/>
    </font>
    <font>
      <b/>
      <sz val="12"/>
      <name val="Calibri"/>
      <family val="2"/>
      <scheme val="minor"/>
    </font>
    <font>
      <b/>
      <sz val="14"/>
      <name val="Calibri"/>
      <family val="2"/>
      <scheme val="minor"/>
    </font>
    <font>
      <i/>
      <sz val="11"/>
      <color rgb="FF7F7F7F"/>
      <name val="Calibri"/>
      <family val="2"/>
      <scheme val="minor"/>
    </font>
    <font>
      <sz val="9"/>
      <name val="Calibri"/>
      <family val="2"/>
      <scheme val="minor"/>
    </font>
    <font>
      <sz val="11"/>
      <color theme="8"/>
      <name val="Calibri"/>
      <family val="2"/>
      <scheme val="minor"/>
    </font>
    <font>
      <vertAlign val="superscript"/>
      <sz val="11"/>
      <color theme="8"/>
      <name val="Calibri"/>
      <family val="2"/>
      <scheme val="minor"/>
    </font>
    <font>
      <b/>
      <sz val="11"/>
      <color rgb="FF00B050"/>
      <name val="Calibri"/>
      <family val="2"/>
      <scheme val="minor"/>
    </font>
    <font>
      <b/>
      <sz val="11"/>
      <color rgb="FF000000"/>
      <name val="Calibri"/>
      <family val="2"/>
    </font>
    <font>
      <b/>
      <sz val="11"/>
      <color theme="1"/>
      <name val="Calibri"/>
      <family val="2"/>
    </font>
    <font>
      <b/>
      <sz val="11"/>
      <color theme="8" tint="-0.249977111117893"/>
      <name val="Calibri"/>
      <family val="2"/>
      <scheme val="minor"/>
    </font>
    <font>
      <vertAlign val="superscript"/>
      <sz val="12"/>
      <color theme="1"/>
      <name val="Calibri"/>
      <family val="2"/>
      <scheme val="minor"/>
    </font>
    <font>
      <b/>
      <i/>
      <sz val="11"/>
      <color rgb="FF7F7F7F"/>
      <name val="Calibri"/>
      <family val="2"/>
      <scheme val="minor"/>
    </font>
    <font>
      <b/>
      <sz val="11"/>
      <color rgb="FFED7D31"/>
      <name val="Calibri"/>
      <family val="2"/>
      <scheme val="minor"/>
    </font>
    <font>
      <sz val="11"/>
      <color theme="4" tint="-0.249977111117893"/>
      <name val="Calibri"/>
      <family val="2"/>
      <scheme val="minor"/>
    </font>
    <font>
      <b/>
      <sz val="10"/>
      <color rgb="FFED7D31"/>
      <name val="Calibri"/>
      <family val="2"/>
      <scheme val="minor"/>
    </font>
    <font>
      <b/>
      <sz val="10"/>
      <color theme="5"/>
      <name val="Calibri"/>
      <family val="2"/>
      <scheme val="minor"/>
    </font>
    <font>
      <sz val="10"/>
      <color rgb="FF000000"/>
      <name val="Calibri"/>
      <family val="2"/>
    </font>
    <font>
      <vertAlign val="superscript"/>
      <sz val="10"/>
      <color theme="1"/>
      <name val="Calibri"/>
      <family val="2"/>
      <scheme val="minor"/>
    </font>
    <font>
      <sz val="11"/>
      <color rgb="FFC00000"/>
      <name val="Calibri"/>
      <family val="2"/>
    </font>
    <font>
      <sz val="11"/>
      <color rgb="FFC00000"/>
      <name val="Calibri"/>
      <family val="2"/>
      <scheme val="minor"/>
    </font>
    <font>
      <sz val="10"/>
      <color rgb="FF0070C0"/>
      <name val="Calibri"/>
      <family val="2"/>
      <scheme val="minor"/>
    </font>
    <font>
      <b/>
      <sz val="16"/>
      <color rgb="FFC00000"/>
      <name val="Calibri"/>
      <family val="2"/>
      <scheme val="minor"/>
    </font>
    <font>
      <b/>
      <sz val="9"/>
      <name val="Times New Roman"/>
      <family val="1"/>
    </font>
    <font>
      <b/>
      <sz val="18"/>
      <color theme="1"/>
      <name val="Calibri"/>
      <family val="2"/>
      <scheme val="minor"/>
    </font>
    <font>
      <b/>
      <sz val="12"/>
      <color rgb="FF000000"/>
      <name val="Calibri"/>
      <family val="2"/>
      <scheme val="minor"/>
    </font>
    <font>
      <b/>
      <sz val="20"/>
      <color theme="1"/>
      <name val="Calibri"/>
      <family val="2"/>
      <scheme val="minor"/>
    </font>
    <font>
      <b/>
      <sz val="10"/>
      <color rgb="FF000000"/>
      <name val="Calibri"/>
      <family val="2"/>
      <scheme val="minor"/>
    </font>
    <font>
      <sz val="10"/>
      <color rgb="FF000000"/>
      <name val="Calibri"/>
      <family val="2"/>
      <scheme val="minor"/>
    </font>
    <font>
      <vertAlign val="superscript"/>
      <sz val="10"/>
      <color rgb="FF000000"/>
      <name val="Calibri"/>
      <family val="2"/>
      <scheme val="minor"/>
    </font>
    <font>
      <b/>
      <sz val="11"/>
      <color rgb="FF7030A0"/>
      <name val="Calibri"/>
      <family val="2"/>
      <scheme val="minor"/>
    </font>
    <font>
      <u/>
      <sz val="11"/>
      <color rgb="FF0070C0"/>
      <name val="Calibri"/>
      <family val="2"/>
      <scheme val="minor"/>
    </font>
    <font>
      <sz val="18"/>
      <color theme="1"/>
      <name val="Calibri"/>
      <family val="2"/>
      <scheme val="minor"/>
    </font>
    <font>
      <sz val="8"/>
      <color rgb="FFFF0000"/>
      <name val="Calibri"/>
      <family val="2"/>
      <scheme val="minor"/>
    </font>
    <font>
      <b/>
      <vertAlign val="superscript"/>
      <sz val="14"/>
      <color theme="1"/>
      <name val="Calibri"/>
      <family val="2"/>
      <scheme val="minor"/>
    </font>
    <font>
      <b/>
      <sz val="9"/>
      <color rgb="FF000000"/>
      <name val="Calibri"/>
      <family val="2"/>
      <scheme val="minor"/>
    </font>
    <font>
      <vertAlign val="subscript"/>
      <sz val="10"/>
      <color rgb="FF000000"/>
      <name val="Calibri"/>
      <family val="2"/>
      <scheme val="minor"/>
    </font>
    <font>
      <b/>
      <sz val="10"/>
      <name val="Calibri"/>
      <family val="2"/>
      <scheme val="minor"/>
    </font>
    <font>
      <sz val="10"/>
      <name val="Calibri"/>
      <family val="2"/>
      <scheme val="minor"/>
    </font>
    <font>
      <b/>
      <sz val="12"/>
      <color rgb="FFFF0000"/>
      <name val="Calibri"/>
      <family val="2"/>
      <scheme val="minor"/>
    </font>
  </fonts>
  <fills count="56">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41"/>
        <bgColor indexed="64"/>
      </patternFill>
    </fill>
    <fill>
      <patternFill patternType="solid">
        <fgColor theme="4" tint="0.79998168889431442"/>
        <bgColor indexed="64"/>
      </patternFill>
    </fill>
    <fill>
      <patternFill patternType="solid">
        <fgColor rgb="FFC6EFCE"/>
      </patternFill>
    </fill>
    <fill>
      <patternFill patternType="solid">
        <fgColor rgb="FFFFEB9C"/>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0" tint="-4.9989318521683403E-2"/>
        <bgColor theme="4"/>
      </patternFill>
    </fill>
    <fill>
      <patternFill patternType="solid">
        <fgColor rgb="FFD9D9D9"/>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C0C0C0"/>
        <bgColor rgb="FFC0C0C0"/>
      </patternFill>
    </fill>
    <fill>
      <patternFill patternType="solid">
        <fgColor theme="0" tint="-0.249977111117893"/>
        <bgColor rgb="FFC0C0C0"/>
      </patternFill>
    </fill>
    <fill>
      <patternFill patternType="solid">
        <fgColor theme="6" tint="0.79998168889431442"/>
        <bgColor rgb="FFC0C0C0"/>
      </patternFill>
    </fill>
    <fill>
      <patternFill patternType="solid">
        <fgColor theme="0" tint="-0.249977111117893"/>
        <bgColor indexed="64"/>
      </patternFill>
    </fill>
    <fill>
      <patternFill patternType="solid">
        <fgColor theme="7" tint="0.59999389629810485"/>
        <bgColor indexed="64"/>
      </patternFill>
    </fill>
    <fill>
      <patternFill patternType="solid">
        <fgColor rgb="FFFFCB97"/>
        <bgColor indexed="64"/>
      </patternFill>
    </fill>
    <fill>
      <patternFill patternType="solid">
        <fgColor rgb="FFFFFF00"/>
        <bgColor indexed="64"/>
      </patternFill>
    </fill>
    <fill>
      <patternFill patternType="solid">
        <fgColor theme="6" tint="0.79998168889431442"/>
        <bgColor rgb="FF000000"/>
      </patternFill>
    </fill>
    <fill>
      <patternFill patternType="solid">
        <fgColor rgb="FF5597D3"/>
        <bgColor indexed="64"/>
      </patternFill>
    </fill>
    <fill>
      <patternFill patternType="solid">
        <fgColor rgb="FFCCECFF"/>
        <bgColor indexed="64"/>
      </patternFill>
    </fill>
    <fill>
      <patternFill patternType="solid">
        <fgColor theme="3" tint="0.79998168889431442"/>
        <bgColor indexed="64"/>
      </patternFill>
    </fill>
    <fill>
      <patternFill patternType="solid">
        <fgColor rgb="FFF2F2F2"/>
        <bgColor indexed="64"/>
      </patternFill>
    </fill>
  </fills>
  <borders count="130">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right/>
      <top style="thin">
        <color theme="1" tint="0.499984740745262"/>
      </top>
      <bottom style="thin">
        <color theme="1" tint="0.499984740745262"/>
      </bottom>
      <diagonal/>
    </border>
    <border>
      <left/>
      <right/>
      <top/>
      <bottom style="thin">
        <color theme="1" tint="0.499984740745262"/>
      </bottom>
      <diagonal/>
    </border>
    <border>
      <left style="thin">
        <color theme="2" tint="-9.9948118533890809E-2"/>
      </left>
      <right style="thin">
        <color theme="2" tint="-9.9948118533890809E-2"/>
      </right>
      <top style="thin">
        <color theme="2" tint="-9.9948118533890809E-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indexed="64"/>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24994659260841701"/>
      </left>
      <right/>
      <top/>
      <bottom style="thin">
        <color theme="2" tint="-0.2499465926084170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theme="2" tint="-9.9948118533890809E-2"/>
      </left>
      <right style="thin">
        <color theme="2" tint="-9.9948118533890809E-2"/>
      </right>
      <top style="thin">
        <color indexed="64"/>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auto="1"/>
      </right>
      <top/>
      <bottom style="medium">
        <color indexed="64"/>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rgb="FFD0D7E5"/>
      </left>
      <right style="thin">
        <color rgb="FFD0D7E5"/>
      </right>
      <top style="thin">
        <color rgb="FFD0D7E5"/>
      </top>
      <bottom style="thin">
        <color rgb="FFD0D7E5"/>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2" tint="-0.24994659260841701"/>
      </left>
      <right style="thin">
        <color theme="2" tint="-0.24994659260841701"/>
      </right>
      <top style="thin">
        <color indexed="64"/>
      </top>
      <bottom style="thin">
        <color theme="2" tint="-0.24994659260841701"/>
      </bottom>
      <diagonal/>
    </border>
    <border>
      <left style="thin">
        <color theme="2" tint="-0.24994659260841701"/>
      </left>
      <right style="thin">
        <color theme="0" tint="-0.14996795556505021"/>
      </right>
      <top style="thin">
        <color theme="2" tint="-0.499984740745262"/>
      </top>
      <bottom style="thin">
        <color theme="0" tint="-0.14996795556505021"/>
      </bottom>
      <diagonal/>
    </border>
    <border>
      <left style="thin">
        <color theme="0" tint="-0.14996795556505021"/>
      </left>
      <right style="thin">
        <color theme="0" tint="-0.14996795556505021"/>
      </right>
      <top style="thin">
        <color theme="2" tint="-0.499984740745262"/>
      </top>
      <bottom style="thin">
        <color theme="0" tint="-0.14996795556505021"/>
      </bottom>
      <diagonal/>
    </border>
    <border>
      <left style="thin">
        <color theme="2" tint="-0.24994659260841701"/>
      </left>
      <right style="thin">
        <color theme="0" tint="-0.14996795556505021"/>
      </right>
      <top style="thin">
        <color theme="0" tint="-0.14996795556505021"/>
      </top>
      <bottom style="thin">
        <color theme="0" tint="-0.14996795556505021"/>
      </bottom>
      <diagonal/>
    </border>
    <border>
      <left style="thin">
        <color indexed="64"/>
      </left>
      <right style="thin">
        <color theme="2" tint="-9.9948118533890809E-2"/>
      </right>
      <top style="thin">
        <color indexed="64"/>
      </top>
      <bottom style="thin">
        <color theme="2" tint="-9.9948118533890809E-2"/>
      </bottom>
      <diagonal/>
    </border>
    <border>
      <left style="thin">
        <color theme="2" tint="-9.9948118533890809E-2"/>
      </left>
      <right style="thin">
        <color indexed="64"/>
      </right>
      <top style="thin">
        <color indexed="64"/>
      </top>
      <bottom style="thin">
        <color theme="2" tint="-9.9948118533890809E-2"/>
      </bottom>
      <diagonal/>
    </border>
    <border>
      <left style="thin">
        <color indexed="64"/>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indexed="64"/>
      </right>
      <top style="thin">
        <color theme="2" tint="-9.9948118533890809E-2"/>
      </top>
      <bottom style="thin">
        <color theme="2" tint="-9.9948118533890809E-2"/>
      </bottom>
      <diagonal/>
    </border>
    <border>
      <left style="thin">
        <color indexed="64"/>
      </left>
      <right style="thin">
        <color theme="2" tint="-9.9948118533890809E-2"/>
      </right>
      <top style="thin">
        <color theme="2" tint="-9.9948118533890809E-2"/>
      </top>
      <bottom style="thin">
        <color indexed="64"/>
      </bottom>
      <diagonal/>
    </border>
    <border>
      <left style="thin">
        <color theme="2" tint="-9.9948118533890809E-2"/>
      </left>
      <right style="thin">
        <color theme="2" tint="-9.9948118533890809E-2"/>
      </right>
      <top style="thin">
        <color theme="2" tint="-9.9948118533890809E-2"/>
      </top>
      <bottom style="thin">
        <color indexed="64"/>
      </bottom>
      <diagonal/>
    </border>
    <border>
      <left style="thin">
        <color theme="2" tint="-9.9948118533890809E-2"/>
      </left>
      <right style="thin">
        <color indexed="64"/>
      </right>
      <top style="thin">
        <color theme="2" tint="-9.9948118533890809E-2"/>
      </top>
      <bottom style="thin">
        <color indexed="64"/>
      </bottom>
      <diagonal/>
    </border>
    <border>
      <left/>
      <right style="thin">
        <color theme="2" tint="-9.9948118533890809E-2"/>
      </right>
      <top style="thin">
        <color indexed="64"/>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indexed="64"/>
      </bottom>
      <diagonal/>
    </border>
    <border>
      <left style="thin">
        <color theme="2" tint="-9.9948118533890809E-2"/>
      </left>
      <right style="thin">
        <color theme="2" tint="-9.9948118533890809E-2"/>
      </right>
      <top/>
      <bottom style="thin">
        <color theme="2" tint="-9.9948118533890809E-2"/>
      </bottom>
      <diagonal/>
    </border>
    <border>
      <left style="thin">
        <color indexed="64"/>
      </left>
      <right style="thin">
        <color theme="2" tint="-9.9948118533890809E-2"/>
      </right>
      <top/>
      <bottom style="thin">
        <color theme="2" tint="-9.9948118533890809E-2"/>
      </bottom>
      <diagonal/>
    </border>
    <border>
      <left style="thin">
        <color theme="2" tint="-9.9948118533890809E-2"/>
      </left>
      <right style="thin">
        <color indexed="64"/>
      </right>
      <top/>
      <bottom style="thin">
        <color theme="2" tint="-9.9948118533890809E-2"/>
      </bottom>
      <diagonal/>
    </border>
    <border>
      <left/>
      <right style="thin">
        <color theme="2" tint="-9.9948118533890809E-2"/>
      </right>
      <top/>
      <bottom style="thin">
        <color theme="2" tint="-9.9948118533890809E-2"/>
      </bottom>
      <diagonal/>
    </border>
    <border>
      <left/>
      <right style="thin">
        <color indexed="64"/>
      </right>
      <top style="thin">
        <color theme="1" tint="0.499984740745262"/>
      </top>
      <bottom style="thin">
        <color theme="2" tint="-9.9948118533890809E-2"/>
      </bottom>
      <diagonal/>
    </border>
    <border>
      <left/>
      <right/>
      <top style="thin">
        <color theme="1" tint="0.499984740745262"/>
      </top>
      <bottom style="thin">
        <color theme="2" tint="-9.9948118533890809E-2"/>
      </bottom>
      <diagonal/>
    </border>
    <border>
      <left style="thin">
        <color indexed="64"/>
      </left>
      <right/>
      <top style="thin">
        <color theme="1" tint="0.499984740745262"/>
      </top>
      <bottom style="thin">
        <color theme="2" tint="-9.9948118533890809E-2"/>
      </bottom>
      <diagonal/>
    </border>
    <border>
      <left/>
      <right/>
      <top style="thin">
        <color theme="2" tint="-9.9948118533890809E-2"/>
      </top>
      <bottom style="thin">
        <color theme="2" tint="-9.9948118533890809E-2"/>
      </bottom>
      <diagonal/>
    </border>
    <border>
      <left style="thin">
        <color indexed="64"/>
      </left>
      <right/>
      <top style="thin">
        <color theme="2" tint="-9.9948118533890809E-2"/>
      </top>
      <bottom style="thin">
        <color theme="2" tint="-9.9948118533890809E-2"/>
      </bottom>
      <diagonal/>
    </border>
    <border>
      <left/>
      <right style="thin">
        <color indexed="64"/>
      </right>
      <top style="thin">
        <color theme="2" tint="-9.9948118533890809E-2"/>
      </top>
      <bottom style="thin">
        <color theme="2" tint="-9.9948118533890809E-2"/>
      </bottom>
      <diagonal/>
    </border>
    <border>
      <left style="thin">
        <color indexed="64"/>
      </left>
      <right style="thin">
        <color theme="2" tint="-9.9948118533890809E-2"/>
      </right>
      <top style="thin">
        <color theme="1" tint="0.499984740745262"/>
      </top>
      <bottom style="thin">
        <color theme="2" tint="-9.9948118533890809E-2"/>
      </bottom>
      <diagonal/>
    </border>
    <border>
      <left style="thin">
        <color theme="2" tint="-9.9948118533890809E-2"/>
      </left>
      <right style="thin">
        <color theme="2" tint="-9.9948118533890809E-2"/>
      </right>
      <top style="thin">
        <color theme="1" tint="0.499984740745262"/>
      </top>
      <bottom style="thin">
        <color theme="2" tint="-9.9948118533890809E-2"/>
      </bottom>
      <diagonal/>
    </border>
    <border>
      <left style="thin">
        <color theme="2" tint="-9.9948118533890809E-2"/>
      </left>
      <right style="thin">
        <color indexed="64"/>
      </right>
      <top style="thin">
        <color theme="1" tint="0.499984740745262"/>
      </top>
      <bottom style="thin">
        <color theme="2" tint="-9.9948118533890809E-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style="thin">
        <color indexed="64"/>
      </right>
      <top/>
      <bottom/>
      <diagonal/>
    </border>
    <border>
      <left style="thin">
        <color theme="0" tint="-0.24994659260841701"/>
      </left>
      <right style="thin">
        <color theme="0" tint="-0.24994659260841701"/>
      </right>
      <top style="thin">
        <color theme="0" tint="-0.24994659260841701"/>
      </top>
      <bottom style="thin">
        <color rgb="FFD9D9D9"/>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14996795556505021"/>
      </bottom>
      <diagonal/>
    </border>
    <border>
      <left style="medium">
        <color indexed="64"/>
      </left>
      <right style="medium">
        <color indexed="64"/>
      </right>
      <top style="medium">
        <color indexed="64"/>
      </top>
      <bottom style="medium">
        <color indexed="64"/>
      </bottom>
      <diagonal/>
    </border>
    <border>
      <left style="thin">
        <color indexed="64"/>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6795556505021"/>
      </left>
      <right/>
      <top/>
      <bottom style="thin">
        <color theme="0" tint="-0.14996795556505021"/>
      </bottom>
      <diagonal/>
    </border>
    <border>
      <left style="medium">
        <color rgb="FF808080"/>
      </left>
      <right style="medium">
        <color rgb="FF808080"/>
      </right>
      <top style="medium">
        <color rgb="FF808080"/>
      </top>
      <bottom/>
      <diagonal/>
    </border>
    <border>
      <left style="medium">
        <color rgb="FF808080"/>
      </left>
      <right style="medium">
        <color rgb="FF808080"/>
      </right>
      <top/>
      <bottom style="medium">
        <color rgb="FF808080"/>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style="medium">
        <color rgb="FF808080"/>
      </left>
      <right/>
      <top style="medium">
        <color rgb="FF808080"/>
      </top>
      <bottom style="medium">
        <color rgb="FF808080"/>
      </bottom>
      <diagonal/>
    </border>
    <border>
      <left/>
      <right/>
      <top/>
      <bottom style="medium">
        <color rgb="FF808080"/>
      </bottom>
      <diagonal/>
    </border>
    <border>
      <left style="medium">
        <color indexed="64"/>
      </left>
      <right style="medium">
        <color indexed="64"/>
      </right>
      <top/>
      <bottom style="medium">
        <color indexed="64"/>
      </bottom>
      <diagonal/>
    </border>
    <border>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style="thin">
        <color theme="0" tint="-0.24994659260841701"/>
      </right>
      <top style="thin">
        <color indexed="64"/>
      </top>
      <bottom style="thin">
        <color indexed="64"/>
      </bottom>
      <diagonal/>
    </border>
    <border>
      <left style="thin">
        <color theme="0" tint="-0.24994659260841701"/>
      </left>
      <right/>
      <top style="thin">
        <color auto="1"/>
      </top>
      <bottom style="thin">
        <color auto="1"/>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s>
  <cellStyleXfs count="154">
    <xf numFmtId="0" fontId="0" fillId="0" borderId="0"/>
    <xf numFmtId="9" fontId="4" fillId="0" borderId="0" applyFont="0" applyFill="0" applyBorder="0" applyAlignment="0" applyProtection="0"/>
    <xf numFmtId="0" fontId="6" fillId="0" borderId="0"/>
    <xf numFmtId="0" fontId="6" fillId="0" borderId="0"/>
    <xf numFmtId="0" fontId="4" fillId="0" borderId="0"/>
    <xf numFmtId="0" fontId="18" fillId="0" borderId="0" applyNumberFormat="0" applyFont="0" applyFill="0" applyBorder="0" applyAlignment="0" applyProtection="0"/>
    <xf numFmtId="0" fontId="2" fillId="0" borderId="0" applyNumberFormat="0" applyFont="0" applyFill="0" applyBorder="0" applyAlignment="0" applyProtection="0"/>
    <xf numFmtId="0" fontId="3" fillId="0" borderId="0"/>
    <xf numFmtId="0" fontId="24" fillId="0" borderId="0"/>
    <xf numFmtId="0" fontId="2" fillId="0" borderId="0"/>
    <xf numFmtId="0" fontId="4" fillId="0" borderId="0"/>
    <xf numFmtId="0" fontId="2" fillId="0" borderId="0"/>
    <xf numFmtId="0" fontId="25" fillId="0" borderId="0"/>
    <xf numFmtId="9" fontId="25" fillId="0" borderId="0" applyFont="0" applyFill="0" applyBorder="0" applyAlignment="0" applyProtection="0"/>
    <xf numFmtId="0" fontId="26" fillId="0" borderId="0"/>
    <xf numFmtId="0" fontId="6"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20" borderId="0" applyNumberFormat="0" applyBorder="0" applyAlignment="0" applyProtection="0"/>
    <xf numFmtId="0" fontId="28" fillId="4" borderId="0" applyNumberFormat="0" applyBorder="0" applyAlignment="0" applyProtection="0"/>
    <xf numFmtId="0" fontId="29" fillId="21" borderId="15" applyNumberFormat="0" applyAlignment="0" applyProtection="0"/>
    <xf numFmtId="0" fontId="30" fillId="22" borderId="16" applyNumberFormat="0" applyAlignment="0" applyProtection="0"/>
    <xf numFmtId="41" fontId="31"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3" fillId="0" borderId="0" applyFont="0" applyFill="0" applyBorder="0" applyAlignment="0" applyProtection="0"/>
    <xf numFmtId="41" fontId="32"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26"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3" fillId="0" borderId="0" applyFont="0" applyFill="0" applyBorder="0" applyAlignment="0" applyProtection="0"/>
    <xf numFmtId="167" fontId="35" fillId="0" borderId="0" applyFont="0" applyFill="0" applyBorder="0" applyAlignment="0" applyProtection="0"/>
    <xf numFmtId="0" fontId="36" fillId="0" borderId="0" applyNumberFormat="0" applyFill="0" applyBorder="0" applyAlignment="0" applyProtection="0"/>
    <xf numFmtId="0" fontId="31" fillId="0" borderId="17" applyNumberFormat="0">
      <alignment horizontal="center"/>
    </xf>
    <xf numFmtId="0" fontId="37" fillId="5" borderId="0" applyNumberFormat="0" applyBorder="0" applyAlignment="0" applyProtection="0"/>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8" borderId="15" applyNumberFormat="0" applyAlignment="0" applyProtection="0"/>
    <xf numFmtId="0" fontId="43" fillId="0" borderId="21" applyNumberFormat="0" applyFill="0" applyAlignment="0" applyProtection="0"/>
    <xf numFmtId="0" fontId="44" fillId="23" borderId="0" applyNumberFormat="0" applyBorder="0" applyAlignment="0" applyProtection="0"/>
    <xf numFmtId="168"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5" fillId="0" borderId="0"/>
    <xf numFmtId="0" fontId="4" fillId="0" borderId="0"/>
    <xf numFmtId="0" fontId="4" fillId="0" borderId="0"/>
    <xf numFmtId="0" fontId="4" fillId="0" borderId="0"/>
    <xf numFmtId="168" fontId="2" fillId="0" borderId="0"/>
    <xf numFmtId="0" fontId="2" fillId="0" borderId="0"/>
    <xf numFmtId="0" fontId="2" fillId="0" borderId="0"/>
    <xf numFmtId="168" fontId="2" fillId="0" borderId="0"/>
    <xf numFmtId="0" fontId="26" fillId="0" borderId="0"/>
    <xf numFmtId="168" fontId="2" fillId="0" borderId="0"/>
    <xf numFmtId="168" fontId="2" fillId="0" borderId="0"/>
    <xf numFmtId="0" fontId="4" fillId="2" borderId="14" applyNumberFormat="0" applyFont="0" applyAlignment="0" applyProtection="0"/>
    <xf numFmtId="0" fontId="4" fillId="2" borderId="14" applyNumberFormat="0" applyFont="0" applyAlignment="0" applyProtection="0"/>
    <xf numFmtId="0" fontId="4" fillId="2" borderId="14" applyNumberFormat="0" applyFont="0" applyAlignment="0" applyProtection="0"/>
    <xf numFmtId="0" fontId="4" fillId="2" borderId="14" applyNumberFormat="0" applyFont="0" applyAlignment="0" applyProtection="0"/>
    <xf numFmtId="0" fontId="4" fillId="2" borderId="14" applyNumberFormat="0" applyFont="0" applyAlignment="0" applyProtection="0"/>
    <xf numFmtId="0" fontId="4" fillId="2" borderId="14" applyNumberFormat="0" applyFont="0" applyAlignment="0" applyProtection="0"/>
    <xf numFmtId="0" fontId="4" fillId="2" borderId="14" applyNumberFormat="0" applyFont="0" applyAlignment="0" applyProtection="0"/>
    <xf numFmtId="0" fontId="4" fillId="2" borderId="14" applyNumberFormat="0" applyFont="0" applyAlignment="0" applyProtection="0"/>
    <xf numFmtId="0" fontId="46" fillId="21" borderId="22" applyNumberFormat="0" applyAlignment="0" applyProtection="0"/>
    <xf numFmtId="9" fontId="4"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0" fontId="2" fillId="0" borderId="0"/>
    <xf numFmtId="0" fontId="4" fillId="0" borderId="0"/>
    <xf numFmtId="0" fontId="4" fillId="0" borderId="0"/>
    <xf numFmtId="0" fontId="4" fillId="0" borderId="0"/>
    <xf numFmtId="0" fontId="35" fillId="0" borderId="0"/>
    <xf numFmtId="0" fontId="35" fillId="0" borderId="0"/>
    <xf numFmtId="0" fontId="35" fillId="0" borderId="0"/>
    <xf numFmtId="0" fontId="2" fillId="0" borderId="0"/>
    <xf numFmtId="0" fontId="24" fillId="0" borderId="0"/>
    <xf numFmtId="0" fontId="48" fillId="0" borderId="0">
      <alignment horizontal="left" vertical="center" wrapText="1"/>
    </xf>
    <xf numFmtId="0" fontId="49" fillId="0" borderId="0" applyNumberFormat="0" applyFill="0" applyBorder="0" applyAlignment="0" applyProtection="0"/>
    <xf numFmtId="0" fontId="50" fillId="0" borderId="23" applyNumberFormat="0" applyFill="0" applyAlignment="0" applyProtection="0"/>
    <xf numFmtId="0" fontId="51" fillId="0" borderId="0" applyNumberFormat="0" applyFill="0" applyBorder="0" applyAlignment="0" applyProtection="0"/>
    <xf numFmtId="0" fontId="48" fillId="24" borderId="0">
      <alignment horizontal="left" vertical="center"/>
    </xf>
    <xf numFmtId="0" fontId="52" fillId="0" borderId="0"/>
    <xf numFmtId="0" fontId="10" fillId="0" borderId="0"/>
    <xf numFmtId="0" fontId="56" fillId="26" borderId="0" applyNumberFormat="0" applyBorder="0" applyAlignment="0" applyProtection="0"/>
    <xf numFmtId="0" fontId="57" fillId="27" borderId="0" applyNumberFormat="0" applyBorder="0" applyAlignment="0" applyProtection="0"/>
    <xf numFmtId="0" fontId="59" fillId="0" borderId="0"/>
    <xf numFmtId="0" fontId="89" fillId="0" borderId="0" applyNumberFormat="0" applyFill="0" applyBorder="0" applyAlignment="0" applyProtection="0"/>
    <xf numFmtId="0" fontId="3" fillId="0" borderId="0" applyFill="0" applyProtection="0"/>
    <xf numFmtId="0" fontId="9" fillId="0" borderId="0"/>
    <xf numFmtId="0" fontId="5" fillId="0" borderId="0"/>
    <xf numFmtId="0" fontId="97" fillId="0" borderId="0" applyNumberFormat="0" applyFill="0" applyBorder="0" applyAlignment="0" applyProtection="0"/>
    <xf numFmtId="9" fontId="9" fillId="0" borderId="0" applyFont="0" applyFill="0" applyBorder="0" applyAlignment="0" applyProtection="0"/>
    <xf numFmtId="0" fontId="101" fillId="0" borderId="0"/>
    <xf numFmtId="0" fontId="116" fillId="0" borderId="0" applyNumberFormat="0" applyFill="0" applyBorder="0" applyAlignment="0" applyProtection="0"/>
    <xf numFmtId="0" fontId="75" fillId="0" borderId="0"/>
  </cellStyleXfs>
  <cellXfs count="1591">
    <xf numFmtId="0" fontId="0" fillId="0" borderId="0" xfId="0"/>
    <xf numFmtId="0" fontId="0" fillId="0" borderId="0" xfId="0" applyFont="1"/>
    <xf numFmtId="0" fontId="0" fillId="0" borderId="0" xfId="0" applyAlignment="1">
      <alignment wrapText="1"/>
    </xf>
    <xf numFmtId="0" fontId="0" fillId="0" borderId="0" xfId="0" applyBorder="1"/>
    <xf numFmtId="0" fontId="1" fillId="0" borderId="0" xfId="0" applyFont="1"/>
    <xf numFmtId="0" fontId="0" fillId="0" borderId="0" xfId="0" applyAlignment="1"/>
    <xf numFmtId="0" fontId="0" fillId="0" borderId="0" xfId="0" applyFill="1" applyBorder="1"/>
    <xf numFmtId="0" fontId="0" fillId="0" borderId="0" xfId="0" applyFont="1" applyAlignment="1">
      <alignment vertical="center"/>
    </xf>
    <xf numFmtId="11" fontId="0" fillId="0" borderId="0" xfId="0" applyNumberFormat="1"/>
    <xf numFmtId="9" fontId="0" fillId="0" borderId="0" xfId="1" applyFont="1" applyFill="1" applyBorder="1"/>
    <xf numFmtId="11" fontId="0" fillId="0" borderId="0" xfId="1" applyNumberFormat="1" applyFont="1" applyFill="1" applyBorder="1"/>
    <xf numFmtId="9" fontId="0" fillId="0" borderId="0" xfId="1" applyFont="1"/>
    <xf numFmtId="11" fontId="0" fillId="0" borderId="0" xfId="0" applyNumberFormat="1" applyFont="1"/>
    <xf numFmtId="11" fontId="1" fillId="0" borderId="0" xfId="0" applyNumberFormat="1" applyFont="1"/>
    <xf numFmtId="165" fontId="0" fillId="0" borderId="0" xfId="1" applyNumberFormat="1" applyFont="1"/>
    <xf numFmtId="0" fontId="0" fillId="0" borderId="0" xfId="0" applyAlignment="1">
      <alignment vertical="center"/>
    </xf>
    <xf numFmtId="0" fontId="0" fillId="0" borderId="0" xfId="0" applyAlignment="1">
      <alignment vertical="center" wrapText="1"/>
    </xf>
    <xf numFmtId="0" fontId="11" fillId="0" borderId="0" xfId="0" applyFont="1" applyAlignment="1">
      <alignment vertical="center" wrapText="1"/>
    </xf>
    <xf numFmtId="11" fontId="0" fillId="0" borderId="0" xfId="0" applyNumberFormat="1" applyBorder="1"/>
    <xf numFmtId="9" fontId="0" fillId="0" borderId="0" xfId="1" applyFont="1" applyBorder="1"/>
    <xf numFmtId="0" fontId="0" fillId="0" borderId="0" xfId="0" applyBorder="1" applyAlignment="1">
      <alignment horizontal="right"/>
    </xf>
    <xf numFmtId="9" fontId="0" fillId="0" borderId="0" xfId="0" applyNumberFormat="1" applyBorder="1"/>
    <xf numFmtId="11" fontId="0" fillId="0" borderId="0" xfId="0" applyNumberFormat="1" applyBorder="1" applyAlignment="1">
      <alignment horizontal="right"/>
    </xf>
    <xf numFmtId="9" fontId="0" fillId="0" borderId="0" xfId="0" quotePrefix="1" applyNumberFormat="1" applyFill="1" applyBorder="1"/>
    <xf numFmtId="0" fontId="5" fillId="0" borderId="0" xfId="0" applyFont="1" applyFill="1" applyBorder="1" applyAlignment="1" applyProtection="1">
      <alignment vertical="center" wrapText="1"/>
    </xf>
    <xf numFmtId="0" fontId="15" fillId="0" borderId="0" xfId="0" applyFont="1" applyAlignment="1">
      <alignment vertical="center"/>
    </xf>
    <xf numFmtId="0" fontId="17" fillId="0" borderId="0" xfId="0" applyFont="1" applyAlignment="1">
      <alignment wrapText="1"/>
    </xf>
    <xf numFmtId="11" fontId="0" fillId="0" borderId="0" xfId="1" applyNumberFormat="1" applyFont="1" applyBorder="1"/>
    <xf numFmtId="11" fontId="0" fillId="0" borderId="0" xfId="0" quotePrefix="1" applyNumberFormat="1" applyFill="1" applyBorder="1"/>
    <xf numFmtId="0" fontId="1" fillId="0" borderId="3" xfId="0" applyFont="1" applyBorder="1"/>
    <xf numFmtId="9" fontId="1" fillId="0" borderId="3" xfId="1" applyFont="1" applyBorder="1"/>
    <xf numFmtId="0" fontId="0" fillId="0" borderId="6" xfId="0" applyBorder="1"/>
    <xf numFmtId="0" fontId="0" fillId="0" borderId="6" xfId="0" applyBorder="1" applyAlignment="1">
      <alignment horizontal="left" indent="1"/>
    </xf>
    <xf numFmtId="0" fontId="0" fillId="0" borderId="6" xfId="0" applyFont="1" applyBorder="1" applyAlignment="1">
      <alignment horizontal="center" vertical="center" wrapText="1"/>
    </xf>
    <xf numFmtId="9" fontId="1" fillId="0" borderId="6" xfId="1" applyFont="1" applyBorder="1"/>
    <xf numFmtId="0" fontId="1" fillId="0" borderId="6" xfId="0" applyFont="1" applyBorder="1"/>
    <xf numFmtId="11" fontId="0" fillId="0" borderId="0" xfId="0" applyNumberFormat="1" applyFont="1" applyFill="1"/>
    <xf numFmtId="0" fontId="0" fillId="0" borderId="0" xfId="0" applyFont="1" applyFill="1" applyAlignment="1">
      <alignment wrapText="1"/>
    </xf>
    <xf numFmtId="0" fontId="0" fillId="0" borderId="0" xfId="0" applyFont="1" applyFill="1" applyBorder="1"/>
    <xf numFmtId="11" fontId="0" fillId="0" borderId="6" xfId="0" applyNumberFormat="1" applyFont="1" applyFill="1" applyBorder="1" applyAlignment="1">
      <alignment horizontal="center"/>
    </xf>
    <xf numFmtId="11" fontId="0" fillId="0" borderId="6" xfId="0" applyNumberFormat="1" applyFont="1" applyBorder="1" applyAlignment="1">
      <alignment horizontal="center"/>
    </xf>
    <xf numFmtId="0" fontId="0" fillId="0" borderId="6" xfId="0" applyFont="1" applyBorder="1" applyAlignment="1">
      <alignment horizontal="left" indent="1"/>
    </xf>
    <xf numFmtId="11" fontId="0" fillId="0" borderId="6" xfId="0" applyNumberFormat="1" applyFont="1" applyFill="1" applyBorder="1" applyAlignment="1">
      <alignment horizontal="center" vertical="center"/>
    </xf>
    <xf numFmtId="11" fontId="0" fillId="0" borderId="6" xfId="0" applyNumberFormat="1" applyBorder="1" applyAlignment="1">
      <alignment horizontal="center"/>
    </xf>
    <xf numFmtId="11" fontId="0" fillId="0" borderId="0" xfId="0" applyNumberFormat="1" applyAlignment="1">
      <alignment horizontal="center"/>
    </xf>
    <xf numFmtId="11" fontId="8" fillId="0" borderId="0" xfId="0" applyNumberFormat="1" applyFont="1" applyFill="1" applyAlignment="1">
      <alignment horizontal="center"/>
    </xf>
    <xf numFmtId="0" fontId="8" fillId="0" borderId="0" xfId="0" applyFont="1" applyFill="1" applyAlignment="1">
      <alignment horizontal="center"/>
    </xf>
    <xf numFmtId="11" fontId="21" fillId="0" borderId="0" xfId="0" applyNumberFormat="1" applyFont="1" applyFill="1"/>
    <xf numFmtId="11" fontId="8" fillId="0" borderId="6" xfId="0" applyNumberFormat="1" applyFont="1" applyFill="1" applyBorder="1" applyAlignment="1">
      <alignment horizontal="center"/>
    </xf>
    <xf numFmtId="0" fontId="0" fillId="0" borderId="6" xfId="0" applyBorder="1" applyAlignment="1">
      <alignment horizontal="right"/>
    </xf>
    <xf numFmtId="0" fontId="0" fillId="0" borderId="6" xfId="0" applyFont="1" applyFill="1" applyBorder="1" applyAlignment="1">
      <alignment horizontal="center" vertical="center"/>
    </xf>
    <xf numFmtId="0" fontId="0" fillId="0" borderId="8" xfId="0" applyBorder="1" applyAlignment="1">
      <alignment horizontal="right"/>
    </xf>
    <xf numFmtId="0" fontId="0" fillId="0" borderId="0" xfId="0" applyAlignment="1">
      <alignment horizontal="center" vertical="center"/>
    </xf>
    <xf numFmtId="1" fontId="0" fillId="0" borderId="3" xfId="0" applyNumberFormat="1" applyBorder="1" applyAlignment="1">
      <alignment horizontal="center" vertical="center"/>
    </xf>
    <xf numFmtId="0" fontId="0" fillId="0" borderId="7" xfId="0" applyBorder="1" applyAlignment="1">
      <alignment horizontal="left" indent="1"/>
    </xf>
    <xf numFmtId="49" fontId="3" fillId="0" borderId="6" xfId="0" applyNumberFormat="1" applyFont="1" applyFill="1" applyBorder="1" applyAlignment="1" applyProtection="1">
      <alignment horizontal="left" vertical="center" wrapText="1"/>
    </xf>
    <xf numFmtId="49" fontId="9" fillId="0" borderId="6" xfId="0" applyNumberFormat="1" applyFont="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6" xfId="3" applyFont="1" applyFill="1" applyBorder="1" applyAlignment="1">
      <alignment horizontal="left" vertical="center" wrapText="1"/>
    </xf>
    <xf numFmtId="0" fontId="23" fillId="0" borderId="6" xfId="3" applyFont="1" applyFill="1" applyBorder="1" applyAlignment="1">
      <alignment horizontal="left" vertical="center" wrapText="1"/>
    </xf>
    <xf numFmtId="0" fontId="0" fillId="0" borderId="6" xfId="0" applyFont="1" applyBorder="1"/>
    <xf numFmtId="49" fontId="23" fillId="0" borderId="6" xfId="0" applyNumberFormat="1" applyFont="1" applyFill="1" applyBorder="1" applyAlignment="1">
      <alignment horizontal="left" vertical="center" wrapText="1"/>
    </xf>
    <xf numFmtId="11" fontId="23" fillId="0" borderId="6" xfId="0" applyNumberFormat="1" applyFont="1" applyBorder="1" applyAlignment="1">
      <alignment horizontal="center" vertical="center" wrapText="1"/>
    </xf>
    <xf numFmtId="0" fontId="0" fillId="0" borderId="6" xfId="0" applyFont="1" applyFill="1" applyBorder="1" applyAlignment="1">
      <alignment horizontal="center" vertical="center"/>
    </xf>
    <xf numFmtId="11" fontId="8" fillId="0" borderId="6" xfId="0" applyNumberFormat="1" applyFont="1" applyFill="1" applyBorder="1" applyAlignment="1">
      <alignment horizontal="center" vertical="center"/>
    </xf>
    <xf numFmtId="11" fontId="8" fillId="0" borderId="6" xfId="0" applyNumberFormat="1" applyFont="1" applyBorder="1" applyAlignment="1">
      <alignment horizontal="center" vertical="center"/>
    </xf>
    <xf numFmtId="0" fontId="8" fillId="0" borderId="3" xfId="0" applyFont="1" applyBorder="1" applyAlignment="1">
      <alignment horizontal="center" vertical="center" wrapText="1"/>
    </xf>
    <xf numFmtId="0" fontId="16" fillId="0" borderId="0" xfId="0" applyFont="1"/>
    <xf numFmtId="0" fontId="0" fillId="0" borderId="0" xfId="0" applyFont="1" applyFill="1" applyBorder="1" applyAlignment="1">
      <alignment horizontal="center"/>
    </xf>
    <xf numFmtId="11" fontId="23" fillId="0" borderId="0" xfId="0" applyNumberFormat="1" applyFont="1" applyFill="1" applyBorder="1" applyAlignment="1">
      <alignment horizontal="center" vertical="top" wrapText="1"/>
    </xf>
    <xf numFmtId="11" fontId="1" fillId="0" borderId="0" xfId="0" applyNumberFormat="1" applyFont="1" applyFill="1" applyBorder="1" applyAlignment="1">
      <alignment horizontal="center"/>
    </xf>
    <xf numFmtId="0" fontId="0" fillId="0" borderId="0" xfId="0" applyFont="1" applyBorder="1"/>
    <xf numFmtId="1" fontId="8" fillId="0" borderId="3" xfId="0" applyNumberFormat="1" applyFont="1" applyFill="1" applyBorder="1" applyAlignment="1">
      <alignment horizontal="center" vertical="center" wrapText="1"/>
    </xf>
    <xf numFmtId="0" fontId="0" fillId="0" borderId="0" xfId="0" applyFill="1" applyAlignment="1">
      <alignment vertical="center"/>
    </xf>
    <xf numFmtId="0" fontId="0" fillId="0" borderId="0" xfId="0" applyAlignment="1">
      <alignment horizontal="right"/>
    </xf>
    <xf numFmtId="11" fontId="0" fillId="0" borderId="6" xfId="0" applyNumberFormat="1" applyBorder="1" applyAlignment="1">
      <alignment horizontal="center" vertical="center"/>
    </xf>
    <xf numFmtId="11" fontId="0" fillId="0" borderId="6" xfId="0" applyNumberFormat="1" applyFill="1" applyBorder="1" applyAlignment="1">
      <alignment horizontal="center" vertical="center"/>
    </xf>
    <xf numFmtId="0" fontId="0" fillId="0" borderId="0" xfId="0" applyBorder="1" applyAlignment="1">
      <alignment horizontal="center" vertical="center"/>
    </xf>
    <xf numFmtId="0" fontId="1" fillId="0" borderId="0" xfId="0" applyFont="1" applyFill="1"/>
    <xf numFmtId="1" fontId="0" fillId="0" borderId="0" xfId="0" applyNumberFormat="1"/>
    <xf numFmtId="1" fontId="1" fillId="0" borderId="0" xfId="0" applyNumberFormat="1" applyFont="1"/>
    <xf numFmtId="2" fontId="0" fillId="0" borderId="0" xfId="0" applyNumberFormat="1"/>
    <xf numFmtId="11" fontId="0" fillId="0" borderId="0" xfId="0" applyNumberFormat="1" applyFont="1" applyAlignment="1">
      <alignment horizontal="right"/>
    </xf>
    <xf numFmtId="11" fontId="0" fillId="0" borderId="0" xfId="0" applyNumberFormat="1" applyFill="1"/>
    <xf numFmtId="0" fontId="1" fillId="0" borderId="0" xfId="0" applyFont="1" applyAlignment="1">
      <alignment wrapText="1"/>
    </xf>
    <xf numFmtId="0" fontId="0" fillId="0" borderId="0" xfId="0" applyAlignment="1">
      <alignment horizontal="left"/>
    </xf>
    <xf numFmtId="0" fontId="0" fillId="0" borderId="0" xfId="0" applyAlignment="1">
      <alignment horizontal="left" indent="1"/>
    </xf>
    <xf numFmtId="0" fontId="0" fillId="0" borderId="0" xfId="0" applyFont="1" applyAlignment="1">
      <alignment horizontal="right" vertical="center"/>
    </xf>
    <xf numFmtId="0" fontId="0" fillId="0" borderId="24" xfId="0" applyBorder="1" applyAlignment="1">
      <alignment horizontal="right"/>
    </xf>
    <xf numFmtId="0" fontId="0" fillId="0" borderId="0" xfId="0" applyAlignment="1">
      <alignment horizontal="center"/>
    </xf>
    <xf numFmtId="0" fontId="1" fillId="0" borderId="0" xfId="0" applyFont="1" applyFill="1" applyBorder="1"/>
    <xf numFmtId="0" fontId="0" fillId="0" borderId="24" xfId="0" applyBorder="1"/>
    <xf numFmtId="10" fontId="0" fillId="0" borderId="0" xfId="0" applyNumberFormat="1" applyFont="1" applyFill="1" applyBorder="1"/>
    <xf numFmtId="10" fontId="0" fillId="0" borderId="0" xfId="0" quotePrefix="1" applyNumberFormat="1" applyFont="1" applyFill="1" applyBorder="1"/>
    <xf numFmtId="0" fontId="0" fillId="0" borderId="24" xfId="0" applyBorder="1" applyAlignment="1">
      <alignment horizontal="left" indent="1"/>
    </xf>
    <xf numFmtId="0" fontId="0" fillId="0" borderId="0" xfId="0"/>
    <xf numFmtId="0" fontId="0" fillId="0" borderId="0" xfId="0" applyFill="1"/>
    <xf numFmtId="0" fontId="0" fillId="0" borderId="6" xfId="0" applyFont="1" applyFill="1" applyBorder="1" applyAlignment="1">
      <alignment horizontal="center" vertical="center"/>
    </xf>
    <xf numFmtId="11" fontId="0" fillId="0" borderId="6" xfId="0" applyNumberFormat="1" applyFont="1" applyBorder="1" applyAlignment="1">
      <alignment horizontal="center" vertical="center"/>
    </xf>
    <xf numFmtId="9" fontId="0" fillId="0" borderId="0" xfId="0" applyNumberFormat="1"/>
    <xf numFmtId="0" fontId="0" fillId="0" borderId="0" xfId="0" applyAlignment="1">
      <alignment horizontal="right" vertical="top" wrapText="1"/>
    </xf>
    <xf numFmtId="0" fontId="0" fillId="0" borderId="25" xfId="0" applyBorder="1" applyAlignment="1">
      <alignment horizontal="left" indent="1"/>
    </xf>
    <xf numFmtId="0" fontId="3" fillId="0" borderId="24" xfId="0" applyFont="1" applyFill="1" applyBorder="1" applyAlignment="1" applyProtection="1">
      <alignment horizontal="left" indent="1"/>
    </xf>
    <xf numFmtId="11" fontId="1" fillId="0" borderId="24" xfId="0" applyNumberFormat="1" applyFont="1" applyFill="1" applyBorder="1" applyAlignment="1">
      <alignment horizontal="center" vertical="center"/>
    </xf>
    <xf numFmtId="0" fontId="56" fillId="26" borderId="0" xfId="142"/>
    <xf numFmtId="0" fontId="0" fillId="0" borderId="24" xfId="0" applyFont="1" applyFill="1" applyBorder="1" applyAlignment="1">
      <alignment horizontal="center" vertical="center" wrapText="1"/>
    </xf>
    <xf numFmtId="0" fontId="0" fillId="0" borderId="24" xfId="0" applyFont="1" applyBorder="1" applyAlignment="1">
      <alignment horizontal="center" vertical="center" wrapText="1"/>
    </xf>
    <xf numFmtId="0" fontId="58" fillId="0" borderId="0" xfId="0" applyFont="1"/>
    <xf numFmtId="0" fontId="0" fillId="0" borderId="24" xfId="0" applyFill="1" applyBorder="1" applyAlignment="1">
      <alignment horizontal="left" wrapText="1"/>
    </xf>
    <xf numFmtId="0" fontId="0" fillId="0" borderId="0" xfId="0" applyFill="1" applyAlignment="1">
      <alignment wrapText="1"/>
    </xf>
    <xf numFmtId="49" fontId="23" fillId="0" borderId="24" xfId="0" applyNumberFormat="1" applyFont="1" applyFill="1" applyBorder="1" applyAlignment="1" applyProtection="1">
      <alignment horizontal="left" vertical="center" wrapText="1"/>
    </xf>
    <xf numFmtId="0" fontId="23" fillId="0" borderId="24" xfId="0" applyFont="1" applyFill="1" applyBorder="1" applyAlignment="1" applyProtection="1">
      <alignment horizontal="left" vertical="center" wrapText="1"/>
    </xf>
    <xf numFmtId="0" fontId="0" fillId="0" borderId="0" xfId="0" applyFill="1" applyAlignment="1">
      <alignment horizontal="center" vertical="center"/>
    </xf>
    <xf numFmtId="11" fontId="0" fillId="0" borderId="6" xfId="0" applyNumberFormat="1" applyFont="1" applyFill="1" applyBorder="1" applyAlignment="1">
      <alignment horizontal="center" vertical="center" wrapText="1"/>
    </xf>
    <xf numFmtId="11" fontId="0" fillId="0" borderId="0" xfId="0" applyNumberFormat="1" applyFont="1" applyFill="1" applyAlignment="1">
      <alignment horizontal="center" vertical="center"/>
    </xf>
    <xf numFmtId="3" fontId="0" fillId="0" borderId="0" xfId="0" applyNumberFormat="1" applyFill="1"/>
    <xf numFmtId="1" fontId="67" fillId="0" borderId="0" xfId="0" applyNumberFormat="1" applyFont="1"/>
    <xf numFmtId="0" fontId="23" fillId="0" borderId="0" xfId="0" applyFont="1" applyFill="1" applyBorder="1" applyAlignment="1" applyProtection="1">
      <alignment horizontal="right" vertical="center" wrapText="1"/>
    </xf>
    <xf numFmtId="0" fontId="0" fillId="0" borderId="0" xfId="0" applyFont="1" applyFill="1" applyAlignment="1">
      <alignment horizontal="right"/>
    </xf>
    <xf numFmtId="0" fontId="0" fillId="0" borderId="0" xfId="0" applyFont="1" applyAlignment="1">
      <alignment horizontal="right"/>
    </xf>
    <xf numFmtId="11" fontId="0" fillId="0" borderId="24" xfId="0" applyNumberFormat="1" applyFont="1" applyFill="1" applyBorder="1" applyAlignment="1">
      <alignment horizontal="center" vertical="center"/>
    </xf>
    <xf numFmtId="11" fontId="0" fillId="0" borderId="24" xfId="0" applyNumberFormat="1" applyFont="1" applyBorder="1" applyAlignment="1">
      <alignment horizontal="center" vertical="center"/>
    </xf>
    <xf numFmtId="0" fontId="0" fillId="0" borderId="0" xfId="0" applyFill="1" applyAlignment="1">
      <alignment horizontal="center"/>
    </xf>
    <xf numFmtId="0" fontId="3" fillId="0" borderId="0" xfId="0" applyFont="1" applyFill="1" applyProtection="1"/>
    <xf numFmtId="0" fontId="0" fillId="0" borderId="0" xfId="0" applyFill="1" applyProtection="1"/>
    <xf numFmtId="11" fontId="0" fillId="0" borderId="0" xfId="0" applyNumberFormat="1" applyFill="1" applyProtection="1"/>
    <xf numFmtId="0" fontId="0" fillId="0" borderId="0" xfId="0" applyFill="1" applyBorder="1" applyAlignment="1">
      <alignment vertical="center"/>
    </xf>
    <xf numFmtId="0" fontId="3" fillId="0" borderId="0" xfId="0" applyFont="1" applyFill="1" applyAlignment="1" applyProtection="1">
      <alignment vertical="center" wrapText="1"/>
    </xf>
    <xf numFmtId="0" fontId="0" fillId="0" borderId="6" xfId="0" applyFill="1" applyBorder="1" applyProtection="1"/>
    <xf numFmtId="9" fontId="1" fillId="0" borderId="0" xfId="1" applyFont="1"/>
    <xf numFmtId="0" fontId="0" fillId="0" borderId="0" xfId="0" applyFill="1" applyAlignment="1">
      <alignment horizontal="left"/>
    </xf>
    <xf numFmtId="0" fontId="65" fillId="0" borderId="0" xfId="0" applyFont="1" applyFill="1" applyAlignment="1">
      <alignment horizontal="left"/>
    </xf>
    <xf numFmtId="0" fontId="0" fillId="0" borderId="0" xfId="0" applyFill="1" applyBorder="1" applyAlignment="1">
      <alignment horizontal="left"/>
    </xf>
    <xf numFmtId="0" fontId="69" fillId="0" borderId="0" xfId="0" applyFont="1" applyAlignment="1">
      <alignment vertical="center"/>
    </xf>
    <xf numFmtId="49" fontId="0" fillId="0" borderId="0" xfId="0" applyNumberFormat="1" applyFont="1" applyFill="1" applyBorder="1" applyAlignment="1">
      <alignment vertical="center"/>
    </xf>
    <xf numFmtId="0" fontId="0" fillId="0" borderId="6" xfId="0" applyBorder="1" applyAlignment="1">
      <alignment horizontal="center" vertical="center" wrapText="1"/>
    </xf>
    <xf numFmtId="11" fontId="0" fillId="0" borderId="24" xfId="0" applyNumberFormat="1" applyBorder="1" applyAlignment="1">
      <alignment horizontal="center" vertical="center"/>
    </xf>
    <xf numFmtId="0" fontId="0" fillId="0" borderId="0" xfId="0" applyBorder="1" applyAlignment="1">
      <alignment wrapText="1"/>
    </xf>
    <xf numFmtId="11" fontId="8" fillId="0" borderId="8" xfId="0" applyNumberFormat="1" applyFont="1" applyFill="1" applyBorder="1" applyAlignment="1">
      <alignment horizontal="center" vertical="center" wrapText="1"/>
    </xf>
    <xf numFmtId="9" fontId="0" fillId="0" borderId="6" xfId="1" applyFont="1" applyFill="1" applyBorder="1" applyAlignment="1">
      <alignment horizontal="center" vertical="center"/>
    </xf>
    <xf numFmtId="9" fontId="0" fillId="0" borderId="6" xfId="0" applyNumberFormat="1" applyFill="1" applyBorder="1" applyAlignment="1">
      <alignment horizontal="center" vertical="center"/>
    </xf>
    <xf numFmtId="9" fontId="0" fillId="0" borderId="6" xfId="0" applyNumberFormat="1" applyBorder="1" applyAlignment="1">
      <alignment horizontal="center" vertical="center"/>
    </xf>
    <xf numFmtId="9" fontId="0" fillId="0" borderId="6" xfId="1" applyFont="1" applyBorder="1" applyAlignment="1">
      <alignment horizontal="center" vertical="center"/>
    </xf>
    <xf numFmtId="11" fontId="0" fillId="0" borderId="0" xfId="0" applyNumberFormat="1" applyAlignment="1">
      <alignment horizontal="center" vertical="center"/>
    </xf>
    <xf numFmtId="0" fontId="0" fillId="0" borderId="6" xfId="0" applyBorder="1" applyAlignment="1">
      <alignment horizontal="left" vertical="center"/>
    </xf>
    <xf numFmtId="11" fontId="0" fillId="0" borderId="8" xfId="0" applyNumberFormat="1" applyFont="1" applyBorder="1" applyAlignment="1">
      <alignment horizontal="center" vertical="center"/>
    </xf>
    <xf numFmtId="11" fontId="0" fillId="0" borderId="24" xfId="0" applyNumberFormat="1" applyFill="1" applyBorder="1" applyAlignment="1">
      <alignment horizontal="center" vertical="center"/>
    </xf>
    <xf numFmtId="11" fontId="8" fillId="0" borderId="0" xfId="0" applyNumberFormat="1" applyFont="1" applyFill="1" applyBorder="1" applyAlignment="1">
      <alignment horizontal="center" vertical="center"/>
    </xf>
    <xf numFmtId="0" fontId="8" fillId="35" borderId="6" xfId="0" applyFont="1" applyFill="1" applyBorder="1" applyAlignment="1">
      <alignment horizontal="center" vertical="center" wrapText="1"/>
    </xf>
    <xf numFmtId="0" fontId="8" fillId="33" borderId="24" xfId="0" applyFont="1" applyFill="1" applyBorder="1" applyAlignment="1">
      <alignment horizontal="center" vertical="center" wrapText="1"/>
    </xf>
    <xf numFmtId="0" fontId="0" fillId="0" borderId="0" xfId="0" applyFont="1" applyAlignment="1">
      <alignment horizontal="center" vertical="center"/>
    </xf>
    <xf numFmtId="9" fontId="0" fillId="0" borderId="24" xfId="1" applyFont="1" applyBorder="1" applyAlignment="1">
      <alignment horizontal="center" vertical="center"/>
    </xf>
    <xf numFmtId="0" fontId="0" fillId="30" borderId="6" xfId="0" applyFill="1" applyBorder="1" applyAlignment="1">
      <alignment horizontal="center" vertical="center" wrapText="1"/>
    </xf>
    <xf numFmtId="0" fontId="3" fillId="0" borderId="6" xfId="0" applyFont="1" applyFill="1" applyBorder="1" applyAlignment="1" applyProtection="1">
      <alignment horizontal="center" vertical="center" wrapText="1"/>
    </xf>
    <xf numFmtId="0" fontId="0" fillId="0" borderId="6" xfId="0" applyFill="1" applyBorder="1" applyAlignment="1" applyProtection="1">
      <alignment horizontal="center" vertical="center" wrapText="1"/>
    </xf>
    <xf numFmtId="0" fontId="70" fillId="0" borderId="0" xfId="0" applyFont="1" applyFill="1" applyBorder="1" applyAlignment="1">
      <alignment horizontal="left" vertical="center" wrapText="1"/>
    </xf>
    <xf numFmtId="0" fontId="0" fillId="0" borderId="24" xfId="0" applyBorder="1" applyAlignment="1">
      <alignment horizontal="left" vertical="center" wrapText="1"/>
    </xf>
    <xf numFmtId="0" fontId="0" fillId="0" borderId="24" xfId="0" applyBorder="1" applyAlignment="1">
      <alignment horizontal="left" vertical="center"/>
    </xf>
    <xf numFmtId="11" fontId="1" fillId="0" borderId="6" xfId="0" applyNumberFormat="1" applyFont="1" applyBorder="1" applyAlignment="1">
      <alignment horizontal="center" vertical="center"/>
    </xf>
    <xf numFmtId="11" fontId="0" fillId="0" borderId="12" xfId="0" applyNumberFormat="1" applyBorder="1" applyAlignment="1">
      <alignment horizontal="center" vertical="center"/>
    </xf>
    <xf numFmtId="11" fontId="0" fillId="0" borderId="12" xfId="0" applyNumberFormat="1" applyFont="1" applyFill="1" applyBorder="1" applyAlignment="1">
      <alignment horizontal="center" vertical="center"/>
    </xf>
    <xf numFmtId="0" fontId="0" fillId="0" borderId="0" xfId="0" applyAlignment="1">
      <alignment horizontal="center" vertical="center" wrapText="1"/>
    </xf>
    <xf numFmtId="11" fontId="0" fillId="0" borderId="0" xfId="0" applyNumberFormat="1" applyFont="1" applyFill="1" applyBorder="1" applyAlignment="1">
      <alignment horizontal="center" vertical="center"/>
    </xf>
    <xf numFmtId="0" fontId="72" fillId="0" borderId="0" xfId="0" applyFont="1"/>
    <xf numFmtId="0" fontId="73" fillId="0" borderId="0" xfId="0" applyFont="1" applyFill="1" applyBorder="1" applyAlignment="1" applyProtection="1">
      <alignment horizontal="center"/>
    </xf>
    <xf numFmtId="0" fontId="0" fillId="31" borderId="0" xfId="0" applyFill="1"/>
    <xf numFmtId="11" fontId="0" fillId="0" borderId="6" xfId="0" applyNumberFormat="1" applyFill="1" applyBorder="1" applyAlignment="1">
      <alignment horizontal="center"/>
    </xf>
    <xf numFmtId="11" fontId="8" fillId="0" borderId="6" xfId="0" applyNumberFormat="1" applyFont="1" applyBorder="1" applyAlignment="1">
      <alignment horizontal="center"/>
    </xf>
    <xf numFmtId="0" fontId="0" fillId="0" borderId="0" xfId="0" applyFont="1" applyAlignment="1">
      <alignment wrapText="1"/>
    </xf>
    <xf numFmtId="0" fontId="0" fillId="0" borderId="0" xfId="0" applyFont="1" applyAlignment="1">
      <alignment horizontal="right" vertical="center" wrapText="1"/>
    </xf>
    <xf numFmtId="165" fontId="4" fillId="0" borderId="0" xfId="1" applyNumberFormat="1" applyFont="1"/>
    <xf numFmtId="9" fontId="4" fillId="0" borderId="0" xfId="1" applyFont="1"/>
    <xf numFmtId="0" fontId="0" fillId="33" borderId="24" xfId="0" applyFont="1" applyFill="1" applyBorder="1" applyAlignment="1">
      <alignment horizontal="center" vertical="center" wrapText="1"/>
    </xf>
    <xf numFmtId="0" fontId="0" fillId="0" borderId="0" xfId="0" applyFont="1" applyFill="1" applyAlignment="1">
      <alignment horizontal="center" wrapText="1"/>
    </xf>
    <xf numFmtId="0" fontId="0" fillId="0" borderId="0" xfId="0" applyFont="1" applyFill="1" applyBorder="1" applyAlignment="1">
      <alignment horizontal="center" vertical="center" wrapText="1"/>
    </xf>
    <xf numFmtId="1" fontId="0" fillId="33" borderId="3" xfId="0" applyNumberFormat="1" applyFont="1" applyFill="1" applyBorder="1" applyAlignment="1">
      <alignment horizontal="center" vertical="center"/>
    </xf>
    <xf numFmtId="0" fontId="0" fillId="0" borderId="3" xfId="0" applyBorder="1" applyAlignment="1">
      <alignment horizontal="center" vertical="center" wrapText="1"/>
    </xf>
    <xf numFmtId="0" fontId="0" fillId="0" borderId="6" xfId="0" applyFont="1" applyBorder="1" applyAlignment="1">
      <alignment vertical="center"/>
    </xf>
    <xf numFmtId="10" fontId="0" fillId="0" borderId="6" xfId="1" applyNumberFormat="1" applyFont="1" applyBorder="1" applyAlignment="1">
      <alignment horizontal="center"/>
    </xf>
    <xf numFmtId="0" fontId="8" fillId="33" borderId="6" xfId="0" applyFont="1" applyFill="1" applyBorder="1" applyAlignment="1">
      <alignment horizontal="center" vertical="center"/>
    </xf>
    <xf numFmtId="0" fontId="76" fillId="0" borderId="0" xfId="0" applyFont="1"/>
    <xf numFmtId="0" fontId="75" fillId="0" borderId="0" xfId="0" applyFont="1"/>
    <xf numFmtId="0" fontId="70" fillId="0" borderId="0" xfId="0" applyFont="1" applyFill="1" applyBorder="1" applyAlignment="1">
      <alignment horizontal="left" vertical="center" wrapText="1"/>
    </xf>
    <xf numFmtId="0" fontId="0" fillId="0" borderId="24" xfId="0" applyBorder="1" applyAlignment="1">
      <alignment horizontal="center" vertical="center"/>
    </xf>
    <xf numFmtId="0" fontId="5" fillId="0" borderId="24" xfId="0" applyFont="1" applyFill="1" applyBorder="1" applyAlignment="1" applyProtection="1">
      <alignment vertical="center" wrapText="1"/>
    </xf>
    <xf numFmtId="165" fontId="0" fillId="0" borderId="24" xfId="1" applyNumberFormat="1" applyFont="1" applyFill="1" applyBorder="1" applyAlignment="1">
      <alignment horizontal="center" vertical="center" wrapText="1"/>
    </xf>
    <xf numFmtId="0" fontId="0" fillId="0" borderId="24" xfId="0" applyFill="1" applyBorder="1" applyAlignment="1">
      <alignment horizontal="left" vertical="center" wrapText="1"/>
    </xf>
    <xf numFmtId="0" fontId="0" fillId="0" borderId="24" xfId="0" applyFill="1" applyBorder="1" applyAlignment="1">
      <alignment horizontal="left" vertical="center"/>
    </xf>
    <xf numFmtId="0" fontId="0" fillId="0" borderId="0" xfId="0" applyAlignment="1">
      <alignment horizontal="left" vertical="center"/>
    </xf>
    <xf numFmtId="1" fontId="76" fillId="0" borderId="0" xfId="0" applyNumberFormat="1" applyFont="1"/>
    <xf numFmtId="1" fontId="76" fillId="0" borderId="0" xfId="0" applyNumberFormat="1" applyFont="1" applyAlignment="1">
      <alignment horizontal="left" vertical="center"/>
    </xf>
    <xf numFmtId="0" fontId="8" fillId="0" borderId="0" xfId="0" applyFont="1" applyFill="1" applyBorder="1" applyAlignment="1">
      <alignment horizontal="left" vertical="center" wrapText="1"/>
    </xf>
    <xf numFmtId="0" fontId="75" fillId="0" borderId="0" xfId="0" applyFont="1" applyAlignment="1">
      <alignment vertical="center"/>
    </xf>
    <xf numFmtId="0" fontId="78" fillId="0" borderId="0" xfId="0" applyFont="1" applyAlignment="1">
      <alignment vertical="center"/>
    </xf>
    <xf numFmtId="0" fontId="0" fillId="0" borderId="0" xfId="0" applyFont="1" applyAlignment="1">
      <alignment horizontal="left" indent="1"/>
    </xf>
    <xf numFmtId="0" fontId="79" fillId="25" borderId="5" xfId="0" applyFont="1" applyFill="1" applyBorder="1" applyAlignment="1">
      <alignment horizontal="center" vertical="center" wrapText="1"/>
    </xf>
    <xf numFmtId="0" fontId="79" fillId="25" borderId="11" xfId="0" applyFont="1" applyFill="1" applyBorder="1" applyAlignment="1">
      <alignment horizontal="center" vertical="center" wrapText="1"/>
    </xf>
    <xf numFmtId="11" fontId="26"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0" fontId="79" fillId="0" borderId="9" xfId="0" applyFont="1" applyBorder="1" applyAlignment="1">
      <alignment vertical="center" wrapText="1"/>
    </xf>
    <xf numFmtId="0" fontId="26" fillId="0" borderId="9" xfId="0" applyFont="1" applyBorder="1" applyAlignment="1">
      <alignment horizontal="center" vertical="center" wrapText="1"/>
    </xf>
    <xf numFmtId="11" fontId="26" fillId="0" borderId="5" xfId="0" applyNumberFormat="1" applyFont="1" applyBorder="1" applyAlignment="1">
      <alignment horizontal="center" vertical="center"/>
    </xf>
    <xf numFmtId="0" fontId="26" fillId="31" borderId="5" xfId="0" applyFont="1" applyFill="1" applyBorder="1" applyAlignment="1">
      <alignment horizontal="center" vertical="center" wrapText="1"/>
    </xf>
    <xf numFmtId="0" fontId="79" fillId="31" borderId="12" xfId="0" applyFont="1" applyFill="1" applyBorder="1" applyAlignment="1">
      <alignment vertical="center" wrapText="1"/>
    </xf>
    <xf numFmtId="0" fontId="26" fillId="0" borderId="5" xfId="0" applyFont="1" applyBorder="1" applyAlignment="1">
      <alignment horizontal="center" vertical="center" wrapText="1"/>
    </xf>
    <xf numFmtId="0" fontId="79" fillId="0" borderId="12" xfId="0" applyFont="1" applyBorder="1" applyAlignment="1">
      <alignment vertical="center" wrapText="1"/>
    </xf>
    <xf numFmtId="1" fontId="0" fillId="0" borderId="0" xfId="0" applyNumberFormat="1" applyAlignment="1">
      <alignment horizontal="center" vertical="center"/>
    </xf>
    <xf numFmtId="11" fontId="1" fillId="0" borderId="0" xfId="0" applyNumberFormat="1" applyFont="1" applyAlignment="1">
      <alignment horizontal="center" vertical="center"/>
    </xf>
    <xf numFmtId="0" fontId="0" fillId="0" borderId="29" xfId="0" applyBorder="1"/>
    <xf numFmtId="0" fontId="0" fillId="0" borderId="29" xfId="0" applyBorder="1" applyAlignment="1">
      <alignment horizontal="center"/>
    </xf>
    <xf numFmtId="0" fontId="8" fillId="0" borderId="29" xfId="0" applyFont="1" applyFill="1" applyBorder="1"/>
    <xf numFmtId="0" fontId="24" fillId="0" borderId="0" xfId="0" applyFont="1"/>
    <xf numFmtId="0" fontId="57" fillId="27" borderId="29" xfId="143" applyBorder="1"/>
    <xf numFmtId="0" fontId="56" fillId="26" borderId="29" xfId="142" applyBorder="1"/>
    <xf numFmtId="0" fontId="0" fillId="0" borderId="29" xfId="0" applyFill="1" applyBorder="1"/>
    <xf numFmtId="0" fontId="0" fillId="0" borderId="6" xfId="0" applyFill="1" applyBorder="1"/>
    <xf numFmtId="0" fontId="1" fillId="0" borderId="6" xfId="0" applyFont="1" applyFill="1" applyBorder="1" applyAlignment="1">
      <alignment horizontal="center" vertical="center"/>
    </xf>
    <xf numFmtId="0" fontId="21" fillId="0" borderId="0" xfId="0" applyFont="1" applyFill="1" applyBorder="1" applyAlignment="1">
      <alignment vertical="center"/>
    </xf>
    <xf numFmtId="1" fontId="0" fillId="0" borderId="29" xfId="0" applyNumberFormat="1" applyFill="1" applyBorder="1"/>
    <xf numFmtId="166" fontId="0" fillId="33" borderId="24" xfId="0" applyNumberFormat="1" applyFont="1" applyFill="1" applyBorder="1" applyAlignment="1">
      <alignment horizontal="center" vertical="center" wrapText="1"/>
    </xf>
    <xf numFmtId="1" fontId="1" fillId="0" borderId="0" xfId="0" applyNumberFormat="1" applyFont="1" applyAlignment="1">
      <alignment horizontal="center" vertical="center"/>
    </xf>
    <xf numFmtId="10" fontId="0" fillId="0" borderId="29" xfId="1" applyNumberFormat="1" applyFont="1" applyBorder="1" applyAlignment="1">
      <alignment horizontal="center" vertical="center"/>
    </xf>
    <xf numFmtId="0" fontId="24"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2" fontId="0" fillId="0" borderId="0" xfId="0" applyNumberFormat="1" applyAlignment="1">
      <alignment horizontal="center" vertical="center"/>
    </xf>
    <xf numFmtId="2" fontId="0" fillId="0" borderId="0" xfId="0" applyNumberFormat="1" applyAlignment="1">
      <alignment horizontal="left" vertical="center"/>
    </xf>
    <xf numFmtId="0" fontId="76" fillId="0" borderId="0" xfId="0" applyFont="1" applyAlignment="1">
      <alignment horizontal="left" vertical="center"/>
    </xf>
    <xf numFmtId="0" fontId="21" fillId="36" borderId="31" xfId="0" applyFont="1" applyFill="1" applyBorder="1" applyAlignment="1">
      <alignment horizontal="center" vertical="center" wrapText="1"/>
    </xf>
    <xf numFmtId="0" fontId="1" fillId="0" borderId="0" xfId="0" applyFont="1" applyAlignment="1">
      <alignment horizontal="center" vertical="center"/>
    </xf>
    <xf numFmtId="2" fontId="1" fillId="33" borderId="24" xfId="0" applyNumberFormat="1" applyFont="1" applyFill="1" applyBorder="1" applyAlignment="1">
      <alignment horizontal="center" vertical="center" wrapText="1"/>
    </xf>
    <xf numFmtId="1" fontId="1" fillId="33" borderId="25" xfId="0" applyNumberFormat="1" applyFont="1" applyFill="1" applyBorder="1" applyAlignment="1">
      <alignment horizontal="center" vertical="center" wrapText="1"/>
    </xf>
    <xf numFmtId="11" fontId="1" fillId="33" borderId="26" xfId="0" applyNumberFormat="1" applyFont="1" applyFill="1" applyBorder="1" applyAlignment="1">
      <alignment horizontal="center" vertical="center" wrapText="1"/>
    </xf>
    <xf numFmtId="0" fontId="56" fillId="26" borderId="25" xfId="142" applyBorder="1"/>
    <xf numFmtId="0" fontId="57" fillId="27" borderId="8" xfId="143" applyBorder="1"/>
    <xf numFmtId="9" fontId="0" fillId="0" borderId="0" xfId="1" applyFont="1" applyAlignment="1">
      <alignment horizontal="center"/>
    </xf>
    <xf numFmtId="9" fontId="0" fillId="0" borderId="0" xfId="1" applyFont="1" applyBorder="1" applyAlignment="1">
      <alignment horizontal="center"/>
    </xf>
    <xf numFmtId="0" fontId="0" fillId="0" borderId="6" xfId="0" applyBorder="1" applyAlignment="1">
      <alignment horizontal="left" vertical="center" wrapText="1"/>
    </xf>
    <xf numFmtId="0" fontId="0" fillId="0" borderId="0" xfId="0" applyBorder="1" applyAlignment="1">
      <alignment horizontal="left" wrapText="1"/>
    </xf>
    <xf numFmtId="11" fontId="8" fillId="0" borderId="0" xfId="0" applyNumberFormat="1" applyFont="1" applyFill="1" applyBorder="1" applyAlignment="1">
      <alignment horizontal="center" vertical="center" wrapText="1"/>
    </xf>
    <xf numFmtId="11" fontId="0" fillId="0" borderId="0" xfId="0" applyNumberFormat="1" applyFill="1" applyBorder="1" applyAlignment="1">
      <alignment horizontal="center" vertical="center"/>
    </xf>
    <xf numFmtId="11" fontId="0" fillId="0" borderId="0" xfId="0" applyNumberFormat="1" applyBorder="1" applyAlignment="1">
      <alignment horizontal="center" vertical="center"/>
    </xf>
    <xf numFmtId="1" fontId="0" fillId="0" borderId="29" xfId="0" applyNumberFormat="1" applyBorder="1" applyAlignment="1">
      <alignment horizontal="left" vertical="center"/>
    </xf>
    <xf numFmtId="0" fontId="0" fillId="0" borderId="6" xfId="0" applyFill="1" applyBorder="1" applyAlignment="1">
      <alignment horizontal="left" vertical="center"/>
    </xf>
    <xf numFmtId="0" fontId="70" fillId="0" borderId="0" xfId="0" applyFont="1" applyFill="1" applyBorder="1" applyAlignment="1">
      <alignment horizontal="left" vertical="center" wrapText="1"/>
    </xf>
    <xf numFmtId="0" fontId="0" fillId="0" borderId="6" xfId="0" applyBorder="1" applyAlignment="1">
      <alignment horizontal="center" vertical="center"/>
    </xf>
    <xf numFmtId="0" fontId="8" fillId="35" borderId="11" xfId="0" applyFont="1" applyFill="1" applyBorder="1" applyAlignment="1">
      <alignment horizontal="center" vertical="center" wrapText="1"/>
    </xf>
    <xf numFmtId="0" fontId="0" fillId="35" borderId="7" xfId="0" applyFill="1" applyBorder="1" applyAlignment="1">
      <alignment horizontal="center" vertical="center" wrapText="1"/>
    </xf>
    <xf numFmtId="0" fontId="0" fillId="30" borderId="7" xfId="0" applyFill="1" applyBorder="1" applyAlignment="1">
      <alignment horizontal="center" vertical="center" wrapText="1"/>
    </xf>
    <xf numFmtId="0" fontId="0" fillId="0" borderId="12" xfId="0" applyBorder="1"/>
    <xf numFmtId="11" fontId="0" fillId="0" borderId="11" xfId="0" applyNumberFormat="1" applyFont="1" applyFill="1" applyBorder="1" applyAlignment="1">
      <alignment horizontal="center" vertical="center"/>
    </xf>
    <xf numFmtId="0" fontId="1" fillId="33" borderId="6"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70" fillId="0" borderId="0" xfId="0" applyFont="1" applyFill="1" applyBorder="1" applyAlignment="1">
      <alignment horizontal="left" vertical="center"/>
    </xf>
    <xf numFmtId="0" fontId="0" fillId="0" borderId="0" xfId="0" applyFont="1" applyAlignment="1"/>
    <xf numFmtId="0" fontId="75" fillId="0" borderId="0" xfId="0" applyFont="1" applyBorder="1" applyAlignment="1">
      <alignment vertical="center"/>
    </xf>
    <xf numFmtId="0" fontId="68" fillId="0" borderId="0" xfId="0" applyFont="1" applyBorder="1" applyAlignment="1">
      <alignment vertical="center"/>
    </xf>
    <xf numFmtId="0" fontId="75" fillId="0" borderId="6" xfId="0" applyFont="1" applyBorder="1" applyAlignment="1">
      <alignment horizontal="center" vertical="center"/>
    </xf>
    <xf numFmtId="0" fontId="75" fillId="0" borderId="6" xfId="0" applyFont="1" applyBorder="1" applyAlignment="1">
      <alignment vertical="center" wrapText="1"/>
    </xf>
    <xf numFmtId="0" fontId="0" fillId="0" borderId="0" xfId="0" applyFont="1" applyBorder="1" applyAlignment="1">
      <alignment horizontal="justify" vertical="center"/>
    </xf>
    <xf numFmtId="0" fontId="8" fillId="0" borderId="0" xfId="0" applyFont="1" applyFill="1"/>
    <xf numFmtId="11" fontId="8" fillId="0" borderId="6" xfId="0" quotePrefix="1" applyNumberFormat="1" applyFont="1" applyBorder="1" applyAlignment="1">
      <alignment horizontal="center" vertical="center" wrapText="1"/>
    </xf>
    <xf numFmtId="0" fontId="8" fillId="0" borderId="0" xfId="0" applyFont="1" applyAlignment="1">
      <alignment horizontal="center" vertical="center"/>
    </xf>
    <xf numFmtId="0" fontId="8" fillId="0" borderId="8" xfId="0" applyFont="1" applyBorder="1" applyAlignment="1">
      <alignment horizontal="center" vertical="center" wrapText="1"/>
    </xf>
    <xf numFmtId="11" fontId="8" fillId="0" borderId="0" xfId="0" applyNumberFormat="1" applyFont="1" applyAlignment="1">
      <alignment horizontal="center" vertical="center"/>
    </xf>
    <xf numFmtId="0" fontId="8" fillId="0" borderId="0" xfId="0" applyFont="1"/>
    <xf numFmtId="170" fontId="0" fillId="0" borderId="0" xfId="1" applyNumberFormat="1" applyFont="1"/>
    <xf numFmtId="11" fontId="0" fillId="0" borderId="0" xfId="0" applyNumberFormat="1"/>
    <xf numFmtId="0" fontId="0" fillId="0" borderId="0" xfId="0" applyFill="1"/>
    <xf numFmtId="0" fontId="65" fillId="0" borderId="0" xfId="0" applyFont="1" applyFill="1" applyAlignment="1">
      <alignment horizontal="left" wrapText="1"/>
    </xf>
    <xf numFmtId="0" fontId="0" fillId="0" borderId="0" xfId="0" applyFont="1" applyFill="1"/>
    <xf numFmtId="11" fontId="0" fillId="0" borderId="32" xfId="0" applyNumberFormat="1" applyBorder="1" applyAlignment="1">
      <alignment horizontal="center"/>
    </xf>
    <xf numFmtId="0" fontId="79" fillId="38" borderId="5" xfId="0" applyFont="1" applyFill="1" applyBorder="1" applyAlignment="1">
      <alignment horizontal="left" vertical="center" wrapText="1" indent="1"/>
    </xf>
    <xf numFmtId="0" fontId="79" fillId="38" borderId="5" xfId="0" applyFont="1" applyFill="1" applyBorder="1" applyAlignment="1">
      <alignment horizontal="center" vertical="center" wrapText="1"/>
    </xf>
    <xf numFmtId="0" fontId="79" fillId="38" borderId="5" xfId="0" applyFont="1" applyFill="1" applyBorder="1" applyAlignment="1">
      <alignment horizontal="center" vertical="center"/>
    </xf>
    <xf numFmtId="0" fontId="79" fillId="38" borderId="11" xfId="0" applyFont="1" applyFill="1" applyBorder="1" applyAlignment="1">
      <alignment horizontal="center" vertical="center" wrapText="1"/>
    </xf>
    <xf numFmtId="11" fontId="26" fillId="38" borderId="5" xfId="0" applyNumberFormat="1" applyFont="1" applyFill="1" applyBorder="1" applyAlignment="1">
      <alignment horizontal="center" vertical="center" wrapText="1"/>
    </xf>
    <xf numFmtId="11" fontId="86" fillId="25" borderId="5" xfId="0" applyNumberFormat="1" applyFont="1" applyFill="1" applyBorder="1" applyAlignment="1">
      <alignment horizontal="center" vertical="center"/>
    </xf>
    <xf numFmtId="11" fontId="86" fillId="38" borderId="5" xfId="0" applyNumberFormat="1" applyFont="1" applyFill="1" applyBorder="1" applyAlignment="1">
      <alignment horizontal="center" vertical="center"/>
    </xf>
    <xf numFmtId="11" fontId="86" fillId="38" borderId="5" xfId="0" applyNumberFormat="1" applyFont="1" applyFill="1" applyBorder="1" applyAlignment="1">
      <alignment horizontal="center" vertical="center" wrapText="1"/>
    </xf>
    <xf numFmtId="0" fontId="0" fillId="0" borderId="32" xfId="0" applyFont="1" applyBorder="1" applyAlignment="1">
      <alignment horizontal="center" vertical="center" wrapText="1"/>
    </xf>
    <xf numFmtId="11" fontId="0" fillId="35" borderId="32" xfId="0" applyNumberFormat="1" applyFont="1" applyFill="1" applyBorder="1" applyAlignment="1">
      <alignment horizontal="center" vertical="center" wrapText="1"/>
    </xf>
    <xf numFmtId="9" fontId="0" fillId="0" borderId="32" xfId="0" applyNumberFormat="1" applyFont="1" applyBorder="1" applyAlignment="1">
      <alignment horizontal="center" vertical="center"/>
    </xf>
    <xf numFmtId="11" fontId="8" fillId="29" borderId="8" xfId="0" applyNumberFormat="1" applyFont="1" applyFill="1" applyBorder="1" applyAlignment="1">
      <alignment horizontal="center" vertical="center" wrapText="1"/>
    </xf>
    <xf numFmtId="0" fontId="23" fillId="0" borderId="32" xfId="0" applyFont="1" applyFill="1" applyBorder="1" applyAlignment="1" applyProtection="1">
      <alignment horizontal="left" vertical="center" wrapText="1" indent="1"/>
    </xf>
    <xf numFmtId="11" fontId="8" fillId="0" borderId="32" xfId="0" applyNumberFormat="1" applyFont="1" applyFill="1" applyBorder="1" applyAlignment="1">
      <alignment horizontal="left" indent="1"/>
    </xf>
    <xf numFmtId="9" fontId="0" fillId="0" borderId="32" xfId="1" applyFont="1" applyBorder="1" applyAlignment="1">
      <alignment horizontal="center"/>
    </xf>
    <xf numFmtId="0" fontId="0" fillId="33" borderId="32" xfId="0" applyFont="1" applyFill="1" applyBorder="1" applyAlignment="1">
      <alignment horizontal="center" vertical="center" wrapText="1"/>
    </xf>
    <xf numFmtId="0" fontId="0" fillId="0" borderId="32" xfId="0" applyFill="1" applyBorder="1" applyAlignment="1">
      <alignment horizontal="center" vertical="center" wrapText="1"/>
    </xf>
    <xf numFmtId="9" fontId="4" fillId="0" borderId="0" xfId="1" applyFont="1" applyBorder="1" applyAlignment="1">
      <alignment horizontal="center"/>
    </xf>
    <xf numFmtId="0" fontId="0" fillId="0" borderId="6" xfId="0" applyFont="1" applyBorder="1" applyAlignment="1">
      <alignment wrapText="1"/>
    </xf>
    <xf numFmtId="0" fontId="0" fillId="0" borderId="2" xfId="0" applyFont="1" applyBorder="1"/>
    <xf numFmtId="9" fontId="4" fillId="0" borderId="2" xfId="1" applyFont="1" applyBorder="1"/>
    <xf numFmtId="9" fontId="4" fillId="0" borderId="0" xfId="1" applyFont="1" applyBorder="1" applyAlignment="1">
      <alignment horizontal="left" vertical="center" wrapText="1"/>
    </xf>
    <xf numFmtId="9" fontId="0" fillId="0" borderId="0" xfId="0" applyNumberFormat="1" applyFont="1" applyBorder="1" applyAlignment="1">
      <alignment horizontal="center" vertical="center"/>
    </xf>
    <xf numFmtId="0" fontId="70" fillId="0" borderId="0" xfId="0" applyFont="1" applyFill="1" applyBorder="1" applyAlignment="1">
      <alignment horizontal="left" vertical="center" wrapText="1"/>
    </xf>
    <xf numFmtId="0" fontId="0" fillId="0" borderId="0" xfId="0" applyBorder="1" applyAlignment="1">
      <alignment horizontal="center" wrapText="1"/>
    </xf>
    <xf numFmtId="11" fontId="0" fillId="0" borderId="2" xfId="0" applyNumberFormat="1" applyFont="1" applyBorder="1" applyAlignment="1">
      <alignment horizontal="center"/>
    </xf>
    <xf numFmtId="9" fontId="4" fillId="0" borderId="2" xfId="1" applyNumberFormat="1" applyFont="1" applyBorder="1" applyAlignment="1">
      <alignment horizontal="center"/>
    </xf>
    <xf numFmtId="9" fontId="0" fillId="0" borderId="3" xfId="1" applyNumberFormat="1" applyFont="1" applyBorder="1" applyAlignment="1">
      <alignment horizontal="center"/>
    </xf>
    <xf numFmtId="2" fontId="0" fillId="0" borderId="6" xfId="0" applyNumberFormat="1" applyFont="1" applyBorder="1" applyAlignment="1">
      <alignment horizontal="center" vertical="center"/>
    </xf>
    <xf numFmtId="9" fontId="4" fillId="0" borderId="6" xfId="1" applyFont="1" applyBorder="1" applyAlignment="1">
      <alignment horizontal="center" vertical="center"/>
    </xf>
    <xf numFmtId="9" fontId="4" fillId="0" borderId="6" xfId="1" applyFont="1" applyBorder="1" applyAlignment="1">
      <alignment vertical="center" wrapText="1"/>
    </xf>
    <xf numFmtId="2" fontId="0" fillId="0" borderId="6" xfId="0" applyNumberFormat="1" applyFont="1" applyBorder="1" applyAlignment="1">
      <alignment horizontal="center"/>
    </xf>
    <xf numFmtId="165" fontId="0" fillId="0" borderId="6" xfId="0" applyNumberFormat="1" applyBorder="1" applyAlignment="1">
      <alignment horizontal="center" vertical="center"/>
    </xf>
    <xf numFmtId="0" fontId="0" fillId="0" borderId="6" xfId="0" applyBorder="1" applyAlignment="1">
      <alignment horizontal="right" vertical="center"/>
    </xf>
    <xf numFmtId="2" fontId="0" fillId="0" borderId="3" xfId="0" applyNumberFormat="1" applyBorder="1" applyAlignment="1">
      <alignment horizontal="center"/>
    </xf>
    <xf numFmtId="9" fontId="0" fillId="0" borderId="32" xfId="0" applyNumberFormat="1" applyBorder="1" applyAlignment="1">
      <alignment horizontal="center" vertical="center"/>
    </xf>
    <xf numFmtId="9" fontId="0" fillId="0" borderId="6" xfId="0" applyNumberFormat="1" applyFont="1" applyBorder="1" applyAlignment="1">
      <alignment horizontal="center" vertical="center"/>
    </xf>
    <xf numFmtId="2" fontId="0" fillId="0" borderId="3" xfId="0" applyNumberFormat="1" applyBorder="1" applyAlignment="1">
      <alignment horizontal="center" vertical="center"/>
    </xf>
    <xf numFmtId="9" fontId="0" fillId="0" borderId="3" xfId="1" applyNumberFormat="1" applyFont="1" applyBorder="1" applyAlignment="1">
      <alignment horizontal="center" vertical="center"/>
    </xf>
    <xf numFmtId="0" fontId="0" fillId="0" borderId="3" xfId="0" applyFont="1" applyBorder="1"/>
    <xf numFmtId="9" fontId="4" fillId="0" borderId="3" xfId="1" applyFont="1" applyBorder="1"/>
    <xf numFmtId="9" fontId="4" fillId="0" borderId="0" xfId="1" applyFont="1" applyBorder="1"/>
    <xf numFmtId="0" fontId="0" fillId="0" borderId="32" xfId="0" applyBorder="1" applyAlignment="1">
      <alignment horizontal="center" vertical="center" wrapText="1"/>
    </xf>
    <xf numFmtId="165" fontId="0" fillId="0" borderId="8" xfId="0" applyNumberFormat="1" applyBorder="1" applyAlignment="1">
      <alignment horizontal="center" vertical="center"/>
    </xf>
    <xf numFmtId="9" fontId="4" fillId="0" borderId="0" xfId="1" applyFont="1" applyBorder="1" applyAlignment="1">
      <alignment vertical="center" wrapText="1"/>
    </xf>
    <xf numFmtId="9" fontId="4" fillId="0" borderId="0" xfId="1" applyFont="1" applyBorder="1" applyAlignment="1">
      <alignment horizontal="center" vertical="center"/>
    </xf>
    <xf numFmtId="0" fontId="79" fillId="39" borderId="5" xfId="0" applyFont="1" applyFill="1" applyBorder="1" applyAlignment="1">
      <alignment horizontal="center" vertical="center" wrapText="1"/>
    </xf>
    <xf numFmtId="0" fontId="0" fillId="0" borderId="24" xfId="0" applyBorder="1" applyAlignment="1">
      <alignment horizontal="center" vertical="center"/>
    </xf>
    <xf numFmtId="0" fontId="0" fillId="0" borderId="0" xfId="0" applyBorder="1" applyAlignment="1">
      <alignment horizontal="center" wrapText="1"/>
    </xf>
    <xf numFmtId="9" fontId="0" fillId="0" borderId="0" xfId="1" applyNumberFormat="1" applyFont="1" applyBorder="1" applyAlignment="1">
      <alignment horizontal="center" vertical="center"/>
    </xf>
    <xf numFmtId="9" fontId="8" fillId="0" borderId="6" xfId="1" applyFont="1" applyFill="1" applyBorder="1" applyAlignment="1">
      <alignment horizontal="center" vertical="center"/>
    </xf>
    <xf numFmtId="9" fontId="0" fillId="0" borderId="32" xfId="1" applyFont="1" applyBorder="1" applyAlignment="1">
      <alignment horizontal="center" vertical="center"/>
    </xf>
    <xf numFmtId="2" fontId="0" fillId="0" borderId="6" xfId="0" applyNumberFormat="1" applyBorder="1" applyAlignment="1">
      <alignment horizontal="center"/>
    </xf>
    <xf numFmtId="0" fontId="0" fillId="0" borderId="24" xfId="0" applyBorder="1" applyAlignment="1">
      <alignment horizontal="center" vertical="center" wrapText="1"/>
    </xf>
    <xf numFmtId="9" fontId="1" fillId="0" borderId="0" xfId="1" applyFont="1" applyBorder="1"/>
    <xf numFmtId="165" fontId="0" fillId="0" borderId="0" xfId="1" applyNumberFormat="1" applyFont="1" applyBorder="1" applyAlignment="1">
      <alignment horizontal="center"/>
    </xf>
    <xf numFmtId="0" fontId="26" fillId="0" borderId="5"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xf>
    <xf numFmtId="0" fontId="0" fillId="0" borderId="32" xfId="0" applyBorder="1" applyAlignment="1">
      <alignment horizontal="left" vertical="center"/>
    </xf>
    <xf numFmtId="0" fontId="0" fillId="0" borderId="0" xfId="0" applyBorder="1" applyAlignment="1">
      <alignment horizontal="right" vertical="center"/>
    </xf>
    <xf numFmtId="9" fontId="0" fillId="0" borderId="0" xfId="0" applyNumberFormat="1" applyBorder="1" applyAlignment="1">
      <alignment horizontal="center" vertical="center"/>
    </xf>
    <xf numFmtId="165" fontId="0" fillId="0" borderId="0" xfId="0" applyNumberFormat="1" applyAlignment="1">
      <alignment horizontal="center"/>
    </xf>
    <xf numFmtId="1" fontId="1" fillId="33" borderId="24" xfId="0" applyNumberFormat="1" applyFont="1" applyFill="1" applyBorder="1" applyAlignment="1">
      <alignment vertical="center"/>
    </xf>
    <xf numFmtId="1" fontId="1" fillId="33" borderId="26" xfId="0" applyNumberFormat="1" applyFont="1" applyFill="1" applyBorder="1" applyAlignment="1">
      <alignment vertical="center"/>
    </xf>
    <xf numFmtId="10" fontId="0" fillId="0" borderId="32" xfId="1" applyNumberFormat="1" applyFont="1" applyFill="1" applyBorder="1" applyAlignment="1">
      <alignment horizontal="center" vertical="center" wrapText="1"/>
    </xf>
    <xf numFmtId="10" fontId="0" fillId="0" borderId="24" xfId="1" applyNumberFormat="1" applyFont="1" applyFill="1" applyBorder="1" applyAlignment="1">
      <alignment horizontal="center" vertical="center" wrapText="1"/>
    </xf>
    <xf numFmtId="0" fontId="8" fillId="0" borderId="24" xfId="0" applyFont="1" applyFill="1" applyBorder="1" applyAlignment="1">
      <alignment horizontal="left" vertical="center" wrapText="1"/>
    </xf>
    <xf numFmtId="1" fontId="76" fillId="0" borderId="0" xfId="0" applyNumberFormat="1" applyFont="1" applyAlignment="1">
      <alignment vertical="center"/>
    </xf>
    <xf numFmtId="1" fontId="0" fillId="0" borderId="0" xfId="0" applyNumberFormat="1" applyAlignment="1">
      <alignment vertical="center"/>
    </xf>
    <xf numFmtId="10" fontId="0" fillId="0" borderId="32" xfId="1" applyNumberFormat="1" applyFont="1" applyFill="1" applyBorder="1" applyAlignment="1">
      <alignment horizontal="center" vertical="center"/>
    </xf>
    <xf numFmtId="10" fontId="0" fillId="0" borderId="24" xfId="1" applyNumberFormat="1" applyFont="1" applyFill="1" applyBorder="1" applyAlignment="1">
      <alignment horizontal="center" vertical="center"/>
    </xf>
    <xf numFmtId="0" fontId="0" fillId="0" borderId="24" xfId="0" applyBorder="1" applyAlignment="1">
      <alignment vertical="center"/>
    </xf>
    <xf numFmtId="0" fontId="87" fillId="0" borderId="0" xfId="0" applyFont="1" applyAlignment="1">
      <alignment horizontal="left" vertical="center"/>
    </xf>
    <xf numFmtId="0" fontId="87" fillId="0" borderId="0" xfId="0" applyFont="1" applyFill="1" applyBorder="1" applyAlignment="1">
      <alignment horizontal="left" vertical="center"/>
    </xf>
    <xf numFmtId="0" fontId="87" fillId="0" borderId="0" xfId="0" applyFont="1" applyFill="1" applyBorder="1" applyAlignment="1">
      <alignment horizontal="left"/>
    </xf>
    <xf numFmtId="11" fontId="0" fillId="0" borderId="32" xfId="0" applyNumberFormat="1" applyFont="1" applyFill="1" applyBorder="1" applyAlignment="1">
      <alignment horizontal="center" vertical="center"/>
    </xf>
    <xf numFmtId="0" fontId="0" fillId="0" borderId="32" xfId="0" applyFont="1" applyBorder="1" applyAlignment="1">
      <alignment horizontal="left" vertical="center"/>
    </xf>
    <xf numFmtId="0" fontId="0" fillId="32" borderId="32" xfId="0" applyFont="1" applyFill="1" applyBorder="1" applyAlignment="1">
      <alignment horizontal="left" vertical="center"/>
    </xf>
    <xf numFmtId="0" fontId="0" fillId="32" borderId="8" xfId="0" applyFont="1" applyFill="1" applyBorder="1" applyAlignment="1">
      <alignment horizontal="left" vertical="center"/>
    </xf>
    <xf numFmtId="11" fontId="0" fillId="0" borderId="32" xfId="0" applyNumberFormat="1" applyFill="1" applyBorder="1" applyAlignment="1">
      <alignment horizontal="center" vertical="center"/>
    </xf>
    <xf numFmtId="165" fontId="0" fillId="0" borderId="32" xfId="1" applyNumberFormat="1" applyFont="1" applyBorder="1" applyAlignment="1">
      <alignment horizontal="center" vertical="center"/>
    </xf>
    <xf numFmtId="0" fontId="70" fillId="0" borderId="0" xfId="0" applyFont="1" applyFill="1" applyBorder="1" applyAlignment="1">
      <alignment vertical="center" wrapText="1"/>
    </xf>
    <xf numFmtId="0" fontId="70" fillId="0" borderId="0" xfId="0" applyFont="1" applyFill="1" applyBorder="1" applyAlignment="1">
      <alignment vertical="center"/>
    </xf>
    <xf numFmtId="0" fontId="0" fillId="0" borderId="32" xfId="0" applyBorder="1" applyAlignment="1">
      <alignment vertical="center"/>
    </xf>
    <xf numFmtId="165" fontId="8" fillId="0" borderId="32" xfId="1" applyNumberFormat="1" applyFont="1" applyFill="1" applyBorder="1" applyAlignment="1">
      <alignment horizontal="center" vertical="center"/>
    </xf>
    <xf numFmtId="0" fontId="88" fillId="0" borderId="0" xfId="0" applyFont="1" applyAlignment="1">
      <alignment horizontal="center" vertical="center" readingOrder="1"/>
    </xf>
    <xf numFmtId="11" fontId="0" fillId="0" borderId="0" xfId="0" applyNumberFormat="1" applyAlignment="1">
      <alignment vertical="center"/>
    </xf>
    <xf numFmtId="11" fontId="0" fillId="0" borderId="24" xfId="0" applyNumberFormat="1" applyBorder="1" applyAlignment="1">
      <alignment horizontal="center" vertical="center" wrapText="1"/>
    </xf>
    <xf numFmtId="11" fontId="0" fillId="0" borderId="24" xfId="0" applyNumberFormat="1" applyFont="1" applyBorder="1" applyAlignment="1">
      <alignment horizontal="center" vertical="center" wrapText="1"/>
    </xf>
    <xf numFmtId="0" fontId="0" fillId="0" borderId="24" xfId="0" applyFont="1" applyBorder="1" applyAlignment="1">
      <alignment horizontal="center" vertical="center"/>
    </xf>
    <xf numFmtId="0" fontId="90" fillId="0" borderId="24" xfId="0" applyFont="1" applyFill="1" applyBorder="1" applyAlignment="1">
      <alignment wrapText="1"/>
    </xf>
    <xf numFmtId="0" fontId="90" fillId="0" borderId="24" xfId="0" applyFont="1" applyFill="1" applyBorder="1" applyAlignment="1">
      <alignment vertical="center" wrapText="1"/>
    </xf>
    <xf numFmtId="0" fontId="90" fillId="0" borderId="24" xfId="0" quotePrefix="1" applyFont="1" applyBorder="1"/>
    <xf numFmtId="2" fontId="0" fillId="0" borderId="24" xfId="0" applyNumberFormat="1" applyFill="1" applyBorder="1" applyAlignment="1">
      <alignment horizontal="center" vertical="center"/>
    </xf>
    <xf numFmtId="11" fontId="0" fillId="0" borderId="32" xfId="0" applyNumberFormat="1" applyFont="1" applyBorder="1" applyAlignment="1">
      <alignment horizontal="center"/>
    </xf>
    <xf numFmtId="11" fontId="0" fillId="0" borderId="0" xfId="0" applyNumberFormat="1" applyFont="1" applyBorder="1" applyAlignment="1">
      <alignment horizontal="center"/>
    </xf>
    <xf numFmtId="0" fontId="0" fillId="0" borderId="32" xfId="0" applyFill="1" applyBorder="1" applyAlignment="1">
      <alignment horizontal="center" vertical="center"/>
    </xf>
    <xf numFmtId="11" fontId="1" fillId="0" borderId="0" xfId="0" applyNumberFormat="1" applyFont="1" applyFill="1" applyBorder="1" applyAlignment="1">
      <alignment horizontal="center" vertical="center"/>
    </xf>
    <xf numFmtId="0" fontId="1" fillId="0" borderId="0" xfId="0" applyFont="1" applyBorder="1" applyAlignment="1">
      <alignment horizontal="center" vertical="center"/>
    </xf>
    <xf numFmtId="9" fontId="0" fillId="0" borderId="0" xfId="1" applyFont="1" applyBorder="1" applyAlignment="1">
      <alignment horizontal="center" vertical="center"/>
    </xf>
    <xf numFmtId="0" fontId="14" fillId="0" borderId="0" xfId="0" applyFont="1" applyAlignment="1">
      <alignment horizontal="center" wrapText="1"/>
    </xf>
    <xf numFmtId="11" fontId="14" fillId="0" borderId="0" xfId="0" applyNumberFormat="1" applyFont="1" applyAlignment="1">
      <alignment horizontal="center"/>
    </xf>
    <xf numFmtId="10" fontId="0" fillId="0" borderId="30" xfId="0" applyNumberFormat="1" applyBorder="1" applyAlignment="1">
      <alignment horizontal="center"/>
    </xf>
    <xf numFmtId="10" fontId="0" fillId="0" borderId="29" xfId="0" applyNumberFormat="1" applyBorder="1" applyAlignment="1">
      <alignment horizontal="center"/>
    </xf>
    <xf numFmtId="10" fontId="0" fillId="0" borderId="0" xfId="0" applyNumberFormat="1" applyAlignment="1">
      <alignment horizontal="center"/>
    </xf>
    <xf numFmtId="10" fontId="0" fillId="0" borderId="30" xfId="1" applyNumberFormat="1" applyFont="1" applyBorder="1" applyAlignment="1">
      <alignment horizontal="center" vertical="center"/>
    </xf>
    <xf numFmtId="9" fontId="0" fillId="0" borderId="0" xfId="1" applyFont="1" applyFill="1" applyBorder="1" applyAlignment="1">
      <alignment horizontal="center" vertical="center"/>
    </xf>
    <xf numFmtId="0" fontId="8" fillId="33" borderId="32" xfId="0" applyFont="1" applyFill="1" applyBorder="1" applyAlignment="1">
      <alignment horizontal="center" vertical="center" wrapText="1"/>
    </xf>
    <xf numFmtId="165" fontId="4" fillId="0" borderId="6" xfId="1" applyNumberFormat="1" applyFont="1" applyBorder="1" applyAlignment="1">
      <alignment horizontal="center"/>
    </xf>
    <xf numFmtId="165" fontId="0" fillId="0" borderId="24" xfId="1" applyNumberFormat="1" applyFont="1" applyFill="1" applyBorder="1" applyAlignment="1">
      <alignment horizontal="center" vertical="center"/>
    </xf>
    <xf numFmtId="0" fontId="1" fillId="0" borderId="24" xfId="0" applyFont="1" applyBorder="1" applyAlignment="1">
      <alignment horizontal="left" vertical="center" wrapText="1"/>
    </xf>
    <xf numFmtId="9" fontId="1" fillId="0" borderId="24" xfId="1" applyFont="1" applyBorder="1" applyAlignment="1">
      <alignment horizontal="left" vertical="center" wrapText="1"/>
    </xf>
    <xf numFmtId="0" fontId="1" fillId="0" borderId="24" xfId="0" applyFont="1" applyBorder="1" applyAlignment="1">
      <alignment horizontal="left" vertical="center"/>
    </xf>
    <xf numFmtId="10" fontId="0" fillId="0" borderId="0" xfId="0" applyNumberFormat="1" applyBorder="1" applyAlignment="1">
      <alignment horizontal="center" vertical="center"/>
    </xf>
    <xf numFmtId="0" fontId="0" fillId="0" borderId="0" xfId="0" applyAlignment="1">
      <alignment horizontal="left" vertical="center" wrapText="1"/>
    </xf>
    <xf numFmtId="165" fontId="4" fillId="0" borderId="6" xfId="1" applyNumberFormat="1" applyFont="1" applyBorder="1" applyAlignment="1">
      <alignment horizontal="center" vertical="center"/>
    </xf>
    <xf numFmtId="2" fontId="4" fillId="0" borderId="6" xfId="1" applyNumberFormat="1" applyFont="1" applyBorder="1" applyAlignment="1">
      <alignment horizontal="center" vertical="center"/>
    </xf>
    <xf numFmtId="11" fontId="0" fillId="0" borderId="32" xfId="0" applyNumberFormat="1" applyBorder="1" applyAlignment="1">
      <alignment horizontal="center" vertical="center"/>
    </xf>
    <xf numFmtId="11" fontId="1" fillId="0" borderId="0" xfId="0" applyNumberFormat="1" applyFont="1" applyBorder="1" applyAlignment="1">
      <alignment horizontal="center" vertical="center"/>
    </xf>
    <xf numFmtId="1" fontId="0" fillId="33" borderId="24" xfId="0" applyNumberFormat="1" applyFont="1" applyFill="1" applyBorder="1" applyAlignment="1">
      <alignment horizontal="center" vertical="center"/>
    </xf>
    <xf numFmtId="0" fontId="1" fillId="0" borderId="6" xfId="0" applyFont="1" applyBorder="1" applyAlignment="1">
      <alignment vertical="center"/>
    </xf>
    <xf numFmtId="0" fontId="76" fillId="0" borderId="0" xfId="0" applyFont="1" applyAlignment="1">
      <alignment horizontal="center"/>
    </xf>
    <xf numFmtId="0" fontId="0" fillId="32" borderId="32" xfId="0" applyFont="1" applyFill="1" applyBorder="1" applyAlignment="1">
      <alignment horizontal="center" vertical="center"/>
    </xf>
    <xf numFmtId="0" fontId="0" fillId="0" borderId="32" xfId="0" applyBorder="1" applyAlignment="1">
      <alignment horizontal="center" vertical="center"/>
    </xf>
    <xf numFmtId="0" fontId="0" fillId="32" borderId="8" xfId="0" applyFont="1" applyFill="1" applyBorder="1" applyAlignment="1">
      <alignment horizontal="center" vertical="center"/>
    </xf>
    <xf numFmtId="0" fontId="1" fillId="33" borderId="36" xfId="0" applyFont="1" applyFill="1" applyBorder="1" applyAlignment="1">
      <alignment horizontal="center" vertical="center"/>
    </xf>
    <xf numFmtId="0" fontId="0" fillId="0" borderId="36" xfId="0" applyFont="1" applyFill="1" applyBorder="1" applyAlignment="1">
      <alignment horizontal="left" vertical="center"/>
    </xf>
    <xf numFmtId="0" fontId="8" fillId="0" borderId="36" xfId="0" applyFont="1" applyFill="1" applyBorder="1" applyAlignment="1">
      <alignment horizontal="left" vertical="center"/>
    </xf>
    <xf numFmtId="0" fontId="0" fillId="0" borderId="36" xfId="0" applyFont="1" applyFill="1" applyBorder="1" applyAlignment="1">
      <alignment horizontal="left" vertical="center" wrapText="1"/>
    </xf>
    <xf numFmtId="0" fontId="8" fillId="35" borderId="8" xfId="0" applyFont="1" applyFill="1" applyBorder="1" applyAlignment="1">
      <alignment horizontal="center" vertical="center" wrapText="1"/>
    </xf>
    <xf numFmtId="0" fontId="0" fillId="28" borderId="29" xfId="0" applyFont="1" applyFill="1" applyBorder="1" applyAlignment="1">
      <alignment horizontal="center" vertical="center" wrapText="1"/>
    </xf>
    <xf numFmtId="0" fontId="0" fillId="0" borderId="29" xfId="0" applyFont="1" applyFill="1" applyBorder="1" applyAlignment="1">
      <alignment horizontal="left"/>
    </xf>
    <xf numFmtId="0" fontId="8" fillId="0" borderId="29" xfId="0" applyFont="1" applyFill="1" applyBorder="1" applyAlignment="1">
      <alignment horizontal="left"/>
    </xf>
    <xf numFmtId="0" fontId="0" fillId="0" borderId="29" xfId="0" applyFont="1" applyFill="1" applyBorder="1" applyAlignment="1">
      <alignment horizontal="left" vertical="center" wrapText="1"/>
    </xf>
    <xf numFmtId="0" fontId="0" fillId="0" borderId="29" xfId="0" applyFont="1" applyFill="1" applyBorder="1" applyAlignment="1">
      <alignment horizontal="left" wrapText="1"/>
    </xf>
    <xf numFmtId="0" fontId="14" fillId="0" borderId="29" xfId="0" applyFont="1" applyFill="1" applyBorder="1" applyAlignment="1">
      <alignment horizontal="left"/>
    </xf>
    <xf numFmtId="0" fontId="0" fillId="0" borderId="29" xfId="0" applyFont="1" applyBorder="1"/>
    <xf numFmtId="0" fontId="0" fillId="0" borderId="0" xfId="0" applyBorder="1" applyAlignment="1">
      <alignment horizontal="center"/>
    </xf>
    <xf numFmtId="11" fontId="26" fillId="0" borderId="5" xfId="0" applyNumberFormat="1" applyFont="1" applyFill="1" applyBorder="1" applyAlignment="1">
      <alignment horizontal="center" vertical="center"/>
    </xf>
    <xf numFmtId="0" fontId="8" fillId="31" borderId="0" xfId="0" applyFont="1" applyFill="1" applyBorder="1" applyAlignment="1">
      <alignment horizontal="left" vertical="center" wrapText="1"/>
    </xf>
    <xf numFmtId="0" fontId="0" fillId="31" borderId="0" xfId="0" applyFont="1" applyFill="1"/>
    <xf numFmtId="11" fontId="0" fillId="31" borderId="0" xfId="0" applyNumberFormat="1" applyFont="1" applyFill="1" applyAlignment="1">
      <alignment horizontal="right"/>
    </xf>
    <xf numFmtId="0" fontId="0" fillId="31" borderId="0" xfId="0" applyFont="1" applyFill="1" applyAlignment="1">
      <alignment horizontal="right"/>
    </xf>
    <xf numFmtId="11" fontId="0" fillId="31" borderId="0" xfId="0" applyNumberFormat="1" applyFont="1" applyFill="1"/>
    <xf numFmtId="11" fontId="0" fillId="31" borderId="24" xfId="0" applyNumberFormat="1" applyFont="1" applyFill="1" applyBorder="1" applyAlignment="1">
      <alignment horizontal="center" vertical="center"/>
    </xf>
    <xf numFmtId="0" fontId="0" fillId="31" borderId="0" xfId="0" applyFont="1" applyFill="1" applyBorder="1"/>
    <xf numFmtId="0" fontId="0" fillId="31" borderId="24" xfId="0" applyFont="1" applyFill="1" applyBorder="1" applyAlignment="1">
      <alignment horizontal="left" vertical="center" wrapText="1"/>
    </xf>
    <xf numFmtId="2" fontId="0" fillId="31" borderId="24" xfId="0" applyNumberFormat="1" applyFont="1" applyFill="1" applyBorder="1" applyAlignment="1">
      <alignment horizontal="center" vertical="center"/>
    </xf>
    <xf numFmtId="0" fontId="7" fillId="31" borderId="0" xfId="2" applyFont="1" applyFill="1" applyBorder="1" applyAlignment="1">
      <alignment horizontal="right" wrapText="1"/>
    </xf>
    <xf numFmtId="11" fontId="7" fillId="31" borderId="0" xfId="2" applyNumberFormat="1" applyFont="1" applyFill="1" applyBorder="1" applyAlignment="1">
      <alignment horizontal="right" wrapText="1"/>
    </xf>
    <xf numFmtId="9" fontId="4" fillId="31" borderId="24" xfId="1" applyFont="1" applyFill="1" applyBorder="1" applyAlignment="1">
      <alignment horizontal="left" vertical="center" wrapText="1"/>
    </xf>
    <xf numFmtId="9" fontId="0" fillId="31" borderId="24" xfId="0" applyNumberFormat="1" applyFont="1" applyFill="1" applyBorder="1" applyAlignment="1">
      <alignment horizontal="center" vertical="center"/>
    </xf>
    <xf numFmtId="9" fontId="0" fillId="31" borderId="0" xfId="1" applyFont="1" applyFill="1"/>
    <xf numFmtId="0" fontId="0" fillId="31" borderId="0" xfId="0" applyFill="1" applyAlignment="1">
      <alignment horizontal="center"/>
    </xf>
    <xf numFmtId="11" fontId="0" fillId="31" borderId="0" xfId="0" applyNumberFormat="1" applyFont="1" applyFill="1" applyAlignment="1">
      <alignment horizontal="center"/>
    </xf>
    <xf numFmtId="11" fontId="8" fillId="31" borderId="0" xfId="0" applyNumberFormat="1" applyFont="1" applyFill="1" applyAlignment="1">
      <alignment horizontal="center"/>
    </xf>
    <xf numFmtId="11" fontId="0" fillId="31" borderId="0" xfId="0" applyNumberFormat="1" applyFont="1" applyFill="1" applyBorder="1" applyAlignment="1">
      <alignment horizontal="center"/>
    </xf>
    <xf numFmtId="0" fontId="0" fillId="31" borderId="0" xfId="0" applyFill="1" applyBorder="1"/>
    <xf numFmtId="11" fontId="0" fillId="31" borderId="0" xfId="0" applyNumberFormat="1" applyFill="1" applyAlignment="1">
      <alignment horizontal="center" vertical="center"/>
    </xf>
    <xf numFmtId="0" fontId="0" fillId="31" borderId="0" xfId="0" applyFill="1" applyAlignment="1"/>
    <xf numFmtId="10" fontId="0" fillId="31" borderId="0" xfId="1" applyNumberFormat="1" applyFont="1" applyFill="1"/>
    <xf numFmtId="0" fontId="1" fillId="31" borderId="0" xfId="0" applyFont="1" applyFill="1" applyBorder="1" applyAlignment="1"/>
    <xf numFmtId="0" fontId="1" fillId="31" borderId="32" xfId="0" applyFont="1" applyFill="1" applyBorder="1" applyAlignment="1">
      <alignment vertical="center" wrapText="1"/>
    </xf>
    <xf numFmtId="0" fontId="82" fillId="31" borderId="32" xfId="0" applyFont="1" applyFill="1" applyBorder="1" applyAlignment="1">
      <alignment horizontal="center" vertical="center" wrapText="1"/>
    </xf>
    <xf numFmtId="0" fontId="1" fillId="31" borderId="32" xfId="0" applyFont="1" applyFill="1" applyBorder="1" applyAlignment="1">
      <alignment horizontal="center" vertical="center"/>
    </xf>
    <xf numFmtId="169" fontId="0" fillId="0" borderId="0" xfId="1" applyNumberFormat="1" applyFont="1"/>
    <xf numFmtId="169" fontId="0" fillId="31" borderId="0" xfId="0" applyNumberFormat="1" applyFont="1" applyFill="1" applyAlignment="1">
      <alignment horizontal="center"/>
    </xf>
    <xf numFmtId="0" fontId="82" fillId="0" borderId="0" xfId="0" applyFont="1" applyBorder="1" applyAlignment="1">
      <alignment horizontal="center" vertical="center" wrapText="1"/>
    </xf>
    <xf numFmtId="0" fontId="1" fillId="0" borderId="32" xfId="0" applyFont="1" applyBorder="1" applyAlignment="1">
      <alignment horizontal="center" vertical="center" wrapText="1"/>
    </xf>
    <xf numFmtId="0" fontId="82" fillId="0" borderId="39" xfId="0" applyFont="1" applyBorder="1" applyAlignment="1">
      <alignment horizontal="center" vertical="center" wrapText="1"/>
    </xf>
    <xf numFmtId="0" fontId="82" fillId="0" borderId="40" xfId="0" applyFont="1" applyBorder="1" applyAlignment="1">
      <alignment horizontal="center" vertical="center" wrapText="1"/>
    </xf>
    <xf numFmtId="0" fontId="79" fillId="0" borderId="12" xfId="0" applyFont="1" applyFill="1" applyBorder="1" applyAlignment="1">
      <alignment vertical="center" wrapText="1"/>
    </xf>
    <xf numFmtId="10" fontId="0" fillId="0" borderId="35" xfId="1" applyNumberFormat="1" applyFont="1" applyFill="1" applyBorder="1" applyAlignment="1">
      <alignment horizontal="center" vertical="center"/>
    </xf>
    <xf numFmtId="0" fontId="1" fillId="33" borderId="37" xfId="0" applyFont="1" applyFill="1" applyBorder="1" applyAlignment="1">
      <alignment horizontal="center" vertical="center" wrapText="1"/>
    </xf>
    <xf numFmtId="10" fontId="0" fillId="0" borderId="0" xfId="0" quotePrefix="1" applyNumberFormat="1" applyAlignment="1"/>
    <xf numFmtId="0" fontId="92" fillId="31" borderId="0" xfId="146" applyFont="1" applyFill="1" applyAlignment="1" applyProtection="1">
      <alignment horizontal="left"/>
    </xf>
    <xf numFmtId="0" fontId="3" fillId="31" borderId="0" xfId="146" applyFill="1" applyProtection="1"/>
    <xf numFmtId="0" fontId="3" fillId="31" borderId="0" xfId="146" applyFill="1" applyAlignment="1" applyProtection="1">
      <alignment horizontal="center"/>
    </xf>
    <xf numFmtId="0" fontId="3" fillId="31" borderId="0" xfId="146" applyFont="1" applyFill="1" applyProtection="1"/>
    <xf numFmtId="0" fontId="3" fillId="31" borderId="0" xfId="146" applyFont="1" applyFill="1" applyAlignment="1" applyProtection="1">
      <alignment horizontal="left"/>
    </xf>
    <xf numFmtId="0" fontId="94" fillId="31" borderId="0" xfId="146" applyFont="1" applyFill="1" applyProtection="1"/>
    <xf numFmtId="0" fontId="50" fillId="31" borderId="0" xfId="146" applyFont="1" applyFill="1" applyAlignment="1" applyProtection="1">
      <alignment horizontal="center"/>
    </xf>
    <xf numFmtId="9" fontId="0" fillId="31" borderId="0" xfId="125" applyFont="1" applyFill="1" applyProtection="1"/>
    <xf numFmtId="9" fontId="3" fillId="31" borderId="0" xfId="1" applyFont="1" applyFill="1" applyProtection="1"/>
    <xf numFmtId="0" fontId="26" fillId="0" borderId="12" xfId="0" applyFont="1" applyBorder="1" applyAlignment="1">
      <alignment horizontal="center" vertical="center" wrapText="1"/>
    </xf>
    <xf numFmtId="0" fontId="26" fillId="0" borderId="12" xfId="0" applyFont="1" applyFill="1" applyBorder="1" applyAlignment="1">
      <alignment horizontal="center" vertical="center" wrapText="1"/>
    </xf>
    <xf numFmtId="0" fontId="0" fillId="0" borderId="0" xfId="0" applyBorder="1" applyAlignment="1">
      <alignment horizontal="center" vertical="center"/>
    </xf>
    <xf numFmtId="0" fontId="70" fillId="31" borderId="0" xfId="0" applyFont="1" applyFill="1" applyBorder="1" applyAlignment="1">
      <alignment horizontal="left" vertical="center" wrapText="1"/>
    </xf>
    <xf numFmtId="0" fontId="0" fillId="0" borderId="32" xfId="0" applyBorder="1" applyAlignment="1">
      <alignment horizontal="center" vertical="center" wrapText="1"/>
    </xf>
    <xf numFmtId="2" fontId="0" fillId="0" borderId="0" xfId="0" applyNumberFormat="1" applyFill="1" applyAlignment="1">
      <alignment horizontal="left" vertical="center"/>
    </xf>
    <xf numFmtId="0" fontId="0" fillId="0" borderId="6" xfId="0" applyFill="1" applyBorder="1" applyAlignment="1">
      <alignment horizontal="left" vertical="center" wrapText="1"/>
    </xf>
    <xf numFmtId="0" fontId="0" fillId="0" borderId="8" xfId="0" applyBorder="1" applyAlignment="1">
      <alignment horizontal="center" vertical="center" wrapText="1"/>
    </xf>
    <xf numFmtId="0" fontId="1" fillId="0" borderId="6" xfId="0" applyFont="1" applyBorder="1" applyAlignment="1">
      <alignment horizontal="left" vertical="center"/>
    </xf>
    <xf numFmtId="0" fontId="79" fillId="0" borderId="12" xfId="0" applyFont="1" applyFill="1" applyBorder="1" applyAlignment="1">
      <alignment horizontal="center" vertical="center" wrapText="1"/>
    </xf>
    <xf numFmtId="0" fontId="79" fillId="0" borderId="11" xfId="0" applyFont="1" applyFill="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1" xfId="0" applyFont="1" applyFill="1" applyBorder="1" applyAlignment="1">
      <alignment horizontal="center" vertical="center" wrapText="1"/>
    </xf>
    <xf numFmtId="0" fontId="70" fillId="31" borderId="0" xfId="0" applyFont="1" applyFill="1" applyBorder="1" applyAlignment="1">
      <alignment vertical="center"/>
    </xf>
    <xf numFmtId="9" fontId="0" fillId="31" borderId="0" xfId="1" applyFont="1" applyFill="1" applyAlignment="1">
      <alignment horizontal="center"/>
    </xf>
    <xf numFmtId="169" fontId="0" fillId="31" borderId="0" xfId="1" applyNumberFormat="1" applyFont="1" applyFill="1" applyBorder="1" applyAlignment="1">
      <alignment horizontal="center"/>
    </xf>
    <xf numFmtId="0" fontId="8" fillId="0" borderId="0" xfId="0" applyFont="1" applyFill="1" applyAlignment="1">
      <alignment vertical="center"/>
    </xf>
    <xf numFmtId="0" fontId="8" fillId="0" borderId="0" xfId="0" applyFont="1" applyAlignment="1">
      <alignment horizontal="left"/>
    </xf>
    <xf numFmtId="0" fontId="0" fillId="0" borderId="32" xfId="0" applyBorder="1" applyAlignment="1">
      <alignment horizontal="left" indent="1"/>
    </xf>
    <xf numFmtId="11" fontId="14" fillId="0" borderId="0" xfId="0" applyNumberFormat="1" applyFont="1"/>
    <xf numFmtId="11" fontId="14" fillId="0" borderId="0" xfId="0" applyNumberFormat="1" applyFont="1" applyFill="1" applyAlignment="1">
      <alignment horizontal="center"/>
    </xf>
    <xf numFmtId="0" fontId="14" fillId="0" borderId="0" xfId="0" applyFont="1"/>
    <xf numFmtId="0" fontId="0" fillId="0" borderId="0" xfId="0" applyAlignment="1">
      <alignment horizontal="left" vertical="center" indent="1"/>
    </xf>
    <xf numFmtId="11" fontId="96" fillId="0" borderId="0" xfId="0" applyNumberFormat="1" applyFont="1" applyFill="1" applyBorder="1" applyAlignment="1">
      <alignment horizontal="left"/>
    </xf>
    <xf numFmtId="0" fontId="14" fillId="0" borderId="0" xfId="0" applyFont="1" applyAlignment="1">
      <alignment horizontal="left"/>
    </xf>
    <xf numFmtId="0" fontId="0" fillId="31" borderId="0" xfId="0" applyFont="1" applyFill="1" applyAlignment="1">
      <alignment horizontal="center"/>
    </xf>
    <xf numFmtId="11" fontId="7" fillId="31" borderId="0" xfId="2" applyNumberFormat="1" applyFont="1" applyFill="1" applyBorder="1" applyAlignment="1">
      <alignment horizontal="center" wrapText="1"/>
    </xf>
    <xf numFmtId="169" fontId="0" fillId="31" borderId="0" xfId="1" applyNumberFormat="1" applyFont="1" applyFill="1" applyAlignment="1">
      <alignment horizontal="center"/>
    </xf>
    <xf numFmtId="169" fontId="0" fillId="0" borderId="0" xfId="1" applyNumberFormat="1" applyFont="1" applyAlignment="1">
      <alignment horizontal="center"/>
    </xf>
    <xf numFmtId="169" fontId="0" fillId="0" borderId="0" xfId="1" applyNumberFormat="1" applyFont="1" applyBorder="1"/>
    <xf numFmtId="11" fontId="0" fillId="0" borderId="32" xfId="0" applyNumberFormat="1" applyFont="1" applyFill="1" applyBorder="1" applyAlignment="1">
      <alignment horizontal="center"/>
    </xf>
    <xf numFmtId="0" fontId="0" fillId="0" borderId="32" xfId="0" applyFill="1" applyBorder="1"/>
    <xf numFmtId="11" fontId="8" fillId="0" borderId="32" xfId="0" applyNumberFormat="1" applyFont="1" applyFill="1" applyBorder="1" applyAlignment="1">
      <alignment horizontal="center" vertical="center"/>
    </xf>
    <xf numFmtId="0" fontId="0" fillId="0" borderId="32" xfId="0" applyFont="1" applyBorder="1" applyAlignment="1">
      <alignment horizontal="left" indent="1"/>
    </xf>
    <xf numFmtId="0" fontId="9" fillId="0" borderId="32" xfId="0" applyFont="1" applyFill="1" applyBorder="1" applyAlignment="1" applyProtection="1">
      <alignment horizontal="left" vertical="center" wrapText="1" indent="1"/>
    </xf>
    <xf numFmtId="11" fontId="8" fillId="0" borderId="32" xfId="0" applyNumberFormat="1" applyFont="1" applyFill="1" applyBorder="1" applyAlignment="1">
      <alignment horizontal="center"/>
    </xf>
    <xf numFmtId="0" fontId="0" fillId="0" borderId="32" xfId="0" applyFont="1" applyFill="1" applyBorder="1" applyAlignment="1">
      <alignment horizontal="left" indent="1"/>
    </xf>
    <xf numFmtId="0" fontId="23" fillId="0" borderId="4" xfId="0" applyFont="1" applyFill="1" applyBorder="1" applyAlignment="1" applyProtection="1">
      <alignment horizontal="left" vertical="center" wrapText="1" indent="1"/>
    </xf>
    <xf numFmtId="11" fontId="0" fillId="0" borderId="0" xfId="0" applyNumberFormat="1" applyFont="1" applyBorder="1" applyAlignment="1">
      <alignment horizontal="center" vertical="center"/>
    </xf>
    <xf numFmtId="0" fontId="69" fillId="0" borderId="0" xfId="0" applyFont="1"/>
    <xf numFmtId="0" fontId="0" fillId="0" borderId="0" xfId="0" applyFont="1" applyAlignment="1">
      <alignment horizontal="center"/>
    </xf>
    <xf numFmtId="0" fontId="70" fillId="0" borderId="0" xfId="0" applyFont="1" applyFill="1"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2" xfId="0" applyFill="1" applyBorder="1" applyAlignment="1">
      <alignment horizontal="left" indent="1"/>
    </xf>
    <xf numFmtId="0" fontId="0" fillId="0" borderId="7" xfId="0" applyFont="1" applyBorder="1" applyAlignment="1">
      <alignment horizontal="left" indent="1"/>
    </xf>
    <xf numFmtId="9" fontId="0" fillId="0" borderId="0" xfId="1" applyNumberFormat="1" applyFont="1" applyBorder="1" applyAlignment="1">
      <alignment horizontal="center"/>
    </xf>
    <xf numFmtId="0" fontId="1" fillId="33" borderId="41" xfId="0" applyFont="1" applyFill="1" applyBorder="1" applyAlignment="1">
      <alignment horizontal="center" vertical="center" wrapText="1"/>
    </xf>
    <xf numFmtId="0" fontId="70" fillId="0" borderId="0" xfId="0" applyFont="1" applyFill="1" applyBorder="1" applyAlignment="1">
      <alignment horizontal="left" vertical="center" wrapText="1"/>
    </xf>
    <xf numFmtId="0" fontId="0" fillId="30" borderId="6" xfId="0" applyFill="1" applyBorder="1" applyAlignment="1">
      <alignment horizontal="center" vertical="center" wrapText="1"/>
    </xf>
    <xf numFmtId="0" fontId="0" fillId="0" borderId="1" xfId="0" applyBorder="1" applyAlignment="1">
      <alignment horizontal="center"/>
    </xf>
    <xf numFmtId="0" fontId="0" fillId="0" borderId="32" xfId="0" applyFont="1" applyFill="1" applyBorder="1" applyAlignment="1">
      <alignment horizontal="center" vertical="center" wrapText="1"/>
    </xf>
    <xf numFmtId="9" fontId="8" fillId="0" borderId="32" xfId="1" applyFont="1" applyFill="1" applyBorder="1" applyAlignment="1">
      <alignment horizontal="center" vertical="center"/>
    </xf>
    <xf numFmtId="165" fontId="0" fillId="0" borderId="32" xfId="0" applyNumberFormat="1" applyFont="1" applyBorder="1" applyAlignment="1">
      <alignment horizontal="center" vertical="center"/>
    </xf>
    <xf numFmtId="11" fontId="0" fillId="0" borderId="0" xfId="0" applyNumberFormat="1" applyAlignment="1">
      <alignment wrapText="1"/>
    </xf>
    <xf numFmtId="11" fontId="26" fillId="25" borderId="5" xfId="0" applyNumberFormat="1" applyFont="1" applyFill="1" applyBorder="1" applyAlignment="1">
      <alignment horizontal="center" vertical="center"/>
    </xf>
    <xf numFmtId="11" fontId="26" fillId="38" borderId="5" xfId="0" applyNumberFormat="1" applyFont="1" applyFill="1" applyBorder="1" applyAlignment="1">
      <alignment horizontal="center" vertical="center"/>
    </xf>
    <xf numFmtId="11" fontId="26" fillId="0" borderId="5" xfId="5" applyNumberFormat="1" applyFont="1" applyFill="1" applyBorder="1" applyAlignment="1">
      <alignment horizontal="center" vertical="center" wrapText="1"/>
    </xf>
    <xf numFmtId="11" fontId="26" fillId="0" borderId="5" xfId="0" applyNumberFormat="1" applyFont="1" applyFill="1" applyBorder="1" applyAlignment="1">
      <alignment horizontal="center" vertical="center"/>
    </xf>
    <xf numFmtId="0" fontId="70" fillId="0" borderId="0" xfId="0" applyFont="1" applyFill="1" applyBorder="1" applyAlignment="1">
      <alignment horizontal="left" vertical="center" wrapText="1"/>
    </xf>
    <xf numFmtId="0" fontId="0" fillId="0" borderId="6" xfId="0" applyBorder="1" applyAlignment="1">
      <alignment horizontal="center" vertical="center"/>
    </xf>
    <xf numFmtId="0" fontId="0" fillId="0" borderId="0" xfId="0" applyFill="1" applyBorder="1" applyAlignment="1">
      <alignment horizontal="center" vertical="center" wrapText="1"/>
    </xf>
    <xf numFmtId="11" fontId="60" fillId="25" borderId="5" xfId="0" applyNumberFormat="1" applyFont="1" applyFill="1" applyBorder="1" applyAlignment="1">
      <alignment horizontal="center" vertical="center"/>
    </xf>
    <xf numFmtId="11" fontId="26" fillId="0" borderId="1" xfId="0" applyNumberFormat="1" applyFont="1" applyFill="1" applyBorder="1" applyAlignment="1">
      <alignment horizontal="center" vertical="center" wrapText="1"/>
    </xf>
    <xf numFmtId="11" fontId="26" fillId="0" borderId="5" xfId="5" applyNumberFormat="1" applyFont="1" applyFill="1" applyBorder="1" applyAlignment="1">
      <alignment horizontal="center" vertical="center"/>
    </xf>
    <xf numFmtId="0" fontId="26" fillId="0" borderId="5" xfId="0" applyFont="1" applyFill="1" applyBorder="1" applyAlignment="1">
      <alignment horizontal="center" vertical="center"/>
    </xf>
    <xf numFmtId="11" fontId="26" fillId="38" borderId="1" xfId="0" applyNumberFormat="1" applyFont="1" applyFill="1" applyBorder="1" applyAlignment="1">
      <alignment horizontal="center" vertical="center" wrapText="1"/>
    </xf>
    <xf numFmtId="0" fontId="0" fillId="0" borderId="42" xfId="0" applyBorder="1"/>
    <xf numFmtId="0" fontId="21" fillId="31" borderId="0" xfId="0" applyFont="1" applyFill="1" applyBorder="1" applyAlignment="1">
      <alignment horizontal="center" vertical="center" wrapText="1"/>
    </xf>
    <xf numFmtId="0" fontId="0" fillId="31" borderId="0" xfId="0" applyFont="1" applyFill="1" applyAlignment="1">
      <alignment horizontal="center" vertical="center"/>
    </xf>
    <xf numFmtId="0" fontId="0" fillId="31" borderId="0" xfId="0" applyFont="1" applyFill="1" applyAlignment="1">
      <alignment vertical="top"/>
    </xf>
    <xf numFmtId="0" fontId="0" fillId="31" borderId="0" xfId="0" applyFont="1" applyFill="1" applyAlignment="1">
      <alignment vertical="center"/>
    </xf>
    <xf numFmtId="11" fontId="0" fillId="31" borderId="32" xfId="0" applyNumberFormat="1" applyFont="1" applyFill="1" applyBorder="1" applyAlignment="1">
      <alignment horizontal="center" vertical="center"/>
    </xf>
    <xf numFmtId="11" fontId="0" fillId="31" borderId="0" xfId="0" applyNumberFormat="1" applyFont="1" applyFill="1" applyBorder="1" applyAlignment="1">
      <alignment horizontal="center" vertical="center"/>
    </xf>
    <xf numFmtId="0" fontId="0" fillId="31" borderId="32" xfId="0" applyFont="1" applyFill="1" applyBorder="1"/>
    <xf numFmtId="9" fontId="0" fillId="31" borderId="32" xfId="1" applyFont="1" applyFill="1" applyBorder="1"/>
    <xf numFmtId="9" fontId="0" fillId="31" borderId="32" xfId="0" applyNumberFormat="1" applyFont="1" applyFill="1" applyBorder="1" applyAlignment="1">
      <alignment horizontal="center" vertical="center"/>
    </xf>
    <xf numFmtId="0" fontId="0" fillId="31" borderId="0" xfId="0" applyFont="1" applyFill="1" applyBorder="1" applyAlignment="1">
      <alignment horizontal="center" vertical="center"/>
    </xf>
    <xf numFmtId="0" fontId="0" fillId="31" borderId="32" xfId="0" applyFont="1" applyFill="1" applyBorder="1" applyAlignment="1">
      <alignment horizontal="left" indent="1"/>
    </xf>
    <xf numFmtId="0" fontId="0" fillId="31" borderId="7" xfId="0" applyFont="1" applyFill="1" applyBorder="1" applyAlignment="1">
      <alignment horizontal="left" indent="1"/>
    </xf>
    <xf numFmtId="0" fontId="0" fillId="31" borderId="32" xfId="0" applyFont="1" applyFill="1" applyBorder="1" applyAlignment="1">
      <alignment horizontal="center"/>
    </xf>
    <xf numFmtId="0" fontId="0" fillId="31" borderId="8" xfId="0" applyFont="1" applyFill="1" applyBorder="1" applyAlignment="1" applyProtection="1">
      <alignment horizontal="left" vertical="center" wrapText="1" indent="1"/>
    </xf>
    <xf numFmtId="0" fontId="0" fillId="31" borderId="8" xfId="0" applyFont="1" applyFill="1" applyBorder="1" applyAlignment="1">
      <alignment horizontal="left" indent="1"/>
    </xf>
    <xf numFmtId="0" fontId="0" fillId="31" borderId="32" xfId="0" applyFont="1" applyFill="1" applyBorder="1" applyAlignment="1" applyProtection="1">
      <alignment horizontal="left" vertical="center" wrapText="1" indent="1"/>
    </xf>
    <xf numFmtId="0" fontId="8" fillId="31" borderId="32" xfId="0" applyFont="1" applyFill="1" applyBorder="1" applyAlignment="1" applyProtection="1">
      <alignment horizontal="left" vertical="top" wrapText="1" indent="1"/>
    </xf>
    <xf numFmtId="11" fontId="0" fillId="31" borderId="32" xfId="0" applyNumberFormat="1" applyFont="1" applyFill="1" applyBorder="1" applyAlignment="1">
      <alignment horizontal="left" vertical="center" indent="1"/>
    </xf>
    <xf numFmtId="0" fontId="8" fillId="31" borderId="4" xfId="0" applyFont="1" applyFill="1" applyBorder="1" applyAlignment="1" applyProtection="1">
      <alignment horizontal="left" vertical="center" wrapText="1" indent="1"/>
    </xf>
    <xf numFmtId="0" fontId="0" fillId="31" borderId="32" xfId="0" applyFont="1" applyFill="1" applyBorder="1" applyAlignment="1">
      <alignment horizontal="left" vertical="center" indent="1"/>
    </xf>
    <xf numFmtId="0" fontId="0" fillId="31" borderId="0" xfId="0" applyFont="1" applyFill="1" applyBorder="1" applyAlignment="1">
      <alignment horizontal="right"/>
    </xf>
    <xf numFmtId="0" fontId="81" fillId="31" borderId="0" xfId="0" applyFont="1" applyFill="1" applyAlignment="1">
      <alignment horizontal="center" vertical="center"/>
    </xf>
    <xf numFmtId="11" fontId="0" fillId="31" borderId="42" xfId="0" applyNumberFormat="1" applyFont="1" applyFill="1" applyBorder="1" applyAlignment="1">
      <alignment horizontal="center" vertical="center"/>
    </xf>
    <xf numFmtId="0" fontId="1" fillId="31" borderId="0" xfId="0" applyFont="1" applyFill="1" applyAlignment="1"/>
    <xf numFmtId="0" fontId="14" fillId="31" borderId="0" xfId="0" applyFont="1" applyFill="1" applyBorder="1" applyAlignment="1">
      <alignment horizontal="left" vertical="center"/>
    </xf>
    <xf numFmtId="0" fontId="0" fillId="31" borderId="0" xfId="0" applyFont="1" applyFill="1" applyAlignment="1"/>
    <xf numFmtId="0" fontId="1" fillId="33" borderId="32" xfId="0" applyFont="1" applyFill="1" applyBorder="1" applyAlignment="1">
      <alignment horizontal="center" vertical="center" wrapText="1"/>
    </xf>
    <xf numFmtId="0" fontId="21" fillId="31" borderId="0" xfId="0" applyFont="1" applyFill="1" applyBorder="1" applyAlignment="1">
      <alignment horizontal="left" vertical="center" wrapText="1"/>
    </xf>
    <xf numFmtId="165" fontId="8" fillId="0" borderId="32" xfId="1" quotePrefix="1" applyNumberFormat="1" applyFont="1" applyFill="1" applyBorder="1" applyAlignment="1" applyProtection="1">
      <alignment horizontal="center" vertical="center" wrapText="1"/>
    </xf>
    <xf numFmtId="165" fontId="8" fillId="0" borderId="32" xfId="1" applyNumberFormat="1" applyFont="1" applyFill="1" applyBorder="1" applyAlignment="1" applyProtection="1">
      <alignment horizontal="center" vertical="center" wrapText="1"/>
    </xf>
    <xf numFmtId="165" fontId="8" fillId="0" borderId="11" xfId="1" applyNumberFormat="1" applyFont="1" applyFill="1" applyBorder="1" applyAlignment="1" applyProtection="1">
      <alignment horizontal="center" vertical="center" wrapText="1"/>
    </xf>
    <xf numFmtId="165" fontId="8" fillId="0" borderId="8" xfId="1" applyNumberFormat="1" applyFont="1" applyFill="1" applyBorder="1" applyAlignment="1">
      <alignment horizontal="center" vertical="center" wrapText="1"/>
    </xf>
    <xf numFmtId="165" fontId="8" fillId="0" borderId="8" xfId="1" applyNumberFormat="1" applyFont="1" applyFill="1" applyBorder="1" applyAlignment="1" applyProtection="1">
      <alignment horizontal="center" vertical="center" wrapText="1"/>
    </xf>
    <xf numFmtId="165" fontId="8" fillId="0" borderId="12" xfId="1" applyNumberFormat="1" applyFont="1" applyFill="1" applyBorder="1" applyAlignment="1">
      <alignment horizontal="center" vertical="center"/>
    </xf>
    <xf numFmtId="165" fontId="8" fillId="0" borderId="32" xfId="1" applyNumberFormat="1" applyFont="1" applyFill="1" applyBorder="1" applyAlignment="1">
      <alignment horizontal="center" vertical="center" wrapText="1"/>
    </xf>
    <xf numFmtId="165" fontId="8" fillId="0" borderId="4" xfId="1" applyNumberFormat="1" applyFont="1" applyFill="1" applyBorder="1" applyAlignment="1" applyProtection="1">
      <alignment horizontal="center" vertical="center" wrapText="1"/>
    </xf>
    <xf numFmtId="165" fontId="8" fillId="0" borderId="12" xfId="1" quotePrefix="1" applyNumberFormat="1" applyFont="1" applyFill="1" applyBorder="1" applyAlignment="1">
      <alignment horizontal="center" vertical="center"/>
    </xf>
    <xf numFmtId="165" fontId="8" fillId="0" borderId="32" xfId="1" applyNumberFormat="1" applyFont="1" applyFill="1" applyBorder="1" applyAlignment="1">
      <alignment horizontal="center"/>
    </xf>
    <xf numFmtId="165" fontId="8" fillId="0" borderId="33" xfId="1" applyNumberFormat="1" applyFont="1" applyFill="1" applyBorder="1" applyAlignment="1">
      <alignment horizontal="center" vertical="center"/>
    </xf>
    <xf numFmtId="0" fontId="0" fillId="0" borderId="4" xfId="0" quotePrefix="1" applyFont="1" applyFill="1" applyBorder="1" applyAlignment="1">
      <alignment horizontal="left" indent="1"/>
    </xf>
    <xf numFmtId="0" fontId="1" fillId="31" borderId="1" xfId="0" applyFont="1" applyFill="1" applyBorder="1"/>
    <xf numFmtId="0" fontId="0" fillId="31" borderId="1" xfId="0" applyFont="1" applyFill="1" applyBorder="1" applyAlignment="1">
      <alignment horizontal="right"/>
    </xf>
    <xf numFmtId="0" fontId="0" fillId="0" borderId="0" xfId="0" applyFill="1" applyBorder="1" applyAlignment="1">
      <alignment horizontal="center" vertical="center" wrapText="1"/>
    </xf>
    <xf numFmtId="0" fontId="1" fillId="0" borderId="24" xfId="0" applyFont="1" applyBorder="1" applyAlignment="1">
      <alignment horizontal="center" vertical="center" wrapText="1"/>
    </xf>
    <xf numFmtId="0" fontId="0" fillId="0" borderId="0" xfId="0" applyFont="1" applyFill="1" applyAlignment="1">
      <alignment horizontal="right" vertical="center"/>
    </xf>
    <xf numFmtId="0" fontId="98" fillId="0" borderId="0" xfId="0" applyFont="1" applyFill="1"/>
    <xf numFmtId="0" fontId="14" fillId="0" borderId="0" xfId="0" applyFont="1" applyFill="1" applyAlignment="1">
      <alignment horizontal="left"/>
    </xf>
    <xf numFmtId="0" fontId="0" fillId="0" borderId="42" xfId="0" applyFont="1" applyBorder="1" applyAlignment="1">
      <alignment horizontal="center" vertical="center" wrapText="1"/>
    </xf>
    <xf numFmtId="0" fontId="0" fillId="0" borderId="42" xfId="0" applyFont="1" applyFill="1" applyBorder="1" applyAlignment="1">
      <alignment horizontal="center" vertical="center" wrapText="1"/>
    </xf>
    <xf numFmtId="0" fontId="1" fillId="0" borderId="42" xfId="0" applyFont="1" applyFill="1" applyBorder="1" applyAlignment="1">
      <alignment horizontal="center" vertical="center" wrapText="1"/>
    </xf>
    <xf numFmtId="171" fontId="0" fillId="0" borderId="42" xfId="0" applyNumberFormat="1" applyFont="1" applyBorder="1" applyAlignment="1">
      <alignment horizontal="center" vertical="center" wrapText="1"/>
    </xf>
    <xf numFmtId="11" fontId="8" fillId="0" borderId="42" xfId="0" applyNumberFormat="1" applyFont="1" applyBorder="1" applyAlignment="1">
      <alignment horizontal="center" vertical="center"/>
    </xf>
    <xf numFmtId="11" fontId="8" fillId="0" borderId="42" xfId="0" applyNumberFormat="1" applyFont="1" applyBorder="1" applyAlignment="1">
      <alignment horizontal="center" vertical="center" wrapText="1"/>
    </xf>
    <xf numFmtId="11" fontId="0" fillId="29" borderId="42" xfId="0" applyNumberFormat="1" applyFont="1" applyFill="1" applyBorder="1" applyAlignment="1">
      <alignment horizontal="center" vertical="center"/>
    </xf>
    <xf numFmtId="11" fontId="0" fillId="0" borderId="42" xfId="0" applyNumberFormat="1" applyFont="1" applyFill="1" applyBorder="1" applyAlignment="1">
      <alignment horizontal="center" vertical="center"/>
    </xf>
    <xf numFmtId="11" fontId="0" fillId="0" borderId="42" xfId="0" applyNumberFormat="1" applyFill="1" applyBorder="1" applyAlignment="1">
      <alignment horizontal="center" vertical="center"/>
    </xf>
    <xf numFmtId="0" fontId="0" fillId="0" borderId="42" xfId="0" applyFill="1" applyBorder="1" applyAlignment="1">
      <alignment horizontal="center"/>
    </xf>
    <xf numFmtId="171" fontId="0" fillId="0" borderId="42" xfId="0" applyNumberFormat="1" applyFill="1" applyBorder="1"/>
    <xf numFmtId="0" fontId="8" fillId="0" borderId="42" xfId="0" applyFont="1" applyBorder="1" applyAlignment="1">
      <alignment horizontal="left" wrapText="1" indent="2"/>
    </xf>
    <xf numFmtId="11" fontId="0" fillId="0" borderId="42" xfId="0" applyNumberFormat="1" applyFont="1" applyBorder="1" applyAlignment="1">
      <alignment horizontal="center" vertical="center"/>
    </xf>
    <xf numFmtId="11" fontId="0" fillId="0" borderId="42" xfId="0" applyNumberFormat="1" applyBorder="1" applyAlignment="1">
      <alignment horizontal="center" vertical="center"/>
    </xf>
    <xf numFmtId="0" fontId="0" fillId="0" borderId="42" xfId="0" applyFill="1" applyBorder="1"/>
    <xf numFmtId="11" fontId="14" fillId="0" borderId="42" xfId="0" applyNumberFormat="1" applyFont="1" applyBorder="1" applyAlignment="1">
      <alignment horizontal="center" vertical="center"/>
    </xf>
    <xf numFmtId="171" fontId="69" fillId="0" borderId="42" xfId="0" applyNumberFormat="1" applyFont="1" applyFill="1" applyBorder="1"/>
    <xf numFmtId="0" fontId="8" fillId="0" borderId="42" xfId="0" applyFont="1" applyFill="1" applyBorder="1" applyAlignment="1">
      <alignment horizontal="left" indent="2"/>
    </xf>
    <xf numFmtId="0" fontId="9" fillId="0" borderId="42" xfId="0" applyFont="1" applyFill="1" applyBorder="1" applyAlignment="1" applyProtection="1">
      <alignment horizontal="left" vertical="center" wrapText="1" indent="2"/>
    </xf>
    <xf numFmtId="11" fontId="23" fillId="0" borderId="42" xfId="0" applyNumberFormat="1" applyFont="1" applyFill="1" applyBorder="1" applyAlignment="1" applyProtection="1">
      <alignment horizontal="center" vertical="center" wrapText="1"/>
    </xf>
    <xf numFmtId="0" fontId="8" fillId="0" borderId="42" xfId="0" applyFont="1" applyFill="1" applyBorder="1" applyAlignment="1">
      <alignment horizontal="left" wrapText="1" indent="2"/>
    </xf>
    <xf numFmtId="171" fontId="0" fillId="0" borderId="42" xfId="0" applyNumberFormat="1" applyBorder="1"/>
    <xf numFmtId="171" fontId="69" fillId="0" borderId="42" xfId="0" applyNumberFormat="1" applyFont="1" applyBorder="1"/>
    <xf numFmtId="11" fontId="8" fillId="0" borderId="42" xfId="0" applyNumberFormat="1" applyFont="1" applyFill="1" applyBorder="1" applyAlignment="1">
      <alignment horizontal="center" vertical="center"/>
    </xf>
    <xf numFmtId="11" fontId="8" fillId="0" borderId="44" xfId="0" applyNumberFormat="1" applyFont="1" applyBorder="1" applyAlignment="1">
      <alignment horizontal="center" vertical="center" wrapText="1"/>
    </xf>
    <xf numFmtId="11" fontId="0" fillId="29" borderId="44" xfId="0" applyNumberFormat="1" applyFont="1" applyFill="1" applyBorder="1" applyAlignment="1">
      <alignment horizontal="center" vertical="center"/>
    </xf>
    <xf numFmtId="11" fontId="0" fillId="0" borderId="44" xfId="0" applyNumberFormat="1" applyFont="1" applyFill="1" applyBorder="1" applyAlignment="1">
      <alignment horizontal="center" vertical="center"/>
    </xf>
    <xf numFmtId="0" fontId="0" fillId="0" borderId="42" xfId="0" applyBorder="1" applyAlignment="1">
      <alignment wrapText="1"/>
    </xf>
    <xf numFmtId="0" fontId="0" fillId="33" borderId="42" xfId="0" applyFont="1" applyFill="1" applyBorder="1" applyAlignment="1">
      <alignment horizontal="center" vertical="center" wrapText="1"/>
    </xf>
    <xf numFmtId="0" fontId="9" fillId="0" borderId="42" xfId="0" applyFont="1" applyFill="1" applyBorder="1" applyAlignment="1" applyProtection="1">
      <alignment horizontal="left" vertical="center" wrapText="1" indent="1"/>
    </xf>
    <xf numFmtId="0" fontId="0" fillId="0" borderId="42" xfId="0" applyBorder="1" applyAlignment="1">
      <alignment horizontal="left" indent="1"/>
    </xf>
    <xf numFmtId="11" fontId="8" fillId="0" borderId="42" xfId="0" applyNumberFormat="1" applyFont="1" applyBorder="1" applyAlignment="1">
      <alignment horizontal="center"/>
    </xf>
    <xf numFmtId="11" fontId="0" fillId="0" borderId="0" xfId="0" applyNumberFormat="1" applyFont="1" applyFill="1" applyAlignment="1">
      <alignment horizontal="left"/>
    </xf>
    <xf numFmtId="0" fontId="105" fillId="0" borderId="0" xfId="0" applyFont="1" applyAlignment="1">
      <alignment horizontal="left" vertical="center"/>
    </xf>
    <xf numFmtId="11" fontId="8" fillId="0" borderId="43" xfId="0" applyNumberFormat="1" applyFont="1" applyFill="1" applyBorder="1" applyAlignment="1">
      <alignment horizontal="left" indent="1"/>
    </xf>
    <xf numFmtId="0" fontId="9" fillId="0" borderId="43" xfId="0" applyFont="1" applyFill="1" applyBorder="1" applyAlignment="1" applyProtection="1">
      <alignment horizontal="left" vertical="center" wrapText="1" indent="1"/>
    </xf>
    <xf numFmtId="11" fontId="8" fillId="0" borderId="49" xfId="0" applyNumberFormat="1" applyFont="1" applyFill="1" applyBorder="1" applyAlignment="1">
      <alignment horizontal="left" indent="1"/>
    </xf>
    <xf numFmtId="0" fontId="0" fillId="0" borderId="43" xfId="0" applyFont="1" applyBorder="1" applyAlignment="1">
      <alignment horizontal="left" wrapText="1" indent="1"/>
    </xf>
    <xf numFmtId="11" fontId="8" fillId="0" borderId="48" xfId="0" applyNumberFormat="1" applyFont="1" applyFill="1" applyBorder="1" applyAlignment="1">
      <alignment horizontal="left" indent="1"/>
    </xf>
    <xf numFmtId="0" fontId="8" fillId="0" borderId="43" xfId="0" applyFont="1" applyFill="1" applyBorder="1" applyAlignment="1">
      <alignment horizontal="left" indent="1"/>
    </xf>
    <xf numFmtId="10" fontId="0" fillId="0" borderId="42" xfId="1" applyNumberFormat="1" applyFont="1" applyBorder="1" applyAlignment="1">
      <alignment horizontal="center" vertical="center"/>
    </xf>
    <xf numFmtId="10" fontId="0" fillId="0" borderId="42" xfId="0" applyNumberFormat="1" applyBorder="1" applyAlignment="1">
      <alignment horizontal="center" vertical="center"/>
    </xf>
    <xf numFmtId="10" fontId="0" fillId="0" borderId="0" xfId="0" applyNumberFormat="1" applyAlignment="1">
      <alignment horizontal="center" vertical="center"/>
    </xf>
    <xf numFmtId="11" fontId="0" fillId="31" borderId="32" xfId="0" applyNumberFormat="1" applyFont="1" applyFill="1" applyBorder="1" applyAlignment="1">
      <alignment horizontal="center" vertical="center" wrapText="1"/>
    </xf>
    <xf numFmtId="0" fontId="65" fillId="0" borderId="42" xfId="0" applyFont="1" applyBorder="1" applyAlignment="1">
      <alignment horizontal="center" vertical="center"/>
    </xf>
    <xf numFmtId="0" fontId="0" fillId="0" borderId="42" xfId="0" applyBorder="1" applyAlignment="1">
      <alignment horizontal="left" wrapText="1"/>
    </xf>
    <xf numFmtId="0" fontId="67" fillId="25" borderId="42" xfId="0" applyFont="1" applyFill="1" applyBorder="1" applyAlignment="1">
      <alignment horizontal="center" vertical="center"/>
    </xf>
    <xf numFmtId="11" fontId="1" fillId="25" borderId="32" xfId="0" applyNumberFormat="1" applyFont="1" applyFill="1" applyBorder="1" applyAlignment="1">
      <alignment horizontal="center" vertical="center" wrapText="1"/>
    </xf>
    <xf numFmtId="10" fontId="1" fillId="25" borderId="42" xfId="1" applyNumberFormat="1" applyFont="1" applyFill="1" applyBorder="1" applyAlignment="1">
      <alignment horizontal="center" vertical="center"/>
    </xf>
    <xf numFmtId="10" fontId="1" fillId="25" borderId="42" xfId="0" applyNumberFormat="1" applyFont="1" applyFill="1" applyBorder="1" applyAlignment="1">
      <alignment horizontal="center" vertical="center"/>
    </xf>
    <xf numFmtId="11" fontId="1" fillId="25" borderId="24" xfId="0" applyNumberFormat="1" applyFont="1" applyFill="1" applyBorder="1" applyAlignment="1">
      <alignment horizontal="center" vertical="center"/>
    </xf>
    <xf numFmtId="11" fontId="1" fillId="38" borderId="24" xfId="0" applyNumberFormat="1" applyFont="1" applyFill="1" applyBorder="1" applyAlignment="1">
      <alignment horizontal="center" vertical="center"/>
    </xf>
    <xf numFmtId="0" fontId="67" fillId="38" borderId="42" xfId="0" applyFont="1" applyFill="1" applyBorder="1" applyAlignment="1">
      <alignment horizontal="center" vertical="center"/>
    </xf>
    <xf numFmtId="11" fontId="1" fillId="38" borderId="32" xfId="0" applyNumberFormat="1" applyFont="1" applyFill="1" applyBorder="1" applyAlignment="1">
      <alignment horizontal="center" vertical="center" wrapText="1"/>
    </xf>
    <xf numFmtId="10" fontId="1" fillId="38" borderId="42" xfId="1" applyNumberFormat="1" applyFont="1" applyFill="1" applyBorder="1" applyAlignment="1">
      <alignment horizontal="center" vertical="center"/>
    </xf>
    <xf numFmtId="10" fontId="1" fillId="38" borderId="42" xfId="0" applyNumberFormat="1" applyFont="1" applyFill="1" applyBorder="1" applyAlignment="1">
      <alignment horizontal="center" vertical="center"/>
    </xf>
    <xf numFmtId="10" fontId="0" fillId="0" borderId="0" xfId="0" applyNumberFormat="1" applyFill="1" applyAlignment="1">
      <alignment horizontal="center" vertical="center"/>
    </xf>
    <xf numFmtId="0" fontId="0" fillId="0" borderId="0" xfId="0" applyFill="1" applyAlignment="1">
      <alignment horizontal="right"/>
    </xf>
    <xf numFmtId="0" fontId="107" fillId="0" borderId="0" xfId="0" applyFont="1" applyAlignment="1">
      <alignment horizontal="center" vertical="center"/>
    </xf>
    <xf numFmtId="0" fontId="107" fillId="0" borderId="0" xfId="0" applyFont="1" applyAlignment="1">
      <alignment horizontal="center"/>
    </xf>
    <xf numFmtId="0" fontId="69" fillId="0" borderId="0" xfId="0" applyFont="1" applyAlignment="1">
      <alignment horizontal="center"/>
    </xf>
    <xf numFmtId="0" fontId="1" fillId="25" borderId="42" xfId="0" applyFont="1" applyFill="1" applyBorder="1" applyAlignment="1">
      <alignment horizontal="center" vertical="center" wrapText="1"/>
    </xf>
    <xf numFmtId="11" fontId="8" fillId="25" borderId="42" xfId="0" applyNumberFormat="1" applyFont="1" applyFill="1" applyBorder="1" applyAlignment="1">
      <alignment horizontal="center" vertical="center"/>
    </xf>
    <xf numFmtId="11" fontId="14" fillId="25" borderId="42" xfId="0" applyNumberFormat="1" applyFont="1" applyFill="1" applyBorder="1" applyAlignment="1">
      <alignment horizontal="center" vertical="center"/>
    </xf>
    <xf numFmtId="0" fontId="0" fillId="25" borderId="0" xfId="0" applyFill="1"/>
    <xf numFmtId="9" fontId="0" fillId="31" borderId="0" xfId="1" applyFont="1" applyFill="1" applyBorder="1"/>
    <xf numFmtId="9" fontId="0" fillId="31" borderId="0" xfId="0" applyNumberFormat="1" applyFont="1" applyFill="1" applyBorder="1" applyAlignment="1">
      <alignment horizontal="center" vertical="center"/>
    </xf>
    <xf numFmtId="166" fontId="0" fillId="31" borderId="32" xfId="0" applyNumberFormat="1" applyFont="1" applyFill="1" applyBorder="1" applyAlignment="1">
      <alignment horizontal="center" vertical="center"/>
    </xf>
    <xf numFmtId="0" fontId="1" fillId="25" borderId="8" xfId="0" applyFont="1" applyFill="1" applyBorder="1" applyAlignment="1">
      <alignment horizontal="center" vertical="center" wrapText="1"/>
    </xf>
    <xf numFmtId="0" fontId="1" fillId="38" borderId="8" xfId="0" applyFont="1" applyFill="1" applyBorder="1" applyAlignment="1">
      <alignment horizontal="center" vertical="center" wrapText="1"/>
    </xf>
    <xf numFmtId="0" fontId="0" fillId="0" borderId="42" xfId="0" applyBorder="1" applyAlignment="1">
      <alignment horizontal="left" wrapText="1" indent="1"/>
    </xf>
    <xf numFmtId="11" fontId="0" fillId="0" borderId="42" xfId="0" applyNumberFormat="1" applyFont="1" applyBorder="1" applyAlignment="1">
      <alignment horizontal="center" vertical="center" wrapText="1"/>
    </xf>
    <xf numFmtId="11" fontId="0" fillId="0" borderId="47" xfId="0" applyNumberFormat="1" applyFont="1" applyBorder="1" applyAlignment="1">
      <alignment horizontal="center" vertical="center"/>
    </xf>
    <xf numFmtId="0" fontId="23" fillId="0" borderId="42" xfId="0" applyFont="1" applyFill="1" applyBorder="1" applyAlignment="1" applyProtection="1">
      <alignment horizontal="left" vertical="center" wrapText="1" indent="1"/>
    </xf>
    <xf numFmtId="11" fontId="0" fillId="0" borderId="44" xfId="0" applyNumberFormat="1" applyFont="1" applyBorder="1" applyAlignment="1">
      <alignment horizontal="center" vertical="center"/>
    </xf>
    <xf numFmtId="11" fontId="8" fillId="0" borderId="44" xfId="0" applyNumberFormat="1" applyFont="1" applyBorder="1" applyAlignment="1">
      <alignment horizontal="center" vertical="center"/>
    </xf>
    <xf numFmtId="11" fontId="14" fillId="0" borderId="44" xfId="0" applyNumberFormat="1" applyFont="1" applyBorder="1" applyAlignment="1">
      <alignment horizontal="center" vertical="center"/>
    </xf>
    <xf numFmtId="11" fontId="0" fillId="0" borderId="42" xfId="0" applyNumberFormat="1" applyBorder="1" applyAlignment="1">
      <alignment horizontal="center"/>
    </xf>
    <xf numFmtId="0" fontId="8" fillId="0" borderId="42" xfId="0" applyFont="1" applyFill="1" applyBorder="1" applyAlignment="1">
      <alignment horizontal="left"/>
    </xf>
    <xf numFmtId="0" fontId="1" fillId="0" borderId="42" xfId="0" applyFont="1" applyBorder="1" applyAlignment="1">
      <alignment horizontal="center" vertical="center" wrapText="1"/>
    </xf>
    <xf numFmtId="0" fontId="21" fillId="0" borderId="42" xfId="0" applyFont="1" applyFill="1" applyBorder="1" applyAlignment="1">
      <alignment horizontal="center" vertical="center" wrapText="1"/>
    </xf>
    <xf numFmtId="0" fontId="1" fillId="29" borderId="42" xfId="0" applyFont="1" applyFill="1" applyBorder="1" applyAlignment="1">
      <alignment horizontal="center" vertical="center" wrapText="1"/>
    </xf>
    <xf numFmtId="0" fontId="9" fillId="0" borderId="42" xfId="0" applyFont="1" applyFill="1" applyBorder="1" applyAlignment="1" applyProtection="1">
      <alignment horizontal="left" vertical="center" wrapText="1"/>
    </xf>
    <xf numFmtId="0" fontId="0" fillId="0" borderId="42" xfId="0" applyFill="1" applyBorder="1" applyAlignment="1">
      <alignment horizontal="center" vertical="center"/>
    </xf>
    <xf numFmtId="171" fontId="0" fillId="0" borderId="42" xfId="0" applyNumberFormat="1" applyBorder="1" applyAlignment="1">
      <alignment vertical="center"/>
    </xf>
    <xf numFmtId="0" fontId="0" fillId="0" borderId="42" xfId="0" applyBorder="1" applyAlignment="1">
      <alignment horizontal="left" vertical="center"/>
    </xf>
    <xf numFmtId="0" fontId="0" fillId="0" borderId="42" xfId="0" applyBorder="1" applyAlignment="1">
      <alignment horizontal="left" vertical="center" wrapText="1" indent="2"/>
    </xf>
    <xf numFmtId="11" fontId="1" fillId="31" borderId="0" xfId="0" applyNumberFormat="1" applyFont="1" applyFill="1" applyBorder="1" applyAlignment="1">
      <alignment horizontal="center" vertical="center"/>
    </xf>
    <xf numFmtId="0" fontId="1" fillId="33" borderId="42" xfId="0" applyFont="1" applyFill="1" applyBorder="1" applyAlignment="1">
      <alignment horizontal="center" vertical="center" wrapText="1"/>
    </xf>
    <xf numFmtId="0" fontId="1" fillId="0" borderId="0" xfId="0" applyFont="1" applyFill="1" applyAlignment="1">
      <alignment horizontal="right" vertical="center"/>
    </xf>
    <xf numFmtId="11" fontId="1" fillId="0" borderId="0" xfId="0" applyNumberFormat="1" applyFont="1" applyFill="1" applyAlignment="1">
      <alignment horizontal="center" vertical="center"/>
    </xf>
    <xf numFmtId="11" fontId="14" fillId="0" borderId="42" xfId="0" applyNumberFormat="1" applyFont="1" applyFill="1" applyBorder="1" applyAlignment="1">
      <alignment horizontal="center" vertical="center"/>
    </xf>
    <xf numFmtId="11" fontId="8" fillId="0" borderId="44" xfId="0" applyNumberFormat="1" applyFont="1" applyFill="1" applyBorder="1" applyAlignment="1">
      <alignment horizontal="center" vertical="center"/>
    </xf>
    <xf numFmtId="0" fontId="21" fillId="0" borderId="0" xfId="0" applyFont="1" applyFill="1" applyAlignment="1">
      <alignment horizontal="right" vertical="center"/>
    </xf>
    <xf numFmtId="0" fontId="8" fillId="0" borderId="0" xfId="0" applyFont="1" applyAlignment="1">
      <alignment horizontal="right" vertical="center"/>
    </xf>
    <xf numFmtId="0" fontId="21" fillId="33" borderId="42" xfId="0" applyFont="1" applyFill="1" applyBorder="1" applyAlignment="1">
      <alignment horizontal="center" vertical="center" wrapText="1"/>
    </xf>
    <xf numFmtId="0" fontId="8" fillId="0" borderId="44" xfId="0" applyFont="1" applyFill="1" applyBorder="1" applyAlignment="1">
      <alignment horizontal="right" vertical="center"/>
    </xf>
    <xf numFmtId="11" fontId="8" fillId="0" borderId="47" xfId="0" applyNumberFormat="1" applyFont="1" applyBorder="1" applyAlignment="1">
      <alignment horizontal="center" vertical="center"/>
    </xf>
    <xf numFmtId="11" fontId="8" fillId="0" borderId="8" xfId="0" applyNumberFormat="1" applyFont="1" applyBorder="1" applyAlignment="1">
      <alignment horizontal="center" vertical="center"/>
    </xf>
    <xf numFmtId="11" fontId="21" fillId="0" borderId="0" xfId="0" applyNumberFormat="1" applyFont="1" applyFill="1" applyBorder="1" applyAlignment="1">
      <alignment horizontal="center" vertical="center"/>
    </xf>
    <xf numFmtId="11" fontId="21" fillId="0" borderId="0" xfId="0" applyNumberFormat="1" applyFont="1" applyFill="1" applyAlignment="1">
      <alignment horizontal="center" vertical="center"/>
    </xf>
    <xf numFmtId="0" fontId="14" fillId="0" borderId="0" xfId="0" applyFont="1" applyAlignment="1"/>
    <xf numFmtId="0" fontId="0" fillId="0" borderId="0" xfId="0" applyFill="1" applyBorder="1" applyAlignment="1">
      <alignment horizontal="center" vertical="center"/>
    </xf>
    <xf numFmtId="11" fontId="8" fillId="0" borderId="0" xfId="0" applyNumberFormat="1" applyFont="1" applyFill="1" applyAlignment="1">
      <alignment horizontal="center" vertical="center"/>
    </xf>
    <xf numFmtId="0" fontId="21" fillId="0" borderId="0" xfId="0" applyFont="1" applyFill="1" applyAlignment="1">
      <alignment horizontal="center" vertical="center"/>
    </xf>
    <xf numFmtId="0" fontId="1" fillId="0" borderId="0" xfId="0" applyFont="1" applyFill="1" applyAlignment="1">
      <alignment horizontal="center" vertical="center"/>
    </xf>
    <xf numFmtId="0" fontId="21" fillId="0" borderId="42" xfId="0" applyFont="1" applyFill="1" applyBorder="1" applyAlignment="1">
      <alignment horizontal="center" vertical="center"/>
    </xf>
    <xf numFmtId="0" fontId="1" fillId="0" borderId="42" xfId="0" applyFont="1" applyFill="1" applyBorder="1" applyAlignment="1">
      <alignment horizontal="center" vertical="center"/>
    </xf>
    <xf numFmtId="11" fontId="8" fillId="0" borderId="42" xfId="0" quotePrefix="1" applyNumberFormat="1" applyFont="1" applyFill="1" applyBorder="1" applyAlignment="1">
      <alignment horizontal="center" vertical="center"/>
    </xf>
    <xf numFmtId="11" fontId="0" fillId="0" borderId="42" xfId="0" quotePrefix="1" applyNumberFormat="1" applyFont="1" applyFill="1" applyBorder="1" applyAlignment="1">
      <alignment horizontal="center" vertical="center"/>
    </xf>
    <xf numFmtId="0" fontId="0" fillId="33" borderId="42" xfId="0" applyFont="1" applyFill="1" applyBorder="1" applyAlignment="1">
      <alignment horizontal="center" vertical="center"/>
    </xf>
    <xf numFmtId="0" fontId="0" fillId="0" borderId="7" xfId="0" applyFont="1" applyFill="1" applyBorder="1" applyAlignment="1">
      <alignment horizontal="left" indent="1"/>
    </xf>
    <xf numFmtId="0" fontId="0" fillId="0" borderId="32" xfId="0" applyFont="1" applyFill="1" applyBorder="1" applyAlignment="1" applyProtection="1">
      <alignment horizontal="left" vertical="center" wrapText="1" indent="1"/>
    </xf>
    <xf numFmtId="0" fontId="0" fillId="0" borderId="32" xfId="0" applyFont="1" applyFill="1" applyBorder="1" applyAlignment="1">
      <alignment horizontal="left" vertical="center" indent="1"/>
    </xf>
    <xf numFmtId="0" fontId="8" fillId="0" borderId="4" xfId="0" applyFont="1" applyFill="1" applyBorder="1" applyAlignment="1" applyProtection="1">
      <alignment horizontal="left" vertical="center" wrapText="1" indent="1"/>
    </xf>
    <xf numFmtId="0" fontId="0" fillId="31" borderId="32" xfId="0" applyFont="1" applyFill="1" applyBorder="1" applyAlignment="1">
      <alignment vertical="center"/>
    </xf>
    <xf numFmtId="11" fontId="0" fillId="31" borderId="0" xfId="0" applyNumberFormat="1" applyFont="1" applyFill="1" applyBorder="1" applyAlignment="1">
      <alignment vertical="center"/>
    </xf>
    <xf numFmtId="9" fontId="0" fillId="31" borderId="32" xfId="1" applyFont="1" applyFill="1" applyBorder="1" applyAlignment="1">
      <alignment vertical="center"/>
    </xf>
    <xf numFmtId="0" fontId="65" fillId="31" borderId="0" xfId="0" applyFont="1" applyFill="1" applyBorder="1" applyAlignment="1">
      <alignment vertical="center"/>
    </xf>
    <xf numFmtId="0" fontId="1" fillId="0" borderId="50" xfId="0" applyFont="1" applyBorder="1" applyAlignment="1">
      <alignment horizontal="center" vertical="center"/>
    </xf>
    <xf numFmtId="0" fontId="0" fillId="0" borderId="51" xfId="0" applyFont="1" applyBorder="1" applyAlignment="1">
      <alignment horizontal="center" vertical="center"/>
    </xf>
    <xf numFmtId="0" fontId="0" fillId="0" borderId="51" xfId="0" applyFont="1" applyBorder="1" applyAlignment="1">
      <alignment horizontal="left" indent="1"/>
    </xf>
    <xf numFmtId="1" fontId="1" fillId="0" borderId="51" xfId="0" applyNumberFormat="1" applyFont="1" applyBorder="1" applyAlignment="1">
      <alignment horizontal="center"/>
    </xf>
    <xf numFmtId="1" fontId="1" fillId="0" borderId="51" xfId="0" applyNumberFormat="1" applyFont="1" applyBorder="1" applyAlignment="1">
      <alignment horizontal="center" vertical="center"/>
    </xf>
    <xf numFmtId="0" fontId="1" fillId="31" borderId="1" xfId="0" applyFont="1" applyFill="1" applyBorder="1" applyAlignment="1">
      <alignment horizontal="left" indent="2"/>
    </xf>
    <xf numFmtId="0" fontId="1" fillId="0" borderId="50" xfId="0" applyFont="1" applyBorder="1" applyAlignment="1">
      <alignment horizontal="left" vertical="center" indent="2"/>
    </xf>
    <xf numFmtId="0" fontId="0" fillId="0" borderId="51" xfId="0" applyFont="1" applyBorder="1" applyAlignment="1">
      <alignment horizontal="left" vertical="center" indent="2"/>
    </xf>
    <xf numFmtId="0" fontId="109" fillId="25" borderId="9" xfId="0" applyFont="1" applyFill="1" applyBorder="1" applyAlignment="1">
      <alignment horizontal="center" vertical="center"/>
    </xf>
    <xf numFmtId="0" fontId="109" fillId="25" borderId="10" xfId="0" applyFont="1" applyFill="1" applyBorder="1" applyAlignment="1">
      <alignment horizontal="center" vertical="center"/>
    </xf>
    <xf numFmtId="0" fontId="109" fillId="38" borderId="9" xfId="0" applyFont="1" applyFill="1" applyBorder="1" applyAlignment="1">
      <alignment horizontal="center" vertical="center"/>
    </xf>
    <xf numFmtId="0" fontId="109" fillId="38" borderId="10" xfId="0" applyFont="1" applyFill="1" applyBorder="1" applyAlignment="1">
      <alignment horizontal="center" vertical="center"/>
    </xf>
    <xf numFmtId="11" fontId="1" fillId="25" borderId="32" xfId="0" applyNumberFormat="1" applyFont="1" applyFill="1" applyBorder="1" applyAlignment="1">
      <alignment horizontal="center" vertical="center"/>
    </xf>
    <xf numFmtId="11" fontId="1" fillId="38" borderId="42" xfId="0" applyNumberFormat="1" applyFont="1" applyFill="1" applyBorder="1" applyAlignment="1">
      <alignment horizontal="center" vertical="center"/>
    </xf>
    <xf numFmtId="11" fontId="106" fillId="31" borderId="0" xfId="0" applyNumberFormat="1" applyFont="1" applyFill="1" applyBorder="1" applyAlignment="1">
      <alignment horizontal="center" vertical="center"/>
    </xf>
    <xf numFmtId="0" fontId="99" fillId="31" borderId="0" xfId="147" applyFont="1" applyFill="1" applyBorder="1"/>
    <xf numFmtId="0" fontId="100" fillId="31" borderId="0" xfId="147" applyFont="1" applyFill="1" applyBorder="1"/>
    <xf numFmtId="11" fontId="9" fillId="31" borderId="0" xfId="147" applyNumberFormat="1" applyFont="1" applyFill="1" applyBorder="1" applyAlignment="1">
      <alignment horizontal="center" vertical="center"/>
    </xf>
    <xf numFmtId="0" fontId="9" fillId="31" borderId="0" xfId="147" applyFont="1" applyFill="1" applyBorder="1"/>
    <xf numFmtId="0" fontId="96" fillId="31" borderId="0" xfId="147" applyFont="1" applyFill="1" applyBorder="1"/>
    <xf numFmtId="11" fontId="94" fillId="31" borderId="0" xfId="147" applyNumberFormat="1" applyFont="1" applyFill="1" applyBorder="1" applyAlignment="1">
      <alignment horizontal="left"/>
    </xf>
    <xf numFmtId="0" fontId="9" fillId="31" borderId="0" xfId="147" applyFont="1" applyFill="1" applyBorder="1" applyAlignment="1">
      <alignment horizontal="center" vertical="center" wrapText="1"/>
    </xf>
    <xf numFmtId="0" fontId="9" fillId="31" borderId="0" xfId="147" applyFont="1" applyFill="1" applyBorder="1" applyAlignment="1">
      <alignment vertical="center"/>
    </xf>
    <xf numFmtId="0" fontId="111" fillId="31" borderId="0" xfId="147" applyFont="1" applyFill="1" applyBorder="1" applyAlignment="1">
      <alignment horizontal="left"/>
    </xf>
    <xf numFmtId="0" fontId="112" fillId="31" borderId="0" xfId="147" applyFont="1" applyFill="1" applyBorder="1" applyAlignment="1">
      <alignment horizontal="left"/>
    </xf>
    <xf numFmtId="0" fontId="100" fillId="31" borderId="32" xfId="147" applyFont="1" applyFill="1" applyBorder="1" applyAlignment="1">
      <alignment horizontal="center" vertical="center" wrapText="1"/>
    </xf>
    <xf numFmtId="11" fontId="9" fillId="31" borderId="0" xfId="147" applyNumberFormat="1" applyFont="1" applyFill="1" applyBorder="1"/>
    <xf numFmtId="11" fontId="100" fillId="31" borderId="0" xfId="147" applyNumberFormat="1" applyFont="1" applyFill="1" applyBorder="1" applyAlignment="1">
      <alignment horizontal="center" vertical="center"/>
    </xf>
    <xf numFmtId="0" fontId="9" fillId="31" borderId="50" xfId="147" applyFont="1" applyFill="1" applyBorder="1"/>
    <xf numFmtId="11" fontId="9" fillId="31" borderId="50" xfId="147" applyNumberFormat="1" applyFont="1" applyFill="1" applyBorder="1" applyAlignment="1">
      <alignment horizontal="center" vertical="center"/>
    </xf>
    <xf numFmtId="0" fontId="9" fillId="31" borderId="51" xfId="147" applyFont="1" applyFill="1" applyBorder="1"/>
    <xf numFmtId="11" fontId="94" fillId="31" borderId="51" xfId="147" applyNumberFormat="1" applyFont="1" applyFill="1" applyBorder="1" applyAlignment="1">
      <alignment horizontal="center" vertical="center"/>
    </xf>
    <xf numFmtId="11" fontId="9" fillId="31" borderId="51" xfId="147" applyNumberFormat="1" applyFont="1" applyFill="1" applyBorder="1" applyAlignment="1">
      <alignment horizontal="center" vertical="center"/>
    </xf>
    <xf numFmtId="11" fontId="111" fillId="31" borderId="51" xfId="147" applyNumberFormat="1" applyFont="1" applyFill="1" applyBorder="1" applyAlignment="1">
      <alignment horizontal="center" vertical="center"/>
    </xf>
    <xf numFmtId="11" fontId="112" fillId="31" borderId="51" xfId="147" applyNumberFormat="1" applyFont="1" applyFill="1" applyBorder="1" applyAlignment="1">
      <alignment horizontal="center" vertical="center"/>
    </xf>
    <xf numFmtId="0" fontId="100" fillId="31" borderId="0" xfId="147" applyFont="1" applyFill="1" applyBorder="1" applyAlignment="1">
      <alignment horizontal="center" vertical="center"/>
    </xf>
    <xf numFmtId="0" fontId="9" fillId="31" borderId="0" xfId="147" applyFont="1" applyFill="1" applyBorder="1" applyAlignment="1">
      <alignment horizontal="center" vertical="center"/>
    </xf>
    <xf numFmtId="0" fontId="9" fillId="31" borderId="50" xfId="147" applyFont="1" applyFill="1" applyBorder="1" applyAlignment="1">
      <alignment horizontal="center" vertical="center"/>
    </xf>
    <xf numFmtId="0" fontId="9" fillId="31" borderId="51" xfId="147" applyFont="1" applyFill="1" applyBorder="1" applyAlignment="1">
      <alignment horizontal="center" vertical="center"/>
    </xf>
    <xf numFmtId="11" fontId="0" fillId="0" borderId="13" xfId="0" applyNumberFormat="1" applyFill="1" applyBorder="1" applyAlignment="1">
      <alignment horizontal="center" vertical="center" wrapText="1"/>
    </xf>
    <xf numFmtId="0" fontId="0" fillId="0" borderId="32" xfId="0" applyFill="1" applyBorder="1" applyAlignment="1">
      <alignment vertical="center"/>
    </xf>
    <xf numFmtId="11" fontId="1" fillId="25" borderId="6" xfId="0" applyNumberFormat="1" applyFont="1" applyFill="1" applyBorder="1" applyAlignment="1">
      <alignment horizontal="center" vertical="center"/>
    </xf>
    <xf numFmtId="11" fontId="21" fillId="25" borderId="6" xfId="0" applyNumberFormat="1" applyFont="1" applyFill="1" applyBorder="1" applyAlignment="1">
      <alignment horizontal="center" vertical="center"/>
    </xf>
    <xf numFmtId="11" fontId="21" fillId="38" borderId="6" xfId="0" applyNumberFormat="1" applyFont="1" applyFill="1" applyBorder="1" applyAlignment="1">
      <alignment horizontal="center" vertical="center"/>
    </xf>
    <xf numFmtId="0" fontId="8" fillId="38" borderId="32" xfId="0" applyFont="1" applyFill="1" applyBorder="1" applyAlignment="1">
      <alignment vertical="center" wrapText="1"/>
    </xf>
    <xf numFmtId="10" fontId="8" fillId="38" borderId="32" xfId="1" applyNumberFormat="1" applyFont="1" applyFill="1" applyBorder="1" applyAlignment="1">
      <alignment horizontal="center"/>
    </xf>
    <xf numFmtId="0" fontId="0" fillId="38" borderId="32" xfId="0" applyFill="1" applyBorder="1" applyAlignment="1">
      <alignment wrapText="1"/>
    </xf>
    <xf numFmtId="10" fontId="0" fillId="38" borderId="32" xfId="1" applyNumberFormat="1" applyFont="1" applyFill="1" applyBorder="1" applyAlignment="1">
      <alignment horizontal="center"/>
    </xf>
    <xf numFmtId="11" fontId="1" fillId="25" borderId="6" xfId="0" applyNumberFormat="1" applyFont="1" applyFill="1" applyBorder="1" applyAlignment="1">
      <alignment horizontal="center"/>
    </xf>
    <xf numFmtId="9" fontId="0" fillId="25" borderId="32" xfId="0" applyNumberFormat="1" applyFill="1" applyBorder="1" applyAlignment="1">
      <alignment horizontal="center" vertical="center"/>
    </xf>
    <xf numFmtId="9" fontId="0" fillId="25" borderId="32" xfId="1" applyFont="1" applyFill="1" applyBorder="1" applyAlignment="1">
      <alignment horizontal="center"/>
    </xf>
    <xf numFmtId="9" fontId="0" fillId="25" borderId="6" xfId="0" applyNumberFormat="1" applyFont="1" applyFill="1" applyBorder="1" applyAlignment="1">
      <alignment horizontal="center" vertical="center"/>
    </xf>
    <xf numFmtId="0" fontId="0" fillId="33" borderId="12" xfId="0" applyFill="1" applyBorder="1" applyAlignment="1">
      <alignment horizontal="center" vertical="center" wrapText="1"/>
    </xf>
    <xf numFmtId="0" fontId="0" fillId="33" borderId="42" xfId="0" applyFill="1" applyBorder="1" applyAlignment="1">
      <alignment horizontal="center" vertical="center" wrapText="1"/>
    </xf>
    <xf numFmtId="0" fontId="0" fillId="0" borderId="3" xfId="0" applyFill="1" applyBorder="1" applyAlignment="1">
      <alignment horizontal="center" vertical="center"/>
    </xf>
    <xf numFmtId="3" fontId="0" fillId="0" borderId="3" xfId="0" applyNumberFormat="1" applyFill="1" applyBorder="1" applyAlignment="1">
      <alignment horizontal="center" vertical="center"/>
    </xf>
    <xf numFmtId="11" fontId="0" fillId="0" borderId="3" xfId="0" applyNumberFormat="1" applyFont="1" applyFill="1" applyBorder="1" applyAlignment="1">
      <alignment horizontal="center" vertical="center"/>
    </xf>
    <xf numFmtId="0" fontId="114" fillId="0" borderId="0" xfId="0" applyFont="1" applyFill="1" applyBorder="1" applyAlignment="1">
      <alignment horizontal="left" vertical="center"/>
    </xf>
    <xf numFmtId="0" fontId="58" fillId="31" borderId="0" xfId="0" applyFont="1" applyFill="1"/>
    <xf numFmtId="0" fontId="0" fillId="0" borderId="0" xfId="0" quotePrefix="1" applyFill="1" applyAlignment="1">
      <alignment vertical="center"/>
    </xf>
    <xf numFmtId="11" fontId="0" fillId="0" borderId="24" xfId="0" applyNumberFormat="1" applyFont="1" applyFill="1" applyBorder="1" applyAlignment="1">
      <alignment horizontal="center"/>
    </xf>
    <xf numFmtId="0" fontId="17" fillId="0" borderId="0" xfId="0" applyFont="1"/>
    <xf numFmtId="11" fontId="0" fillId="0" borderId="0" xfId="0" applyNumberFormat="1" applyFill="1" applyAlignment="1">
      <alignment vertical="center"/>
    </xf>
    <xf numFmtId="0" fontId="0" fillId="31" borderId="0" xfId="0" applyFont="1" applyFill="1" applyAlignment="1">
      <alignment horizontal="center" vertical="center" wrapText="1"/>
    </xf>
    <xf numFmtId="11" fontId="0" fillId="31" borderId="0" xfId="0" applyNumberFormat="1" applyFont="1" applyFill="1" applyAlignment="1">
      <alignment horizontal="center" vertical="center"/>
    </xf>
    <xf numFmtId="0" fontId="67" fillId="31" borderId="0" xfId="0" applyFont="1" applyFill="1" applyAlignment="1">
      <alignment horizontal="left" vertical="center"/>
    </xf>
    <xf numFmtId="0" fontId="1" fillId="31" borderId="46" xfId="0" applyFont="1" applyFill="1" applyBorder="1" applyAlignment="1">
      <alignment horizontal="center" vertical="center"/>
    </xf>
    <xf numFmtId="11" fontId="1" fillId="31" borderId="46" xfId="0" applyNumberFormat="1" applyFont="1" applyFill="1" applyBorder="1" applyAlignment="1">
      <alignment horizontal="center" vertical="center" wrapText="1"/>
    </xf>
    <xf numFmtId="0" fontId="1" fillId="31" borderId="46" xfId="0" applyFont="1" applyFill="1" applyBorder="1" applyAlignment="1">
      <alignment horizontal="center" vertical="center" wrapText="1"/>
    </xf>
    <xf numFmtId="11" fontId="1" fillId="31" borderId="0" xfId="0" applyNumberFormat="1" applyFont="1" applyFill="1" applyAlignment="1">
      <alignment horizontal="center"/>
    </xf>
    <xf numFmtId="0" fontId="0" fillId="31" borderId="50" xfId="0" applyFont="1" applyFill="1" applyBorder="1"/>
    <xf numFmtId="11" fontId="0" fillId="31" borderId="50" xfId="0" applyNumberFormat="1" applyFont="1" applyFill="1" applyBorder="1" applyAlignment="1">
      <alignment horizontal="center" vertical="center" wrapText="1"/>
    </xf>
    <xf numFmtId="11" fontId="0" fillId="31" borderId="50" xfId="0" applyNumberFormat="1" applyFont="1" applyFill="1" applyBorder="1"/>
    <xf numFmtId="11" fontId="0" fillId="31" borderId="50" xfId="0" applyNumberFormat="1" applyFont="1" applyFill="1" applyBorder="1" applyAlignment="1">
      <alignment horizontal="center" vertical="center"/>
    </xf>
    <xf numFmtId="11" fontId="0" fillId="31" borderId="50" xfId="0" applyNumberFormat="1" applyFont="1" applyFill="1" applyBorder="1" applyAlignment="1">
      <alignment horizontal="center"/>
    </xf>
    <xf numFmtId="0" fontId="0" fillId="31" borderId="51" xfId="0" applyFont="1" applyFill="1" applyBorder="1"/>
    <xf numFmtId="11" fontId="0" fillId="31" borderId="51" xfId="0" applyNumberFormat="1" applyFont="1" applyFill="1" applyBorder="1" applyAlignment="1">
      <alignment horizontal="center" vertical="center" wrapText="1"/>
    </xf>
    <xf numFmtId="11" fontId="0" fillId="31" borderId="51" xfId="0" applyNumberFormat="1" applyFont="1" applyFill="1" applyBorder="1"/>
    <xf numFmtId="11" fontId="0" fillId="31" borderId="51" xfId="0" applyNumberFormat="1" applyFont="1" applyFill="1" applyBorder="1" applyAlignment="1">
      <alignment horizontal="center" vertical="center"/>
    </xf>
    <xf numFmtId="11" fontId="0" fillId="31" borderId="51" xfId="0" applyNumberFormat="1" applyFont="1" applyFill="1" applyBorder="1" applyAlignment="1">
      <alignment horizontal="center"/>
    </xf>
    <xf numFmtId="11" fontId="104" fillId="31" borderId="51" xfId="0" applyNumberFormat="1" applyFont="1" applyFill="1" applyBorder="1"/>
    <xf numFmtId="11" fontId="104" fillId="31" borderId="51" xfId="0" applyNumberFormat="1" applyFont="1" applyFill="1" applyBorder="1" applyAlignment="1">
      <alignment horizontal="center" vertical="center"/>
    </xf>
    <xf numFmtId="0" fontId="69" fillId="0" borderId="0" xfId="0" quotePrefix="1" applyFont="1" applyAlignment="1">
      <alignment vertical="center"/>
    </xf>
    <xf numFmtId="0" fontId="0" fillId="0" borderId="24"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0" xfId="0" applyBorder="1" applyAlignment="1">
      <alignment horizontal="left" vertical="center" wrapText="1"/>
    </xf>
    <xf numFmtId="3" fontId="0" fillId="0" borderId="0" xfId="0" applyNumberFormat="1" applyFill="1" applyBorder="1" applyAlignment="1">
      <alignment horizontal="center" vertical="center"/>
    </xf>
    <xf numFmtId="2" fontId="0" fillId="0" borderId="0" xfId="0" applyNumberFormat="1" applyFont="1" applyFill="1" applyBorder="1" applyAlignment="1">
      <alignment horizontal="center" vertical="center"/>
    </xf>
    <xf numFmtId="0" fontId="8" fillId="0" borderId="0" xfId="0" applyFont="1" applyFill="1" applyBorder="1" applyAlignment="1">
      <alignment horizontal="left" vertical="center"/>
    </xf>
    <xf numFmtId="9" fontId="0" fillId="25" borderId="6" xfId="1" applyFont="1" applyFill="1" applyBorder="1" applyAlignment="1">
      <alignment horizontal="center" vertical="center"/>
    </xf>
    <xf numFmtId="9" fontId="0" fillId="25" borderId="32" xfId="1" applyFont="1" applyFill="1" applyBorder="1" applyAlignment="1">
      <alignment horizontal="center" vertical="center"/>
    </xf>
    <xf numFmtId="0" fontId="16" fillId="0" borderId="0" xfId="0" quotePrefix="1" applyFont="1" applyAlignment="1">
      <alignment vertical="center"/>
    </xf>
    <xf numFmtId="2" fontId="8" fillId="0" borderId="3" xfId="0" applyNumberFormat="1" applyFont="1" applyFill="1" applyBorder="1" applyAlignment="1">
      <alignment horizontal="center" vertical="center"/>
    </xf>
    <xf numFmtId="11" fontId="8" fillId="0" borderId="3" xfId="0" quotePrefix="1" applyNumberFormat="1" applyFont="1" applyFill="1" applyBorder="1" applyAlignment="1">
      <alignment horizontal="center" vertical="center"/>
    </xf>
    <xf numFmtId="49" fontId="9" fillId="0" borderId="6" xfId="0" applyNumberFormat="1" applyFont="1" applyFill="1" applyBorder="1" applyAlignment="1">
      <alignment horizontal="left" vertical="center" wrapText="1"/>
    </xf>
    <xf numFmtId="11" fontId="23" fillId="0" borderId="6" xfId="0" applyNumberFormat="1" applyFont="1" applyFill="1" applyBorder="1" applyAlignment="1">
      <alignment horizontal="center" vertical="center" wrapText="1"/>
    </xf>
    <xf numFmtId="11" fontId="9" fillId="0" borderId="6" xfId="0" applyNumberFormat="1" applyFont="1" applyFill="1" applyBorder="1" applyAlignment="1">
      <alignment horizontal="center" vertical="center" wrapText="1"/>
    </xf>
    <xf numFmtId="0" fontId="117" fillId="0" borderId="0" xfId="0" applyFont="1"/>
    <xf numFmtId="0" fontId="74" fillId="0" borderId="1" xfId="0" applyFont="1" applyFill="1" applyBorder="1" applyAlignment="1" applyProtection="1">
      <alignment vertical="center"/>
    </xf>
    <xf numFmtId="0" fontId="0" fillId="40" borderId="6" xfId="0" applyFill="1" applyBorder="1" applyAlignment="1">
      <alignment horizontal="center" vertical="center" wrapText="1"/>
    </xf>
    <xf numFmtId="11" fontId="118" fillId="0" borderId="32" xfId="0" applyNumberFormat="1" applyFont="1" applyFill="1" applyBorder="1" applyAlignment="1">
      <alignment horizontal="center"/>
    </xf>
    <xf numFmtId="0" fontId="0" fillId="0" borderId="0" xfId="0" quotePrefix="1"/>
    <xf numFmtId="0" fontId="0" fillId="0" borderId="0" xfId="0" quotePrefix="1" applyAlignment="1">
      <alignment horizontal="left" indent="2"/>
    </xf>
    <xf numFmtId="11" fontId="98" fillId="0" borderId="42" xfId="0" applyNumberFormat="1" applyFont="1" applyFill="1" applyBorder="1" applyAlignment="1">
      <alignment horizontal="center"/>
    </xf>
    <xf numFmtId="0" fontId="0" fillId="40" borderId="3" xfId="0" applyFont="1" applyFill="1" applyBorder="1" applyAlignment="1">
      <alignment vertical="center" wrapText="1"/>
    </xf>
    <xf numFmtId="1" fontId="0" fillId="40" borderId="3" xfId="0" applyNumberFormat="1" applyFont="1" applyFill="1" applyBorder="1" applyAlignment="1">
      <alignment horizontal="center" vertical="center"/>
    </xf>
    <xf numFmtId="0" fontId="0" fillId="40" borderId="3" xfId="0" applyFill="1" applyBorder="1" applyAlignment="1">
      <alignment horizontal="left" vertical="center" wrapText="1"/>
    </xf>
    <xf numFmtId="11" fontId="0" fillId="40" borderId="3" xfId="0" applyNumberFormat="1" applyFill="1" applyBorder="1" applyAlignment="1">
      <alignment horizontal="center" vertical="center"/>
    </xf>
    <xf numFmtId="0" fontId="0" fillId="25" borderId="3" xfId="0" applyFont="1" applyFill="1" applyBorder="1" applyAlignment="1">
      <alignment vertical="center" wrapText="1"/>
    </xf>
    <xf numFmtId="1" fontId="0" fillId="25" borderId="3" xfId="0" applyNumberFormat="1" applyFont="1" applyFill="1" applyBorder="1" applyAlignment="1">
      <alignment horizontal="center" vertical="center"/>
    </xf>
    <xf numFmtId="0" fontId="0" fillId="25" borderId="3" xfId="0" applyFill="1" applyBorder="1" applyAlignment="1">
      <alignment horizontal="left" vertical="center" wrapText="1"/>
    </xf>
    <xf numFmtId="11" fontId="0" fillId="25" borderId="3" xfId="0" applyNumberFormat="1" applyFill="1" applyBorder="1" applyAlignment="1">
      <alignment horizontal="center" vertical="center"/>
    </xf>
    <xf numFmtId="0" fontId="120" fillId="0" borderId="0" xfId="0" quotePrefix="1" applyFont="1" applyAlignment="1">
      <alignment vertical="center"/>
    </xf>
    <xf numFmtId="11" fontId="0" fillId="0" borderId="0" xfId="0" applyNumberFormat="1" applyAlignment="1">
      <alignment horizontal="center" vertical="center" wrapText="1"/>
    </xf>
    <xf numFmtId="11" fontId="0" fillId="0" borderId="0" xfId="1" applyNumberFormat="1" applyFont="1" applyAlignment="1">
      <alignment horizontal="center" vertical="center" wrapText="1"/>
    </xf>
    <xf numFmtId="11" fontId="0" fillId="0" borderId="0" xfId="1" applyNumberFormat="1" applyFont="1" applyAlignment="1">
      <alignment horizontal="center" vertical="center"/>
    </xf>
    <xf numFmtId="0" fontId="0" fillId="25" borderId="6" xfId="0" applyFill="1" applyBorder="1" applyAlignment="1">
      <alignment horizontal="center" vertical="center" wrapText="1"/>
    </xf>
    <xf numFmtId="11" fontId="23" fillId="25" borderId="6" xfId="0" applyNumberFormat="1" applyFont="1" applyFill="1" applyBorder="1" applyAlignment="1">
      <alignment horizontal="center" vertical="center" wrapText="1"/>
    </xf>
    <xf numFmtId="11" fontId="8" fillId="25" borderId="32" xfId="0" applyNumberFormat="1" applyFont="1" applyFill="1" applyBorder="1" applyAlignment="1">
      <alignment horizontal="center" vertical="center"/>
    </xf>
    <xf numFmtId="0" fontId="0" fillId="0" borderId="42" xfId="0" applyBorder="1" applyAlignment="1">
      <alignment horizontal="center" vertical="center" wrapText="1"/>
    </xf>
    <xf numFmtId="9" fontId="8" fillId="25" borderId="6" xfId="1" applyFont="1" applyFill="1" applyBorder="1" applyAlignment="1">
      <alignment horizontal="center" vertical="center"/>
    </xf>
    <xf numFmtId="9" fontId="8" fillId="25" borderId="32" xfId="1" applyFont="1" applyFill="1" applyBorder="1" applyAlignment="1">
      <alignment horizontal="center" vertical="center"/>
    </xf>
    <xf numFmtId="9" fontId="0" fillId="0" borderId="6" xfId="1" applyNumberFormat="1" applyFont="1" applyBorder="1" applyAlignment="1">
      <alignment horizontal="center"/>
    </xf>
    <xf numFmtId="0" fontId="0" fillId="25" borderId="32" xfId="0" applyFill="1" applyBorder="1" applyAlignment="1">
      <alignment horizontal="center" vertical="center"/>
    </xf>
    <xf numFmtId="2" fontId="0" fillId="43" borderId="0" xfId="0" applyNumberFormat="1" applyFill="1" applyBorder="1" applyAlignment="1">
      <alignment horizontal="center" vertical="center"/>
    </xf>
    <xf numFmtId="11" fontId="1" fillId="38" borderId="58" xfId="0" applyNumberFormat="1" applyFont="1" applyFill="1" applyBorder="1" applyAlignment="1">
      <alignment horizontal="center" vertical="center"/>
    </xf>
    <xf numFmtId="11" fontId="1" fillId="38" borderId="0" xfId="0" applyNumberFormat="1" applyFont="1" applyFill="1" applyBorder="1" applyAlignment="1">
      <alignment horizontal="center" vertical="center"/>
    </xf>
    <xf numFmtId="11" fontId="121" fillId="46" borderId="59" xfId="0" applyNumberFormat="1" applyFont="1" applyFill="1" applyBorder="1" applyAlignment="1" applyProtection="1">
      <alignment horizontal="center" vertical="center" wrapText="1"/>
    </xf>
    <xf numFmtId="11" fontId="121" fillId="46" borderId="60" xfId="0" applyNumberFormat="1" applyFont="1" applyFill="1" applyBorder="1" applyAlignment="1" applyProtection="1">
      <alignment horizontal="center" vertical="center" wrapText="1"/>
    </xf>
    <xf numFmtId="11" fontId="121" fillId="46" borderId="61" xfId="0" applyNumberFormat="1" applyFont="1" applyFill="1" applyBorder="1" applyAlignment="1" applyProtection="1">
      <alignment horizontal="center" vertical="center" wrapText="1"/>
    </xf>
    <xf numFmtId="11" fontId="1" fillId="38" borderId="62" xfId="0" applyNumberFormat="1" applyFont="1" applyFill="1" applyBorder="1" applyAlignment="1">
      <alignment horizontal="center" vertical="center" wrapText="1"/>
    </xf>
    <xf numFmtId="11" fontId="1" fillId="38" borderId="63" xfId="0" applyNumberFormat="1" applyFont="1" applyFill="1" applyBorder="1" applyAlignment="1">
      <alignment horizontal="center" vertical="center" wrapText="1"/>
    </xf>
    <xf numFmtId="11" fontId="1" fillId="38" borderId="64" xfId="0" applyNumberFormat="1" applyFont="1" applyFill="1" applyBorder="1" applyAlignment="1">
      <alignment horizontal="center" vertical="center" wrapText="1"/>
    </xf>
    <xf numFmtId="0" fontId="0" fillId="0" borderId="0" xfId="0" applyFill="1" applyAlignment="1">
      <alignment vertical="center" wrapText="1"/>
    </xf>
    <xf numFmtId="0" fontId="0" fillId="0" borderId="0" xfId="0" applyFont="1" applyFill="1" applyBorder="1" applyAlignment="1">
      <alignment horizontal="left" vertical="center"/>
    </xf>
    <xf numFmtId="0" fontId="0" fillId="0" borderId="0" xfId="0" applyFont="1" applyFill="1" applyBorder="1" applyAlignment="1">
      <alignment vertical="center"/>
    </xf>
    <xf numFmtId="11" fontId="0" fillId="28" borderId="65" xfId="0" applyNumberFormat="1" applyFill="1" applyBorder="1" applyAlignment="1">
      <alignment horizontal="center" vertical="center"/>
    </xf>
    <xf numFmtId="11" fontId="0" fillId="38" borderId="66" xfId="0" applyNumberFormat="1" applyFill="1" applyBorder="1" applyAlignment="1">
      <alignment horizontal="center" vertical="center"/>
    </xf>
    <xf numFmtId="11" fontId="16" fillId="38" borderId="66" xfId="0" applyNumberFormat="1" applyFont="1" applyFill="1" applyBorder="1" applyAlignment="1">
      <alignment horizontal="center" vertical="center"/>
    </xf>
    <xf numFmtId="11" fontId="0" fillId="38" borderId="65" xfId="0" applyNumberFormat="1" applyFill="1" applyBorder="1" applyAlignment="1">
      <alignment horizontal="center" vertical="center"/>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xf>
    <xf numFmtId="0" fontId="8" fillId="0" borderId="0" xfId="0" applyFont="1" applyFill="1" applyBorder="1" applyAlignment="1">
      <alignment vertical="center"/>
    </xf>
    <xf numFmtId="0" fontId="0" fillId="0" borderId="0" xfId="0" applyFill="1" applyBorder="1" applyAlignment="1">
      <alignment horizontal="left" vertical="center"/>
    </xf>
    <xf numFmtId="0" fontId="9"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wrapText="1"/>
    </xf>
    <xf numFmtId="0" fontId="8" fillId="0" borderId="0" xfId="0" applyFont="1" applyFill="1" applyBorder="1" applyAlignment="1">
      <alignment vertical="center" wrapText="1"/>
    </xf>
    <xf numFmtId="0" fontId="0" fillId="0" borderId="0" xfId="0" applyBorder="1" applyAlignment="1">
      <alignment vertical="center"/>
    </xf>
    <xf numFmtId="0" fontId="23" fillId="0" borderId="67" xfId="0" applyFont="1" applyFill="1" applyBorder="1" applyAlignment="1" applyProtection="1">
      <alignment vertical="center"/>
    </xf>
    <xf numFmtId="0" fontId="8" fillId="0" borderId="0" xfId="0" applyFont="1" applyAlignment="1">
      <alignment horizontal="center"/>
    </xf>
    <xf numFmtId="11" fontId="1" fillId="38" borderId="0" xfId="0" applyNumberFormat="1" applyFont="1" applyFill="1" applyBorder="1" applyAlignment="1">
      <alignment horizontal="center" vertical="center" wrapText="1"/>
    </xf>
    <xf numFmtId="11" fontId="8" fillId="0" borderId="0" xfId="0" applyNumberFormat="1" applyFont="1" applyBorder="1" applyAlignment="1">
      <alignment horizontal="center" vertical="center"/>
    </xf>
    <xf numFmtId="11" fontId="121" fillId="46" borderId="0" xfId="0" applyNumberFormat="1" applyFont="1" applyFill="1" applyBorder="1" applyAlignment="1" applyProtection="1">
      <alignment horizontal="left" vertical="center"/>
    </xf>
    <xf numFmtId="0" fontId="0" fillId="0" borderId="0" xfId="0" applyBorder="1" applyAlignment="1">
      <alignment horizontal="left"/>
    </xf>
    <xf numFmtId="0" fontId="0" fillId="47" borderId="0" xfId="0" applyFill="1" applyAlignment="1">
      <alignment vertical="center"/>
    </xf>
    <xf numFmtId="11" fontId="5" fillId="46" borderId="0" xfId="0" applyNumberFormat="1" applyFont="1" applyFill="1" applyBorder="1" applyAlignment="1" applyProtection="1">
      <alignment horizontal="left" vertical="center"/>
    </xf>
    <xf numFmtId="11" fontId="0" fillId="38" borderId="0" xfId="0" applyNumberFormat="1" applyFont="1" applyFill="1" applyBorder="1" applyAlignment="1">
      <alignment horizontal="left" vertical="center"/>
    </xf>
    <xf numFmtId="2" fontId="0" fillId="43" borderId="0" xfId="0" applyNumberFormat="1" applyFill="1" applyBorder="1" applyAlignment="1">
      <alignment horizontal="left" vertical="center"/>
    </xf>
    <xf numFmtId="0" fontId="107" fillId="0" borderId="0" xfId="0" applyFont="1" applyFill="1" applyAlignment="1">
      <alignment horizontal="center" vertical="center"/>
    </xf>
    <xf numFmtId="11" fontId="1" fillId="38" borderId="6" xfId="0" applyNumberFormat="1" applyFont="1" applyFill="1" applyBorder="1" applyAlignment="1">
      <alignment horizontal="center" vertical="center"/>
    </xf>
    <xf numFmtId="0" fontId="103" fillId="0" borderId="0" xfId="0" quotePrefix="1" applyFont="1" applyAlignment="1"/>
    <xf numFmtId="10" fontId="103" fillId="0" borderId="35" xfId="1" applyNumberFormat="1" applyFont="1" applyFill="1" applyBorder="1" applyAlignment="1">
      <alignment horizontal="center" vertical="center"/>
    </xf>
    <xf numFmtId="11" fontId="8" fillId="25" borderId="6" xfId="0" applyNumberFormat="1" applyFont="1" applyFill="1" applyBorder="1" applyAlignment="1">
      <alignment horizontal="center" vertical="center"/>
    </xf>
    <xf numFmtId="0" fontId="3" fillId="31" borderId="68" xfId="146" applyFill="1" applyBorder="1" applyProtection="1"/>
    <xf numFmtId="0" fontId="9" fillId="31" borderId="68" xfId="146" applyFont="1" applyFill="1" applyBorder="1" applyProtection="1"/>
    <xf numFmtId="11" fontId="3" fillId="31" borderId="68" xfId="146" applyNumberFormat="1" applyFill="1" applyBorder="1" applyAlignment="1" applyProtection="1">
      <alignment horizontal="center"/>
    </xf>
    <xf numFmtId="0" fontId="50" fillId="31" borderId="68" xfId="146" applyFont="1" applyFill="1" applyBorder="1" applyAlignment="1" applyProtection="1">
      <alignment horizontal="center"/>
    </xf>
    <xf numFmtId="11" fontId="50" fillId="31" borderId="68" xfId="146" applyNumberFormat="1" applyFont="1" applyFill="1" applyBorder="1" applyAlignment="1" applyProtection="1">
      <alignment horizontal="center"/>
    </xf>
    <xf numFmtId="0" fontId="3" fillId="31" borderId="69" xfId="146" applyFill="1" applyBorder="1" applyProtection="1"/>
    <xf numFmtId="0" fontId="9" fillId="31" borderId="69" xfId="146" applyFont="1" applyFill="1" applyBorder="1" applyProtection="1"/>
    <xf numFmtId="11" fontId="3" fillId="31" borderId="69" xfId="146" applyNumberFormat="1" applyFill="1" applyBorder="1" applyAlignment="1" applyProtection="1">
      <alignment horizontal="center"/>
    </xf>
    <xf numFmtId="0" fontId="50" fillId="31" borderId="46" xfId="146" applyFont="1" applyFill="1" applyBorder="1" applyAlignment="1" applyProtection="1">
      <alignment horizontal="center" vertical="center"/>
    </xf>
    <xf numFmtId="0" fontId="70" fillId="31" borderId="0" xfId="0" applyFont="1" applyFill="1" applyBorder="1" applyAlignment="1">
      <alignment horizontal="center" vertical="center" wrapText="1"/>
    </xf>
    <xf numFmtId="0" fontId="0" fillId="31" borderId="0" xfId="0" applyFill="1" applyAlignment="1">
      <alignment horizontal="center" vertical="center"/>
    </xf>
    <xf numFmtId="0" fontId="0" fillId="31" borderId="1" xfId="0" applyFill="1" applyBorder="1"/>
    <xf numFmtId="169" fontId="0" fillId="31" borderId="1" xfId="0" applyNumberFormat="1" applyFont="1" applyFill="1" applyBorder="1" applyAlignment="1">
      <alignment horizontal="center"/>
    </xf>
    <xf numFmtId="11" fontId="0" fillId="31" borderId="50" xfId="0" applyNumberFormat="1" applyFont="1" applyFill="1" applyBorder="1" applyAlignment="1">
      <alignment horizontal="left"/>
    </xf>
    <xf numFmtId="10" fontId="0" fillId="31" borderId="50" xfId="1" applyNumberFormat="1" applyFont="1" applyFill="1" applyBorder="1" applyAlignment="1">
      <alignment horizontal="left"/>
    </xf>
    <xf numFmtId="169" fontId="0" fillId="31" borderId="50" xfId="1" applyNumberFormat="1" applyFont="1" applyFill="1" applyBorder="1" applyAlignment="1">
      <alignment horizontal="center"/>
    </xf>
    <xf numFmtId="11" fontId="0" fillId="31" borderId="51" xfId="0" applyNumberFormat="1" applyFont="1" applyFill="1" applyBorder="1" applyAlignment="1">
      <alignment horizontal="left"/>
    </xf>
    <xf numFmtId="10" fontId="0" fillId="31" borderId="51" xfId="1" applyNumberFormat="1" applyFont="1" applyFill="1" applyBorder="1" applyAlignment="1">
      <alignment horizontal="left"/>
    </xf>
    <xf numFmtId="169" fontId="0" fillId="31" borderId="51" xfId="1" applyNumberFormat="1" applyFont="1" applyFill="1" applyBorder="1" applyAlignment="1">
      <alignment horizontal="center"/>
    </xf>
    <xf numFmtId="0" fontId="0" fillId="0" borderId="50" xfId="0" applyFill="1" applyBorder="1"/>
    <xf numFmtId="0" fontId="0" fillId="0" borderId="50" xfId="0" applyBorder="1"/>
    <xf numFmtId="0" fontId="0" fillId="0" borderId="50" xfId="0" applyBorder="1" applyAlignment="1">
      <alignment horizontal="center" vertical="center"/>
    </xf>
    <xf numFmtId="169" fontId="0" fillId="0" borderId="50" xfId="1" applyNumberFormat="1" applyFont="1" applyBorder="1"/>
    <xf numFmtId="0" fontId="0" fillId="0" borderId="51" xfId="0" applyFill="1" applyBorder="1"/>
    <xf numFmtId="0" fontId="0" fillId="0" borderId="51" xfId="0" applyBorder="1"/>
    <xf numFmtId="0" fontId="0" fillId="0" borderId="51" xfId="0" applyBorder="1" applyAlignment="1">
      <alignment horizontal="center" vertical="center"/>
    </xf>
    <xf numFmtId="169" fontId="0" fillId="0" borderId="51" xfId="1" applyNumberFormat="1" applyFont="1" applyBorder="1"/>
    <xf numFmtId="0" fontId="0" fillId="0" borderId="51" xfId="0" applyFont="1" applyBorder="1"/>
    <xf numFmtId="0" fontId="0" fillId="0" borderId="51" xfId="0" applyFont="1" applyFill="1" applyBorder="1" applyAlignment="1">
      <alignment horizontal="center" vertical="center"/>
    </xf>
    <xf numFmtId="0" fontId="8" fillId="0" borderId="51" xfId="0" applyFont="1" applyBorder="1"/>
    <xf numFmtId="0" fontId="8" fillId="0" borderId="51" xfId="0" applyFont="1" applyBorder="1" applyAlignment="1">
      <alignment horizontal="center" vertical="center"/>
    </xf>
    <xf numFmtId="0" fontId="70" fillId="31" borderId="0" xfId="0" applyFont="1" applyFill="1" applyBorder="1" applyAlignment="1">
      <alignment horizontal="center" vertical="center"/>
    </xf>
    <xf numFmtId="0" fontId="1" fillId="31" borderId="0" xfId="0" applyFont="1" applyFill="1" applyBorder="1" applyAlignment="1">
      <alignment horizontal="center" vertical="center"/>
    </xf>
    <xf numFmtId="0" fontId="0" fillId="31" borderId="50" xfId="0" applyFill="1" applyBorder="1" applyAlignment="1">
      <alignment horizontal="center" vertical="center"/>
    </xf>
    <xf numFmtId="0" fontId="0" fillId="31" borderId="51" xfId="0" applyFill="1" applyBorder="1" applyAlignment="1">
      <alignment horizontal="center" vertical="center"/>
    </xf>
    <xf numFmtId="0" fontId="0" fillId="31" borderId="1" xfId="0" applyFont="1" applyFill="1" applyBorder="1" applyAlignment="1">
      <alignment horizontal="center" vertical="center"/>
    </xf>
    <xf numFmtId="0" fontId="0" fillId="0" borderId="70" xfId="0" applyBorder="1"/>
    <xf numFmtId="0" fontId="0" fillId="0" borderId="70" xfId="0" applyFont="1" applyBorder="1"/>
    <xf numFmtId="11" fontId="0" fillId="0" borderId="70" xfId="0" applyNumberFormat="1" applyFont="1" applyFill="1" applyBorder="1" applyAlignment="1">
      <alignment horizontal="center"/>
    </xf>
    <xf numFmtId="0" fontId="0" fillId="0" borderId="35" xfId="0" applyBorder="1"/>
    <xf numFmtId="0" fontId="0" fillId="0" borderId="35" xfId="0" applyFont="1" applyBorder="1"/>
    <xf numFmtId="11" fontId="0" fillId="0" borderId="35" xfId="0" applyNumberFormat="1" applyFont="1" applyFill="1" applyBorder="1" applyAlignment="1">
      <alignment horizontal="center"/>
    </xf>
    <xf numFmtId="0" fontId="8" fillId="0" borderId="35" xfId="0" applyFont="1" applyBorder="1"/>
    <xf numFmtId="11" fontId="8" fillId="0" borderId="35" xfId="0" applyNumberFormat="1" applyFont="1" applyFill="1" applyBorder="1" applyAlignment="1">
      <alignment horizontal="center"/>
    </xf>
    <xf numFmtId="0" fontId="0" fillId="0" borderId="35" xfId="0" applyFill="1" applyBorder="1"/>
    <xf numFmtId="11" fontId="8" fillId="41" borderId="35" xfId="0" applyNumberFormat="1" applyFont="1" applyFill="1" applyBorder="1" applyAlignment="1">
      <alignment horizontal="center"/>
    </xf>
    <xf numFmtId="11" fontId="0" fillId="0" borderId="35" xfId="0" applyNumberFormat="1"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xf numFmtId="0" fontId="0" fillId="0" borderId="68" xfId="0" applyBorder="1" applyAlignment="1">
      <alignment horizontal="center"/>
    </xf>
    <xf numFmtId="0" fontId="0" fillId="0" borderId="68" xfId="0" applyFont="1" applyFill="1" applyBorder="1" applyAlignment="1">
      <alignment horizontal="center"/>
    </xf>
    <xf numFmtId="0" fontId="70" fillId="0" borderId="0" xfId="0" applyFont="1" applyFill="1" applyBorder="1" applyAlignment="1">
      <alignment horizontal="center" vertical="center"/>
    </xf>
    <xf numFmtId="0" fontId="0" fillId="0" borderId="70" xfId="0" applyFont="1" applyBorder="1" applyAlignment="1">
      <alignment horizontal="center" vertical="center"/>
    </xf>
    <xf numFmtId="0" fontId="0" fillId="0" borderId="35" xfId="0" applyFont="1" applyBorder="1" applyAlignment="1">
      <alignment horizontal="center" vertical="center"/>
    </xf>
    <xf numFmtId="0" fontId="8" fillId="0" borderId="35" xfId="0" applyFont="1" applyBorder="1" applyAlignment="1">
      <alignment horizontal="center" vertical="center"/>
    </xf>
    <xf numFmtId="0" fontId="0" fillId="0" borderId="35" xfId="0" applyBorder="1" applyAlignment="1">
      <alignment horizontal="center" vertical="center"/>
    </xf>
    <xf numFmtId="0" fontId="0" fillId="0" borderId="35" xfId="0" applyFont="1" applyFill="1" applyBorder="1" applyAlignment="1">
      <alignment horizontal="center" vertical="center"/>
    </xf>
    <xf numFmtId="0" fontId="1" fillId="38" borderId="32" xfId="0" applyFont="1" applyFill="1" applyBorder="1" applyAlignment="1">
      <alignment horizontal="center" vertical="center" wrapText="1"/>
    </xf>
    <xf numFmtId="0" fontId="1" fillId="33" borderId="6" xfId="0" applyFont="1" applyFill="1" applyBorder="1" applyAlignment="1">
      <alignment horizontal="center" vertical="center" wrapText="1"/>
    </xf>
    <xf numFmtId="0" fontId="0" fillId="0" borderId="70" xfId="0" applyBorder="1" applyAlignment="1">
      <alignment horizontal="center" vertical="center"/>
    </xf>
    <xf numFmtId="11" fontId="0" fillId="0" borderId="70" xfId="0" applyNumberFormat="1" applyBorder="1" applyAlignment="1">
      <alignment horizontal="center" vertical="center"/>
    </xf>
    <xf numFmtId="11" fontId="0" fillId="0" borderId="35" xfId="0" applyNumberFormat="1" applyBorder="1" applyAlignment="1">
      <alignment horizontal="center" vertical="center"/>
    </xf>
    <xf numFmtId="0" fontId="1" fillId="0" borderId="24" xfId="0" applyFont="1" applyBorder="1" applyAlignment="1">
      <alignment horizontal="center" vertical="center"/>
    </xf>
    <xf numFmtId="0" fontId="1" fillId="0" borderId="32" xfId="0" applyFont="1" applyBorder="1" applyAlignment="1">
      <alignment vertical="center" wrapText="1"/>
    </xf>
    <xf numFmtId="0" fontId="1" fillId="0" borderId="32" xfId="0" applyFont="1" applyFill="1" applyBorder="1" applyAlignment="1">
      <alignment horizontal="center" vertical="center" wrapText="1"/>
    </xf>
    <xf numFmtId="0" fontId="21" fillId="25" borderId="6" xfId="0" applyFont="1" applyFill="1" applyBorder="1" applyAlignment="1">
      <alignment horizontal="center" vertical="center" wrapText="1"/>
    </xf>
    <xf numFmtId="0" fontId="1" fillId="25" borderId="32"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12" xfId="0" applyFont="1" applyFill="1" applyBorder="1" applyAlignment="1">
      <alignment horizontal="center" vertical="center" wrapText="1"/>
    </xf>
    <xf numFmtId="165" fontId="0" fillId="0" borderId="8" xfId="0" applyNumberFormat="1" applyFill="1" applyBorder="1" applyAlignment="1">
      <alignment horizontal="center" vertical="center"/>
    </xf>
    <xf numFmtId="165" fontId="0" fillId="0" borderId="6" xfId="0" applyNumberFormat="1" applyFill="1" applyBorder="1" applyAlignment="1">
      <alignment horizontal="center" vertical="center"/>
    </xf>
    <xf numFmtId="0" fontId="0" fillId="0" borderId="6" xfId="0" applyFill="1" applyBorder="1" applyAlignment="1">
      <alignment horizontal="right" vertical="center"/>
    </xf>
    <xf numFmtId="0" fontId="1" fillId="38" borderId="7" xfId="0" applyFont="1" applyFill="1" applyBorder="1" applyAlignment="1">
      <alignment horizontal="center" vertical="center" wrapText="1"/>
    </xf>
    <xf numFmtId="0" fontId="1" fillId="25" borderId="7" xfId="0" applyFont="1" applyFill="1" applyBorder="1" applyAlignment="1">
      <alignment horizontal="center" vertical="center" wrapText="1"/>
    </xf>
    <xf numFmtId="0" fontId="8" fillId="25" borderId="32" xfId="0" applyFont="1" applyFill="1" applyBorder="1" applyAlignment="1">
      <alignment vertical="center" wrapText="1"/>
    </xf>
    <xf numFmtId="165" fontId="8" fillId="25" borderId="32" xfId="1" applyNumberFormat="1" applyFont="1" applyFill="1" applyBorder="1"/>
    <xf numFmtId="0" fontId="8" fillId="25" borderId="32" xfId="0" applyFont="1" applyFill="1" applyBorder="1" applyAlignment="1">
      <alignment horizontal="right" vertical="center" wrapText="1"/>
    </xf>
    <xf numFmtId="165" fontId="8" fillId="25" borderId="32" xfId="0" applyNumberFormat="1" applyFont="1" applyFill="1" applyBorder="1" applyAlignment="1">
      <alignment horizontal="right" vertical="center" wrapText="1"/>
    </xf>
    <xf numFmtId="9" fontId="1" fillId="0" borderId="0" xfId="1" applyFont="1" applyFill="1" applyBorder="1" applyAlignment="1">
      <alignment wrapText="1"/>
    </xf>
    <xf numFmtId="9" fontId="1" fillId="0" borderId="0" xfId="1" applyFont="1" applyFill="1" applyBorder="1" applyAlignment="1">
      <alignment horizontal="center"/>
    </xf>
    <xf numFmtId="9" fontId="4" fillId="0" borderId="0" xfId="1" applyFont="1" applyFill="1" applyBorder="1" applyAlignment="1">
      <alignment horizontal="center"/>
    </xf>
    <xf numFmtId="9" fontId="0" fillId="0" borderId="0" xfId="1" applyFont="1" applyFill="1" applyBorder="1" applyAlignment="1">
      <alignment horizontal="center" wrapText="1"/>
    </xf>
    <xf numFmtId="0" fontId="0" fillId="0" borderId="6" xfId="0" applyFill="1" applyBorder="1" applyAlignment="1">
      <alignment horizontal="center" vertical="center"/>
    </xf>
    <xf numFmtId="0" fontId="1" fillId="31" borderId="32" xfId="0" applyFont="1" applyFill="1" applyBorder="1" applyAlignment="1">
      <alignment horizontal="center" vertical="center" wrapText="1"/>
    </xf>
    <xf numFmtId="0" fontId="1" fillId="0" borderId="6" xfId="0" applyFont="1" applyFill="1" applyBorder="1" applyAlignment="1">
      <alignment horizontal="center" vertical="center" wrapText="1"/>
    </xf>
    <xf numFmtId="11" fontId="0" fillId="25" borderId="6" xfId="0" applyNumberFormat="1" applyFont="1" applyFill="1" applyBorder="1" applyAlignment="1">
      <alignment horizontal="center" vertical="center"/>
    </xf>
    <xf numFmtId="0" fontId="0" fillId="25" borderId="32" xfId="0" applyFont="1" applyFill="1" applyBorder="1" applyAlignment="1">
      <alignment horizontal="center" vertical="center"/>
    </xf>
    <xf numFmtId="0" fontId="21" fillId="35" borderId="6" xfId="0" applyFont="1" applyFill="1" applyBorder="1" applyAlignment="1">
      <alignment horizontal="center" vertical="center" wrapText="1"/>
    </xf>
    <xf numFmtId="0" fontId="1" fillId="0" borderId="7" xfId="0" applyFont="1" applyBorder="1" applyAlignment="1">
      <alignment horizontal="center" vertical="center" wrapText="1"/>
    </xf>
    <xf numFmtId="11" fontId="1" fillId="25" borderId="42" xfId="0" applyNumberFormat="1" applyFont="1" applyFill="1" applyBorder="1" applyAlignment="1">
      <alignment horizontal="center" vertical="center"/>
    </xf>
    <xf numFmtId="165" fontId="4" fillId="0" borderId="0" xfId="1" applyNumberFormat="1" applyFont="1" applyBorder="1" applyAlignment="1">
      <alignment horizontal="center"/>
    </xf>
    <xf numFmtId="11" fontId="0" fillId="0" borderId="0" xfId="0" applyNumberFormat="1" applyFont="1" applyFill="1" applyBorder="1" applyAlignment="1">
      <alignment horizontal="center" vertical="center" wrapText="1"/>
    </xf>
    <xf numFmtId="11" fontId="1" fillId="38" borderId="32" xfId="0" applyNumberFormat="1" applyFont="1" applyFill="1" applyBorder="1" applyAlignment="1">
      <alignment horizontal="center" vertical="center"/>
    </xf>
    <xf numFmtId="10" fontId="0" fillId="0" borderId="76" xfId="0" applyNumberFormat="1" applyBorder="1"/>
    <xf numFmtId="0" fontId="0" fillId="0" borderId="77" xfId="0" applyBorder="1"/>
    <xf numFmtId="0" fontId="0" fillId="0" borderId="76" xfId="0" applyBorder="1"/>
    <xf numFmtId="0" fontId="0" fillId="0" borderId="78" xfId="0" applyBorder="1"/>
    <xf numFmtId="0" fontId="0" fillId="0" borderId="80" xfId="0" applyBorder="1"/>
    <xf numFmtId="10" fontId="0" fillId="0" borderId="76" xfId="0" applyNumberFormat="1" applyBorder="1" applyAlignment="1">
      <alignment horizontal="center" vertical="center"/>
    </xf>
    <xf numFmtId="0" fontId="0" fillId="0" borderId="76" xfId="0" applyBorder="1" applyAlignment="1">
      <alignment horizontal="center" vertical="center"/>
    </xf>
    <xf numFmtId="0" fontId="0" fillId="0" borderId="78" xfId="0" applyBorder="1" applyAlignment="1">
      <alignment horizontal="center" vertical="center"/>
    </xf>
    <xf numFmtId="10" fontId="0" fillId="0" borderId="51" xfId="0" applyNumberFormat="1" applyBorder="1" applyAlignment="1">
      <alignment horizontal="center" vertical="center"/>
    </xf>
    <xf numFmtId="10" fontId="0" fillId="0" borderId="51" xfId="1" applyNumberFormat="1" applyFont="1" applyBorder="1" applyAlignment="1">
      <alignment horizontal="center" vertical="center"/>
    </xf>
    <xf numFmtId="10" fontId="0" fillId="0" borderId="82" xfId="0" applyNumberFormat="1" applyBorder="1" applyAlignment="1">
      <alignment horizontal="center" vertical="center"/>
    </xf>
    <xf numFmtId="10" fontId="0" fillId="0" borderId="82" xfId="1" applyNumberFormat="1" applyFont="1" applyBorder="1" applyAlignment="1">
      <alignment horizontal="center" vertical="center"/>
    </xf>
    <xf numFmtId="10" fontId="0" fillId="0" borderId="83" xfId="1" applyNumberFormat="1" applyFont="1" applyBorder="1" applyAlignment="1">
      <alignment horizontal="center" vertical="center"/>
    </xf>
    <xf numFmtId="10" fontId="0" fillId="0" borderId="85" xfId="1" applyNumberFormat="1" applyFont="1" applyBorder="1" applyAlignment="1">
      <alignment horizontal="center" vertical="center"/>
    </xf>
    <xf numFmtId="1" fontId="0" fillId="0" borderId="86" xfId="0" applyNumberFormat="1" applyFill="1" applyBorder="1"/>
    <xf numFmtId="10" fontId="0" fillId="0" borderId="76" xfId="1" applyNumberFormat="1" applyFont="1" applyBorder="1" applyAlignment="1">
      <alignment horizontal="center" vertical="center"/>
    </xf>
    <xf numFmtId="1" fontId="0" fillId="0" borderId="77" xfId="0" applyNumberFormat="1" applyFill="1" applyBorder="1"/>
    <xf numFmtId="1" fontId="0" fillId="0" borderId="80" xfId="0" applyNumberFormat="1" applyFill="1" applyBorder="1"/>
    <xf numFmtId="10" fontId="0" fillId="0" borderId="87" xfId="1" applyNumberFormat="1" applyFont="1" applyBorder="1" applyAlignment="1">
      <alignment horizontal="center" vertical="center"/>
    </xf>
    <xf numFmtId="10" fontId="0" fillId="0" borderId="74" xfId="0" applyNumberFormat="1" applyBorder="1" applyAlignment="1">
      <alignment horizontal="center"/>
    </xf>
    <xf numFmtId="0" fontId="8" fillId="0" borderId="50" xfId="142" applyFont="1" applyFill="1" applyBorder="1"/>
    <xf numFmtId="10" fontId="0" fillId="0" borderId="50" xfId="0" applyNumberFormat="1" applyBorder="1" applyAlignment="1">
      <alignment horizontal="center" vertical="center"/>
    </xf>
    <xf numFmtId="10" fontId="0" fillId="0" borderId="75" xfId="0" applyNumberFormat="1" applyBorder="1"/>
    <xf numFmtId="10" fontId="0" fillId="0" borderId="76" xfId="0" applyNumberFormat="1" applyBorder="1" applyAlignment="1">
      <alignment horizontal="center"/>
    </xf>
    <xf numFmtId="0" fontId="8" fillId="0" borderId="51" xfId="143" applyFont="1" applyFill="1" applyBorder="1"/>
    <xf numFmtId="0" fontId="8" fillId="0" borderId="51" xfId="142" applyFont="1" applyFill="1" applyBorder="1"/>
    <xf numFmtId="10" fontId="0" fillId="0" borderId="77" xfId="0" applyNumberFormat="1" applyBorder="1"/>
    <xf numFmtId="10" fontId="0" fillId="0" borderId="51" xfId="0" applyNumberFormat="1" applyBorder="1" applyAlignment="1">
      <alignment horizontal="left" vertical="center"/>
    </xf>
    <xf numFmtId="0" fontId="8" fillId="0" borderId="77" xfId="142" applyFont="1" applyFill="1" applyBorder="1"/>
    <xf numFmtId="10" fontId="0" fillId="0" borderId="78" xfId="0" applyNumberFormat="1" applyBorder="1" applyAlignment="1">
      <alignment horizontal="center" vertical="center"/>
    </xf>
    <xf numFmtId="10" fontId="0" fillId="0" borderId="79" xfId="0" applyNumberFormat="1" applyBorder="1" applyAlignment="1">
      <alignment horizontal="center" vertical="center"/>
    </xf>
    <xf numFmtId="0" fontId="8" fillId="0" borderId="80" xfId="142" applyFont="1" applyFill="1" applyBorder="1"/>
    <xf numFmtId="11" fontId="17" fillId="0" borderId="0" xfId="0" applyNumberFormat="1" applyFont="1" applyFill="1" applyBorder="1" applyAlignment="1">
      <alignment horizontal="left" vertical="center"/>
    </xf>
    <xf numFmtId="11" fontId="82" fillId="0" borderId="0" xfId="0" applyNumberFormat="1" applyFont="1" applyFill="1" applyBorder="1" applyAlignment="1">
      <alignment horizontal="left"/>
    </xf>
    <xf numFmtId="0" fontId="17" fillId="0" borderId="0" xfId="0" applyFont="1" applyFill="1" applyAlignment="1">
      <alignment horizontal="left" vertical="center"/>
    </xf>
    <xf numFmtId="0" fontId="17" fillId="0" borderId="0" xfId="0" applyFont="1" applyAlignment="1">
      <alignment vertical="center"/>
    </xf>
    <xf numFmtId="0" fontId="17" fillId="0" borderId="0" xfId="0" applyFont="1" applyFill="1" applyAlignment="1">
      <alignment horizontal="center" vertical="center"/>
    </xf>
    <xf numFmtId="0" fontId="17" fillId="0" borderId="0" xfId="0" applyFont="1" applyFill="1"/>
    <xf numFmtId="11" fontId="17" fillId="0" borderId="0" xfId="0" applyNumberFormat="1" applyFont="1" applyFill="1" applyBorder="1" applyAlignment="1">
      <alignment horizontal="center" vertical="center"/>
    </xf>
    <xf numFmtId="11" fontId="82" fillId="0" borderId="0" xfId="0" applyNumberFormat="1" applyFont="1" applyFill="1" applyBorder="1" applyAlignment="1">
      <alignment horizontal="center" vertical="center"/>
    </xf>
    <xf numFmtId="0" fontId="24" fillId="0" borderId="32" xfId="0" applyFont="1" applyBorder="1" applyAlignment="1">
      <alignment horizontal="center" vertical="center" wrapText="1"/>
    </xf>
    <xf numFmtId="11" fontId="0" fillId="0" borderId="32" xfId="0" applyNumberFormat="1" applyFont="1" applyBorder="1" applyAlignment="1">
      <alignment horizontal="center" vertical="center"/>
    </xf>
    <xf numFmtId="10" fontId="0" fillId="0" borderId="85" xfId="0" applyNumberFormat="1" applyBorder="1"/>
    <xf numFmtId="1" fontId="0" fillId="0" borderId="86" xfId="0" applyNumberFormat="1" applyBorder="1" applyAlignment="1">
      <alignment horizontal="left" vertical="center"/>
    </xf>
    <xf numFmtId="1" fontId="0" fillId="0" borderId="77" xfId="0" applyNumberFormat="1" applyBorder="1" applyAlignment="1">
      <alignment horizontal="left" vertical="center"/>
    </xf>
    <xf numFmtId="1" fontId="0" fillId="0" borderId="80" xfId="0" applyNumberFormat="1" applyBorder="1" applyAlignment="1">
      <alignment horizontal="left" vertical="center"/>
    </xf>
    <xf numFmtId="10" fontId="0" fillId="0" borderId="87" xfId="0" applyNumberFormat="1" applyBorder="1"/>
    <xf numFmtId="10" fontId="0" fillId="0" borderId="82" xfId="0" applyNumberFormat="1" applyBorder="1"/>
    <xf numFmtId="10" fontId="0" fillId="0" borderId="83" xfId="0" applyNumberFormat="1" applyBorder="1"/>
    <xf numFmtId="0" fontId="17" fillId="0" borderId="0" xfId="0" applyFont="1" applyFill="1" applyAlignment="1">
      <alignment horizontal="left"/>
    </xf>
    <xf numFmtId="0" fontId="0" fillId="0" borderId="51" xfId="0" applyBorder="1" applyAlignment="1">
      <alignment horizontal="center"/>
    </xf>
    <xf numFmtId="0" fontId="8" fillId="0" borderId="51" xfId="0" applyFont="1" applyFill="1" applyBorder="1"/>
    <xf numFmtId="0" fontId="70" fillId="0" borderId="0" xfId="0" applyFont="1" applyFill="1" applyBorder="1" applyAlignment="1">
      <alignment horizontal="center" vertical="center" wrapText="1"/>
    </xf>
    <xf numFmtId="11" fontId="0" fillId="0" borderId="51" xfId="0" applyNumberFormat="1" applyBorder="1" applyAlignment="1">
      <alignment horizontal="center" vertical="center"/>
    </xf>
    <xf numFmtId="0" fontId="125" fillId="0" borderId="0" xfId="152" applyFont="1" applyAlignment="1">
      <alignment horizontal="left"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47" xfId="0" applyFont="1" applyBorder="1" applyAlignment="1">
      <alignment horizontal="center" vertical="center" wrapText="1"/>
    </xf>
    <xf numFmtId="0" fontId="8" fillId="0" borderId="89" xfId="0" applyFont="1" applyFill="1" applyBorder="1"/>
    <xf numFmtId="0" fontId="0" fillId="0" borderId="89" xfId="0" applyBorder="1"/>
    <xf numFmtId="11" fontId="0" fillId="0" borderId="89" xfId="0" applyNumberFormat="1" applyBorder="1" applyAlignment="1">
      <alignment horizontal="center" vertical="center"/>
    </xf>
    <xf numFmtId="11" fontId="0" fillId="0" borderId="88" xfId="0" applyNumberFormat="1" applyBorder="1" applyAlignment="1">
      <alignment horizontal="center" vertical="center"/>
    </xf>
    <xf numFmtId="0" fontId="0" fillId="0" borderId="90" xfId="0" applyNumberFormat="1" applyBorder="1" applyAlignment="1">
      <alignment horizontal="center" vertical="center"/>
    </xf>
    <xf numFmtId="0" fontId="8" fillId="0" borderId="91" xfId="0" applyFont="1" applyFill="1" applyBorder="1"/>
    <xf numFmtId="0" fontId="0" fillId="0" borderId="91" xfId="0" applyBorder="1"/>
    <xf numFmtId="11" fontId="0" fillId="0" borderId="91" xfId="0" applyNumberFormat="1" applyBorder="1" applyAlignment="1">
      <alignment horizontal="center" vertical="center"/>
    </xf>
    <xf numFmtId="11" fontId="0" fillId="0" borderId="93" xfId="0" applyNumberFormat="1" applyBorder="1" applyAlignment="1">
      <alignment horizontal="center" vertical="center"/>
    </xf>
    <xf numFmtId="0" fontId="0" fillId="0" borderId="92" xfId="0" applyNumberFormat="1" applyBorder="1" applyAlignment="1">
      <alignment horizontal="center" vertical="center"/>
    </xf>
    <xf numFmtId="0" fontId="8" fillId="0" borderId="91" xfId="142" applyFont="1" applyFill="1" applyBorder="1"/>
    <xf numFmtId="0" fontId="0" fillId="0" borderId="91" xfId="0" applyFill="1" applyBorder="1"/>
    <xf numFmtId="0" fontId="56" fillId="26" borderId="91" xfId="142" applyBorder="1"/>
    <xf numFmtId="1" fontId="0" fillId="0" borderId="91" xfId="0" applyNumberFormat="1" applyBorder="1"/>
    <xf numFmtId="0" fontId="0" fillId="0" borderId="94" xfId="0" applyBorder="1" applyAlignment="1">
      <alignment horizontal="center" vertical="center"/>
    </xf>
    <xf numFmtId="11" fontId="0" fillId="0" borderId="95" xfId="0" applyNumberFormat="1" applyBorder="1" applyAlignment="1">
      <alignment horizontal="center" vertical="center"/>
    </xf>
    <xf numFmtId="11" fontId="0" fillId="0" borderId="96" xfId="0" applyNumberFormat="1" applyBorder="1" applyAlignment="1">
      <alignment horizontal="center" vertical="center"/>
    </xf>
    <xf numFmtId="11" fontId="0" fillId="0" borderId="77" xfId="0" applyNumberFormat="1" applyBorder="1" applyAlignment="1">
      <alignment horizontal="center" vertical="center"/>
    </xf>
    <xf numFmtId="11" fontId="2" fillId="0" borderId="51" xfId="0" applyNumberFormat="1" applyFont="1" applyFill="1" applyBorder="1" applyAlignment="1">
      <alignment horizontal="center" vertical="center"/>
    </xf>
    <xf numFmtId="0" fontId="0" fillId="0" borderId="76" xfId="0" applyFill="1" applyBorder="1" applyAlignment="1">
      <alignment horizontal="center" vertical="center"/>
    </xf>
    <xf numFmtId="11" fontId="0" fillId="0" borderId="51" xfId="0" applyNumberFormat="1" applyFill="1" applyBorder="1" applyAlignment="1">
      <alignment horizontal="center" vertical="center"/>
    </xf>
    <xf numFmtId="11" fontId="0" fillId="0" borderId="77" xfId="0" applyNumberFormat="1" applyFill="1" applyBorder="1" applyAlignment="1">
      <alignment horizontal="center" vertical="center"/>
    </xf>
    <xf numFmtId="0" fontId="0" fillId="0" borderId="96" xfId="0" applyBorder="1" applyAlignment="1">
      <alignment horizontal="center" vertical="center"/>
    </xf>
    <xf numFmtId="0" fontId="0" fillId="0" borderId="77" xfId="0" applyBorder="1" applyAlignment="1">
      <alignment horizontal="center" vertical="center"/>
    </xf>
    <xf numFmtId="11" fontId="8" fillId="0" borderId="51" xfId="142" applyNumberFormat="1" applyFont="1" applyFill="1" applyBorder="1" applyAlignment="1">
      <alignment horizontal="center" vertical="center"/>
    </xf>
    <xf numFmtId="0" fontId="0" fillId="0" borderId="51" xfId="0" applyFill="1" applyBorder="1" applyAlignment="1">
      <alignment horizontal="center" vertical="center"/>
    </xf>
    <xf numFmtId="0" fontId="0" fillId="0" borderId="77" xfId="0" applyFill="1" applyBorder="1" applyAlignment="1">
      <alignment horizontal="center" vertical="center"/>
    </xf>
    <xf numFmtId="0" fontId="0" fillId="0" borderId="76" xfId="0" applyNumberFormat="1" applyBorder="1" applyAlignment="1">
      <alignment horizontal="center" vertical="center"/>
    </xf>
    <xf numFmtId="0" fontId="0" fillId="0" borderId="76" xfId="0" applyNumberFormat="1" applyFill="1" applyBorder="1" applyAlignment="1">
      <alignment horizontal="center" vertical="center"/>
    </xf>
    <xf numFmtId="0" fontId="57" fillId="27" borderId="0" xfId="143" applyAlignment="1">
      <alignment wrapText="1"/>
    </xf>
    <xf numFmtId="1" fontId="0" fillId="0" borderId="51" xfId="0" applyNumberFormat="1" applyBorder="1"/>
    <xf numFmtId="0" fontId="83" fillId="29" borderId="6" xfId="0" applyFont="1" applyFill="1" applyBorder="1" applyAlignment="1">
      <alignment horizontal="center" vertical="center" wrapText="1"/>
    </xf>
    <xf numFmtId="11" fontId="75" fillId="29" borderId="6" xfId="0" applyNumberFormat="1" applyFont="1" applyFill="1" applyBorder="1" applyAlignment="1">
      <alignment horizontal="center" vertical="center"/>
    </xf>
    <xf numFmtId="0" fontId="0" fillId="29" borderId="6" xfId="0" quotePrefix="1" applyFont="1" applyFill="1" applyBorder="1" applyAlignment="1">
      <alignment horizontal="center" vertical="center"/>
    </xf>
    <xf numFmtId="0" fontId="83" fillId="42" borderId="6" xfId="0" applyFont="1" applyFill="1" applyBorder="1" applyAlignment="1">
      <alignment horizontal="center" vertical="center" wrapText="1"/>
    </xf>
    <xf numFmtId="0" fontId="0" fillId="42" borderId="6" xfId="0" quotePrefix="1" applyFont="1" applyFill="1" applyBorder="1" applyAlignment="1">
      <alignment horizontal="center" vertical="center"/>
    </xf>
    <xf numFmtId="11" fontId="75" fillId="42" borderId="6" xfId="0" applyNumberFormat="1" applyFont="1" applyFill="1" applyBorder="1" applyAlignment="1">
      <alignment horizontal="center" vertical="center"/>
    </xf>
    <xf numFmtId="0" fontId="68" fillId="40" borderId="6" xfId="0" applyFont="1" applyFill="1" applyBorder="1" applyAlignment="1">
      <alignment horizontal="center" vertical="center"/>
    </xf>
    <xf numFmtId="11" fontId="1" fillId="0" borderId="32" xfId="0" applyNumberFormat="1" applyFont="1" applyFill="1" applyBorder="1" applyAlignment="1">
      <alignment horizontal="center" vertical="center" wrapText="1"/>
    </xf>
    <xf numFmtId="11" fontId="0" fillId="31" borderId="42" xfId="0" applyNumberFormat="1" applyFill="1" applyBorder="1" applyAlignment="1">
      <alignment horizontal="center" vertical="center"/>
    </xf>
    <xf numFmtId="11" fontId="0" fillId="31" borderId="0" xfId="0" applyNumberFormat="1" applyFill="1"/>
    <xf numFmtId="0" fontId="126" fillId="0" borderId="0" xfId="0" applyFont="1" applyAlignment="1">
      <alignment horizontal="center" vertical="center"/>
    </xf>
    <xf numFmtId="11" fontId="107" fillId="0" borderId="0" xfId="0" applyNumberFormat="1" applyFont="1" applyFill="1" applyBorder="1" applyAlignment="1">
      <alignment horizontal="center" vertical="center"/>
    </xf>
    <xf numFmtId="0" fontId="0" fillId="0" borderId="51" xfId="0" applyFill="1" applyBorder="1" applyAlignment="1">
      <alignment horizontal="left" vertical="center" wrapText="1"/>
    </xf>
    <xf numFmtId="0" fontId="0" fillId="0" borderId="51" xfId="0" applyFill="1" applyBorder="1" applyAlignment="1">
      <alignment horizontal="left" vertical="center"/>
    </xf>
    <xf numFmtId="11" fontId="0" fillId="25" borderId="51" xfId="0" applyNumberFormat="1" applyFill="1" applyBorder="1" applyAlignment="1">
      <alignment horizontal="center" vertical="center"/>
    </xf>
    <xf numFmtId="11" fontId="0" fillId="0" borderId="51" xfId="0" quotePrefix="1" applyNumberFormat="1" applyFill="1" applyBorder="1" applyAlignment="1">
      <alignment horizontal="center" vertical="center"/>
    </xf>
    <xf numFmtId="0" fontId="8" fillId="0" borderId="51" xfId="0" applyFont="1" applyFill="1" applyBorder="1" applyAlignment="1">
      <alignment horizontal="left" vertical="center" wrapText="1"/>
    </xf>
    <xf numFmtId="0" fontId="0" fillId="0" borderId="84" xfId="0" applyFill="1" applyBorder="1" applyAlignment="1">
      <alignment horizontal="left" vertical="center" wrapText="1"/>
    </xf>
    <xf numFmtId="0" fontId="0" fillId="0" borderId="84" xfId="0" applyFill="1" applyBorder="1" applyAlignment="1">
      <alignment horizontal="center" vertical="center"/>
    </xf>
    <xf numFmtId="11" fontId="0" fillId="0" borderId="84" xfId="0" applyNumberFormat="1" applyFill="1" applyBorder="1" applyAlignment="1">
      <alignment horizontal="center" vertical="center"/>
    </xf>
    <xf numFmtId="0" fontId="1" fillId="33" borderId="42" xfId="0" applyFont="1" applyFill="1" applyBorder="1" applyAlignment="1">
      <alignment horizontal="left" vertical="center" wrapText="1"/>
    </xf>
    <xf numFmtId="11" fontId="1" fillId="31" borderId="42" xfId="0" applyNumberFormat="1" applyFont="1" applyFill="1" applyBorder="1" applyAlignment="1">
      <alignment horizontal="center" vertical="center"/>
    </xf>
    <xf numFmtId="0" fontId="0" fillId="35" borderId="32" xfId="0" applyFill="1" applyBorder="1" applyAlignment="1">
      <alignment horizontal="center" vertical="center" wrapText="1"/>
    </xf>
    <xf numFmtId="0" fontId="1" fillId="0" borderId="24" xfId="0" applyFont="1" applyFill="1" applyBorder="1" applyAlignment="1">
      <alignment horizontal="center" vertical="center"/>
    </xf>
    <xf numFmtId="0" fontId="68" fillId="0" borderId="0" xfId="0" applyFont="1" applyAlignment="1">
      <alignment horizontal="center" vertical="center" readingOrder="1"/>
    </xf>
    <xf numFmtId="0" fontId="128" fillId="0" borderId="0" xfId="0" applyFont="1" applyAlignment="1">
      <alignment horizontal="center" vertical="center"/>
    </xf>
    <xf numFmtId="11" fontId="129" fillId="0" borderId="0" xfId="0" applyNumberFormat="1" applyFont="1" applyFill="1" applyBorder="1" applyAlignment="1">
      <alignment horizontal="center" vertical="center"/>
    </xf>
    <xf numFmtId="0" fontId="130" fillId="0" borderId="24" xfId="0" applyFont="1" applyFill="1" applyBorder="1" applyAlignment="1" applyProtection="1">
      <alignment vertical="center" wrapText="1"/>
    </xf>
    <xf numFmtId="11" fontId="17" fillId="0" borderId="24" xfId="0" applyNumberFormat="1" applyFont="1" applyBorder="1" applyAlignment="1">
      <alignment horizontal="center" vertical="center"/>
    </xf>
    <xf numFmtId="0" fontId="17" fillId="0" borderId="24" xfId="0" applyFont="1" applyBorder="1" applyAlignment="1">
      <alignment horizontal="center" vertical="center"/>
    </xf>
    <xf numFmtId="0" fontId="17" fillId="0" borderId="24" xfId="0" quotePrefix="1" applyFont="1" applyBorder="1" applyAlignment="1">
      <alignment horizontal="center" vertical="center"/>
    </xf>
    <xf numFmtId="0" fontId="17" fillId="0" borderId="24" xfId="0" applyFont="1" applyBorder="1"/>
    <xf numFmtId="0" fontId="0" fillId="25" borderId="42" xfId="0" applyFill="1" applyBorder="1"/>
    <xf numFmtId="0" fontId="0" fillId="38" borderId="42" xfId="0" applyFill="1" applyBorder="1"/>
    <xf numFmtId="0" fontId="67" fillId="31" borderId="0" xfId="0" applyFont="1" applyFill="1" applyAlignment="1">
      <alignment vertical="center"/>
    </xf>
    <xf numFmtId="0" fontId="1" fillId="31" borderId="42" xfId="0" applyFont="1" applyFill="1" applyBorder="1" applyAlignment="1">
      <alignment horizontal="center" vertical="center"/>
    </xf>
    <xf numFmtId="0" fontId="1" fillId="31" borderId="42" xfId="0" applyFont="1" applyFill="1" applyBorder="1" applyAlignment="1">
      <alignment horizontal="center" vertical="center" wrapText="1"/>
    </xf>
    <xf numFmtId="0" fontId="8" fillId="31" borderId="0" xfId="0" applyFont="1" applyFill="1"/>
    <xf numFmtId="0" fontId="67" fillId="31" borderId="0" xfId="0" applyFont="1" applyFill="1" applyAlignment="1">
      <alignment horizontal="center" vertical="center"/>
    </xf>
    <xf numFmtId="0" fontId="8" fillId="31" borderId="0" xfId="0" applyFont="1" applyFill="1" applyAlignment="1">
      <alignment horizontal="center" vertical="center"/>
    </xf>
    <xf numFmtId="166" fontId="0" fillId="31" borderId="42" xfId="0" applyNumberFormat="1" applyFill="1" applyBorder="1" applyAlignment="1">
      <alignment horizontal="center"/>
    </xf>
    <xf numFmtId="165" fontId="0" fillId="31" borderId="42" xfId="1" applyNumberFormat="1" applyFont="1" applyFill="1" applyBorder="1" applyAlignment="1">
      <alignment horizontal="center"/>
    </xf>
    <xf numFmtId="11" fontId="17" fillId="31" borderId="50" xfId="0" applyNumberFormat="1" applyFont="1" applyFill="1" applyBorder="1" applyAlignment="1">
      <alignment horizontal="center" vertical="center"/>
    </xf>
    <xf numFmtId="166" fontId="17" fillId="31" borderId="50" xfId="0" applyNumberFormat="1" applyFont="1" applyFill="1" applyBorder="1" applyAlignment="1">
      <alignment horizontal="center"/>
    </xf>
    <xf numFmtId="165" fontId="17" fillId="31" borderId="50" xfId="1" applyNumberFormat="1" applyFont="1" applyFill="1" applyBorder="1" applyAlignment="1">
      <alignment horizontal="center"/>
    </xf>
    <xf numFmtId="11" fontId="17" fillId="31" borderId="51" xfId="0" applyNumberFormat="1" applyFont="1" applyFill="1" applyBorder="1" applyAlignment="1">
      <alignment horizontal="center" vertical="center"/>
    </xf>
    <xf numFmtId="166" fontId="17" fillId="31" borderId="51" xfId="0" applyNumberFormat="1" applyFont="1" applyFill="1" applyBorder="1" applyAlignment="1">
      <alignment horizontal="center"/>
    </xf>
    <xf numFmtId="165" fontId="17" fillId="31" borderId="51" xfId="1" applyNumberFormat="1" applyFont="1" applyFill="1" applyBorder="1" applyAlignment="1">
      <alignment horizontal="center"/>
    </xf>
    <xf numFmtId="0" fontId="17" fillId="31" borderId="50" xfId="0" quotePrefix="1" applyFont="1" applyFill="1" applyBorder="1" applyAlignment="1">
      <alignment horizontal="left" indent="4"/>
    </xf>
    <xf numFmtId="0" fontId="17" fillId="31" borderId="51" xfId="0" quotePrefix="1" applyFont="1" applyFill="1" applyBorder="1" applyAlignment="1">
      <alignment horizontal="left" indent="4"/>
    </xf>
    <xf numFmtId="0" fontId="58" fillId="31" borderId="0" xfId="0" applyFont="1" applyFill="1" applyAlignment="1">
      <alignment horizontal="center" vertical="center"/>
    </xf>
    <xf numFmtId="0" fontId="0" fillId="25" borderId="42" xfId="0" applyFill="1" applyBorder="1" applyAlignment="1">
      <alignment horizontal="center" vertical="center"/>
    </xf>
    <xf numFmtId="0" fontId="17" fillId="31" borderId="50" xfId="0" applyFont="1" applyFill="1" applyBorder="1" applyAlignment="1">
      <alignment horizontal="center" vertical="center"/>
    </xf>
    <xf numFmtId="0" fontId="17" fillId="31" borderId="51" xfId="0" applyFont="1" applyFill="1" applyBorder="1" applyAlignment="1">
      <alignment horizontal="center" vertical="center"/>
    </xf>
    <xf numFmtId="0" fontId="0" fillId="38" borderId="42" xfId="0" applyFill="1" applyBorder="1" applyAlignment="1">
      <alignment horizontal="center" vertical="center"/>
    </xf>
    <xf numFmtId="0" fontId="114" fillId="0" borderId="0" xfId="0" applyFont="1" applyFill="1" applyAlignment="1">
      <alignment vertical="center"/>
    </xf>
    <xf numFmtId="0" fontId="0" fillId="0" borderId="0" xfId="0" applyFill="1" applyAlignment="1">
      <alignment horizontal="left" vertical="center" indent="1"/>
    </xf>
    <xf numFmtId="0" fontId="14" fillId="0" borderId="0" xfId="0" applyFont="1" applyFill="1" applyAlignment="1">
      <alignment horizontal="left" vertical="center" indent="1"/>
    </xf>
    <xf numFmtId="0" fontId="89" fillId="0" borderId="98" xfId="145" applyFill="1" applyBorder="1" applyAlignment="1">
      <alignment horizontal="left" vertical="center" indent="1"/>
    </xf>
    <xf numFmtId="0" fontId="8" fillId="0" borderId="99" xfId="0" applyFont="1" applyFill="1" applyBorder="1" applyAlignment="1">
      <alignment horizontal="left" vertical="center" wrapText="1" indent="1"/>
    </xf>
    <xf numFmtId="9" fontId="9" fillId="31" borderId="0" xfId="1" applyFont="1" applyFill="1" applyBorder="1"/>
    <xf numFmtId="0" fontId="89" fillId="31" borderId="0" xfId="145" applyFill="1" applyBorder="1"/>
    <xf numFmtId="0" fontId="121" fillId="44" borderId="0" xfId="0" applyFont="1" applyFill="1" applyBorder="1" applyAlignment="1" applyProtection="1">
      <alignment vertical="center" wrapText="1"/>
    </xf>
    <xf numFmtId="11" fontId="100" fillId="44" borderId="0" xfId="0" applyNumberFormat="1" applyFont="1" applyFill="1" applyBorder="1" applyAlignment="1" applyProtection="1">
      <alignment vertical="center" wrapText="1"/>
    </xf>
    <xf numFmtId="0" fontId="122" fillId="44" borderId="0" xfId="0" applyFont="1" applyFill="1" applyBorder="1" applyAlignment="1" applyProtection="1">
      <alignment vertical="center" wrapText="1"/>
    </xf>
    <xf numFmtId="0" fontId="122" fillId="45" borderId="0" xfId="0" applyFont="1" applyFill="1" applyBorder="1" applyAlignment="1" applyProtection="1">
      <alignment vertical="center" wrapText="1"/>
    </xf>
    <xf numFmtId="11" fontId="21" fillId="0" borderId="0" xfId="0" applyNumberFormat="1" applyFont="1" applyFill="1" applyAlignment="1">
      <alignment horizontal="right" vertical="center"/>
    </xf>
    <xf numFmtId="2" fontId="21" fillId="0" borderId="0" xfId="0" applyNumberFormat="1" applyFont="1" applyFill="1" applyAlignment="1">
      <alignment horizontal="right" vertical="center"/>
    </xf>
    <xf numFmtId="0" fontId="0" fillId="0" borderId="42" xfId="0" applyFont="1" applyBorder="1" applyAlignment="1">
      <alignment horizontal="left" indent="1"/>
    </xf>
    <xf numFmtId="0" fontId="0" fillId="0" borderId="42" xfId="0" applyBorder="1" applyAlignment="1">
      <alignment horizontal="left" vertical="center" wrapText="1"/>
    </xf>
    <xf numFmtId="171" fontId="69" fillId="0" borderId="42" xfId="0" applyNumberFormat="1" applyFont="1" applyBorder="1" applyAlignment="1">
      <alignment vertical="center"/>
    </xf>
    <xf numFmtId="165" fontId="8" fillId="0" borderId="42" xfId="1" applyNumberFormat="1" applyFont="1" applyFill="1" applyBorder="1" applyAlignment="1">
      <alignment horizontal="center" vertical="center" wrapText="1"/>
    </xf>
    <xf numFmtId="165" fontId="8" fillId="0" borderId="42" xfId="1" applyNumberFormat="1" applyFont="1" applyFill="1" applyBorder="1" applyAlignment="1">
      <alignment horizontal="center" vertical="center"/>
    </xf>
    <xf numFmtId="0" fontId="0" fillId="31" borderId="42" xfId="0" applyFont="1" applyFill="1" applyBorder="1" applyAlignment="1" applyProtection="1">
      <alignment horizontal="left" vertical="center" wrapText="1" indent="1"/>
    </xf>
    <xf numFmtId="165" fontId="0" fillId="31" borderId="0" xfId="1" applyNumberFormat="1" applyFont="1" applyFill="1"/>
    <xf numFmtId="165" fontId="0" fillId="31" borderId="0" xfId="1" applyNumberFormat="1" applyFont="1" applyFill="1" applyAlignment="1">
      <alignment horizontal="center" vertical="center"/>
    </xf>
    <xf numFmtId="0" fontId="0" fillId="0" borderId="6" xfId="0" applyBorder="1" applyAlignment="1">
      <alignment horizontal="left" vertical="center" indent="1"/>
    </xf>
    <xf numFmtId="0" fontId="0" fillId="0" borderId="6" xfId="0" applyFill="1" applyBorder="1" applyAlignment="1">
      <alignment horizontal="left" vertical="center" indent="1"/>
    </xf>
    <xf numFmtId="0" fontId="116" fillId="0" borderId="0" xfId="152" applyBorder="1"/>
    <xf numFmtId="0" fontId="16" fillId="0" borderId="0" xfId="0" quotePrefix="1" applyFont="1" applyFill="1" applyBorder="1" applyAlignment="1">
      <alignment horizontal="center" vertical="center" wrapText="1"/>
    </xf>
    <xf numFmtId="10" fontId="8" fillId="0" borderId="35" xfId="1" applyNumberFormat="1" applyFont="1" applyFill="1" applyBorder="1" applyAlignment="1">
      <alignment horizontal="center" vertical="center"/>
    </xf>
    <xf numFmtId="0" fontId="98" fillId="0" borderId="0" xfId="0" applyFont="1"/>
    <xf numFmtId="10" fontId="98" fillId="0" borderId="35" xfId="1" applyNumberFormat="1" applyFont="1" applyFill="1" applyBorder="1" applyAlignment="1">
      <alignment horizontal="center" vertical="center"/>
    </xf>
    <xf numFmtId="0" fontId="14" fillId="0" borderId="0" xfId="0" applyFont="1" applyFill="1" applyAlignment="1">
      <alignment horizontal="center" vertical="center"/>
    </xf>
    <xf numFmtId="0" fontId="79" fillId="0" borderId="12" xfId="0" applyFont="1" applyBorder="1" applyAlignment="1">
      <alignment vertical="center" wrapText="1"/>
    </xf>
    <xf numFmtId="0" fontId="79" fillId="0" borderId="12" xfId="0" applyFont="1" applyFill="1" applyBorder="1" applyAlignment="1">
      <alignment vertical="center" wrapText="1"/>
    </xf>
    <xf numFmtId="0" fontId="26" fillId="31" borderId="46" xfId="0" applyFont="1" applyFill="1" applyBorder="1" applyAlignment="1">
      <alignment horizontal="center" vertical="center" wrapText="1"/>
    </xf>
    <xf numFmtId="0" fontId="79" fillId="25" borderId="12" xfId="0" applyFont="1" applyFill="1" applyBorder="1" applyAlignment="1">
      <alignment vertical="center" wrapText="1"/>
    </xf>
    <xf numFmtId="0" fontId="26" fillId="0" borderId="0" xfId="0" applyFont="1" applyAlignment="1">
      <alignment vertical="center"/>
    </xf>
    <xf numFmtId="0" fontId="0" fillId="0" borderId="0" xfId="0" applyFont="1" applyBorder="1" applyAlignment="1">
      <alignment horizontal="left"/>
    </xf>
    <xf numFmtId="0" fontId="79" fillId="25" borderId="5" xfId="0" applyFont="1" applyFill="1" applyBorder="1" applyAlignment="1">
      <alignment horizontal="left" vertical="center"/>
    </xf>
    <xf numFmtId="0" fontId="0" fillId="0" borderId="68" xfId="0" applyBorder="1"/>
    <xf numFmtId="0" fontId="0" fillId="0" borderId="68" xfId="0" applyFill="1" applyBorder="1"/>
    <xf numFmtId="0" fontId="0" fillId="50" borderId="0" xfId="0" applyFill="1" applyAlignment="1">
      <alignment vertical="center"/>
    </xf>
    <xf numFmtId="0" fontId="23" fillId="50" borderId="0" xfId="0" applyFont="1" applyFill="1" applyBorder="1" applyAlignment="1" applyProtection="1">
      <alignment vertical="center"/>
    </xf>
    <xf numFmtId="11" fontId="0" fillId="50" borderId="0" xfId="0" applyNumberFormat="1" applyFill="1" applyAlignment="1">
      <alignment vertical="center"/>
    </xf>
    <xf numFmtId="11" fontId="8" fillId="50" borderId="0" xfId="0" applyNumberFormat="1" applyFont="1" applyFill="1" applyAlignment="1">
      <alignment horizontal="center" vertical="center"/>
    </xf>
    <xf numFmtId="11" fontId="0" fillId="50" borderId="65" xfId="0" applyNumberFormat="1" applyFill="1" applyBorder="1" applyAlignment="1">
      <alignment horizontal="center" vertical="center"/>
    </xf>
    <xf numFmtId="11" fontId="0" fillId="50" borderId="66" xfId="0" applyNumberFormat="1" applyFill="1" applyBorder="1" applyAlignment="1">
      <alignment horizontal="center" vertical="center"/>
    </xf>
    <xf numFmtId="0" fontId="70" fillId="0" borderId="0" xfId="0" applyFont="1" applyFill="1" applyBorder="1" applyAlignment="1">
      <alignment horizontal="left" vertical="center" wrapText="1"/>
    </xf>
    <xf numFmtId="0" fontId="8" fillId="0" borderId="99" xfId="0" applyFont="1" applyFill="1" applyBorder="1" applyAlignment="1">
      <alignment horizontal="left" vertical="center" wrapText="1" indent="1"/>
    </xf>
    <xf numFmtId="11" fontId="8" fillId="0" borderId="0" xfId="0" applyNumberFormat="1" applyFont="1" applyAlignment="1">
      <alignment horizontal="center"/>
    </xf>
    <xf numFmtId="11" fontId="0" fillId="28" borderId="105" xfId="0" applyNumberFormat="1" applyFill="1" applyBorder="1" applyAlignment="1">
      <alignment horizontal="center" vertical="center"/>
    </xf>
    <xf numFmtId="11" fontId="0" fillId="28" borderId="106" xfId="0" applyNumberFormat="1" applyFill="1" applyBorder="1" applyAlignment="1">
      <alignment horizontal="center" vertical="center"/>
    </xf>
    <xf numFmtId="11" fontId="5" fillId="51" borderId="65" xfId="0" applyNumberFormat="1" applyFont="1" applyFill="1" applyBorder="1" applyAlignment="1">
      <alignment horizontal="center" vertical="center"/>
    </xf>
    <xf numFmtId="11" fontId="132" fillId="51" borderId="65" xfId="0" applyNumberFormat="1" applyFont="1" applyFill="1" applyBorder="1" applyAlignment="1">
      <alignment horizontal="center" vertical="center"/>
    </xf>
    <xf numFmtId="11" fontId="5" fillId="51" borderId="104" xfId="0" applyNumberFormat="1" applyFont="1" applyFill="1" applyBorder="1" applyAlignment="1">
      <alignment horizontal="center" vertical="center"/>
    </xf>
    <xf numFmtId="11" fontId="4" fillId="28" borderId="65" xfId="0" applyNumberFormat="1" applyFont="1" applyFill="1" applyBorder="1" applyAlignment="1">
      <alignment horizontal="center" vertical="center"/>
    </xf>
    <xf numFmtId="11" fontId="0" fillId="28" borderId="107" xfId="0" applyNumberFormat="1" applyFill="1" applyBorder="1" applyAlignment="1">
      <alignment horizontal="center" vertical="center"/>
    </xf>
    <xf numFmtId="11" fontId="133" fillId="28" borderId="65" xfId="0" applyNumberFormat="1" applyFont="1" applyFill="1" applyBorder="1" applyAlignment="1">
      <alignment horizontal="center" vertical="center"/>
    </xf>
    <xf numFmtId="11" fontId="1" fillId="38" borderId="57" xfId="0" applyNumberFormat="1" applyFont="1" applyFill="1" applyBorder="1" applyAlignment="1">
      <alignment horizontal="center" vertical="center" wrapText="1"/>
    </xf>
    <xf numFmtId="0" fontId="89" fillId="0" borderId="99" xfId="145" applyFill="1" applyBorder="1" applyAlignment="1">
      <alignment horizontal="left" vertical="center" wrapText="1" indent="1"/>
    </xf>
    <xf numFmtId="0" fontId="75" fillId="0" borderId="0" xfId="153" applyBorder="1"/>
    <xf numFmtId="11" fontId="75" fillId="0" borderId="0" xfId="153" applyNumberFormat="1" applyBorder="1" applyAlignment="1">
      <alignment horizontal="center" vertical="center"/>
    </xf>
    <xf numFmtId="11" fontId="75" fillId="0" borderId="0" xfId="153" applyNumberFormat="1" applyFill="1" applyBorder="1" applyAlignment="1">
      <alignment horizontal="center" vertical="center"/>
    </xf>
    <xf numFmtId="11" fontId="68" fillId="38" borderId="68" xfId="153" applyNumberFormat="1" applyFont="1" applyFill="1" applyBorder="1" applyAlignment="1">
      <alignment horizontal="center" vertical="center" wrapText="1"/>
    </xf>
    <xf numFmtId="11" fontId="68" fillId="29" borderId="68" xfId="153" applyNumberFormat="1" applyFont="1" applyFill="1" applyBorder="1" applyAlignment="1">
      <alignment horizontal="center" vertical="center" wrapText="1"/>
    </xf>
    <xf numFmtId="11" fontId="68" fillId="42" borderId="68" xfId="153" applyNumberFormat="1" applyFont="1" applyFill="1" applyBorder="1" applyAlignment="1">
      <alignment horizontal="center" vertical="center" wrapText="1"/>
    </xf>
    <xf numFmtId="0" fontId="75" fillId="0" borderId="68" xfId="153" applyBorder="1"/>
    <xf numFmtId="0" fontId="68" fillId="0" borderId="68" xfId="153" applyFont="1" applyBorder="1" applyAlignment="1">
      <alignment horizontal="center" vertical="center" wrapText="1"/>
    </xf>
    <xf numFmtId="11" fontId="103" fillId="0" borderId="68" xfId="153" applyNumberFormat="1" applyFont="1" applyBorder="1" applyAlignment="1">
      <alignment horizontal="center" vertical="center" wrapText="1"/>
    </xf>
    <xf numFmtId="11" fontId="75" fillId="0" borderId="68" xfId="153" applyNumberFormat="1" applyFill="1" applyBorder="1" applyAlignment="1">
      <alignment horizontal="center" vertical="center"/>
    </xf>
    <xf numFmtId="11" fontId="68" fillId="0" borderId="108" xfId="153" applyNumberFormat="1" applyFont="1" applyFill="1" applyBorder="1" applyAlignment="1">
      <alignment horizontal="center" vertical="center"/>
    </xf>
    <xf numFmtId="11" fontId="68" fillId="0" borderId="68" xfId="153" applyNumberFormat="1" applyFont="1" applyBorder="1" applyAlignment="1">
      <alignment horizontal="center" vertical="center" wrapText="1"/>
    </xf>
    <xf numFmtId="11" fontId="75" fillId="0" borderId="68" xfId="153" applyNumberFormat="1" applyBorder="1" applyAlignment="1">
      <alignment horizontal="center" vertical="center"/>
    </xf>
    <xf numFmtId="11" fontId="75" fillId="38" borderId="68" xfId="153" applyNumberFormat="1" applyFill="1" applyBorder="1" applyAlignment="1">
      <alignment horizontal="center" vertical="center"/>
    </xf>
    <xf numFmtId="11" fontId="75" fillId="29" borderId="68" xfId="153" applyNumberFormat="1" applyFill="1" applyBorder="1" applyAlignment="1">
      <alignment horizontal="center" vertical="center"/>
    </xf>
    <xf numFmtId="11" fontId="75" fillId="42" borderId="68" xfId="153" applyNumberFormat="1" applyFill="1" applyBorder="1" applyAlignment="1">
      <alignment horizontal="center" vertical="center"/>
    </xf>
    <xf numFmtId="9" fontId="75" fillId="38" borderId="68" xfId="1" applyFont="1" applyFill="1" applyBorder="1" applyAlignment="1">
      <alignment horizontal="center" vertical="center"/>
    </xf>
    <xf numFmtId="9" fontId="75" fillId="29" borderId="68" xfId="1" applyFont="1" applyFill="1" applyBorder="1" applyAlignment="1">
      <alignment horizontal="center" vertical="center"/>
    </xf>
    <xf numFmtId="9" fontId="75" fillId="42" borderId="68" xfId="1" applyFont="1" applyFill="1" applyBorder="1" applyAlignment="1">
      <alignment horizontal="center" vertical="center"/>
    </xf>
    <xf numFmtId="0" fontId="133" fillId="0" borderId="68" xfId="153" applyFont="1" applyBorder="1"/>
    <xf numFmtId="0" fontId="75" fillId="0" borderId="68" xfId="153" applyFill="1" applyBorder="1"/>
    <xf numFmtId="0" fontId="21" fillId="0" borderId="0" xfId="9" applyFont="1"/>
    <xf numFmtId="10" fontId="68" fillId="38" borderId="0" xfId="1" applyNumberFormat="1" applyFont="1" applyFill="1" applyAlignment="1">
      <alignment horizontal="center" vertical="center" wrapText="1"/>
    </xf>
    <xf numFmtId="10" fontId="68" fillId="29" borderId="0" xfId="1" applyNumberFormat="1" applyFont="1" applyFill="1" applyAlignment="1">
      <alignment horizontal="center" vertical="center" wrapText="1"/>
    </xf>
    <xf numFmtId="11" fontId="21" fillId="42" borderId="0" xfId="9" applyNumberFormat="1" applyFont="1" applyFill="1" applyAlignment="1">
      <alignment horizontal="center" vertical="center" wrapText="1"/>
    </xf>
    <xf numFmtId="11" fontId="114" fillId="0" borderId="108" xfId="9" applyNumberFormat="1" applyFont="1" applyBorder="1" applyAlignment="1">
      <alignment horizontal="center" vertical="center"/>
    </xf>
    <xf numFmtId="11" fontId="114" fillId="0" borderId="0" xfId="9" applyNumberFormat="1" applyFont="1" applyBorder="1" applyAlignment="1">
      <alignment horizontal="center" vertical="center"/>
    </xf>
    <xf numFmtId="11" fontId="0" fillId="35" borderId="42" xfId="0" applyNumberFormat="1" applyFont="1" applyFill="1" applyBorder="1" applyAlignment="1">
      <alignment horizontal="center" vertical="center" wrapText="1"/>
    </xf>
    <xf numFmtId="0" fontId="0" fillId="35" borderId="44" xfId="0" applyFill="1" applyBorder="1" applyAlignment="1">
      <alignment horizontal="center" vertical="center" wrapText="1"/>
    </xf>
    <xf numFmtId="0" fontId="0" fillId="35" borderId="42" xfId="0" applyFill="1" applyBorder="1" applyAlignment="1">
      <alignment horizontal="center" vertical="center" wrapText="1"/>
    </xf>
    <xf numFmtId="0" fontId="0" fillId="29" borderId="42" xfId="0" applyFill="1" applyBorder="1" applyAlignment="1">
      <alignment horizontal="left" vertical="center" wrapText="1"/>
    </xf>
    <xf numFmtId="11" fontId="0" fillId="29" borderId="42" xfId="0" applyNumberFormat="1" applyFill="1" applyBorder="1" applyAlignment="1">
      <alignment horizontal="center" vertical="center"/>
    </xf>
    <xf numFmtId="0" fontId="0" fillId="0" borderId="42" xfId="0" applyFont="1" applyBorder="1"/>
    <xf numFmtId="2" fontId="0" fillId="0" borderId="42" xfId="0" applyNumberFormat="1" applyFont="1" applyFill="1" applyBorder="1" applyAlignment="1">
      <alignment horizontal="center" vertical="center"/>
    </xf>
    <xf numFmtId="9" fontId="4" fillId="0" borderId="42" xfId="1" applyFont="1" applyBorder="1"/>
    <xf numFmtId="9" fontId="0" fillId="0" borderId="42" xfId="0" applyNumberFormat="1" applyFill="1" applyBorder="1" applyAlignment="1">
      <alignment horizontal="center" vertical="center"/>
    </xf>
    <xf numFmtId="9" fontId="0" fillId="0" borderId="42" xfId="0" applyNumberFormat="1" applyBorder="1" applyAlignment="1">
      <alignment horizontal="center" vertical="center"/>
    </xf>
    <xf numFmtId="11" fontId="8" fillId="0" borderId="42" xfId="0" applyNumberFormat="1" applyFont="1" applyFill="1" applyBorder="1" applyAlignment="1">
      <alignment horizontal="center" vertical="center" wrapText="1"/>
    </xf>
    <xf numFmtId="9" fontId="0" fillId="0" borderId="42" xfId="1" applyFont="1" applyFill="1" applyBorder="1" applyAlignment="1">
      <alignment horizontal="center" vertical="center"/>
    </xf>
    <xf numFmtId="0" fontId="0" fillId="0" borderId="42" xfId="0" applyBorder="1" applyAlignment="1">
      <alignment vertical="center" wrapText="1"/>
    </xf>
    <xf numFmtId="0" fontId="0" fillId="29" borderId="42" xfId="0" applyFill="1" applyBorder="1" applyAlignment="1">
      <alignment vertical="center" wrapText="1"/>
    </xf>
    <xf numFmtId="11" fontId="8" fillId="29" borderId="42" xfId="0" applyNumberFormat="1" applyFont="1" applyFill="1" applyBorder="1" applyAlignment="1">
      <alignment horizontal="center" vertical="center" wrapText="1"/>
    </xf>
    <xf numFmtId="0" fontId="0" fillId="32" borderId="42" xfId="0" applyFill="1" applyBorder="1" applyAlignment="1">
      <alignment vertical="center"/>
    </xf>
    <xf numFmtId="0" fontId="0" fillId="32" borderId="42" xfId="0" applyFill="1" applyBorder="1" applyAlignment="1">
      <alignment horizontal="center" vertical="center"/>
    </xf>
    <xf numFmtId="9" fontId="0" fillId="0" borderId="42" xfId="1" applyFont="1" applyBorder="1" applyAlignment="1">
      <alignment horizontal="center" vertical="center"/>
    </xf>
    <xf numFmtId="0" fontId="0" fillId="0" borderId="42" xfId="0" applyFont="1" applyBorder="1" applyAlignment="1">
      <alignment vertical="center"/>
    </xf>
    <xf numFmtId="11" fontId="0" fillId="0" borderId="42" xfId="0" applyNumberFormat="1" applyBorder="1" applyAlignment="1">
      <alignment vertical="center"/>
    </xf>
    <xf numFmtId="11" fontId="100" fillId="44" borderId="0" xfId="0" applyNumberFormat="1" applyFont="1" applyFill="1" applyBorder="1" applyAlignment="1" applyProtection="1">
      <alignment horizontal="center" vertical="center" wrapText="1"/>
    </xf>
    <xf numFmtId="0" fontId="21" fillId="0" borderId="68" xfId="9" applyFont="1" applyBorder="1"/>
    <xf numFmtId="0" fontId="21" fillId="0" borderId="68" xfId="9" applyFont="1" applyBorder="1" applyAlignment="1">
      <alignment horizontal="left" vertical="center"/>
    </xf>
    <xf numFmtId="0" fontId="21" fillId="0" borderId="68" xfId="9" applyFont="1" applyBorder="1" applyAlignment="1">
      <alignment horizontal="left" vertical="center" wrapText="1"/>
    </xf>
    <xf numFmtId="10" fontId="68" fillId="38" borderId="68" xfId="1" applyNumberFormat="1" applyFont="1" applyFill="1" applyBorder="1" applyAlignment="1">
      <alignment horizontal="center" vertical="center" wrapText="1"/>
    </xf>
    <xf numFmtId="10" fontId="68" fillId="29" borderId="68" xfId="1" applyNumberFormat="1" applyFont="1" applyFill="1" applyBorder="1" applyAlignment="1">
      <alignment horizontal="center" vertical="center" wrapText="1"/>
    </xf>
    <xf numFmtId="11" fontId="21" fillId="42" borderId="68" xfId="9" applyNumberFormat="1" applyFont="1" applyFill="1" applyBorder="1" applyAlignment="1">
      <alignment horizontal="center" vertical="center" wrapText="1"/>
    </xf>
    <xf numFmtId="0" fontId="8" fillId="0" borderId="68" xfId="9" applyFont="1" applyBorder="1"/>
    <xf numFmtId="10" fontId="75" fillId="38" borderId="68" xfId="1" applyNumberFormat="1" applyFont="1" applyFill="1" applyBorder="1" applyAlignment="1">
      <alignment horizontal="center"/>
    </xf>
    <xf numFmtId="10" fontId="75" fillId="29" borderId="68" xfId="1" applyNumberFormat="1" applyFont="1" applyFill="1" applyBorder="1" applyAlignment="1">
      <alignment horizontal="center"/>
    </xf>
    <xf numFmtId="10" fontId="75" fillId="42" borderId="68" xfId="1" applyNumberFormat="1" applyFont="1" applyFill="1" applyBorder="1" applyAlignment="1">
      <alignment horizontal="center"/>
    </xf>
    <xf numFmtId="0" fontId="134" fillId="0" borderId="0" xfId="0" quotePrefix="1" applyFont="1"/>
    <xf numFmtId="0" fontId="134" fillId="0" borderId="0" xfId="0" applyFont="1"/>
    <xf numFmtId="2" fontId="21" fillId="52" borderId="42" xfId="0" applyNumberFormat="1" applyFont="1" applyFill="1" applyBorder="1" applyAlignment="1">
      <alignment horizontal="center" vertical="center"/>
    </xf>
    <xf numFmtId="0" fontId="75" fillId="0" borderId="0" xfId="153"/>
    <xf numFmtId="0" fontId="88" fillId="0" borderId="0" xfId="153" applyFont="1"/>
    <xf numFmtId="0" fontId="88" fillId="0" borderId="110" xfId="153" applyFont="1" applyBorder="1"/>
    <xf numFmtId="0" fontId="88" fillId="0" borderId="111" xfId="153" applyFont="1" applyBorder="1"/>
    <xf numFmtId="11" fontId="135" fillId="0" borderId="112" xfId="153" applyNumberFormat="1" applyFont="1" applyBorder="1"/>
    <xf numFmtId="0" fontId="68" fillId="0" borderId="69" xfId="153" applyFont="1" applyBorder="1" applyAlignment="1">
      <alignment vertical="center" wrapText="1"/>
    </xf>
    <xf numFmtId="0" fontId="68" fillId="0" borderId="113" xfId="153" applyFont="1" applyBorder="1" applyAlignment="1">
      <alignment vertical="center" wrapText="1"/>
    </xf>
    <xf numFmtId="0" fontId="68" fillId="28" borderId="69" xfId="153" applyFont="1" applyFill="1" applyBorder="1" applyAlignment="1">
      <alignment vertical="center" wrapText="1"/>
    </xf>
    <xf numFmtId="11" fontId="68" fillId="53" borderId="69" xfId="153" applyNumberFormat="1" applyFont="1" applyFill="1" applyBorder="1" applyAlignment="1">
      <alignment horizontal="center" vertical="center" wrapText="1"/>
    </xf>
    <xf numFmtId="0" fontId="68" fillId="0" borderId="68" xfId="153" applyFont="1" applyBorder="1" applyAlignment="1">
      <alignment vertical="center" wrapText="1"/>
    </xf>
    <xf numFmtId="11" fontId="68" fillId="54" borderId="69" xfId="153" applyNumberFormat="1" applyFont="1" applyFill="1" applyBorder="1" applyAlignment="1">
      <alignment horizontal="center" vertical="center" wrapText="1"/>
    </xf>
    <xf numFmtId="0" fontId="75" fillId="28" borderId="68" xfId="153" applyFill="1" applyBorder="1"/>
    <xf numFmtId="11" fontId="75" fillId="53" borderId="68" xfId="153" applyNumberFormat="1" applyFill="1" applyBorder="1" applyAlignment="1">
      <alignment horizontal="center" vertical="center"/>
    </xf>
    <xf numFmtId="11" fontId="75" fillId="54" borderId="68" xfId="153" applyNumberFormat="1" applyFill="1" applyBorder="1" applyAlignment="1">
      <alignment horizontal="center" vertical="center"/>
    </xf>
    <xf numFmtId="0" fontId="8" fillId="0" borderId="109" xfId="0" applyFont="1" applyFill="1" applyBorder="1" applyAlignment="1">
      <alignment horizontal="left" vertical="center" wrapText="1" indent="1"/>
    </xf>
    <xf numFmtId="11" fontId="0" fillId="0" borderId="0" xfId="0" applyNumberFormat="1" applyFill="1" applyBorder="1" applyAlignment="1">
      <alignment vertical="center"/>
    </xf>
    <xf numFmtId="0" fontId="0" fillId="50" borderId="0" xfId="0" applyFill="1" applyBorder="1" applyAlignment="1">
      <alignment vertical="center"/>
    </xf>
    <xf numFmtId="0" fontId="8" fillId="0" borderId="99" xfId="0" applyFont="1" applyFill="1" applyBorder="1" applyAlignment="1">
      <alignment horizontal="left" vertical="center" wrapText="1" indent="1"/>
    </xf>
    <xf numFmtId="0" fontId="8" fillId="0" borderId="99" xfId="0" applyFont="1" applyFill="1" applyBorder="1" applyAlignment="1">
      <alignment horizontal="left" vertical="center" wrapText="1" indent="1"/>
    </xf>
    <xf numFmtId="0" fontId="136" fillId="0" borderId="0" xfId="0" applyFont="1" applyBorder="1" applyAlignment="1">
      <alignment horizontal="center" vertical="center"/>
    </xf>
    <xf numFmtId="0" fontId="136" fillId="0" borderId="119" xfId="0" applyFont="1" applyBorder="1" applyAlignment="1">
      <alignment horizontal="center" vertical="center"/>
    </xf>
    <xf numFmtId="0" fontId="89" fillId="0" borderId="0" xfId="145" applyFill="1" applyAlignment="1">
      <alignment horizontal="left" vertical="center" indent="1"/>
    </xf>
    <xf numFmtId="0" fontId="68" fillId="37" borderId="108" xfId="0" applyFont="1" applyFill="1" applyBorder="1" applyAlignment="1">
      <alignment horizontal="center" vertical="center" wrapText="1"/>
    </xf>
    <xf numFmtId="0" fontId="68" fillId="37" borderId="112" xfId="0" applyFont="1" applyFill="1" applyBorder="1" applyAlignment="1">
      <alignment horizontal="center" vertical="center" wrapText="1"/>
    </xf>
    <xf numFmtId="0" fontId="75" fillId="0" borderId="120" xfId="0" applyFont="1" applyBorder="1" applyAlignment="1">
      <alignment vertical="center" wrapText="1"/>
    </xf>
    <xf numFmtId="0" fontId="75" fillId="0" borderId="57" xfId="0" applyFont="1" applyBorder="1" applyAlignment="1">
      <alignment horizontal="center" vertical="center" wrapText="1"/>
    </xf>
    <xf numFmtId="9" fontId="75" fillId="0" borderId="57" xfId="0" applyNumberFormat="1" applyFont="1" applyBorder="1" applyAlignment="1">
      <alignment horizontal="center" vertical="center" wrapText="1"/>
    </xf>
    <xf numFmtId="0" fontId="75" fillId="0" borderId="120" xfId="0" applyFont="1" applyBorder="1" applyAlignment="1">
      <alignment horizontal="left" vertical="center" wrapText="1"/>
    </xf>
    <xf numFmtId="0" fontId="79" fillId="0" borderId="12" xfId="0" applyFont="1" applyBorder="1" applyAlignment="1">
      <alignment vertical="center" wrapText="1"/>
    </xf>
    <xf numFmtId="0" fontId="79" fillId="0" borderId="12" xfId="0" applyFont="1" applyFill="1" applyBorder="1" applyAlignment="1">
      <alignment vertical="center" wrapText="1"/>
    </xf>
    <xf numFmtId="0" fontId="79" fillId="0" borderId="9" xfId="0" applyFont="1" applyBorder="1" applyAlignment="1">
      <alignment vertical="center" wrapText="1"/>
    </xf>
    <xf numFmtId="0" fontId="26" fillId="31" borderId="5" xfId="0" applyFont="1" applyFill="1" applyBorder="1" applyAlignment="1">
      <alignment horizontal="center" vertical="center" wrapText="1"/>
    </xf>
    <xf numFmtId="0" fontId="26" fillId="0" borderId="5" xfId="0" applyFont="1" applyBorder="1" applyAlignment="1">
      <alignment horizontal="center" vertical="center" wrapText="1"/>
    </xf>
    <xf numFmtId="0" fontId="79" fillId="31" borderId="12" xfId="0" applyFont="1" applyFill="1" applyBorder="1" applyAlignment="1">
      <alignment vertical="center" wrapText="1"/>
    </xf>
    <xf numFmtId="0" fontId="26" fillId="0" borderId="5" xfId="0" applyFont="1" applyFill="1" applyBorder="1" applyAlignment="1">
      <alignment horizontal="center" vertical="center" wrapText="1"/>
    </xf>
    <xf numFmtId="0" fontId="8" fillId="0" borderId="99" xfId="0" applyFont="1" applyFill="1" applyBorder="1" applyAlignment="1">
      <alignment horizontal="left" vertical="center" wrapText="1" indent="1"/>
    </xf>
    <xf numFmtId="0" fontId="79" fillId="29" borderId="5" xfId="0" applyFont="1" applyFill="1" applyBorder="1" applyAlignment="1">
      <alignment horizontal="center" vertical="center" wrapText="1"/>
    </xf>
    <xf numFmtId="0" fontId="79" fillId="29" borderId="11" xfId="0" applyFont="1" applyFill="1" applyBorder="1" applyAlignment="1">
      <alignment horizontal="center" vertical="center" wrapText="1"/>
    </xf>
    <xf numFmtId="11" fontId="26" fillId="29" borderId="1" xfId="0" applyNumberFormat="1" applyFont="1" applyFill="1" applyBorder="1" applyAlignment="1">
      <alignment horizontal="center" vertical="center" wrapText="1"/>
    </xf>
    <xf numFmtId="11" fontId="26" fillId="29" borderId="5" xfId="0" applyNumberFormat="1" applyFont="1" applyFill="1" applyBorder="1" applyAlignment="1">
      <alignment horizontal="center" vertical="center" wrapText="1"/>
    </xf>
    <xf numFmtId="11" fontId="26" fillId="29" borderId="5" xfId="0" applyNumberFormat="1" applyFont="1" applyFill="1" applyBorder="1" applyAlignment="1">
      <alignment horizontal="center" vertical="center"/>
    </xf>
    <xf numFmtId="11" fontId="26" fillId="29" borderId="5" xfId="0" applyNumberFormat="1" applyFont="1" applyFill="1" applyBorder="1" applyAlignment="1">
      <alignment horizontal="center" vertical="center"/>
    </xf>
    <xf numFmtId="11" fontId="26" fillId="38" borderId="46" xfId="0" applyNumberFormat="1" applyFont="1" applyFill="1" applyBorder="1" applyAlignment="1">
      <alignment horizontal="center" vertical="center" wrapText="1"/>
    </xf>
    <xf numFmtId="0" fontId="79" fillId="29" borderId="5" xfId="0" applyFont="1" applyFill="1" applyBorder="1" applyAlignment="1">
      <alignment horizontal="left" vertical="center" wrapText="1" indent="1"/>
    </xf>
    <xf numFmtId="0" fontId="79" fillId="29" borderId="5" xfId="0" applyFont="1" applyFill="1" applyBorder="1" applyAlignment="1">
      <alignment horizontal="center" vertical="center"/>
    </xf>
    <xf numFmtId="0" fontId="60" fillId="0" borderId="1" xfId="0" applyFont="1" applyBorder="1" applyAlignment="1">
      <alignment horizontal="left" vertical="center" wrapText="1"/>
    </xf>
    <xf numFmtId="0" fontId="60" fillId="0" borderId="1" xfId="0" applyFont="1" applyBorder="1" applyAlignment="1">
      <alignment horizontal="left" vertical="center"/>
    </xf>
    <xf numFmtId="0" fontId="60" fillId="0" borderId="5" xfId="0" applyFont="1" applyFill="1" applyBorder="1" applyAlignment="1">
      <alignment horizontal="left" vertical="center" wrapText="1"/>
    </xf>
    <xf numFmtId="0" fontId="60" fillId="0" borderId="5" xfId="0" applyFont="1" applyBorder="1" applyAlignment="1">
      <alignment horizontal="left" vertical="center"/>
    </xf>
    <xf numFmtId="0" fontId="60" fillId="0" borderId="5" xfId="0" applyFont="1" applyFill="1" applyBorder="1" applyAlignment="1">
      <alignment horizontal="left" vertical="center"/>
    </xf>
    <xf numFmtId="0" fontId="26" fillId="0" borderId="5" xfId="0" applyFont="1" applyBorder="1" applyAlignment="1">
      <alignment horizontal="left" vertical="center" wrapText="1"/>
    </xf>
    <xf numFmtId="0" fontId="66" fillId="0" borderId="0" xfId="0" applyFont="1" applyAlignment="1"/>
    <xf numFmtId="0" fontId="137" fillId="0" borderId="0" xfId="0" applyFont="1" applyAlignment="1"/>
    <xf numFmtId="0" fontId="78" fillId="0" borderId="0" xfId="0" applyFont="1" applyFill="1" applyAlignment="1">
      <alignment vertical="center"/>
    </xf>
    <xf numFmtId="0" fontId="89" fillId="0" borderId="0" xfId="145" applyFill="1"/>
    <xf numFmtId="0" fontId="89" fillId="0" borderId="0" xfId="145" applyFill="1" applyAlignment="1">
      <alignment vertical="center"/>
    </xf>
    <xf numFmtId="0" fontId="75" fillId="0" borderId="0" xfId="0" applyFont="1" applyAlignment="1">
      <alignment horizontal="left" vertical="center" indent="1"/>
    </xf>
    <xf numFmtId="0" fontId="75" fillId="0" borderId="0" xfId="0" applyFont="1" applyFill="1" applyAlignment="1">
      <alignment horizontal="left" vertical="center" indent="1"/>
    </xf>
    <xf numFmtId="0" fontId="0" fillId="0" borderId="0" xfId="0" applyFill="1" applyAlignment="1">
      <alignment horizontal="left" indent="1"/>
    </xf>
    <xf numFmtId="0" fontId="8" fillId="0" borderId="0" xfId="145" applyFont="1" applyFill="1" applyAlignment="1">
      <alignment horizontal="left" indent="1"/>
    </xf>
    <xf numFmtId="0" fontId="138" fillId="0" borderId="0" xfId="0" applyFont="1" applyAlignment="1">
      <alignment vertical="center"/>
    </xf>
    <xf numFmtId="0" fontId="138" fillId="0" borderId="0" xfId="0" applyFont="1" applyFill="1" applyAlignment="1">
      <alignment vertical="center"/>
    </xf>
    <xf numFmtId="0" fontId="8" fillId="0" borderId="0" xfId="0" applyFont="1" applyFill="1" applyAlignment="1">
      <alignment horizontal="left" vertical="center" indent="1"/>
    </xf>
    <xf numFmtId="0" fontId="8" fillId="0" borderId="0" xfId="0" applyFont="1" applyFill="1" applyAlignment="1">
      <alignment horizontal="left" indent="1"/>
    </xf>
    <xf numFmtId="0" fontId="67" fillId="0" borderId="0" xfId="0" applyFont="1" applyAlignment="1">
      <alignment vertical="center"/>
    </xf>
    <xf numFmtId="0" fontId="139" fillId="0" borderId="0" xfId="0" applyFont="1"/>
    <xf numFmtId="0" fontId="89" fillId="0" borderId="100" xfId="145" applyFill="1" applyBorder="1" applyAlignment="1">
      <alignment horizontal="left" vertical="center" indent="1"/>
    </xf>
    <xf numFmtId="0" fontId="140" fillId="55" borderId="117" xfId="0" applyFont="1" applyFill="1" applyBorder="1" applyAlignment="1">
      <alignment horizontal="center" vertical="center" wrapText="1"/>
    </xf>
    <xf numFmtId="0" fontId="140" fillId="55" borderId="116" xfId="0" applyFont="1" applyFill="1" applyBorder="1" applyAlignment="1">
      <alignment horizontal="center" vertical="center" wrapText="1"/>
    </xf>
    <xf numFmtId="0" fontId="141" fillId="0" borderId="115" xfId="0" applyFont="1" applyBorder="1" applyAlignment="1">
      <alignment vertical="center" wrapText="1"/>
    </xf>
    <xf numFmtId="0" fontId="141" fillId="0" borderId="117" xfId="0" applyFont="1" applyBorder="1" applyAlignment="1">
      <alignment vertical="center" wrapText="1"/>
    </xf>
    <xf numFmtId="0" fontId="141" fillId="0" borderId="115" xfId="0" applyFont="1" applyBorder="1" applyAlignment="1">
      <alignment vertical="center"/>
    </xf>
    <xf numFmtId="0" fontId="21" fillId="0" borderId="6" xfId="0" applyFont="1" applyBorder="1" applyAlignment="1">
      <alignment vertical="center" wrapText="1"/>
    </xf>
    <xf numFmtId="0" fontId="69" fillId="29" borderId="6" xfId="0" quotePrefix="1" applyFont="1" applyFill="1" applyBorder="1" applyAlignment="1">
      <alignment horizontal="center" vertical="center"/>
    </xf>
    <xf numFmtId="11" fontId="69" fillId="42" borderId="6" xfId="0" applyNumberFormat="1" applyFont="1" applyFill="1" applyBorder="1" applyAlignment="1">
      <alignment horizontal="center" vertical="center"/>
    </xf>
    <xf numFmtId="0" fontId="103" fillId="0" borderId="0" xfId="0" applyFont="1" applyAlignment="1">
      <alignment vertical="center"/>
    </xf>
    <xf numFmtId="11" fontId="69" fillId="29" borderId="6" xfId="0" applyNumberFormat="1" applyFont="1" applyFill="1" applyBorder="1" applyAlignment="1">
      <alignment horizontal="center" vertical="center"/>
    </xf>
    <xf numFmtId="0" fontId="137" fillId="0" borderId="0" xfId="0" applyFont="1" applyFill="1" applyAlignment="1">
      <alignment horizontal="left"/>
    </xf>
    <xf numFmtId="0" fontId="60" fillId="31" borderId="5" xfId="0" applyFont="1" applyFill="1" applyBorder="1" applyAlignment="1">
      <alignment horizontal="left" vertical="center" wrapText="1"/>
    </xf>
    <xf numFmtId="0" fontId="137" fillId="0" borderId="0" xfId="0" applyFont="1" applyAlignment="1">
      <alignment horizontal="left"/>
    </xf>
    <xf numFmtId="0" fontId="145" fillId="0" borderId="0" xfId="0" applyFont="1" applyAlignment="1">
      <alignment horizontal="left"/>
    </xf>
    <xf numFmtId="49" fontId="0" fillId="0" borderId="0" xfId="0" applyNumberFormat="1" applyFont="1" applyFill="1" applyBorder="1" applyAlignment="1">
      <alignment horizontal="left"/>
    </xf>
    <xf numFmtId="0" fontId="103" fillId="0" borderId="0" xfId="0" applyFont="1" applyAlignment="1">
      <alignment horizontal="center" vertical="center"/>
    </xf>
    <xf numFmtId="0" fontId="146" fillId="0" borderId="0" xfId="0" applyFont="1" applyBorder="1" applyAlignment="1">
      <alignment horizontal="left" vertical="center" wrapText="1"/>
    </xf>
    <xf numFmtId="0" fontId="0" fillId="0" borderId="0" xfId="0" applyFont="1" applyBorder="1" applyAlignment="1"/>
    <xf numFmtId="0" fontId="17" fillId="0" borderId="0" xfId="0" applyFont="1" applyBorder="1" applyAlignment="1">
      <alignment horizontal="left" vertical="center"/>
    </xf>
    <xf numFmtId="0" fontId="26" fillId="0" borderId="0" xfId="0" applyFont="1" applyBorder="1" applyAlignment="1">
      <alignment horizontal="left" vertical="center"/>
    </xf>
    <xf numFmtId="0" fontId="26" fillId="0" borderId="0" xfId="0" applyFont="1" applyAlignment="1">
      <alignment horizontal="left" vertical="center"/>
    </xf>
    <xf numFmtId="0" fontId="17" fillId="0" borderId="0" xfId="0" applyFont="1" applyAlignment="1">
      <alignment horizontal="left" vertical="center"/>
    </xf>
    <xf numFmtId="0" fontId="17" fillId="0" borderId="0" xfId="0" applyFont="1" applyBorder="1" applyAlignment="1">
      <alignment vertical="center"/>
    </xf>
    <xf numFmtId="0" fontId="8" fillId="31" borderId="0" xfId="0" applyFont="1" applyFill="1" applyAlignment="1">
      <alignment horizontal="left" vertical="center" indent="1"/>
    </xf>
    <xf numFmtId="0" fontId="8" fillId="31" borderId="0" xfId="0" applyFont="1" applyFill="1" applyAlignment="1">
      <alignment vertical="center"/>
    </xf>
    <xf numFmtId="0" fontId="17" fillId="0" borderId="0" xfId="0" applyFont="1" applyAlignment="1">
      <alignment horizontal="left"/>
    </xf>
    <xf numFmtId="0" fontId="148" fillId="0" borderId="125" xfId="0" applyFont="1" applyFill="1" applyBorder="1" applyAlignment="1">
      <alignment horizontal="left" vertical="center" wrapText="1"/>
    </xf>
    <xf numFmtId="0" fontId="148" fillId="28" borderId="125" xfId="0" applyFont="1" applyFill="1" applyBorder="1" applyAlignment="1">
      <alignment vertical="center" wrapText="1"/>
    </xf>
    <xf numFmtId="0" fontId="148" fillId="28" borderId="125" xfId="0" applyFont="1" applyFill="1" applyBorder="1" applyAlignment="1">
      <alignment vertical="center"/>
    </xf>
    <xf numFmtId="0" fontId="148" fillId="28" borderId="126" xfId="0" applyFont="1" applyFill="1" applyBorder="1" applyAlignment="1">
      <alignment horizontal="left" vertical="center" wrapText="1"/>
    </xf>
    <xf numFmtId="0" fontId="148" fillId="29" borderId="127" xfId="0" applyFont="1" applyFill="1" applyBorder="1" applyAlignment="1">
      <alignment horizontal="left" vertical="center" wrapText="1"/>
    </xf>
    <xf numFmtId="0" fontId="148" fillId="29" borderId="125" xfId="0" applyFont="1" applyFill="1" applyBorder="1" applyAlignment="1">
      <alignment horizontal="left" vertical="center"/>
    </xf>
    <xf numFmtId="0" fontId="148" fillId="29" borderId="126" xfId="0" applyFont="1" applyFill="1" applyBorder="1" applyAlignment="1">
      <alignment horizontal="left" vertical="center" wrapText="1"/>
    </xf>
    <xf numFmtId="0" fontId="148" fillId="38" borderId="125" xfId="0" applyFont="1" applyFill="1" applyBorder="1" applyAlignment="1">
      <alignment horizontal="left" vertical="center" wrapText="1"/>
    </xf>
    <xf numFmtId="0" fontId="148" fillId="38" borderId="125" xfId="0" applyFont="1" applyFill="1" applyBorder="1" applyAlignment="1">
      <alignment horizontal="left" vertical="center"/>
    </xf>
    <xf numFmtId="0" fontId="141" fillId="0" borderId="125" xfId="0" applyFont="1" applyBorder="1" applyAlignment="1">
      <alignment horizontal="left" vertical="center" wrapText="1"/>
    </xf>
    <xf numFmtId="0" fontId="141" fillId="0" borderId="125" xfId="0" applyFont="1" applyBorder="1" applyAlignment="1">
      <alignment vertical="center" wrapText="1"/>
    </xf>
    <xf numFmtId="0" fontId="141" fillId="0" borderId="125" xfId="0" applyFont="1" applyBorder="1" applyAlignment="1">
      <alignment vertical="center"/>
    </xf>
    <xf numFmtId="0" fontId="141" fillId="0" borderId="126" xfId="0" applyFont="1" applyBorder="1" applyAlignment="1">
      <alignment horizontal="left" vertical="center" wrapText="1"/>
    </xf>
    <xf numFmtId="0" fontId="140" fillId="0" borderId="126" xfId="0" applyFont="1" applyBorder="1" applyAlignment="1">
      <alignment horizontal="left" vertical="center" wrapText="1"/>
    </xf>
    <xf numFmtId="0" fontId="141" fillId="31" borderId="125" xfId="0" applyFont="1" applyFill="1" applyBorder="1" applyAlignment="1">
      <alignment horizontal="left" vertical="center" wrapText="1"/>
    </xf>
    <xf numFmtId="0" fontId="140" fillId="0" borderId="126" xfId="0" applyFont="1" applyFill="1" applyBorder="1" applyAlignment="1">
      <alignment horizontal="left" vertical="center" wrapText="1"/>
    </xf>
    <xf numFmtId="0" fontId="141" fillId="0" borderId="125" xfId="0" applyFont="1" applyFill="1" applyBorder="1" applyAlignment="1">
      <alignment horizontal="left" vertical="center" wrapText="1"/>
    </xf>
    <xf numFmtId="0" fontId="141" fillId="0" borderId="127" xfId="0" applyFont="1" applyBorder="1" applyAlignment="1">
      <alignment horizontal="left" vertical="center" wrapText="1"/>
    </xf>
    <xf numFmtId="0" fontId="141" fillId="0" borderId="125" xfId="0" applyFont="1" applyBorder="1" applyAlignment="1">
      <alignment horizontal="left" vertical="center"/>
    </xf>
    <xf numFmtId="0" fontId="150" fillId="0" borderId="125" xfId="0" applyFont="1" applyBorder="1" applyAlignment="1">
      <alignment horizontal="left" vertical="center" wrapText="1"/>
    </xf>
    <xf numFmtId="0" fontId="141" fillId="0" borderId="125" xfId="0" applyFont="1" applyFill="1" applyBorder="1" applyAlignment="1">
      <alignment vertical="center" wrapText="1"/>
    </xf>
    <xf numFmtId="0" fontId="141" fillId="0" borderId="125" xfId="0" applyFont="1" applyFill="1" applyBorder="1" applyAlignment="1">
      <alignment vertical="center"/>
    </xf>
    <xf numFmtId="0" fontId="151" fillId="0" borderId="126" xfId="0" applyFont="1" applyFill="1" applyBorder="1" applyAlignment="1">
      <alignment horizontal="left" vertical="center" wrapText="1"/>
    </xf>
    <xf numFmtId="0" fontId="141" fillId="0" borderId="127" xfId="0" applyFont="1" applyFill="1" applyBorder="1" applyAlignment="1">
      <alignment horizontal="left" vertical="center" wrapText="1"/>
    </xf>
    <xf numFmtId="0" fontId="141" fillId="0" borderId="126" xfId="0" applyFont="1" applyFill="1" applyBorder="1" applyAlignment="1">
      <alignment horizontal="left" vertical="center" wrapText="1"/>
    </xf>
    <xf numFmtId="0" fontId="140" fillId="0" borderId="125" xfId="0" applyFont="1" applyFill="1" applyBorder="1" applyAlignment="1">
      <alignment horizontal="left" vertical="center" wrapText="1"/>
    </xf>
    <xf numFmtId="0" fontId="17" fillId="0" borderId="125" xfId="0" applyFont="1" applyBorder="1" applyAlignment="1">
      <alignment vertical="center" wrapText="1"/>
    </xf>
    <xf numFmtId="0" fontId="17" fillId="0" borderId="125" xfId="0" applyFont="1" applyBorder="1" applyAlignment="1">
      <alignment horizontal="left" vertical="center" wrapText="1"/>
    </xf>
    <xf numFmtId="0" fontId="82" fillId="0" borderId="126" xfId="0" applyFont="1" applyBorder="1" applyAlignment="1">
      <alignment horizontal="left" vertical="center" wrapText="1"/>
    </xf>
    <xf numFmtId="0" fontId="17" fillId="0" borderId="126" xfId="0" applyFont="1" applyBorder="1" applyAlignment="1">
      <alignment horizontal="left" vertical="center" wrapText="1"/>
    </xf>
    <xf numFmtId="0" fontId="17" fillId="0" borderId="0" xfId="0" applyFont="1" applyBorder="1" applyAlignment="1"/>
    <xf numFmtId="0" fontId="17" fillId="0" borderId="0" xfId="0" applyFont="1" applyAlignment="1"/>
    <xf numFmtId="0" fontId="0" fillId="0" borderId="98" xfId="0" applyFill="1" applyBorder="1" applyAlignment="1">
      <alignment horizontal="left" vertical="center" indent="1"/>
    </xf>
    <xf numFmtId="0" fontId="0" fillId="0" borderId="98" xfId="0" applyFont="1" applyFill="1" applyBorder="1" applyAlignment="1">
      <alignment horizontal="left" vertical="center" wrapText="1" indent="1"/>
    </xf>
    <xf numFmtId="0" fontId="0" fillId="0" borderId="101" xfId="0" applyFill="1" applyBorder="1" applyAlignment="1">
      <alignment horizontal="left" vertical="center" wrapText="1" indent="1"/>
    </xf>
    <xf numFmtId="0" fontId="0" fillId="0" borderId="102" xfId="0" applyFill="1" applyBorder="1" applyAlignment="1">
      <alignment horizontal="left" vertical="center" wrapText="1" indent="1"/>
    </xf>
    <xf numFmtId="0" fontId="0" fillId="0" borderId="101" xfId="0" applyFill="1" applyBorder="1" applyAlignment="1">
      <alignment horizontal="left" vertical="center" indent="1"/>
    </xf>
    <xf numFmtId="0" fontId="0" fillId="0" borderId="102" xfId="0" applyFill="1" applyBorder="1" applyAlignment="1">
      <alignment horizontal="left" vertical="center" indent="1"/>
    </xf>
    <xf numFmtId="0" fontId="0" fillId="0" borderId="121" xfId="0" applyFill="1" applyBorder="1" applyAlignment="1">
      <alignment horizontal="left" vertical="center" indent="1"/>
    </xf>
    <xf numFmtId="0" fontId="66" fillId="0" borderId="0" xfId="0" applyFont="1" applyFill="1" applyAlignment="1">
      <alignment horizontal="left" vertical="center" wrapText="1"/>
    </xf>
    <xf numFmtId="0" fontId="8" fillId="0" borderId="97" xfId="0" applyFont="1" applyFill="1" applyBorder="1" applyAlignment="1">
      <alignment horizontal="left" vertical="center" wrapText="1" indent="1"/>
    </xf>
    <xf numFmtId="0" fontId="8" fillId="0" borderId="99" xfId="0" applyFont="1" applyFill="1" applyBorder="1" applyAlignment="1">
      <alignment horizontal="left" vertical="center" wrapText="1" indent="1"/>
    </xf>
    <xf numFmtId="0" fontId="8" fillId="0" borderId="122" xfId="0" applyFont="1" applyFill="1" applyBorder="1" applyAlignment="1">
      <alignment horizontal="left" vertical="center" wrapText="1" indent="1"/>
    </xf>
    <xf numFmtId="0" fontId="138" fillId="29" borderId="43" xfId="0" applyFont="1" applyFill="1" applyBorder="1" applyAlignment="1">
      <alignment horizontal="center" vertical="center" wrapText="1"/>
    </xf>
    <xf numFmtId="0" fontId="138" fillId="29" borderId="46" xfId="0" applyFont="1" applyFill="1" applyBorder="1" applyAlignment="1">
      <alignment horizontal="center" vertical="center" wrapText="1"/>
    </xf>
    <xf numFmtId="0" fontId="138" fillId="29" borderId="44"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5" xfId="0" applyFont="1" applyFill="1" applyBorder="1" applyAlignment="1">
      <alignment horizontal="center" vertical="center" wrapText="1"/>
    </xf>
    <xf numFmtId="0" fontId="26" fillId="0" borderId="12" xfId="0" applyFont="1" applyFill="1" applyBorder="1" applyAlignment="1">
      <alignment horizontal="center" vertical="center" wrapText="1"/>
    </xf>
    <xf numFmtId="11" fontId="26" fillId="29" borderId="26" xfId="0" applyNumberFormat="1" applyFont="1" applyFill="1" applyBorder="1" applyAlignment="1">
      <alignment horizontal="center" vertical="center"/>
    </xf>
    <xf numFmtId="11" fontId="26" fillId="29" borderId="1" xfId="0" applyNumberFormat="1" applyFont="1" applyFill="1" applyBorder="1" applyAlignment="1">
      <alignment horizontal="center" vertical="center"/>
    </xf>
    <xf numFmtId="0" fontId="26" fillId="31" borderId="5" xfId="0" applyFont="1" applyFill="1" applyBorder="1" applyAlignment="1">
      <alignment horizontal="center" vertical="center" wrapText="1"/>
    </xf>
    <xf numFmtId="0" fontId="79" fillId="31" borderId="12" xfId="0" applyFont="1" applyFill="1" applyBorder="1" applyAlignment="1">
      <alignment vertical="center" wrapText="1"/>
    </xf>
    <xf numFmtId="0" fontId="60" fillId="31" borderId="5" xfId="0" applyFont="1" applyFill="1" applyBorder="1" applyAlignment="1">
      <alignment horizontal="left" vertical="center" wrapText="1"/>
    </xf>
    <xf numFmtId="11" fontId="26" fillId="38" borderId="5" xfId="0" applyNumberFormat="1" applyFont="1" applyFill="1" applyBorder="1" applyAlignment="1">
      <alignment horizontal="center" vertical="center"/>
    </xf>
    <xf numFmtId="0" fontId="79" fillId="0" borderId="12" xfId="0" applyFont="1" applyFill="1" applyBorder="1" applyAlignment="1">
      <alignment horizontal="left" vertical="center" wrapText="1"/>
    </xf>
    <xf numFmtId="0" fontId="60" fillId="0" borderId="5" xfId="0" applyFont="1" applyFill="1" applyBorder="1" applyAlignment="1">
      <alignment horizontal="left" vertical="center" wrapText="1"/>
    </xf>
    <xf numFmtId="0" fontId="26" fillId="0" borderId="11" xfId="0" applyFont="1" applyFill="1" applyBorder="1" applyAlignment="1">
      <alignment horizontal="center" vertical="center" wrapText="1"/>
    </xf>
    <xf numFmtId="0" fontId="26" fillId="0" borderId="11" xfId="0" applyFont="1" applyBorder="1" applyAlignment="1">
      <alignment horizontal="center" vertical="center" wrapText="1"/>
    </xf>
    <xf numFmtId="0" fontId="79" fillId="0" borderId="48" xfId="0" applyFont="1" applyBorder="1" applyAlignment="1">
      <alignment vertical="center" wrapText="1"/>
    </xf>
    <xf numFmtId="0" fontId="79" fillId="0" borderId="49" xfId="0" applyFont="1" applyBorder="1" applyAlignment="1">
      <alignment vertical="center" wrapText="1"/>
    </xf>
    <xf numFmtId="0" fontId="79" fillId="0" borderId="9" xfId="0" applyFont="1" applyBorder="1" applyAlignment="1">
      <alignment vertical="center" wrapText="1"/>
    </xf>
    <xf numFmtId="0" fontId="26" fillId="0" borderId="34" xfId="0" applyFont="1" applyBorder="1" applyAlignment="1">
      <alignment horizontal="center" vertical="center" wrapText="1"/>
    </xf>
    <xf numFmtId="0" fontId="26" fillId="0" borderId="103" xfId="0" applyFont="1" applyBorder="1" applyAlignment="1">
      <alignment horizontal="center" vertical="center" wrapText="1"/>
    </xf>
    <xf numFmtId="0" fontId="26" fillId="0" borderId="10" xfId="0" applyFont="1" applyBorder="1" applyAlignment="1">
      <alignment horizontal="center" vertical="center" wrapText="1"/>
    </xf>
    <xf numFmtId="0" fontId="138" fillId="25" borderId="7" xfId="0" applyFont="1" applyFill="1" applyBorder="1" applyAlignment="1">
      <alignment horizontal="center" vertical="center"/>
    </xf>
    <xf numFmtId="0" fontId="79" fillId="0" borderId="12" xfId="0" applyFont="1" applyFill="1" applyBorder="1" applyAlignment="1">
      <alignment horizontal="center" vertical="center" wrapText="1"/>
    </xf>
    <xf numFmtId="0" fontId="79" fillId="0" borderId="11" xfId="0" applyFont="1" applyFill="1" applyBorder="1" applyAlignment="1">
      <alignment horizontal="center" vertical="center" wrapText="1"/>
    </xf>
    <xf numFmtId="0" fontId="60" fillId="0" borderId="45" xfId="0" applyFont="1" applyBorder="1" applyAlignment="1">
      <alignment horizontal="left" vertical="center"/>
    </xf>
    <xf numFmtId="0" fontId="60" fillId="0" borderId="0" xfId="0" applyFont="1" applyBorder="1" applyAlignment="1">
      <alignment horizontal="left" vertical="center"/>
    </xf>
    <xf numFmtId="0" fontId="60" fillId="0" borderId="1" xfId="0" applyFont="1" applyBorder="1" applyAlignment="1">
      <alignment horizontal="left" vertical="center"/>
    </xf>
    <xf numFmtId="0" fontId="79" fillId="0" borderId="48" xfId="0" applyFont="1" applyBorder="1" applyAlignment="1">
      <alignment horizontal="center" vertical="center" wrapText="1"/>
    </xf>
    <xf numFmtId="0" fontId="79" fillId="0" borderId="49" xfId="0" applyFont="1" applyBorder="1" applyAlignment="1">
      <alignment horizontal="center" vertical="center" wrapText="1"/>
    </xf>
    <xf numFmtId="0" fontId="79" fillId="0" borderId="9" xfId="0" applyFont="1" applyBorder="1" applyAlignment="1">
      <alignment horizontal="center" vertical="center" wrapText="1"/>
    </xf>
    <xf numFmtId="11" fontId="26" fillId="25" borderId="45" xfId="0" applyNumberFormat="1" applyFont="1" applyFill="1" applyBorder="1" applyAlignment="1">
      <alignment horizontal="center" vertical="center"/>
    </xf>
    <xf numFmtId="11" fontId="26" fillId="25" borderId="0" xfId="0" applyNumberFormat="1" applyFont="1" applyFill="1" applyBorder="1" applyAlignment="1">
      <alignment horizontal="center" vertical="center"/>
    </xf>
    <xf numFmtId="11" fontId="26" fillId="25" borderId="1" xfId="0" applyNumberFormat="1" applyFont="1" applyFill="1" applyBorder="1" applyAlignment="1">
      <alignment horizontal="center" vertical="center"/>
    </xf>
    <xf numFmtId="0" fontId="79" fillId="0" borderId="12" xfId="0" applyFont="1" applyFill="1" applyBorder="1" applyAlignment="1">
      <alignment vertical="center" wrapText="1"/>
    </xf>
    <xf numFmtId="0" fontId="26" fillId="31" borderId="34" xfId="0" applyFont="1" applyFill="1" applyBorder="1" applyAlignment="1">
      <alignment horizontal="center" vertical="center" wrapText="1"/>
    </xf>
    <xf numFmtId="0" fontId="26" fillId="31" borderId="103" xfId="0" applyFont="1" applyFill="1" applyBorder="1" applyAlignment="1">
      <alignment horizontal="center" vertical="center" wrapText="1"/>
    </xf>
    <xf numFmtId="0" fontId="26" fillId="31" borderId="10" xfId="0" applyFont="1" applyFill="1" applyBorder="1" applyAlignment="1">
      <alignment horizontal="center" vertical="center" wrapTex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9" xfId="0" applyFont="1" applyBorder="1" applyAlignment="1">
      <alignment horizontal="center" vertical="center" wrapText="1"/>
    </xf>
    <xf numFmtId="0" fontId="60" fillId="0" borderId="5" xfId="0" applyFont="1" applyFill="1" applyBorder="1" applyAlignment="1">
      <alignment horizontal="left" vertical="center"/>
    </xf>
    <xf numFmtId="0" fontId="60" fillId="0" borderId="26" xfId="0" applyFont="1" applyFill="1" applyBorder="1" applyAlignment="1">
      <alignment horizontal="left" vertical="center" wrapText="1"/>
    </xf>
    <xf numFmtId="0" fontId="60" fillId="0" borderId="1" xfId="0" applyFont="1" applyFill="1" applyBorder="1" applyAlignment="1">
      <alignment horizontal="left" vertical="center" wrapText="1"/>
    </xf>
    <xf numFmtId="0" fontId="138" fillId="38" borderId="43" xfId="0" applyFont="1" applyFill="1" applyBorder="1" applyAlignment="1">
      <alignment horizontal="center" vertical="center" wrapText="1"/>
    </xf>
    <xf numFmtId="0" fontId="138" fillId="38" borderId="46" xfId="0" applyFont="1" applyFill="1" applyBorder="1" applyAlignment="1">
      <alignment horizontal="center" vertical="center" wrapText="1"/>
    </xf>
    <xf numFmtId="0" fontId="138" fillId="38" borderId="44"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5" xfId="0" applyFont="1" applyFill="1" applyBorder="1" applyAlignment="1">
      <alignment horizontal="center" vertical="center"/>
    </xf>
    <xf numFmtId="0" fontId="0" fillId="0" borderId="11" xfId="0" applyFont="1" applyBorder="1" applyAlignment="1">
      <alignment horizontal="center" vertical="center" wrapText="1"/>
    </xf>
    <xf numFmtId="11" fontId="26" fillId="0" borderId="5" xfId="0" applyNumberFormat="1" applyFont="1" applyFill="1" applyBorder="1" applyAlignment="1">
      <alignment horizontal="center" vertical="center"/>
    </xf>
    <xf numFmtId="11" fontId="26" fillId="29" borderId="45" xfId="0" applyNumberFormat="1" applyFont="1" applyFill="1" applyBorder="1" applyAlignment="1">
      <alignment horizontal="center" vertical="center"/>
    </xf>
    <xf numFmtId="11" fontId="26" fillId="29" borderId="0" xfId="0" applyNumberFormat="1" applyFont="1" applyFill="1" applyBorder="1" applyAlignment="1">
      <alignment horizontal="center" vertical="center"/>
    </xf>
    <xf numFmtId="0" fontId="0" fillId="0" borderId="12" xfId="0" applyFont="1" applyBorder="1" applyAlignment="1">
      <alignment horizontal="center" vertical="center" wrapText="1"/>
    </xf>
    <xf numFmtId="0" fontId="26" fillId="0" borderId="26" xfId="0" applyFont="1" applyBorder="1" applyAlignment="1">
      <alignment horizontal="left" vertical="center" wrapText="1"/>
    </xf>
    <xf numFmtId="0" fontId="26" fillId="0" borderId="1" xfId="0" applyFont="1" applyBorder="1" applyAlignment="1">
      <alignment horizontal="left" vertical="center" wrapText="1"/>
    </xf>
    <xf numFmtId="11" fontId="26" fillId="38" borderId="26" xfId="0" applyNumberFormat="1" applyFont="1" applyFill="1" applyBorder="1" applyAlignment="1">
      <alignment horizontal="center" vertical="center"/>
    </xf>
    <xf numFmtId="11" fontId="26" fillId="38" borderId="0" xfId="0" applyNumberFormat="1" applyFont="1" applyFill="1" applyBorder="1" applyAlignment="1">
      <alignment horizontal="center" vertical="center"/>
    </xf>
    <xf numFmtId="11" fontId="26" fillId="38" borderId="1" xfId="0" applyNumberFormat="1" applyFont="1" applyFill="1" applyBorder="1" applyAlignment="1">
      <alignment horizontal="center" vertical="center"/>
    </xf>
    <xf numFmtId="11" fontId="26" fillId="0" borderId="5" xfId="5" applyNumberFormat="1" applyFont="1" applyFill="1" applyBorder="1" applyAlignment="1">
      <alignment horizontal="center" vertical="center" wrapText="1"/>
    </xf>
    <xf numFmtId="11" fontId="26" fillId="0" borderId="5"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79" fillId="0" borderId="12" xfId="0" applyFont="1" applyBorder="1" applyAlignment="1">
      <alignment horizontal="left" vertical="center" wrapText="1"/>
    </xf>
    <xf numFmtId="0" fontId="0" fillId="0" borderId="12" xfId="0" applyFont="1" applyBorder="1" applyAlignment="1">
      <alignment horizontal="left" vertical="center" wrapText="1"/>
    </xf>
    <xf numFmtId="0" fontId="26" fillId="0" borderId="5" xfId="0" applyFont="1" applyBorder="1" applyAlignment="1">
      <alignment horizontal="left" vertical="center" wrapText="1"/>
    </xf>
    <xf numFmtId="0" fontId="0" fillId="0" borderId="5" xfId="0" applyFont="1" applyBorder="1" applyAlignment="1">
      <alignment horizontal="left" vertical="center" wrapText="1"/>
    </xf>
    <xf numFmtId="11" fontId="26" fillId="29" borderId="26" xfId="0" applyNumberFormat="1" applyFont="1" applyFill="1" applyBorder="1" applyAlignment="1">
      <alignment horizontal="center" vertical="center" wrapText="1"/>
    </xf>
    <xf numFmtId="11" fontId="26" fillId="29" borderId="1" xfId="0" applyNumberFormat="1" applyFont="1" applyFill="1" applyBorder="1" applyAlignment="1">
      <alignment horizontal="center" vertical="center" wrapText="1"/>
    </xf>
    <xf numFmtId="0" fontId="26" fillId="31" borderId="26" xfId="0" applyFont="1" applyFill="1" applyBorder="1" applyAlignment="1">
      <alignment horizontal="center" vertical="center" wrapText="1"/>
    </xf>
    <xf numFmtId="0" fontId="26" fillId="31" borderId="0" xfId="0" applyFont="1" applyFill="1" applyBorder="1" applyAlignment="1">
      <alignment horizontal="center" vertical="center" wrapText="1"/>
    </xf>
    <xf numFmtId="0" fontId="26" fillId="31" borderId="1" xfId="0" applyFont="1" applyFill="1" applyBorder="1" applyAlignment="1">
      <alignment horizontal="center" vertical="center" wrapText="1"/>
    </xf>
    <xf numFmtId="11" fontId="26" fillId="0" borderId="5" xfId="0" applyNumberFormat="1" applyFont="1" applyBorder="1" applyAlignment="1">
      <alignment horizontal="center" vertical="center"/>
    </xf>
    <xf numFmtId="0" fontId="79" fillId="0" borderId="12" xfId="0" applyFont="1" applyBorder="1" applyAlignment="1">
      <alignment vertical="center" wrapText="1"/>
    </xf>
    <xf numFmtId="0" fontId="60" fillId="0" borderId="5" xfId="0" applyFont="1" applyBorder="1" applyAlignment="1">
      <alignment horizontal="left" vertical="center"/>
    </xf>
    <xf numFmtId="11" fontId="26" fillId="0" borderId="45" xfId="0" applyNumberFormat="1" applyFont="1" applyBorder="1" applyAlignment="1">
      <alignment horizontal="center" vertical="center"/>
    </xf>
    <xf numFmtId="11" fontId="26" fillId="0" borderId="0" xfId="0" applyNumberFormat="1" applyFont="1" applyBorder="1" applyAlignment="1">
      <alignment horizontal="center" vertical="center"/>
    </xf>
    <xf numFmtId="11" fontId="26" fillId="0" borderId="1" xfId="0" applyNumberFormat="1" applyFont="1" applyBorder="1" applyAlignment="1">
      <alignment horizontal="center" vertical="center"/>
    </xf>
    <xf numFmtId="0" fontId="60" fillId="0" borderId="5" xfId="0" applyFont="1" applyBorder="1" applyAlignment="1">
      <alignment horizontal="left" vertical="center" wrapText="1"/>
    </xf>
    <xf numFmtId="0" fontId="26" fillId="0" borderId="5" xfId="0" applyFont="1" applyBorder="1" applyAlignment="1">
      <alignment horizontal="left" vertical="center"/>
    </xf>
    <xf numFmtId="11" fontId="60" fillId="25" borderId="45" xfId="0" applyNumberFormat="1" applyFont="1" applyFill="1" applyBorder="1" applyAlignment="1">
      <alignment horizontal="center" vertical="center"/>
    </xf>
    <xf numFmtId="11" fontId="60" fillId="25" borderId="0" xfId="0" applyNumberFormat="1" applyFont="1" applyFill="1" applyBorder="1" applyAlignment="1">
      <alignment horizontal="center" vertical="center"/>
    </xf>
    <xf numFmtId="11" fontId="60" fillId="25" borderId="1" xfId="0" applyNumberFormat="1" applyFont="1" applyFill="1" applyBorder="1" applyAlignment="1">
      <alignment horizontal="center" vertical="center"/>
    </xf>
    <xf numFmtId="0" fontId="67" fillId="28" borderId="43" xfId="0" applyFont="1" applyFill="1" applyBorder="1" applyAlignment="1">
      <alignment horizontal="center" vertical="center"/>
    </xf>
    <xf numFmtId="0" fontId="67" fillId="28" borderId="46" xfId="0" applyFont="1" applyFill="1" applyBorder="1" applyAlignment="1">
      <alignment horizontal="center" vertical="center"/>
    </xf>
    <xf numFmtId="0" fontId="67" fillId="28" borderId="123" xfId="0" applyFont="1" applyFill="1" applyBorder="1" applyAlignment="1">
      <alignment horizontal="center" vertical="center"/>
    </xf>
    <xf numFmtId="0" fontId="67" fillId="29" borderId="124" xfId="0" applyFont="1" applyFill="1" applyBorder="1" applyAlignment="1">
      <alignment horizontal="center" vertical="center"/>
    </xf>
    <xf numFmtId="0" fontId="67" fillId="29" borderId="46" xfId="0" applyFont="1" applyFill="1" applyBorder="1" applyAlignment="1">
      <alignment horizontal="center" vertical="center"/>
    </xf>
    <xf numFmtId="0" fontId="67" fillId="29" borderId="123" xfId="0" applyFont="1" applyFill="1" applyBorder="1" applyAlignment="1">
      <alignment horizontal="center" vertical="center"/>
    </xf>
    <xf numFmtId="0" fontId="67" fillId="38" borderId="46" xfId="0" applyFont="1" applyFill="1" applyBorder="1" applyAlignment="1">
      <alignment horizontal="center" vertical="center"/>
    </xf>
    <xf numFmtId="0" fontId="67" fillId="38" borderId="44" xfId="0" applyFont="1" applyFill="1" applyBorder="1" applyAlignment="1">
      <alignment horizontal="center" vertical="center"/>
    </xf>
    <xf numFmtId="0" fontId="141" fillId="0" borderId="125" xfId="0" applyFont="1" applyBorder="1" applyAlignment="1">
      <alignment horizontal="left" vertical="center" wrapText="1"/>
    </xf>
    <xf numFmtId="0" fontId="141" fillId="0" borderId="128" xfId="0" applyFont="1" applyBorder="1" applyAlignment="1">
      <alignment horizontal="left" vertical="center" wrapText="1"/>
    </xf>
    <xf numFmtId="0" fontId="141" fillId="0" borderId="129" xfId="0" applyFont="1" applyBorder="1" applyAlignment="1">
      <alignment horizontal="left" vertical="center" wrapText="1"/>
    </xf>
    <xf numFmtId="0" fontId="17" fillId="0" borderId="125" xfId="0" applyFont="1" applyBorder="1" applyAlignment="1">
      <alignment vertical="center"/>
    </xf>
    <xf numFmtId="0" fontId="141" fillId="0" borderId="126" xfId="0" applyFont="1" applyBorder="1" applyAlignment="1">
      <alignment horizontal="left" vertical="center" wrapText="1"/>
    </xf>
    <xf numFmtId="11" fontId="1" fillId="28" borderId="52" xfId="0" applyNumberFormat="1" applyFont="1" applyFill="1" applyBorder="1" applyAlignment="1">
      <alignment horizontal="center" vertical="center"/>
    </xf>
    <xf numFmtId="11" fontId="1" fillId="28" borderId="53" xfId="0" applyNumberFormat="1" applyFont="1" applyFill="1" applyBorder="1" applyAlignment="1">
      <alignment horizontal="center" vertical="center"/>
    </xf>
    <xf numFmtId="11" fontId="1" fillId="28" borderId="54" xfId="0" applyNumberFormat="1" applyFont="1" applyFill="1" applyBorder="1" applyAlignment="1">
      <alignment horizontal="center" vertical="center"/>
    </xf>
    <xf numFmtId="11" fontId="1" fillId="28" borderId="55" xfId="0" applyNumberFormat="1" applyFont="1" applyFill="1" applyBorder="1" applyAlignment="1">
      <alignment horizontal="center" vertical="center"/>
    </xf>
    <xf numFmtId="11" fontId="1" fillId="28" borderId="56" xfId="0" applyNumberFormat="1" applyFont="1" applyFill="1" applyBorder="1" applyAlignment="1">
      <alignment horizontal="center" vertical="center"/>
    </xf>
    <xf numFmtId="11" fontId="1" fillId="28" borderId="57" xfId="0" applyNumberFormat="1" applyFont="1" applyFill="1" applyBorder="1" applyAlignment="1">
      <alignment horizontal="center" vertical="center"/>
    </xf>
    <xf numFmtId="11" fontId="1" fillId="38" borderId="52" xfId="0" applyNumberFormat="1" applyFont="1" applyFill="1" applyBorder="1" applyAlignment="1">
      <alignment horizontal="center" vertical="center"/>
    </xf>
    <xf numFmtId="11" fontId="1" fillId="38" borderId="53" xfId="0" applyNumberFormat="1" applyFont="1" applyFill="1" applyBorder="1" applyAlignment="1">
      <alignment horizontal="center" vertical="center"/>
    </xf>
    <xf numFmtId="11" fontId="1" fillId="38" borderId="54" xfId="0" applyNumberFormat="1" applyFont="1" applyFill="1" applyBorder="1" applyAlignment="1">
      <alignment horizontal="center" vertical="center"/>
    </xf>
    <xf numFmtId="0" fontId="0" fillId="31" borderId="7" xfId="0" applyFont="1" applyFill="1" applyBorder="1" applyAlignment="1">
      <alignment horizontal="center" vertical="center"/>
    </xf>
    <xf numFmtId="0" fontId="0" fillId="31" borderId="4" xfId="0" applyFont="1" applyFill="1" applyBorder="1" applyAlignment="1">
      <alignment horizontal="center" vertical="center"/>
    </xf>
    <xf numFmtId="0" fontId="0" fillId="31" borderId="8" xfId="0" applyFont="1" applyFill="1" applyBorder="1" applyAlignment="1">
      <alignment horizontal="center" vertical="center"/>
    </xf>
    <xf numFmtId="0" fontId="115" fillId="31" borderId="0" xfId="0" applyFont="1" applyFill="1" applyBorder="1" applyAlignment="1">
      <alignment horizontal="left" vertical="center" wrapText="1"/>
    </xf>
    <xf numFmtId="0" fontId="0" fillId="31" borderId="32" xfId="0" applyFont="1" applyFill="1" applyBorder="1" applyAlignment="1">
      <alignment horizontal="center" vertical="center"/>
    </xf>
    <xf numFmtId="0" fontId="65" fillId="25" borderId="43" xfId="0" applyFont="1" applyFill="1" applyBorder="1" applyAlignment="1">
      <alignment horizontal="center" vertical="center" wrapText="1"/>
    </xf>
    <xf numFmtId="0" fontId="65" fillId="25" borderId="44" xfId="0" applyFont="1" applyFill="1" applyBorder="1" applyAlignment="1">
      <alignment horizontal="center" vertical="center" wrapText="1"/>
    </xf>
    <xf numFmtId="0" fontId="65" fillId="38" borderId="43" xfId="0" applyFont="1" applyFill="1" applyBorder="1" applyAlignment="1">
      <alignment horizontal="center" vertical="center" wrapText="1"/>
    </xf>
    <xf numFmtId="0" fontId="65" fillId="38" borderId="44" xfId="0" applyFont="1" applyFill="1" applyBorder="1" applyAlignment="1">
      <alignment horizontal="center" vertical="center" wrapText="1"/>
    </xf>
    <xf numFmtId="0" fontId="109" fillId="0" borderId="42" xfId="0" applyFont="1" applyBorder="1" applyAlignment="1">
      <alignment horizontal="center" vertical="center"/>
    </xf>
    <xf numFmtId="0" fontId="109" fillId="25" borderId="43" xfId="0" applyFont="1" applyFill="1" applyBorder="1" applyAlignment="1">
      <alignment horizontal="center" vertical="center"/>
    </xf>
    <xf numFmtId="0" fontId="109" fillId="25" borderId="44" xfId="0" applyFont="1" applyFill="1" applyBorder="1" applyAlignment="1">
      <alignment horizontal="center" vertical="center"/>
    </xf>
    <xf numFmtId="0" fontId="109" fillId="38" borderId="43" xfId="0" applyFont="1" applyFill="1" applyBorder="1" applyAlignment="1">
      <alignment horizontal="center" vertical="center"/>
    </xf>
    <xf numFmtId="0" fontId="109" fillId="38" borderId="44" xfId="0" applyFont="1" applyFill="1" applyBorder="1" applyAlignment="1">
      <alignment horizontal="center" vertical="center"/>
    </xf>
    <xf numFmtId="0" fontId="0" fillId="0" borderId="4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43" xfId="0" applyBorder="1" applyAlignment="1">
      <alignment horizontal="center" vertical="center"/>
    </xf>
    <xf numFmtId="0" fontId="65" fillId="0" borderId="42" xfId="0" applyFont="1" applyBorder="1" applyAlignment="1">
      <alignment horizontal="center" vertical="center"/>
    </xf>
    <xf numFmtId="0" fontId="65" fillId="0" borderId="43" xfId="0" applyFont="1" applyBorder="1" applyAlignment="1">
      <alignment horizontal="center" vertical="center"/>
    </xf>
    <xf numFmtId="0" fontId="65" fillId="0" borderId="46" xfId="0" applyFont="1" applyBorder="1" applyAlignment="1">
      <alignment horizontal="center" vertical="center"/>
    </xf>
    <xf numFmtId="0" fontId="65" fillId="0" borderId="44" xfId="0" applyFont="1" applyBorder="1" applyAlignment="1">
      <alignment horizontal="center" vertical="center"/>
    </xf>
    <xf numFmtId="11" fontId="0" fillId="32" borderId="42" xfId="0" applyNumberFormat="1" applyFont="1" applyFill="1" applyBorder="1" applyAlignment="1">
      <alignment horizontal="center" vertical="center" wrapText="1"/>
    </xf>
    <xf numFmtId="0" fontId="71" fillId="29" borderId="42" xfId="0" applyFont="1" applyFill="1" applyBorder="1" applyAlignment="1">
      <alignment horizontal="center" vertical="center"/>
    </xf>
    <xf numFmtId="0" fontId="70" fillId="0" borderId="0" xfId="0" applyFont="1" applyFill="1" applyBorder="1" applyAlignment="1">
      <alignment horizontal="left" vertical="center" wrapText="1"/>
    </xf>
    <xf numFmtId="11" fontId="21" fillId="0" borderId="68" xfId="9" applyNumberFormat="1" applyFont="1" applyBorder="1" applyAlignment="1">
      <alignment horizontal="center" vertical="center"/>
    </xf>
    <xf numFmtId="0" fontId="0" fillId="35" borderId="47" xfId="0" applyFill="1" applyBorder="1" applyAlignment="1">
      <alignment horizontal="center" vertical="center" wrapText="1"/>
    </xf>
    <xf numFmtId="0" fontId="0" fillId="35" borderId="42" xfId="0" applyFill="1" applyBorder="1" applyAlignment="1">
      <alignment horizontal="center" vertical="center" wrapText="1"/>
    </xf>
    <xf numFmtId="0" fontId="0" fillId="33" borderId="42" xfId="0" applyFill="1" applyBorder="1" applyAlignment="1">
      <alignment horizontal="center" vertical="center" wrapText="1"/>
    </xf>
    <xf numFmtId="0" fontId="0" fillId="32" borderId="47" xfId="0" applyFill="1" applyBorder="1" applyAlignment="1">
      <alignment horizontal="center" vertical="center" wrapText="1"/>
    </xf>
    <xf numFmtId="0" fontId="0" fillId="32" borderId="8" xfId="0" applyFill="1" applyBorder="1" applyAlignment="1">
      <alignment horizontal="center" vertical="center" wrapText="1"/>
    </xf>
    <xf numFmtId="0" fontId="0" fillId="34" borderId="47" xfId="0" applyFill="1" applyBorder="1" applyAlignment="1">
      <alignment horizontal="center" vertical="center" wrapText="1"/>
    </xf>
    <xf numFmtId="0" fontId="0" fillId="34" borderId="8" xfId="0" applyFill="1" applyBorder="1" applyAlignment="1">
      <alignment horizontal="center" vertical="center" wrapText="1"/>
    </xf>
    <xf numFmtId="0" fontId="0" fillId="32" borderId="42" xfId="0" applyFont="1" applyFill="1" applyBorder="1" applyAlignment="1">
      <alignment horizontal="center" vertical="center" wrapText="1"/>
    </xf>
    <xf numFmtId="0" fontId="0" fillId="32" borderId="42" xfId="0" applyFont="1" applyFill="1" applyBorder="1" applyAlignment="1">
      <alignment horizontal="center" vertical="center"/>
    </xf>
    <xf numFmtId="11" fontId="0" fillId="32" borderId="47" xfId="0" applyNumberFormat="1" applyFill="1" applyBorder="1" applyAlignment="1">
      <alignment horizontal="center" vertical="center"/>
    </xf>
    <xf numFmtId="11" fontId="0" fillId="32" borderId="8" xfId="0" applyNumberFormat="1" applyFill="1" applyBorder="1" applyAlignment="1">
      <alignment horizontal="center" vertical="center"/>
    </xf>
    <xf numFmtId="0" fontId="140" fillId="37" borderId="114" xfId="0" applyFont="1" applyFill="1" applyBorder="1" applyAlignment="1">
      <alignment horizontal="center" vertical="center" wrapText="1"/>
    </xf>
    <xf numFmtId="0" fontId="140" fillId="37" borderId="115" xfId="0" applyFont="1" applyFill="1" applyBorder="1" applyAlignment="1">
      <alignment horizontal="center" vertical="center" wrapText="1"/>
    </xf>
    <xf numFmtId="0" fontId="140" fillId="37" borderId="118" xfId="0" applyFont="1" applyFill="1" applyBorder="1" applyAlignment="1">
      <alignment horizontal="center" vertical="center" wrapText="1"/>
    </xf>
    <xf numFmtId="0" fontId="140" fillId="37" borderId="116" xfId="0" applyFont="1" applyFill="1" applyBorder="1" applyAlignment="1">
      <alignment horizontal="center" vertical="center" wrapText="1"/>
    </xf>
    <xf numFmtId="0" fontId="114" fillId="0" borderId="119" xfId="0" applyFont="1" applyBorder="1" applyAlignment="1">
      <alignment horizontal="center" vertical="center"/>
    </xf>
    <xf numFmtId="0" fontId="8" fillId="25" borderId="7" xfId="0" applyFont="1" applyFill="1" applyBorder="1" applyAlignment="1">
      <alignment horizontal="left" vertical="center"/>
    </xf>
    <xf numFmtId="0" fontId="8" fillId="25" borderId="8" xfId="0" applyFont="1" applyFill="1" applyBorder="1" applyAlignment="1">
      <alignment horizontal="left" vertical="center"/>
    </xf>
    <xf numFmtId="0" fontId="0" fillId="33" borderId="42" xfId="0" applyFont="1" applyFill="1" applyBorder="1" applyAlignment="1">
      <alignment horizontal="center" vertical="center" wrapText="1"/>
    </xf>
    <xf numFmtId="0" fontId="0" fillId="0" borderId="32" xfId="0" applyFont="1" applyFill="1" applyBorder="1" applyAlignment="1">
      <alignment horizontal="center" vertical="center"/>
    </xf>
    <xf numFmtId="0" fontId="8" fillId="25" borderId="7" xfId="0" applyFont="1" applyFill="1" applyBorder="1" applyAlignment="1">
      <alignment vertical="center"/>
    </xf>
    <xf numFmtId="0" fontId="8" fillId="25" borderId="4" xfId="0" applyFont="1" applyFill="1" applyBorder="1" applyAlignment="1">
      <alignment vertical="center"/>
    </xf>
    <xf numFmtId="165" fontId="0" fillId="0" borderId="32" xfId="0" applyNumberFormat="1" applyFill="1" applyBorder="1" applyAlignment="1">
      <alignment horizontal="center" vertical="center"/>
    </xf>
    <xf numFmtId="0" fontId="8" fillId="25" borderId="7" xfId="0" applyFont="1" applyFill="1" applyBorder="1" applyAlignment="1">
      <alignment horizontal="center" vertical="center"/>
    </xf>
    <xf numFmtId="0" fontId="8" fillId="25" borderId="8" xfId="0" applyFont="1" applyFill="1" applyBorder="1" applyAlignment="1">
      <alignment horizontal="center" vertical="center"/>
    </xf>
    <xf numFmtId="0" fontId="8" fillId="38" borderId="7" xfId="0" applyFont="1" applyFill="1" applyBorder="1" applyAlignment="1">
      <alignment horizontal="left" vertical="center"/>
    </xf>
    <xf numFmtId="0" fontId="8" fillId="38" borderId="4" xfId="0" applyFont="1" applyFill="1" applyBorder="1" applyAlignment="1">
      <alignment horizontal="left" vertical="center"/>
    </xf>
    <xf numFmtId="0" fontId="8" fillId="38" borderId="8" xfId="0" applyFont="1" applyFill="1" applyBorder="1" applyAlignment="1">
      <alignment horizontal="left" vertical="center"/>
    </xf>
    <xf numFmtId="0" fontId="8" fillId="38" borderId="7" xfId="0" applyFont="1" applyFill="1" applyBorder="1" applyAlignment="1">
      <alignment horizontal="center" vertical="center"/>
    </xf>
    <xf numFmtId="0" fontId="8" fillId="38" borderId="4" xfId="0" applyFont="1" applyFill="1" applyBorder="1" applyAlignment="1">
      <alignment horizontal="center" vertical="center"/>
    </xf>
    <xf numFmtId="0" fontId="8" fillId="38" borderId="8" xfId="0" applyFont="1" applyFill="1" applyBorder="1" applyAlignment="1">
      <alignment horizontal="center" vertical="center"/>
    </xf>
    <xf numFmtId="0" fontId="8" fillId="38" borderId="32" xfId="0" applyFont="1" applyFill="1" applyBorder="1" applyAlignment="1">
      <alignment horizontal="center" vertical="center"/>
    </xf>
    <xf numFmtId="0" fontId="8" fillId="38" borderId="32" xfId="0" applyFont="1" applyFill="1" applyBorder="1" applyAlignment="1">
      <alignment horizontal="left" vertical="center"/>
    </xf>
    <xf numFmtId="0" fontId="24" fillId="0" borderId="32" xfId="0" applyFont="1" applyFill="1" applyBorder="1" applyAlignment="1">
      <alignment horizontal="center" vertical="center" wrapText="1"/>
    </xf>
    <xf numFmtId="11" fontId="123" fillId="25" borderId="28" xfId="0" applyNumberFormat="1" applyFont="1" applyFill="1" applyBorder="1" applyAlignment="1">
      <alignment horizontal="center" vertical="center" wrapText="1"/>
    </xf>
    <xf numFmtId="0" fontId="0" fillId="0" borderId="7" xfId="0" applyBorder="1" applyAlignment="1">
      <alignment horizontal="center" vertical="center"/>
    </xf>
    <xf numFmtId="0" fontId="0" fillId="0" borderId="12" xfId="0" applyFill="1" applyBorder="1" applyAlignment="1">
      <alignment horizontal="center" wrapText="1"/>
    </xf>
    <xf numFmtId="0" fontId="0" fillId="0" borderId="11" xfId="0" applyFill="1" applyBorder="1" applyAlignment="1">
      <alignment horizontal="center" wrapText="1"/>
    </xf>
    <xf numFmtId="0" fontId="8" fillId="0" borderId="1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0" fillId="30" borderId="6" xfId="0" applyFill="1" applyBorder="1" applyAlignment="1">
      <alignment horizontal="center"/>
    </xf>
    <xf numFmtId="0" fontId="0" fillId="30" borderId="12" xfId="0" applyFill="1" applyBorder="1" applyAlignment="1">
      <alignment horizontal="center"/>
    </xf>
    <xf numFmtId="0" fontId="0" fillId="30" borderId="11" xfId="0" applyFill="1" applyBorder="1" applyAlignment="1">
      <alignment horizontal="center"/>
    </xf>
    <xf numFmtId="0" fontId="0" fillId="0" borderId="6" xfId="0" applyBorder="1" applyAlignment="1">
      <alignment horizontal="center" vertical="center"/>
    </xf>
    <xf numFmtId="0" fontId="1" fillId="33" borderId="0" xfId="0" applyFont="1" applyFill="1" applyBorder="1" applyAlignment="1">
      <alignment horizontal="center" vertical="center"/>
    </xf>
    <xf numFmtId="0" fontId="0" fillId="33" borderId="49" xfId="0" applyFont="1" applyFill="1" applyBorder="1" applyAlignment="1">
      <alignment horizontal="center" vertical="center" wrapText="1"/>
    </xf>
    <xf numFmtId="0" fontId="0" fillId="33" borderId="9" xfId="0" applyFont="1" applyFill="1" applyBorder="1" applyAlignment="1">
      <alignment horizontal="center" vertical="center" wrapText="1"/>
    </xf>
    <xf numFmtId="11" fontId="0" fillId="0" borderId="32" xfId="0" applyNumberFormat="1" applyFill="1" applyBorder="1" applyAlignment="1">
      <alignment horizontal="center" vertical="center" wrapText="1"/>
    </xf>
    <xf numFmtId="0" fontId="0" fillId="0" borderId="0" xfId="0" applyBorder="1" applyAlignment="1">
      <alignment horizontal="center"/>
    </xf>
    <xf numFmtId="0" fontId="0" fillId="30" borderId="12" xfId="0" applyFont="1" applyFill="1" applyBorder="1" applyAlignment="1">
      <alignment horizontal="center" vertical="center"/>
    </xf>
    <xf numFmtId="0" fontId="0" fillId="30" borderId="11" xfId="0" applyFont="1" applyFill="1" applyBorder="1" applyAlignment="1">
      <alignment horizontal="center" vertical="center"/>
    </xf>
    <xf numFmtId="0" fontId="0" fillId="30" borderId="6" xfId="0" applyFont="1" applyFill="1" applyBorder="1" applyAlignment="1">
      <alignment horizontal="center" vertical="center"/>
    </xf>
    <xf numFmtId="0" fontId="0" fillId="0" borderId="0" xfId="0" applyFill="1" applyBorder="1" applyAlignment="1">
      <alignment horizontal="center" vertical="center" wrapText="1"/>
    </xf>
    <xf numFmtId="0" fontId="0" fillId="0" borderId="43" xfId="0" applyFill="1" applyBorder="1" applyAlignment="1">
      <alignment horizontal="center" wrapText="1"/>
    </xf>
    <xf numFmtId="0" fontId="0" fillId="0" borderId="46" xfId="0" applyFill="1" applyBorder="1" applyAlignment="1">
      <alignment horizontal="center" wrapText="1"/>
    </xf>
    <xf numFmtId="0" fontId="0" fillId="0" borderId="44" xfId="0" applyFill="1" applyBorder="1" applyAlignment="1">
      <alignment horizontal="center" wrapText="1"/>
    </xf>
    <xf numFmtId="0" fontId="0" fillId="0" borderId="42" xfId="0" applyFill="1" applyBorder="1" applyAlignment="1">
      <alignment horizontal="center" vertical="center" wrapText="1"/>
    </xf>
    <xf numFmtId="0" fontId="0" fillId="0" borderId="0" xfId="0" applyBorder="1" applyAlignment="1">
      <alignment horizontal="center" vertical="center" wrapText="1"/>
    </xf>
    <xf numFmtId="0" fontId="0" fillId="33" borderId="12" xfId="0" applyFont="1" applyFill="1" applyBorder="1" applyAlignment="1">
      <alignment horizontal="center" vertical="center"/>
    </xf>
    <xf numFmtId="0" fontId="0" fillId="33" borderId="11" xfId="0" applyFont="1" applyFill="1" applyBorder="1" applyAlignment="1">
      <alignment horizontal="center" vertical="center"/>
    </xf>
    <xf numFmtId="0" fontId="54" fillId="0" borderId="1" xfId="0" applyFont="1" applyBorder="1" applyAlignment="1">
      <alignment horizontal="left" wrapText="1"/>
    </xf>
    <xf numFmtId="165" fontId="0" fillId="0" borderId="0" xfId="1" applyNumberFormat="1" applyFont="1" applyBorder="1" applyAlignment="1">
      <alignment horizontal="center" vertical="center"/>
    </xf>
    <xf numFmtId="0" fontId="65" fillId="0" borderId="42" xfId="0" applyFont="1" applyFill="1" applyBorder="1" applyAlignment="1">
      <alignment horizontal="center" vertical="center" wrapText="1"/>
    </xf>
    <xf numFmtId="0" fontId="0" fillId="0" borderId="42" xfId="0" applyFill="1" applyBorder="1" applyAlignment="1">
      <alignment horizontal="left" vertical="center" wrapText="1"/>
    </xf>
    <xf numFmtId="0" fontId="0" fillId="49" borderId="42" xfId="0" applyFill="1" applyBorder="1" applyAlignment="1">
      <alignment horizontal="center" vertical="center" wrapText="1"/>
    </xf>
    <xf numFmtId="0" fontId="0" fillId="40" borderId="42" xfId="0" applyFill="1" applyBorder="1" applyAlignment="1">
      <alignment horizontal="left" vertical="center" wrapText="1"/>
    </xf>
    <xf numFmtId="0" fontId="0" fillId="40" borderId="42" xfId="0" applyFont="1" applyFill="1" applyBorder="1" applyAlignment="1">
      <alignment horizontal="center" vertical="center" wrapText="1"/>
    </xf>
    <xf numFmtId="0" fontId="0" fillId="30" borderId="6" xfId="0" applyFill="1" applyBorder="1" applyAlignment="1">
      <alignment horizontal="center" vertical="center"/>
    </xf>
    <xf numFmtId="0" fontId="0" fillId="30" borderId="12" xfId="0" applyFill="1" applyBorder="1" applyAlignment="1">
      <alignment horizontal="center" vertical="center"/>
    </xf>
    <xf numFmtId="0" fontId="0" fillId="30" borderId="11" xfId="0" applyFill="1" applyBorder="1" applyAlignment="1">
      <alignment horizontal="center" vertical="center"/>
    </xf>
    <xf numFmtId="0" fontId="74" fillId="0" borderId="24" xfId="0" applyFont="1" applyFill="1" applyBorder="1" applyAlignment="1" applyProtection="1">
      <alignment horizontal="center" vertical="center" wrapText="1"/>
    </xf>
    <xf numFmtId="0" fontId="0" fillId="49" borderId="6" xfId="0" applyFill="1"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 fillId="32" borderId="36" xfId="0" applyFont="1" applyFill="1" applyBorder="1" applyAlignment="1">
      <alignment horizontal="center" vertical="center"/>
    </xf>
    <xf numFmtId="0" fontId="1" fillId="32" borderId="38" xfId="0" applyFont="1" applyFill="1" applyBorder="1" applyAlignment="1">
      <alignment horizontal="center" vertical="center"/>
    </xf>
    <xf numFmtId="0" fontId="0" fillId="0" borderId="32"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8" fillId="35" borderId="12" xfId="0" applyFont="1" applyFill="1" applyBorder="1" applyAlignment="1">
      <alignment horizontal="center" vertical="center" wrapText="1"/>
    </xf>
    <xf numFmtId="0" fontId="8" fillId="35" borderId="5" xfId="0" applyFont="1" applyFill="1" applyBorder="1" applyAlignment="1">
      <alignment horizontal="center" vertical="center" wrapText="1"/>
    </xf>
    <xf numFmtId="0" fontId="8" fillId="35" borderId="11" xfId="0" applyFont="1" applyFill="1" applyBorder="1" applyAlignment="1">
      <alignment horizontal="center" vertical="center" wrapText="1"/>
    </xf>
    <xf numFmtId="0" fontId="8" fillId="33" borderId="33" xfId="0" applyFont="1" applyFill="1" applyBorder="1" applyAlignment="1">
      <alignment horizontal="center" vertical="center"/>
    </xf>
    <xf numFmtId="0" fontId="8" fillId="33" borderId="26" xfId="0" applyFont="1" applyFill="1" applyBorder="1" applyAlignment="1">
      <alignment horizontal="center" vertical="center"/>
    </xf>
    <xf numFmtId="0" fontId="8" fillId="33" borderId="34" xfId="0" applyFont="1" applyFill="1" applyBorder="1" applyAlignment="1">
      <alignment horizontal="center" vertical="center"/>
    </xf>
    <xf numFmtId="0" fontId="0" fillId="0" borderId="12" xfId="0" applyFill="1" applyBorder="1" applyAlignment="1">
      <alignment horizontal="center" vertical="center" wrapText="1"/>
    </xf>
    <xf numFmtId="0" fontId="0" fillId="0" borderId="11" xfId="0" applyFill="1" applyBorder="1" applyAlignment="1">
      <alignment horizontal="center" vertical="center" wrapText="1"/>
    </xf>
    <xf numFmtId="11" fontId="1" fillId="0" borderId="1" xfId="0" applyNumberFormat="1"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0" borderId="75" xfId="0" applyFont="1" applyFill="1" applyBorder="1" applyAlignment="1">
      <alignment horizontal="center" vertical="center" wrapText="1"/>
    </xf>
    <xf numFmtId="0" fontId="1" fillId="0" borderId="81"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43" xfId="0" applyFill="1" applyBorder="1" applyAlignment="1">
      <alignment horizontal="center" vertical="center" wrapText="1"/>
    </xf>
    <xf numFmtId="0" fontId="0" fillId="0" borderId="44" xfId="0" applyFill="1" applyBorder="1" applyAlignment="1">
      <alignment horizontal="center" vertical="center" wrapText="1"/>
    </xf>
    <xf numFmtId="0" fontId="1" fillId="0" borderId="42"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24" fillId="0" borderId="32" xfId="0" applyFont="1" applyBorder="1" applyAlignment="1">
      <alignment horizontal="center" vertical="center" wrapText="1"/>
    </xf>
    <xf numFmtId="0" fontId="24" fillId="0" borderId="1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1" fillId="0" borderId="42" xfId="0" applyFont="1" applyBorder="1" applyAlignment="1">
      <alignment horizontal="center" vertical="center" wrapText="1"/>
    </xf>
    <xf numFmtId="0" fontId="68" fillId="37" borderId="6" xfId="0" applyFont="1" applyFill="1" applyBorder="1" applyAlignment="1">
      <alignment horizontal="center" vertical="center"/>
    </xf>
    <xf numFmtId="0" fontId="68" fillId="37" borderId="12" xfId="0" applyFont="1" applyFill="1" applyBorder="1" applyAlignment="1">
      <alignment horizontal="center" vertical="center"/>
    </xf>
    <xf numFmtId="0" fontId="68" fillId="48" borderId="6" xfId="0" applyFont="1" applyFill="1" applyBorder="1" applyAlignment="1">
      <alignment horizontal="center" vertical="center"/>
    </xf>
    <xf numFmtId="0" fontId="0" fillId="0" borderId="43"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33" borderId="47" xfId="0" applyFont="1" applyFill="1" applyBorder="1" applyAlignment="1">
      <alignment horizontal="center" vertical="center" wrapText="1"/>
    </xf>
    <xf numFmtId="0" fontId="0" fillId="33" borderId="8" xfId="0" applyFont="1" applyFill="1" applyBorder="1" applyAlignment="1">
      <alignment horizontal="center" vertical="center" wrapText="1"/>
    </xf>
    <xf numFmtId="0" fontId="0" fillId="0" borderId="42" xfId="0" applyBorder="1" applyAlignment="1">
      <alignment horizontal="center" vertical="center"/>
    </xf>
    <xf numFmtId="0" fontId="152" fillId="0" borderId="0" xfId="0" applyFont="1" applyAlignment="1">
      <alignment horizontal="center"/>
    </xf>
  </cellXfs>
  <cellStyles count="154">
    <cellStyle name="20% - Accent1 2" xfId="16"/>
    <cellStyle name="20% - Accent2 2" xfId="17"/>
    <cellStyle name="20% - Accent3 2" xfId="18"/>
    <cellStyle name="20% - Accent4 2" xfId="19"/>
    <cellStyle name="20% - Accent5 2" xfId="20"/>
    <cellStyle name="20% - Accent6 2" xfId="21"/>
    <cellStyle name="40% - Accent1 2" xfId="22"/>
    <cellStyle name="40% - Accent2 2" xfId="23"/>
    <cellStyle name="40% - Accent3 2" xfId="24"/>
    <cellStyle name="40% - Accent4 2" xfId="25"/>
    <cellStyle name="40% - Accent5 2" xfId="26"/>
    <cellStyle name="40% - Accent6 2" xfId="27"/>
    <cellStyle name="60% - Accent1 2" xfId="28"/>
    <cellStyle name="60% - Accent2 2" xfId="29"/>
    <cellStyle name="60% - Accent3 2" xfId="30"/>
    <cellStyle name="60% - Accent4 2" xfId="31"/>
    <cellStyle name="60% - Accent5 2" xfId="32"/>
    <cellStyle name="60% - Accent6 2" xfId="33"/>
    <cellStyle name="Accent1 2" xfId="34"/>
    <cellStyle name="Accent2 2" xfId="35"/>
    <cellStyle name="Accent3 2" xfId="36"/>
    <cellStyle name="Accent4 2" xfId="37"/>
    <cellStyle name="Accent5 2" xfId="38"/>
    <cellStyle name="Accent6 2" xfId="39"/>
    <cellStyle name="Bad 2" xfId="40"/>
    <cellStyle name="Calculation 2" xfId="41"/>
    <cellStyle name="Check Cell 2" xfId="42"/>
    <cellStyle name="Comma [0] 2" xfId="43"/>
    <cellStyle name="Comma [0] 2 2" xfId="44"/>
    <cellStyle name="Comma [0] 3" xfId="45"/>
    <cellStyle name="Comma [0] 4" xfId="46"/>
    <cellStyle name="Comma [0] 5" xfId="47"/>
    <cellStyle name="Comma 10" xfId="48"/>
    <cellStyle name="Comma 11" xfId="49"/>
    <cellStyle name="Comma 12" xfId="50"/>
    <cellStyle name="Comma 13" xfId="51"/>
    <cellStyle name="Comma 14" xfId="52"/>
    <cellStyle name="Comma 15" xfId="53"/>
    <cellStyle name="Comma 16" xfId="54"/>
    <cellStyle name="Comma 17" xfId="55"/>
    <cellStyle name="Comma 18" xfId="56"/>
    <cellStyle name="Comma 19" xfId="57"/>
    <cellStyle name="Comma 2" xfId="58"/>
    <cellStyle name="Comma 2 2" xfId="59"/>
    <cellStyle name="Comma 2 3" xfId="60"/>
    <cellStyle name="Comma 20" xfId="61"/>
    <cellStyle name="Comma 21" xfId="62"/>
    <cellStyle name="Comma 22" xfId="63"/>
    <cellStyle name="Comma 23" xfId="64"/>
    <cellStyle name="Comma 24" xfId="65"/>
    <cellStyle name="Comma 25" xfId="66"/>
    <cellStyle name="Comma 3" xfId="67"/>
    <cellStyle name="Comma 3 2" xfId="68"/>
    <cellStyle name="Comma 3 3" xfId="69"/>
    <cellStyle name="Comma 4" xfId="70"/>
    <cellStyle name="Comma 4 2" xfId="71"/>
    <cellStyle name="Comma 5" xfId="72"/>
    <cellStyle name="Comma 6" xfId="73"/>
    <cellStyle name="Comma 7" xfId="74"/>
    <cellStyle name="Comma 8" xfId="75"/>
    <cellStyle name="Comma 9" xfId="76"/>
    <cellStyle name="Currency 2" xfId="77"/>
    <cellStyle name="Dezimal 2" xfId="78"/>
    <cellStyle name="Explanatory Text" xfId="152" builtinId="53"/>
    <cellStyle name="Explanatory Text 2" xfId="79"/>
    <cellStyle name="format cells" xfId="80"/>
    <cellStyle name="Good" xfId="142" builtinId="26"/>
    <cellStyle name="Good 2" xfId="81"/>
    <cellStyle name="Heading 1 2" xfId="82"/>
    <cellStyle name="Heading 2 2" xfId="83"/>
    <cellStyle name="Heading 3 2" xfId="84"/>
    <cellStyle name="Heading 4 2" xfId="85"/>
    <cellStyle name="Headline" xfId="86"/>
    <cellStyle name="Hyperlink" xfId="145" builtinId="8"/>
    <cellStyle name="Hyperlink 2" xfId="149"/>
    <cellStyle name="Input 2" xfId="87"/>
    <cellStyle name="Linked Cell 2" xfId="88"/>
    <cellStyle name="Neutral" xfId="143" builtinId="28"/>
    <cellStyle name="Neutral 2" xfId="89"/>
    <cellStyle name="Normal" xfId="0" builtinId="0"/>
    <cellStyle name="Normal 10" xfId="15"/>
    <cellStyle name="Normal 11" xfId="144"/>
    <cellStyle name="Normal 12" xfId="90"/>
    <cellStyle name="Normal 13" xfId="146"/>
    <cellStyle name="Normal 14" xfId="147"/>
    <cellStyle name="Normal 15" xfId="148"/>
    <cellStyle name="Normal 16" xfId="153"/>
    <cellStyle name="Normal 19" xfId="91"/>
    <cellStyle name="Normal 2" xfId="5"/>
    <cellStyle name="Normal 2 2" xfId="6"/>
    <cellStyle name="Normal 2 2 2" xfId="12"/>
    <cellStyle name="Normal 2 2 2 2" xfId="14"/>
    <cellStyle name="Normal 2 2 3" xfId="92"/>
    <cellStyle name="Normal 2 2 4" xfId="93"/>
    <cellStyle name="Normal 2 2 5" xfId="94"/>
    <cellStyle name="Normal 2 2 6" xfId="95"/>
    <cellStyle name="Normal 2 2 7" xfId="96"/>
    <cellStyle name="Normal 2 2 8" xfId="97"/>
    <cellStyle name="Normal 2 3" xfId="8"/>
    <cellStyle name="Normal 2 4" xfId="98"/>
    <cellStyle name="Normal 2 5" xfId="99"/>
    <cellStyle name="Normal 2 6" xfId="100"/>
    <cellStyle name="Normal 2 7" xfId="101"/>
    <cellStyle name="Normal 2 8" xfId="102"/>
    <cellStyle name="Normal 2 9" xfId="103"/>
    <cellStyle name="Normal 20" xfId="104"/>
    <cellStyle name="Normal 21" xfId="105"/>
    <cellStyle name="Normal 26" xfId="106"/>
    <cellStyle name="Normal 3" xfId="9"/>
    <cellStyle name="Normal 3 2" xfId="107"/>
    <cellStyle name="Normal 3 3" xfId="108"/>
    <cellStyle name="Normal 3 4" xfId="109"/>
    <cellStyle name="Normal 3 5" xfId="151"/>
    <cellStyle name="Normal 4" xfId="7"/>
    <cellStyle name="Normal 5" xfId="110"/>
    <cellStyle name="Normal 6" xfId="10"/>
    <cellStyle name="Normal 7" xfId="111"/>
    <cellStyle name="Normal 8" xfId="112"/>
    <cellStyle name="Normal 9" xfId="113"/>
    <cellStyle name="Normal_comparison_upd_2014 HALONS" xfId="2"/>
    <cellStyle name="Note 2" xfId="114"/>
    <cellStyle name="Note 3" xfId="115"/>
    <cellStyle name="Note 4" xfId="116"/>
    <cellStyle name="Note 5" xfId="117"/>
    <cellStyle name="Note 6" xfId="118"/>
    <cellStyle name="Note 7" xfId="119"/>
    <cellStyle name="Note 8" xfId="120"/>
    <cellStyle name="Note 9" xfId="121"/>
    <cellStyle name="Output 2" xfId="122"/>
    <cellStyle name="Percent" xfId="1" builtinId="5"/>
    <cellStyle name="Percent 2" xfId="123"/>
    <cellStyle name="Percent 2 3" xfId="13"/>
    <cellStyle name="Percent 3" xfId="124"/>
    <cellStyle name="Percent 4" xfId="125"/>
    <cellStyle name="Percent 5" xfId="150"/>
    <cellStyle name="Standard 2" xfId="11"/>
    <cellStyle name="Standard 2 2" xfId="126"/>
    <cellStyle name="Standard 3" xfId="127"/>
    <cellStyle name="Standard 3 2" xfId="128"/>
    <cellStyle name="Standard 4" xfId="4"/>
    <cellStyle name="Standard 4 2" xfId="129"/>
    <cellStyle name="Standard 5" xfId="130"/>
    <cellStyle name="Standard 6" xfId="131"/>
    <cellStyle name="Standard 6 2" xfId="132"/>
    <cellStyle name="Standard 7" xfId="133"/>
    <cellStyle name="Standard 8" xfId="134"/>
    <cellStyle name="Standard 9" xfId="141"/>
    <cellStyle name="Standard_ecoinvent2000-names" xfId="135"/>
    <cellStyle name="Standard_FlowList Clean" xfId="3"/>
    <cellStyle name="Title 2" xfId="136"/>
    <cellStyle name="Total 2" xfId="137"/>
    <cellStyle name="Warning Text 2" xfId="138"/>
    <cellStyle name="Wasser" xfId="139"/>
    <cellStyle name="Обычный_LULUCF module - v 1.0" xfId="140"/>
  </cellStyles>
  <dxfs count="5">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0066"/>
      <color rgb="FFFFD5D6"/>
      <color rgb="FF89FFFF"/>
      <color rgb="FF00FFFF"/>
      <color rgb="FFFFCCFF"/>
      <color rgb="FFCC99FF"/>
      <color rgb="FF5597D3"/>
      <color rgb="FFDDDDDD"/>
      <color rgb="FFFFCB97"/>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n-US" sz="1800" b="1">
                <a:solidFill>
                  <a:sysClr val="windowText" lastClr="000000"/>
                </a:solidFill>
              </a:rPr>
              <a:t>Ozone depletion, ILCD 2011:</a:t>
            </a:r>
          </a:p>
          <a:p>
            <a:pPr>
              <a:defRPr sz="1800" b="1">
                <a:solidFill>
                  <a:sysClr val="windowText" lastClr="000000"/>
                </a:solidFill>
              </a:defRPr>
            </a:pPr>
            <a:r>
              <a:rPr lang="en-US" sz="1800" b="1">
                <a:solidFill>
                  <a:sysClr val="windowText" lastClr="000000"/>
                </a:solidFill>
              </a:rPr>
              <a:t>flow contribution to global impact </a:t>
            </a:r>
          </a:p>
        </c:rich>
      </c:tx>
      <c:layout>
        <c:manualLayout>
          <c:xMode val="edge"/>
          <c:yMode val="edge"/>
          <c:x val="0.25011009637460696"/>
          <c:y val="3.7086092715231792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4524001009664317E-2"/>
          <c:y val="0.20787902174479847"/>
          <c:w val="0.90203017043455846"/>
          <c:h val="0.54501642592689159"/>
        </c:manualLayout>
      </c:layout>
      <c:barChart>
        <c:barDir val="col"/>
        <c:grouping val="percentStacked"/>
        <c:varyColors val="0"/>
        <c:ser>
          <c:idx val="0"/>
          <c:order val="0"/>
          <c:tx>
            <c:strRef>
              <c:f>'2. OD NF_ILCD'!$B$18</c:f>
              <c:strCache>
                <c:ptCount val="1"/>
                <c:pt idx="0">
                  <c:v>CFC-10</c:v>
                </c:pt>
              </c:strCache>
            </c:strRef>
          </c:tx>
          <c:spPr>
            <a:solidFill>
              <a:schemeClr val="accent1"/>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NF_ILCD'!$D$18:$I$18</c:f>
              <c:numCache>
                <c:formatCode>0.00%</c:formatCode>
                <c:ptCount val="6"/>
                <c:pt idx="0">
                  <c:v>0.12745616482499067</c:v>
                </c:pt>
                <c:pt idx="1">
                  <c:v>0.12733424978045521</c:v>
                </c:pt>
                <c:pt idx="2">
                  <c:v>0.12553740526135962</c:v>
                </c:pt>
                <c:pt idx="3">
                  <c:v>0.12541913156805395</c:v>
                </c:pt>
                <c:pt idx="4">
                  <c:v>0.20958882065880266</c:v>
                </c:pt>
                <c:pt idx="5">
                  <c:v>0.21499235216830018</c:v>
                </c:pt>
              </c:numCache>
            </c:numRef>
          </c:val>
          <c:extLst>
            <c:ext xmlns:c16="http://schemas.microsoft.com/office/drawing/2014/chart" uri="{C3380CC4-5D6E-409C-BE32-E72D297353CC}">
              <c16:uniqueId val="{00000000-06F2-4440-99F9-5B843D8F3236}"/>
            </c:ext>
          </c:extLst>
        </c:ser>
        <c:ser>
          <c:idx val="1"/>
          <c:order val="1"/>
          <c:tx>
            <c:strRef>
              <c:f>'2. OD NF_ILCD'!$B$19</c:f>
              <c:strCache>
                <c:ptCount val="1"/>
                <c:pt idx="0">
                  <c:v>CFC-11</c:v>
                </c:pt>
              </c:strCache>
            </c:strRef>
          </c:tx>
          <c:spPr>
            <a:solidFill>
              <a:schemeClr val="accent2"/>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NF_ILCD'!$D$19:$I$19</c:f>
              <c:numCache>
                <c:formatCode>0.00%</c:formatCode>
                <c:ptCount val="6"/>
                <c:pt idx="0">
                  <c:v>0.20963677571722425</c:v>
                </c:pt>
                <c:pt idx="1">
                  <c:v>0.20943625284033612</c:v>
                </c:pt>
                <c:pt idx="2">
                  <c:v>0.20648084701931846</c:v>
                </c:pt>
                <c:pt idx="3">
                  <c:v>0.20628631334767683</c:v>
                </c:pt>
                <c:pt idx="4">
                  <c:v>0.34472655480899894</c:v>
                </c:pt>
                <c:pt idx="5">
                  <c:v>0.35361415098524429</c:v>
                </c:pt>
              </c:numCache>
            </c:numRef>
          </c:val>
          <c:extLst>
            <c:ext xmlns:c16="http://schemas.microsoft.com/office/drawing/2014/chart" uri="{C3380CC4-5D6E-409C-BE32-E72D297353CC}">
              <c16:uniqueId val="{00000001-06F2-4440-99F9-5B843D8F3236}"/>
            </c:ext>
          </c:extLst>
        </c:ser>
        <c:ser>
          <c:idx val="2"/>
          <c:order val="2"/>
          <c:tx>
            <c:strRef>
              <c:f>'2. OD NF_ILCD'!$B$20</c:f>
              <c:strCache>
                <c:ptCount val="1"/>
                <c:pt idx="0">
                  <c:v>CFC-12</c:v>
                </c:pt>
              </c:strCache>
            </c:strRef>
          </c:tx>
          <c:spPr>
            <a:solidFill>
              <a:schemeClr val="accent3"/>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NF_ILCD'!$D$20:$I$20</c:f>
              <c:numCache>
                <c:formatCode>0.00%</c:formatCode>
                <c:ptCount val="6"/>
                <c:pt idx="0">
                  <c:v>0.20963677571722425</c:v>
                </c:pt>
                <c:pt idx="1">
                  <c:v>0.20943625284033612</c:v>
                </c:pt>
                <c:pt idx="2">
                  <c:v>0.20648084701931846</c:v>
                </c:pt>
                <c:pt idx="3">
                  <c:v>0.20628631334767683</c:v>
                </c:pt>
                <c:pt idx="4">
                  <c:v>0</c:v>
                </c:pt>
                <c:pt idx="5">
                  <c:v>0</c:v>
                </c:pt>
              </c:numCache>
            </c:numRef>
          </c:val>
          <c:extLst>
            <c:ext xmlns:c16="http://schemas.microsoft.com/office/drawing/2014/chart" uri="{C3380CC4-5D6E-409C-BE32-E72D297353CC}">
              <c16:uniqueId val="{00000002-06F2-4440-99F9-5B843D8F3236}"/>
            </c:ext>
          </c:extLst>
        </c:ser>
        <c:ser>
          <c:idx val="3"/>
          <c:order val="3"/>
          <c:tx>
            <c:strRef>
              <c:f>'2. OD NF_ILCD'!$B$21</c:f>
              <c:strCache>
                <c:ptCount val="1"/>
                <c:pt idx="0">
                  <c:v>Halon-1001 </c:v>
                </c:pt>
              </c:strCache>
            </c:strRef>
          </c:tx>
          <c:spPr>
            <a:solidFill>
              <a:schemeClr val="accent4"/>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NF_ILCD'!$D$21:$I$21</c:f>
              <c:numCache>
                <c:formatCode>0.00%</c:formatCode>
                <c:ptCount val="6"/>
                <c:pt idx="0">
                  <c:v>2.0484507798654485E-2</c:v>
                </c:pt>
                <c:pt idx="1">
                  <c:v>2.0464913848969986E-2</c:v>
                </c:pt>
                <c:pt idx="2">
                  <c:v>2.0176128480173403E-2</c:v>
                </c:pt>
                <c:pt idx="3">
                  <c:v>2.0157119761401564E-2</c:v>
                </c:pt>
                <c:pt idx="4">
                  <c:v>3.3684709069907899E-2</c:v>
                </c:pt>
                <c:pt idx="5">
                  <c:v>3.4553154181986727E-2</c:v>
                </c:pt>
              </c:numCache>
            </c:numRef>
          </c:val>
          <c:extLst>
            <c:ext xmlns:c16="http://schemas.microsoft.com/office/drawing/2014/chart" uri="{C3380CC4-5D6E-409C-BE32-E72D297353CC}">
              <c16:uniqueId val="{00000003-06F2-4440-99F9-5B843D8F3236}"/>
            </c:ext>
          </c:extLst>
        </c:ser>
        <c:ser>
          <c:idx val="4"/>
          <c:order val="4"/>
          <c:tx>
            <c:strRef>
              <c:f>'2. OD NF_ILCD'!$B$22</c:f>
              <c:strCache>
                <c:ptCount val="1"/>
                <c:pt idx="0">
                  <c:v>Halon-1211</c:v>
                </c:pt>
              </c:strCache>
            </c:strRef>
          </c:tx>
          <c:spPr>
            <a:solidFill>
              <a:schemeClr val="accent5"/>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NF_ILCD'!$D$22:$I$22</c:f>
              <c:numCache>
                <c:formatCode>0.00%</c:formatCode>
                <c:ptCount val="6"/>
                <c:pt idx="0">
                  <c:v>8.6430247817129893E-2</c:v>
                </c:pt>
                <c:pt idx="1">
                  <c:v>8.6347575099601434E-2</c:v>
                </c:pt>
                <c:pt idx="2">
                  <c:v>0</c:v>
                </c:pt>
                <c:pt idx="3">
                  <c:v>0</c:v>
                </c:pt>
                <c:pt idx="4">
                  <c:v>0</c:v>
                </c:pt>
                <c:pt idx="5">
                  <c:v>0.14579006282048787</c:v>
                </c:pt>
              </c:numCache>
            </c:numRef>
          </c:val>
          <c:extLst>
            <c:ext xmlns:c16="http://schemas.microsoft.com/office/drawing/2014/chart" uri="{C3380CC4-5D6E-409C-BE32-E72D297353CC}">
              <c16:uniqueId val="{00000004-06F2-4440-99F9-5B843D8F3236}"/>
            </c:ext>
          </c:extLst>
        </c:ser>
        <c:ser>
          <c:idx val="5"/>
          <c:order val="5"/>
          <c:tx>
            <c:strRef>
              <c:f>'2. OD NF_ILCD'!$B$23</c:f>
              <c:strCache>
                <c:ptCount val="1"/>
                <c:pt idx="0">
                  <c:v>Halon sum</c:v>
                </c:pt>
              </c:strCache>
            </c:strRef>
          </c:tx>
          <c:spPr>
            <a:solidFill>
              <a:schemeClr val="accent6"/>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NF_ILCD'!$D$23:$I$23</c:f>
              <c:numCache>
                <c:formatCode>0.00%</c:formatCode>
                <c:ptCount val="6"/>
                <c:pt idx="0">
                  <c:v>0</c:v>
                </c:pt>
                <c:pt idx="1">
                  <c:v>0</c:v>
                </c:pt>
                <c:pt idx="2">
                  <c:v>0.16500915301219213</c:v>
                </c:pt>
                <c:pt idx="3">
                  <c:v>0.16485369144346401</c:v>
                </c:pt>
                <c:pt idx="4">
                  <c:v>0.27548819975792688</c:v>
                </c:pt>
                <c:pt idx="5">
                  <c:v>0</c:v>
                </c:pt>
              </c:numCache>
            </c:numRef>
          </c:val>
          <c:extLst>
            <c:ext xmlns:c16="http://schemas.microsoft.com/office/drawing/2014/chart" uri="{C3380CC4-5D6E-409C-BE32-E72D297353CC}">
              <c16:uniqueId val="{00000005-06F2-4440-99F9-5B843D8F3236}"/>
            </c:ext>
          </c:extLst>
        </c:ser>
        <c:ser>
          <c:idx val="6"/>
          <c:order val="6"/>
          <c:tx>
            <c:strRef>
              <c:f>'2. OD NF_ILCD'!$B$24</c:f>
              <c:strCache>
                <c:ptCount val="1"/>
                <c:pt idx="0">
                  <c:v>Halon 1301 + 2402</c:v>
                </c:pt>
              </c:strCache>
            </c:strRef>
          </c:tx>
          <c:spPr>
            <a:solidFill>
              <a:schemeClr val="accent1">
                <a:lumMod val="60000"/>
              </a:schemeClr>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NF_ILCD'!$D$24:$I$24</c:f>
              <c:numCache>
                <c:formatCode>0.00%</c:formatCode>
                <c:ptCount val="6"/>
                <c:pt idx="0">
                  <c:v>6.5816600048905285E-2</c:v>
                </c:pt>
                <c:pt idx="1">
                  <c:v>6.5753644806707687E-2</c:v>
                </c:pt>
                <c:pt idx="2">
                  <c:v>0</c:v>
                </c:pt>
                <c:pt idx="3">
                  <c:v>0</c:v>
                </c:pt>
                <c:pt idx="4">
                  <c:v>0</c:v>
                </c:pt>
                <c:pt idx="5">
                  <c:v>0.11101907605382431</c:v>
                </c:pt>
              </c:numCache>
            </c:numRef>
          </c:val>
          <c:extLst>
            <c:ext xmlns:c16="http://schemas.microsoft.com/office/drawing/2014/chart" uri="{C3380CC4-5D6E-409C-BE32-E72D297353CC}">
              <c16:uniqueId val="{00000006-06F2-4440-99F9-5B843D8F3236}"/>
            </c:ext>
          </c:extLst>
        </c:ser>
        <c:ser>
          <c:idx val="7"/>
          <c:order val="7"/>
          <c:tx>
            <c:strRef>
              <c:f>'2. OD NF_ILCD'!$B$25</c:f>
              <c:strCache>
                <c:ptCount val="1"/>
                <c:pt idx="0">
                  <c:v>HCFC-140</c:v>
                </c:pt>
              </c:strCache>
            </c:strRef>
          </c:tx>
          <c:spPr>
            <a:solidFill>
              <a:schemeClr val="accent2">
                <a:lumMod val="60000"/>
              </a:schemeClr>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NF_ILCD'!$D$25:$I$25</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06F2-4440-99F9-5B843D8F3236}"/>
            </c:ext>
          </c:extLst>
        </c:ser>
        <c:ser>
          <c:idx val="8"/>
          <c:order val="8"/>
          <c:tx>
            <c:strRef>
              <c:f>'2. OD NF_ILCD'!$B$26</c:f>
              <c:strCache>
                <c:ptCount val="1"/>
                <c:pt idx="0">
                  <c:v>HCFC-141b</c:v>
                </c:pt>
              </c:strCache>
            </c:strRef>
          </c:tx>
          <c:spPr>
            <a:solidFill>
              <a:schemeClr val="accent3">
                <a:lumMod val="60000"/>
              </a:schemeClr>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NF_ILCD'!$D$26:$I$26</c:f>
              <c:numCache>
                <c:formatCode>0.00%</c:formatCode>
                <c:ptCount val="6"/>
                <c:pt idx="0">
                  <c:v>1.9765753139052572E-2</c:v>
                </c:pt>
                <c:pt idx="1">
                  <c:v>2.1710760358723071E-2</c:v>
                </c:pt>
                <c:pt idx="2">
                  <c:v>1.9468194147535738E-2</c:v>
                </c:pt>
                <c:pt idx="3">
                  <c:v>2.1384228631086886E-2</c:v>
                </c:pt>
                <c:pt idx="4">
                  <c:v>3.2502789453419903E-2</c:v>
                </c:pt>
                <c:pt idx="5">
                  <c:v>3.3340762807180173E-2</c:v>
                </c:pt>
              </c:numCache>
            </c:numRef>
          </c:val>
          <c:extLst>
            <c:ext xmlns:c16="http://schemas.microsoft.com/office/drawing/2014/chart" uri="{C3380CC4-5D6E-409C-BE32-E72D297353CC}">
              <c16:uniqueId val="{00000008-06F2-4440-99F9-5B843D8F3236}"/>
            </c:ext>
          </c:extLst>
        </c:ser>
        <c:ser>
          <c:idx val="9"/>
          <c:order val="9"/>
          <c:tx>
            <c:strRef>
              <c:f>'2. OD NF_ILCD'!$B$27</c:f>
              <c:strCache>
                <c:ptCount val="1"/>
                <c:pt idx="0">
                  <c:v>HCFC-142b</c:v>
                </c:pt>
              </c:strCache>
            </c:strRef>
          </c:tx>
          <c:spPr>
            <a:solidFill>
              <a:schemeClr val="accent4">
                <a:lumMod val="60000"/>
              </a:schemeClr>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NF_ILCD'!$D$27:$I$27</c:f>
              <c:numCache>
                <c:formatCode>0.00%</c:formatCode>
                <c:ptCount val="6"/>
                <c:pt idx="0">
                  <c:v>8.3854710286889716E-3</c:v>
                </c:pt>
                <c:pt idx="1">
                  <c:v>7.3700617374514296E-3</c:v>
                </c:pt>
                <c:pt idx="2">
                  <c:v>8.259233880772739E-3</c:v>
                </c:pt>
                <c:pt idx="3">
                  <c:v>7.2592153667047484E-3</c:v>
                </c:pt>
                <c:pt idx="4">
                  <c:v>1.3789062192359961E-2</c:v>
                </c:pt>
                <c:pt idx="5">
                  <c:v>1.4144566039409773E-2</c:v>
                </c:pt>
              </c:numCache>
            </c:numRef>
          </c:val>
          <c:extLst>
            <c:ext xmlns:c16="http://schemas.microsoft.com/office/drawing/2014/chart" uri="{C3380CC4-5D6E-409C-BE32-E72D297353CC}">
              <c16:uniqueId val="{00000009-06F2-4440-99F9-5B843D8F3236}"/>
            </c:ext>
          </c:extLst>
        </c:ser>
        <c:ser>
          <c:idx val="10"/>
          <c:order val="10"/>
          <c:tx>
            <c:strRef>
              <c:f>'2. OD NF_ILCD'!$B$28</c:f>
              <c:strCache>
                <c:ptCount val="1"/>
                <c:pt idx="0">
                  <c:v>HCFC-22</c:v>
                </c:pt>
              </c:strCache>
            </c:strRef>
          </c:tx>
          <c:spPr>
            <a:solidFill>
              <a:schemeClr val="accent5">
                <a:lumMod val="60000"/>
              </a:schemeClr>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NF_ILCD'!$D$28:$I$28</c:f>
              <c:numCache>
                <c:formatCode>0.00%</c:formatCode>
                <c:ptCount val="6"/>
                <c:pt idx="0">
                  <c:v>5.4864939016279264E-2</c:v>
                </c:pt>
                <c:pt idx="1">
                  <c:v>5.4812459314785116E-2</c:v>
                </c:pt>
                <c:pt idx="2">
                  <c:v>5.4038987391341629E-2</c:v>
                </c:pt>
                <c:pt idx="3">
                  <c:v>5.3988075150420561E-2</c:v>
                </c:pt>
                <c:pt idx="4">
                  <c:v>9.0219864058583732E-2</c:v>
                </c:pt>
                <c:pt idx="5">
                  <c:v>9.2545874943566794E-2</c:v>
                </c:pt>
              </c:numCache>
            </c:numRef>
          </c:val>
          <c:extLst>
            <c:ext xmlns:c16="http://schemas.microsoft.com/office/drawing/2014/chart" uri="{C3380CC4-5D6E-409C-BE32-E72D297353CC}">
              <c16:uniqueId val="{0000000A-06F2-4440-99F9-5B843D8F3236}"/>
            </c:ext>
          </c:extLst>
        </c:ser>
        <c:ser>
          <c:idx val="11"/>
          <c:order val="11"/>
          <c:tx>
            <c:strRef>
              <c:f>'2. OD NF_ILCD'!$B$29</c:f>
              <c:strCache>
                <c:ptCount val="1"/>
                <c:pt idx="0">
                  <c:v>1,1,2-trichlorotrifluoroethane</c:v>
                </c:pt>
              </c:strCache>
            </c:strRef>
          </c:tx>
          <c:spPr>
            <a:solidFill>
              <a:schemeClr val="accent6">
                <a:lumMod val="60000"/>
              </a:schemeClr>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NF_ILCD'!$D$29:$I$29</c:f>
              <c:numCache>
                <c:formatCode>0.00%</c:formatCode>
                <c:ptCount val="6"/>
                <c:pt idx="0">
                  <c:v>1.3341883368860488E-2</c:v>
                </c:pt>
                <c:pt idx="1">
                  <c:v>1.3329121520052821E-2</c:v>
                </c:pt>
                <c:pt idx="2">
                  <c:v>1.3141031049586624E-2</c:v>
                </c:pt>
                <c:pt idx="3">
                  <c:v>1.312865037091286E-2</c:v>
                </c:pt>
                <c:pt idx="4">
                  <c:v>0</c:v>
                </c:pt>
                <c:pt idx="5">
                  <c:v>0</c:v>
                </c:pt>
              </c:numCache>
            </c:numRef>
          </c:val>
          <c:extLst>
            <c:ext xmlns:c16="http://schemas.microsoft.com/office/drawing/2014/chart" uri="{C3380CC4-5D6E-409C-BE32-E72D297353CC}">
              <c16:uniqueId val="{0000000B-06F2-4440-99F9-5B843D8F3236}"/>
            </c:ext>
          </c:extLst>
        </c:ser>
        <c:ser>
          <c:idx val="12"/>
          <c:order val="12"/>
          <c:tx>
            <c:strRef>
              <c:f>'2. OD NF_ILCD'!$B$30</c:f>
              <c:strCache>
                <c:ptCount val="1"/>
                <c:pt idx="0">
                  <c:v>Methyl chloride</c:v>
                </c:pt>
              </c:strCache>
            </c:strRef>
          </c:tx>
          <c:spPr>
            <a:solidFill>
              <a:schemeClr val="accent1">
                <a:lumMod val="80000"/>
                <a:lumOff val="20000"/>
              </a:schemeClr>
            </a:solidFill>
            <a:ln>
              <a:noFill/>
            </a:ln>
            <a:effectLst/>
          </c:spPr>
          <c:invertIfNegative val="0"/>
          <c:cat>
            <c:strRef>
              <c:f>'2. OD NF_ILCD'!$D$16:$I$16</c:f>
              <c:strCache>
                <c:ptCount val="6"/>
                <c:pt idx="0">
                  <c:v>A</c:v>
                </c:pt>
                <c:pt idx="1">
                  <c:v>B</c:v>
                </c:pt>
                <c:pt idx="2">
                  <c:v>C</c:v>
                </c:pt>
                <c:pt idx="3">
                  <c:v>D</c:v>
                </c:pt>
                <c:pt idx="4">
                  <c:v>E</c:v>
                </c:pt>
                <c:pt idx="5">
                  <c:v>F</c:v>
                </c:pt>
              </c:strCache>
            </c:strRef>
          </c:cat>
          <c:val>
            <c:numRef>
              <c:f>'2. OD NF_ILCD'!$D$30:$I$30</c:f>
              <c:numCache>
                <c:formatCode>0.00%</c:formatCode>
                <c:ptCount val="6"/>
                <c:pt idx="0">
                  <c:v>0.18418088152298989</c:v>
                </c:pt>
                <c:pt idx="1">
                  <c:v>0.18400470785258102</c:v>
                </c:pt>
                <c:pt idx="2">
                  <c:v>0.18140817273840121</c:v>
                </c:pt>
                <c:pt idx="3">
                  <c:v>0.18123726101260176</c:v>
                </c:pt>
                <c:pt idx="4">
                  <c:v>0</c:v>
                </c:pt>
                <c:pt idx="5">
                  <c:v>0</c:v>
                </c:pt>
              </c:numCache>
            </c:numRef>
          </c:val>
          <c:extLst>
            <c:ext xmlns:c16="http://schemas.microsoft.com/office/drawing/2014/chart" uri="{C3380CC4-5D6E-409C-BE32-E72D297353CC}">
              <c16:uniqueId val="{0000000C-06F2-4440-99F9-5B843D8F3236}"/>
            </c:ext>
          </c:extLst>
        </c:ser>
        <c:dLbls>
          <c:showLegendKey val="0"/>
          <c:showVal val="0"/>
          <c:showCatName val="0"/>
          <c:showSerName val="0"/>
          <c:showPercent val="0"/>
          <c:showBubbleSize val="0"/>
        </c:dLbls>
        <c:gapWidth val="150"/>
        <c:overlap val="100"/>
        <c:axId val="636627072"/>
        <c:axId val="636618336"/>
      </c:barChart>
      <c:catAx>
        <c:axId val="63662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6618336"/>
        <c:crosses val="autoZero"/>
        <c:auto val="1"/>
        <c:lblAlgn val="ctr"/>
        <c:lblOffset val="100"/>
        <c:noMultiLvlLbl val="0"/>
      </c:catAx>
      <c:valAx>
        <c:axId val="636618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6627072"/>
        <c:crosses val="autoZero"/>
        <c:crossBetween val="between"/>
      </c:valAx>
      <c:spPr>
        <a:noFill/>
        <a:ln>
          <a:noFill/>
        </a:ln>
        <a:effectLst/>
      </c:spPr>
    </c:plotArea>
    <c:legend>
      <c:legendPos val="b"/>
      <c:layout>
        <c:manualLayout>
          <c:xMode val="edge"/>
          <c:yMode val="edge"/>
          <c:x val="2.7682189360393773E-2"/>
          <c:y val="0.83009751264535647"/>
          <c:w val="0.94676706023882873"/>
          <c:h val="0.150422068102414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Freshwater eutrophication:</a:t>
            </a:r>
          </a:p>
          <a:p>
            <a:pPr>
              <a:defRPr b="1">
                <a:solidFill>
                  <a:sysClr val="windowText" lastClr="000000"/>
                </a:solidFill>
              </a:defRPr>
            </a:pPr>
            <a:r>
              <a:rPr lang="en-US" b="1">
                <a:solidFill>
                  <a:sysClr val="windowText" lastClr="000000"/>
                </a:solidFill>
              </a:rPr>
              <a:t>flow contribution to global impact </a:t>
            </a:r>
          </a:p>
        </c:rich>
      </c:tx>
      <c:layout>
        <c:manualLayout>
          <c:xMode val="edge"/>
          <c:yMode val="edge"/>
          <c:x val="0.2290045727827705"/>
          <c:y val="5.9003087247247878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2335792147439605"/>
          <c:y val="0.21625286615792777"/>
          <c:w val="0.77626654656333638"/>
          <c:h val="0.57044445956166279"/>
        </c:manualLayout>
      </c:layout>
      <c:barChart>
        <c:barDir val="col"/>
        <c:grouping val="percentStacked"/>
        <c:varyColors val="0"/>
        <c:ser>
          <c:idx val="0"/>
          <c:order val="0"/>
          <c:tx>
            <c:strRef>
              <c:f>'9. EUTF NF'!$B$18</c:f>
              <c:strCache>
                <c:ptCount val="1"/>
                <c:pt idx="0">
                  <c:v>Fertilizer, applied (P component)</c:v>
                </c:pt>
              </c:strCache>
            </c:strRef>
          </c:tx>
          <c:spPr>
            <a:solidFill>
              <a:schemeClr val="accent1"/>
            </a:solidFill>
            <a:ln>
              <a:noFill/>
            </a:ln>
            <a:effectLst/>
          </c:spPr>
          <c:invertIfNegative val="0"/>
          <c:dPt>
            <c:idx val="2"/>
            <c:invertIfNegative val="0"/>
            <c:bubble3D val="0"/>
            <c:spPr>
              <a:solidFill>
                <a:schemeClr val="accent1"/>
              </a:solidFill>
              <a:ln>
                <a:noFill/>
              </a:ln>
              <a:effectLst/>
            </c:spPr>
            <c:extLst>
              <c:ext xmlns:c16="http://schemas.microsoft.com/office/drawing/2014/chart" uri="{C3380CC4-5D6E-409C-BE32-E72D297353CC}">
                <c16:uniqueId val="{00000001-5503-4330-A1BB-A5D1CCA77718}"/>
              </c:ext>
            </c:extLst>
          </c:dPt>
          <c:cat>
            <c:strRef>
              <c:f>'9. EUTF NF'!$D$16:$E$16</c:f>
              <c:strCache>
                <c:ptCount val="2"/>
                <c:pt idx="0">
                  <c:v>A</c:v>
                </c:pt>
                <c:pt idx="1">
                  <c:v>B</c:v>
                </c:pt>
              </c:strCache>
            </c:strRef>
          </c:cat>
          <c:val>
            <c:numRef>
              <c:f>'9. EUTF NF'!$D$18:$E$18</c:f>
              <c:numCache>
                <c:formatCode>0%</c:formatCode>
                <c:ptCount val="2"/>
                <c:pt idx="0">
                  <c:v>7.5251117501366788E-2</c:v>
                </c:pt>
                <c:pt idx="1">
                  <c:v>8.6268960936957129E-2</c:v>
                </c:pt>
              </c:numCache>
            </c:numRef>
          </c:val>
          <c:extLst>
            <c:ext xmlns:c16="http://schemas.microsoft.com/office/drawing/2014/chart" uri="{C3380CC4-5D6E-409C-BE32-E72D297353CC}">
              <c16:uniqueId val="{00000001-9FE4-41AC-9EFB-0C5FC3B98A5A}"/>
            </c:ext>
          </c:extLst>
        </c:ser>
        <c:ser>
          <c:idx val="1"/>
          <c:order val="1"/>
          <c:tx>
            <c:strRef>
              <c:f>'9. EUTF NF'!$B$19</c:f>
              <c:strCache>
                <c:ptCount val="1"/>
                <c:pt idx="0">
                  <c:v>Manure, applied (P component)</c:v>
                </c:pt>
              </c:strCache>
            </c:strRef>
          </c:tx>
          <c:spPr>
            <a:solidFill>
              <a:schemeClr val="accent2"/>
            </a:solidFill>
            <a:ln>
              <a:noFill/>
            </a:ln>
            <a:effectLst/>
          </c:spPr>
          <c:invertIfNegative val="0"/>
          <c:cat>
            <c:strRef>
              <c:f>'9. EUTF NF'!$D$16:$E$16</c:f>
              <c:strCache>
                <c:ptCount val="2"/>
                <c:pt idx="0">
                  <c:v>A</c:v>
                </c:pt>
                <c:pt idx="1">
                  <c:v>B</c:v>
                </c:pt>
              </c:strCache>
            </c:strRef>
          </c:cat>
          <c:val>
            <c:numRef>
              <c:f>'9. EUTF NF'!$D$19:$E$19</c:f>
              <c:numCache>
                <c:formatCode>0%</c:formatCode>
                <c:ptCount val="2"/>
                <c:pt idx="0">
                  <c:v>8.4471041857278217E-2</c:v>
                </c:pt>
                <c:pt idx="1">
                  <c:v>9.6838814522020186E-2</c:v>
                </c:pt>
              </c:numCache>
            </c:numRef>
          </c:val>
          <c:extLst>
            <c:ext xmlns:c16="http://schemas.microsoft.com/office/drawing/2014/chart" uri="{C3380CC4-5D6E-409C-BE32-E72D297353CC}">
              <c16:uniqueId val="{00000004-BAA9-47C2-A316-AD6322863B9A}"/>
            </c:ext>
          </c:extLst>
        </c:ser>
        <c:ser>
          <c:idx val="2"/>
          <c:order val="2"/>
          <c:tx>
            <c:strRef>
              <c:f>'9. EUTF NF'!$B$20</c:f>
              <c:strCache>
                <c:ptCount val="1"/>
                <c:pt idx="0">
                  <c:v>Phosphorus, total</c:v>
                </c:pt>
              </c:strCache>
            </c:strRef>
          </c:tx>
          <c:spPr>
            <a:solidFill>
              <a:schemeClr val="accent3"/>
            </a:solidFill>
            <a:ln>
              <a:noFill/>
            </a:ln>
            <a:effectLst/>
          </c:spPr>
          <c:invertIfNegative val="0"/>
          <c:cat>
            <c:strRef>
              <c:f>'9. EUTF NF'!$D$16:$E$16</c:f>
              <c:strCache>
                <c:ptCount val="2"/>
                <c:pt idx="0">
                  <c:v>A</c:v>
                </c:pt>
                <c:pt idx="1">
                  <c:v>B</c:v>
                </c:pt>
              </c:strCache>
            </c:strRef>
          </c:cat>
          <c:val>
            <c:numRef>
              <c:f>'9. EUTF NF'!$D$20:$E$20</c:f>
              <c:numCache>
                <c:formatCode>0%</c:formatCode>
                <c:ptCount val="2"/>
                <c:pt idx="0">
                  <c:v>0.84027784064135502</c:v>
                </c:pt>
                <c:pt idx="1">
                  <c:v>0.81689222454102273</c:v>
                </c:pt>
              </c:numCache>
            </c:numRef>
          </c:val>
          <c:extLst>
            <c:ext xmlns:c16="http://schemas.microsoft.com/office/drawing/2014/chart" uri="{C3380CC4-5D6E-409C-BE32-E72D297353CC}">
              <c16:uniqueId val="{00000005-BAA9-47C2-A316-AD6322863B9A}"/>
            </c:ext>
          </c:extLst>
        </c:ser>
        <c:dLbls>
          <c:showLegendKey val="0"/>
          <c:showVal val="0"/>
          <c:showCatName val="0"/>
          <c:showSerName val="0"/>
          <c:showPercent val="0"/>
          <c:showBubbleSize val="0"/>
        </c:dLbls>
        <c:gapWidth val="150"/>
        <c:overlap val="100"/>
        <c:axId val="1641040528"/>
        <c:axId val="1641041776"/>
      </c:barChart>
      <c:catAx>
        <c:axId val="1641040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1041776"/>
        <c:crosses val="autoZero"/>
        <c:auto val="1"/>
        <c:lblAlgn val="ctr"/>
        <c:lblOffset val="100"/>
        <c:noMultiLvlLbl val="0"/>
      </c:catAx>
      <c:valAx>
        <c:axId val="1641041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1040528"/>
        <c:crosses val="autoZero"/>
        <c:crossBetween val="between"/>
      </c:valAx>
      <c:spPr>
        <a:noFill/>
        <a:ln>
          <a:noFill/>
        </a:ln>
        <a:effectLst/>
      </c:spPr>
    </c:plotArea>
    <c:legend>
      <c:legendPos val="b"/>
      <c:layout>
        <c:manualLayout>
          <c:xMode val="edge"/>
          <c:yMode val="edge"/>
          <c:x val="5.2623565944254019E-2"/>
          <c:y val="0.87652161473235191"/>
          <c:w val="0.8999998346933934"/>
          <c:h val="5.1194891451465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n-US" sz="1800" b="1" i="0" baseline="0">
                <a:effectLst/>
              </a:rPr>
              <a:t>Eutrophication marine:</a:t>
            </a:r>
            <a:endParaRPr lang="en-US">
              <a:effectLst/>
            </a:endParaRPr>
          </a:p>
          <a:p>
            <a:pPr>
              <a:defRPr b="1"/>
            </a:pPr>
            <a:r>
              <a:rPr lang="en-US" sz="1800" b="1" i="0" baseline="0">
                <a:effectLst/>
              </a:rPr>
              <a:t>flow contribution to global impact</a:t>
            </a:r>
            <a:endParaRPr lang="en-US">
              <a:effectLst/>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1092489770406966"/>
          <c:y val="0.18175367353326408"/>
          <c:w val="0.84817326967987272"/>
          <c:h val="0.60022785083220653"/>
        </c:manualLayout>
      </c:layout>
      <c:barChart>
        <c:barDir val="col"/>
        <c:grouping val="stacked"/>
        <c:varyColors val="0"/>
        <c:ser>
          <c:idx val="0"/>
          <c:order val="0"/>
          <c:tx>
            <c:strRef>
              <c:f>'10. EUTM NF'!$C$18</c:f>
              <c:strCache>
                <c:ptCount val="1"/>
                <c:pt idx="0">
                  <c:v>N total (excluding N2)</c:v>
                </c:pt>
              </c:strCache>
            </c:strRef>
          </c:tx>
          <c:spPr>
            <a:solidFill>
              <a:schemeClr val="accent1"/>
            </a:solidFill>
            <a:ln>
              <a:noFill/>
            </a:ln>
            <a:effectLst/>
          </c:spPr>
          <c:invertIfNegative val="0"/>
          <c:cat>
            <c:strRef>
              <c:f>'10. EUTM NF'!$E$16:$H$16</c:f>
              <c:strCache>
                <c:ptCount val="4"/>
                <c:pt idx="0">
                  <c:v>A</c:v>
                </c:pt>
                <c:pt idx="1">
                  <c:v>B</c:v>
                </c:pt>
                <c:pt idx="2">
                  <c:v>C</c:v>
                </c:pt>
                <c:pt idx="3">
                  <c:v>D</c:v>
                </c:pt>
              </c:strCache>
            </c:strRef>
          </c:cat>
          <c:val>
            <c:numRef>
              <c:f>'10. EUTM NF'!$E$18:$H$18</c:f>
              <c:numCache>
                <c:formatCode>0%</c:formatCode>
                <c:ptCount val="4"/>
                <c:pt idx="0">
                  <c:v>0.43922973616496946</c:v>
                </c:pt>
                <c:pt idx="1">
                  <c:v>0.50491216904843539</c:v>
                </c:pt>
                <c:pt idx="2">
                  <c:v>1</c:v>
                </c:pt>
                <c:pt idx="3">
                  <c:v>0</c:v>
                </c:pt>
              </c:numCache>
            </c:numRef>
          </c:val>
          <c:extLst>
            <c:ext xmlns:c16="http://schemas.microsoft.com/office/drawing/2014/chart" uri="{C3380CC4-5D6E-409C-BE32-E72D297353CC}">
              <c16:uniqueId val="{00000000-4BDF-456C-9E30-ACD27853AAD5}"/>
            </c:ext>
          </c:extLst>
        </c:ser>
        <c:ser>
          <c:idx val="1"/>
          <c:order val="1"/>
          <c:tx>
            <c:strRef>
              <c:f>'10. EUTM NF'!$C$19</c:f>
              <c:strCache>
                <c:ptCount val="1"/>
                <c:pt idx="0">
                  <c:v>N total (excluding N2)</c:v>
                </c:pt>
              </c:strCache>
            </c:strRef>
          </c:tx>
          <c:spPr>
            <a:solidFill>
              <a:schemeClr val="accent2"/>
            </a:solidFill>
            <a:ln>
              <a:noFill/>
            </a:ln>
            <a:effectLst/>
          </c:spPr>
          <c:invertIfNegative val="0"/>
          <c:cat>
            <c:strRef>
              <c:f>'10. EUTM NF'!$E$16:$H$16</c:f>
              <c:strCache>
                <c:ptCount val="4"/>
                <c:pt idx="0">
                  <c:v>A</c:v>
                </c:pt>
                <c:pt idx="1">
                  <c:v>B</c:v>
                </c:pt>
                <c:pt idx="2">
                  <c:v>C</c:v>
                </c:pt>
                <c:pt idx="3">
                  <c:v>D</c:v>
                </c:pt>
              </c:strCache>
            </c:strRef>
          </c:cat>
          <c:val>
            <c:numRef>
              <c:f>'10. EUTM NF'!$E$19:$H$19</c:f>
              <c:numCache>
                <c:formatCode>0%</c:formatCode>
                <c:ptCount val="4"/>
                <c:pt idx="0">
                  <c:v>7.1902166586378949E-2</c:v>
                </c:pt>
                <c:pt idx="1">
                  <c:v>8.2654419546801985E-2</c:v>
                </c:pt>
                <c:pt idx="2">
                  <c:v>0</c:v>
                </c:pt>
                <c:pt idx="3">
                  <c:v>0</c:v>
                </c:pt>
              </c:numCache>
            </c:numRef>
          </c:val>
          <c:extLst>
            <c:ext xmlns:c16="http://schemas.microsoft.com/office/drawing/2014/chart" uri="{C3380CC4-5D6E-409C-BE32-E72D297353CC}">
              <c16:uniqueId val="{00000000-439B-4958-A626-128D1E64934D}"/>
            </c:ext>
          </c:extLst>
        </c:ser>
        <c:ser>
          <c:idx val="2"/>
          <c:order val="2"/>
          <c:tx>
            <c:strRef>
              <c:f>'10. EUTM NF'!$C$20</c:f>
              <c:strCache>
                <c:ptCount val="1"/>
                <c:pt idx="0">
                  <c:v>NOx</c:v>
                </c:pt>
              </c:strCache>
            </c:strRef>
          </c:tx>
          <c:spPr>
            <a:solidFill>
              <a:schemeClr val="accent3"/>
            </a:solidFill>
            <a:ln>
              <a:noFill/>
            </a:ln>
            <a:effectLst/>
          </c:spPr>
          <c:invertIfNegative val="0"/>
          <c:cat>
            <c:strRef>
              <c:f>'10. EUTM NF'!$E$16:$H$16</c:f>
              <c:strCache>
                <c:ptCount val="4"/>
                <c:pt idx="0">
                  <c:v>A</c:v>
                </c:pt>
                <c:pt idx="1">
                  <c:v>B</c:v>
                </c:pt>
                <c:pt idx="2">
                  <c:v>C</c:v>
                </c:pt>
                <c:pt idx="3">
                  <c:v>D</c:v>
                </c:pt>
              </c:strCache>
            </c:strRef>
          </c:cat>
          <c:val>
            <c:numRef>
              <c:f>'10. EUTM NF'!$E$20:$H$20</c:f>
              <c:numCache>
                <c:formatCode>0%</c:formatCode>
                <c:ptCount val="4"/>
                <c:pt idx="0">
                  <c:v>0.32570397467892748</c:v>
                </c:pt>
                <c:pt idx="1">
                  <c:v>0.2348967403749454</c:v>
                </c:pt>
                <c:pt idx="2">
                  <c:v>0</c:v>
                </c:pt>
                <c:pt idx="3">
                  <c:v>0.39230658406569657</c:v>
                </c:pt>
              </c:numCache>
            </c:numRef>
          </c:val>
          <c:extLst>
            <c:ext xmlns:c16="http://schemas.microsoft.com/office/drawing/2014/chart" uri="{C3380CC4-5D6E-409C-BE32-E72D297353CC}">
              <c16:uniqueId val="{00000001-439B-4958-A626-128D1E64934D}"/>
            </c:ext>
          </c:extLst>
        </c:ser>
        <c:ser>
          <c:idx val="3"/>
          <c:order val="3"/>
          <c:tx>
            <c:strRef>
              <c:f>'10. EUTM NF'!$C$21</c:f>
              <c:strCache>
                <c:ptCount val="1"/>
                <c:pt idx="0">
                  <c:v>NH3</c:v>
                </c:pt>
              </c:strCache>
            </c:strRef>
          </c:tx>
          <c:spPr>
            <a:solidFill>
              <a:schemeClr val="accent4"/>
            </a:solidFill>
            <a:ln>
              <a:noFill/>
            </a:ln>
            <a:effectLst/>
          </c:spPr>
          <c:invertIfNegative val="0"/>
          <c:cat>
            <c:strRef>
              <c:f>'10. EUTM NF'!$E$16:$H$16</c:f>
              <c:strCache>
                <c:ptCount val="4"/>
                <c:pt idx="0">
                  <c:v>A</c:v>
                </c:pt>
                <c:pt idx="1">
                  <c:v>B</c:v>
                </c:pt>
                <c:pt idx="2">
                  <c:v>C</c:v>
                </c:pt>
                <c:pt idx="3">
                  <c:v>D</c:v>
                </c:pt>
              </c:strCache>
            </c:strRef>
          </c:cat>
          <c:val>
            <c:numRef>
              <c:f>'10. EUTM NF'!$E$21:$H$21</c:f>
              <c:numCache>
                <c:formatCode>0%</c:formatCode>
                <c:ptCount val="4"/>
                <c:pt idx="0">
                  <c:v>3.7404932907625726E-2</c:v>
                </c:pt>
                <c:pt idx="1">
                  <c:v>3.2971446952604788E-2</c:v>
                </c:pt>
                <c:pt idx="2">
                  <c:v>0</c:v>
                </c:pt>
                <c:pt idx="3">
                  <c:v>0.11929116841953609</c:v>
                </c:pt>
              </c:numCache>
            </c:numRef>
          </c:val>
          <c:extLst>
            <c:ext xmlns:c16="http://schemas.microsoft.com/office/drawing/2014/chart" uri="{C3380CC4-5D6E-409C-BE32-E72D297353CC}">
              <c16:uniqueId val="{00000002-439B-4958-A626-128D1E64934D}"/>
            </c:ext>
          </c:extLst>
        </c:ser>
        <c:ser>
          <c:idx val="4"/>
          <c:order val="4"/>
          <c:tx>
            <c:strRef>
              <c:f>'10. EUTM NF'!$C$22</c:f>
              <c:strCache>
                <c:ptCount val="1"/>
                <c:pt idx="0">
                  <c:v>nitrate</c:v>
                </c:pt>
              </c:strCache>
            </c:strRef>
          </c:tx>
          <c:spPr>
            <a:solidFill>
              <a:schemeClr val="accent5"/>
            </a:solidFill>
            <a:ln>
              <a:noFill/>
            </a:ln>
            <a:effectLst/>
          </c:spPr>
          <c:invertIfNegative val="0"/>
          <c:cat>
            <c:strRef>
              <c:f>'10. EUTM NF'!$E$16:$H$16</c:f>
              <c:strCache>
                <c:ptCount val="4"/>
                <c:pt idx="0">
                  <c:v>A</c:v>
                </c:pt>
                <c:pt idx="1">
                  <c:v>B</c:v>
                </c:pt>
                <c:pt idx="2">
                  <c:v>C</c:v>
                </c:pt>
                <c:pt idx="3">
                  <c:v>D</c:v>
                </c:pt>
              </c:strCache>
            </c:strRef>
          </c:cat>
          <c:val>
            <c:numRef>
              <c:f>'10. EUTM NF'!$E$22:$H$22</c:f>
              <c:numCache>
                <c:formatCode>0%</c:formatCode>
                <c:ptCount val="4"/>
                <c:pt idx="0">
                  <c:v>0.12575918966209851</c:v>
                </c:pt>
                <c:pt idx="1">
                  <c:v>0.14456522407721251</c:v>
                </c:pt>
                <c:pt idx="2">
                  <c:v>0</c:v>
                </c:pt>
                <c:pt idx="3">
                  <c:v>0.48840224751476735</c:v>
                </c:pt>
              </c:numCache>
            </c:numRef>
          </c:val>
          <c:extLst>
            <c:ext xmlns:c16="http://schemas.microsoft.com/office/drawing/2014/chart" uri="{C3380CC4-5D6E-409C-BE32-E72D297353CC}">
              <c16:uniqueId val="{00000003-439B-4958-A626-128D1E64934D}"/>
            </c:ext>
          </c:extLst>
        </c:ser>
        <c:dLbls>
          <c:showLegendKey val="0"/>
          <c:showVal val="0"/>
          <c:showCatName val="0"/>
          <c:showSerName val="0"/>
          <c:showPercent val="0"/>
          <c:showBubbleSize val="0"/>
        </c:dLbls>
        <c:gapWidth val="150"/>
        <c:overlap val="100"/>
        <c:axId val="109247104"/>
        <c:axId val="109154688"/>
      </c:barChart>
      <c:catAx>
        <c:axId val="109247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09154688"/>
        <c:crosses val="autoZero"/>
        <c:auto val="1"/>
        <c:lblAlgn val="ctr"/>
        <c:lblOffset val="100"/>
        <c:noMultiLvlLbl val="0"/>
      </c:catAx>
      <c:valAx>
        <c:axId val="1091546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09247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bg1">
          <a:lumMod val="85000"/>
        </a:schemeClr>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r>
              <a:rPr lang="en-US" sz="1600" b="1">
                <a:solidFill>
                  <a:sysClr val="windowText" lastClr="000000"/>
                </a:solidFill>
              </a:rPr>
              <a:t>Resource use-fossils, ILCD 2011:</a:t>
            </a:r>
          </a:p>
          <a:p>
            <a:pPr>
              <a:defRPr sz="1600" b="1">
                <a:solidFill>
                  <a:sysClr val="windowText" lastClr="000000"/>
                </a:solidFill>
              </a:defRPr>
            </a:pPr>
            <a:r>
              <a:rPr lang="en-US" sz="1600" b="1" i="0" u="none" strike="noStrike" baseline="0">
                <a:solidFill>
                  <a:sysClr val="windowText" lastClr="000000"/>
                </a:solidFill>
                <a:effectLst/>
              </a:rPr>
              <a:t>flow contribution to global impact</a:t>
            </a:r>
            <a:r>
              <a:rPr lang="en-US" sz="1600" b="1" i="0" u="none" strike="noStrike" baseline="0">
                <a:solidFill>
                  <a:sysClr val="windowText" lastClr="000000"/>
                </a:solidFill>
              </a:rPr>
              <a:t> </a:t>
            </a:r>
            <a:r>
              <a:rPr lang="en-US" sz="1600" b="1">
                <a:solidFill>
                  <a:sysClr val="windowText" lastClr="000000"/>
                </a:solidFill>
              </a:rPr>
              <a:t> </a:t>
            </a:r>
          </a:p>
        </c:rich>
      </c:tx>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percentStacked"/>
        <c:varyColors val="0"/>
        <c:ser>
          <c:idx val="0"/>
          <c:order val="0"/>
          <c:tx>
            <c:strRef>
              <c:f>'13. RU-F NF_ILCD'!$C$15</c:f>
              <c:strCache>
                <c:ptCount val="1"/>
                <c:pt idx="0">
                  <c:v>hard coal;  26.3 MJ/kg</c:v>
                </c:pt>
              </c:strCache>
            </c:strRef>
          </c:tx>
          <c:spPr>
            <a:solidFill>
              <a:schemeClr val="accent1"/>
            </a:solidFill>
            <a:ln>
              <a:noFill/>
            </a:ln>
            <a:effectLst/>
          </c:spPr>
          <c:invertIfNegative val="0"/>
          <c:val>
            <c:numRef>
              <c:f>'13. RU-F NF_ILCD'!$D$15</c:f>
              <c:numCache>
                <c:formatCode>0.0%</c:formatCode>
                <c:ptCount val="1"/>
                <c:pt idx="0">
                  <c:v>4.3237759611329481E-2</c:v>
                </c:pt>
              </c:numCache>
            </c:numRef>
          </c:val>
          <c:extLst>
            <c:ext xmlns:c16="http://schemas.microsoft.com/office/drawing/2014/chart" uri="{C3380CC4-5D6E-409C-BE32-E72D297353CC}">
              <c16:uniqueId val="{00000000-8F80-44FE-84D0-F6910C6487CE}"/>
            </c:ext>
          </c:extLst>
        </c:ser>
        <c:ser>
          <c:idx val="1"/>
          <c:order val="1"/>
          <c:tx>
            <c:strRef>
              <c:f>'13. RU-F NF_ILCD'!$C$16</c:f>
              <c:strCache>
                <c:ptCount val="1"/>
                <c:pt idx="0">
                  <c:v>brown coal;  11.9 MJ/kg</c:v>
                </c:pt>
              </c:strCache>
            </c:strRef>
          </c:tx>
          <c:spPr>
            <a:solidFill>
              <a:schemeClr val="accent2"/>
            </a:solidFill>
            <a:ln>
              <a:noFill/>
            </a:ln>
            <a:effectLst/>
          </c:spPr>
          <c:invertIfNegative val="0"/>
          <c:val>
            <c:numRef>
              <c:f>'13. RU-F NF_ILCD'!$D$16</c:f>
              <c:numCache>
                <c:formatCode>0.0%</c:formatCode>
                <c:ptCount val="1"/>
                <c:pt idx="0">
                  <c:v>1.9563853208168096E-2</c:v>
                </c:pt>
              </c:numCache>
            </c:numRef>
          </c:val>
          <c:extLst>
            <c:ext xmlns:c16="http://schemas.microsoft.com/office/drawing/2014/chart" uri="{C3380CC4-5D6E-409C-BE32-E72D297353CC}">
              <c16:uniqueId val="{00000001-8F80-44FE-84D0-F6910C6487CE}"/>
            </c:ext>
          </c:extLst>
        </c:ser>
        <c:ser>
          <c:idx val="2"/>
          <c:order val="2"/>
          <c:tx>
            <c:strRef>
              <c:f>'13. RU-F NF_ILCD'!$C$17</c:f>
              <c:strCache>
                <c:ptCount val="1"/>
                <c:pt idx="0">
                  <c:v>peat;  8.4 MJ/kg</c:v>
                </c:pt>
              </c:strCache>
            </c:strRef>
          </c:tx>
          <c:spPr>
            <a:solidFill>
              <a:schemeClr val="accent3"/>
            </a:solidFill>
            <a:ln>
              <a:noFill/>
            </a:ln>
            <a:effectLst/>
          </c:spPr>
          <c:invertIfNegative val="0"/>
          <c:val>
            <c:numRef>
              <c:f>'13. RU-F NF_ILCD'!$D$17</c:f>
              <c:numCache>
                <c:formatCode>0.0%</c:formatCode>
                <c:ptCount val="1"/>
                <c:pt idx="0">
                  <c:v>5.9830556137643104E-3</c:v>
                </c:pt>
              </c:numCache>
            </c:numRef>
          </c:val>
          <c:extLst>
            <c:ext xmlns:c16="http://schemas.microsoft.com/office/drawing/2014/chart" uri="{C3380CC4-5D6E-409C-BE32-E72D297353CC}">
              <c16:uniqueId val="{00000002-8F80-44FE-84D0-F6910C6487CE}"/>
            </c:ext>
          </c:extLst>
        </c:ser>
        <c:ser>
          <c:idx val="3"/>
          <c:order val="3"/>
          <c:tx>
            <c:strRef>
              <c:f>'13. RU-F NF_ILCD'!$C$18</c:f>
              <c:strCache>
                <c:ptCount val="1"/>
                <c:pt idx="0">
                  <c:v>crude oil; 42.3 MJ/kg</c:v>
                </c:pt>
              </c:strCache>
            </c:strRef>
          </c:tx>
          <c:spPr>
            <a:solidFill>
              <a:schemeClr val="accent4"/>
            </a:solidFill>
            <a:ln>
              <a:noFill/>
            </a:ln>
            <a:effectLst/>
          </c:spPr>
          <c:invertIfNegative val="0"/>
          <c:val>
            <c:numRef>
              <c:f>'13. RU-F NF_ILCD'!$D$18</c:f>
              <c:numCache>
                <c:formatCode>0.0%</c:formatCode>
                <c:ptCount val="1"/>
                <c:pt idx="0">
                  <c:v>9.1494575592510161E-2</c:v>
                </c:pt>
              </c:numCache>
            </c:numRef>
          </c:val>
          <c:extLst>
            <c:ext xmlns:c16="http://schemas.microsoft.com/office/drawing/2014/chart" uri="{C3380CC4-5D6E-409C-BE32-E72D297353CC}">
              <c16:uniqueId val="{00000003-8F80-44FE-84D0-F6910C6487CE}"/>
            </c:ext>
          </c:extLst>
        </c:ser>
        <c:ser>
          <c:idx val="4"/>
          <c:order val="4"/>
          <c:tx>
            <c:strRef>
              <c:f>'13. RU-F NF_ILCD'!$C$19</c:f>
              <c:strCache>
                <c:ptCount val="1"/>
                <c:pt idx="0">
                  <c:v>natural gas;  44.1 MJ/kg</c:v>
                </c:pt>
              </c:strCache>
            </c:strRef>
          </c:tx>
          <c:spPr>
            <a:solidFill>
              <a:schemeClr val="accent5"/>
            </a:solidFill>
            <a:ln>
              <a:noFill/>
            </a:ln>
            <a:effectLst/>
          </c:spPr>
          <c:invertIfNegative val="0"/>
          <c:val>
            <c:numRef>
              <c:f>'13. RU-F NF_ILCD'!$D$19</c:f>
              <c:numCache>
                <c:formatCode>0.0%</c:formatCode>
                <c:ptCount val="1"/>
                <c:pt idx="0">
                  <c:v>5.7329982620759196E-2</c:v>
                </c:pt>
              </c:numCache>
            </c:numRef>
          </c:val>
          <c:extLst>
            <c:ext xmlns:c16="http://schemas.microsoft.com/office/drawing/2014/chart" uri="{C3380CC4-5D6E-409C-BE32-E72D297353CC}">
              <c16:uniqueId val="{00000004-8F80-44FE-84D0-F6910C6487CE}"/>
            </c:ext>
          </c:extLst>
        </c:ser>
        <c:ser>
          <c:idx val="5"/>
          <c:order val="5"/>
          <c:tx>
            <c:strRef>
              <c:f>'13. RU-F NF_ILCD'!$C$20</c:f>
              <c:strCache>
                <c:ptCount val="1"/>
                <c:pt idx="0">
                  <c:v>uranium</c:v>
                </c:pt>
              </c:strCache>
            </c:strRef>
          </c:tx>
          <c:spPr>
            <a:solidFill>
              <a:schemeClr val="accent6"/>
            </a:solidFill>
            <a:ln>
              <a:noFill/>
            </a:ln>
            <a:effectLst/>
          </c:spPr>
          <c:invertIfNegative val="0"/>
          <c:val>
            <c:numRef>
              <c:f>'13. RU-F NF_ILCD'!$D$20</c:f>
              <c:numCache>
                <c:formatCode>0.0%</c:formatCode>
                <c:ptCount val="1"/>
                <c:pt idx="0">
                  <c:v>0.78239077335346874</c:v>
                </c:pt>
              </c:numCache>
            </c:numRef>
          </c:val>
          <c:extLst>
            <c:ext xmlns:c16="http://schemas.microsoft.com/office/drawing/2014/chart" uri="{C3380CC4-5D6E-409C-BE32-E72D297353CC}">
              <c16:uniqueId val="{00000005-8F80-44FE-84D0-F6910C6487CE}"/>
            </c:ext>
          </c:extLst>
        </c:ser>
        <c:dLbls>
          <c:showLegendKey val="0"/>
          <c:showVal val="0"/>
          <c:showCatName val="0"/>
          <c:showSerName val="0"/>
          <c:showPercent val="0"/>
          <c:showBubbleSize val="0"/>
        </c:dLbls>
        <c:gapWidth val="150"/>
        <c:overlap val="100"/>
        <c:axId val="1534090671"/>
        <c:axId val="1534091919"/>
      </c:barChart>
      <c:catAx>
        <c:axId val="1534090671"/>
        <c:scaling>
          <c:orientation val="minMax"/>
        </c:scaling>
        <c:delete val="1"/>
        <c:axPos val="b"/>
        <c:numFmt formatCode="General" sourceLinked="1"/>
        <c:majorTickMark val="none"/>
        <c:minorTickMark val="none"/>
        <c:tickLblPos val="nextTo"/>
        <c:crossAx val="1534091919"/>
        <c:crosses val="autoZero"/>
        <c:auto val="1"/>
        <c:lblAlgn val="ctr"/>
        <c:lblOffset val="100"/>
        <c:noMultiLvlLbl val="0"/>
      </c:catAx>
      <c:valAx>
        <c:axId val="15340919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409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r>
              <a:rPr lang="en-US" sz="1600" b="1">
                <a:solidFill>
                  <a:sysClr val="windowText" lastClr="000000"/>
                </a:solidFill>
              </a:rPr>
              <a:t>Resource use-fossils, EF 3.0:</a:t>
            </a:r>
          </a:p>
          <a:p>
            <a:pPr>
              <a:defRPr sz="1600" b="1">
                <a:solidFill>
                  <a:sysClr val="windowText" lastClr="000000"/>
                </a:solidFill>
              </a:defRPr>
            </a:pPr>
            <a:r>
              <a:rPr lang="en-US" sz="1600" b="1" i="0" u="none" strike="noStrike" baseline="0">
                <a:solidFill>
                  <a:sysClr val="windowText" lastClr="000000"/>
                </a:solidFill>
                <a:effectLst/>
              </a:rPr>
              <a:t>flow contribution to global impact</a:t>
            </a:r>
            <a:r>
              <a:rPr lang="en-US" sz="1600" b="1" i="0" u="none" strike="noStrike" baseline="0">
                <a:solidFill>
                  <a:sysClr val="windowText" lastClr="000000"/>
                </a:solidFill>
              </a:rPr>
              <a:t> </a:t>
            </a:r>
            <a:r>
              <a:rPr lang="en-US" sz="1600" b="1">
                <a:solidFill>
                  <a:sysClr val="windowText" lastClr="000000"/>
                </a:solidFill>
              </a:rPr>
              <a:t> </a:t>
            </a:r>
          </a:p>
        </c:rich>
      </c:tx>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percentStacked"/>
        <c:varyColors val="0"/>
        <c:ser>
          <c:idx val="0"/>
          <c:order val="0"/>
          <c:tx>
            <c:strRef>
              <c:f>'13. RU-F NF_EF '!$C$15</c:f>
              <c:strCache>
                <c:ptCount val="1"/>
                <c:pt idx="0">
                  <c:v>hard coal;  26.3 MJ/kg</c:v>
                </c:pt>
              </c:strCache>
            </c:strRef>
          </c:tx>
          <c:spPr>
            <a:solidFill>
              <a:schemeClr val="accent1"/>
            </a:solidFill>
            <a:ln>
              <a:noFill/>
            </a:ln>
            <a:effectLst/>
          </c:spPr>
          <c:invertIfNegative val="0"/>
          <c:cat>
            <c:strRef>
              <c:f>'13. RU-F NF_EF '!$D$14</c:f>
              <c:strCache>
                <c:ptCount val="1"/>
                <c:pt idx="0">
                  <c:v>% contribution to global impact</c:v>
                </c:pt>
              </c:strCache>
            </c:strRef>
          </c:cat>
          <c:val>
            <c:numRef>
              <c:f>'13. RU-F NF_EF '!$D$15</c:f>
              <c:numCache>
                <c:formatCode>0.0%</c:formatCode>
                <c:ptCount val="1"/>
                <c:pt idx="0">
                  <c:v>0.18359336852684782</c:v>
                </c:pt>
              </c:numCache>
            </c:numRef>
          </c:val>
          <c:extLst>
            <c:ext xmlns:c16="http://schemas.microsoft.com/office/drawing/2014/chart" uri="{C3380CC4-5D6E-409C-BE32-E72D297353CC}">
              <c16:uniqueId val="{00000000-0E01-47E1-984C-9A9B233DB807}"/>
            </c:ext>
          </c:extLst>
        </c:ser>
        <c:ser>
          <c:idx val="1"/>
          <c:order val="1"/>
          <c:tx>
            <c:strRef>
              <c:f>'13. RU-F NF_EF '!$C$16</c:f>
              <c:strCache>
                <c:ptCount val="1"/>
                <c:pt idx="0">
                  <c:v>brown coal;  11.9 MJ/kg</c:v>
                </c:pt>
              </c:strCache>
            </c:strRef>
          </c:tx>
          <c:spPr>
            <a:solidFill>
              <a:schemeClr val="accent2"/>
            </a:solidFill>
            <a:ln>
              <a:noFill/>
            </a:ln>
            <a:effectLst/>
          </c:spPr>
          <c:invertIfNegative val="0"/>
          <c:cat>
            <c:strRef>
              <c:f>'13. RU-F NF_EF '!$D$14</c:f>
              <c:strCache>
                <c:ptCount val="1"/>
                <c:pt idx="0">
                  <c:v>% contribution to global impact</c:v>
                </c:pt>
              </c:strCache>
            </c:strRef>
          </c:cat>
          <c:val>
            <c:numRef>
              <c:f>'13. RU-F NF_EF '!$D$16</c:f>
              <c:numCache>
                <c:formatCode>0.0%</c:formatCode>
                <c:ptCount val="1"/>
                <c:pt idx="0">
                  <c:v>8.3070763706064213E-2</c:v>
                </c:pt>
              </c:numCache>
            </c:numRef>
          </c:val>
          <c:extLst>
            <c:ext xmlns:c16="http://schemas.microsoft.com/office/drawing/2014/chart" uri="{C3380CC4-5D6E-409C-BE32-E72D297353CC}">
              <c16:uniqueId val="{00000001-0E01-47E1-984C-9A9B233DB807}"/>
            </c:ext>
          </c:extLst>
        </c:ser>
        <c:ser>
          <c:idx val="2"/>
          <c:order val="2"/>
          <c:tx>
            <c:strRef>
              <c:f>'13. RU-F NF_EF '!$C$17</c:f>
              <c:strCache>
                <c:ptCount val="1"/>
                <c:pt idx="0">
                  <c:v>peat;  8.4 MJ/kg</c:v>
                </c:pt>
              </c:strCache>
            </c:strRef>
          </c:tx>
          <c:spPr>
            <a:solidFill>
              <a:schemeClr val="accent3"/>
            </a:solidFill>
            <a:ln>
              <a:noFill/>
            </a:ln>
            <a:effectLst/>
          </c:spPr>
          <c:invertIfNegative val="0"/>
          <c:cat>
            <c:strRef>
              <c:f>'13. RU-F NF_EF '!$D$14</c:f>
              <c:strCache>
                <c:ptCount val="1"/>
                <c:pt idx="0">
                  <c:v>% contribution to global impact</c:v>
                </c:pt>
              </c:strCache>
            </c:strRef>
          </c:cat>
          <c:val>
            <c:numRef>
              <c:f>'13. RU-F NF_EF '!$D$17</c:f>
              <c:numCache>
                <c:formatCode>0.0%</c:formatCode>
                <c:ptCount val="1"/>
                <c:pt idx="0">
                  <c:v>2.9319093072728546E-2</c:v>
                </c:pt>
              </c:numCache>
            </c:numRef>
          </c:val>
          <c:extLst>
            <c:ext xmlns:c16="http://schemas.microsoft.com/office/drawing/2014/chart" uri="{C3380CC4-5D6E-409C-BE32-E72D297353CC}">
              <c16:uniqueId val="{00000002-0E01-47E1-984C-9A9B233DB807}"/>
            </c:ext>
          </c:extLst>
        </c:ser>
        <c:ser>
          <c:idx val="3"/>
          <c:order val="3"/>
          <c:tx>
            <c:strRef>
              <c:f>'13. RU-F NF_EF '!$C$18</c:f>
              <c:strCache>
                <c:ptCount val="1"/>
                <c:pt idx="0">
                  <c:v>crude oil; 42.3 MJ/kg</c:v>
                </c:pt>
              </c:strCache>
            </c:strRef>
          </c:tx>
          <c:spPr>
            <a:solidFill>
              <a:schemeClr val="accent4"/>
            </a:solidFill>
            <a:ln>
              <a:noFill/>
            </a:ln>
            <a:effectLst/>
          </c:spPr>
          <c:invertIfNegative val="0"/>
          <c:cat>
            <c:strRef>
              <c:f>'13. RU-F NF_EF '!$D$14</c:f>
              <c:strCache>
                <c:ptCount val="1"/>
                <c:pt idx="0">
                  <c:v>% contribution to global impact</c:v>
                </c:pt>
              </c:strCache>
            </c:strRef>
          </c:cat>
          <c:val>
            <c:numRef>
              <c:f>'13. RU-F NF_EF '!$D$18</c:f>
              <c:numCache>
                <c:formatCode>0.0%</c:formatCode>
                <c:ptCount val="1"/>
                <c:pt idx="0">
                  <c:v>0.38849832845089799</c:v>
                </c:pt>
              </c:numCache>
            </c:numRef>
          </c:val>
          <c:extLst>
            <c:ext xmlns:c16="http://schemas.microsoft.com/office/drawing/2014/chart" uri="{C3380CC4-5D6E-409C-BE32-E72D297353CC}">
              <c16:uniqueId val="{00000003-0E01-47E1-984C-9A9B233DB807}"/>
            </c:ext>
          </c:extLst>
        </c:ser>
        <c:ser>
          <c:idx val="4"/>
          <c:order val="4"/>
          <c:tx>
            <c:strRef>
              <c:f>'13. RU-F NF_EF '!$C$19</c:f>
              <c:strCache>
                <c:ptCount val="1"/>
                <c:pt idx="0">
                  <c:v>natural gas;  44.1 MJ/kg</c:v>
                </c:pt>
              </c:strCache>
            </c:strRef>
          </c:tx>
          <c:spPr>
            <a:solidFill>
              <a:schemeClr val="accent5"/>
            </a:solidFill>
            <a:ln>
              <a:noFill/>
            </a:ln>
            <a:effectLst/>
          </c:spPr>
          <c:invertIfNegative val="0"/>
          <c:cat>
            <c:strRef>
              <c:f>'13. RU-F NF_EF '!$D$14</c:f>
              <c:strCache>
                <c:ptCount val="1"/>
                <c:pt idx="0">
                  <c:v>% contribution to global impact</c:v>
                </c:pt>
              </c:strCache>
            </c:strRef>
          </c:cat>
          <c:val>
            <c:numRef>
              <c:f>'13. RU-F NF_EF '!$D$19</c:f>
              <c:numCache>
                <c:formatCode>0.0%</c:formatCode>
                <c:ptCount val="1"/>
                <c:pt idx="0">
                  <c:v>0.24343085121766755</c:v>
                </c:pt>
              </c:numCache>
            </c:numRef>
          </c:val>
          <c:extLst>
            <c:ext xmlns:c16="http://schemas.microsoft.com/office/drawing/2014/chart" uri="{C3380CC4-5D6E-409C-BE32-E72D297353CC}">
              <c16:uniqueId val="{00000004-0E01-47E1-984C-9A9B233DB807}"/>
            </c:ext>
          </c:extLst>
        </c:ser>
        <c:ser>
          <c:idx val="5"/>
          <c:order val="5"/>
          <c:tx>
            <c:strRef>
              <c:f>'13. RU-F NF_EF '!$C$20</c:f>
              <c:strCache>
                <c:ptCount val="1"/>
                <c:pt idx="0">
                  <c:v>uranium</c:v>
                </c:pt>
              </c:strCache>
            </c:strRef>
          </c:tx>
          <c:spPr>
            <a:solidFill>
              <a:schemeClr val="accent6"/>
            </a:solidFill>
            <a:ln>
              <a:noFill/>
            </a:ln>
            <a:effectLst/>
          </c:spPr>
          <c:invertIfNegative val="0"/>
          <c:cat>
            <c:strRef>
              <c:f>'13. RU-F NF_EF '!$D$14</c:f>
              <c:strCache>
                <c:ptCount val="1"/>
                <c:pt idx="0">
                  <c:v>% contribution to global impact</c:v>
                </c:pt>
              </c:strCache>
            </c:strRef>
          </c:cat>
          <c:val>
            <c:numRef>
              <c:f>'13. RU-F NF_EF '!$D$20</c:f>
              <c:numCache>
                <c:formatCode>0.0%</c:formatCode>
                <c:ptCount val="1"/>
                <c:pt idx="0">
                  <c:v>7.2087595025793968E-2</c:v>
                </c:pt>
              </c:numCache>
            </c:numRef>
          </c:val>
          <c:extLst>
            <c:ext xmlns:c16="http://schemas.microsoft.com/office/drawing/2014/chart" uri="{C3380CC4-5D6E-409C-BE32-E72D297353CC}">
              <c16:uniqueId val="{00000005-0E01-47E1-984C-9A9B233DB807}"/>
            </c:ext>
          </c:extLst>
        </c:ser>
        <c:dLbls>
          <c:showLegendKey val="0"/>
          <c:showVal val="0"/>
          <c:showCatName val="0"/>
          <c:showSerName val="0"/>
          <c:showPercent val="0"/>
          <c:showBubbleSize val="0"/>
        </c:dLbls>
        <c:gapWidth val="150"/>
        <c:overlap val="100"/>
        <c:axId val="1534090671"/>
        <c:axId val="1534091919"/>
      </c:barChart>
      <c:catAx>
        <c:axId val="153409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4091919"/>
        <c:crosses val="autoZero"/>
        <c:auto val="1"/>
        <c:lblAlgn val="ctr"/>
        <c:lblOffset val="100"/>
        <c:noMultiLvlLbl val="0"/>
      </c:catAx>
      <c:valAx>
        <c:axId val="15340919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409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n-US" sz="1800" b="1">
                <a:solidFill>
                  <a:sysClr val="windowText" lastClr="000000"/>
                </a:solidFill>
              </a:rPr>
              <a:t>Ozone depletion, EF 3.0:</a:t>
            </a:r>
          </a:p>
          <a:p>
            <a:pPr>
              <a:defRPr sz="1800" b="1">
                <a:solidFill>
                  <a:sysClr val="windowText" lastClr="000000"/>
                </a:solidFill>
              </a:defRPr>
            </a:pPr>
            <a:r>
              <a:rPr lang="en-US" sz="1800" b="1">
                <a:solidFill>
                  <a:sysClr val="windowText" lastClr="000000"/>
                </a:solidFill>
              </a:rPr>
              <a:t>flow contribution to global impact </a:t>
            </a:r>
          </a:p>
        </c:rich>
      </c:tx>
      <c:layout>
        <c:manualLayout>
          <c:xMode val="edge"/>
          <c:yMode val="edge"/>
          <c:x val="0.25011009637460696"/>
          <c:y val="3.7086092715231792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4524001009664317E-2"/>
          <c:y val="0.20787902174479847"/>
          <c:w val="0.90203017043455846"/>
          <c:h val="0.54501642592689159"/>
        </c:manualLayout>
      </c:layout>
      <c:barChart>
        <c:barDir val="col"/>
        <c:grouping val="percentStacked"/>
        <c:varyColors val="0"/>
        <c:ser>
          <c:idx val="0"/>
          <c:order val="0"/>
          <c:tx>
            <c:strRef>
              <c:f>'2. OD NF_EF'!$B$16</c:f>
              <c:strCache>
                <c:ptCount val="1"/>
                <c:pt idx="0">
                  <c:v>CFC-10</c:v>
                </c:pt>
              </c:strCache>
            </c:strRef>
          </c:tx>
          <c:spPr>
            <a:solidFill>
              <a:schemeClr val="accent1"/>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NF_EF'!$D$16:$I$16</c:f>
              <c:numCache>
                <c:formatCode>0.00%</c:formatCode>
                <c:ptCount val="6"/>
                <c:pt idx="0">
                  <c:v>0.12587191362119157</c:v>
                </c:pt>
                <c:pt idx="1">
                  <c:v>0.12576489639229657</c:v>
                </c:pt>
                <c:pt idx="2">
                  <c:v>0.12073655330042879</c:v>
                </c:pt>
                <c:pt idx="3">
                  <c:v>0.12063808676809867</c:v>
                </c:pt>
                <c:pt idx="4">
                  <c:v>0.18202076990341901</c:v>
                </c:pt>
                <c:pt idx="5">
                  <c:v>0.19395004764737631</c:v>
                </c:pt>
              </c:numCache>
            </c:numRef>
          </c:val>
          <c:extLst>
            <c:ext xmlns:c16="http://schemas.microsoft.com/office/drawing/2014/chart" uri="{C3380CC4-5D6E-409C-BE32-E72D297353CC}">
              <c16:uniqueId val="{00000000-F23C-429B-A526-C9C7BF9A2E22}"/>
            </c:ext>
          </c:extLst>
        </c:ser>
        <c:ser>
          <c:idx val="1"/>
          <c:order val="1"/>
          <c:tx>
            <c:strRef>
              <c:f>'2. OD NF_EF'!$B$17</c:f>
              <c:strCache>
                <c:ptCount val="1"/>
                <c:pt idx="0">
                  <c:v>CFC-11</c:v>
                </c:pt>
              </c:strCache>
            </c:strRef>
          </c:tx>
          <c:spPr>
            <a:solidFill>
              <a:schemeClr val="accent2"/>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NF_EF'!$D$17:$I$17</c:f>
              <c:numCache>
                <c:formatCode>0.00%</c:formatCode>
                <c:ptCount val="6"/>
                <c:pt idx="0">
                  <c:v>0.20990646925584644</c:v>
                </c:pt>
                <c:pt idx="1">
                  <c:v>0.20972800522824378</c:v>
                </c:pt>
                <c:pt idx="2">
                  <c:v>0.20134264177220351</c:v>
                </c:pt>
                <c:pt idx="3">
                  <c:v>0.20117843705371896</c:v>
                </c:pt>
                <c:pt idx="4">
                  <c:v>0.30354140206878527</c:v>
                </c:pt>
                <c:pt idx="5">
                  <c:v>0.32343489935478231</c:v>
                </c:pt>
              </c:numCache>
            </c:numRef>
          </c:val>
          <c:extLst>
            <c:ext xmlns:c16="http://schemas.microsoft.com/office/drawing/2014/chart" uri="{C3380CC4-5D6E-409C-BE32-E72D297353CC}">
              <c16:uniqueId val="{0000000D-F23C-429B-A526-C9C7BF9A2E22}"/>
            </c:ext>
          </c:extLst>
        </c:ser>
        <c:ser>
          <c:idx val="2"/>
          <c:order val="2"/>
          <c:tx>
            <c:strRef>
              <c:f>'2. OD NF_EF'!$B$18</c:f>
              <c:strCache>
                <c:ptCount val="1"/>
                <c:pt idx="0">
                  <c:v>CFC-12</c:v>
                </c:pt>
              </c:strCache>
            </c:strRef>
          </c:tx>
          <c:spPr>
            <a:solidFill>
              <a:schemeClr val="accent3"/>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NF_EF'!$D$18:$I$18</c:f>
              <c:numCache>
                <c:formatCode>0.00%</c:formatCode>
                <c:ptCount val="6"/>
                <c:pt idx="0">
                  <c:v>0.1532317225567679</c:v>
                </c:pt>
                <c:pt idx="1">
                  <c:v>0.15310144381661794</c:v>
                </c:pt>
                <c:pt idx="2">
                  <c:v>0.14698012849370856</c:v>
                </c:pt>
                <c:pt idx="3">
                  <c:v>0.14686025904921485</c:v>
                </c:pt>
                <c:pt idx="4">
                  <c:v>0</c:v>
                </c:pt>
                <c:pt idx="5">
                  <c:v>0</c:v>
                </c:pt>
              </c:numCache>
            </c:numRef>
          </c:val>
          <c:extLst>
            <c:ext xmlns:c16="http://schemas.microsoft.com/office/drawing/2014/chart" uri="{C3380CC4-5D6E-409C-BE32-E72D297353CC}">
              <c16:uniqueId val="{0000000E-F23C-429B-A526-C9C7BF9A2E22}"/>
            </c:ext>
          </c:extLst>
        </c:ser>
        <c:ser>
          <c:idx val="3"/>
          <c:order val="3"/>
          <c:tx>
            <c:strRef>
              <c:f>'2. OD NF_EF'!$B$19</c:f>
              <c:strCache>
                <c:ptCount val="1"/>
                <c:pt idx="0">
                  <c:v>Halon-1001 </c:v>
                </c:pt>
              </c:strCache>
            </c:strRef>
          </c:tx>
          <c:spPr>
            <a:solidFill>
              <a:schemeClr val="accent4"/>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NF_EF'!$D$19:$I$19</c:f>
              <c:numCache>
                <c:formatCode>0.00%</c:formatCode>
                <c:ptCount val="6"/>
                <c:pt idx="0">
                  <c:v>3.0766291065214064E-2</c:v>
                </c:pt>
                <c:pt idx="1">
                  <c:v>3.0740133337739731E-2</c:v>
                </c:pt>
                <c:pt idx="2">
                  <c:v>2.951107863689726E-2</c:v>
                </c:pt>
                <c:pt idx="3">
                  <c:v>2.9487010916730807E-2</c:v>
                </c:pt>
                <c:pt idx="4">
                  <c:v>4.4490496931796242E-2</c:v>
                </c:pt>
                <c:pt idx="5">
                  <c:v>4.7406315248286666E-2</c:v>
                </c:pt>
              </c:numCache>
            </c:numRef>
          </c:val>
          <c:extLst>
            <c:ext xmlns:c16="http://schemas.microsoft.com/office/drawing/2014/chart" uri="{C3380CC4-5D6E-409C-BE32-E72D297353CC}">
              <c16:uniqueId val="{0000000F-F23C-429B-A526-C9C7BF9A2E22}"/>
            </c:ext>
          </c:extLst>
        </c:ser>
        <c:ser>
          <c:idx val="4"/>
          <c:order val="4"/>
          <c:tx>
            <c:strRef>
              <c:f>'2. OD NF_EF'!$B$20</c:f>
              <c:strCache>
                <c:ptCount val="1"/>
                <c:pt idx="0">
                  <c:v>Halon-1211</c:v>
                </c:pt>
              </c:strCache>
            </c:strRef>
          </c:tx>
          <c:spPr>
            <a:solidFill>
              <a:schemeClr val="accent5"/>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NF_EF'!$D$20:$I$20</c:f>
              <c:numCache>
                <c:formatCode>0.00%</c:formatCode>
                <c:ptCount val="6"/>
                <c:pt idx="0">
                  <c:v>9.9522654401889815E-2</c:v>
                </c:pt>
                <c:pt idx="1">
                  <c:v>9.9438039507431172E-2</c:v>
                </c:pt>
                <c:pt idx="2">
                  <c:v>0</c:v>
                </c:pt>
                <c:pt idx="3">
                  <c:v>0</c:v>
                </c:pt>
                <c:pt idx="4">
                  <c:v>0</c:v>
                </c:pt>
                <c:pt idx="5">
                  <c:v>0.15334972678122671</c:v>
                </c:pt>
              </c:numCache>
            </c:numRef>
          </c:val>
          <c:extLst>
            <c:ext xmlns:c16="http://schemas.microsoft.com/office/drawing/2014/chart" uri="{C3380CC4-5D6E-409C-BE32-E72D297353CC}">
              <c16:uniqueId val="{00000010-F23C-429B-A526-C9C7BF9A2E22}"/>
            </c:ext>
          </c:extLst>
        </c:ser>
        <c:ser>
          <c:idx val="5"/>
          <c:order val="5"/>
          <c:tx>
            <c:strRef>
              <c:f>'2. OD NF_EF'!$B$21</c:f>
              <c:strCache>
                <c:ptCount val="1"/>
                <c:pt idx="0">
                  <c:v>Halon sum</c:v>
                </c:pt>
              </c:strCache>
            </c:strRef>
          </c:tx>
          <c:spPr>
            <a:solidFill>
              <a:schemeClr val="accent6"/>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NF_EF'!$D$21:$I$21</c:f>
              <c:numCache>
                <c:formatCode>0.00%</c:formatCode>
                <c:ptCount val="6"/>
                <c:pt idx="0">
                  <c:v>0</c:v>
                </c:pt>
                <c:pt idx="1">
                  <c:v>0</c:v>
                </c:pt>
                <c:pt idx="2">
                  <c:v>0.25134305298088944</c:v>
                </c:pt>
                <c:pt idx="3">
                  <c:v>0.25113807049484221</c:v>
                </c:pt>
                <c:pt idx="4">
                  <c:v>0.37892133544361212</c:v>
                </c:pt>
                <c:pt idx="5">
                  <c:v>0</c:v>
                </c:pt>
              </c:numCache>
            </c:numRef>
          </c:val>
          <c:extLst>
            <c:ext xmlns:c16="http://schemas.microsoft.com/office/drawing/2014/chart" uri="{C3380CC4-5D6E-409C-BE32-E72D297353CC}">
              <c16:uniqueId val="{00000011-F23C-429B-A526-C9C7BF9A2E22}"/>
            </c:ext>
          </c:extLst>
        </c:ser>
        <c:ser>
          <c:idx val="6"/>
          <c:order val="6"/>
          <c:tx>
            <c:strRef>
              <c:f>'2. OD NF_EF'!$B$22</c:f>
              <c:strCache>
                <c:ptCount val="1"/>
                <c:pt idx="0">
                  <c:v>Halon 1301 + 2402</c:v>
                </c:pt>
              </c:strCache>
            </c:strRef>
          </c:tx>
          <c:spPr>
            <a:solidFill>
              <a:schemeClr val="accent1">
                <a:lumMod val="60000"/>
              </a:schemeClr>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NF_EF'!$D$22:$I$22</c:f>
              <c:numCache>
                <c:formatCode>0.00%</c:formatCode>
                <c:ptCount val="6"/>
                <c:pt idx="0">
                  <c:v>0.11997732310194208</c:v>
                </c:pt>
                <c:pt idx="1">
                  <c:v>0.11987531749736177</c:v>
                </c:pt>
                <c:pt idx="2">
                  <c:v>0</c:v>
                </c:pt>
                <c:pt idx="3">
                  <c:v>0</c:v>
                </c:pt>
                <c:pt idx="4">
                  <c:v>0</c:v>
                </c:pt>
                <c:pt idx="5">
                  <c:v>0.18486735334981591</c:v>
                </c:pt>
              </c:numCache>
            </c:numRef>
          </c:val>
          <c:extLst>
            <c:ext xmlns:c16="http://schemas.microsoft.com/office/drawing/2014/chart" uri="{C3380CC4-5D6E-409C-BE32-E72D297353CC}">
              <c16:uniqueId val="{00000012-F23C-429B-A526-C9C7BF9A2E22}"/>
            </c:ext>
          </c:extLst>
        </c:ser>
        <c:ser>
          <c:idx val="7"/>
          <c:order val="7"/>
          <c:tx>
            <c:strRef>
              <c:f>'2. OD NF_EF'!$B$23</c:f>
              <c:strCache>
                <c:ptCount val="1"/>
                <c:pt idx="0">
                  <c:v>HCFC-140</c:v>
                </c:pt>
              </c:strCache>
            </c:strRef>
          </c:tx>
          <c:spPr>
            <a:solidFill>
              <a:schemeClr val="accent2">
                <a:lumMod val="60000"/>
              </a:schemeClr>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NF_EF'!$D$23:$I$23</c:f>
              <c:numCache>
                <c:formatCode>0.00%</c:formatCode>
                <c:ptCount val="6"/>
                <c:pt idx="0">
                  <c:v>1.9311395171537876E-3</c:v>
                </c:pt>
                <c:pt idx="1">
                  <c:v>1.929497648099843E-3</c:v>
                </c:pt>
                <c:pt idx="2">
                  <c:v>1.8523523043042728E-3</c:v>
                </c:pt>
                <c:pt idx="3">
                  <c:v>1.8508416208942147E-3</c:v>
                </c:pt>
                <c:pt idx="4">
                  <c:v>2.792580899032825E-3</c:v>
                </c:pt>
                <c:pt idx="5">
                  <c:v>2.9756010740639976E-3</c:v>
                </c:pt>
              </c:numCache>
            </c:numRef>
          </c:val>
          <c:extLst>
            <c:ext xmlns:c16="http://schemas.microsoft.com/office/drawing/2014/chart" uri="{C3380CC4-5D6E-409C-BE32-E72D297353CC}">
              <c16:uniqueId val="{00000013-F23C-429B-A526-C9C7BF9A2E22}"/>
            </c:ext>
          </c:extLst>
        </c:ser>
        <c:ser>
          <c:idx val="8"/>
          <c:order val="8"/>
          <c:tx>
            <c:strRef>
              <c:f>'2. OD NF_EF'!$B$24</c:f>
              <c:strCache>
                <c:ptCount val="1"/>
                <c:pt idx="0">
                  <c:v>HCFC-141b</c:v>
                </c:pt>
              </c:strCache>
            </c:strRef>
          </c:tx>
          <c:spPr>
            <a:solidFill>
              <a:schemeClr val="accent3">
                <a:lumMod val="60000"/>
              </a:schemeClr>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NF_EF'!$D$24:$I$24</c:f>
              <c:numCache>
                <c:formatCode>0.00%</c:formatCode>
                <c:ptCount val="6"/>
                <c:pt idx="0">
                  <c:v>1.6822504178932836E-2</c:v>
                </c:pt>
                <c:pt idx="1">
                  <c:v>1.8479853608107055E-2</c:v>
                </c:pt>
                <c:pt idx="2">
                  <c:v>1.6136174576315169E-2</c:v>
                </c:pt>
                <c:pt idx="3">
                  <c:v>1.7726521843444504E-2</c:v>
                </c:pt>
                <c:pt idx="4">
                  <c:v>2.432667522294122E-2</c:v>
                </c:pt>
                <c:pt idx="5">
                  <c:v>2.5920996934004695E-2</c:v>
                </c:pt>
              </c:numCache>
            </c:numRef>
          </c:val>
          <c:extLst>
            <c:ext xmlns:c16="http://schemas.microsoft.com/office/drawing/2014/chart" uri="{C3380CC4-5D6E-409C-BE32-E72D297353CC}">
              <c16:uniqueId val="{00000014-F23C-429B-A526-C9C7BF9A2E22}"/>
            </c:ext>
          </c:extLst>
        </c:ser>
        <c:ser>
          <c:idx val="9"/>
          <c:order val="9"/>
          <c:tx>
            <c:strRef>
              <c:f>'2. OD NF_EF'!$B$25</c:f>
              <c:strCache>
                <c:ptCount val="1"/>
                <c:pt idx="0">
                  <c:v>HCFC-142b</c:v>
                </c:pt>
              </c:strCache>
            </c:strRef>
          </c:tx>
          <c:spPr>
            <a:solidFill>
              <a:schemeClr val="accent4">
                <a:lumMod val="60000"/>
              </a:schemeClr>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NF_EF'!$D$25:$I$25</c:f>
              <c:numCache>
                <c:formatCode>0.00%</c:formatCode>
                <c:ptCount val="6"/>
                <c:pt idx="0">
                  <c:v>6.8369535700475697E-3</c:v>
                </c:pt>
                <c:pt idx="1">
                  <c:v>6.0096960675281169E-3</c:v>
                </c:pt>
                <c:pt idx="2">
                  <c:v>6.5580174748660573E-3</c:v>
                </c:pt>
                <c:pt idx="3">
                  <c:v>5.764710634220873E-3</c:v>
                </c:pt>
                <c:pt idx="4">
                  <c:v>9.886777095954721E-3</c:v>
                </c:pt>
                <c:pt idx="5">
                  <c:v>1.053473672184148E-2</c:v>
                </c:pt>
              </c:numCache>
            </c:numRef>
          </c:val>
          <c:extLst>
            <c:ext xmlns:c16="http://schemas.microsoft.com/office/drawing/2014/chart" uri="{C3380CC4-5D6E-409C-BE32-E72D297353CC}">
              <c16:uniqueId val="{00000015-F23C-429B-A526-C9C7BF9A2E22}"/>
            </c:ext>
          </c:extLst>
        </c:ser>
        <c:ser>
          <c:idx val="10"/>
          <c:order val="10"/>
          <c:tx>
            <c:strRef>
              <c:f>'2. OD NF_EF'!$B$26</c:f>
              <c:strCache>
                <c:ptCount val="1"/>
                <c:pt idx="0">
                  <c:v>HCFC-22</c:v>
                </c:pt>
              </c:strCache>
            </c:strRef>
          </c:tx>
          <c:spPr>
            <a:solidFill>
              <a:schemeClr val="accent5">
                <a:lumMod val="60000"/>
              </a:schemeClr>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NF_EF'!$D$26:$I$26</c:f>
              <c:numCache>
                <c:formatCode>0.00%</c:formatCode>
                <c:ptCount val="6"/>
                <c:pt idx="0">
                  <c:v>3.7356154734309033E-2</c:v>
                </c:pt>
                <c:pt idx="1">
                  <c:v>3.7324394256162421E-2</c:v>
                </c:pt>
                <c:pt idx="2">
                  <c:v>3.5832087059162895E-2</c:v>
                </c:pt>
                <c:pt idx="3">
                  <c:v>3.5802864249148705E-2</c:v>
                </c:pt>
                <c:pt idx="4">
                  <c:v>5.4019962434458564E-2</c:v>
                </c:pt>
                <c:pt idx="5">
                  <c:v>5.7560322888601946E-2</c:v>
                </c:pt>
              </c:numCache>
            </c:numRef>
          </c:val>
          <c:extLst>
            <c:ext xmlns:c16="http://schemas.microsoft.com/office/drawing/2014/chart" uri="{C3380CC4-5D6E-409C-BE32-E72D297353CC}">
              <c16:uniqueId val="{00000016-F23C-429B-A526-C9C7BF9A2E22}"/>
            </c:ext>
          </c:extLst>
        </c:ser>
        <c:ser>
          <c:idx val="11"/>
          <c:order val="11"/>
          <c:tx>
            <c:strRef>
              <c:f>'2. OD NF_EF'!$B$27</c:f>
              <c:strCache>
                <c:ptCount val="1"/>
                <c:pt idx="0">
                  <c:v>1,1,2-trichlorotrifluoroethane</c:v>
                </c:pt>
              </c:strCache>
            </c:strRef>
          </c:tx>
          <c:spPr>
            <a:solidFill>
              <a:schemeClr val="accent6">
                <a:lumMod val="60000"/>
              </a:schemeClr>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NF_EF'!$D$27:$I$27</c:f>
              <c:numCache>
                <c:formatCode>0.00%</c:formatCode>
                <c:ptCount val="6"/>
                <c:pt idx="0">
                  <c:v>1.335904743621137E-2</c:v>
                </c:pt>
                <c:pt idx="1">
                  <c:v>1.3347689475597514E-2</c:v>
                </c:pt>
                <c:pt idx="2">
                  <c:v>1.281402098707381E-2</c:v>
                </c:pt>
                <c:pt idx="3">
                  <c:v>1.2803570529633114E-2</c:v>
                </c:pt>
                <c:pt idx="4">
                  <c:v>0</c:v>
                </c:pt>
                <c:pt idx="5">
                  <c:v>0</c:v>
                </c:pt>
              </c:numCache>
            </c:numRef>
          </c:val>
          <c:extLst>
            <c:ext xmlns:c16="http://schemas.microsoft.com/office/drawing/2014/chart" uri="{C3380CC4-5D6E-409C-BE32-E72D297353CC}">
              <c16:uniqueId val="{00000017-F23C-429B-A526-C9C7BF9A2E22}"/>
            </c:ext>
          </c:extLst>
        </c:ser>
        <c:ser>
          <c:idx val="12"/>
          <c:order val="12"/>
          <c:tx>
            <c:strRef>
              <c:f>'2. OD NF_EF'!$B$28</c:f>
              <c:strCache>
                <c:ptCount val="1"/>
                <c:pt idx="0">
                  <c:v>Methyl chloride</c:v>
                </c:pt>
              </c:strCache>
            </c:strRef>
          </c:tx>
          <c:spPr>
            <a:solidFill>
              <a:schemeClr val="accent1">
                <a:lumMod val="80000"/>
                <a:lumOff val="20000"/>
              </a:schemeClr>
            </a:solidFill>
            <a:ln>
              <a:noFill/>
            </a:ln>
            <a:effectLst/>
          </c:spPr>
          <c:invertIfNegative val="0"/>
          <c:cat>
            <c:strRef>
              <c:f>'2. OD NF_EF'!$D$14:$I$14</c:f>
              <c:strCache>
                <c:ptCount val="6"/>
                <c:pt idx="0">
                  <c:v>A</c:v>
                </c:pt>
                <c:pt idx="1">
                  <c:v>B</c:v>
                </c:pt>
                <c:pt idx="2">
                  <c:v>C</c:v>
                </c:pt>
                <c:pt idx="3">
                  <c:v>D</c:v>
                </c:pt>
                <c:pt idx="4">
                  <c:v>E</c:v>
                </c:pt>
                <c:pt idx="5">
                  <c:v>F</c:v>
                </c:pt>
              </c:strCache>
            </c:strRef>
          </c:cat>
          <c:val>
            <c:numRef>
              <c:f>'2. OD NF_EF'!$D$28:$I$28</c:f>
              <c:numCache>
                <c:formatCode>0.00%</c:formatCode>
                <c:ptCount val="6"/>
                <c:pt idx="0">
                  <c:v>0.18441782656049366</c:v>
                </c:pt>
                <c:pt idx="1">
                  <c:v>0.18426103316481418</c:v>
                </c:pt>
                <c:pt idx="2">
                  <c:v>0.17689389241415024</c:v>
                </c:pt>
                <c:pt idx="3">
                  <c:v>0.17674962684005308</c:v>
                </c:pt>
                <c:pt idx="4">
                  <c:v>0</c:v>
                </c:pt>
                <c:pt idx="5">
                  <c:v>0</c:v>
                </c:pt>
              </c:numCache>
            </c:numRef>
          </c:val>
          <c:extLst>
            <c:ext xmlns:c16="http://schemas.microsoft.com/office/drawing/2014/chart" uri="{C3380CC4-5D6E-409C-BE32-E72D297353CC}">
              <c16:uniqueId val="{00000018-F23C-429B-A526-C9C7BF9A2E22}"/>
            </c:ext>
          </c:extLst>
        </c:ser>
        <c:dLbls>
          <c:showLegendKey val="0"/>
          <c:showVal val="0"/>
          <c:showCatName val="0"/>
          <c:showSerName val="0"/>
          <c:showPercent val="0"/>
          <c:showBubbleSize val="0"/>
        </c:dLbls>
        <c:gapWidth val="150"/>
        <c:overlap val="100"/>
        <c:axId val="636627072"/>
        <c:axId val="636618336"/>
      </c:barChart>
      <c:catAx>
        <c:axId val="63662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6618336"/>
        <c:crosses val="autoZero"/>
        <c:auto val="1"/>
        <c:lblAlgn val="ctr"/>
        <c:lblOffset val="100"/>
        <c:noMultiLvlLbl val="0"/>
      </c:catAx>
      <c:valAx>
        <c:axId val="636618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6627072"/>
        <c:crosses val="autoZero"/>
        <c:crossBetween val="between"/>
      </c:valAx>
      <c:spPr>
        <a:noFill/>
        <a:ln>
          <a:noFill/>
        </a:ln>
        <a:effectLst/>
      </c:spPr>
    </c:plotArea>
    <c:legend>
      <c:legendPos val="b"/>
      <c:layout>
        <c:manualLayout>
          <c:xMode val="edge"/>
          <c:yMode val="edge"/>
          <c:x val="2.7682189360393773E-2"/>
          <c:y val="0.83009751264535647"/>
          <c:w val="0.94676706023882873"/>
          <c:h val="0.150422068102414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baseline="0">
                <a:solidFill>
                  <a:sysClr val="windowText" lastClr="000000"/>
                </a:solidFill>
                <a:effectLst/>
              </a:rPr>
              <a:t>Particulate matter, ILCD 2011:</a:t>
            </a:r>
            <a:endParaRPr lang="en-US" sz="1600">
              <a:solidFill>
                <a:sysClr val="windowText" lastClr="000000"/>
              </a:solidFill>
              <a:effectLst/>
            </a:endParaRPr>
          </a:p>
          <a:p>
            <a:pPr>
              <a:defRPr sz="1600">
                <a:solidFill>
                  <a:sysClr val="windowText" lastClr="000000"/>
                </a:solidFill>
              </a:defRPr>
            </a:pPr>
            <a:r>
              <a:rPr lang="en-US" sz="1600" b="1" i="0" baseline="0">
                <a:solidFill>
                  <a:sysClr val="windowText" lastClr="000000"/>
                </a:solidFill>
                <a:effectLst/>
              </a:rPr>
              <a:t>flow contribution to global impact (height specified) </a:t>
            </a:r>
            <a:endParaRPr lang="en-US" sz="16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7122682169142133E-2"/>
          <c:y val="0.21957336865339758"/>
          <c:w val="0.82909091304451821"/>
          <c:h val="0.51474025073887864"/>
        </c:manualLayout>
      </c:layout>
      <c:barChart>
        <c:barDir val="col"/>
        <c:grouping val="percentStacked"/>
        <c:varyColors val="0"/>
        <c:ser>
          <c:idx val="0"/>
          <c:order val="0"/>
          <c:tx>
            <c:strRef>
              <c:f>'4. PM NF_ILCD'!$D$18</c:f>
              <c:strCache>
                <c:ptCount val="1"/>
                <c:pt idx="0">
                  <c:v>NOx urban air</c:v>
                </c:pt>
              </c:strCache>
            </c:strRef>
          </c:tx>
          <c:spPr>
            <a:solidFill>
              <a:schemeClr val="accent1"/>
            </a:solidFill>
            <a:ln>
              <a:noFill/>
            </a:ln>
            <a:effectLst/>
          </c:spPr>
          <c:invertIfNegative val="0"/>
          <c:cat>
            <c:strRef>
              <c:f>'4. PM NF_ILCD'!$E$17</c:f>
              <c:strCache>
                <c:ptCount val="1"/>
                <c:pt idx="0">
                  <c:v>EDGAR 
[emission height specified]</c:v>
                </c:pt>
              </c:strCache>
            </c:strRef>
          </c:cat>
          <c:val>
            <c:numRef>
              <c:f>'4. PM NF_ILCD'!$E$18</c:f>
              <c:numCache>
                <c:formatCode>0.0%</c:formatCode>
                <c:ptCount val="1"/>
                <c:pt idx="0">
                  <c:v>4.8087516315553167E-3</c:v>
                </c:pt>
              </c:numCache>
            </c:numRef>
          </c:val>
          <c:extLst>
            <c:ext xmlns:c16="http://schemas.microsoft.com/office/drawing/2014/chart" uri="{C3380CC4-5D6E-409C-BE32-E72D297353CC}">
              <c16:uniqueId val="{00000000-B7B0-43B3-B891-82E45681F386}"/>
            </c:ext>
          </c:extLst>
        </c:ser>
        <c:ser>
          <c:idx val="1"/>
          <c:order val="1"/>
          <c:tx>
            <c:strRef>
              <c:f>'4. PM NF_ILCD'!$D$19</c:f>
              <c:strCache>
                <c:ptCount val="1"/>
                <c:pt idx="0">
                  <c:v>NOx non urban air</c:v>
                </c:pt>
              </c:strCache>
            </c:strRef>
          </c:tx>
          <c:spPr>
            <a:solidFill>
              <a:schemeClr val="accent2"/>
            </a:solidFill>
            <a:ln>
              <a:noFill/>
            </a:ln>
            <a:effectLst/>
          </c:spPr>
          <c:invertIfNegative val="0"/>
          <c:cat>
            <c:strRef>
              <c:f>'4. PM NF_ILCD'!$E$17</c:f>
              <c:strCache>
                <c:ptCount val="1"/>
                <c:pt idx="0">
                  <c:v>EDGAR 
[emission height specified]</c:v>
                </c:pt>
              </c:strCache>
            </c:strRef>
          </c:cat>
          <c:val>
            <c:numRef>
              <c:f>'4. PM NF_ILCD'!$E$19</c:f>
              <c:numCache>
                <c:formatCode>0.0%</c:formatCode>
                <c:ptCount val="1"/>
                <c:pt idx="0">
                  <c:v>4.3311312093136066E-3</c:v>
                </c:pt>
              </c:numCache>
            </c:numRef>
          </c:val>
          <c:extLst>
            <c:ext xmlns:c16="http://schemas.microsoft.com/office/drawing/2014/chart" uri="{C3380CC4-5D6E-409C-BE32-E72D297353CC}">
              <c16:uniqueId val="{00000001-B7B0-43B3-B891-82E45681F386}"/>
            </c:ext>
          </c:extLst>
        </c:ser>
        <c:ser>
          <c:idx val="2"/>
          <c:order val="2"/>
          <c:tx>
            <c:strRef>
              <c:f>'4. PM NF_ILCD'!$D$20</c:f>
              <c:strCache>
                <c:ptCount val="1"/>
                <c:pt idx="0">
                  <c:v>SO2 urban air</c:v>
                </c:pt>
              </c:strCache>
            </c:strRef>
          </c:tx>
          <c:spPr>
            <a:solidFill>
              <a:schemeClr val="accent3"/>
            </a:solidFill>
            <a:ln>
              <a:noFill/>
            </a:ln>
            <a:effectLst/>
          </c:spPr>
          <c:invertIfNegative val="0"/>
          <c:cat>
            <c:strRef>
              <c:f>'4. PM NF_ILCD'!$E$17</c:f>
              <c:strCache>
                <c:ptCount val="1"/>
                <c:pt idx="0">
                  <c:v>EDGAR 
[emission height specified]</c:v>
                </c:pt>
              </c:strCache>
            </c:strRef>
          </c:cat>
          <c:val>
            <c:numRef>
              <c:f>'4. PM NF_ILCD'!$E$20</c:f>
              <c:numCache>
                <c:formatCode>0.0%</c:formatCode>
                <c:ptCount val="1"/>
                <c:pt idx="0">
                  <c:v>3.8295370656801268E-2</c:v>
                </c:pt>
              </c:numCache>
            </c:numRef>
          </c:val>
          <c:extLst>
            <c:ext xmlns:c16="http://schemas.microsoft.com/office/drawing/2014/chart" uri="{C3380CC4-5D6E-409C-BE32-E72D297353CC}">
              <c16:uniqueId val="{00000002-B7B0-43B3-B891-82E45681F386}"/>
            </c:ext>
          </c:extLst>
        </c:ser>
        <c:ser>
          <c:idx val="3"/>
          <c:order val="3"/>
          <c:tx>
            <c:strRef>
              <c:f>'4. PM NF_ILCD'!$D$21</c:f>
              <c:strCache>
                <c:ptCount val="1"/>
                <c:pt idx="0">
                  <c:v>SO2 non urban air</c:v>
                </c:pt>
              </c:strCache>
            </c:strRef>
          </c:tx>
          <c:spPr>
            <a:solidFill>
              <a:schemeClr val="accent4"/>
            </a:solidFill>
            <a:ln>
              <a:noFill/>
            </a:ln>
            <a:effectLst/>
          </c:spPr>
          <c:invertIfNegative val="0"/>
          <c:cat>
            <c:strRef>
              <c:f>'4. PM NF_ILCD'!$E$17</c:f>
              <c:strCache>
                <c:ptCount val="1"/>
                <c:pt idx="0">
                  <c:v>EDGAR 
[emission height specified]</c:v>
                </c:pt>
              </c:strCache>
            </c:strRef>
          </c:cat>
          <c:val>
            <c:numRef>
              <c:f>'4. PM NF_ILCD'!$E$21</c:f>
              <c:numCache>
                <c:formatCode>0.0%</c:formatCode>
                <c:ptCount val="1"/>
                <c:pt idx="0">
                  <c:v>3.2299630806493999E-2</c:v>
                </c:pt>
              </c:numCache>
            </c:numRef>
          </c:val>
          <c:extLst>
            <c:ext xmlns:c16="http://schemas.microsoft.com/office/drawing/2014/chart" uri="{C3380CC4-5D6E-409C-BE32-E72D297353CC}">
              <c16:uniqueId val="{00000003-B7B0-43B3-B891-82E45681F386}"/>
            </c:ext>
          </c:extLst>
        </c:ser>
        <c:ser>
          <c:idx val="4"/>
          <c:order val="4"/>
          <c:tx>
            <c:strRef>
              <c:f>'4. PM NF_ILCD'!$D$22</c:f>
              <c:strCache>
                <c:ptCount val="1"/>
                <c:pt idx="0">
                  <c:v>NH3 urban air</c:v>
                </c:pt>
              </c:strCache>
            </c:strRef>
          </c:tx>
          <c:spPr>
            <a:solidFill>
              <a:schemeClr val="accent5"/>
            </a:solidFill>
            <a:ln>
              <a:noFill/>
            </a:ln>
            <a:effectLst/>
          </c:spPr>
          <c:invertIfNegative val="0"/>
          <c:cat>
            <c:strRef>
              <c:f>'4. PM NF_ILCD'!$E$17</c:f>
              <c:strCache>
                <c:ptCount val="1"/>
                <c:pt idx="0">
                  <c:v>EDGAR 
[emission height specified]</c:v>
                </c:pt>
              </c:strCache>
            </c:strRef>
          </c:cat>
          <c:val>
            <c:numRef>
              <c:f>'4. PM NF_ILCD'!$E$22</c:f>
              <c:numCache>
                <c:formatCode>0.0%</c:formatCode>
                <c:ptCount val="1"/>
                <c:pt idx="0">
                  <c:v>2.0534509566560517E-2</c:v>
                </c:pt>
              </c:numCache>
            </c:numRef>
          </c:val>
          <c:extLst>
            <c:ext xmlns:c16="http://schemas.microsoft.com/office/drawing/2014/chart" uri="{C3380CC4-5D6E-409C-BE32-E72D297353CC}">
              <c16:uniqueId val="{00000004-B7B0-43B3-B891-82E45681F386}"/>
            </c:ext>
          </c:extLst>
        </c:ser>
        <c:ser>
          <c:idx val="5"/>
          <c:order val="5"/>
          <c:tx>
            <c:strRef>
              <c:f>'4. PM NF_ILCD'!$D$23</c:f>
              <c:strCache>
                <c:ptCount val="1"/>
                <c:pt idx="0">
                  <c:v>NH3 non urban air</c:v>
                </c:pt>
              </c:strCache>
            </c:strRef>
          </c:tx>
          <c:spPr>
            <a:solidFill>
              <a:schemeClr val="accent6"/>
            </a:solidFill>
            <a:ln>
              <a:noFill/>
            </a:ln>
            <a:effectLst/>
          </c:spPr>
          <c:invertIfNegative val="0"/>
          <c:cat>
            <c:strRef>
              <c:f>'4. PM NF_ILCD'!$E$17</c:f>
              <c:strCache>
                <c:ptCount val="1"/>
                <c:pt idx="0">
                  <c:v>EDGAR 
[emission height specified]</c:v>
                </c:pt>
              </c:strCache>
            </c:strRef>
          </c:cat>
          <c:val>
            <c:numRef>
              <c:f>'4. PM NF_ILCD'!$E$23</c:f>
              <c:numCache>
                <c:formatCode>0.0%</c:formatCode>
                <c:ptCount val="1"/>
                <c:pt idx="0">
                  <c:v>1.8894011557110776E-2</c:v>
                </c:pt>
              </c:numCache>
            </c:numRef>
          </c:val>
          <c:extLst>
            <c:ext xmlns:c16="http://schemas.microsoft.com/office/drawing/2014/chart" uri="{C3380CC4-5D6E-409C-BE32-E72D297353CC}">
              <c16:uniqueId val="{00000005-B7B0-43B3-B891-82E45681F386}"/>
            </c:ext>
          </c:extLst>
        </c:ser>
        <c:ser>
          <c:idx val="6"/>
          <c:order val="6"/>
          <c:tx>
            <c:strRef>
              <c:f>'4. PM NF_ILCD'!$D$24</c:f>
              <c:strCache>
                <c:ptCount val="1"/>
                <c:pt idx="0">
                  <c:v>PM2.5 urban air</c:v>
                </c:pt>
              </c:strCache>
            </c:strRef>
          </c:tx>
          <c:spPr>
            <a:solidFill>
              <a:schemeClr val="accent1">
                <a:lumMod val="60000"/>
              </a:schemeClr>
            </a:solidFill>
            <a:ln>
              <a:noFill/>
            </a:ln>
            <a:effectLst/>
          </c:spPr>
          <c:invertIfNegative val="0"/>
          <c:cat>
            <c:strRef>
              <c:f>'4. PM NF_ILCD'!$E$17</c:f>
              <c:strCache>
                <c:ptCount val="1"/>
                <c:pt idx="0">
                  <c:v>EDGAR 
[emission height specified]</c:v>
                </c:pt>
              </c:strCache>
            </c:strRef>
          </c:cat>
          <c:val>
            <c:numRef>
              <c:f>'4. PM NF_ILCD'!$E$24</c:f>
              <c:numCache>
                <c:formatCode>0.0%</c:formatCode>
                <c:ptCount val="1"/>
                <c:pt idx="0">
                  <c:v>0.80090652193792145</c:v>
                </c:pt>
              </c:numCache>
            </c:numRef>
          </c:val>
          <c:extLst>
            <c:ext xmlns:c16="http://schemas.microsoft.com/office/drawing/2014/chart" uri="{C3380CC4-5D6E-409C-BE32-E72D297353CC}">
              <c16:uniqueId val="{00000006-B7B0-43B3-B891-82E45681F386}"/>
            </c:ext>
          </c:extLst>
        </c:ser>
        <c:ser>
          <c:idx val="7"/>
          <c:order val="7"/>
          <c:tx>
            <c:strRef>
              <c:f>'4. PM NF_ILCD'!$D$25</c:f>
              <c:strCache>
                <c:ptCount val="1"/>
                <c:pt idx="0">
                  <c:v>PM2.5 non urban air</c:v>
                </c:pt>
              </c:strCache>
            </c:strRef>
          </c:tx>
          <c:spPr>
            <a:solidFill>
              <a:schemeClr val="accent2">
                <a:lumMod val="60000"/>
              </a:schemeClr>
            </a:solidFill>
            <a:ln>
              <a:noFill/>
            </a:ln>
            <a:effectLst/>
          </c:spPr>
          <c:invertIfNegative val="0"/>
          <c:cat>
            <c:strRef>
              <c:f>'4. PM NF_ILCD'!$E$17</c:f>
              <c:strCache>
                <c:ptCount val="1"/>
                <c:pt idx="0">
                  <c:v>EDGAR 
[emission height specified]</c:v>
                </c:pt>
              </c:strCache>
            </c:strRef>
          </c:cat>
          <c:val>
            <c:numRef>
              <c:f>'4. PM NF_ILCD'!$E$25</c:f>
              <c:numCache>
                <c:formatCode>0.0%</c:formatCode>
                <c:ptCount val="1"/>
                <c:pt idx="0">
                  <c:v>7.7376836706233909E-2</c:v>
                </c:pt>
              </c:numCache>
            </c:numRef>
          </c:val>
          <c:extLst>
            <c:ext xmlns:c16="http://schemas.microsoft.com/office/drawing/2014/chart" uri="{C3380CC4-5D6E-409C-BE32-E72D297353CC}">
              <c16:uniqueId val="{00000007-B7B0-43B3-B891-82E45681F386}"/>
            </c:ext>
          </c:extLst>
        </c:ser>
        <c:ser>
          <c:idx val="8"/>
          <c:order val="8"/>
          <c:tx>
            <c:strRef>
              <c:f>'4. PM NF_ILCD'!$D$26</c:f>
              <c:strCache>
                <c:ptCount val="1"/>
                <c:pt idx="0">
                  <c:v>CO urban air</c:v>
                </c:pt>
              </c:strCache>
            </c:strRef>
          </c:tx>
          <c:spPr>
            <a:solidFill>
              <a:schemeClr val="accent3">
                <a:lumMod val="60000"/>
              </a:schemeClr>
            </a:solidFill>
            <a:ln>
              <a:noFill/>
            </a:ln>
            <a:effectLst/>
          </c:spPr>
          <c:invertIfNegative val="0"/>
          <c:cat>
            <c:strRef>
              <c:f>'4. PM NF_ILCD'!$E$17</c:f>
              <c:strCache>
                <c:ptCount val="1"/>
                <c:pt idx="0">
                  <c:v>EDGAR 
[emission height specified]</c:v>
                </c:pt>
              </c:strCache>
            </c:strRef>
          </c:cat>
          <c:val>
            <c:numRef>
              <c:f>'4. PM NF_ILCD'!$E$26</c:f>
              <c:numCache>
                <c:formatCode>0.0%</c:formatCode>
                <c:ptCount val="1"/>
                <c:pt idx="0">
                  <c:v>1.8037267812094976E-3</c:v>
                </c:pt>
              </c:numCache>
            </c:numRef>
          </c:val>
          <c:extLst>
            <c:ext xmlns:c16="http://schemas.microsoft.com/office/drawing/2014/chart" uri="{C3380CC4-5D6E-409C-BE32-E72D297353CC}">
              <c16:uniqueId val="{00000008-B7B0-43B3-B891-82E45681F386}"/>
            </c:ext>
          </c:extLst>
        </c:ser>
        <c:ser>
          <c:idx val="9"/>
          <c:order val="9"/>
          <c:tx>
            <c:strRef>
              <c:f>'4. PM NF_ILCD'!$D$27</c:f>
              <c:strCache>
                <c:ptCount val="1"/>
                <c:pt idx="0">
                  <c:v>CO non urban air</c:v>
                </c:pt>
              </c:strCache>
            </c:strRef>
          </c:tx>
          <c:spPr>
            <a:solidFill>
              <a:schemeClr val="accent4">
                <a:lumMod val="60000"/>
              </a:schemeClr>
            </a:solidFill>
            <a:ln>
              <a:noFill/>
            </a:ln>
            <a:effectLst/>
          </c:spPr>
          <c:invertIfNegative val="0"/>
          <c:cat>
            <c:strRef>
              <c:f>'4. PM NF_ILCD'!$E$17</c:f>
              <c:strCache>
                <c:ptCount val="1"/>
                <c:pt idx="0">
                  <c:v>EDGAR 
[emission height specified]</c:v>
                </c:pt>
              </c:strCache>
            </c:strRef>
          </c:cat>
          <c:val>
            <c:numRef>
              <c:f>'4. PM NF_ILCD'!$E$27</c:f>
              <c:numCache>
                <c:formatCode>0.0%</c:formatCode>
                <c:ptCount val="1"/>
                <c:pt idx="0">
                  <c:v>7.4950914679957432E-4</c:v>
                </c:pt>
              </c:numCache>
            </c:numRef>
          </c:val>
          <c:extLst>
            <c:ext xmlns:c16="http://schemas.microsoft.com/office/drawing/2014/chart" uri="{C3380CC4-5D6E-409C-BE32-E72D297353CC}">
              <c16:uniqueId val="{00000009-B7B0-43B3-B891-82E45681F386}"/>
            </c:ext>
          </c:extLst>
        </c:ser>
        <c:dLbls>
          <c:showLegendKey val="0"/>
          <c:showVal val="0"/>
          <c:showCatName val="0"/>
          <c:showSerName val="0"/>
          <c:showPercent val="0"/>
          <c:showBubbleSize val="0"/>
        </c:dLbls>
        <c:gapWidth val="150"/>
        <c:overlap val="100"/>
        <c:axId val="120080992"/>
        <c:axId val="120067680"/>
      </c:barChart>
      <c:catAx>
        <c:axId val="120080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67680"/>
        <c:crosses val="autoZero"/>
        <c:auto val="1"/>
        <c:lblAlgn val="ctr"/>
        <c:lblOffset val="100"/>
        <c:noMultiLvlLbl val="0"/>
      </c:catAx>
      <c:valAx>
        <c:axId val="120067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80992"/>
        <c:crosses val="autoZero"/>
        <c:crossBetween val="between"/>
      </c:valAx>
      <c:spPr>
        <a:noFill/>
        <a:ln>
          <a:noFill/>
        </a:ln>
        <a:effectLst/>
      </c:spPr>
    </c:plotArea>
    <c:legend>
      <c:legendPos val="b"/>
      <c:layout>
        <c:manualLayout>
          <c:xMode val="edge"/>
          <c:yMode val="edge"/>
          <c:x val="4.5471774831195362E-2"/>
          <c:y val="0.86318502899447802"/>
          <c:w val="0.92941556490689581"/>
          <c:h val="0.1200698762501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baseline="0">
                <a:solidFill>
                  <a:sysClr val="windowText" lastClr="000000"/>
                </a:solidFill>
                <a:effectLst/>
              </a:rPr>
              <a:t>Particulate matter, ILCD 2011:</a:t>
            </a:r>
            <a:endParaRPr lang="en-US" sz="1600">
              <a:solidFill>
                <a:sysClr val="windowText" lastClr="000000"/>
              </a:solidFill>
              <a:effectLst/>
            </a:endParaRPr>
          </a:p>
          <a:p>
            <a:pPr>
              <a:defRPr sz="1600">
                <a:solidFill>
                  <a:sysClr val="windowText" lastClr="000000"/>
                </a:solidFill>
              </a:defRPr>
            </a:pPr>
            <a:r>
              <a:rPr lang="en-US" sz="1600" b="1" i="0" baseline="0">
                <a:solidFill>
                  <a:sysClr val="windowText" lastClr="000000"/>
                </a:solidFill>
                <a:effectLst/>
              </a:rPr>
              <a:t>flow contribution to global impact</a:t>
            </a:r>
            <a:br>
              <a:rPr lang="en-US" sz="1600" b="1" i="0" baseline="0">
                <a:solidFill>
                  <a:sysClr val="windowText" lastClr="000000"/>
                </a:solidFill>
                <a:effectLst/>
              </a:rPr>
            </a:br>
            <a:r>
              <a:rPr lang="en-US" sz="1600" b="1" i="0" baseline="0">
                <a:solidFill>
                  <a:sysClr val="windowText" lastClr="000000"/>
                </a:solidFill>
                <a:effectLst/>
              </a:rPr>
              <a:t>(height unspecified) </a:t>
            </a:r>
            <a:endParaRPr lang="en-US" sz="16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percentStacked"/>
        <c:varyColors val="0"/>
        <c:ser>
          <c:idx val="0"/>
          <c:order val="0"/>
          <c:tx>
            <c:strRef>
              <c:f>'4. PM NF_ILCD'!$K$18</c:f>
              <c:strCache>
                <c:ptCount val="1"/>
                <c:pt idx="0">
                  <c:v>NOx</c:v>
                </c:pt>
              </c:strCache>
            </c:strRef>
          </c:tx>
          <c:spPr>
            <a:solidFill>
              <a:schemeClr val="accent1"/>
            </a:solidFill>
            <a:ln>
              <a:noFill/>
            </a:ln>
            <a:effectLst/>
          </c:spPr>
          <c:invertIfNegative val="0"/>
          <c:cat>
            <c:strRef>
              <c:f>'4. PM NF_ILCD'!$L$17</c:f>
              <c:strCache>
                <c:ptCount val="1"/>
                <c:pt idx="0">
                  <c:v>EDGAR 
[emission height unspecified]</c:v>
                </c:pt>
              </c:strCache>
            </c:strRef>
          </c:cat>
          <c:val>
            <c:numRef>
              <c:f>'4. PM NF_ILCD'!$L$18</c:f>
              <c:numCache>
                <c:formatCode>0.0%</c:formatCode>
                <c:ptCount val="1"/>
                <c:pt idx="0">
                  <c:v>1.5165844661608519E-2</c:v>
                </c:pt>
              </c:numCache>
            </c:numRef>
          </c:val>
          <c:extLst>
            <c:ext xmlns:c16="http://schemas.microsoft.com/office/drawing/2014/chart" uri="{C3380CC4-5D6E-409C-BE32-E72D297353CC}">
              <c16:uniqueId val="{00000000-E203-411B-8338-F18E55F25BC8}"/>
            </c:ext>
          </c:extLst>
        </c:ser>
        <c:ser>
          <c:idx val="1"/>
          <c:order val="1"/>
          <c:tx>
            <c:strRef>
              <c:f>'4. PM NF_ILCD'!$K$19</c:f>
              <c:strCache>
                <c:ptCount val="1"/>
                <c:pt idx="0">
                  <c:v>SO2</c:v>
                </c:pt>
              </c:strCache>
            </c:strRef>
          </c:tx>
          <c:spPr>
            <a:solidFill>
              <a:schemeClr val="accent2"/>
            </a:solidFill>
            <a:ln>
              <a:noFill/>
            </a:ln>
            <a:effectLst/>
          </c:spPr>
          <c:invertIfNegative val="0"/>
          <c:cat>
            <c:strRef>
              <c:f>'4. PM NF_ILCD'!$L$17</c:f>
              <c:strCache>
                <c:ptCount val="1"/>
                <c:pt idx="0">
                  <c:v>EDGAR 
[emission height unspecified]</c:v>
                </c:pt>
              </c:strCache>
            </c:strRef>
          </c:cat>
          <c:val>
            <c:numRef>
              <c:f>'4. PM NF_ILCD'!$L$19</c:f>
              <c:numCache>
                <c:formatCode>0.0%</c:formatCode>
                <c:ptCount val="1"/>
                <c:pt idx="0">
                  <c:v>0.11649107070757303</c:v>
                </c:pt>
              </c:numCache>
            </c:numRef>
          </c:val>
          <c:extLst>
            <c:ext xmlns:c16="http://schemas.microsoft.com/office/drawing/2014/chart" uri="{C3380CC4-5D6E-409C-BE32-E72D297353CC}">
              <c16:uniqueId val="{00000001-E203-411B-8338-F18E55F25BC8}"/>
            </c:ext>
          </c:extLst>
        </c:ser>
        <c:ser>
          <c:idx val="2"/>
          <c:order val="2"/>
          <c:tx>
            <c:strRef>
              <c:f>'4. PM NF_ILCD'!$K$20</c:f>
              <c:strCache>
                <c:ptCount val="1"/>
                <c:pt idx="0">
                  <c:v>NH3</c:v>
                </c:pt>
              </c:strCache>
            </c:strRef>
          </c:tx>
          <c:spPr>
            <a:solidFill>
              <a:schemeClr val="accent3"/>
            </a:solidFill>
            <a:ln>
              <a:noFill/>
            </a:ln>
            <a:effectLst/>
          </c:spPr>
          <c:invertIfNegative val="0"/>
          <c:cat>
            <c:strRef>
              <c:f>'4. PM NF_ILCD'!$L$17</c:f>
              <c:strCache>
                <c:ptCount val="1"/>
                <c:pt idx="0">
                  <c:v>EDGAR 
[emission height unspecified]</c:v>
                </c:pt>
              </c:strCache>
            </c:strRef>
          </c:cat>
          <c:val>
            <c:numRef>
              <c:f>'4. PM NF_ILCD'!$L$20</c:f>
              <c:numCache>
                <c:formatCode>0.0%</c:formatCode>
                <c:ptCount val="1"/>
                <c:pt idx="0">
                  <c:v>6.7978580677424877E-2</c:v>
                </c:pt>
              </c:numCache>
            </c:numRef>
          </c:val>
          <c:extLst>
            <c:ext xmlns:c16="http://schemas.microsoft.com/office/drawing/2014/chart" uri="{C3380CC4-5D6E-409C-BE32-E72D297353CC}">
              <c16:uniqueId val="{00000002-E203-411B-8338-F18E55F25BC8}"/>
            </c:ext>
          </c:extLst>
        </c:ser>
        <c:ser>
          <c:idx val="3"/>
          <c:order val="3"/>
          <c:tx>
            <c:strRef>
              <c:f>'4. PM NF_ILCD'!$K$21</c:f>
              <c:strCache>
                <c:ptCount val="1"/>
                <c:pt idx="0">
                  <c:v>PM2.5</c:v>
                </c:pt>
              </c:strCache>
            </c:strRef>
          </c:tx>
          <c:spPr>
            <a:solidFill>
              <a:schemeClr val="accent4"/>
            </a:solidFill>
            <a:ln>
              <a:noFill/>
            </a:ln>
            <a:effectLst/>
          </c:spPr>
          <c:invertIfNegative val="0"/>
          <c:cat>
            <c:strRef>
              <c:f>'4. PM NF_ILCD'!$L$17</c:f>
              <c:strCache>
                <c:ptCount val="1"/>
                <c:pt idx="0">
                  <c:v>EDGAR 
[emission height unspecified]</c:v>
                </c:pt>
              </c:strCache>
            </c:strRef>
          </c:cat>
          <c:val>
            <c:numRef>
              <c:f>'4. PM NF_ILCD'!$L$21</c:f>
              <c:numCache>
                <c:formatCode>0.0%</c:formatCode>
                <c:ptCount val="1"/>
                <c:pt idx="0">
                  <c:v>0.79625184759861645</c:v>
                </c:pt>
              </c:numCache>
            </c:numRef>
          </c:val>
          <c:extLst>
            <c:ext xmlns:c16="http://schemas.microsoft.com/office/drawing/2014/chart" uri="{C3380CC4-5D6E-409C-BE32-E72D297353CC}">
              <c16:uniqueId val="{00000003-E203-411B-8338-F18E55F25BC8}"/>
            </c:ext>
          </c:extLst>
        </c:ser>
        <c:ser>
          <c:idx val="4"/>
          <c:order val="4"/>
          <c:tx>
            <c:strRef>
              <c:f>'4. PM NF_ILCD'!$K$22</c:f>
              <c:strCache>
                <c:ptCount val="1"/>
                <c:pt idx="0">
                  <c:v>CO</c:v>
                </c:pt>
              </c:strCache>
            </c:strRef>
          </c:tx>
          <c:spPr>
            <a:solidFill>
              <a:schemeClr val="accent5"/>
            </a:solidFill>
            <a:ln>
              <a:noFill/>
            </a:ln>
            <a:effectLst/>
          </c:spPr>
          <c:invertIfNegative val="0"/>
          <c:cat>
            <c:strRef>
              <c:f>'4. PM NF_ILCD'!$L$17</c:f>
              <c:strCache>
                <c:ptCount val="1"/>
                <c:pt idx="0">
                  <c:v>EDGAR 
[emission height unspecified]</c:v>
                </c:pt>
              </c:strCache>
            </c:strRef>
          </c:cat>
          <c:val>
            <c:numRef>
              <c:f>'4. PM NF_ILCD'!$L$22</c:f>
              <c:numCache>
                <c:formatCode>0.0%</c:formatCode>
                <c:ptCount val="1"/>
                <c:pt idx="0">
                  <c:v>4.1126563547771383E-3</c:v>
                </c:pt>
              </c:numCache>
            </c:numRef>
          </c:val>
          <c:extLst>
            <c:ext xmlns:c16="http://schemas.microsoft.com/office/drawing/2014/chart" uri="{C3380CC4-5D6E-409C-BE32-E72D297353CC}">
              <c16:uniqueId val="{00000004-E203-411B-8338-F18E55F25BC8}"/>
            </c:ext>
          </c:extLst>
        </c:ser>
        <c:dLbls>
          <c:showLegendKey val="0"/>
          <c:showVal val="0"/>
          <c:showCatName val="0"/>
          <c:showSerName val="0"/>
          <c:showPercent val="0"/>
          <c:showBubbleSize val="0"/>
        </c:dLbls>
        <c:gapWidth val="150"/>
        <c:overlap val="100"/>
        <c:axId val="120087648"/>
        <c:axId val="120084320"/>
      </c:barChart>
      <c:catAx>
        <c:axId val="120087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84320"/>
        <c:crosses val="autoZero"/>
        <c:auto val="1"/>
        <c:lblAlgn val="ctr"/>
        <c:lblOffset val="100"/>
        <c:noMultiLvlLbl val="0"/>
      </c:catAx>
      <c:valAx>
        <c:axId val="120084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87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baseline="0">
                <a:solidFill>
                  <a:sysClr val="windowText" lastClr="000000"/>
                </a:solidFill>
                <a:effectLst/>
              </a:rPr>
              <a:t>Particulate matter, EF 3.0: </a:t>
            </a:r>
            <a:br>
              <a:rPr lang="en-US" sz="1600" b="1" i="0" baseline="0">
                <a:solidFill>
                  <a:sysClr val="windowText" lastClr="000000"/>
                </a:solidFill>
                <a:effectLst/>
              </a:rPr>
            </a:br>
            <a:r>
              <a:rPr lang="en-US" sz="1600" b="1" i="0" baseline="0">
                <a:solidFill>
                  <a:sysClr val="windowText" lastClr="000000"/>
                </a:solidFill>
                <a:effectLst/>
              </a:rPr>
              <a:t>flow contribution to global impact </a:t>
            </a:r>
            <a:br>
              <a:rPr lang="en-US" sz="1600" b="1" i="0" baseline="0">
                <a:solidFill>
                  <a:sysClr val="windowText" lastClr="000000"/>
                </a:solidFill>
                <a:effectLst/>
              </a:rPr>
            </a:br>
            <a:r>
              <a:rPr lang="en-US" sz="1600" b="1" i="0" baseline="0">
                <a:solidFill>
                  <a:sysClr val="windowText" lastClr="000000"/>
                </a:solidFill>
                <a:effectLst/>
              </a:rPr>
              <a:t>(height specified) </a:t>
            </a:r>
            <a:endParaRPr lang="en-US" sz="16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018769310659292"/>
          <c:y val="0.22418567871323772"/>
          <c:w val="0.40761089919510762"/>
          <c:h val="0.71986380308230702"/>
        </c:manualLayout>
      </c:layout>
      <c:barChart>
        <c:barDir val="col"/>
        <c:grouping val="percentStacked"/>
        <c:varyColors val="0"/>
        <c:ser>
          <c:idx val="0"/>
          <c:order val="0"/>
          <c:tx>
            <c:strRef>
              <c:f>'4. PM NF_EF'!$D$14</c:f>
              <c:strCache>
                <c:ptCount val="1"/>
                <c:pt idx="0">
                  <c:v>NOx urban air</c:v>
                </c:pt>
              </c:strCache>
            </c:strRef>
          </c:tx>
          <c:spPr>
            <a:solidFill>
              <a:schemeClr val="accent1"/>
            </a:solidFill>
            <a:ln>
              <a:noFill/>
            </a:ln>
            <a:effectLst/>
          </c:spPr>
          <c:invertIfNegative val="0"/>
          <c:cat>
            <c:strRef>
              <c:f>'4. PM NF_EF'!$E$13</c:f>
              <c:strCache>
                <c:ptCount val="1"/>
                <c:pt idx="0">
                  <c:v>EDGAR 
[emission height specified]</c:v>
                </c:pt>
              </c:strCache>
            </c:strRef>
          </c:cat>
          <c:val>
            <c:numRef>
              <c:f>'4. PM NF_EF'!$E$14</c:f>
              <c:numCache>
                <c:formatCode>0.00%</c:formatCode>
                <c:ptCount val="1"/>
                <c:pt idx="0">
                  <c:v>2.2322903236365647E-2</c:v>
                </c:pt>
              </c:numCache>
            </c:numRef>
          </c:val>
          <c:extLst>
            <c:ext xmlns:c16="http://schemas.microsoft.com/office/drawing/2014/chart" uri="{C3380CC4-5D6E-409C-BE32-E72D297353CC}">
              <c16:uniqueId val="{00000000-5811-4368-84ED-9904B7A08234}"/>
            </c:ext>
          </c:extLst>
        </c:ser>
        <c:ser>
          <c:idx val="1"/>
          <c:order val="1"/>
          <c:tx>
            <c:strRef>
              <c:f>'4. PM NF_EF'!$D$15</c:f>
              <c:strCache>
                <c:ptCount val="1"/>
                <c:pt idx="0">
                  <c:v>NOx non urban air</c:v>
                </c:pt>
              </c:strCache>
            </c:strRef>
          </c:tx>
          <c:spPr>
            <a:solidFill>
              <a:schemeClr val="accent2"/>
            </a:solidFill>
            <a:ln>
              <a:noFill/>
            </a:ln>
            <a:effectLst/>
          </c:spPr>
          <c:invertIfNegative val="0"/>
          <c:cat>
            <c:strRef>
              <c:f>'4. PM NF_EF'!$E$13</c:f>
              <c:strCache>
                <c:ptCount val="1"/>
                <c:pt idx="0">
                  <c:v>EDGAR 
[emission height specified]</c:v>
                </c:pt>
              </c:strCache>
            </c:strRef>
          </c:cat>
          <c:val>
            <c:numRef>
              <c:f>'4. PM NF_EF'!$E$15</c:f>
              <c:numCache>
                <c:formatCode>0.00%</c:formatCode>
                <c:ptCount val="1"/>
                <c:pt idx="0">
                  <c:v>2.6958134176974635E-3</c:v>
                </c:pt>
              </c:numCache>
            </c:numRef>
          </c:val>
          <c:extLst>
            <c:ext xmlns:c16="http://schemas.microsoft.com/office/drawing/2014/chart" uri="{C3380CC4-5D6E-409C-BE32-E72D297353CC}">
              <c16:uniqueId val="{00000001-5811-4368-84ED-9904B7A08234}"/>
            </c:ext>
          </c:extLst>
        </c:ser>
        <c:ser>
          <c:idx val="2"/>
          <c:order val="2"/>
          <c:tx>
            <c:strRef>
              <c:f>'4. PM NF_EF'!$D$16</c:f>
              <c:strCache>
                <c:ptCount val="1"/>
                <c:pt idx="0">
                  <c:v>NOx low stratosphere up troposphere</c:v>
                </c:pt>
              </c:strCache>
            </c:strRef>
          </c:tx>
          <c:spPr>
            <a:solidFill>
              <a:schemeClr val="accent3"/>
            </a:solidFill>
            <a:ln>
              <a:noFill/>
            </a:ln>
            <a:effectLst/>
          </c:spPr>
          <c:invertIfNegative val="0"/>
          <c:cat>
            <c:strRef>
              <c:f>'4. PM NF_EF'!$E$13</c:f>
              <c:strCache>
                <c:ptCount val="1"/>
                <c:pt idx="0">
                  <c:v>EDGAR 
[emission height specified]</c:v>
                </c:pt>
              </c:strCache>
            </c:strRef>
          </c:cat>
          <c:val>
            <c:numRef>
              <c:f>'4. PM NF_EF'!$E$16</c:f>
              <c:numCache>
                <c:formatCode>0.00%</c:formatCode>
                <c:ptCount val="1"/>
                <c:pt idx="0">
                  <c:v>1.4605304020765716E-4</c:v>
                </c:pt>
              </c:numCache>
            </c:numRef>
          </c:val>
          <c:extLst>
            <c:ext xmlns:c16="http://schemas.microsoft.com/office/drawing/2014/chart" uri="{C3380CC4-5D6E-409C-BE32-E72D297353CC}">
              <c16:uniqueId val="{00000002-5811-4368-84ED-9904B7A08234}"/>
            </c:ext>
          </c:extLst>
        </c:ser>
        <c:ser>
          <c:idx val="3"/>
          <c:order val="3"/>
          <c:tx>
            <c:strRef>
              <c:f>'4. PM NF_EF'!$D$17</c:f>
              <c:strCache>
                <c:ptCount val="1"/>
                <c:pt idx="0">
                  <c:v>SO2 urban air</c:v>
                </c:pt>
              </c:strCache>
            </c:strRef>
          </c:tx>
          <c:spPr>
            <a:solidFill>
              <a:schemeClr val="accent4"/>
            </a:solidFill>
            <a:ln>
              <a:noFill/>
            </a:ln>
            <a:effectLst/>
          </c:spPr>
          <c:invertIfNegative val="0"/>
          <c:cat>
            <c:strRef>
              <c:f>'4. PM NF_EF'!$E$13</c:f>
              <c:strCache>
                <c:ptCount val="1"/>
                <c:pt idx="0">
                  <c:v>EDGAR 
[emission height specified]</c:v>
                </c:pt>
              </c:strCache>
            </c:strRef>
          </c:cat>
          <c:val>
            <c:numRef>
              <c:f>'4. PM NF_EF'!$E$17</c:f>
              <c:numCache>
                <c:formatCode>0.00%</c:formatCode>
                <c:ptCount val="1"/>
                <c:pt idx="0">
                  <c:v>0.10370063156897873</c:v>
                </c:pt>
              </c:numCache>
            </c:numRef>
          </c:val>
          <c:extLst>
            <c:ext xmlns:c16="http://schemas.microsoft.com/office/drawing/2014/chart" uri="{C3380CC4-5D6E-409C-BE32-E72D297353CC}">
              <c16:uniqueId val="{00000003-5811-4368-84ED-9904B7A08234}"/>
            </c:ext>
          </c:extLst>
        </c:ser>
        <c:ser>
          <c:idx val="4"/>
          <c:order val="4"/>
          <c:tx>
            <c:strRef>
              <c:f>'4. PM NF_EF'!$D$18</c:f>
              <c:strCache>
                <c:ptCount val="1"/>
                <c:pt idx="0">
                  <c:v>SO2 non urban air</c:v>
                </c:pt>
              </c:strCache>
            </c:strRef>
          </c:tx>
          <c:spPr>
            <a:solidFill>
              <a:schemeClr val="accent5"/>
            </a:solidFill>
            <a:ln>
              <a:noFill/>
            </a:ln>
            <a:effectLst/>
          </c:spPr>
          <c:invertIfNegative val="0"/>
          <c:cat>
            <c:strRef>
              <c:f>'4. PM NF_EF'!$E$13</c:f>
              <c:strCache>
                <c:ptCount val="1"/>
                <c:pt idx="0">
                  <c:v>EDGAR 
[emission height specified]</c:v>
                </c:pt>
              </c:strCache>
            </c:strRef>
          </c:cat>
          <c:val>
            <c:numRef>
              <c:f>'4. PM NF_EF'!$E$18</c:f>
              <c:numCache>
                <c:formatCode>0.00%</c:formatCode>
                <c:ptCount val="1"/>
                <c:pt idx="0">
                  <c:v>1.1807731003649626E-2</c:v>
                </c:pt>
              </c:numCache>
            </c:numRef>
          </c:val>
          <c:extLst>
            <c:ext xmlns:c16="http://schemas.microsoft.com/office/drawing/2014/chart" uri="{C3380CC4-5D6E-409C-BE32-E72D297353CC}">
              <c16:uniqueId val="{00000004-5811-4368-84ED-9904B7A08234}"/>
            </c:ext>
          </c:extLst>
        </c:ser>
        <c:ser>
          <c:idx val="5"/>
          <c:order val="5"/>
          <c:tx>
            <c:strRef>
              <c:f>'4. PM NF_EF'!$D$19</c:f>
              <c:strCache>
                <c:ptCount val="1"/>
                <c:pt idx="0">
                  <c:v>SO2 low stratosphere up troposphere</c:v>
                </c:pt>
              </c:strCache>
            </c:strRef>
          </c:tx>
          <c:spPr>
            <a:solidFill>
              <a:schemeClr val="accent6"/>
            </a:solidFill>
            <a:ln>
              <a:noFill/>
            </a:ln>
            <a:effectLst/>
          </c:spPr>
          <c:invertIfNegative val="0"/>
          <c:cat>
            <c:strRef>
              <c:f>'4. PM NF_EF'!$E$13</c:f>
              <c:strCache>
                <c:ptCount val="1"/>
                <c:pt idx="0">
                  <c:v>EDGAR 
[emission height specified]</c:v>
                </c:pt>
              </c:strCache>
            </c:strRef>
          </c:cat>
          <c:val>
            <c:numRef>
              <c:f>'4. PM NF_EF'!$E$19</c:f>
              <c:numCache>
                <c:formatCode>0.00%</c:formatCode>
                <c:ptCount val="1"/>
                <c:pt idx="0">
                  <c:v>5.9484841611718686E-5</c:v>
                </c:pt>
              </c:numCache>
            </c:numRef>
          </c:val>
          <c:extLst>
            <c:ext xmlns:c16="http://schemas.microsoft.com/office/drawing/2014/chart" uri="{C3380CC4-5D6E-409C-BE32-E72D297353CC}">
              <c16:uniqueId val="{00000005-5811-4368-84ED-9904B7A08234}"/>
            </c:ext>
          </c:extLst>
        </c:ser>
        <c:ser>
          <c:idx val="6"/>
          <c:order val="6"/>
          <c:tx>
            <c:strRef>
              <c:f>'4. PM NF_EF'!$D$20</c:f>
              <c:strCache>
                <c:ptCount val="1"/>
                <c:pt idx="0">
                  <c:v>NH3 urban air</c:v>
                </c:pt>
              </c:strCache>
            </c:strRef>
          </c:tx>
          <c:spPr>
            <a:solidFill>
              <a:schemeClr val="accent1">
                <a:lumMod val="60000"/>
              </a:schemeClr>
            </a:solidFill>
            <a:ln>
              <a:noFill/>
            </a:ln>
            <a:effectLst/>
          </c:spPr>
          <c:invertIfNegative val="0"/>
          <c:cat>
            <c:strRef>
              <c:f>'4. PM NF_EF'!$E$13</c:f>
              <c:strCache>
                <c:ptCount val="1"/>
                <c:pt idx="0">
                  <c:v>EDGAR 
[emission height specified]</c:v>
                </c:pt>
              </c:strCache>
            </c:strRef>
          </c:cat>
          <c:val>
            <c:numRef>
              <c:f>'4. PM NF_EF'!$E$20</c:f>
              <c:numCache>
                <c:formatCode>0.00%</c:formatCode>
                <c:ptCount val="1"/>
                <c:pt idx="0">
                  <c:v>9.7310007850998609E-2</c:v>
                </c:pt>
              </c:numCache>
            </c:numRef>
          </c:val>
          <c:extLst>
            <c:ext xmlns:c16="http://schemas.microsoft.com/office/drawing/2014/chart" uri="{C3380CC4-5D6E-409C-BE32-E72D297353CC}">
              <c16:uniqueId val="{00000006-5811-4368-84ED-9904B7A08234}"/>
            </c:ext>
          </c:extLst>
        </c:ser>
        <c:ser>
          <c:idx val="7"/>
          <c:order val="7"/>
          <c:tx>
            <c:strRef>
              <c:f>'4. PM NF_EF'!$D$21</c:f>
              <c:strCache>
                <c:ptCount val="1"/>
                <c:pt idx="0">
                  <c:v>NH3 non urban air</c:v>
                </c:pt>
              </c:strCache>
            </c:strRef>
          </c:tx>
          <c:spPr>
            <a:solidFill>
              <a:schemeClr val="accent2">
                <a:lumMod val="60000"/>
              </a:schemeClr>
            </a:solidFill>
            <a:ln>
              <a:noFill/>
            </a:ln>
            <a:effectLst/>
          </c:spPr>
          <c:invertIfNegative val="0"/>
          <c:cat>
            <c:strRef>
              <c:f>'4. PM NF_EF'!$E$13</c:f>
              <c:strCache>
                <c:ptCount val="1"/>
                <c:pt idx="0">
                  <c:v>EDGAR 
[emission height specified]</c:v>
                </c:pt>
              </c:strCache>
            </c:strRef>
          </c:cat>
          <c:val>
            <c:numRef>
              <c:f>'4. PM NF_EF'!$E$21</c:f>
              <c:numCache>
                <c:formatCode>0.00%</c:formatCode>
                <c:ptCount val="1"/>
                <c:pt idx="0">
                  <c:v>0.1343038951331964</c:v>
                </c:pt>
              </c:numCache>
            </c:numRef>
          </c:val>
          <c:extLst>
            <c:ext xmlns:c16="http://schemas.microsoft.com/office/drawing/2014/chart" uri="{C3380CC4-5D6E-409C-BE32-E72D297353CC}">
              <c16:uniqueId val="{00000007-5811-4368-84ED-9904B7A08234}"/>
            </c:ext>
          </c:extLst>
        </c:ser>
        <c:ser>
          <c:idx val="8"/>
          <c:order val="8"/>
          <c:tx>
            <c:strRef>
              <c:f>'4. PM NF_EF'!$D$22</c:f>
              <c:strCache>
                <c:ptCount val="1"/>
                <c:pt idx="0">
                  <c:v>NH3 low stratosphere up troposphere</c:v>
                </c:pt>
              </c:strCache>
            </c:strRef>
          </c:tx>
          <c:spPr>
            <a:solidFill>
              <a:schemeClr val="accent3">
                <a:lumMod val="60000"/>
              </a:schemeClr>
            </a:solidFill>
            <a:ln>
              <a:noFill/>
            </a:ln>
            <a:effectLst/>
          </c:spPr>
          <c:invertIfNegative val="0"/>
          <c:cat>
            <c:strRef>
              <c:f>'4. PM NF_EF'!$E$13</c:f>
              <c:strCache>
                <c:ptCount val="1"/>
                <c:pt idx="0">
                  <c:v>EDGAR 
[emission height specified]</c:v>
                </c:pt>
              </c:strCache>
            </c:strRef>
          </c:cat>
          <c:val>
            <c:numRef>
              <c:f>'4. PM NF_EF'!$E$22</c:f>
              <c:numCache>
                <c:formatCode>0.00%</c:formatCode>
                <c:ptCount val="1"/>
                <c:pt idx="0">
                  <c:v>0</c:v>
                </c:pt>
              </c:numCache>
            </c:numRef>
          </c:val>
          <c:extLst>
            <c:ext xmlns:c16="http://schemas.microsoft.com/office/drawing/2014/chart" uri="{C3380CC4-5D6E-409C-BE32-E72D297353CC}">
              <c16:uniqueId val="{0000000A-5811-4368-84ED-9904B7A08234}"/>
            </c:ext>
          </c:extLst>
        </c:ser>
        <c:ser>
          <c:idx val="9"/>
          <c:order val="9"/>
          <c:tx>
            <c:strRef>
              <c:f>'4. PM NF_EF'!$D$23</c:f>
              <c:strCache>
                <c:ptCount val="1"/>
                <c:pt idx="0">
                  <c:v>PM2.5 urban close to ground</c:v>
                </c:pt>
              </c:strCache>
            </c:strRef>
          </c:tx>
          <c:spPr>
            <a:solidFill>
              <a:schemeClr val="accent4">
                <a:lumMod val="60000"/>
              </a:schemeClr>
            </a:solidFill>
            <a:ln>
              <a:noFill/>
            </a:ln>
            <a:effectLst/>
          </c:spPr>
          <c:invertIfNegative val="0"/>
          <c:cat>
            <c:strRef>
              <c:f>'4. PM NF_EF'!$E$13</c:f>
              <c:strCache>
                <c:ptCount val="1"/>
                <c:pt idx="0">
                  <c:v>EDGAR 
[emission height specified]</c:v>
                </c:pt>
              </c:strCache>
            </c:strRef>
          </c:cat>
          <c:val>
            <c:numRef>
              <c:f>'4. PM NF_EF'!$E$23</c:f>
              <c:numCache>
                <c:formatCode>0.00%</c:formatCode>
                <c:ptCount val="1"/>
                <c:pt idx="0">
                  <c:v>0.28465328214314467</c:v>
                </c:pt>
              </c:numCache>
            </c:numRef>
          </c:val>
          <c:extLst>
            <c:ext xmlns:c16="http://schemas.microsoft.com/office/drawing/2014/chart" uri="{C3380CC4-5D6E-409C-BE32-E72D297353CC}">
              <c16:uniqueId val="{0000000B-5811-4368-84ED-9904B7A08234}"/>
            </c:ext>
          </c:extLst>
        </c:ser>
        <c:ser>
          <c:idx val="10"/>
          <c:order val="10"/>
          <c:tx>
            <c:strRef>
              <c:f>'4. PM NF_EF'!$D$24</c:f>
              <c:strCache>
                <c:ptCount val="1"/>
                <c:pt idx="0">
                  <c:v>PM2.5 non urban close to ground</c:v>
                </c:pt>
              </c:strCache>
            </c:strRef>
          </c:tx>
          <c:spPr>
            <a:solidFill>
              <a:schemeClr val="accent5">
                <a:lumMod val="60000"/>
              </a:schemeClr>
            </a:solidFill>
            <a:ln>
              <a:noFill/>
            </a:ln>
            <a:effectLst/>
          </c:spPr>
          <c:invertIfNegative val="0"/>
          <c:cat>
            <c:strRef>
              <c:f>'4. PM NF_EF'!$E$13</c:f>
              <c:strCache>
                <c:ptCount val="1"/>
                <c:pt idx="0">
                  <c:v>EDGAR 
[emission height specified]</c:v>
                </c:pt>
              </c:strCache>
            </c:strRef>
          </c:cat>
          <c:val>
            <c:numRef>
              <c:f>'4. PM NF_EF'!$E$24</c:f>
              <c:numCache>
                <c:formatCode>0.00%</c:formatCode>
                <c:ptCount val="1"/>
                <c:pt idx="0">
                  <c:v>1.2493143871208459E-2</c:v>
                </c:pt>
              </c:numCache>
            </c:numRef>
          </c:val>
          <c:extLst>
            <c:ext xmlns:c16="http://schemas.microsoft.com/office/drawing/2014/chart" uri="{C3380CC4-5D6E-409C-BE32-E72D297353CC}">
              <c16:uniqueId val="{0000000C-5811-4368-84ED-9904B7A08234}"/>
            </c:ext>
          </c:extLst>
        </c:ser>
        <c:ser>
          <c:idx val="11"/>
          <c:order val="11"/>
          <c:tx>
            <c:strRef>
              <c:f>'4. PM NF_EF'!$D$25</c:f>
              <c:strCache>
                <c:ptCount val="1"/>
                <c:pt idx="0">
                  <c:v>PM2.5 urban low stack</c:v>
                </c:pt>
              </c:strCache>
            </c:strRef>
          </c:tx>
          <c:spPr>
            <a:solidFill>
              <a:schemeClr val="accent6">
                <a:lumMod val="60000"/>
              </a:schemeClr>
            </a:solidFill>
            <a:ln>
              <a:noFill/>
            </a:ln>
            <a:effectLst/>
          </c:spPr>
          <c:invertIfNegative val="0"/>
          <c:cat>
            <c:strRef>
              <c:f>'4. PM NF_EF'!$E$13</c:f>
              <c:strCache>
                <c:ptCount val="1"/>
                <c:pt idx="0">
                  <c:v>EDGAR 
[emission height specified]</c:v>
                </c:pt>
              </c:strCache>
            </c:strRef>
          </c:cat>
          <c:val>
            <c:numRef>
              <c:f>'4. PM NF_EF'!$E$25</c:f>
              <c:numCache>
                <c:formatCode>0.00%</c:formatCode>
                <c:ptCount val="1"/>
                <c:pt idx="0">
                  <c:v>0.2126806544053029</c:v>
                </c:pt>
              </c:numCache>
            </c:numRef>
          </c:val>
          <c:extLst>
            <c:ext xmlns:c16="http://schemas.microsoft.com/office/drawing/2014/chart" uri="{C3380CC4-5D6E-409C-BE32-E72D297353CC}">
              <c16:uniqueId val="{0000000D-5811-4368-84ED-9904B7A08234}"/>
            </c:ext>
          </c:extLst>
        </c:ser>
        <c:ser>
          <c:idx val="12"/>
          <c:order val="12"/>
          <c:tx>
            <c:strRef>
              <c:f>'4. PM NF_EF'!$D$26</c:f>
              <c:strCache>
                <c:ptCount val="1"/>
                <c:pt idx="0">
                  <c:v>PM2.5 non urban low stack</c:v>
                </c:pt>
              </c:strCache>
            </c:strRef>
          </c:tx>
          <c:spPr>
            <a:solidFill>
              <a:schemeClr val="accent1">
                <a:lumMod val="80000"/>
                <a:lumOff val="20000"/>
              </a:schemeClr>
            </a:solidFill>
            <a:ln>
              <a:noFill/>
            </a:ln>
            <a:effectLst/>
          </c:spPr>
          <c:invertIfNegative val="0"/>
          <c:cat>
            <c:strRef>
              <c:f>'4. PM NF_EF'!$E$13</c:f>
              <c:strCache>
                <c:ptCount val="1"/>
                <c:pt idx="0">
                  <c:v>EDGAR 
[emission height specified]</c:v>
                </c:pt>
              </c:strCache>
            </c:strRef>
          </c:cat>
          <c:val>
            <c:numRef>
              <c:f>'4. PM NF_EF'!$E$26</c:f>
              <c:numCache>
                <c:formatCode>0.00%</c:formatCode>
                <c:ptCount val="1"/>
                <c:pt idx="0">
                  <c:v>9.334338231069661E-3</c:v>
                </c:pt>
              </c:numCache>
            </c:numRef>
          </c:val>
          <c:extLst>
            <c:ext xmlns:c16="http://schemas.microsoft.com/office/drawing/2014/chart" uri="{C3380CC4-5D6E-409C-BE32-E72D297353CC}">
              <c16:uniqueId val="{0000000E-5811-4368-84ED-9904B7A08234}"/>
            </c:ext>
          </c:extLst>
        </c:ser>
        <c:ser>
          <c:idx val="13"/>
          <c:order val="13"/>
          <c:tx>
            <c:strRef>
              <c:f>'4. PM NF_EF'!$D$27</c:f>
              <c:strCache>
                <c:ptCount val="1"/>
                <c:pt idx="0">
                  <c:v>PM2.5 urban high stack</c:v>
                </c:pt>
              </c:strCache>
            </c:strRef>
          </c:tx>
          <c:spPr>
            <a:solidFill>
              <a:schemeClr val="accent2">
                <a:lumMod val="80000"/>
                <a:lumOff val="20000"/>
              </a:schemeClr>
            </a:solidFill>
            <a:ln>
              <a:noFill/>
            </a:ln>
            <a:effectLst/>
          </c:spPr>
          <c:invertIfNegative val="0"/>
          <c:cat>
            <c:strRef>
              <c:f>'4. PM NF_EF'!$E$13</c:f>
              <c:strCache>
                <c:ptCount val="1"/>
                <c:pt idx="0">
                  <c:v>EDGAR 
[emission height specified]</c:v>
                </c:pt>
              </c:strCache>
            </c:strRef>
          </c:cat>
          <c:val>
            <c:numRef>
              <c:f>'4. PM NF_EF'!$E$27</c:f>
              <c:numCache>
                <c:formatCode>0.00%</c:formatCode>
                <c:ptCount val="1"/>
                <c:pt idx="0">
                  <c:v>0.10389875920065783</c:v>
                </c:pt>
              </c:numCache>
            </c:numRef>
          </c:val>
          <c:extLst>
            <c:ext xmlns:c16="http://schemas.microsoft.com/office/drawing/2014/chart" uri="{C3380CC4-5D6E-409C-BE32-E72D297353CC}">
              <c16:uniqueId val="{0000000F-5811-4368-84ED-9904B7A08234}"/>
            </c:ext>
          </c:extLst>
        </c:ser>
        <c:ser>
          <c:idx val="14"/>
          <c:order val="14"/>
          <c:tx>
            <c:strRef>
              <c:f>'4. PM NF_EF'!$D$28</c:f>
              <c:strCache>
                <c:ptCount val="1"/>
                <c:pt idx="0">
                  <c:v>PM2.5 non urban high stack</c:v>
                </c:pt>
              </c:strCache>
            </c:strRef>
          </c:tx>
          <c:spPr>
            <a:solidFill>
              <a:schemeClr val="accent3">
                <a:lumMod val="80000"/>
                <a:lumOff val="20000"/>
              </a:schemeClr>
            </a:solidFill>
            <a:ln>
              <a:noFill/>
            </a:ln>
            <a:effectLst/>
          </c:spPr>
          <c:invertIfNegative val="0"/>
          <c:cat>
            <c:strRef>
              <c:f>'4. PM NF_EF'!$E$13</c:f>
              <c:strCache>
                <c:ptCount val="1"/>
                <c:pt idx="0">
                  <c:v>EDGAR 
[emission height specified]</c:v>
                </c:pt>
              </c:strCache>
            </c:strRef>
          </c:cat>
          <c:val>
            <c:numRef>
              <c:f>'4. PM NF_EF'!$E$28</c:f>
              <c:numCache>
                <c:formatCode>0.00%</c:formatCode>
                <c:ptCount val="1"/>
                <c:pt idx="0">
                  <c:v>4.5600111720514799E-3</c:v>
                </c:pt>
              </c:numCache>
            </c:numRef>
          </c:val>
          <c:extLst>
            <c:ext xmlns:c16="http://schemas.microsoft.com/office/drawing/2014/chart" uri="{C3380CC4-5D6E-409C-BE32-E72D297353CC}">
              <c16:uniqueId val="{00000010-5811-4368-84ED-9904B7A08234}"/>
            </c:ext>
          </c:extLst>
        </c:ser>
        <c:ser>
          <c:idx val="15"/>
          <c:order val="15"/>
          <c:tx>
            <c:strRef>
              <c:f>'4. PM NF_EF'!$D$29</c:f>
              <c:strCache>
                <c:ptCount val="1"/>
                <c:pt idx="0">
                  <c:v>PM2.5 low stratosphere up troposphere</c:v>
                </c:pt>
              </c:strCache>
            </c:strRef>
          </c:tx>
          <c:spPr>
            <a:solidFill>
              <a:schemeClr val="accent4">
                <a:lumMod val="80000"/>
                <a:lumOff val="20000"/>
              </a:schemeClr>
            </a:solidFill>
            <a:ln>
              <a:noFill/>
            </a:ln>
            <a:effectLst/>
          </c:spPr>
          <c:invertIfNegative val="0"/>
          <c:cat>
            <c:strRef>
              <c:f>'4. PM NF_EF'!$E$13</c:f>
              <c:strCache>
                <c:ptCount val="1"/>
                <c:pt idx="0">
                  <c:v>EDGAR 
[emission height specified]</c:v>
                </c:pt>
              </c:strCache>
            </c:strRef>
          </c:cat>
          <c:val>
            <c:numRef>
              <c:f>'4. PM NF_EF'!$E$29</c:f>
              <c:numCache>
                <c:formatCode>0.00%</c:formatCode>
                <c:ptCount val="1"/>
                <c:pt idx="0">
                  <c:v>3.3290883859110523E-5</c:v>
                </c:pt>
              </c:numCache>
            </c:numRef>
          </c:val>
          <c:extLst>
            <c:ext xmlns:c16="http://schemas.microsoft.com/office/drawing/2014/chart" uri="{C3380CC4-5D6E-409C-BE32-E72D297353CC}">
              <c16:uniqueId val="{00000011-5811-4368-84ED-9904B7A08234}"/>
            </c:ext>
          </c:extLst>
        </c:ser>
        <c:dLbls>
          <c:showLegendKey val="0"/>
          <c:showVal val="0"/>
          <c:showCatName val="0"/>
          <c:showSerName val="0"/>
          <c:showPercent val="0"/>
          <c:showBubbleSize val="0"/>
        </c:dLbls>
        <c:gapWidth val="150"/>
        <c:overlap val="100"/>
        <c:axId val="120080992"/>
        <c:axId val="120067680"/>
      </c:barChart>
      <c:catAx>
        <c:axId val="120080992"/>
        <c:scaling>
          <c:orientation val="minMax"/>
        </c:scaling>
        <c:delete val="1"/>
        <c:axPos val="b"/>
        <c:numFmt formatCode="General" sourceLinked="1"/>
        <c:majorTickMark val="none"/>
        <c:minorTickMark val="none"/>
        <c:tickLblPos val="nextTo"/>
        <c:crossAx val="120067680"/>
        <c:crosses val="autoZero"/>
        <c:auto val="1"/>
        <c:lblAlgn val="ctr"/>
        <c:lblOffset val="100"/>
        <c:noMultiLvlLbl val="0"/>
      </c:catAx>
      <c:valAx>
        <c:axId val="120067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80992"/>
        <c:crosses val="autoZero"/>
        <c:crossBetween val="between"/>
      </c:valAx>
      <c:spPr>
        <a:noFill/>
        <a:ln>
          <a:noFill/>
        </a:ln>
        <a:effectLst/>
      </c:spPr>
    </c:plotArea>
    <c:legend>
      <c:legendPos val="b"/>
      <c:layout>
        <c:manualLayout>
          <c:xMode val="edge"/>
          <c:yMode val="edge"/>
          <c:x val="0.48438690428734477"/>
          <c:y val="0.32423615317316112"/>
          <c:w val="0.51316523799851343"/>
          <c:h val="0.3640065827824812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baseline="0">
                <a:solidFill>
                  <a:sysClr val="windowText" lastClr="000000"/>
                </a:solidFill>
                <a:effectLst/>
              </a:rPr>
              <a:t>Particulate matter, EF 3.0:</a:t>
            </a:r>
            <a:endParaRPr lang="en-US" sz="1600">
              <a:solidFill>
                <a:sysClr val="windowText" lastClr="000000"/>
              </a:solidFill>
              <a:effectLst/>
            </a:endParaRPr>
          </a:p>
          <a:p>
            <a:pPr>
              <a:defRPr sz="1600">
                <a:solidFill>
                  <a:sysClr val="windowText" lastClr="000000"/>
                </a:solidFill>
              </a:defRPr>
            </a:pPr>
            <a:r>
              <a:rPr lang="en-US" sz="1600" b="1" i="0" baseline="0">
                <a:solidFill>
                  <a:sysClr val="windowText" lastClr="000000"/>
                </a:solidFill>
                <a:effectLst/>
              </a:rPr>
              <a:t>flow contribution to global impact (height unspecified) </a:t>
            </a:r>
            <a:endParaRPr lang="en-US" sz="16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7822921117418461"/>
          <c:y val="0.20553767918433274"/>
          <c:w val="0.73960456977761513"/>
          <c:h val="0.69184416851739672"/>
        </c:manualLayout>
      </c:layout>
      <c:barChart>
        <c:barDir val="col"/>
        <c:grouping val="percentStacked"/>
        <c:varyColors val="0"/>
        <c:ser>
          <c:idx val="0"/>
          <c:order val="0"/>
          <c:tx>
            <c:strRef>
              <c:f>'4. PM NF_EF'!$L$14</c:f>
              <c:strCache>
                <c:ptCount val="1"/>
                <c:pt idx="0">
                  <c:v>NOx</c:v>
                </c:pt>
              </c:strCache>
            </c:strRef>
          </c:tx>
          <c:spPr>
            <a:solidFill>
              <a:schemeClr val="accent1"/>
            </a:solidFill>
            <a:ln>
              <a:noFill/>
            </a:ln>
            <a:effectLst/>
          </c:spPr>
          <c:invertIfNegative val="0"/>
          <c:cat>
            <c:strRef>
              <c:f>'4. PM NF_EF'!$M$13</c:f>
              <c:strCache>
                <c:ptCount val="1"/>
                <c:pt idx="0">
                  <c:v>EDGAR 
[emission height unspecified]</c:v>
                </c:pt>
              </c:strCache>
            </c:strRef>
          </c:cat>
          <c:val>
            <c:numRef>
              <c:f>'4. PM NF_EF'!$M$14</c:f>
              <c:numCache>
                <c:formatCode>0.0%</c:formatCode>
                <c:ptCount val="1"/>
                <c:pt idx="0">
                  <c:v>1.4612552285952303E-2</c:v>
                </c:pt>
              </c:numCache>
            </c:numRef>
          </c:val>
          <c:extLst>
            <c:ext xmlns:c16="http://schemas.microsoft.com/office/drawing/2014/chart" uri="{C3380CC4-5D6E-409C-BE32-E72D297353CC}">
              <c16:uniqueId val="{00000000-086C-429C-A7FA-BDEAD99D2D4C}"/>
            </c:ext>
          </c:extLst>
        </c:ser>
        <c:ser>
          <c:idx val="1"/>
          <c:order val="1"/>
          <c:tx>
            <c:strRef>
              <c:f>'4. PM NF_EF'!$L$15</c:f>
              <c:strCache>
                <c:ptCount val="1"/>
                <c:pt idx="0">
                  <c:v>SO2</c:v>
                </c:pt>
              </c:strCache>
            </c:strRef>
          </c:tx>
          <c:spPr>
            <a:solidFill>
              <a:schemeClr val="accent2"/>
            </a:solidFill>
            <a:ln>
              <a:noFill/>
            </a:ln>
            <a:effectLst/>
          </c:spPr>
          <c:invertIfNegative val="0"/>
          <c:cat>
            <c:strRef>
              <c:f>'4. PM NF_EF'!$M$13</c:f>
              <c:strCache>
                <c:ptCount val="1"/>
                <c:pt idx="0">
                  <c:v>EDGAR 
[emission height unspecified]</c:v>
                </c:pt>
              </c:strCache>
            </c:strRef>
          </c:cat>
          <c:val>
            <c:numRef>
              <c:f>'4. PM NF_EF'!$M$15</c:f>
              <c:numCache>
                <c:formatCode>0.0%</c:formatCode>
                <c:ptCount val="1"/>
                <c:pt idx="0">
                  <c:v>6.6324316533306935E-2</c:v>
                </c:pt>
              </c:numCache>
            </c:numRef>
          </c:val>
          <c:extLst>
            <c:ext xmlns:c16="http://schemas.microsoft.com/office/drawing/2014/chart" uri="{C3380CC4-5D6E-409C-BE32-E72D297353CC}">
              <c16:uniqueId val="{00000001-086C-429C-A7FA-BDEAD99D2D4C}"/>
            </c:ext>
          </c:extLst>
        </c:ser>
        <c:ser>
          <c:idx val="2"/>
          <c:order val="2"/>
          <c:tx>
            <c:strRef>
              <c:f>'4. PM NF_EF'!$L$16</c:f>
              <c:strCache>
                <c:ptCount val="1"/>
                <c:pt idx="0">
                  <c:v>NH3</c:v>
                </c:pt>
              </c:strCache>
            </c:strRef>
          </c:tx>
          <c:spPr>
            <a:solidFill>
              <a:schemeClr val="accent3"/>
            </a:solidFill>
            <a:ln>
              <a:noFill/>
            </a:ln>
            <a:effectLst/>
          </c:spPr>
          <c:invertIfNegative val="0"/>
          <c:cat>
            <c:strRef>
              <c:f>'4. PM NF_EF'!$M$13</c:f>
              <c:strCache>
                <c:ptCount val="1"/>
                <c:pt idx="0">
                  <c:v>EDGAR 
[emission height unspecified]</c:v>
                </c:pt>
              </c:strCache>
            </c:strRef>
          </c:cat>
          <c:val>
            <c:numRef>
              <c:f>'4. PM NF_EF'!$M$16</c:f>
              <c:numCache>
                <c:formatCode>0.0%</c:formatCode>
                <c:ptCount val="1"/>
                <c:pt idx="0">
                  <c:v>9.3130725431104108E-2</c:v>
                </c:pt>
              </c:numCache>
            </c:numRef>
          </c:val>
          <c:extLst>
            <c:ext xmlns:c16="http://schemas.microsoft.com/office/drawing/2014/chart" uri="{C3380CC4-5D6E-409C-BE32-E72D297353CC}">
              <c16:uniqueId val="{00000002-086C-429C-A7FA-BDEAD99D2D4C}"/>
            </c:ext>
          </c:extLst>
        </c:ser>
        <c:ser>
          <c:idx val="3"/>
          <c:order val="3"/>
          <c:tx>
            <c:strRef>
              <c:f>'4. PM NF_EF'!$L$17</c:f>
              <c:strCache>
                <c:ptCount val="1"/>
                <c:pt idx="0">
                  <c:v>PM2.5</c:v>
                </c:pt>
              </c:strCache>
            </c:strRef>
          </c:tx>
          <c:spPr>
            <a:solidFill>
              <a:schemeClr val="accent4"/>
            </a:solidFill>
            <a:ln>
              <a:noFill/>
            </a:ln>
            <a:effectLst/>
          </c:spPr>
          <c:invertIfNegative val="0"/>
          <c:cat>
            <c:strRef>
              <c:f>'4. PM NF_EF'!$M$13</c:f>
              <c:strCache>
                <c:ptCount val="1"/>
                <c:pt idx="0">
                  <c:v>EDGAR 
[emission height unspecified]</c:v>
                </c:pt>
              </c:strCache>
            </c:strRef>
          </c:cat>
          <c:val>
            <c:numRef>
              <c:f>'4. PM NF_EF'!$M$17</c:f>
              <c:numCache>
                <c:formatCode>0.0%</c:formatCode>
                <c:ptCount val="1"/>
                <c:pt idx="0">
                  <c:v>0.82593240574963667</c:v>
                </c:pt>
              </c:numCache>
            </c:numRef>
          </c:val>
          <c:extLst>
            <c:ext xmlns:c16="http://schemas.microsoft.com/office/drawing/2014/chart" uri="{C3380CC4-5D6E-409C-BE32-E72D297353CC}">
              <c16:uniqueId val="{00000003-086C-429C-A7FA-BDEAD99D2D4C}"/>
            </c:ext>
          </c:extLst>
        </c:ser>
        <c:dLbls>
          <c:showLegendKey val="0"/>
          <c:showVal val="0"/>
          <c:showCatName val="0"/>
          <c:showSerName val="0"/>
          <c:showPercent val="0"/>
          <c:showBubbleSize val="0"/>
        </c:dLbls>
        <c:gapWidth val="150"/>
        <c:overlap val="100"/>
        <c:axId val="120087648"/>
        <c:axId val="120084320"/>
      </c:barChart>
      <c:catAx>
        <c:axId val="120087648"/>
        <c:scaling>
          <c:orientation val="minMax"/>
        </c:scaling>
        <c:delete val="1"/>
        <c:axPos val="b"/>
        <c:numFmt formatCode="General" sourceLinked="1"/>
        <c:majorTickMark val="none"/>
        <c:minorTickMark val="none"/>
        <c:tickLblPos val="nextTo"/>
        <c:crossAx val="120084320"/>
        <c:crosses val="autoZero"/>
        <c:auto val="1"/>
        <c:lblAlgn val="ctr"/>
        <c:lblOffset val="100"/>
        <c:noMultiLvlLbl val="0"/>
      </c:catAx>
      <c:valAx>
        <c:axId val="120084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87648"/>
        <c:crosses val="autoZero"/>
        <c:crossBetween val="between"/>
      </c:valAx>
      <c:spPr>
        <a:noFill/>
        <a:ln>
          <a:noFill/>
        </a:ln>
        <a:effectLst/>
      </c:spPr>
    </c:plotArea>
    <c:legend>
      <c:legendPos val="b"/>
      <c:layout>
        <c:manualLayout>
          <c:xMode val="edge"/>
          <c:yMode val="edge"/>
          <c:x val="0.2733491525768581"/>
          <c:y val="0.92249183996231265"/>
          <c:w val="0.53563266660632936"/>
          <c:h val="4.8799690603384162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b="1" i="0" baseline="0">
                <a:effectLst/>
              </a:rPr>
              <a:t>Photochemical ozone formation:</a:t>
            </a:r>
            <a:endParaRPr lang="en-US" sz="1600">
              <a:effectLst/>
            </a:endParaRPr>
          </a:p>
          <a:p>
            <a:pPr>
              <a:defRPr sz="1600"/>
            </a:pPr>
            <a:r>
              <a:rPr lang="en-US" sz="1600" b="1" i="0" baseline="0">
                <a:effectLst/>
              </a:rPr>
              <a:t>flow contribution to global impact</a:t>
            </a:r>
            <a:endParaRPr lang="en-US" sz="1600">
              <a:effectLst/>
            </a:endParaRPr>
          </a:p>
        </c:rich>
      </c:tx>
      <c:overlay val="0"/>
    </c:title>
    <c:autoTitleDeleted val="0"/>
    <c:plotArea>
      <c:layout>
        <c:manualLayout>
          <c:layoutTarget val="inner"/>
          <c:xMode val="edge"/>
          <c:yMode val="edge"/>
          <c:x val="0.16170395652551553"/>
          <c:y val="0.16745522881880187"/>
          <c:w val="0.5881046997942273"/>
          <c:h val="0.68415352732207557"/>
        </c:manualLayout>
      </c:layout>
      <c:barChart>
        <c:barDir val="col"/>
        <c:grouping val="stacked"/>
        <c:varyColors val="0"/>
        <c:ser>
          <c:idx val="0"/>
          <c:order val="0"/>
          <c:tx>
            <c:strRef>
              <c:f>'6. POF NF'!$C$16</c:f>
              <c:strCache>
                <c:ptCount val="1"/>
                <c:pt idx="0">
                  <c:v>NMVOC</c:v>
                </c:pt>
              </c:strCache>
            </c:strRef>
          </c:tx>
          <c:invertIfNegative val="0"/>
          <c:cat>
            <c:strRef>
              <c:f>'6. POF NF'!$D$15:$D$15</c:f>
              <c:strCache>
                <c:ptCount val="1"/>
                <c:pt idx="0">
                  <c:v>global inventory 2010</c:v>
                </c:pt>
              </c:strCache>
            </c:strRef>
          </c:cat>
          <c:val>
            <c:numRef>
              <c:f>'6. POF NF'!$D$16:$D$16</c:f>
              <c:numCache>
                <c:formatCode>0.0%</c:formatCode>
                <c:ptCount val="1"/>
                <c:pt idx="0">
                  <c:v>0.48295271755218594</c:v>
                </c:pt>
              </c:numCache>
            </c:numRef>
          </c:val>
          <c:extLst>
            <c:ext xmlns:c16="http://schemas.microsoft.com/office/drawing/2014/chart" uri="{C3380CC4-5D6E-409C-BE32-E72D297353CC}">
              <c16:uniqueId val="{00000000-C8AC-421B-8238-246DC1EF0B1B}"/>
            </c:ext>
          </c:extLst>
        </c:ser>
        <c:ser>
          <c:idx val="1"/>
          <c:order val="1"/>
          <c:tx>
            <c:strRef>
              <c:f>'6. POF NF'!$C$19</c:f>
              <c:strCache>
                <c:ptCount val="1"/>
                <c:pt idx="0">
                  <c:v>CH4 (Land use change)</c:v>
                </c:pt>
              </c:strCache>
            </c:strRef>
          </c:tx>
          <c:invertIfNegative val="0"/>
          <c:cat>
            <c:strRef>
              <c:f>'6. POF NF'!$D$15:$D$15</c:f>
              <c:strCache>
                <c:ptCount val="1"/>
                <c:pt idx="0">
                  <c:v>global inventory 2010</c:v>
                </c:pt>
              </c:strCache>
            </c:strRef>
          </c:cat>
          <c:val>
            <c:numRef>
              <c:f>'6. POF NF'!$D$19:$D$19</c:f>
              <c:numCache>
                <c:formatCode>0.0%</c:formatCode>
                <c:ptCount val="1"/>
                <c:pt idx="0">
                  <c:v>1.3533333388253443E-3</c:v>
                </c:pt>
              </c:numCache>
            </c:numRef>
          </c:val>
          <c:extLst>
            <c:ext xmlns:c16="http://schemas.microsoft.com/office/drawing/2014/chart" uri="{C3380CC4-5D6E-409C-BE32-E72D297353CC}">
              <c16:uniqueId val="{00000001-C8AC-421B-8238-246DC1EF0B1B}"/>
            </c:ext>
          </c:extLst>
        </c:ser>
        <c:ser>
          <c:idx val="2"/>
          <c:order val="2"/>
          <c:tx>
            <c:strRef>
              <c:f>'6. POF NF'!$C$20</c:f>
              <c:strCache>
                <c:ptCount val="1"/>
                <c:pt idx="0">
                  <c:v>Nox</c:v>
                </c:pt>
              </c:strCache>
            </c:strRef>
          </c:tx>
          <c:invertIfNegative val="0"/>
          <c:cat>
            <c:strRef>
              <c:f>'6. POF NF'!$D$15:$D$15</c:f>
              <c:strCache>
                <c:ptCount val="1"/>
                <c:pt idx="0">
                  <c:v>global inventory 2010</c:v>
                </c:pt>
              </c:strCache>
            </c:strRef>
          </c:cat>
          <c:val>
            <c:numRef>
              <c:f>'6. POF NF'!$D$20:$D$20</c:f>
              <c:numCache>
                <c:formatCode>0.0%</c:formatCode>
                <c:ptCount val="1"/>
                <c:pt idx="0">
                  <c:v>0.40250074522697854</c:v>
                </c:pt>
              </c:numCache>
            </c:numRef>
          </c:val>
          <c:extLst>
            <c:ext xmlns:c16="http://schemas.microsoft.com/office/drawing/2014/chart" uri="{C3380CC4-5D6E-409C-BE32-E72D297353CC}">
              <c16:uniqueId val="{00000002-C8AC-421B-8238-246DC1EF0B1B}"/>
            </c:ext>
          </c:extLst>
        </c:ser>
        <c:ser>
          <c:idx val="3"/>
          <c:order val="3"/>
          <c:tx>
            <c:strRef>
              <c:f>'6. POF NF'!$C$21</c:f>
              <c:strCache>
                <c:ptCount val="1"/>
                <c:pt idx="0">
                  <c:v>CO</c:v>
                </c:pt>
              </c:strCache>
            </c:strRef>
          </c:tx>
          <c:invertIfNegative val="0"/>
          <c:cat>
            <c:strRef>
              <c:f>'6. POF NF'!$D$15:$D$15</c:f>
              <c:strCache>
                <c:ptCount val="1"/>
                <c:pt idx="0">
                  <c:v>global inventory 2010</c:v>
                </c:pt>
              </c:strCache>
            </c:strRef>
          </c:cat>
          <c:val>
            <c:numRef>
              <c:f>'6. POF NF'!$D$21:$D$21</c:f>
              <c:numCache>
                <c:formatCode>0.0%</c:formatCode>
                <c:ptCount val="1"/>
                <c:pt idx="0">
                  <c:v>0.10109990062252797</c:v>
                </c:pt>
              </c:numCache>
            </c:numRef>
          </c:val>
          <c:extLst>
            <c:ext xmlns:c16="http://schemas.microsoft.com/office/drawing/2014/chart" uri="{C3380CC4-5D6E-409C-BE32-E72D297353CC}">
              <c16:uniqueId val="{00000003-C8AC-421B-8238-246DC1EF0B1B}"/>
            </c:ext>
          </c:extLst>
        </c:ser>
        <c:dLbls>
          <c:showLegendKey val="0"/>
          <c:showVal val="0"/>
          <c:showCatName val="0"/>
          <c:showSerName val="0"/>
          <c:showPercent val="0"/>
          <c:showBubbleSize val="0"/>
        </c:dLbls>
        <c:gapWidth val="150"/>
        <c:overlap val="100"/>
        <c:axId val="108257664"/>
        <c:axId val="108259200"/>
      </c:barChart>
      <c:catAx>
        <c:axId val="108257664"/>
        <c:scaling>
          <c:orientation val="minMax"/>
        </c:scaling>
        <c:delete val="0"/>
        <c:axPos val="b"/>
        <c:numFmt formatCode="General" sourceLinked="0"/>
        <c:majorTickMark val="out"/>
        <c:minorTickMark val="none"/>
        <c:tickLblPos val="nextTo"/>
        <c:crossAx val="108259200"/>
        <c:crosses val="autoZero"/>
        <c:auto val="1"/>
        <c:lblAlgn val="ctr"/>
        <c:lblOffset val="100"/>
        <c:noMultiLvlLbl val="0"/>
      </c:catAx>
      <c:valAx>
        <c:axId val="108259200"/>
        <c:scaling>
          <c:orientation val="minMax"/>
        </c:scaling>
        <c:delete val="0"/>
        <c:axPos val="l"/>
        <c:majorGridlines/>
        <c:title>
          <c:tx>
            <c:rich>
              <a:bodyPr rot="-5400000" vert="horz"/>
              <a:lstStyle/>
              <a:p>
                <a:pPr>
                  <a:defRPr/>
                </a:pPr>
                <a:r>
                  <a:rPr lang="it-IT"/>
                  <a:t>kg NMVOC eq</a:t>
                </a:r>
              </a:p>
            </c:rich>
          </c:tx>
          <c:layout>
            <c:manualLayout>
              <c:xMode val="edge"/>
              <c:yMode val="edge"/>
              <c:x val="4.0011764459508534E-2"/>
              <c:y val="0.41429352899407762"/>
            </c:manualLayout>
          </c:layout>
          <c:overlay val="0"/>
        </c:title>
        <c:numFmt formatCode="0.0%" sourceLinked="1"/>
        <c:majorTickMark val="out"/>
        <c:minorTickMark val="none"/>
        <c:tickLblPos val="nextTo"/>
        <c:crossAx val="108257664"/>
        <c:crosses val="autoZero"/>
        <c:crossBetween val="between"/>
      </c:valAx>
    </c:plotArea>
    <c:legend>
      <c:legendPos val="r"/>
      <c:layout>
        <c:manualLayout>
          <c:xMode val="edge"/>
          <c:yMode val="edge"/>
          <c:x val="0.77215843274195228"/>
          <c:y val="0.34621727105488642"/>
          <c:w val="0.1473908990927367"/>
          <c:h val="0.25843109409926346"/>
        </c:manualLayout>
      </c:layout>
      <c:overlay val="0"/>
    </c:legend>
    <c:plotVisOnly val="1"/>
    <c:dispBlanksAs val="gap"/>
    <c:showDLblsOverMax val="0"/>
  </c:chart>
  <c:spPr>
    <a:ln>
      <a:solidFill>
        <a:schemeClr val="bg1">
          <a:lumMod val="85000"/>
        </a:schemeClr>
      </a:solid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baseline="0">
                <a:solidFill>
                  <a:sysClr val="windowText" lastClr="000000"/>
                </a:solidFill>
                <a:effectLst/>
              </a:rPr>
              <a:t>Acidification:</a:t>
            </a:r>
            <a:endParaRPr lang="en-US" sz="1600">
              <a:solidFill>
                <a:sysClr val="windowText" lastClr="000000"/>
              </a:solidFill>
              <a:effectLst/>
            </a:endParaRPr>
          </a:p>
          <a:p>
            <a:pPr>
              <a:defRPr sz="1600">
                <a:solidFill>
                  <a:sysClr val="windowText" lastClr="000000"/>
                </a:solidFill>
              </a:defRPr>
            </a:pPr>
            <a:r>
              <a:rPr lang="en-US" sz="1600" b="1" i="0" baseline="0">
                <a:solidFill>
                  <a:sysClr val="windowText" lastClr="000000"/>
                </a:solidFill>
                <a:effectLst/>
              </a:rPr>
              <a:t>flow contribution to global impact</a:t>
            </a:r>
            <a:endParaRPr lang="en-US" sz="16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284201560990558E-2"/>
          <c:y val="0.22246047387922882"/>
          <c:w val="0.76049134506375593"/>
          <c:h val="0.60178658852212263"/>
        </c:manualLayout>
      </c:layout>
      <c:barChart>
        <c:barDir val="col"/>
        <c:grouping val="percentStacked"/>
        <c:varyColors val="0"/>
        <c:ser>
          <c:idx val="0"/>
          <c:order val="0"/>
          <c:tx>
            <c:strRef>
              <c:f>'7. AC NF'!$C$16</c:f>
              <c:strCache>
                <c:ptCount val="1"/>
                <c:pt idx="0">
                  <c:v>NOx</c:v>
                </c:pt>
              </c:strCache>
            </c:strRef>
          </c:tx>
          <c:spPr>
            <a:solidFill>
              <a:schemeClr val="accent1"/>
            </a:solidFill>
            <a:ln>
              <a:noFill/>
            </a:ln>
            <a:effectLst/>
          </c:spPr>
          <c:invertIfNegative val="0"/>
          <c:cat>
            <c:strRef>
              <c:f>'7. AC NF'!$D$15:$F$15</c:f>
              <c:strCache>
                <c:ptCount val="3"/>
                <c:pt idx="0">
                  <c:v>Global inventory 2010 from EDGAR</c:v>
                </c:pt>
                <c:pt idx="1">
                  <c:v>Global inventory 2010 from ECCAD/MACCity</c:v>
                </c:pt>
                <c:pt idx="2">
                  <c:v>Global inventory 2010 from Oita et al.(2016)</c:v>
                </c:pt>
              </c:strCache>
            </c:strRef>
          </c:cat>
          <c:val>
            <c:numRef>
              <c:f>'7. AC NF'!$D$16:$F$16</c:f>
              <c:numCache>
                <c:formatCode>0%</c:formatCode>
                <c:ptCount val="3"/>
                <c:pt idx="0">
                  <c:v>0.21792551167810201</c:v>
                </c:pt>
                <c:pt idx="1">
                  <c:v>0.17053188684588269</c:v>
                </c:pt>
                <c:pt idx="2">
                  <c:v>7.9401751032406709E-2</c:v>
                </c:pt>
              </c:numCache>
            </c:numRef>
          </c:val>
          <c:extLst>
            <c:ext xmlns:c16="http://schemas.microsoft.com/office/drawing/2014/chart" uri="{C3380CC4-5D6E-409C-BE32-E72D297353CC}">
              <c16:uniqueId val="{00000000-90BA-4840-8D04-B59F615B706F}"/>
            </c:ext>
          </c:extLst>
        </c:ser>
        <c:ser>
          <c:idx val="1"/>
          <c:order val="1"/>
          <c:tx>
            <c:strRef>
              <c:f>'7. AC NF'!$C$17</c:f>
              <c:strCache>
                <c:ptCount val="1"/>
                <c:pt idx="0">
                  <c:v>SO2</c:v>
                </c:pt>
              </c:strCache>
            </c:strRef>
          </c:tx>
          <c:spPr>
            <a:solidFill>
              <a:schemeClr val="accent2"/>
            </a:solidFill>
            <a:ln>
              <a:noFill/>
            </a:ln>
            <a:effectLst/>
          </c:spPr>
          <c:invertIfNegative val="0"/>
          <c:cat>
            <c:strRef>
              <c:f>'7. AC NF'!$D$15:$F$15</c:f>
              <c:strCache>
                <c:ptCount val="3"/>
                <c:pt idx="0">
                  <c:v>Global inventory 2010 from EDGAR</c:v>
                </c:pt>
                <c:pt idx="1">
                  <c:v>Global inventory 2010 from ECCAD/MACCity</c:v>
                </c:pt>
                <c:pt idx="2">
                  <c:v>Global inventory 2010 from Oita et al.(2016)</c:v>
                </c:pt>
              </c:strCache>
            </c:strRef>
          </c:cat>
          <c:val>
            <c:numRef>
              <c:f>'7. AC NF'!$D$17:$F$17</c:f>
              <c:numCache>
                <c:formatCode>0%</c:formatCode>
                <c:ptCount val="3"/>
                <c:pt idx="0">
                  <c:v>0.3502066198095744</c:v>
                </c:pt>
                <c:pt idx="1">
                  <c:v>0.41641717687573032</c:v>
                </c:pt>
                <c:pt idx="2">
                  <c:v>0.50396898389793798</c:v>
                </c:pt>
              </c:numCache>
            </c:numRef>
          </c:val>
          <c:extLst>
            <c:ext xmlns:c16="http://schemas.microsoft.com/office/drawing/2014/chart" uri="{C3380CC4-5D6E-409C-BE32-E72D297353CC}">
              <c16:uniqueId val="{00000001-90BA-4840-8D04-B59F615B706F}"/>
            </c:ext>
          </c:extLst>
        </c:ser>
        <c:ser>
          <c:idx val="2"/>
          <c:order val="2"/>
          <c:tx>
            <c:strRef>
              <c:f>'7. AC NF'!$C$18</c:f>
              <c:strCache>
                <c:ptCount val="1"/>
                <c:pt idx="0">
                  <c:v>NH3</c:v>
                </c:pt>
              </c:strCache>
            </c:strRef>
          </c:tx>
          <c:spPr>
            <a:solidFill>
              <a:schemeClr val="accent3"/>
            </a:solidFill>
            <a:ln>
              <a:noFill/>
            </a:ln>
            <a:effectLst/>
          </c:spPr>
          <c:invertIfNegative val="0"/>
          <c:cat>
            <c:strRef>
              <c:f>'7. AC NF'!$D$15:$F$15</c:f>
              <c:strCache>
                <c:ptCount val="3"/>
                <c:pt idx="0">
                  <c:v>Global inventory 2010 from EDGAR</c:v>
                </c:pt>
                <c:pt idx="1">
                  <c:v>Global inventory 2010 from ECCAD/MACCity</c:v>
                </c:pt>
                <c:pt idx="2">
                  <c:v>Global inventory 2010 from Oita et al.(2016)</c:v>
                </c:pt>
              </c:strCache>
            </c:strRef>
          </c:cat>
          <c:val>
            <c:numRef>
              <c:f>'7. AC NF'!$D$18:$F$18</c:f>
              <c:numCache>
                <c:formatCode>0%</c:formatCode>
                <c:ptCount val="3"/>
                <c:pt idx="0">
                  <c:v>0.43186786851232362</c:v>
                </c:pt>
                <c:pt idx="1">
                  <c:v>0.41305093627838702</c:v>
                </c:pt>
                <c:pt idx="2">
                  <c:v>0.41662926506965525</c:v>
                </c:pt>
              </c:numCache>
            </c:numRef>
          </c:val>
          <c:extLst>
            <c:ext xmlns:c16="http://schemas.microsoft.com/office/drawing/2014/chart" uri="{C3380CC4-5D6E-409C-BE32-E72D297353CC}">
              <c16:uniqueId val="{00000002-90BA-4840-8D04-B59F615B706F}"/>
            </c:ext>
          </c:extLst>
        </c:ser>
        <c:dLbls>
          <c:showLegendKey val="0"/>
          <c:showVal val="0"/>
          <c:showCatName val="0"/>
          <c:showSerName val="0"/>
          <c:showPercent val="0"/>
          <c:showBubbleSize val="0"/>
        </c:dLbls>
        <c:gapWidth val="150"/>
        <c:overlap val="100"/>
        <c:axId val="2070718784"/>
        <c:axId val="2070722944"/>
      </c:barChart>
      <c:catAx>
        <c:axId val="2070718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0722944"/>
        <c:crosses val="autoZero"/>
        <c:auto val="1"/>
        <c:lblAlgn val="ctr"/>
        <c:lblOffset val="100"/>
        <c:noMultiLvlLbl val="0"/>
      </c:catAx>
      <c:valAx>
        <c:axId val="2070722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0718784"/>
        <c:crosses val="autoZero"/>
        <c:crossBetween val="between"/>
      </c:valAx>
      <c:spPr>
        <a:noFill/>
        <a:ln>
          <a:noFill/>
        </a:ln>
        <a:effectLst/>
      </c:spPr>
    </c:plotArea>
    <c:legend>
      <c:legendPos val="b"/>
      <c:layout>
        <c:manualLayout>
          <c:xMode val="edge"/>
          <c:yMode val="edge"/>
          <c:x val="0.86755038261968787"/>
          <c:y val="0.24605040334253236"/>
          <c:w val="0.10239909737547613"/>
          <c:h val="0.298229224964779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baseline="0">
                <a:solidFill>
                  <a:sysClr val="windowText" lastClr="000000"/>
                </a:solidFill>
                <a:effectLst/>
              </a:rPr>
              <a:t>Eutrophication terrestrial:</a:t>
            </a:r>
            <a:endParaRPr lang="en-US" sz="1600">
              <a:solidFill>
                <a:sysClr val="windowText" lastClr="000000"/>
              </a:solidFill>
              <a:effectLst/>
            </a:endParaRPr>
          </a:p>
          <a:p>
            <a:pPr>
              <a:defRPr sz="1600">
                <a:solidFill>
                  <a:sysClr val="windowText" lastClr="000000"/>
                </a:solidFill>
              </a:defRPr>
            </a:pPr>
            <a:r>
              <a:rPr lang="en-US" sz="1600" b="1" i="0" baseline="0">
                <a:solidFill>
                  <a:sysClr val="windowText" lastClr="000000"/>
                </a:solidFill>
                <a:effectLst/>
              </a:rPr>
              <a:t>flow contribution to global impact</a:t>
            </a:r>
            <a:endParaRPr lang="en-US" sz="16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8219613130473833E-2"/>
          <c:y val="0.27342592592592591"/>
          <c:w val="0.71912772419802695"/>
          <c:h val="0.53185914260717415"/>
        </c:manualLayout>
      </c:layout>
      <c:barChart>
        <c:barDir val="col"/>
        <c:grouping val="percentStacked"/>
        <c:varyColors val="0"/>
        <c:ser>
          <c:idx val="0"/>
          <c:order val="0"/>
          <c:tx>
            <c:strRef>
              <c:f>'8. EUTT NF'!$C$15</c:f>
              <c:strCache>
                <c:ptCount val="1"/>
                <c:pt idx="0">
                  <c:v>NH3 (to air)</c:v>
                </c:pt>
              </c:strCache>
            </c:strRef>
          </c:tx>
          <c:spPr>
            <a:solidFill>
              <a:schemeClr val="accent1"/>
            </a:solidFill>
            <a:ln>
              <a:noFill/>
            </a:ln>
            <a:effectLst/>
          </c:spPr>
          <c:invertIfNegative val="0"/>
          <c:cat>
            <c:strRef>
              <c:f>'8. EUTT NF'!$D$14:$F$14</c:f>
              <c:strCache>
                <c:ptCount val="3"/>
                <c:pt idx="0">
                  <c:v>Global inventory 2010 from EDGAR</c:v>
                </c:pt>
                <c:pt idx="1">
                  <c:v>Global inventory 2010 from ECCAD/MACCity</c:v>
                </c:pt>
                <c:pt idx="2">
                  <c:v>Global inventory 2010 from Oita et al.(2016)</c:v>
                </c:pt>
              </c:strCache>
            </c:strRef>
          </c:cat>
          <c:val>
            <c:numRef>
              <c:f>'8. EUTT NF'!$D$15:$F$15</c:f>
              <c:numCache>
                <c:formatCode>0%</c:formatCode>
                <c:ptCount val="3"/>
                <c:pt idx="0">
                  <c:v>0.60558714826027427</c:v>
                </c:pt>
                <c:pt idx="1">
                  <c:v>0.65237211701840003</c:v>
                </c:pt>
                <c:pt idx="2">
                  <c:v>0.80258192651439919</c:v>
                </c:pt>
              </c:numCache>
            </c:numRef>
          </c:val>
          <c:extLst>
            <c:ext xmlns:c16="http://schemas.microsoft.com/office/drawing/2014/chart" uri="{C3380CC4-5D6E-409C-BE32-E72D297353CC}">
              <c16:uniqueId val="{00000000-B262-4D40-A1ED-8A21F29AA84D}"/>
            </c:ext>
          </c:extLst>
        </c:ser>
        <c:ser>
          <c:idx val="1"/>
          <c:order val="1"/>
          <c:tx>
            <c:strRef>
              <c:f>'8. EUTT NF'!$C$16</c:f>
              <c:strCache>
                <c:ptCount val="1"/>
                <c:pt idx="0">
                  <c:v>NOx (to air)</c:v>
                </c:pt>
              </c:strCache>
            </c:strRef>
          </c:tx>
          <c:spPr>
            <a:solidFill>
              <a:schemeClr val="accent2"/>
            </a:solidFill>
            <a:ln>
              <a:noFill/>
            </a:ln>
            <a:effectLst/>
          </c:spPr>
          <c:invertIfNegative val="0"/>
          <c:cat>
            <c:strRef>
              <c:f>'8. EUTT NF'!$D$14:$F$14</c:f>
              <c:strCache>
                <c:ptCount val="3"/>
                <c:pt idx="0">
                  <c:v>Global inventory 2010 from EDGAR</c:v>
                </c:pt>
                <c:pt idx="1">
                  <c:v>Global inventory 2010 from ECCAD/MACCity</c:v>
                </c:pt>
                <c:pt idx="2">
                  <c:v>Global inventory 2010 from Oita et al.(2016)</c:v>
                </c:pt>
              </c:strCache>
            </c:strRef>
          </c:cat>
          <c:val>
            <c:numRef>
              <c:f>'8. EUTT NF'!$D$16:$F$16</c:f>
              <c:numCache>
                <c:formatCode>0%</c:formatCode>
                <c:ptCount val="3"/>
                <c:pt idx="0">
                  <c:v>0.39441285173972579</c:v>
                </c:pt>
                <c:pt idx="1">
                  <c:v>0.34762788298159997</c:v>
                </c:pt>
                <c:pt idx="2">
                  <c:v>0.19741807348560078</c:v>
                </c:pt>
              </c:numCache>
            </c:numRef>
          </c:val>
          <c:extLst>
            <c:ext xmlns:c16="http://schemas.microsoft.com/office/drawing/2014/chart" uri="{C3380CC4-5D6E-409C-BE32-E72D297353CC}">
              <c16:uniqueId val="{00000001-B262-4D40-A1ED-8A21F29AA84D}"/>
            </c:ext>
          </c:extLst>
        </c:ser>
        <c:dLbls>
          <c:showLegendKey val="0"/>
          <c:showVal val="0"/>
          <c:showCatName val="0"/>
          <c:showSerName val="0"/>
          <c:showPercent val="0"/>
          <c:showBubbleSize val="0"/>
        </c:dLbls>
        <c:gapWidth val="150"/>
        <c:overlap val="100"/>
        <c:axId val="1892753200"/>
        <c:axId val="1892765264"/>
      </c:barChart>
      <c:catAx>
        <c:axId val="189275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2765264"/>
        <c:crosses val="autoZero"/>
        <c:auto val="1"/>
        <c:lblAlgn val="ctr"/>
        <c:lblOffset val="100"/>
        <c:noMultiLvlLbl val="0"/>
      </c:catAx>
      <c:valAx>
        <c:axId val="189276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2753200"/>
        <c:crosses val="autoZero"/>
        <c:crossBetween val="between"/>
      </c:valAx>
      <c:spPr>
        <a:noFill/>
        <a:ln>
          <a:noFill/>
        </a:ln>
        <a:effectLst/>
      </c:spPr>
    </c:plotArea>
    <c:legend>
      <c:legendPos val="b"/>
      <c:layout>
        <c:manualLayout>
          <c:xMode val="edge"/>
          <c:yMode val="edge"/>
          <c:x val="0.8184179193067268"/>
          <c:y val="0.29687445319335087"/>
          <c:w val="0.14101602265038618"/>
          <c:h val="0.318866287547389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812377</xdr:colOff>
      <xdr:row>2</xdr:row>
      <xdr:rowOff>20744</xdr:rowOff>
    </xdr:from>
    <xdr:ext cx="10659956" cy="1746673"/>
    <xdr:sp macro="" textlink="">
      <xdr:nvSpPr>
        <xdr:cNvPr id="2" name="TextBox 1"/>
        <xdr:cNvSpPr txBox="1"/>
      </xdr:nvSpPr>
      <xdr:spPr>
        <a:xfrm>
          <a:off x="812377" y="507577"/>
          <a:ext cx="10659956" cy="17466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GB" sz="1600" b="1">
              <a:solidFill>
                <a:schemeClr val="tx1"/>
              </a:solidFill>
              <a:effectLst/>
              <a:latin typeface="+mn-lt"/>
              <a:ea typeface="+mn-ea"/>
              <a:cs typeface="+mn-cs"/>
            </a:rPr>
            <a:t>Global environmental impacts: data sources and methodological choices for calculating normalisation factors for LCA</a:t>
          </a:r>
          <a:endParaRPr lang="en-US" sz="1600" b="1">
            <a:solidFill>
              <a:schemeClr val="tx1"/>
            </a:solidFill>
            <a:effectLst/>
            <a:latin typeface="+mn-lt"/>
            <a:ea typeface="+mn-ea"/>
            <a:cs typeface="+mn-cs"/>
          </a:endParaRPr>
        </a:p>
        <a:p>
          <a:r>
            <a:rPr lang="en-GB" sz="1400">
              <a:solidFill>
                <a:schemeClr val="tx1"/>
              </a:solidFill>
              <a:effectLst/>
              <a:latin typeface="+mn-lt"/>
              <a:ea typeface="+mn-ea"/>
              <a:cs typeface="+mn-cs"/>
            </a:rPr>
            <a:t> </a:t>
          </a:r>
          <a:endParaRPr lang="en-US" sz="1400">
            <a:solidFill>
              <a:schemeClr val="tx1"/>
            </a:solidFill>
            <a:effectLst/>
            <a:latin typeface="+mn-lt"/>
            <a:ea typeface="+mn-ea"/>
            <a:cs typeface="+mn-cs"/>
          </a:endParaRPr>
        </a:p>
        <a:p>
          <a:r>
            <a:rPr lang="it-IT" sz="1200">
              <a:solidFill>
                <a:schemeClr val="tx1"/>
              </a:solidFill>
              <a:effectLst/>
              <a:latin typeface="+mn-lt"/>
              <a:ea typeface="+mn-ea"/>
              <a:cs typeface="+mn-cs"/>
            </a:rPr>
            <a:t>Eleonora Crenna</a:t>
          </a:r>
          <a:r>
            <a:rPr lang="it-IT" sz="1200" baseline="30000">
              <a:solidFill>
                <a:schemeClr val="tx1"/>
              </a:solidFill>
              <a:effectLst/>
              <a:latin typeface="+mn-lt"/>
              <a:ea typeface="+mn-ea"/>
              <a:cs typeface="+mn-cs"/>
            </a:rPr>
            <a:t>1</a:t>
          </a:r>
          <a:r>
            <a:rPr lang="it-IT" sz="1200">
              <a:solidFill>
                <a:schemeClr val="tx1"/>
              </a:solidFill>
              <a:effectLst/>
              <a:latin typeface="+mn-lt"/>
              <a:ea typeface="+mn-ea"/>
              <a:cs typeface="+mn-cs"/>
            </a:rPr>
            <a:t>, Michela Secchi</a:t>
          </a:r>
          <a:r>
            <a:rPr lang="it-IT" sz="1200" baseline="30000">
              <a:solidFill>
                <a:schemeClr val="tx1"/>
              </a:solidFill>
              <a:effectLst/>
              <a:latin typeface="+mn-lt"/>
              <a:ea typeface="+mn-ea"/>
              <a:cs typeface="+mn-cs"/>
            </a:rPr>
            <a:t>1</a:t>
          </a:r>
          <a:r>
            <a:rPr lang="it-IT" sz="1200">
              <a:solidFill>
                <a:schemeClr val="tx1"/>
              </a:solidFill>
              <a:effectLst/>
              <a:latin typeface="+mn-lt"/>
              <a:ea typeface="+mn-ea"/>
              <a:cs typeface="+mn-cs"/>
            </a:rPr>
            <a:t>, Lorenzo Benini</a:t>
          </a:r>
          <a:r>
            <a:rPr lang="it-IT" sz="1200" baseline="30000">
              <a:solidFill>
                <a:schemeClr val="tx1"/>
              </a:solidFill>
              <a:effectLst/>
              <a:latin typeface="+mn-lt"/>
              <a:ea typeface="+mn-ea"/>
              <a:cs typeface="+mn-cs"/>
            </a:rPr>
            <a:t>1,2</a:t>
          </a:r>
          <a:r>
            <a:rPr lang="it-IT" sz="1200">
              <a:solidFill>
                <a:schemeClr val="tx1"/>
              </a:solidFill>
              <a:effectLst/>
              <a:latin typeface="+mn-lt"/>
              <a:ea typeface="+mn-ea"/>
              <a:cs typeface="+mn-cs"/>
            </a:rPr>
            <a:t>, Serenella Sala</a:t>
          </a:r>
          <a:r>
            <a:rPr lang="it-IT" sz="1200" baseline="30000">
              <a:solidFill>
                <a:schemeClr val="tx1"/>
              </a:solidFill>
              <a:effectLst/>
              <a:latin typeface="+mn-lt"/>
              <a:ea typeface="+mn-ea"/>
              <a:cs typeface="+mn-cs"/>
            </a:rPr>
            <a:t>1</a:t>
          </a:r>
          <a:r>
            <a:rPr lang="it-IT" sz="1200">
              <a:solidFill>
                <a:schemeClr val="tx1"/>
              </a:solidFill>
              <a:effectLst/>
              <a:latin typeface="+mn-lt"/>
              <a:ea typeface="+mn-ea"/>
              <a:cs typeface="+mn-cs"/>
            </a:rPr>
            <a:t>* </a:t>
          </a:r>
          <a:endParaRPr lang="en-US" sz="1200">
            <a:solidFill>
              <a:schemeClr val="tx1"/>
            </a:solidFill>
            <a:effectLst/>
            <a:latin typeface="+mn-lt"/>
            <a:ea typeface="+mn-ea"/>
            <a:cs typeface="+mn-cs"/>
          </a:endParaRPr>
        </a:p>
        <a:p>
          <a:r>
            <a:rPr lang="it-IT" sz="1200" i="1">
              <a:solidFill>
                <a:schemeClr val="tx1"/>
              </a:solidFill>
              <a:effectLst/>
              <a:latin typeface="+mn-lt"/>
              <a:ea typeface="+mn-ea"/>
              <a:cs typeface="+mn-cs"/>
            </a:rPr>
            <a:t> </a:t>
          </a:r>
          <a:endParaRPr lang="en-US" sz="1200" i="1">
            <a:solidFill>
              <a:schemeClr val="tx1"/>
            </a:solidFill>
            <a:effectLst/>
            <a:latin typeface="+mn-lt"/>
            <a:ea typeface="+mn-ea"/>
            <a:cs typeface="+mn-cs"/>
          </a:endParaRPr>
        </a:p>
        <a:p>
          <a:r>
            <a:rPr lang="en-GB" sz="1200" i="1" baseline="30000">
              <a:solidFill>
                <a:schemeClr val="tx1"/>
              </a:solidFill>
              <a:effectLst/>
              <a:latin typeface="+mn-lt"/>
              <a:ea typeface="+mn-ea"/>
              <a:cs typeface="+mn-cs"/>
            </a:rPr>
            <a:t>1 </a:t>
          </a:r>
          <a:r>
            <a:rPr lang="en-GB" sz="1200" i="1">
              <a:solidFill>
                <a:schemeClr val="tx1"/>
              </a:solidFill>
              <a:effectLst/>
              <a:latin typeface="+mn-lt"/>
              <a:ea typeface="+mn-ea"/>
              <a:cs typeface="+mn-cs"/>
            </a:rPr>
            <a:t>European Commission,</a:t>
          </a:r>
          <a:r>
            <a:rPr lang="en-GB" sz="1200" i="1" baseline="0">
              <a:solidFill>
                <a:schemeClr val="tx1"/>
              </a:solidFill>
              <a:effectLst/>
              <a:latin typeface="+mn-lt"/>
              <a:ea typeface="+mn-ea"/>
              <a:cs typeface="+mn-cs"/>
            </a:rPr>
            <a:t> </a:t>
          </a:r>
          <a:r>
            <a:rPr lang="en-GB" sz="1200" i="1">
              <a:solidFill>
                <a:schemeClr val="tx1"/>
              </a:solidFill>
              <a:effectLst/>
              <a:latin typeface="+mn-lt"/>
              <a:ea typeface="+mn-ea"/>
              <a:cs typeface="+mn-cs"/>
            </a:rPr>
            <a:t>Joint Research Centr</a:t>
          </a:r>
          <a:r>
            <a:rPr lang="en-GB" sz="1200" i="1" baseline="0">
              <a:solidFill>
                <a:schemeClr val="tx1"/>
              </a:solidFill>
              <a:effectLst/>
              <a:latin typeface="+mn-lt"/>
              <a:ea typeface="+mn-ea"/>
              <a:cs typeface="+mn-cs"/>
            </a:rPr>
            <a:t>e (JRC</a:t>
          </a:r>
          <a:r>
            <a:rPr lang="en-GB" sz="1200" i="1">
              <a:solidFill>
                <a:schemeClr val="tx1"/>
              </a:solidFill>
              <a:effectLst/>
              <a:latin typeface="+mn-lt"/>
              <a:ea typeface="+mn-ea"/>
              <a:cs typeface="+mn-cs"/>
            </a:rPr>
            <a:t>), Ispra, Italy</a:t>
          </a:r>
        </a:p>
        <a:p>
          <a:r>
            <a:rPr lang="en-GB" sz="1200" i="1" baseline="30000">
              <a:solidFill>
                <a:schemeClr val="tx1"/>
              </a:solidFill>
              <a:effectLst/>
              <a:latin typeface="+mn-lt"/>
              <a:ea typeface="+mn-ea"/>
              <a:cs typeface="+mn-cs"/>
            </a:rPr>
            <a:t>2 </a:t>
          </a:r>
          <a:r>
            <a:rPr lang="en-GB" sz="1200" i="1" baseline="0">
              <a:solidFill>
                <a:schemeClr val="tx1"/>
              </a:solidFill>
              <a:effectLst/>
              <a:latin typeface="+mn-lt"/>
              <a:ea typeface="+mn-ea"/>
              <a:cs typeface="+mn-cs"/>
            </a:rPr>
            <a:t>European Environment Agency, Copenhagen, Denmark</a:t>
          </a:r>
          <a:endParaRPr lang="en-US" sz="1200" i="1" baseline="300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en-US" sz="1200">
            <a:solidFill>
              <a:schemeClr val="tx1"/>
            </a:solidFill>
            <a:effectLst/>
            <a:latin typeface="+mn-lt"/>
            <a:ea typeface="+mn-ea"/>
            <a:cs typeface="+mn-cs"/>
          </a:endParaRPr>
        </a:p>
        <a:p>
          <a:r>
            <a:rPr lang="en-GB" sz="1200">
              <a:solidFill>
                <a:schemeClr val="tx1"/>
              </a:solidFill>
              <a:effectLst/>
              <a:latin typeface="+mn-lt"/>
              <a:ea typeface="+mn-ea"/>
              <a:cs typeface="+mn-cs"/>
            </a:rPr>
            <a:t>* Corresponding author: </a:t>
          </a:r>
          <a:r>
            <a:rPr lang="en-GB" sz="1200" u="sng">
              <a:solidFill>
                <a:schemeClr val="tx1"/>
              </a:solidFill>
              <a:effectLst/>
              <a:latin typeface="+mn-lt"/>
              <a:ea typeface="+mn-ea"/>
              <a:cs typeface="+mn-cs"/>
              <a:hlinkClick xmlns:r="http://schemas.openxmlformats.org/officeDocument/2006/relationships" r:id=""/>
            </a:rPr>
            <a:t>serenella.sala@ec.europa.eu</a:t>
          </a:r>
          <a:endParaRPr lang="en-US" sz="1200">
            <a:solidFill>
              <a:schemeClr val="tx1"/>
            </a:solidFill>
            <a:effectLst/>
            <a:latin typeface="+mn-lt"/>
            <a:ea typeface="+mn-ea"/>
            <a:cs typeface="+mn-cs"/>
          </a:endParaRPr>
        </a:p>
        <a:p>
          <a:endParaRPr lang="en-US" sz="12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8</xdr:col>
      <xdr:colOff>380999</xdr:colOff>
      <xdr:row>2</xdr:row>
      <xdr:rowOff>104775</xdr:rowOff>
    </xdr:from>
    <xdr:to>
      <xdr:col>17</xdr:col>
      <xdr:colOff>600075</xdr:colOff>
      <xdr:row>5</xdr:row>
      <xdr:rowOff>323849</xdr:rowOff>
    </xdr:to>
    <xdr:sp macro="" textlink="">
      <xdr:nvSpPr>
        <xdr:cNvPr id="2" name="TextBox 1"/>
        <xdr:cNvSpPr txBox="1"/>
      </xdr:nvSpPr>
      <xdr:spPr>
        <a:xfrm>
          <a:off x="9210674" y="504825"/>
          <a:ext cx="5705476" cy="114299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t>
          </a:r>
          <a:r>
            <a:rPr lang="en-US" sz="1100" baseline="0"/>
            <a:t>Based on </a:t>
          </a:r>
          <a:r>
            <a:rPr lang="en-US" sz="1100">
              <a:solidFill>
                <a:schemeClr val="tx1"/>
              </a:solidFill>
            </a:rPr>
            <a:t>EU27 value</a:t>
          </a:r>
          <a:r>
            <a:rPr lang="en-US" sz="1100"/>
            <a:t> modified from Sala et al. 2015 by using heavy metals' flows "Emissions to soil" from manure taken from Leclerc &amp; Laurent, 2017</a:t>
          </a:r>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Ref. : </a:t>
          </a:r>
          <a:r>
            <a:rPr lang="en-US"/>
            <a:t>Leclerc A.</a:t>
          </a:r>
          <a:r>
            <a:rPr lang="en-US" baseline="0"/>
            <a:t> </a:t>
          </a:r>
          <a:r>
            <a:rPr lang="en-US"/>
            <a:t>&amp; Laurent</a:t>
          </a:r>
          <a:r>
            <a:rPr lang="en-US" baseline="0"/>
            <a:t> A.</a:t>
          </a:r>
          <a:r>
            <a:rPr lang="en-US"/>
            <a:t> (2017). Framework for estimating toxic releases from the application of manure on agricultural soil: National release inventories for heavy metals in 2000–2014. </a:t>
          </a:r>
          <a:r>
            <a:rPr lang="en-US" i="1"/>
            <a:t>Science of the Total Environment</a:t>
          </a:r>
          <a:r>
            <a:rPr lang="en-US"/>
            <a:t>, </a:t>
          </a:r>
          <a:r>
            <a:rPr lang="en-US" i="1"/>
            <a:t>590</a:t>
          </a:r>
          <a:r>
            <a:rPr lang="en-US"/>
            <a:t>, 452-460.</a:t>
          </a: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695325</xdr:colOff>
      <xdr:row>1</xdr:row>
      <xdr:rowOff>180975</xdr:rowOff>
    </xdr:from>
    <xdr:to>
      <xdr:col>19</xdr:col>
      <xdr:colOff>390525</xdr:colOff>
      <xdr:row>5</xdr:row>
      <xdr:rowOff>180974</xdr:rowOff>
    </xdr:to>
    <xdr:sp macro="" textlink="">
      <xdr:nvSpPr>
        <xdr:cNvPr id="2" name="TextBox 1"/>
        <xdr:cNvSpPr txBox="1"/>
      </xdr:nvSpPr>
      <xdr:spPr>
        <a:xfrm>
          <a:off x="10458450" y="371475"/>
          <a:ext cx="5562600" cy="1152524"/>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baseline="0"/>
            <a:t>References: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latin typeface="+mn-lt"/>
              <a:ea typeface="+mn-ea"/>
              <a:cs typeface="+mn-cs"/>
            </a:rPr>
            <a:t>Supporting Information Table S10 from Cucurachi, S., Sala, S., Laurent, A., &amp; Heijungs, R. (2014). Building and characterizing regional and global emission inventories of toxic pollutants. Environmental science &amp; technology, 48(10), 5674-5682.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EU inventory is built summing emission from EU27 countries,</a:t>
          </a:r>
          <a:r>
            <a:rPr lang="en-US" sz="1100" baseline="0">
              <a:solidFill>
                <a:schemeClr val="dk1"/>
              </a:solidFill>
              <a:effectLst/>
              <a:latin typeface="+mn-lt"/>
              <a:ea typeface="+mn-ea"/>
              <a:cs typeface="+mn-cs"/>
            </a:rPr>
            <a:t> Switzerland, Norway, Iceland and Serbia.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latin typeface="+mn-lt"/>
            <a:ea typeface="+mn-ea"/>
            <a:cs typeface="+mn-cs"/>
          </a:endParaRPr>
        </a:p>
        <a:p>
          <a:pPr marL="0" indent="0"/>
          <a:endParaRPr lang="en-US" sz="1100" baseline="0">
            <a:solidFill>
              <a:schemeClr val="dk1"/>
            </a:solidFill>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1285876</xdr:colOff>
      <xdr:row>15</xdr:row>
      <xdr:rowOff>188119</xdr:rowOff>
    </xdr:from>
    <xdr:to>
      <xdr:col>8</xdr:col>
      <xdr:colOff>288608</xdr:colOff>
      <xdr:row>35</xdr:row>
      <xdr:rowOff>-1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333375</xdr:colOff>
      <xdr:row>15</xdr:row>
      <xdr:rowOff>57147</xdr:rowOff>
    </xdr:from>
    <xdr:to>
      <xdr:col>16</xdr:col>
      <xdr:colOff>74295</xdr:colOff>
      <xdr:row>34</xdr:row>
      <xdr:rowOff>61433</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95247</xdr:colOff>
      <xdr:row>7</xdr:row>
      <xdr:rowOff>32319</xdr:rowOff>
    </xdr:from>
    <xdr:to>
      <xdr:col>2</xdr:col>
      <xdr:colOff>341877</xdr:colOff>
      <xdr:row>8</xdr:row>
      <xdr:rowOff>163287</xdr:rowOff>
    </xdr:to>
    <xdr:sp macro="" textlink="">
      <xdr:nvSpPr>
        <xdr:cNvPr id="5" name="Curved Down Arrow 4"/>
        <xdr:cNvSpPr/>
      </xdr:nvSpPr>
      <xdr:spPr>
        <a:xfrm rot="16046268">
          <a:off x="2129516" y="2105707"/>
          <a:ext cx="321468" cy="24663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71438</xdr:colOff>
      <xdr:row>11</xdr:row>
      <xdr:rowOff>380997</xdr:rowOff>
    </xdr:from>
    <xdr:to>
      <xdr:col>9</xdr:col>
      <xdr:colOff>547687</xdr:colOff>
      <xdr:row>27</xdr:row>
      <xdr:rowOff>63815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119063</xdr:colOff>
      <xdr:row>11</xdr:row>
      <xdr:rowOff>369093</xdr:rowOff>
    </xdr:from>
    <xdr:to>
      <xdr:col>16</xdr:col>
      <xdr:colOff>907733</xdr:colOff>
      <xdr:row>27</xdr:row>
      <xdr:rowOff>51911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166686</xdr:colOff>
      <xdr:row>7</xdr:row>
      <xdr:rowOff>71438</xdr:rowOff>
    </xdr:from>
    <xdr:to>
      <xdr:col>2</xdr:col>
      <xdr:colOff>416717</xdr:colOff>
      <xdr:row>8</xdr:row>
      <xdr:rowOff>173831</xdr:rowOff>
    </xdr:to>
    <xdr:sp macro="" textlink="">
      <xdr:nvSpPr>
        <xdr:cNvPr id="5" name="Curved Down Arrow 4"/>
        <xdr:cNvSpPr/>
      </xdr:nvSpPr>
      <xdr:spPr>
        <a:xfrm rot="16046268">
          <a:off x="2074068" y="2307431"/>
          <a:ext cx="364330" cy="250031"/>
        </a:xfrm>
        <a:prstGeom prst="curved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266172</xdr:colOff>
      <xdr:row>3</xdr:row>
      <xdr:rowOff>147639</xdr:rowOff>
    </xdr:from>
    <xdr:to>
      <xdr:col>20</xdr:col>
      <xdr:colOff>381000</xdr:colOff>
      <xdr:row>28</xdr:row>
      <xdr:rowOff>142876</xdr:rowOff>
    </xdr:to>
    <xdr:sp macro="" textlink="">
      <xdr:nvSpPr>
        <xdr:cNvPr id="2" name="TextBox 1"/>
        <xdr:cNvSpPr txBox="1"/>
      </xdr:nvSpPr>
      <xdr:spPr>
        <a:xfrm>
          <a:off x="14065516" y="814389"/>
          <a:ext cx="6258453" cy="6519862"/>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baseline="0"/>
            <a:t>References:</a:t>
          </a:r>
        </a:p>
        <a:p>
          <a:endParaRPr lang="en-US" sz="1100" baseline="0"/>
        </a:p>
        <a:p>
          <a:r>
            <a:rPr lang="en-US" sz="1100" baseline="30000"/>
            <a:t>a</a:t>
          </a:r>
          <a:r>
            <a:rPr lang="en-US" sz="1100" baseline="0"/>
            <a:t> </a:t>
          </a:r>
          <a:r>
            <a:rPr lang="en-US" sz="1100" b="0">
              <a:solidFill>
                <a:schemeClr val="dk1"/>
              </a:solidFill>
              <a:effectLst/>
              <a:latin typeface="+mn-lt"/>
              <a:ea typeface="+mn-ea"/>
              <a:cs typeface="+mn-cs"/>
            </a:rPr>
            <a:t>European Commission, Joint Research Centre,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Global Emissions EDGAR v4.2 (November 2011).  Available at  http://edgar.jrc.ec.europa.eu/overview.php?v=42. Accessed in August 2016.</a:t>
          </a:r>
        </a:p>
        <a:p>
          <a:endParaRPr lang="en-US" sz="1100" b="0" baseline="0">
            <a:solidFill>
              <a:schemeClr val="dk1"/>
            </a:solidFill>
            <a:effectLst/>
            <a:latin typeface="+mn-lt"/>
            <a:ea typeface="+mn-ea"/>
            <a:cs typeface="+mn-cs"/>
          </a:endParaRPr>
        </a:p>
        <a:p>
          <a:r>
            <a:rPr lang="en-US" baseline="30000"/>
            <a:t>b</a:t>
          </a:r>
          <a:r>
            <a:rPr lang="en-US" baseline="0"/>
            <a:t> </a:t>
          </a:r>
          <a:r>
            <a:rPr lang="en-US" sz="1100" b="0">
              <a:solidFill>
                <a:schemeClr val="dk1"/>
              </a:solidFill>
              <a:effectLst/>
              <a:latin typeface="+mn-lt"/>
              <a:ea typeface="+mn-ea"/>
              <a:cs typeface="+mn-cs"/>
            </a:rPr>
            <a:t>European Commission, Joint Research Centre,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v4.3.1 (January 2016). Available at: </a:t>
          </a:r>
          <a:r>
            <a:rPr lang="en-US" sz="1100" b="0" baseline="0">
              <a:solidFill>
                <a:schemeClr val="dk1"/>
              </a:solidFill>
              <a:effectLst/>
              <a:latin typeface="+mn-lt"/>
              <a:ea typeface="+mn-ea"/>
              <a:cs typeface="+mn-cs"/>
            </a:rPr>
            <a:t>http://edgar.jrc.ec.europa.eu/overview.php?v=431. Accessed in October 2016.</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aseline="0"/>
        </a:p>
        <a:p>
          <a:pPr marL="0" marR="0" lvl="0" indent="0" defTabSz="914400" eaLnBrk="1" fontAlgn="auto" latinLnBrk="0" hangingPunct="1">
            <a:lnSpc>
              <a:spcPct val="100000"/>
            </a:lnSpc>
            <a:spcBef>
              <a:spcPts val="0"/>
            </a:spcBef>
            <a:spcAft>
              <a:spcPts val="0"/>
            </a:spcAft>
            <a:buClrTx/>
            <a:buSzTx/>
            <a:buFontTx/>
            <a:buNone/>
            <a:tabLst/>
            <a:defRPr/>
          </a:pPr>
          <a:r>
            <a:rPr lang="en-US" baseline="30000"/>
            <a:t>c</a:t>
          </a:r>
          <a:r>
            <a:rPr lang="en-US" baseline="0"/>
            <a:t> Global Emissions InitiAtive (GEIA), </a:t>
          </a:r>
          <a:r>
            <a:rPr lang="en-US"/>
            <a:t>Emissions of atmospheric Compounds &amp; Compilation of Ancillary Data </a:t>
          </a:r>
          <a:r>
            <a:rPr lang="en-US" baseline="0"/>
            <a:t>(ECCAD). ECCAD v.6.6.3, MACCity Emission dataset. Available at http://eccad.sedoo.fr/eccad_extract_interface/JSF/page_login.jsf. Accessed in October 2016.</a:t>
          </a:r>
        </a:p>
        <a:p>
          <a:endParaRPr lang="en-US" sz="1100" baseline="30000"/>
        </a:p>
        <a:p>
          <a:r>
            <a:rPr lang="en-US" sz="1100" b="0" i="0" u="none" strike="noStrike" baseline="30000">
              <a:solidFill>
                <a:schemeClr val="dk1"/>
              </a:solidFill>
              <a:effectLst/>
              <a:latin typeface="+mn-lt"/>
              <a:ea typeface="+mn-ea"/>
              <a:cs typeface="+mn-cs"/>
            </a:rPr>
            <a:t>d </a:t>
          </a:r>
          <a:r>
            <a:rPr lang="en-US" sz="1100" b="0" i="0" u="none" strike="noStrike">
              <a:solidFill>
                <a:schemeClr val="dk1"/>
              </a:solidFill>
              <a:effectLst/>
              <a:latin typeface="+mn-lt"/>
              <a:ea typeface="+mn-ea"/>
              <a:cs typeface="+mn-cs"/>
            </a:rPr>
            <a:t>Winijkul, E., Yan, F., Lu, Z., Streets, D. G., Bond, T. C., &amp; Zhao, Y. (2015). Size-resolved global emission inventory of primary particulate matter from energy-related combustion sources. Atmospheric Environment, 107, 137-147.</a:t>
          </a:r>
          <a:r>
            <a:rPr lang="en-US"/>
            <a:t> </a:t>
          </a:r>
        </a:p>
        <a:p>
          <a:endParaRPr lang="en-US" sz="1100" b="0" i="0" u="none" strike="noStrike">
            <a:solidFill>
              <a:schemeClr val="dk1"/>
            </a:solidFill>
            <a:effectLst/>
            <a:latin typeface="+mn-lt"/>
            <a:ea typeface="+mn-ea"/>
            <a:cs typeface="+mn-cs"/>
          </a:endParaRPr>
        </a:p>
        <a:p>
          <a:r>
            <a:rPr lang="en-US" sz="1100" b="0" i="0" u="none" strike="noStrike" baseline="30000">
              <a:solidFill>
                <a:schemeClr val="dk1"/>
              </a:solidFill>
              <a:effectLst/>
              <a:latin typeface="+mn-lt"/>
              <a:ea typeface="+mn-ea"/>
              <a:cs typeface="+mn-cs"/>
            </a:rPr>
            <a:t>e</a:t>
          </a:r>
          <a:r>
            <a:rPr lang="en-US" sz="1100" b="0" i="0" u="none" strike="noStrike">
              <a:solidFill>
                <a:schemeClr val="dk1"/>
              </a:solidFill>
              <a:effectLst/>
              <a:latin typeface="+mn-lt"/>
              <a:ea typeface="+mn-ea"/>
              <a:cs typeface="+mn-cs"/>
            </a:rPr>
            <a:t> Oita, A., Malik, A., Kanemoto, K., Geschke, A., Nishijima, S., &amp; Lenzen, M. (2016). Substantial nitrogen pollution embedded in international trade. Nature Geoscience, 9(2), 111-115.</a:t>
          </a:r>
          <a:r>
            <a:rPr lang="en-US"/>
            <a:t> </a:t>
          </a:r>
        </a:p>
        <a:p>
          <a:endParaRPr lang="en-US" sz="1100" i="0"/>
        </a:p>
        <a:p>
          <a:r>
            <a:rPr lang="en-US" sz="1100" i="0" baseline="30000"/>
            <a:t>f </a:t>
          </a:r>
          <a:r>
            <a:rPr lang="en-US" sz="1100" i="0" baseline="0"/>
            <a:t>Klimont, Z., Smith, S. J., &amp; Cofala, J. (2013). The last decade of global anthropogenic sulfur dioxide: 2000–2011 emissions. Environmental Research Letters, 8(1), 014003.</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30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30000">
              <a:solidFill>
                <a:schemeClr val="dk1"/>
              </a:solidFill>
              <a:effectLst/>
              <a:latin typeface="+mn-lt"/>
              <a:ea typeface="+mn-ea"/>
              <a:cs typeface="+mn-cs"/>
            </a:rPr>
            <a:t>g</a:t>
          </a:r>
          <a:r>
            <a:rPr lang="en-US" sz="1100" i="0" baseline="0">
              <a:solidFill>
                <a:schemeClr val="dk1"/>
              </a:solidFill>
              <a:effectLst/>
              <a:latin typeface="+mn-lt"/>
              <a:ea typeface="+mn-ea"/>
              <a:cs typeface="+mn-cs"/>
            </a:rPr>
            <a:t> United Nations Department of Economic and Social Affairs/Population Division (UNDESA), 2012. World Urbanization Prospects: The 2011 Revision.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30000">
              <a:solidFill>
                <a:schemeClr val="dk1"/>
              </a:solidFill>
              <a:effectLst/>
              <a:latin typeface="+mn-lt"/>
              <a:ea typeface="+mn-ea"/>
              <a:cs typeface="+mn-cs"/>
            </a:rPr>
            <a:t>h</a:t>
          </a:r>
          <a:r>
            <a:rPr lang="en-US" sz="110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Fantke P, Evans J, Hodas N, Apte J, Jantunen M, Jolliet O, McKone T.E. (2016). Health impacts of fine particulate matter. In: Frischknecht, R., Jolliet, O. (Eds.), Global Guidance for Life Cycle Impact Assessment Indicators: Volume 1. UNEP/SETAC Life Cycle Initiative, Paris, pp. 76-99</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baseline="0">
            <a:solidFill>
              <a:srgbClr val="0070C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rgbClr val="0070C0"/>
              </a:solidFill>
              <a:effectLst/>
              <a:latin typeface="+mn-lt"/>
              <a:ea typeface="+mn-ea"/>
              <a:cs typeface="+mn-cs"/>
            </a:rPr>
            <a:t>Notes about the characterisation step:</a:t>
          </a:r>
        </a:p>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rgbClr val="0070C0"/>
              </a:solidFill>
              <a:effectLst/>
              <a:latin typeface="+mn-lt"/>
              <a:ea typeface="+mn-ea"/>
              <a:cs typeface="+mn-cs"/>
            </a:rPr>
            <a:t>Although data on both PM10 and PM2.5 were retrieved, as the latter is a fraction of the former, only PM2.5 have been included in the impact assessment phase, so to avoid double-counting. In fact,</a:t>
          </a:r>
          <a:r>
            <a:rPr lang="en-GB" sz="1100" i="0" baseline="0">
              <a:solidFill>
                <a:srgbClr val="0070C0"/>
              </a:solidFill>
              <a:effectLst/>
              <a:latin typeface="+mn-lt"/>
              <a:ea typeface="+mn-ea"/>
              <a:cs typeface="+mn-cs"/>
            </a:rPr>
            <a:t> according to ILCD, </a:t>
          </a:r>
          <a:r>
            <a:rPr lang="en-GB" sz="1100" i="0">
              <a:solidFill>
                <a:srgbClr val="0070C0"/>
              </a:solidFill>
              <a:effectLst/>
              <a:latin typeface="+mn-lt"/>
              <a:ea typeface="+mn-ea"/>
              <a:cs typeface="+mn-cs"/>
            </a:rPr>
            <a:t>PM2.5 represents the only responsible fraction for the health impacts due to PM10 exposure.</a:t>
          </a:r>
          <a:endParaRPr lang="en-GB" i="0">
            <a:solidFill>
              <a:srgbClr val="0070C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xdr:txBody>
    </xdr:sp>
    <xdr:clientData/>
  </xdr:twoCellAnchor>
  <xdr:twoCellAnchor>
    <xdr:from>
      <xdr:col>2</xdr:col>
      <xdr:colOff>773906</xdr:colOff>
      <xdr:row>10</xdr:row>
      <xdr:rowOff>11908</xdr:rowOff>
    </xdr:from>
    <xdr:to>
      <xdr:col>2</xdr:col>
      <xdr:colOff>1333500</xdr:colOff>
      <xdr:row>15</xdr:row>
      <xdr:rowOff>95254</xdr:rowOff>
    </xdr:to>
    <xdr:sp macro="" textlink="">
      <xdr:nvSpPr>
        <xdr:cNvPr id="4" name="Striped Right Arrow 3"/>
        <xdr:cNvSpPr/>
      </xdr:nvSpPr>
      <xdr:spPr>
        <a:xfrm rot="5400000">
          <a:off x="2541984" y="2911081"/>
          <a:ext cx="1262064" cy="559594"/>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342900</xdr:colOff>
      <xdr:row>4</xdr:row>
      <xdr:rowOff>123825</xdr:rowOff>
    </xdr:from>
    <xdr:to>
      <xdr:col>9</xdr:col>
      <xdr:colOff>38100</xdr:colOff>
      <xdr:row>8</xdr:row>
      <xdr:rowOff>285750</xdr:rowOff>
    </xdr:to>
    <xdr:sp macro="" textlink="">
      <xdr:nvSpPr>
        <xdr:cNvPr id="2" name="TextBox 1"/>
        <xdr:cNvSpPr txBox="1"/>
      </xdr:nvSpPr>
      <xdr:spPr>
        <a:xfrm>
          <a:off x="5715000" y="1000125"/>
          <a:ext cx="2876550"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BRIC countries (Brazil, Russia, India</a:t>
          </a:r>
          <a:r>
            <a:rPr lang="en-US" sz="1100" b="1" baseline="0"/>
            <a:t> and</a:t>
          </a:r>
          <a:r>
            <a:rPr lang="en-US" sz="1100" b="1"/>
            <a:t> China) </a:t>
          </a:r>
          <a:r>
            <a:rPr lang="en-US" sz="1100"/>
            <a:t>are among the most important contributors to PM</a:t>
          </a:r>
          <a:r>
            <a:rPr lang="en-US" sz="1100" baseline="-25000"/>
            <a:t>2.5</a:t>
          </a:r>
          <a:r>
            <a:rPr lang="en-US" sz="1100"/>
            <a:t> emissions on global scale,</a:t>
          </a:r>
          <a:r>
            <a:rPr lang="en-US" sz="1100" baseline="0"/>
            <a:t> by accounting for 54% of global emissions</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607484</xdr:colOff>
      <xdr:row>13</xdr:row>
      <xdr:rowOff>175684</xdr:rowOff>
    </xdr:from>
    <xdr:to>
      <xdr:col>3</xdr:col>
      <xdr:colOff>550333</xdr:colOff>
      <xdr:row>14</xdr:row>
      <xdr:rowOff>476250</xdr:rowOff>
    </xdr:to>
    <xdr:sp macro="" textlink="">
      <xdr:nvSpPr>
        <xdr:cNvPr id="2" name="TextBox 1"/>
        <xdr:cNvSpPr txBox="1"/>
      </xdr:nvSpPr>
      <xdr:spPr>
        <a:xfrm>
          <a:off x="607484" y="2680759"/>
          <a:ext cx="4000499" cy="491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N.B. </a:t>
          </a:r>
          <a:r>
            <a:rPr lang="en-US" sz="1100"/>
            <a:t>When</a:t>
          </a:r>
          <a:r>
            <a:rPr lang="en-US" sz="1100" baseline="0"/>
            <a:t> not specified, e</a:t>
          </a:r>
          <a:r>
            <a:rPr lang="en-US" sz="1100"/>
            <a:t>missions "to water"</a:t>
          </a:r>
          <a:r>
            <a:rPr lang="en-US" sz="1100" baseline="0"/>
            <a:t> have been mapped as emissions </a:t>
          </a:r>
          <a:r>
            <a:rPr lang="en-US" sz="1100"/>
            <a:t> "to freshwater", adopting the assciated CF</a:t>
          </a:r>
        </a:p>
      </xdr:txBody>
    </xdr:sp>
    <xdr:clientData/>
  </xdr:twoCellAnchor>
  <xdr:twoCellAnchor>
    <xdr:from>
      <xdr:col>7</xdr:col>
      <xdr:colOff>748239</xdr:colOff>
      <xdr:row>6</xdr:row>
      <xdr:rowOff>116416</xdr:rowOff>
    </xdr:from>
    <xdr:to>
      <xdr:col>10</xdr:col>
      <xdr:colOff>486833</xdr:colOff>
      <xdr:row>7</xdr:row>
      <xdr:rowOff>0</xdr:rowOff>
    </xdr:to>
    <xdr:sp macro="" textlink="">
      <xdr:nvSpPr>
        <xdr:cNvPr id="3" name="TextBox 2"/>
        <xdr:cNvSpPr txBox="1"/>
      </xdr:nvSpPr>
      <xdr:spPr>
        <a:xfrm>
          <a:off x="10787589" y="1668991"/>
          <a:ext cx="3986744" cy="74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Note:</a:t>
          </a:r>
          <a:r>
            <a:rPr lang="en-US" sz="1100" i="1" baseline="0"/>
            <a:t> At impact assessment level, w</a:t>
          </a:r>
          <a:r>
            <a:rPr lang="en-US" sz="1100" i="1"/>
            <a:t>e used "emissions to air unspecified", generic CF which means the generic CF for each substance, without specifying if biogenic or fossil.</a:t>
          </a:r>
        </a:p>
      </xdr:txBody>
    </xdr:sp>
    <xdr:clientData/>
  </xdr:twoCellAnchor>
  <xdr:twoCellAnchor>
    <xdr:from>
      <xdr:col>2</xdr:col>
      <xdr:colOff>95247</xdr:colOff>
      <xdr:row>6</xdr:row>
      <xdr:rowOff>32319</xdr:rowOff>
    </xdr:from>
    <xdr:to>
      <xdr:col>2</xdr:col>
      <xdr:colOff>341877</xdr:colOff>
      <xdr:row>7</xdr:row>
      <xdr:rowOff>163287</xdr:rowOff>
    </xdr:to>
    <xdr:sp macro="" textlink="">
      <xdr:nvSpPr>
        <xdr:cNvPr id="4" name="Curved Down Arrow 3"/>
        <xdr:cNvSpPr/>
      </xdr:nvSpPr>
      <xdr:spPr>
        <a:xfrm rot="16046268">
          <a:off x="2134278" y="2117613"/>
          <a:ext cx="321468" cy="24663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14024</xdr:colOff>
      <xdr:row>12</xdr:row>
      <xdr:rowOff>36285</xdr:rowOff>
    </xdr:from>
    <xdr:to>
      <xdr:col>17</xdr:col>
      <xdr:colOff>547687</xdr:colOff>
      <xdr:row>45</xdr:row>
      <xdr:rowOff>71437</xdr:rowOff>
    </xdr:to>
    <xdr:sp macro="" textlink="">
      <xdr:nvSpPr>
        <xdr:cNvPr id="4" name="TextBox 3"/>
        <xdr:cNvSpPr txBox="1"/>
      </xdr:nvSpPr>
      <xdr:spPr>
        <a:xfrm>
          <a:off x="9146118" y="2727098"/>
          <a:ext cx="9606225" cy="6321652"/>
        </a:xfrm>
        <a:prstGeom prst="rect">
          <a:avLst/>
        </a:prstGeom>
        <a:noFill/>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baseline="0"/>
            <a:t>References: </a:t>
          </a:r>
        </a:p>
        <a:p>
          <a:r>
            <a:rPr lang="en-GB" sz="1100">
              <a:solidFill>
                <a:schemeClr val="dk1"/>
              </a:solidFill>
              <a:effectLst/>
              <a:latin typeface="+mn-lt"/>
              <a:ea typeface="+mn-ea"/>
              <a:cs typeface="+mn-cs"/>
            </a:rPr>
            <a:t>a) for</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nuclear power plants; uranium mining and milling; coal, natural gas and oil combustion; geothermal energy extraction for global electricity generation:</a:t>
          </a:r>
          <a:r>
            <a:rPr lang="en-GB"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a:solidFill>
                <a:schemeClr val="dk1"/>
              </a:solidFill>
              <a:effectLst/>
              <a:latin typeface="+mn-lt"/>
              <a:ea typeface="+mn-ea"/>
              <a:cs typeface="+mn-cs"/>
            </a:rPr>
            <a:t>     - </a:t>
          </a:r>
          <a:r>
            <a:rPr lang="en-GB" sz="1100" i="1">
              <a:solidFill>
                <a:schemeClr val="dk1"/>
              </a:solidFill>
              <a:effectLst/>
              <a:latin typeface="+mn-lt"/>
              <a:ea typeface="+mn-ea"/>
              <a:cs typeface="+mn-cs"/>
            </a:rPr>
            <a:t>UNSCEAR (United Nations Scientific Committee on the Effects of Atomic Radiation) (2017). UNSCEAR 2016 Report to the General Assembly, Annex B: </a:t>
          </a:r>
          <a:br>
            <a:rPr lang="en-GB" sz="1100" i="1">
              <a:solidFill>
                <a:schemeClr val="dk1"/>
              </a:solidFill>
              <a:effectLst/>
              <a:latin typeface="+mn-lt"/>
              <a:ea typeface="+mn-ea"/>
              <a:cs typeface="+mn-cs"/>
            </a:rPr>
          </a:br>
          <a:r>
            <a:rPr lang="en-GB" sz="1100" i="1">
              <a:solidFill>
                <a:schemeClr val="dk1"/>
              </a:solidFill>
              <a:effectLst/>
              <a:latin typeface="+mn-lt"/>
              <a:ea typeface="+mn-ea"/>
              <a:cs typeface="+mn-cs"/>
            </a:rPr>
            <a:t>       sources, effects and risks of ionizing radiation. 108 pp. New York. </a:t>
          </a:r>
          <a:r>
            <a:rPr lang="en-US" sz="1100" i="1">
              <a:solidFill>
                <a:schemeClr val="dk1"/>
              </a:solidFill>
              <a:effectLst/>
              <a:latin typeface="+mn-lt"/>
              <a:ea typeface="+mn-ea"/>
              <a:cs typeface="+mn-cs"/>
            </a:rPr>
            <a:t> </a:t>
          </a:r>
          <a:r>
            <a:rPr lang="en-US" sz="1100" b="0" i="1">
              <a:solidFill>
                <a:schemeClr val="dk1"/>
              </a:solidFill>
              <a:effectLst/>
              <a:latin typeface="+mn-lt"/>
              <a:ea typeface="+mn-ea"/>
              <a:cs typeface="+mn-cs"/>
            </a:rPr>
            <a:t>Available at: http://www.unscear.org/unscear/en/publications/2016.html. Accessed October 2017</a:t>
          </a:r>
          <a:r>
            <a:rPr lang="en-US" sz="1100" i="1">
              <a:solidFill>
                <a:schemeClr val="dk1"/>
              </a:solidFill>
              <a:effectLst/>
              <a:latin typeface="+mn-lt"/>
              <a:ea typeface="+mn-ea"/>
              <a:cs typeface="+mn-cs"/>
            </a:rPr>
            <a:t> </a:t>
          </a:r>
          <a:endParaRPr lang="en-US" i="1">
            <a:effectLst/>
          </a:endParaRP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b) for</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crude oil production, as mix of conventional and unconventional production  estimated</a:t>
          </a:r>
          <a:r>
            <a:rPr lang="en-GB" sz="1100" baseline="0">
              <a:solidFill>
                <a:schemeClr val="dk1"/>
              </a:solidFill>
              <a:effectLst/>
              <a:latin typeface="+mn-lt"/>
              <a:ea typeface="+mn-ea"/>
              <a:cs typeface="+mn-cs"/>
            </a:rPr>
            <a:t> from the process </a:t>
          </a:r>
          <a:r>
            <a:rPr lang="en-GB" sz="1100">
              <a:solidFill>
                <a:schemeClr val="dk1"/>
              </a:solidFill>
              <a:effectLst/>
              <a:latin typeface="+mn-lt"/>
              <a:ea typeface="+mn-ea"/>
              <a:cs typeface="+mn-cs"/>
            </a:rPr>
            <a:t> </a:t>
          </a:r>
          <a:r>
            <a:rPr lang="en-GB" sz="1100" b="0">
              <a:solidFill>
                <a:schemeClr val="dk1"/>
              </a:solidFill>
              <a:effectLst/>
              <a:latin typeface="+mn-lt"/>
              <a:ea typeface="+mn-ea"/>
              <a:cs typeface="+mn-cs"/>
            </a:rPr>
            <a:t>"Crude oil mix  technology mix of conventional (primary, secondary and tertiary production) and unconventional production (oil sands, in-situ)  consumption mix, to consumer":</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a:solidFill>
                <a:schemeClr val="dk1"/>
              </a:solidFill>
              <a:effectLst/>
              <a:latin typeface="+mn-lt"/>
              <a:ea typeface="+mn-ea"/>
              <a:cs typeface="+mn-cs"/>
            </a:rPr>
            <a:t>     -</a:t>
          </a:r>
          <a:r>
            <a:rPr lang="en-GB" sz="1100" b="0" i="1" baseline="0">
              <a:solidFill>
                <a:schemeClr val="dk1"/>
              </a:solidFill>
              <a:effectLst/>
              <a:latin typeface="+mn-lt"/>
              <a:ea typeface="+mn-ea"/>
              <a:cs typeface="+mn-cs"/>
            </a:rPr>
            <a:t> </a:t>
          </a:r>
          <a:r>
            <a:rPr lang="en-GB" sz="1100" b="0" i="1">
              <a:solidFill>
                <a:schemeClr val="dk1"/>
              </a:solidFill>
              <a:effectLst/>
              <a:latin typeface="+mn-lt"/>
              <a:ea typeface="+mn-ea"/>
              <a:cs typeface="+mn-cs"/>
            </a:rPr>
            <a:t>EC-JRC (2017) Environmental Fotprint dataset “Crude oil mix  technology mix of conventional (primary, secondary and tertiary production) and unconventional production</a:t>
          </a:r>
          <a:br>
            <a:rPr lang="en-GB" sz="1100" b="0" i="1">
              <a:solidFill>
                <a:schemeClr val="dk1"/>
              </a:solidFill>
              <a:effectLst/>
              <a:latin typeface="+mn-lt"/>
              <a:ea typeface="+mn-ea"/>
              <a:cs typeface="+mn-cs"/>
            </a:rPr>
          </a:br>
          <a:r>
            <a:rPr lang="en-GB" sz="1100" b="0" i="1">
              <a:solidFill>
                <a:schemeClr val="dk1"/>
              </a:solidFill>
              <a:effectLst/>
              <a:latin typeface="+mn-lt"/>
              <a:ea typeface="+mn-ea"/>
              <a:cs typeface="+mn-cs"/>
            </a:rPr>
            <a:t>       (oil sands, in-situ)  consumption mix, to consumer"</a:t>
          </a:r>
          <a:endParaRPr lang="en-US">
            <a:effectLst/>
          </a:endParaRPr>
        </a:p>
        <a:p>
          <a:endParaRPr lang="en-GB" sz="1100" b="0">
            <a:solidFill>
              <a:schemeClr val="dk1"/>
            </a:solidFill>
            <a:effectLst/>
            <a:latin typeface="+mn-lt"/>
            <a:ea typeface="+mn-ea"/>
            <a:cs typeface="+mn-cs"/>
          </a:endParaRPr>
        </a:p>
        <a:p>
          <a:r>
            <a:rPr lang="en-GB" sz="1100" b="0" baseline="0">
              <a:solidFill>
                <a:schemeClr val="dk1"/>
              </a:solidFill>
              <a:effectLst/>
              <a:latin typeface="+mn-lt"/>
              <a:ea typeface="+mn-ea"/>
              <a:cs typeface="+mn-cs"/>
            </a:rPr>
            <a:t>c) for </a:t>
          </a:r>
          <a:r>
            <a:rPr lang="en-GB" sz="1100">
              <a:solidFill>
                <a:schemeClr val="dk1"/>
              </a:solidFill>
              <a:effectLst/>
              <a:latin typeface="+mn-lt"/>
              <a:ea typeface="+mn-ea"/>
              <a:cs typeface="+mn-cs"/>
            </a:rPr>
            <a:t>nuclear spent-fuel reprocessing plants (RADD, 2016; UNSCEAR, 2016; WNA, 2016a) </a:t>
          </a:r>
          <a:endParaRPr lang="en-US" sz="1100" b="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i="1">
              <a:solidFill>
                <a:schemeClr val="dk1"/>
              </a:solidFill>
              <a:effectLst/>
              <a:latin typeface="+mn-lt"/>
              <a:ea typeface="+mn-ea"/>
              <a:cs typeface="+mn-cs"/>
            </a:rPr>
            <a:t>    -</a:t>
          </a:r>
          <a:r>
            <a:rPr lang="en-GB" sz="1100" i="1" baseline="0">
              <a:solidFill>
                <a:schemeClr val="dk1"/>
              </a:solidFill>
              <a:effectLst/>
              <a:latin typeface="+mn-lt"/>
              <a:ea typeface="+mn-ea"/>
              <a:cs typeface="+mn-cs"/>
            </a:rPr>
            <a:t> </a:t>
          </a:r>
          <a:r>
            <a:rPr lang="en-GB" sz="1100" i="1">
              <a:solidFill>
                <a:schemeClr val="dk1"/>
              </a:solidFill>
              <a:effectLst/>
              <a:latin typeface="+mn-lt"/>
              <a:ea typeface="+mn-ea"/>
              <a:cs typeface="+mn-cs"/>
            </a:rPr>
            <a:t>RADD (2016). European Commission’s Radioactive Discharges Database. http://europa.eu/radd/. Accessed April 2016.</a:t>
          </a:r>
          <a:endParaRPr lang="en-US" sz="1100" i="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    -</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United Nations Scientific Committee on the Effects of Atomic Radiation (UNSCEAR), 2016. Report to the General Assembly, Annex B: </a:t>
          </a:r>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      RADIATION EXPOSURES FROM ELECTRICITY GENERATION. 108 pp.</a:t>
          </a:r>
          <a:r>
            <a:rPr lang="en-US" sz="1100" i="1">
              <a:solidFill>
                <a:schemeClr val="dk1"/>
              </a:solidFill>
              <a:effectLst/>
              <a:latin typeface="+mn-lt"/>
              <a:ea typeface="+mn-ea"/>
              <a:cs typeface="+mn-cs"/>
            </a:rPr>
            <a:t> </a:t>
          </a:r>
          <a:r>
            <a:rPr lang="en-US" sz="1100" b="0" i="1">
              <a:solidFill>
                <a:schemeClr val="dk1"/>
              </a:solidFill>
              <a:effectLst/>
              <a:latin typeface="+mn-lt"/>
              <a:ea typeface="+mn-ea"/>
              <a:cs typeface="+mn-cs"/>
            </a:rPr>
            <a:t>Available at: http://www.unscear.org/unscear/en/publications/2016.html. Accessed October 2017</a:t>
          </a:r>
          <a:r>
            <a:rPr lang="en-US" sz="1100" i="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i="1" baseline="0">
              <a:effectLst/>
            </a:rPr>
            <a:t>    - </a:t>
          </a:r>
          <a:r>
            <a:rPr lang="en-US" i="1">
              <a:effectLst/>
            </a:rPr>
            <a:t>WNA (World Nuclear Association) (2016a). World commercial reprocessing capacity, from "Processing of Used Nuclear Fuel". </a:t>
          </a:r>
          <a:br>
            <a:rPr lang="en-US" i="1">
              <a:effectLst/>
            </a:rPr>
          </a:br>
          <a:r>
            <a:rPr lang="en-US" i="1">
              <a:effectLst/>
            </a:rPr>
            <a:t>      Available at: http://www.world-nuclear.org/information-library/nuclear-fuel-cycle/fuel-recycling/processing-of-used-nuclear-fuel.aspx. Accessed November 2016.</a:t>
          </a:r>
        </a:p>
        <a:p>
          <a:pPr marL="0" marR="0" lvl="0" indent="0" defTabSz="914400" eaLnBrk="1" fontAlgn="auto" latinLnBrk="0" hangingPunct="1">
            <a:lnSpc>
              <a:spcPct val="100000"/>
            </a:lnSpc>
            <a:spcBef>
              <a:spcPts val="0"/>
            </a:spcBef>
            <a:spcAft>
              <a:spcPts val="0"/>
            </a:spcAft>
            <a:buClrTx/>
            <a:buSzTx/>
            <a:buFontTx/>
            <a:buNone/>
            <a:tabLst/>
            <a:defRPr/>
          </a:pPr>
          <a:endParaRPr lang="en-US" b="1" i="1">
            <a:solidFill>
              <a:srgbClr val="0070C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rgbClr val="0070C0"/>
              </a:solidFill>
              <a:effectLst/>
              <a:latin typeface="+mn-lt"/>
              <a:ea typeface="+mn-ea"/>
              <a:cs typeface="+mn-cs"/>
            </a:rPr>
            <a:t>Notes about the inventory building step: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Nuclear power plants' emissions of radionuclides reported in cells from F15 to F42 are those underpinning the calculation in the spreadsheet "6. IR NF", namely the emissions are based on the specific radionuclide discharge (kBq/GW a) and power generated (GW a) per reactor type. Whereas, the emissions underpinning the alternative NF value available in "6. IR NF_avg" spreadsheet (namely those emissions based on the average discharge of radionuclides and total power generated) are reported in  the table above, in cells M8 to M11.</a:t>
          </a:r>
          <a:endParaRPr lang="en-US" b="0" i="0">
            <a:effectLst/>
          </a:endParaRPr>
        </a:p>
        <a:p>
          <a:endParaRPr lang="en-US" sz="1100" b="0" i="1" baseline="0">
            <a:solidFill>
              <a:srgbClr val="002060"/>
            </a:solidFill>
            <a:effectLst/>
            <a:latin typeface="+mn-lt"/>
            <a:ea typeface="+mn-ea"/>
            <a:cs typeface="+mn-cs"/>
          </a:endParaRPr>
        </a:p>
        <a:p>
          <a:r>
            <a:rPr lang="en-US" sz="1100" b="1" i="0" baseline="0">
              <a:solidFill>
                <a:srgbClr val="0070C0"/>
              </a:solidFill>
              <a:effectLst/>
              <a:latin typeface="+mn-lt"/>
              <a:ea typeface="+mn-ea"/>
              <a:cs typeface="+mn-cs"/>
            </a:rPr>
            <a:t>Notes about the characterisation step: </a:t>
          </a:r>
        </a:p>
        <a:p>
          <a:r>
            <a:rPr lang="en-GB" sz="1100">
              <a:solidFill>
                <a:schemeClr val="dk1"/>
              </a:solidFill>
              <a:effectLst/>
              <a:latin typeface="+mn-lt"/>
              <a:ea typeface="+mn-ea"/>
              <a:cs typeface="+mn-cs"/>
            </a:rPr>
            <a:t>To estimate the global normalisation factor, several assumptions were made with respect to the characterization step:</a:t>
          </a:r>
          <a:endParaRPr lang="en-US" sz="1400">
            <a:solidFill>
              <a:schemeClr val="dk1"/>
            </a:solidFill>
            <a:effectLst/>
            <a:latin typeface="+mn-lt"/>
            <a:ea typeface="+mn-ea"/>
            <a:cs typeface="+mn-cs"/>
          </a:endParaRPr>
        </a:p>
        <a:p>
          <a:r>
            <a:rPr lang="en-GB" sz="1100">
              <a:solidFill>
                <a:schemeClr val="dk1"/>
              </a:solidFill>
              <a:effectLst/>
              <a:latin typeface="+mn-lt"/>
              <a:ea typeface="+mn-ea"/>
              <a:cs typeface="+mn-cs"/>
            </a:rPr>
            <a:t>- CF “emissions to air, unspecified” and “to water, unspecified” were adopted.</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In order to increase the coverage level, emissions of “U-235 + U-236” to liquid effluents for France and Russia were characterized by using the CF of U-235 to water, unspecified; no CF is available in ILCD for U-236.</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With the same purpose, emissions of “U-233 + U-234” for France and Russia were characterized by using the CF of U-234; no CF is available in ILCD for U-233.</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“Uranium” flows for the UK and India were characterized by using the CF of U-235, which is the reference elementary flow for ionising radiations category.</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In order to cover a higher number of flows, the aggregated flow of “Pu-238 + Pu-239 + Pu-240” to air was characterized by using the CF available for “plutonium, to air unspecified”.</a:t>
          </a:r>
        </a:p>
        <a:p>
          <a:endParaRPr lang="en-GB" sz="1100" b="0" i="1" baseline="0">
            <a:solidFill>
              <a:schemeClr val="dk1"/>
            </a:solidFill>
            <a:effectLst/>
            <a:latin typeface="+mn-lt"/>
            <a:ea typeface="+mn-ea"/>
            <a:cs typeface="+mn-cs"/>
          </a:endParaRPr>
        </a:p>
        <a:p>
          <a:pPr lvl="1"/>
          <a:endParaRPr lang="en-US" sz="1100">
            <a:solidFill>
              <a:schemeClr val="dk1"/>
            </a:solidFill>
            <a:effectLst/>
            <a:latin typeface="+mn-lt"/>
            <a:ea typeface="+mn-ea"/>
            <a:cs typeface="+mn-cs"/>
          </a:endParaRPr>
        </a:p>
        <a:p>
          <a:endParaRPr lang="en-US" sz="1100" b="0" i="1" baseline="0">
            <a:solidFill>
              <a:srgbClr val="002060"/>
            </a:solidFill>
            <a:effectLst/>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349249</xdr:colOff>
      <xdr:row>3</xdr:row>
      <xdr:rowOff>185737</xdr:rowOff>
    </xdr:from>
    <xdr:to>
      <xdr:col>10</xdr:col>
      <xdr:colOff>118268</xdr:colOff>
      <xdr:row>22</xdr:row>
      <xdr:rowOff>58208</xdr:rowOff>
    </xdr:to>
    <xdr:graphicFrame macro="">
      <xdr:nvGraphicFramePr>
        <xdr:cNvPr id="4" name="Gra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95247</xdr:colOff>
      <xdr:row>6</xdr:row>
      <xdr:rowOff>32319</xdr:rowOff>
    </xdr:from>
    <xdr:to>
      <xdr:col>2</xdr:col>
      <xdr:colOff>341877</xdr:colOff>
      <xdr:row>7</xdr:row>
      <xdr:rowOff>163287</xdr:rowOff>
    </xdr:to>
    <xdr:sp macro="" textlink="">
      <xdr:nvSpPr>
        <xdr:cNvPr id="3" name="Curved Down Arrow 2"/>
        <xdr:cNvSpPr/>
      </xdr:nvSpPr>
      <xdr:spPr>
        <a:xfrm rot="16046268">
          <a:off x="2134278" y="2117613"/>
          <a:ext cx="321468" cy="24663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13</xdr:row>
      <xdr:rowOff>1</xdr:rowOff>
    </xdr:from>
    <xdr:to>
      <xdr:col>4</xdr:col>
      <xdr:colOff>31750</xdr:colOff>
      <xdr:row>20</xdr:row>
      <xdr:rowOff>180975</xdr:rowOff>
    </xdr:to>
    <xdr:sp macro="" textlink="">
      <xdr:nvSpPr>
        <xdr:cNvPr id="2" name="TextBox 1"/>
        <xdr:cNvSpPr txBox="1"/>
      </xdr:nvSpPr>
      <xdr:spPr>
        <a:xfrm>
          <a:off x="623358" y="3132668"/>
          <a:ext cx="3514725" cy="1514474"/>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baseline="0"/>
            <a:t>References:</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European Commission, Joint Research Centre,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v4.3.1 (January 2016). Available at: </a:t>
          </a:r>
          <a:r>
            <a:rPr lang="en-US" sz="1100" b="0" baseline="0">
              <a:solidFill>
                <a:schemeClr val="dk1"/>
              </a:solidFill>
              <a:effectLst/>
              <a:latin typeface="+mn-lt"/>
              <a:ea typeface="+mn-ea"/>
              <a:cs typeface="+mn-cs"/>
            </a:rPr>
            <a:t>http://edgar.jrc.ec.europa.eu/overview.php?v=431. Accessed in October 2016.</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328085</xdr:colOff>
      <xdr:row>2</xdr:row>
      <xdr:rowOff>0</xdr:rowOff>
    </xdr:from>
    <xdr:to>
      <xdr:col>13</xdr:col>
      <xdr:colOff>476250</xdr:colOff>
      <xdr:row>4</xdr:row>
      <xdr:rowOff>21167</xdr:rowOff>
    </xdr:to>
    <xdr:sp macro="" textlink="">
      <xdr:nvSpPr>
        <xdr:cNvPr id="2" name="Down Arrow 1"/>
        <xdr:cNvSpPr/>
      </xdr:nvSpPr>
      <xdr:spPr>
        <a:xfrm>
          <a:off x="12276668" y="645583"/>
          <a:ext cx="148165" cy="402167"/>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194467</xdr:colOff>
      <xdr:row>9</xdr:row>
      <xdr:rowOff>185340</xdr:rowOff>
    </xdr:from>
    <xdr:to>
      <xdr:col>12</xdr:col>
      <xdr:colOff>575468</xdr:colOff>
      <xdr:row>26</xdr:row>
      <xdr:rowOff>38893</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1295397</xdr:colOff>
      <xdr:row>7</xdr:row>
      <xdr:rowOff>22794</xdr:rowOff>
    </xdr:from>
    <xdr:to>
      <xdr:col>3</xdr:col>
      <xdr:colOff>218052</xdr:colOff>
      <xdr:row>8</xdr:row>
      <xdr:rowOff>153762</xdr:rowOff>
    </xdr:to>
    <xdr:sp macro="" textlink="">
      <xdr:nvSpPr>
        <xdr:cNvPr id="3" name="Curved Down Arrow 2"/>
        <xdr:cNvSpPr/>
      </xdr:nvSpPr>
      <xdr:spPr>
        <a:xfrm rot="16046268">
          <a:off x="2896278" y="1974738"/>
          <a:ext cx="321468" cy="24663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593725</xdr:colOff>
      <xdr:row>13</xdr:row>
      <xdr:rowOff>80434</xdr:rowOff>
    </xdr:from>
    <xdr:to>
      <xdr:col>9</xdr:col>
      <xdr:colOff>508000</xdr:colOff>
      <xdr:row>23</xdr:row>
      <xdr:rowOff>169333</xdr:rowOff>
    </xdr:to>
    <xdr:sp macro="" textlink="">
      <xdr:nvSpPr>
        <xdr:cNvPr id="2" name="TextBox 1"/>
        <xdr:cNvSpPr txBox="1"/>
      </xdr:nvSpPr>
      <xdr:spPr>
        <a:xfrm>
          <a:off x="593725" y="3064934"/>
          <a:ext cx="9492192" cy="1993899"/>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t>References: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30000"/>
        </a:p>
        <a:p>
          <a:pPr eaLnBrk="1" fontAlgn="auto" latinLnBrk="0" hangingPunct="1"/>
          <a:r>
            <a:rPr lang="en-US" sz="1100" baseline="30000">
              <a:solidFill>
                <a:schemeClr val="dk1"/>
              </a:solidFill>
              <a:latin typeface="+mn-lt"/>
              <a:ea typeface="+mn-ea"/>
              <a:cs typeface="+mn-cs"/>
            </a:rPr>
            <a:t>a</a:t>
          </a:r>
          <a:r>
            <a:rPr lang="en-US" sz="1100" baseline="0">
              <a:solidFill>
                <a:schemeClr val="dk1"/>
              </a:solidFill>
              <a:latin typeface="+mn-lt"/>
              <a:ea typeface="+mn-ea"/>
              <a:cs typeface="+mn-cs"/>
            </a:rPr>
            <a:t> </a:t>
          </a:r>
          <a:r>
            <a:rPr lang="en-US" sz="1100" b="0">
              <a:solidFill>
                <a:schemeClr val="dk1"/>
              </a:solidFill>
              <a:effectLst/>
              <a:latin typeface="+mn-lt"/>
              <a:ea typeface="+mn-ea"/>
              <a:cs typeface="+mn-cs"/>
            </a:rPr>
            <a:t>European Commission, Joint Research Centre,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v4.3.1 (January 2016). Available at: </a:t>
          </a:r>
          <a:r>
            <a:rPr lang="en-US" sz="1100" baseline="0">
              <a:solidFill>
                <a:schemeClr val="dk1"/>
              </a:solidFill>
              <a:effectLst/>
              <a:latin typeface="+mn-lt"/>
              <a:ea typeface="+mn-ea"/>
              <a:cs typeface="+mn-cs"/>
            </a:rPr>
            <a:t>http://edgar.jrc.ec.europa.eu/overview.php?v=431. Accessed in October 2016.</a:t>
          </a:r>
          <a:endParaRPr lang="en-US">
            <a:effectLst/>
          </a:endParaRPr>
        </a:p>
        <a:p>
          <a:endParaRPr lang="en-US" sz="1100" b="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latin typeface="+mn-lt"/>
              <a:ea typeface="+mn-ea"/>
              <a:cs typeface="+mn-cs"/>
            </a:rPr>
            <a:t>b</a:t>
          </a:r>
          <a:r>
            <a:rPr lang="en-US" sz="1100" baseline="0">
              <a:solidFill>
                <a:schemeClr val="dk1"/>
              </a:solidFill>
              <a:latin typeface="+mn-lt"/>
              <a:ea typeface="+mn-ea"/>
              <a:cs typeface="+mn-cs"/>
            </a:rPr>
            <a:t>  </a:t>
          </a:r>
          <a:r>
            <a:rPr lang="en-US" sz="1100" baseline="0">
              <a:solidFill>
                <a:schemeClr val="dk1"/>
              </a:solidFill>
              <a:effectLst/>
              <a:latin typeface="+mn-lt"/>
              <a:ea typeface="+mn-ea"/>
              <a:cs typeface="+mn-cs"/>
            </a:rPr>
            <a:t>Global Emissions InitiAtive (GEIA), </a:t>
          </a:r>
          <a:r>
            <a:rPr lang="en-US" sz="1100">
              <a:solidFill>
                <a:schemeClr val="dk1"/>
              </a:solidFill>
              <a:effectLst/>
              <a:latin typeface="+mn-lt"/>
              <a:ea typeface="+mn-ea"/>
              <a:cs typeface="+mn-cs"/>
            </a:rPr>
            <a:t>Emissions of atmospheric Compounds &amp; Compilation of Ancillary Data </a:t>
          </a:r>
          <a:r>
            <a:rPr lang="en-US" sz="1100" baseline="0">
              <a:solidFill>
                <a:schemeClr val="dk1"/>
              </a:solidFill>
              <a:effectLst/>
              <a:latin typeface="+mn-lt"/>
              <a:ea typeface="+mn-ea"/>
              <a:cs typeface="+mn-cs"/>
            </a:rPr>
            <a:t>(ECCAD). ECCAD v.6.6.3, MACCity Emission dataset. Available at http://eccad.sedoo.fr/eccad_extract_interface/JSF/page_login.jsf. Accessed in October 2016</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30000">
              <a:solidFill>
                <a:schemeClr val="dk1"/>
              </a:solidFill>
              <a:effectLst/>
              <a:latin typeface="+mn-lt"/>
              <a:ea typeface="+mn-ea"/>
              <a:cs typeface="+mn-cs"/>
            </a:rPr>
            <a:t>c</a:t>
          </a:r>
          <a:r>
            <a:rPr lang="en-US" sz="1100" b="0" i="0">
              <a:solidFill>
                <a:schemeClr val="dk1"/>
              </a:solidFill>
              <a:effectLst/>
              <a:latin typeface="+mn-lt"/>
              <a:ea typeface="+mn-ea"/>
              <a:cs typeface="+mn-cs"/>
            </a:rPr>
            <a:t> </a:t>
          </a:r>
          <a:r>
            <a:rPr lang="en-US" sz="1100" i="0" baseline="0">
              <a:solidFill>
                <a:schemeClr val="dk1"/>
              </a:solidFill>
              <a:effectLst/>
              <a:latin typeface="+mn-lt"/>
              <a:ea typeface="+mn-ea"/>
              <a:cs typeface="+mn-cs"/>
            </a:rPr>
            <a:t> </a:t>
          </a:r>
          <a:r>
            <a:rPr lang="en-US" sz="1100" b="0" i="0">
              <a:solidFill>
                <a:schemeClr val="dk1"/>
              </a:solidFill>
              <a:effectLst/>
              <a:latin typeface="+mn-lt"/>
              <a:ea typeface="+mn-ea"/>
              <a:cs typeface="+mn-cs"/>
            </a:rPr>
            <a:t>Oita, A., Malik, A., Kanemoto, K., Geschke, A., Nishijima, S., &amp; Lenzen, M. (2016). Substantial nitrogen pollution embedded in international trade. Nature Geoscience, 9(2), 111-115.</a:t>
          </a:r>
          <a:r>
            <a:rPr lang="en-US" sz="1100">
              <a:solidFill>
                <a:schemeClr val="dk1"/>
              </a:solidFill>
              <a:effectLst/>
              <a:latin typeface="+mn-lt"/>
              <a:ea typeface="+mn-ea"/>
              <a:cs typeface="+mn-cs"/>
            </a:rPr>
            <a:t> </a:t>
          </a:r>
          <a:endParaRPr lang="en-US">
            <a:effectLst/>
          </a:endParaRPr>
        </a:p>
        <a:p>
          <a:endParaRPr lang="en-US" sz="1100" baseline="30000">
            <a:solidFill>
              <a:schemeClr val="tx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123824</xdr:colOff>
      <xdr:row>12</xdr:row>
      <xdr:rowOff>0</xdr:rowOff>
    </xdr:from>
    <xdr:to>
      <xdr:col>11</xdr:col>
      <xdr:colOff>485775</xdr:colOff>
      <xdr:row>25</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73295</xdr:colOff>
      <xdr:row>6</xdr:row>
      <xdr:rowOff>41737</xdr:rowOff>
    </xdr:from>
    <xdr:to>
      <xdr:col>3</xdr:col>
      <xdr:colOff>267767</xdr:colOff>
      <xdr:row>7</xdr:row>
      <xdr:rowOff>172705</xdr:rowOff>
    </xdr:to>
    <xdr:sp macro="" textlink="">
      <xdr:nvSpPr>
        <xdr:cNvPr id="4" name="Curved Down Arrow 3"/>
        <xdr:cNvSpPr/>
      </xdr:nvSpPr>
      <xdr:spPr>
        <a:xfrm rot="16046268">
          <a:off x="3248297" y="1576318"/>
          <a:ext cx="321468" cy="194472"/>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14</xdr:row>
      <xdr:rowOff>52917</xdr:rowOff>
    </xdr:from>
    <xdr:to>
      <xdr:col>10</xdr:col>
      <xdr:colOff>0</xdr:colOff>
      <xdr:row>28</xdr:row>
      <xdr:rowOff>33866</xdr:rowOff>
    </xdr:to>
    <xdr:sp macro="" textlink="">
      <xdr:nvSpPr>
        <xdr:cNvPr id="2" name="TextBox 1"/>
        <xdr:cNvSpPr txBox="1"/>
      </xdr:nvSpPr>
      <xdr:spPr>
        <a:xfrm>
          <a:off x="613833" y="3016250"/>
          <a:ext cx="10710334" cy="2647949"/>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t>References: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30000"/>
        </a:p>
        <a:p>
          <a:r>
            <a:rPr lang="en-US" sz="1100" baseline="30000">
              <a:solidFill>
                <a:schemeClr val="dk1"/>
              </a:solidFill>
              <a:effectLst/>
              <a:latin typeface="+mn-lt"/>
              <a:ea typeface="+mn-ea"/>
              <a:cs typeface="+mn-cs"/>
            </a:rPr>
            <a:t>a</a:t>
          </a:r>
          <a:r>
            <a:rPr lang="en-US" sz="1100" baseline="0">
              <a:solidFill>
                <a:schemeClr val="dk1"/>
              </a:solidFill>
              <a:effectLst/>
              <a:latin typeface="+mn-lt"/>
              <a:ea typeface="+mn-ea"/>
              <a:cs typeface="+mn-cs"/>
            </a:rPr>
            <a:t> </a:t>
          </a:r>
          <a:r>
            <a:rPr lang="en-US" sz="1100" b="0">
              <a:solidFill>
                <a:schemeClr val="dk1"/>
              </a:solidFill>
              <a:effectLst/>
              <a:latin typeface="+mn-lt"/>
              <a:ea typeface="+mn-ea"/>
              <a:cs typeface="+mn-cs"/>
            </a:rPr>
            <a:t>European Commission, Joint Research Centre,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v4.3.1 (January 2016). Available at: </a:t>
          </a:r>
          <a:r>
            <a:rPr lang="en-US" sz="1100" baseline="0">
              <a:solidFill>
                <a:schemeClr val="dk1"/>
              </a:solidFill>
              <a:effectLst/>
              <a:latin typeface="+mn-lt"/>
              <a:ea typeface="+mn-ea"/>
              <a:cs typeface="+mn-cs"/>
            </a:rPr>
            <a:t>http://edgar.jrc.ec.europa.eu/overview.php?v=431. Accessed in October 2016.</a:t>
          </a:r>
        </a:p>
        <a:p>
          <a:pPr eaLnBrk="1" fontAlgn="auto" latinLnBrk="0" hangingPunct="1"/>
          <a:endParaRPr lang="en-US">
            <a:effectLst/>
          </a:endParaRPr>
        </a:p>
        <a:p>
          <a:pPr eaLnBrk="1" fontAlgn="auto" latinLnBrk="0" hangingPunct="1"/>
          <a:r>
            <a:rPr lang="en-US" sz="1100" baseline="30000">
              <a:solidFill>
                <a:schemeClr val="dk1"/>
              </a:solidFill>
              <a:effectLst/>
              <a:latin typeface="+mn-lt"/>
              <a:ea typeface="+mn-ea"/>
              <a:cs typeface="+mn-cs"/>
            </a:rPr>
            <a:t>b</a:t>
          </a:r>
          <a:r>
            <a:rPr lang="en-US" sz="1100" baseline="0">
              <a:solidFill>
                <a:schemeClr val="dk1"/>
              </a:solidFill>
              <a:effectLst/>
              <a:latin typeface="+mn-lt"/>
              <a:ea typeface="+mn-ea"/>
              <a:cs typeface="+mn-cs"/>
            </a:rPr>
            <a:t>  Global Emissions InitiAtive (GEIA), </a:t>
          </a:r>
          <a:r>
            <a:rPr lang="en-US" sz="1100">
              <a:solidFill>
                <a:schemeClr val="dk1"/>
              </a:solidFill>
              <a:effectLst/>
              <a:latin typeface="+mn-lt"/>
              <a:ea typeface="+mn-ea"/>
              <a:cs typeface="+mn-cs"/>
            </a:rPr>
            <a:t>Emissions of atmospheric Compounds &amp; Compilation of Ancillary Data </a:t>
          </a:r>
          <a:r>
            <a:rPr lang="en-US" sz="1100" baseline="0">
              <a:solidFill>
                <a:schemeClr val="dk1"/>
              </a:solidFill>
              <a:effectLst/>
              <a:latin typeface="+mn-lt"/>
              <a:ea typeface="+mn-ea"/>
              <a:cs typeface="+mn-cs"/>
            </a:rPr>
            <a:t>(ECCAD). ECCAD v.6.6.3, MACCity Emission dataset. Available at http://eccad.sedoo.fr/eccad_extract_interface/JSF/page_login.jsf. Accessed in October 2016.</a:t>
          </a:r>
        </a:p>
        <a:p>
          <a:pPr eaLnBrk="1" fontAlgn="auto" latinLnBrk="0" hangingPunct="1"/>
          <a:endParaRPr lang="en-US">
            <a:effectLst/>
          </a:endParaRPr>
        </a:p>
        <a:p>
          <a:r>
            <a:rPr lang="en-US" sz="1100" b="0" i="0" baseline="30000">
              <a:solidFill>
                <a:schemeClr val="dk1"/>
              </a:solidFill>
              <a:effectLst/>
              <a:latin typeface="+mn-lt"/>
              <a:ea typeface="+mn-ea"/>
              <a:cs typeface="+mn-cs"/>
            </a:rPr>
            <a:t>c</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Oita, A., Malik, A., Kanemoto, K., Geschke, A., Nishijima, S., &amp; Lenzen, M. (2016). Substantial nitrogen pollution embedded in international trade. Nature Geoscience, 9(2), 111-115.</a:t>
          </a:r>
          <a:r>
            <a:rPr lang="en-US" sz="1100">
              <a:solidFill>
                <a:schemeClr val="dk1"/>
              </a:solidFill>
              <a:effectLst/>
              <a:latin typeface="+mn-lt"/>
              <a:ea typeface="+mn-ea"/>
              <a:cs typeface="+mn-cs"/>
            </a:rPr>
            <a:t> </a:t>
          </a:r>
          <a:endParaRPr lang="en-US">
            <a:effectLst/>
          </a:endParaRPr>
        </a:p>
        <a:p>
          <a:endParaRPr lang="en-US" sz="1100" baseline="30000">
            <a:solidFill>
              <a:schemeClr val="tx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141286</xdr:colOff>
      <xdr:row>10</xdr:row>
      <xdr:rowOff>55828</xdr:rowOff>
    </xdr:from>
    <xdr:to>
      <xdr:col>12</xdr:col>
      <xdr:colOff>3966</xdr:colOff>
      <xdr:row>27</xdr:row>
      <xdr:rowOff>170128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362981</xdr:colOff>
      <xdr:row>7</xdr:row>
      <xdr:rowOff>97799</xdr:rowOff>
    </xdr:from>
    <xdr:to>
      <xdr:col>3</xdr:col>
      <xdr:colOff>595571</xdr:colOff>
      <xdr:row>8</xdr:row>
      <xdr:rowOff>169042</xdr:rowOff>
    </xdr:to>
    <xdr:sp macro="" textlink="">
      <xdr:nvSpPr>
        <xdr:cNvPr id="3" name="Curved Down Arrow 2"/>
        <xdr:cNvSpPr/>
      </xdr:nvSpPr>
      <xdr:spPr>
        <a:xfrm rot="16046268">
          <a:off x="4164357" y="2201923"/>
          <a:ext cx="345087" cy="23259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578909</xdr:colOff>
      <xdr:row>1</xdr:row>
      <xdr:rowOff>184150</xdr:rowOff>
    </xdr:from>
    <xdr:to>
      <xdr:col>21</xdr:col>
      <xdr:colOff>582083</xdr:colOff>
      <xdr:row>23</xdr:row>
      <xdr:rowOff>158750</xdr:rowOff>
    </xdr:to>
    <xdr:sp macro="" textlink="">
      <xdr:nvSpPr>
        <xdr:cNvPr id="2" name="TextBox 5"/>
        <xdr:cNvSpPr txBox="1"/>
      </xdr:nvSpPr>
      <xdr:spPr>
        <a:xfrm>
          <a:off x="10855326" y="374650"/>
          <a:ext cx="7369174" cy="5361517"/>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b="1" baseline="0">
              <a:solidFill>
                <a:sysClr val="windowText" lastClr="000000"/>
              </a:solidFill>
            </a:rPr>
            <a:t>Reference:</a:t>
          </a:r>
        </a:p>
        <a:p>
          <a:pPr marL="0" marR="0" lvl="0" indent="0" defTabSz="914400" eaLnBrk="1" fontAlgn="auto" latinLnBrk="0" hangingPunct="1">
            <a:lnSpc>
              <a:spcPct val="100000"/>
            </a:lnSpc>
            <a:spcBef>
              <a:spcPts val="0"/>
            </a:spcBef>
            <a:spcAft>
              <a:spcPts val="0"/>
            </a:spcAft>
            <a:buClrTx/>
            <a:buSzTx/>
            <a:buFontTx/>
            <a:buNone/>
            <a:tabLst/>
            <a:defRPr/>
          </a:pPr>
          <a:endParaRPr lang="en-US" b="0" baseline="300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b="0" baseline="30000">
              <a:solidFill>
                <a:sysClr val="windowText" lastClr="000000"/>
              </a:solidFill>
            </a:rPr>
            <a:t>a</a:t>
          </a:r>
          <a:r>
            <a:rPr lang="en-US" b="0" baseline="0">
              <a:solidFill>
                <a:sysClr val="windowText" lastClr="000000"/>
              </a:solidFill>
            </a:rPr>
            <a:t> </a:t>
          </a:r>
          <a:r>
            <a:rPr lang="en-US" b="0">
              <a:solidFill>
                <a:sysClr val="windowText" lastClr="000000"/>
              </a:solidFill>
            </a:rPr>
            <a:t>Bouwman, L., Goldewijk, K. K., Van Der Hoek, K. W., Beusen, A. H., Van Vuuren, D. P., Willems, J., Rufino, M. &amp; Stehfest, E. (2013). Exploring global changes in nitrogen and phosphorus cycles in agriculture induced by livestock production over the 1900–2050 period. </a:t>
          </a:r>
          <a:r>
            <a:rPr lang="en-US" b="0" i="1">
              <a:solidFill>
                <a:sysClr val="windowText" lastClr="000000"/>
              </a:solidFill>
            </a:rPr>
            <a:t>Proceedings of the National Academy of Sciences</a:t>
          </a:r>
          <a:r>
            <a:rPr lang="en-US" b="0">
              <a:solidFill>
                <a:sysClr val="windowText" lastClr="000000"/>
              </a:solidFill>
            </a:rPr>
            <a:t>, </a:t>
          </a:r>
          <a:r>
            <a:rPr lang="en-US" b="0" i="1">
              <a:solidFill>
                <a:sysClr val="windowText" lastClr="000000"/>
              </a:solidFill>
            </a:rPr>
            <a:t>110 </a:t>
          </a:r>
          <a:r>
            <a:rPr lang="en-US" b="0">
              <a:solidFill>
                <a:sysClr val="windowText" lastClr="000000"/>
              </a:solidFill>
            </a:rPr>
            <a:t>(52), 20882-20887. </a:t>
          </a:r>
        </a:p>
        <a:p>
          <a:pPr marL="0" marR="0" lvl="0" indent="0" defTabSz="914400" eaLnBrk="1" fontAlgn="auto" latinLnBrk="0" hangingPunct="1">
            <a:lnSpc>
              <a:spcPct val="100000"/>
            </a:lnSpc>
            <a:spcBef>
              <a:spcPts val="0"/>
            </a:spcBef>
            <a:spcAft>
              <a:spcPts val="0"/>
            </a:spcAft>
            <a:buClrTx/>
            <a:buSzTx/>
            <a:buFontTx/>
            <a:buNone/>
            <a:tabLst/>
            <a:defRPr/>
          </a:pPr>
          <a:endParaRPr lang="en-US" b="0" baseline="300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b="0" baseline="30000">
              <a:solidFill>
                <a:srgbClr val="0070C0"/>
              </a:solidFill>
            </a:rPr>
            <a:t>b</a:t>
          </a:r>
          <a:r>
            <a:rPr lang="en-US" b="0" baseline="0">
              <a:solidFill>
                <a:srgbClr val="0070C0"/>
              </a:solidFill>
            </a:rPr>
            <a:t> S</a:t>
          </a:r>
          <a:r>
            <a:rPr lang="en-US">
              <a:solidFill>
                <a:srgbClr val="0070C0"/>
              </a:solidFill>
            </a:rPr>
            <a:t>cherer, L., &amp; Pfister, S. (2015). Modelling spatially explicit impacts from phosphorus emissions in agriculture. </a:t>
          </a:r>
          <a:r>
            <a:rPr lang="en-US" i="1">
              <a:solidFill>
                <a:srgbClr val="0070C0"/>
              </a:solidFill>
            </a:rPr>
            <a:t>The International Journal of Life Cycle Assessment</a:t>
          </a:r>
          <a:r>
            <a:rPr lang="en-US">
              <a:solidFill>
                <a:srgbClr val="0070C0"/>
              </a:solidFill>
            </a:rPr>
            <a:t>, </a:t>
          </a:r>
          <a:r>
            <a:rPr lang="en-US" i="1">
              <a:solidFill>
                <a:srgbClr val="0070C0"/>
              </a:solidFill>
            </a:rPr>
            <a:t>20</a:t>
          </a:r>
          <a:r>
            <a:rPr lang="en-US">
              <a:solidFill>
                <a:srgbClr val="0070C0"/>
              </a:solidFill>
            </a:rPr>
            <a:t>(6), 785-795.</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30000">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30000">
              <a:solidFill>
                <a:srgbClr val="0070C0"/>
              </a:solidFill>
            </a:rPr>
            <a:t>c</a:t>
          </a:r>
          <a:r>
            <a:rPr lang="en-US">
              <a:solidFill>
                <a:srgbClr val="0070C0"/>
              </a:solidFill>
            </a:rPr>
            <a:t> FAOSTAT</a:t>
          </a:r>
          <a:r>
            <a:rPr lang="en-US" baseline="0">
              <a:solidFill>
                <a:srgbClr val="0070C0"/>
              </a:solidFill>
            </a:rPr>
            <a:t> (2018a). Crop - production quantity. Available at: http://www.fao.org/faostat/en/#data/QC. Accessed in April 2018.</a:t>
          </a:r>
        </a:p>
        <a:p>
          <a:endParaRPr lang="en-US" sz="1100" b="0" i="0" baseline="30000">
            <a:solidFill>
              <a:schemeClr val="dk1"/>
            </a:solidFill>
            <a:effectLst/>
            <a:latin typeface="+mn-lt"/>
            <a:ea typeface="+mn-ea"/>
            <a:cs typeface="+mn-cs"/>
          </a:endParaRPr>
        </a:p>
        <a:p>
          <a:r>
            <a:rPr lang="en-US" sz="1100" b="0" i="0" baseline="30000">
              <a:solidFill>
                <a:srgbClr val="00B050"/>
              </a:solidFill>
              <a:effectLst/>
              <a:latin typeface="+mn-lt"/>
              <a:ea typeface="+mn-ea"/>
              <a:cs typeface="+mn-cs"/>
            </a:rPr>
            <a:t>d</a:t>
          </a:r>
          <a:r>
            <a:rPr lang="en-US" sz="1100" b="0" i="0" baseline="30000">
              <a:solidFill>
                <a:schemeClr val="dk1"/>
              </a:solidFill>
              <a:effectLst/>
              <a:latin typeface="+mn-lt"/>
              <a:ea typeface="+mn-ea"/>
              <a:cs typeface="+mn-cs"/>
            </a:rPr>
            <a:t> </a:t>
          </a:r>
          <a:r>
            <a:rPr lang="nl-NL" sz="1100">
              <a:solidFill>
                <a:srgbClr val="00B050"/>
              </a:solidFill>
              <a:effectLst/>
              <a:latin typeface="+mn-lt"/>
              <a:ea typeface="+mn-ea"/>
              <a:cs typeface="+mn-cs"/>
            </a:rPr>
            <a:t>Van Drecht G., Bouwman A. F. et al. </a:t>
          </a:r>
          <a:r>
            <a:rPr lang="en-GB" sz="1100">
              <a:solidFill>
                <a:srgbClr val="00B050"/>
              </a:solidFill>
              <a:effectLst/>
              <a:latin typeface="+mn-lt"/>
              <a:ea typeface="+mn-ea"/>
              <a:cs typeface="+mn-cs"/>
            </a:rPr>
            <a:t>(2003). Global modelling of the fate of nitrogen from point and nonpoint sources in soils, groundwater and surface water. Global Biogeochem. Cycles 17 (4): 26-1 -26-20</a:t>
          </a:r>
          <a:r>
            <a:rPr lang="en-GB" sz="1100">
              <a:solidFill>
                <a:schemeClr val="dk1"/>
              </a:solidFill>
              <a:effectLst/>
              <a:latin typeface="+mn-lt"/>
              <a:ea typeface="+mn-ea"/>
              <a:cs typeface="+mn-cs"/>
            </a:rPr>
            <a:t>.</a:t>
          </a:r>
        </a:p>
        <a:p>
          <a:pPr eaLnBrk="1" fontAlgn="auto" latinLnBrk="0" hangingPunct="1"/>
          <a:endParaRPr lang="en-US" sz="1100" b="0" i="0" baseline="30000">
            <a:solidFill>
              <a:srgbClr val="00B050"/>
            </a:solidFill>
            <a:effectLst/>
            <a:latin typeface="+mn-lt"/>
            <a:ea typeface="+mn-ea"/>
            <a:cs typeface="+mn-cs"/>
          </a:endParaRPr>
        </a:p>
        <a:p>
          <a:pPr eaLnBrk="1" fontAlgn="auto" latinLnBrk="0" hangingPunct="1"/>
          <a:r>
            <a:rPr lang="en-US" sz="1100" b="0" i="0" baseline="30000">
              <a:solidFill>
                <a:srgbClr val="00B050"/>
              </a:solidFill>
              <a:effectLst/>
              <a:latin typeface="+mn-lt"/>
              <a:ea typeface="+mn-ea"/>
              <a:cs typeface="+mn-cs"/>
            </a:rPr>
            <a:t>e </a:t>
          </a:r>
          <a:r>
            <a:rPr lang="en-US" sz="1100" b="0" i="0" baseline="0">
              <a:solidFill>
                <a:srgbClr val="00B050"/>
              </a:solidFill>
              <a:effectLst/>
              <a:latin typeface="+mn-lt"/>
              <a:ea typeface="+mn-ea"/>
              <a:cs typeface="+mn-cs"/>
            </a:rPr>
            <a:t>Van Drecht G, Bouwman AF, Harrison J &amp; Knoop JM (2009). Global nitrogen and phosphate in urban wastewater for the period 1970 to 2050. Global Biogeochem Cy 23(4).</a:t>
          </a:r>
        </a:p>
        <a:p>
          <a:pPr eaLnBrk="1" fontAlgn="auto" latinLnBrk="0" hangingPunct="1"/>
          <a:endParaRPr lang="en-US" sz="1100" b="0" i="0" baseline="30000">
            <a:solidFill>
              <a:srgbClr val="00B050"/>
            </a:solidFill>
            <a:effectLst/>
            <a:latin typeface="+mn-lt"/>
            <a:ea typeface="+mn-ea"/>
            <a:cs typeface="+mn-cs"/>
          </a:endParaRPr>
        </a:p>
        <a:p>
          <a:pPr eaLnBrk="1" fontAlgn="auto" latinLnBrk="0" hangingPunct="1"/>
          <a:r>
            <a:rPr lang="en-US" sz="1100" b="0" i="0" baseline="30000">
              <a:solidFill>
                <a:srgbClr val="00B050"/>
              </a:solidFill>
              <a:effectLst/>
              <a:latin typeface="+mn-lt"/>
              <a:ea typeface="+mn-ea"/>
              <a:cs typeface="+mn-cs"/>
            </a:rPr>
            <a:t>f </a:t>
          </a:r>
          <a:r>
            <a:rPr lang="en-US" sz="1100" b="0" i="0" baseline="0">
              <a:solidFill>
                <a:srgbClr val="00B050"/>
              </a:solidFill>
              <a:effectLst/>
              <a:latin typeface="+mn-lt"/>
              <a:ea typeface="+mn-ea"/>
              <a:cs typeface="+mn-cs"/>
            </a:rPr>
            <a:t>FAOSTAT (2018b). </a:t>
          </a:r>
          <a:r>
            <a:rPr lang="en-US" sz="1100" b="0">
              <a:solidFill>
                <a:srgbClr val="00B050"/>
              </a:solidFill>
              <a:effectLst/>
              <a:latin typeface="+mn-lt"/>
              <a:ea typeface="+mn-ea"/>
              <a:cs typeface="+mn-cs"/>
            </a:rPr>
            <a:t>Food Supply - Livestock and Fish Primary Equivalent. Available at:</a:t>
          </a:r>
          <a:r>
            <a:rPr lang="en-US" sz="1100" b="0" baseline="0">
              <a:solidFill>
                <a:srgbClr val="00B050"/>
              </a:solidFill>
              <a:effectLst/>
              <a:latin typeface="+mn-lt"/>
              <a:ea typeface="+mn-ea"/>
              <a:cs typeface="+mn-cs"/>
            </a:rPr>
            <a:t> http://www.fao.org/faostat/en/#data/CL. Accessed March 2018.</a:t>
          </a:r>
          <a:endParaRPr lang="en-US">
            <a:solidFill>
              <a:srgbClr val="00B050"/>
            </a:solidFill>
            <a:effectLst/>
          </a:endParaRPr>
        </a:p>
        <a:p>
          <a:endParaRPr lang="en-US" sz="1100" b="0" i="0" baseline="30000">
            <a:solidFill>
              <a:srgbClr val="00B050"/>
            </a:solidFill>
            <a:effectLst/>
            <a:latin typeface="+mn-lt"/>
            <a:ea typeface="+mn-ea"/>
            <a:cs typeface="+mn-cs"/>
          </a:endParaRPr>
        </a:p>
        <a:p>
          <a:r>
            <a:rPr lang="en-US" sz="1100" b="0" i="0" baseline="30000">
              <a:solidFill>
                <a:srgbClr val="00B050"/>
              </a:solidFill>
              <a:effectLst/>
              <a:latin typeface="+mn-lt"/>
              <a:ea typeface="+mn-ea"/>
              <a:cs typeface="+mn-cs"/>
            </a:rPr>
            <a:t>g </a:t>
          </a:r>
          <a:r>
            <a:rPr lang="en-US" sz="1100">
              <a:solidFill>
                <a:srgbClr val="00B050"/>
              </a:solidFill>
              <a:effectLst/>
              <a:latin typeface="+mn-lt"/>
              <a:ea typeface="+mn-ea"/>
              <a:cs typeface="+mn-cs"/>
            </a:rPr>
            <a:t>FAO-Aquastat, 2017. Produced and treated municipal wastewater. Available at:  http://www.fao.org/nr/water/aquastat/wastewater/index.stm Accessed in April 2018. </a:t>
          </a:r>
          <a:endParaRPr lang="en-US">
            <a:solidFill>
              <a:srgbClr val="00B050"/>
            </a:solidFill>
            <a:effectLst/>
          </a:endParaRPr>
        </a:p>
        <a:p>
          <a:endParaRPr lang="en-US" sz="1100" b="0" i="0" baseline="30000">
            <a:solidFill>
              <a:srgbClr val="00B050"/>
            </a:solidFill>
            <a:effectLst/>
            <a:latin typeface="+mn-lt"/>
            <a:ea typeface="+mn-ea"/>
            <a:cs typeface="+mn-cs"/>
          </a:endParaRPr>
        </a:p>
        <a:p>
          <a:r>
            <a:rPr lang="en-US" sz="1100" b="0" i="0" baseline="30000">
              <a:solidFill>
                <a:srgbClr val="00B050"/>
              </a:solidFill>
              <a:effectLst/>
              <a:latin typeface="+mn-lt"/>
              <a:ea typeface="+mn-ea"/>
              <a:cs typeface="+mn-cs"/>
            </a:rPr>
            <a:t>h </a:t>
          </a:r>
          <a:r>
            <a:rPr lang="en-US" sz="1100">
              <a:solidFill>
                <a:srgbClr val="00B050"/>
              </a:solidFill>
              <a:effectLst/>
              <a:latin typeface="+mn-lt"/>
              <a:ea typeface="+mn-ea"/>
              <a:cs typeface="+mn-cs"/>
            </a:rPr>
            <a:t>OECD, 2018. Wastewater treatment (% population connected). Available at: stats.oecd.org/index.aspx?DataSetCode=water_treat. Accessed in April 2018.</a:t>
          </a:r>
          <a:endParaRPr lang="en-US" baseline="0">
            <a:solidFill>
              <a:srgbClr val="00B05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30000">
            <a:solidFill>
              <a:srgbClr val="00B05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30000">
              <a:solidFill>
                <a:srgbClr val="00B050"/>
              </a:solidFill>
              <a:effectLst/>
              <a:latin typeface="+mn-lt"/>
              <a:ea typeface="+mn-ea"/>
              <a:cs typeface="+mn-cs"/>
            </a:rPr>
            <a:t>i </a:t>
          </a:r>
          <a:r>
            <a:rPr lang="en-GB" sz="1100">
              <a:solidFill>
                <a:srgbClr val="00B050"/>
              </a:solidFill>
              <a:effectLst/>
              <a:latin typeface="+mn-lt"/>
              <a:ea typeface="+mn-ea"/>
              <a:cs typeface="+mn-cs"/>
            </a:rPr>
            <a:t>Sala, S., Benini, L., Mancini, L., Ponsioen, T., Laurent, A., Van Zelm, R.,  Stam, G. &amp; Pant, R. (2014). Methodology for Building LCA-compliant National Inventories of Emissions and Resource Extraction. European Commission, Joint Research Centre, Institute for Environment and Sustainability. Publications Office of the European Union, Luxembourg, LU. 96 pp.</a:t>
          </a:r>
          <a:endParaRPr lang="en-US">
            <a:solidFill>
              <a:srgbClr val="00B05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0">
            <a:solidFill>
              <a:sysClr val="windowText" lastClr="000000"/>
            </a:solidFill>
          </a:endParaRPr>
        </a:p>
      </xdr:txBody>
    </xdr:sp>
    <xdr:clientData/>
  </xdr:twoCellAnchor>
  <xdr:twoCellAnchor>
    <xdr:from>
      <xdr:col>6</xdr:col>
      <xdr:colOff>21168</xdr:colOff>
      <xdr:row>7</xdr:row>
      <xdr:rowOff>169333</xdr:rowOff>
    </xdr:from>
    <xdr:to>
      <xdr:col>8</xdr:col>
      <xdr:colOff>920750</xdr:colOff>
      <xdr:row>13</xdr:row>
      <xdr:rowOff>74084</xdr:rowOff>
    </xdr:to>
    <xdr:sp macro="" textlink="">
      <xdr:nvSpPr>
        <xdr:cNvPr id="4" name="TextBox 3"/>
        <xdr:cNvSpPr txBox="1"/>
      </xdr:nvSpPr>
      <xdr:spPr>
        <a:xfrm>
          <a:off x="7334251" y="2402416"/>
          <a:ext cx="2815166" cy="104775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rgbClr val="00B050"/>
              </a:solidFill>
              <a:effectLst/>
              <a:latin typeface="+mn-lt"/>
              <a:ea typeface="+mn-ea"/>
              <a:cs typeface="+mn-cs"/>
            </a:rPr>
            <a:t>---&gt; based on van Drecht et al. (2003;</a:t>
          </a:r>
          <a:r>
            <a:rPr lang="en-US" sz="1100" b="0" i="0" u="none" strike="noStrike" baseline="0">
              <a:solidFill>
                <a:srgbClr val="00B050"/>
              </a:solidFill>
              <a:effectLst/>
              <a:latin typeface="+mn-lt"/>
              <a:ea typeface="+mn-ea"/>
              <a:cs typeface="+mn-cs"/>
            </a:rPr>
            <a:t> </a:t>
          </a:r>
          <a:r>
            <a:rPr lang="en-US" sz="1100" b="0" i="0" u="none" strike="noStrike">
              <a:solidFill>
                <a:srgbClr val="00B050"/>
              </a:solidFill>
              <a:effectLst/>
              <a:latin typeface="+mn-lt"/>
              <a:ea typeface="+mn-ea"/>
              <a:cs typeface="+mn-cs"/>
            </a:rPr>
            <a:t>2009)</a:t>
          </a:r>
          <a:r>
            <a:rPr lang="en-US" sz="1100" b="0" i="0" u="none" strike="noStrike" baseline="30000">
              <a:solidFill>
                <a:srgbClr val="00B050"/>
              </a:solidFill>
              <a:effectLst/>
              <a:latin typeface="+mn-lt"/>
              <a:ea typeface="+mn-ea"/>
              <a:cs typeface="+mn-cs"/>
            </a:rPr>
            <a:t>d,e</a:t>
          </a:r>
          <a:endParaRPr lang="en-US" sz="1100" b="0" i="0" u="none" strike="noStrike" baseline="0">
            <a:solidFill>
              <a:srgbClr val="00B050"/>
            </a:solidFill>
            <a:effectLst/>
            <a:latin typeface="+mn-lt"/>
            <a:ea typeface="+mn-ea"/>
            <a:cs typeface="+mn-cs"/>
          </a:endParaRPr>
        </a:p>
        <a:p>
          <a:r>
            <a:rPr lang="en-US" sz="1100" b="0" i="0" u="none" strike="noStrike" baseline="0">
              <a:solidFill>
                <a:srgbClr val="00B050"/>
              </a:solidFill>
              <a:effectLst/>
              <a:latin typeface="+mn-lt"/>
              <a:ea typeface="+mn-ea"/>
              <a:cs typeface="+mn-cs"/>
            </a:rPr>
            <a:t>      </a:t>
          </a:r>
          <a:r>
            <a:rPr lang="en-US" sz="1100" b="0" i="0" u="none" strike="noStrike">
              <a:solidFill>
                <a:srgbClr val="00B050"/>
              </a:solidFill>
              <a:effectLst/>
              <a:latin typeface="+mn-lt"/>
              <a:ea typeface="+mn-ea"/>
              <a:cs typeface="+mn-cs"/>
            </a:rPr>
            <a:t>+</a:t>
          </a:r>
          <a:r>
            <a:rPr lang="en-US" sz="1100" b="0" i="0" u="none" strike="noStrike" baseline="0">
              <a:solidFill>
                <a:srgbClr val="00B050"/>
              </a:solidFill>
              <a:effectLst/>
              <a:latin typeface="+mn-lt"/>
              <a:ea typeface="+mn-ea"/>
              <a:cs typeface="+mn-cs"/>
            </a:rPr>
            <a:t> </a:t>
          </a:r>
          <a:r>
            <a:rPr lang="en-US" sz="1100" b="0" i="0" u="none" strike="noStrike">
              <a:solidFill>
                <a:srgbClr val="00B050"/>
              </a:solidFill>
              <a:effectLst/>
              <a:latin typeface="+mn-lt"/>
              <a:ea typeface="+mn-ea"/>
              <a:cs typeface="+mn-cs"/>
            </a:rPr>
            <a:t>FAOSTAT </a:t>
          </a:r>
          <a:r>
            <a:rPr lang="en-US" sz="1100" b="0" i="0" u="none" strike="noStrike" baseline="0">
              <a:solidFill>
                <a:srgbClr val="00B050"/>
              </a:solidFill>
              <a:effectLst/>
              <a:latin typeface="+mn-lt"/>
              <a:ea typeface="+mn-ea"/>
              <a:cs typeface="+mn-cs"/>
            </a:rPr>
            <a:t> (2018b) </a:t>
          </a:r>
          <a:r>
            <a:rPr lang="en-US" sz="1100" b="0" i="0" u="none" strike="noStrike" baseline="30000">
              <a:solidFill>
                <a:srgbClr val="00B050"/>
              </a:solidFill>
              <a:effectLst/>
              <a:latin typeface="+mn-lt"/>
              <a:ea typeface="+mn-ea"/>
              <a:cs typeface="+mn-cs"/>
            </a:rPr>
            <a:t>f</a:t>
          </a:r>
          <a:r>
            <a:rPr lang="en-US" sz="1100" b="0" i="0" u="none" strike="noStrike">
              <a:solidFill>
                <a:srgbClr val="00B050"/>
              </a:solidFill>
              <a:effectLst/>
              <a:latin typeface="+mn-lt"/>
              <a:ea typeface="+mn-ea"/>
              <a:cs typeface="+mn-cs"/>
            </a:rPr>
            <a:t> + FAO-Aquastat </a:t>
          </a:r>
          <a:r>
            <a:rPr lang="en-US" sz="1100" b="0" i="0" u="none" strike="noStrike" baseline="30000">
              <a:solidFill>
                <a:srgbClr val="00B050"/>
              </a:solidFill>
              <a:effectLst/>
              <a:latin typeface="+mn-lt"/>
              <a:ea typeface="+mn-ea"/>
              <a:cs typeface="+mn-cs"/>
            </a:rPr>
            <a:t>g</a:t>
          </a:r>
          <a:r>
            <a:rPr lang="en-US" sz="1100" b="0" i="0" u="none" strike="noStrike">
              <a:solidFill>
                <a:srgbClr val="00B050"/>
              </a:solidFill>
              <a:effectLst/>
              <a:latin typeface="+mn-lt"/>
              <a:ea typeface="+mn-ea"/>
              <a:cs typeface="+mn-cs"/>
            </a:rPr>
            <a:t> </a:t>
          </a:r>
        </a:p>
        <a:p>
          <a:r>
            <a:rPr lang="en-US" sz="1100" b="0" i="0" u="none" strike="noStrike" baseline="0">
              <a:solidFill>
                <a:srgbClr val="00B050"/>
              </a:solidFill>
              <a:effectLst/>
              <a:latin typeface="+mn-lt"/>
              <a:ea typeface="+mn-ea"/>
              <a:cs typeface="+mn-cs"/>
            </a:rPr>
            <a:t>      </a:t>
          </a:r>
          <a:r>
            <a:rPr lang="en-US" sz="1100" b="0" i="0" u="none" strike="noStrike">
              <a:solidFill>
                <a:srgbClr val="00B050"/>
              </a:solidFill>
              <a:effectLst/>
              <a:latin typeface="+mn-lt"/>
              <a:ea typeface="+mn-ea"/>
              <a:cs typeface="+mn-cs"/>
            </a:rPr>
            <a:t>+ OECD </a:t>
          </a:r>
          <a:r>
            <a:rPr lang="en-US" sz="1100" b="0" i="0" u="none" strike="noStrike" baseline="30000">
              <a:solidFill>
                <a:srgbClr val="00B050"/>
              </a:solidFill>
              <a:effectLst/>
              <a:latin typeface="+mn-lt"/>
              <a:ea typeface="+mn-ea"/>
              <a:cs typeface="+mn-cs"/>
            </a:rPr>
            <a:t>h </a:t>
          </a:r>
          <a:r>
            <a:rPr lang="en-US" sz="1100" b="0" i="0" u="none" strike="noStrike">
              <a:solidFill>
                <a:srgbClr val="00B050"/>
              </a:solidFill>
              <a:effectLst/>
              <a:latin typeface="+mn-lt"/>
              <a:ea typeface="+mn-ea"/>
              <a:cs typeface="+mn-cs"/>
            </a:rPr>
            <a:t>(generally refers to Sala et al.,</a:t>
          </a:r>
        </a:p>
        <a:p>
          <a:r>
            <a:rPr lang="en-US" sz="1100" b="0" i="0" u="none" strike="noStrike" baseline="0">
              <a:solidFill>
                <a:srgbClr val="00B050"/>
              </a:solidFill>
              <a:effectLst/>
              <a:latin typeface="+mn-lt"/>
              <a:ea typeface="+mn-ea"/>
              <a:cs typeface="+mn-cs"/>
            </a:rPr>
            <a:t>      </a:t>
          </a:r>
          <a:r>
            <a:rPr lang="en-US" sz="1100" b="0" i="0" u="none" strike="noStrike">
              <a:solidFill>
                <a:srgbClr val="00B050"/>
              </a:solidFill>
              <a:effectLst/>
              <a:latin typeface="+mn-lt"/>
              <a:ea typeface="+mn-ea"/>
              <a:cs typeface="+mn-cs"/>
            </a:rPr>
            <a:t>2014 </a:t>
          </a:r>
          <a:r>
            <a:rPr lang="en-US" sz="1100" b="0" i="0" u="none" strike="noStrike" baseline="30000">
              <a:solidFill>
                <a:srgbClr val="00B050"/>
              </a:solidFill>
              <a:effectLst/>
              <a:latin typeface="+mn-lt"/>
              <a:ea typeface="+mn-ea"/>
              <a:cs typeface="+mn-cs"/>
            </a:rPr>
            <a:t>i</a:t>
          </a:r>
          <a:r>
            <a:rPr lang="en-US" sz="1100" b="0" i="0" u="none" strike="noStrike">
              <a:solidFill>
                <a:srgbClr val="00B050"/>
              </a:solidFill>
              <a:effectLst/>
              <a:latin typeface="+mn-lt"/>
              <a:ea typeface="+mn-ea"/>
              <a:cs typeface="+mn-cs"/>
            </a:rPr>
            <a:t> for procedure  and references)</a:t>
          </a:r>
          <a:r>
            <a:rPr lang="en-US">
              <a:solidFill>
                <a:srgbClr val="00B050"/>
              </a:solidFill>
            </a:rPr>
            <a:t> </a:t>
          </a:r>
          <a:endParaRPr lang="en-US" sz="1100">
            <a:solidFill>
              <a:srgbClr val="00B05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6</xdr:col>
      <xdr:colOff>89958</xdr:colOff>
      <xdr:row>4</xdr:row>
      <xdr:rowOff>61384</xdr:rowOff>
    </xdr:from>
    <xdr:to>
      <xdr:col>11</xdr:col>
      <xdr:colOff>169334</xdr:colOff>
      <xdr:row>4</xdr:row>
      <xdr:rowOff>730250</xdr:rowOff>
    </xdr:to>
    <xdr:sp macro="" textlink="">
      <xdr:nvSpPr>
        <xdr:cNvPr id="2" name="TextBox 1"/>
        <xdr:cNvSpPr txBox="1"/>
      </xdr:nvSpPr>
      <xdr:spPr>
        <a:xfrm>
          <a:off x="7381875" y="685801"/>
          <a:ext cx="3148542" cy="668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 value of P to water (from</a:t>
          </a:r>
          <a:r>
            <a:rPr lang="en-US" sz="1100" baseline="0"/>
            <a:t> Scherer &amp; Pfister, 2015) </a:t>
          </a:r>
          <a:r>
            <a:rPr lang="en-US" sz="1100"/>
            <a:t>has been assigned to 154 crops</a:t>
          </a:r>
          <a:r>
            <a:rPr lang="en-US" sz="1100" baseline="0"/>
            <a:t> and </a:t>
          </a:r>
          <a:r>
            <a:rPr lang="en-US" sz="1100"/>
            <a:t>crop groups, of which 4 are proxies (</a:t>
          </a:r>
          <a:r>
            <a:rPr lang="en-US" sz="1100">
              <a:solidFill>
                <a:srgbClr val="0070C0"/>
              </a:solidFill>
            </a:rPr>
            <a:t>see light blue numbers</a:t>
          </a:r>
          <a:r>
            <a:rPr lang="en-US" sz="1100"/>
            <a: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238124</xdr:colOff>
      <xdr:row>5</xdr:row>
      <xdr:rowOff>301499</xdr:rowOff>
    </xdr:from>
    <xdr:to>
      <xdr:col>15</xdr:col>
      <xdr:colOff>488155</xdr:colOff>
      <xdr:row>22</xdr:row>
      <xdr:rowOff>119061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73295</xdr:colOff>
      <xdr:row>6</xdr:row>
      <xdr:rowOff>41737</xdr:rowOff>
    </xdr:from>
    <xdr:to>
      <xdr:col>4</xdr:col>
      <xdr:colOff>267767</xdr:colOff>
      <xdr:row>7</xdr:row>
      <xdr:rowOff>172705</xdr:rowOff>
    </xdr:to>
    <xdr:sp macro="" textlink="">
      <xdr:nvSpPr>
        <xdr:cNvPr id="3" name="Curved Down Arrow 2"/>
        <xdr:cNvSpPr/>
      </xdr:nvSpPr>
      <xdr:spPr>
        <a:xfrm rot="16046268">
          <a:off x="3238772" y="1572085"/>
          <a:ext cx="321468" cy="194472"/>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129648</xdr:colOff>
      <xdr:row>3</xdr:row>
      <xdr:rowOff>120381</xdr:rowOff>
    </xdr:from>
    <xdr:to>
      <xdr:col>22</xdr:col>
      <xdr:colOff>321469</xdr:colOff>
      <xdr:row>24</xdr:row>
      <xdr:rowOff>130969</xdr:rowOff>
    </xdr:to>
    <xdr:sp macro="" textlink="">
      <xdr:nvSpPr>
        <xdr:cNvPr id="2" name="TextBox 1"/>
        <xdr:cNvSpPr txBox="1"/>
      </xdr:nvSpPr>
      <xdr:spPr>
        <a:xfrm>
          <a:off x="16095929" y="739506"/>
          <a:ext cx="5466290" cy="6916213"/>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t>References:</a:t>
          </a:r>
        </a:p>
        <a:p>
          <a:endParaRPr lang="en-US">
            <a:effectLst/>
          </a:endParaRPr>
        </a:p>
        <a:p>
          <a:pPr eaLnBrk="1" fontAlgn="auto" latinLnBrk="0" hangingPunct="1"/>
          <a:r>
            <a:rPr lang="en-US" sz="1100" baseline="30000">
              <a:solidFill>
                <a:schemeClr val="dk1"/>
              </a:solidFill>
              <a:effectLst/>
              <a:latin typeface="+mn-lt"/>
              <a:ea typeface="+mn-ea"/>
              <a:cs typeface="+mn-cs"/>
            </a:rPr>
            <a:t>a</a:t>
          </a:r>
          <a:r>
            <a:rPr lang="en-US" sz="1100" baseline="0">
              <a:solidFill>
                <a:schemeClr val="dk1"/>
              </a:solidFill>
              <a:effectLst/>
              <a:latin typeface="+mn-lt"/>
              <a:ea typeface="+mn-ea"/>
              <a:cs typeface="+mn-cs"/>
            </a:rPr>
            <a:t>  </a:t>
          </a:r>
          <a:r>
            <a:rPr lang="en-US" sz="1100" b="0">
              <a:solidFill>
                <a:schemeClr val="dk1"/>
              </a:solidFill>
              <a:effectLst/>
              <a:latin typeface="+mn-lt"/>
              <a:ea typeface="+mn-ea"/>
              <a:cs typeface="+mn-cs"/>
            </a:rPr>
            <a:t>European Commission, Joint Research Centre,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v4.3.1 (January 2016). Available at: </a:t>
          </a:r>
          <a:r>
            <a:rPr lang="en-US" sz="1100" baseline="0">
              <a:solidFill>
                <a:schemeClr val="dk1"/>
              </a:solidFill>
              <a:effectLst/>
              <a:latin typeface="+mn-lt"/>
              <a:ea typeface="+mn-ea"/>
              <a:cs typeface="+mn-cs"/>
            </a:rPr>
            <a:t>http://edgar.jrc.ec.europa.eu/overview.php?v=431. Accessed in October 2016.</a:t>
          </a:r>
          <a:endParaRPr lang="en-US">
            <a:effectLst/>
          </a:endParaRPr>
        </a:p>
        <a:p>
          <a:pPr eaLnBrk="1" fontAlgn="auto" latinLnBrk="0" hangingPunct="1"/>
          <a:endParaRPr lang="en-US" sz="1100" b="0" i="0" baseline="30000">
            <a:solidFill>
              <a:schemeClr val="dk1"/>
            </a:solidFill>
            <a:effectLst/>
            <a:latin typeface="+mn-lt"/>
            <a:ea typeface="+mn-ea"/>
            <a:cs typeface="+mn-cs"/>
          </a:endParaRPr>
        </a:p>
        <a:p>
          <a:pPr eaLnBrk="1" fontAlgn="auto" latinLnBrk="0" hangingPunct="1"/>
          <a:r>
            <a:rPr lang="en-US" sz="1100" b="0" i="0" baseline="30000">
              <a:solidFill>
                <a:schemeClr val="dk1"/>
              </a:solidFill>
              <a:effectLst/>
              <a:latin typeface="+mn-lt"/>
              <a:ea typeface="+mn-ea"/>
              <a:cs typeface="+mn-cs"/>
            </a:rPr>
            <a:t>b</a:t>
          </a:r>
          <a:r>
            <a:rPr lang="en-US" sz="1100" b="0" i="0">
              <a:solidFill>
                <a:schemeClr val="dk1"/>
              </a:solidFill>
              <a:effectLst/>
              <a:latin typeface="+mn-lt"/>
              <a:ea typeface="+mn-ea"/>
              <a:cs typeface="+mn-cs"/>
            </a:rPr>
            <a:t> </a:t>
          </a:r>
          <a:r>
            <a:rPr lang="en-US" sz="1100" i="0" baseline="0">
              <a:solidFill>
                <a:schemeClr val="dk1"/>
              </a:solidFill>
              <a:effectLst/>
              <a:latin typeface="+mn-lt"/>
              <a:ea typeface="+mn-ea"/>
              <a:cs typeface="+mn-cs"/>
            </a:rPr>
            <a:t> </a:t>
          </a:r>
          <a:r>
            <a:rPr lang="en-US" sz="1100" baseline="0">
              <a:solidFill>
                <a:schemeClr val="dk1"/>
              </a:solidFill>
              <a:effectLst/>
              <a:latin typeface="+mn-lt"/>
              <a:ea typeface="+mn-ea"/>
              <a:cs typeface="+mn-cs"/>
            </a:rPr>
            <a:t>Global Emissions InitiAtive (GEIA), </a:t>
          </a:r>
          <a:r>
            <a:rPr lang="en-US" sz="1100">
              <a:solidFill>
                <a:schemeClr val="dk1"/>
              </a:solidFill>
              <a:effectLst/>
              <a:latin typeface="+mn-lt"/>
              <a:ea typeface="+mn-ea"/>
              <a:cs typeface="+mn-cs"/>
            </a:rPr>
            <a:t>Emissions of atmospheric Compounds &amp; Compilation of Ancillary Data </a:t>
          </a:r>
          <a:r>
            <a:rPr lang="en-US" sz="1100" baseline="0">
              <a:solidFill>
                <a:schemeClr val="dk1"/>
              </a:solidFill>
              <a:effectLst/>
              <a:latin typeface="+mn-lt"/>
              <a:ea typeface="+mn-ea"/>
              <a:cs typeface="+mn-cs"/>
            </a:rPr>
            <a:t>(ECCAD). ECCAD v.6.6.3, MACCity Emission dataset. Available at http://eccad.sedoo.fr/eccad_extract_interface/JSF/page_login.jsf. Accessed in October 2016.</a:t>
          </a:r>
        </a:p>
        <a:p>
          <a:pPr eaLnBrk="1" fontAlgn="auto" latinLnBrk="0" hangingPunct="1"/>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30000">
              <a:solidFill>
                <a:schemeClr val="accent2"/>
              </a:solidFill>
              <a:effectLst/>
              <a:latin typeface="+mn-lt"/>
              <a:ea typeface="+mn-ea"/>
              <a:cs typeface="+mn-cs"/>
            </a:rPr>
            <a:t>c</a:t>
          </a:r>
          <a:r>
            <a:rPr lang="en-US" sz="1100" b="0" i="0" baseline="0">
              <a:solidFill>
                <a:schemeClr val="accent2"/>
              </a:solidFill>
              <a:effectLst/>
              <a:latin typeface="+mn-lt"/>
              <a:ea typeface="+mn-ea"/>
              <a:cs typeface="+mn-cs"/>
            </a:rPr>
            <a:t> </a:t>
          </a:r>
          <a:r>
            <a:rPr lang="en-US" sz="1100" b="0">
              <a:solidFill>
                <a:schemeClr val="accent2"/>
              </a:solidFill>
              <a:effectLst/>
              <a:latin typeface="+mn-lt"/>
              <a:ea typeface="+mn-ea"/>
              <a:cs typeface="+mn-cs"/>
            </a:rPr>
            <a:t>Bouwman, L., Goldewijk, K. K., Van Der Hoek, K. W., Beusen, A. H., Van Vuuren, D. P., Willems, J., Rufino, M. &amp; Stehfest, E. (2013). Exploring global changes in nitrogen and phosphorus cycles in agriculture induced by livestock production over the 1900–2050 period. </a:t>
          </a:r>
          <a:r>
            <a:rPr lang="en-US" sz="1100" b="0" i="1">
              <a:solidFill>
                <a:schemeClr val="accent2"/>
              </a:solidFill>
              <a:effectLst/>
              <a:latin typeface="+mn-lt"/>
              <a:ea typeface="+mn-ea"/>
              <a:cs typeface="+mn-cs"/>
            </a:rPr>
            <a:t>Proceedings of the National Academy of Sciences</a:t>
          </a:r>
          <a:r>
            <a:rPr lang="en-US" sz="1100" b="0">
              <a:solidFill>
                <a:schemeClr val="accent2"/>
              </a:solidFill>
              <a:effectLst/>
              <a:latin typeface="+mn-lt"/>
              <a:ea typeface="+mn-ea"/>
              <a:cs typeface="+mn-cs"/>
            </a:rPr>
            <a:t>, </a:t>
          </a:r>
          <a:r>
            <a:rPr lang="en-US" sz="1100" b="0" i="1">
              <a:solidFill>
                <a:schemeClr val="accent2"/>
              </a:solidFill>
              <a:effectLst/>
              <a:latin typeface="+mn-lt"/>
              <a:ea typeface="+mn-ea"/>
              <a:cs typeface="+mn-cs"/>
            </a:rPr>
            <a:t>110</a:t>
          </a:r>
          <a:r>
            <a:rPr lang="en-US" sz="1100" b="0">
              <a:solidFill>
                <a:schemeClr val="accent2"/>
              </a:solidFill>
              <a:effectLst/>
              <a:latin typeface="+mn-lt"/>
              <a:ea typeface="+mn-ea"/>
              <a:cs typeface="+mn-cs"/>
            </a:rPr>
            <a:t>(52), 20882-20887.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a:solidFill>
              <a:schemeClr val="accent2"/>
            </a:solidFill>
            <a:effectLst/>
            <a:latin typeface="+mn-lt"/>
            <a:ea typeface="+mn-ea"/>
            <a:cs typeface="+mn-cs"/>
          </a:endParaRPr>
        </a:p>
        <a:p>
          <a:r>
            <a:rPr lang="en-US" sz="1100" b="0" i="0" baseline="30000">
              <a:solidFill>
                <a:schemeClr val="dk1"/>
              </a:solidFill>
              <a:effectLst/>
              <a:latin typeface="+mn-lt"/>
              <a:ea typeface="+mn-ea"/>
              <a:cs typeface="+mn-cs"/>
            </a:rPr>
            <a:t>d </a:t>
          </a:r>
          <a:r>
            <a:rPr lang="en-US" sz="1100" b="0" i="0">
              <a:solidFill>
                <a:schemeClr val="dk1"/>
              </a:solidFill>
              <a:effectLst/>
              <a:latin typeface="+mn-lt"/>
              <a:ea typeface="+mn-ea"/>
              <a:cs typeface="+mn-cs"/>
            </a:rPr>
            <a:t>Oita, A., Malik, A., Kanemoto, K., Geschke, A., Nishijima, S., &amp; Lenzen, M. (2016). Substantial nitrogen pollution embedded in international trade. Nature Geoscience, 9(2), 111-115.</a:t>
          </a:r>
          <a:r>
            <a:rPr lang="en-US" sz="1100">
              <a:solidFill>
                <a:schemeClr val="dk1"/>
              </a:solidFill>
              <a:effectLst/>
              <a:latin typeface="+mn-lt"/>
              <a:ea typeface="+mn-ea"/>
              <a:cs typeface="+mn-cs"/>
            </a:rPr>
            <a:t> </a:t>
          </a:r>
        </a:p>
        <a:p>
          <a:endParaRPr lang="en-US" sz="1100" b="0" i="0" baseline="30000">
            <a:solidFill>
              <a:schemeClr val="dk1"/>
            </a:solidFill>
            <a:effectLst/>
            <a:latin typeface="+mn-lt"/>
            <a:ea typeface="+mn-ea"/>
            <a:cs typeface="+mn-cs"/>
          </a:endParaRPr>
        </a:p>
        <a:p>
          <a:r>
            <a:rPr lang="en-US" sz="1100" b="0" i="0" baseline="30000">
              <a:solidFill>
                <a:srgbClr val="00B050"/>
              </a:solidFill>
              <a:effectLst/>
              <a:latin typeface="+mn-lt"/>
              <a:ea typeface="+mn-ea"/>
              <a:cs typeface="+mn-cs"/>
            </a:rPr>
            <a:t>e </a:t>
          </a:r>
          <a:r>
            <a:rPr lang="nl-NL" sz="1100">
              <a:solidFill>
                <a:srgbClr val="00B050"/>
              </a:solidFill>
              <a:effectLst/>
              <a:latin typeface="+mn-lt"/>
              <a:ea typeface="+mn-ea"/>
              <a:cs typeface="+mn-cs"/>
            </a:rPr>
            <a:t>Van Drecht G., Bouwman A. F. et al. </a:t>
          </a:r>
          <a:r>
            <a:rPr lang="en-GB" sz="1100">
              <a:solidFill>
                <a:srgbClr val="00B050"/>
              </a:solidFill>
              <a:effectLst/>
              <a:latin typeface="+mn-lt"/>
              <a:ea typeface="+mn-ea"/>
              <a:cs typeface="+mn-cs"/>
            </a:rPr>
            <a:t>(2003). Global modelling of the fate of nitrogen from point and nonpoint sources in soils, groundwater and surface water. Global Biogeochem. Cycles 17 (4): 26-1 -26-20.</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30000">
              <a:solidFill>
                <a:srgbClr val="00B050"/>
              </a:solidFill>
              <a:effectLst/>
              <a:latin typeface="+mn-lt"/>
              <a:ea typeface="+mn-ea"/>
              <a:cs typeface="+mn-cs"/>
            </a:rPr>
            <a:t>f  </a:t>
          </a:r>
          <a:r>
            <a:rPr lang="en-US" sz="1100" b="0" i="0" baseline="0">
              <a:solidFill>
                <a:srgbClr val="00B050"/>
              </a:solidFill>
              <a:effectLst/>
              <a:latin typeface="+mn-lt"/>
              <a:ea typeface="+mn-ea"/>
              <a:cs typeface="+mn-cs"/>
            </a:rPr>
            <a:t>Van Drecht G, Bouwman AF, Harrison J &amp; Knoop JM (2009). Global nitrogen and phosphate in urban wastewater for the period 1970 to 2050. Global Biogeochem Cy 23(4).</a:t>
          </a:r>
          <a:endParaRPr lang="en-US">
            <a:solidFill>
              <a:srgbClr val="00B05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30000">
            <a:solidFill>
              <a:srgbClr val="00B05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30000">
              <a:solidFill>
                <a:srgbClr val="00B050"/>
              </a:solidFill>
              <a:effectLst/>
              <a:latin typeface="+mn-lt"/>
              <a:ea typeface="+mn-ea"/>
              <a:cs typeface="+mn-cs"/>
            </a:rPr>
            <a:t>g </a:t>
          </a:r>
          <a:r>
            <a:rPr lang="en-US" sz="1100" b="0" i="0" baseline="0">
              <a:solidFill>
                <a:srgbClr val="00B050"/>
              </a:solidFill>
              <a:effectLst/>
              <a:latin typeface="+mn-lt"/>
              <a:ea typeface="+mn-ea"/>
              <a:cs typeface="+mn-cs"/>
            </a:rPr>
            <a:t>FAOSTAT (2018b). </a:t>
          </a:r>
          <a:r>
            <a:rPr lang="en-US" b="0">
              <a:solidFill>
                <a:srgbClr val="00B050"/>
              </a:solidFill>
            </a:rPr>
            <a:t>Food Supply - Livestock and Fish Primary Equivalent. Available at:</a:t>
          </a:r>
          <a:r>
            <a:rPr lang="en-US" b="0" baseline="0">
              <a:solidFill>
                <a:srgbClr val="00B050"/>
              </a:solidFill>
            </a:rPr>
            <a:t> http://www.fao.org/faostat/en/#data/CL. Accessed March 2018.</a:t>
          </a:r>
          <a:endParaRPr lang="en-US" sz="1100" b="0" i="0" baseline="0">
            <a:solidFill>
              <a:srgbClr val="00B050"/>
            </a:solidFill>
            <a:effectLst/>
            <a:latin typeface="+mn-lt"/>
            <a:ea typeface="+mn-ea"/>
            <a:cs typeface="+mn-cs"/>
          </a:endParaRPr>
        </a:p>
        <a:p>
          <a:endParaRPr lang="en-US" sz="1100" b="0" i="0" baseline="30000">
            <a:solidFill>
              <a:srgbClr val="00B050"/>
            </a:solidFill>
            <a:effectLst/>
            <a:latin typeface="+mn-lt"/>
            <a:ea typeface="+mn-ea"/>
            <a:cs typeface="+mn-cs"/>
          </a:endParaRPr>
        </a:p>
        <a:p>
          <a:r>
            <a:rPr lang="en-US" sz="1100" b="0" i="0" baseline="30000">
              <a:solidFill>
                <a:srgbClr val="00B050"/>
              </a:solidFill>
              <a:effectLst/>
              <a:latin typeface="+mn-lt"/>
              <a:ea typeface="+mn-ea"/>
              <a:cs typeface="+mn-cs"/>
            </a:rPr>
            <a:t>h </a:t>
          </a:r>
          <a:r>
            <a:rPr lang="en-US" sz="1100">
              <a:solidFill>
                <a:srgbClr val="00B050"/>
              </a:solidFill>
              <a:effectLst/>
              <a:latin typeface="+mn-lt"/>
              <a:ea typeface="+mn-ea"/>
              <a:cs typeface="+mn-cs"/>
            </a:rPr>
            <a:t>FAO-Aquastat</a:t>
          </a:r>
          <a:r>
            <a:rPr lang="en-US" sz="1100" baseline="0">
              <a:solidFill>
                <a:srgbClr val="00B050"/>
              </a:solidFill>
              <a:effectLst/>
              <a:latin typeface="+mn-lt"/>
              <a:ea typeface="+mn-ea"/>
              <a:cs typeface="+mn-cs"/>
            </a:rPr>
            <a:t> (</a:t>
          </a:r>
          <a:r>
            <a:rPr lang="en-US" sz="1100">
              <a:solidFill>
                <a:srgbClr val="00B050"/>
              </a:solidFill>
              <a:effectLst/>
              <a:latin typeface="+mn-lt"/>
              <a:ea typeface="+mn-ea"/>
              <a:cs typeface="+mn-cs"/>
            </a:rPr>
            <a:t>2017). Produced and treated municipal wastewater. Available at:  http://www.fao.org/nr/water/aquastat/wastewater/index.stm Accessed in April 2018. </a:t>
          </a:r>
        </a:p>
        <a:p>
          <a:endParaRPr lang="en-US" sz="1100" b="0" i="0" baseline="30000">
            <a:solidFill>
              <a:srgbClr val="00B050"/>
            </a:solidFill>
            <a:effectLst/>
            <a:latin typeface="+mn-lt"/>
            <a:ea typeface="+mn-ea"/>
            <a:cs typeface="+mn-cs"/>
          </a:endParaRPr>
        </a:p>
        <a:p>
          <a:r>
            <a:rPr lang="en-US" sz="1100" b="0" i="0" baseline="30000">
              <a:solidFill>
                <a:srgbClr val="00B050"/>
              </a:solidFill>
              <a:effectLst/>
              <a:latin typeface="+mn-lt"/>
              <a:ea typeface="+mn-ea"/>
              <a:cs typeface="+mn-cs"/>
            </a:rPr>
            <a:t>i </a:t>
          </a:r>
          <a:r>
            <a:rPr lang="en-US" sz="1100">
              <a:solidFill>
                <a:srgbClr val="00B050"/>
              </a:solidFill>
              <a:effectLst/>
              <a:latin typeface="+mn-lt"/>
              <a:ea typeface="+mn-ea"/>
              <a:cs typeface="+mn-cs"/>
            </a:rPr>
            <a:t>OECD, 2018. Wastewater treatment (% population connected). Available at: stats.oecd.org/index.aspx?DataSetCode=water_treat. Accessed in April 2018.</a:t>
          </a:r>
        </a:p>
        <a:p>
          <a:endParaRPr lang="en-GB" sz="1100">
            <a:solidFill>
              <a:srgbClr val="00B050"/>
            </a:solidFill>
            <a:effectLst/>
            <a:latin typeface="+mn-lt"/>
            <a:ea typeface="+mn-ea"/>
            <a:cs typeface="+mn-cs"/>
          </a:endParaRPr>
        </a:p>
        <a:p>
          <a:endParaRPr lang="en-US">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solidFill>
                <a:sysClr val="windowText" lastClr="000000"/>
              </a:solidFill>
              <a:effectLst/>
            </a:rPr>
            <a:t>* </a:t>
          </a:r>
          <a:r>
            <a:rPr lang="en-GB" sz="1100">
              <a:solidFill>
                <a:sysClr val="windowText" lastClr="000000"/>
              </a:solidFill>
              <a:effectLst/>
              <a:latin typeface="+mn-lt"/>
              <a:ea typeface="+mn-ea"/>
              <a:cs typeface="+mn-cs"/>
            </a:rPr>
            <a:t>Sala, S., Benini, L., Mancini, L., Ponsioen, T., Laurent, A., Van Zelm, R.,  Stam, G. &amp; Pant, R. (2014). Methodology for Building LCA-compliant National Inventories of Emissions and Resource Extraction. European Commission, Joint Research Centre, Institute for Environment and Sustainability. Publications Office of the European Union, Luxembourg, LU. 96 pp.</a:t>
          </a:r>
          <a:endParaRPr lang="en-US">
            <a:solidFill>
              <a:sysClr val="windowText" lastClr="000000"/>
            </a:solidFill>
            <a:effectLst/>
          </a:endParaRPr>
        </a:p>
        <a:p>
          <a:endParaRPr lang="en-US">
            <a:solidFill>
              <a:srgbClr val="FF0000"/>
            </a:solidFill>
            <a:effectLst/>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570709</xdr:colOff>
      <xdr:row>7</xdr:row>
      <xdr:rowOff>73487</xdr:rowOff>
    </xdr:from>
    <xdr:to>
      <xdr:col>2</xdr:col>
      <xdr:colOff>765181</xdr:colOff>
      <xdr:row>8</xdr:row>
      <xdr:rowOff>204455</xdr:rowOff>
    </xdr:to>
    <xdr:sp macro="" textlink="">
      <xdr:nvSpPr>
        <xdr:cNvPr id="2" name="Curved Down Arrow 1"/>
        <xdr:cNvSpPr/>
      </xdr:nvSpPr>
      <xdr:spPr>
        <a:xfrm rot="16046268">
          <a:off x="2465127" y="2094902"/>
          <a:ext cx="406135" cy="194472"/>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99218</xdr:colOff>
      <xdr:row>2</xdr:row>
      <xdr:rowOff>158750</xdr:rowOff>
    </xdr:from>
    <xdr:to>
      <xdr:col>29</xdr:col>
      <xdr:colOff>479683</xdr:colOff>
      <xdr:row>48</xdr:row>
      <xdr:rowOff>77206</xdr:rowOff>
    </xdr:to>
    <xdr:pic>
      <xdr:nvPicPr>
        <xdr:cNvPr id="2" name="Picture 1"/>
        <xdr:cNvPicPr>
          <a:picLocks noChangeAspect="1"/>
        </xdr:cNvPicPr>
      </xdr:nvPicPr>
      <xdr:blipFill>
        <a:blip xmlns:r="http://schemas.openxmlformats.org/officeDocument/2006/relationships" r:embed="rId1"/>
        <a:stretch>
          <a:fillRect/>
        </a:stretch>
      </xdr:blipFill>
      <xdr:spPr>
        <a:xfrm>
          <a:off x="706437" y="587375"/>
          <a:ext cx="17382590" cy="868145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9433</xdr:colOff>
      <xdr:row>9</xdr:row>
      <xdr:rowOff>63307</xdr:rowOff>
    </xdr:from>
    <xdr:to>
      <xdr:col>2</xdr:col>
      <xdr:colOff>186310</xdr:colOff>
      <xdr:row>10</xdr:row>
      <xdr:rowOff>177688</xdr:rowOff>
    </xdr:to>
    <xdr:sp macro="" textlink="">
      <xdr:nvSpPr>
        <xdr:cNvPr id="2" name="Curved Down Arrow 1"/>
        <xdr:cNvSpPr/>
      </xdr:nvSpPr>
      <xdr:spPr>
        <a:xfrm rot="16046268">
          <a:off x="1771056" y="1974101"/>
          <a:ext cx="336631" cy="176877"/>
        </a:xfrm>
        <a:prstGeom prst="curved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8</xdr:col>
      <xdr:colOff>857251</xdr:colOff>
      <xdr:row>15</xdr:row>
      <xdr:rowOff>63500</xdr:rowOff>
    </xdr:from>
    <xdr:to>
      <xdr:col>11</xdr:col>
      <xdr:colOff>1058333</xdr:colOff>
      <xdr:row>24</xdr:row>
      <xdr:rowOff>0</xdr:rowOff>
    </xdr:to>
    <xdr:sp macro="" textlink="">
      <xdr:nvSpPr>
        <xdr:cNvPr id="3" name="TextBox 2"/>
        <xdr:cNvSpPr txBox="1"/>
      </xdr:nvSpPr>
      <xdr:spPr>
        <a:xfrm>
          <a:off x="9366251" y="3164417"/>
          <a:ext cx="3714749" cy="21484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a:solidFill>
                <a:srgbClr val="00B050"/>
              </a:solidFill>
            </a:rPr>
            <a:t>*</a:t>
          </a:r>
          <a:r>
            <a:rPr lang="en-US" baseline="0">
              <a:solidFill>
                <a:srgbClr val="00B050"/>
              </a:solidFill>
            </a:rPr>
            <a:t> More in details, the negative value is likely due </a:t>
          </a:r>
          <a:r>
            <a:rPr lang="en-US">
              <a:solidFill>
                <a:srgbClr val="00B050"/>
              </a:solidFill>
            </a:rPr>
            <a:t>two factors: (i) the fact that in the calculation of CFs the reference situation is estimated as the average of the reference situations in the</a:t>
          </a:r>
          <a:r>
            <a:rPr lang="en-US" baseline="0">
              <a:solidFill>
                <a:srgbClr val="00B050"/>
              </a:solidFill>
            </a:rPr>
            <a:t> </a:t>
          </a:r>
          <a:r>
            <a:rPr lang="en-US">
              <a:solidFill>
                <a:srgbClr val="00B050"/>
              </a:solidFill>
            </a:rPr>
            <a:t>country (without considering that some activities will most likely be conducted only in certain specific areas, for example in Egypt agriculture occurrs along the delta of the Nile), </a:t>
          </a:r>
          <a:br>
            <a:rPr lang="en-US">
              <a:solidFill>
                <a:srgbClr val="00B050"/>
              </a:solidFill>
            </a:rPr>
          </a:br>
          <a:r>
            <a:rPr lang="en-US">
              <a:solidFill>
                <a:srgbClr val="00B050"/>
              </a:solidFill>
            </a:rPr>
            <a:t>(ii) the fact that there are discrepancies between the map used to define the reference situation for the CF and the inventory. </a:t>
          </a:r>
        </a:p>
        <a:p>
          <a:pPr rtl="0"/>
          <a:r>
            <a:rPr lang="en-US" sz="1100">
              <a:solidFill>
                <a:srgbClr val="00B050"/>
              </a:solidFill>
              <a:effectLst/>
              <a:latin typeface="+mn-lt"/>
              <a:ea typeface="+mn-ea"/>
              <a:cs typeface="+mn-cs"/>
            </a:rPr>
            <a:t>Any way, these countries contribute to ca. 0.6% of</a:t>
          </a:r>
          <a:r>
            <a:rPr lang="en-US" sz="1100" baseline="0">
              <a:solidFill>
                <a:srgbClr val="00B050"/>
              </a:solidFill>
              <a:effectLst/>
              <a:latin typeface="+mn-lt"/>
              <a:ea typeface="+mn-ea"/>
              <a:cs typeface="+mn-cs"/>
            </a:rPr>
            <a:t> the global NF for occupation.</a:t>
          </a:r>
          <a:r>
            <a:rPr lang="en-US" sz="1100">
              <a:solidFill>
                <a:srgbClr val="00B050"/>
              </a:solidFill>
              <a:effectLst/>
              <a:latin typeface="+mn-lt"/>
              <a:ea typeface="+mn-ea"/>
              <a:cs typeface="+mn-cs"/>
            </a:rPr>
            <a:t/>
          </a:r>
          <a:br>
            <a:rPr lang="en-US" sz="1100">
              <a:solidFill>
                <a:srgbClr val="00B050"/>
              </a:solidFill>
              <a:effectLst/>
              <a:latin typeface="+mn-lt"/>
              <a:ea typeface="+mn-ea"/>
              <a:cs typeface="+mn-cs"/>
            </a:rPr>
          </a:br>
          <a:endParaRPr lang="en-US">
            <a:solidFill>
              <a:srgbClr val="00B050"/>
            </a:solidFill>
            <a:effectLst/>
          </a:endParaRPr>
        </a:p>
        <a:p>
          <a:pPr rtl="0"/>
          <a:r>
            <a:rPr lang="en-US" sz="1100">
              <a:solidFill>
                <a:srgbClr val="00B050"/>
              </a:solidFill>
              <a:effectLst/>
              <a:latin typeface="+mn-lt"/>
              <a:ea typeface="+mn-ea"/>
              <a:cs typeface="+mn-cs"/>
            </a:rPr>
            <a:t/>
          </a:r>
          <a:br>
            <a:rPr lang="en-US" sz="1100">
              <a:solidFill>
                <a:srgbClr val="00B050"/>
              </a:solidFill>
              <a:effectLst/>
              <a:latin typeface="+mn-lt"/>
              <a:ea typeface="+mn-ea"/>
              <a:cs typeface="+mn-cs"/>
            </a:rPr>
          </a:br>
          <a:endParaRPr lang="en-US" sz="1100">
            <a:solidFill>
              <a:srgbClr val="00B050"/>
            </a:solidFill>
            <a:effectLst/>
            <a:latin typeface="+mn-lt"/>
            <a:ea typeface="+mn-ea"/>
            <a:cs typeface="+mn-cs"/>
          </a:endParaRPr>
        </a:p>
        <a:p>
          <a:endParaRPr lang="en-US" sz="1100">
            <a:solidFill>
              <a:srgbClr val="00B050"/>
            </a:solidFill>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28574</xdr:colOff>
      <xdr:row>2</xdr:row>
      <xdr:rowOff>180975</xdr:rowOff>
    </xdr:from>
    <xdr:to>
      <xdr:col>4</xdr:col>
      <xdr:colOff>2104159</xdr:colOff>
      <xdr:row>7</xdr:row>
      <xdr:rowOff>219075</xdr:rowOff>
    </xdr:to>
    <xdr:sp macro="" textlink="">
      <xdr:nvSpPr>
        <xdr:cNvPr id="2" name="TextBox 1"/>
        <xdr:cNvSpPr txBox="1"/>
      </xdr:nvSpPr>
      <xdr:spPr>
        <a:xfrm>
          <a:off x="634710" y="587952"/>
          <a:ext cx="8214881" cy="14235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The calculation of the global NF for land use</a:t>
          </a:r>
          <a:r>
            <a:rPr lang="en-US" sz="1100" b="0" i="0" u="none" strike="noStrike" baseline="0">
              <a:solidFill>
                <a:schemeClr val="dk1"/>
              </a:solidFill>
              <a:effectLst/>
              <a:latin typeface="+mn-lt"/>
              <a:ea typeface="+mn-ea"/>
              <a:cs typeface="+mn-cs"/>
            </a:rPr>
            <a:t> are based on the inventory provided by:</a:t>
          </a:r>
        </a:p>
        <a:p>
          <a:endParaRPr lang="en-US" sz="1100" b="0" i="0" u="none" strike="noStrike" baseline="0">
            <a:solidFill>
              <a:schemeClr val="dk1"/>
            </a:solidFill>
            <a:effectLst/>
            <a:latin typeface="+mn-lt"/>
            <a:ea typeface="+mn-ea"/>
            <a:cs typeface="+mn-cs"/>
          </a:endParaRPr>
        </a:p>
        <a:p>
          <a:r>
            <a:rPr lang="it-IT" sz="1100" b="1">
              <a:solidFill>
                <a:schemeClr val="dk1"/>
              </a:solidFill>
              <a:effectLst/>
              <a:latin typeface="+mn-lt"/>
              <a:ea typeface="+mn-ea"/>
              <a:cs typeface="+mn-cs"/>
            </a:rPr>
            <a:t>Faragò M, Benini L, Sala S, Secchi M, Laurent A (2019). </a:t>
          </a:r>
          <a:r>
            <a:rPr lang="en-GB" sz="1100" b="1">
              <a:solidFill>
                <a:schemeClr val="dk1"/>
              </a:solidFill>
              <a:effectLst/>
              <a:latin typeface="+mn-lt"/>
              <a:ea typeface="+mn-ea"/>
              <a:cs typeface="+mn-cs"/>
            </a:rPr>
            <a:t>National inventories of land occupation and transformation flows in the world for land use impact assessment. </a:t>
          </a:r>
          <a:r>
            <a:rPr lang="en-GB" sz="1100" b="1" i="1">
              <a:solidFill>
                <a:schemeClr val="dk1"/>
              </a:solidFill>
              <a:effectLst/>
              <a:latin typeface="+mn-lt"/>
              <a:ea typeface="+mn-ea"/>
              <a:cs typeface="+mn-cs"/>
            </a:rPr>
            <a:t>Int J Life Cycle Ass.</a:t>
          </a:r>
          <a:r>
            <a:rPr lang="en-GB" sz="1100" b="1">
              <a:solidFill>
                <a:schemeClr val="dk1"/>
              </a:solidFill>
              <a:effectLst/>
              <a:latin typeface="+mn-lt"/>
              <a:ea typeface="+mn-ea"/>
              <a:cs typeface="+mn-cs"/>
            </a:rPr>
            <a:t> Doi:10.1007/s11367-018-01581-8 </a:t>
          </a:r>
          <a:endParaRPr lang="en-US" sz="1100" b="1">
            <a:solidFill>
              <a:schemeClr val="dk1"/>
            </a:solidFill>
            <a:effectLst/>
            <a:latin typeface="+mn-lt"/>
            <a:ea typeface="+mn-ea"/>
            <a:cs typeface="+mn-cs"/>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73295</xdr:colOff>
      <xdr:row>9</xdr:row>
      <xdr:rowOff>41737</xdr:rowOff>
    </xdr:from>
    <xdr:to>
      <xdr:col>3</xdr:col>
      <xdr:colOff>267767</xdr:colOff>
      <xdr:row>10</xdr:row>
      <xdr:rowOff>172705</xdr:rowOff>
    </xdr:to>
    <xdr:sp macro="" textlink="">
      <xdr:nvSpPr>
        <xdr:cNvPr id="2" name="Curved Down Arrow 1"/>
        <xdr:cNvSpPr/>
      </xdr:nvSpPr>
      <xdr:spPr>
        <a:xfrm rot="16046268">
          <a:off x="5648597" y="2229310"/>
          <a:ext cx="321468" cy="194472"/>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617581</xdr:colOff>
      <xdr:row>11</xdr:row>
      <xdr:rowOff>87095</xdr:rowOff>
    </xdr:from>
    <xdr:to>
      <xdr:col>2</xdr:col>
      <xdr:colOff>812053</xdr:colOff>
      <xdr:row>12</xdr:row>
      <xdr:rowOff>218063</xdr:rowOff>
    </xdr:to>
    <xdr:sp macro="" textlink="">
      <xdr:nvSpPr>
        <xdr:cNvPr id="2" name="Curved Down Arrow 1"/>
        <xdr:cNvSpPr/>
      </xdr:nvSpPr>
      <xdr:spPr>
        <a:xfrm rot="16046268">
          <a:off x="2633707" y="2425254"/>
          <a:ext cx="403111" cy="194472"/>
        </a:xfrm>
        <a:prstGeom prst="curved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218016</xdr:colOff>
      <xdr:row>1</xdr:row>
      <xdr:rowOff>168275</xdr:rowOff>
    </xdr:from>
    <xdr:to>
      <xdr:col>20</xdr:col>
      <xdr:colOff>208491</xdr:colOff>
      <xdr:row>6</xdr:row>
      <xdr:rowOff>863600</xdr:rowOff>
    </xdr:to>
    <xdr:sp macro="" textlink="">
      <xdr:nvSpPr>
        <xdr:cNvPr id="2" name="TextBox 1"/>
        <xdr:cNvSpPr txBox="1"/>
      </xdr:nvSpPr>
      <xdr:spPr>
        <a:xfrm>
          <a:off x="9150349" y="390525"/>
          <a:ext cx="6742642" cy="1711325"/>
        </a:xfrm>
        <a:prstGeom prst="rect">
          <a:avLst/>
        </a:prstGeom>
        <a:solidFill>
          <a:schemeClr val="lt1"/>
        </a:solidFill>
        <a:ln w="9525" cmpd="sng">
          <a:solidFill>
            <a:schemeClr val="bg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References:</a:t>
          </a:r>
          <a:endParaRPr lang="en-US">
            <a:effectLst/>
          </a:endParaRPr>
        </a:p>
        <a:p>
          <a:r>
            <a:rPr lang="en-US" u="sng">
              <a:effectLst/>
            </a:rPr>
            <a:t>Domestic and industrial water use:</a:t>
          </a:r>
          <a:r>
            <a:rPr lang="en-US">
              <a:effectLst/>
            </a:rPr>
            <a:t/>
          </a:r>
          <a:br>
            <a:rPr lang="en-US">
              <a:effectLst/>
            </a:rPr>
          </a:br>
          <a:r>
            <a:rPr lang="en-US">
              <a:effectLst/>
            </a:rPr>
            <a:t>Flörke, M., Kynast, E., Bärlund, I., Eisner, S., Wimmer, F., Alcamo, J. (2013). Domestic and industrial water uses of the past 60 years as a mirror of socio-economic development: A global simulation study. Global Environmental Change, 23, 144-156, doi:10.1016/j.gloenvcha.2012.10.018</a:t>
          </a:r>
          <a:br>
            <a:rPr lang="en-US">
              <a:effectLst/>
            </a:rPr>
          </a:br>
          <a:r>
            <a:rPr lang="en-US">
              <a:effectLst/>
            </a:rPr>
            <a:t/>
          </a:r>
          <a:br>
            <a:rPr lang="en-US">
              <a:effectLst/>
            </a:rPr>
          </a:br>
          <a:r>
            <a:rPr lang="en-US" u="sng">
              <a:effectLst/>
            </a:rPr>
            <a:t>Irrigation:</a:t>
          </a:r>
          <a:r>
            <a:rPr lang="en-US">
              <a:effectLst/>
            </a:rPr>
            <a:t/>
          </a:r>
          <a:br>
            <a:rPr lang="en-US">
              <a:effectLst/>
            </a:rPr>
          </a:br>
          <a:r>
            <a:rPr lang="en-US">
              <a:effectLst/>
            </a:rPr>
            <a:t>Aus der Beek, T., Flörke, M., Lapola, D.M., Schaldach, R. (2010). Modelling historical and current irrigation water demand on the continental scale: Europe. Advances in Geosciences, 27, 79-85, doi:10.5194/adgeo-27-79-2010</a:t>
          </a:r>
          <a:endParaRPr lang="en-US" sz="1100"/>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16</xdr:col>
      <xdr:colOff>83344</xdr:colOff>
      <xdr:row>0</xdr:row>
      <xdr:rowOff>85726</xdr:rowOff>
    </xdr:from>
    <xdr:to>
      <xdr:col>24</xdr:col>
      <xdr:colOff>59531</xdr:colOff>
      <xdr:row>9</xdr:row>
      <xdr:rowOff>488156</xdr:rowOff>
    </xdr:to>
    <xdr:sp macro="" textlink="">
      <xdr:nvSpPr>
        <xdr:cNvPr id="2" name="TextBox 1"/>
        <xdr:cNvSpPr txBox="1"/>
      </xdr:nvSpPr>
      <xdr:spPr>
        <a:xfrm>
          <a:off x="15073313" y="85726"/>
          <a:ext cx="6691312" cy="2747961"/>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a:t>References and comments:</a:t>
          </a:r>
        </a:p>
        <a:p>
          <a:endParaRPr lang="en-US" sz="1100" b="1"/>
        </a:p>
        <a:p>
          <a:r>
            <a:rPr lang="en-US" sz="1100" b="1" baseline="30000">
              <a:solidFill>
                <a:schemeClr val="dk1"/>
              </a:solidFill>
              <a:effectLst/>
              <a:latin typeface="+mn-lt"/>
              <a:ea typeface="+mn-ea"/>
              <a:cs typeface="+mn-cs"/>
            </a:rPr>
            <a:t>a</a:t>
          </a:r>
          <a:r>
            <a:rPr lang="en-US" sz="1100" b="1">
              <a:solidFill>
                <a:schemeClr val="dk1"/>
              </a:solidFill>
              <a:effectLst/>
              <a:latin typeface="+mn-lt"/>
              <a:ea typeface="+mn-ea"/>
              <a:cs typeface="+mn-cs"/>
            </a:rPr>
            <a:t> </a:t>
          </a:r>
          <a:r>
            <a:rPr lang="en-US" sz="1100" b="1"/>
            <a:t>EUROSTAT Annual freshwater abstraction by source and sector [env_wat_abs]</a:t>
          </a:r>
        </a:p>
        <a:p>
          <a:r>
            <a:rPr lang="en-US" b="1" baseline="30000"/>
            <a:t>b</a:t>
          </a:r>
          <a:r>
            <a:rPr lang="en-US" b="1"/>
            <a:t> FAO. 2016. </a:t>
          </a:r>
          <a:r>
            <a:rPr lang="en-US" b="1" i="1"/>
            <a:t>AQUASTAT website</a:t>
          </a:r>
          <a:r>
            <a:rPr lang="en-US" b="1"/>
            <a:t>. Food and Agriculture Organization of the United Nations (FAO). Available at: </a:t>
          </a:r>
          <a:r>
            <a:rPr lang="en-US" sz="1100">
              <a:solidFill>
                <a:schemeClr val="dk1"/>
              </a:solidFill>
              <a:effectLst/>
              <a:latin typeface="+mn-lt"/>
              <a:ea typeface="+mn-ea"/>
              <a:cs typeface="+mn-cs"/>
            </a:rPr>
            <a:t>http://www.fao.org/nr/water/aquastat/water_use/index.stm#db. </a:t>
          </a:r>
          <a:r>
            <a:rPr lang="en-US" b="1"/>
            <a:t>Accessed on 18/11/2016</a:t>
          </a:r>
        </a:p>
        <a:p>
          <a:r>
            <a:rPr lang="en-US" sz="1100"/>
            <a:t>Data on</a:t>
          </a:r>
          <a:r>
            <a:rPr lang="en-US" sz="1100" baseline="0"/>
            <a:t> water withdrawal are available also by sector.</a:t>
          </a:r>
        </a:p>
        <a:p>
          <a:r>
            <a:rPr lang="en-US" sz="1100" b="0" i="0" u="sng" strike="noStrike">
              <a:solidFill>
                <a:schemeClr val="dk1"/>
              </a:solidFill>
              <a:effectLst/>
              <a:latin typeface="+mn-lt"/>
              <a:ea typeface="+mn-ea"/>
              <a:cs typeface="+mn-cs"/>
            </a:rPr>
            <a:t>Legend (for column L):</a:t>
          </a:r>
        </a:p>
        <a:p>
          <a:r>
            <a:rPr lang="en-US" sz="1100" b="1" i="0" u="none" strike="noStrike">
              <a:solidFill>
                <a:schemeClr val="dk1"/>
              </a:solidFill>
              <a:effectLst/>
              <a:latin typeface="+mn-lt"/>
              <a:ea typeface="+mn-ea"/>
              <a:cs typeface="+mn-cs"/>
            </a:rPr>
            <a:t>No symbol:</a:t>
          </a:r>
          <a:r>
            <a:rPr lang="en-US"/>
            <a:t> </a:t>
          </a:r>
          <a:r>
            <a:rPr lang="en-US" sz="1100" b="0" i="0" u="none" strike="noStrike">
              <a:solidFill>
                <a:schemeClr val="dk1"/>
              </a:solidFill>
              <a:effectLst/>
              <a:latin typeface="+mn-lt"/>
              <a:ea typeface="+mn-ea"/>
              <a:cs typeface="+mn-cs"/>
            </a:rPr>
            <a:t>Data come from one national source (report, publication, official website, etc.)</a:t>
          </a:r>
        </a:p>
        <a:p>
          <a:r>
            <a:rPr lang="en-US" sz="1100" b="1" i="0" u="none" strike="noStrike">
              <a:solidFill>
                <a:schemeClr val="dk1"/>
              </a:solidFill>
              <a:effectLst/>
              <a:latin typeface="+mn-lt"/>
              <a:ea typeface="+mn-ea"/>
              <a:cs typeface="+mn-cs"/>
            </a:rPr>
            <a:t>L:</a:t>
          </a:r>
          <a:r>
            <a:rPr lang="en-US"/>
            <a:t> </a:t>
          </a:r>
          <a:r>
            <a:rPr lang="en-US" sz="1100" b="0" i="0" u="none" strike="noStrike">
              <a:solidFill>
                <a:schemeClr val="dk1"/>
              </a:solidFill>
              <a:effectLst/>
              <a:latin typeface="+mn-lt"/>
              <a:ea typeface="+mn-ea"/>
              <a:cs typeface="+mn-cs"/>
            </a:rPr>
            <a:t>Modelled value</a:t>
          </a:r>
        </a:p>
        <a:p>
          <a:r>
            <a:rPr lang="en-US" sz="1100" b="1" i="0" u="none" strike="noStrike">
              <a:solidFill>
                <a:schemeClr val="dk1"/>
              </a:solidFill>
              <a:effectLst/>
              <a:latin typeface="+mn-lt"/>
              <a:ea typeface="+mn-ea"/>
              <a:cs typeface="+mn-cs"/>
            </a:rPr>
            <a:t>I</a:t>
          </a:r>
          <a:r>
            <a:rPr lang="en-US"/>
            <a:t>: </a:t>
          </a:r>
          <a:r>
            <a:rPr lang="en-US" sz="1100" b="0" i="0" u="none" strike="noStrike">
              <a:solidFill>
                <a:schemeClr val="dk1"/>
              </a:solidFill>
              <a:effectLst/>
              <a:latin typeface="+mn-lt"/>
              <a:ea typeface="+mn-ea"/>
              <a:cs typeface="+mn-cs"/>
            </a:rPr>
            <a:t>Internal estimate (previously known as F)</a:t>
          </a:r>
        </a:p>
        <a:p>
          <a:r>
            <a:rPr lang="en-US" sz="1100" b="1" i="0" u="none" strike="noStrike">
              <a:solidFill>
                <a:schemeClr val="dk1"/>
              </a:solidFill>
              <a:effectLst/>
              <a:latin typeface="+mn-lt"/>
              <a:ea typeface="+mn-ea"/>
              <a:cs typeface="+mn-cs"/>
            </a:rPr>
            <a:t>K</a:t>
          </a:r>
          <a:r>
            <a:rPr lang="en-US"/>
            <a:t>: </a:t>
          </a:r>
          <a:r>
            <a:rPr lang="en-US" sz="1100" b="0" i="0" u="none" strike="noStrike">
              <a:solidFill>
                <a:schemeClr val="dk1"/>
              </a:solidFill>
              <a:effectLst/>
              <a:latin typeface="+mn-lt"/>
              <a:ea typeface="+mn-ea"/>
              <a:cs typeface="+mn-cs"/>
            </a:rPr>
            <a:t>Aggregate value, either an aggregate of more than one source, or a calculated value depending on values with mixed symbols that include "external" values (E) or aggregate values (K) in addition to at least one value without a K or E symbol</a:t>
          </a:r>
        </a:p>
        <a:p>
          <a:r>
            <a:rPr lang="en-US" sz="1100" b="1" i="0" u="none" strike="noStrike">
              <a:solidFill>
                <a:schemeClr val="dk1"/>
              </a:solidFill>
              <a:effectLst/>
              <a:latin typeface="+mn-lt"/>
              <a:ea typeface="+mn-ea"/>
              <a:cs typeface="+mn-cs"/>
            </a:rPr>
            <a:t>E:</a:t>
          </a:r>
          <a:r>
            <a:rPr lang="en-US"/>
            <a:t> </a:t>
          </a:r>
          <a:r>
            <a:rPr lang="en-US" sz="1100" b="0" i="0" u="none" strike="noStrike">
              <a:solidFill>
                <a:schemeClr val="dk1"/>
              </a:solidFill>
              <a:effectLst/>
              <a:latin typeface="+mn-lt"/>
              <a:ea typeface="+mn-ea"/>
              <a:cs typeface="+mn-cs"/>
            </a:rPr>
            <a:t>External value (reported by another international agency)</a:t>
          </a:r>
          <a:r>
            <a:rPr lang="en-US"/>
            <a:t> </a:t>
          </a:r>
        </a:p>
        <a:p>
          <a:r>
            <a:rPr lang="en-US" baseline="30000"/>
            <a:t>c</a:t>
          </a:r>
          <a:r>
            <a:rPr lang="en-US"/>
            <a:t> </a:t>
          </a:r>
          <a:r>
            <a:rPr lang="en-US" sz="1100" b="1" i="0" u="none" strike="noStrike">
              <a:solidFill>
                <a:schemeClr val="dk1"/>
              </a:solidFill>
              <a:effectLst/>
              <a:latin typeface="+mn-lt"/>
              <a:ea typeface="+mn-ea"/>
              <a:cs typeface="+mn-cs"/>
            </a:rPr>
            <a:t>OECD (2016)</a:t>
          </a:r>
          <a:r>
            <a:rPr lang="en-US" sz="1100" b="0" i="0" u="none" strike="noStrike">
              <a:solidFill>
                <a:schemeClr val="dk1"/>
              </a:solidFill>
              <a:effectLst/>
              <a:latin typeface="+mn-lt"/>
              <a:ea typeface="+mn-ea"/>
              <a:cs typeface="+mn-cs"/>
            </a:rPr>
            <a:t>, Water withdrawals (indicator). doi: 10.1787/17729979-en (Accessed on 23 November 2016)</a:t>
          </a:r>
          <a:r>
            <a:rPr lang="en-US"/>
            <a:t> </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5</xdr:col>
      <xdr:colOff>603250</xdr:colOff>
      <xdr:row>2</xdr:row>
      <xdr:rowOff>142874</xdr:rowOff>
    </xdr:from>
    <xdr:to>
      <xdr:col>15</xdr:col>
      <xdr:colOff>209550</xdr:colOff>
      <xdr:row>8</xdr:row>
      <xdr:rowOff>9525</xdr:rowOff>
    </xdr:to>
    <xdr:sp macro="" textlink="">
      <xdr:nvSpPr>
        <xdr:cNvPr id="2" name="TextBox 1"/>
        <xdr:cNvSpPr txBox="1"/>
      </xdr:nvSpPr>
      <xdr:spPr>
        <a:xfrm>
          <a:off x="6337300" y="552449"/>
          <a:ext cx="5702300" cy="1800226"/>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200" b="1" i="0" u="none" strike="noStrike">
              <a:solidFill>
                <a:schemeClr val="dk1"/>
              </a:solidFill>
              <a:effectLst/>
              <a:latin typeface="+mn-lt"/>
              <a:ea typeface="+mn-ea"/>
              <a:cs typeface="+mn-cs"/>
            </a:rPr>
            <a:t>References and comments:</a:t>
          </a:r>
        </a:p>
        <a:p>
          <a:endParaRPr lang="en-US" sz="1200" b="1" i="0" u="none" strike="noStrike">
            <a:solidFill>
              <a:schemeClr val="dk1"/>
            </a:solidFill>
            <a:effectLst/>
            <a:latin typeface="+mn-lt"/>
            <a:ea typeface="+mn-ea"/>
            <a:cs typeface="+mn-cs"/>
          </a:endParaRPr>
        </a:p>
        <a:p>
          <a:r>
            <a:rPr lang="en-US" sz="1200" b="0" i="0" u="none" strike="noStrike">
              <a:solidFill>
                <a:schemeClr val="dk1"/>
              </a:solidFill>
              <a:effectLst/>
              <a:latin typeface="+mn-lt"/>
              <a:ea typeface="+mn-ea"/>
              <a:cs typeface="+mn-cs"/>
            </a:rPr>
            <a:t>Normalization factors have been calculated on the basis of ILCD characterization factors, by</a:t>
          </a:r>
          <a:r>
            <a:rPr lang="en-US" sz="1200" b="0" i="0" u="none" strike="noStrike" baseline="0">
              <a:solidFill>
                <a:schemeClr val="dk1"/>
              </a:solidFill>
              <a:effectLst/>
              <a:latin typeface="+mn-lt"/>
              <a:ea typeface="+mn-ea"/>
              <a:cs typeface="+mn-cs"/>
            </a:rPr>
            <a:t> using water consumption as a proxy for withdrawal</a:t>
          </a:r>
          <a:r>
            <a:rPr lang="en-US" sz="1200" b="0" i="0" u="none" strike="noStrike">
              <a:solidFill>
                <a:schemeClr val="dk1"/>
              </a:solidFill>
              <a:effectLst/>
              <a:latin typeface="+mn-lt"/>
              <a:ea typeface="+mn-ea"/>
              <a:cs typeface="+mn-cs"/>
            </a:rPr>
            <a:t>.</a:t>
          </a:r>
          <a:r>
            <a:rPr lang="en-US" sz="1200"/>
            <a:t> </a:t>
          </a:r>
        </a:p>
        <a:p>
          <a:r>
            <a:rPr lang="en-US" sz="1200" b="0" i="0" u="none" strike="noStrike">
              <a:solidFill>
                <a:schemeClr val="dk1"/>
              </a:solidFill>
              <a:effectLst/>
              <a:latin typeface="+mn-lt"/>
              <a:ea typeface="+mn-ea"/>
              <a:cs typeface="+mn-cs"/>
            </a:rPr>
            <a:t>Data on country water consumption is from </a:t>
          </a:r>
          <a:r>
            <a:rPr lang="en-US" sz="1200" b="1" i="0" u="none" strike="noStrike">
              <a:solidFill>
                <a:schemeClr val="dk1"/>
              </a:solidFill>
              <a:effectLst/>
              <a:latin typeface="+mn-lt"/>
              <a:ea typeface="+mn-ea"/>
              <a:cs typeface="+mn-cs"/>
            </a:rPr>
            <a:t>WaterGap3</a:t>
          </a:r>
          <a:r>
            <a:rPr lang="en-US" sz="1200" b="0" i="0" u="none" strike="noStrike">
              <a:solidFill>
                <a:schemeClr val="dk1"/>
              </a:solidFill>
              <a:effectLst/>
              <a:latin typeface="+mn-lt"/>
              <a:ea typeface="+mn-ea"/>
              <a:cs typeface="+mn-cs"/>
            </a:rPr>
            <a:t>: </a:t>
          </a:r>
        </a:p>
        <a:p>
          <a:r>
            <a:rPr lang="en-US" sz="1200" b="0" i="1" u="none" strike="noStrike">
              <a:solidFill>
                <a:schemeClr val="dk1"/>
              </a:solidFill>
              <a:effectLst/>
              <a:latin typeface="+mn-lt"/>
              <a:ea typeface="+mn-ea"/>
              <a:cs typeface="+mn-cs"/>
            </a:rPr>
            <a:t>Müller Schmied, H., Eisner, S., Franz, D., Wattenbach, M., Portmann, F. T., Flörke, M., &amp; Döll, P. (2014). Sensitivity of simulated global-scale freshwater fluxes and storages to input data, hydrological model structure, human water use and calibration. Hydrology and Earth System Sciences, 18(9), 3511-3538.</a:t>
          </a:r>
          <a:r>
            <a:rPr lang="en-US" sz="1200" b="0" i="1" u="none" strike="noStrike" baseline="0">
              <a:solidFill>
                <a:schemeClr val="dk1"/>
              </a:solidFill>
              <a:effectLst/>
              <a:latin typeface="+mn-lt"/>
              <a:ea typeface="+mn-ea"/>
              <a:cs typeface="+mn-cs"/>
            </a:rPr>
            <a:t> </a:t>
          </a:r>
          <a:endParaRPr lang="en-US" sz="1200" i="1"/>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2</xdr:col>
      <xdr:colOff>518586</xdr:colOff>
      <xdr:row>7</xdr:row>
      <xdr:rowOff>42333</xdr:rowOff>
    </xdr:from>
    <xdr:to>
      <xdr:col>2</xdr:col>
      <xdr:colOff>2000253</xdr:colOff>
      <xdr:row>10</xdr:row>
      <xdr:rowOff>169334</xdr:rowOff>
    </xdr:to>
    <xdr:sp macro="" textlink="">
      <xdr:nvSpPr>
        <xdr:cNvPr id="3" name="TextBox 2"/>
        <xdr:cNvSpPr txBox="1"/>
      </xdr:nvSpPr>
      <xdr:spPr>
        <a:xfrm>
          <a:off x="2772836" y="2021416"/>
          <a:ext cx="1481667" cy="698501"/>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rgbClr val="0070C0"/>
              </a:solidFill>
            </a:rPr>
            <a:t>final choice </a:t>
          </a:r>
          <a:br>
            <a:rPr lang="en-US" sz="1100" b="1">
              <a:solidFill>
                <a:srgbClr val="0070C0"/>
              </a:solidFill>
            </a:rPr>
          </a:br>
          <a:r>
            <a:rPr lang="en-US" sz="1100" b="1">
              <a:solidFill>
                <a:srgbClr val="0070C0"/>
              </a:solidFill>
            </a:rPr>
            <a:t>(to be summed up to fossils figure for ILCD)</a:t>
          </a:r>
        </a:p>
      </xdr:txBody>
    </xdr:sp>
    <xdr:clientData/>
  </xdr:twoCellAnchor>
  <xdr:twoCellAnchor>
    <xdr:from>
      <xdr:col>2</xdr:col>
      <xdr:colOff>617581</xdr:colOff>
      <xdr:row>6</xdr:row>
      <xdr:rowOff>87095</xdr:rowOff>
    </xdr:from>
    <xdr:to>
      <xdr:col>2</xdr:col>
      <xdr:colOff>812053</xdr:colOff>
      <xdr:row>7</xdr:row>
      <xdr:rowOff>218063</xdr:rowOff>
    </xdr:to>
    <xdr:sp macro="" textlink="">
      <xdr:nvSpPr>
        <xdr:cNvPr id="2" name="Curved Down Arrow 1"/>
        <xdr:cNvSpPr/>
      </xdr:nvSpPr>
      <xdr:spPr>
        <a:xfrm rot="16046268">
          <a:off x="2635295" y="2412781"/>
          <a:ext cx="407193" cy="194472"/>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2</xdr:col>
      <xdr:colOff>522328</xdr:colOff>
      <xdr:row>6</xdr:row>
      <xdr:rowOff>74083</xdr:rowOff>
    </xdr:from>
    <xdr:to>
      <xdr:col>2</xdr:col>
      <xdr:colOff>716800</xdr:colOff>
      <xdr:row>7</xdr:row>
      <xdr:rowOff>112976</xdr:rowOff>
    </xdr:to>
    <xdr:sp macro="" textlink="">
      <xdr:nvSpPr>
        <xdr:cNvPr id="3" name="Curved Down Arrow 2"/>
        <xdr:cNvSpPr/>
      </xdr:nvSpPr>
      <xdr:spPr>
        <a:xfrm rot="16046268">
          <a:off x="3023700" y="1763711"/>
          <a:ext cx="292893" cy="194472"/>
        </a:xfrm>
        <a:prstGeom prst="curved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8</xdr:col>
      <xdr:colOff>280988</xdr:colOff>
      <xdr:row>5</xdr:row>
      <xdr:rowOff>21430</xdr:rowOff>
    </xdr:from>
    <xdr:to>
      <xdr:col>16</xdr:col>
      <xdr:colOff>166688</xdr:colOff>
      <xdr:row>21</xdr:row>
      <xdr:rowOff>59530</xdr:rowOff>
    </xdr:to>
    <xdr:sp macro="" textlink="">
      <xdr:nvSpPr>
        <xdr:cNvPr id="2" name="TextBox 1"/>
        <xdr:cNvSpPr txBox="1"/>
      </xdr:nvSpPr>
      <xdr:spPr>
        <a:xfrm>
          <a:off x="12782551" y="1021555"/>
          <a:ext cx="5874543" cy="3300413"/>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baseline="0"/>
            <a:t>References:</a:t>
          </a:r>
        </a:p>
        <a:p>
          <a:endParaRPr lang="en-US" sz="1100" b="1" baseline="0"/>
        </a:p>
        <a:p>
          <a:r>
            <a:rPr lang="en-US" sz="1100" baseline="30000"/>
            <a:t>a</a:t>
          </a:r>
          <a:r>
            <a:rPr lang="en-US" sz="1100"/>
            <a:t> </a:t>
          </a:r>
          <a:r>
            <a:rPr lang="en-US" sz="1100">
              <a:solidFill>
                <a:schemeClr val="dk1"/>
              </a:solidFill>
              <a:effectLst/>
              <a:latin typeface="+mn-lt"/>
              <a:ea typeface="+mn-ea"/>
              <a:cs typeface="+mn-cs"/>
            </a:rPr>
            <a:t>U.S. Geological Survey</a:t>
          </a:r>
          <a:r>
            <a:rPr lang="en-US" sz="1100" baseline="0">
              <a:solidFill>
                <a:schemeClr val="dk1"/>
              </a:solidFill>
              <a:effectLst/>
              <a:latin typeface="+mn-lt"/>
              <a:ea typeface="+mn-ea"/>
              <a:cs typeface="+mn-cs"/>
            </a:rPr>
            <a:t> (USGS) </a:t>
          </a:r>
          <a:r>
            <a:rPr lang="en-US" sz="1100">
              <a:solidFill>
                <a:schemeClr val="dk1"/>
              </a:solidFill>
              <a:effectLst/>
              <a:latin typeface="+mn-lt"/>
              <a:ea typeface="+mn-ea"/>
              <a:cs typeface="+mn-cs"/>
            </a:rPr>
            <a:t>2011a. Mineral commodity summaries 2011: U.S. Geological Survey, 198 p. Available</a:t>
          </a:r>
          <a:r>
            <a:rPr lang="en-US" sz="1100" baseline="0">
              <a:solidFill>
                <a:schemeClr val="dk1"/>
              </a:solidFill>
              <a:effectLst/>
              <a:latin typeface="+mn-lt"/>
              <a:ea typeface="+mn-ea"/>
              <a:cs typeface="+mn-cs"/>
            </a:rPr>
            <a:t> at: </a:t>
          </a:r>
          <a:r>
            <a:rPr lang="en-US" sz="1100"/>
            <a:t>http://minerals.usgs.gov/minerals/pubs/mcs/2011/mcs2011.pdf.</a:t>
          </a:r>
          <a:r>
            <a:rPr lang="en-US" sz="1100" baseline="0"/>
            <a:t> A</a:t>
          </a:r>
          <a:r>
            <a:rPr lang="en-US" sz="1100"/>
            <a:t>ccessed</a:t>
          </a:r>
          <a:r>
            <a:rPr lang="en-US" sz="1100" baseline="0"/>
            <a:t> in November 2016.</a:t>
          </a:r>
        </a:p>
        <a:p>
          <a:endParaRPr lang="en-US" sz="1100" baseline="0"/>
        </a:p>
        <a:p>
          <a:r>
            <a:rPr lang="en-US" sz="1100" baseline="30000"/>
            <a:t>b</a:t>
          </a:r>
          <a:r>
            <a:rPr lang="en-US" sz="1100" baseline="0"/>
            <a:t> </a:t>
          </a:r>
          <a:r>
            <a:rPr lang="en-US" sz="1100">
              <a:solidFill>
                <a:schemeClr val="dk1"/>
              </a:solidFill>
              <a:effectLst/>
              <a:latin typeface="+mn-lt"/>
              <a:ea typeface="+mn-ea"/>
              <a:cs typeface="+mn-cs"/>
            </a:rPr>
            <a:t>U.S. Geological Survey (USGS), 2011b. Mineral Yearbook 2011, </a:t>
          </a:r>
          <a:r>
            <a:rPr lang="en-US" b="0"/>
            <a:t>Vol . I, Metals &amp; Minerals.</a:t>
          </a:r>
          <a:r>
            <a:rPr lang="en-US" sz="1100" b="0" baseline="0">
              <a:solidFill>
                <a:schemeClr val="dk1"/>
              </a:solidFill>
              <a:effectLst/>
              <a:latin typeface="+mn-lt"/>
              <a:ea typeface="+mn-ea"/>
              <a:cs typeface="+mn-cs"/>
            </a:rPr>
            <a:t> Available at: </a:t>
          </a:r>
          <a:r>
            <a:rPr lang="en-US" sz="1100"/>
            <a:t>http://minerals.usgs.gov/minerals/pubs/commodity/myb/. Accessed in November</a:t>
          </a:r>
          <a:r>
            <a:rPr lang="en-US" sz="1100" baseline="0"/>
            <a:t> 2016.</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For Rare earths oxides: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Sato S., Takahashi R., Kobune M., Gotoh H., 2009. </a:t>
          </a:r>
          <a:r>
            <a:rPr lang="en-US" b="0"/>
            <a:t>Basic properties of rare earth oxides. Applied Catalysis A: General 356  (2009) 57-63. </a:t>
          </a:r>
          <a:endParaRPr lang="en-US" b="1"/>
        </a:p>
        <a:p>
          <a:pPr marL="0" marR="0" lvl="0" indent="0" defTabSz="914400" eaLnBrk="1" fontAlgn="auto" latinLnBrk="0" hangingPunct="1">
            <a:lnSpc>
              <a:spcPct val="100000"/>
            </a:lnSpc>
            <a:spcBef>
              <a:spcPts val="0"/>
            </a:spcBef>
            <a:spcAft>
              <a:spcPts val="0"/>
            </a:spcAft>
            <a:buClrTx/>
            <a:buSzTx/>
            <a:buFontTx/>
            <a:buNone/>
            <a:tabLst/>
            <a:defRPr/>
          </a:pP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b="1">
              <a:solidFill>
                <a:schemeClr val="accent1">
                  <a:lumMod val="75000"/>
                </a:schemeClr>
              </a:solidFill>
            </a:rPr>
            <a:t>Light blue colored cells represent</a:t>
          </a:r>
          <a:r>
            <a:rPr lang="en-US" b="1" baseline="0">
              <a:solidFill>
                <a:schemeClr val="accent1">
                  <a:lumMod val="75000"/>
                </a:schemeClr>
              </a:solidFill>
            </a:rPr>
            <a:t> data from </a:t>
          </a:r>
          <a:r>
            <a:rPr lang="en-US" b="1">
              <a:solidFill>
                <a:schemeClr val="accent1">
                  <a:lumMod val="75000"/>
                </a:schemeClr>
              </a:solidFill>
            </a:rPr>
            <a:t> BGS (2017)</a:t>
          </a:r>
        </a:p>
        <a:p>
          <a:r>
            <a:rPr lang="en-US" sz="1100" b="0">
              <a:solidFill>
                <a:schemeClr val="accent1">
                  <a:lumMod val="75000"/>
                </a:schemeClr>
              </a:solidFill>
              <a:effectLst/>
              <a:latin typeface="+mn-lt"/>
              <a:ea typeface="+mn-ea"/>
              <a:cs typeface="+mn-cs"/>
            </a:rPr>
            <a:t>British</a:t>
          </a:r>
          <a:r>
            <a:rPr lang="en-US" sz="1100" b="0" baseline="0">
              <a:solidFill>
                <a:schemeClr val="accent1">
                  <a:lumMod val="75000"/>
                </a:schemeClr>
              </a:solidFill>
              <a:effectLst/>
              <a:latin typeface="+mn-lt"/>
              <a:ea typeface="+mn-ea"/>
              <a:cs typeface="+mn-cs"/>
            </a:rPr>
            <a:t> Geological Survey (</a:t>
          </a:r>
          <a:r>
            <a:rPr lang="en-US" sz="1100" b="0">
              <a:solidFill>
                <a:schemeClr val="accent1">
                  <a:lumMod val="75000"/>
                </a:schemeClr>
              </a:solidFill>
              <a:effectLst/>
              <a:latin typeface="+mn-lt"/>
              <a:ea typeface="+mn-ea"/>
              <a:cs typeface="+mn-cs"/>
            </a:rPr>
            <a:t>BGS), 2017. </a:t>
          </a:r>
          <a:r>
            <a:rPr lang="en-US" b="0">
              <a:solidFill>
                <a:schemeClr val="accent1">
                  <a:lumMod val="75000"/>
                </a:schemeClr>
              </a:solidFill>
            </a:rPr>
            <a:t>World mineral statistics data. Available at:</a:t>
          </a:r>
          <a:r>
            <a:rPr lang="en-US" sz="1100" b="0">
              <a:solidFill>
                <a:schemeClr val="accent1">
                  <a:lumMod val="75000"/>
                </a:schemeClr>
              </a:solidFill>
              <a:effectLst/>
              <a:latin typeface="+mn-lt"/>
              <a:ea typeface="+mn-ea"/>
              <a:cs typeface="+mn-cs"/>
            </a:rPr>
            <a:t/>
          </a:r>
          <a:br>
            <a:rPr lang="en-US" sz="1100" b="0">
              <a:solidFill>
                <a:schemeClr val="accent1">
                  <a:lumMod val="75000"/>
                </a:schemeClr>
              </a:solidFill>
              <a:effectLst/>
              <a:latin typeface="+mn-lt"/>
              <a:ea typeface="+mn-ea"/>
              <a:cs typeface="+mn-cs"/>
            </a:rPr>
          </a:br>
          <a:r>
            <a:rPr lang="en-US" sz="1100" b="0">
              <a:solidFill>
                <a:schemeClr val="accent1">
                  <a:lumMod val="75000"/>
                </a:schemeClr>
              </a:solidFill>
              <a:effectLst/>
              <a:latin typeface="+mn-lt"/>
              <a:ea typeface="+mn-ea"/>
              <a:cs typeface="+mn-cs"/>
            </a:rPr>
            <a:t>https://www.bgs.ac.uk/mineralsuk/statistics/wms.cfc?method=searchWMS. Accessed</a:t>
          </a:r>
          <a:r>
            <a:rPr lang="en-US" sz="1100" b="0" baseline="0">
              <a:solidFill>
                <a:schemeClr val="accent1">
                  <a:lumMod val="75000"/>
                </a:schemeClr>
              </a:solidFill>
              <a:effectLst/>
              <a:latin typeface="+mn-lt"/>
              <a:ea typeface="+mn-ea"/>
              <a:cs typeface="+mn-cs"/>
            </a:rPr>
            <a:t> in October 2017</a:t>
          </a:r>
          <a:endParaRPr lang="en-US" b="0">
            <a:solidFill>
              <a:schemeClr val="accent1">
                <a:lumMod val="75000"/>
              </a:schemeClr>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54428</xdr:colOff>
      <xdr:row>6</xdr:row>
      <xdr:rowOff>108856</xdr:rowOff>
    </xdr:from>
    <xdr:to>
      <xdr:col>7</xdr:col>
      <xdr:colOff>304459</xdr:colOff>
      <xdr:row>7</xdr:row>
      <xdr:rowOff>192199</xdr:rowOff>
    </xdr:to>
    <xdr:sp macro="" textlink="">
      <xdr:nvSpPr>
        <xdr:cNvPr id="2" name="Curved Down Arrow 1"/>
        <xdr:cNvSpPr/>
      </xdr:nvSpPr>
      <xdr:spPr>
        <a:xfrm rot="16046268">
          <a:off x="11520147" y="2685708"/>
          <a:ext cx="369093" cy="250031"/>
        </a:xfrm>
        <a:prstGeom prst="curved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5</xdr:col>
      <xdr:colOff>54429</xdr:colOff>
      <xdr:row>6</xdr:row>
      <xdr:rowOff>81643</xdr:rowOff>
    </xdr:from>
    <xdr:to>
      <xdr:col>5</xdr:col>
      <xdr:colOff>301059</xdr:colOff>
      <xdr:row>7</xdr:row>
      <xdr:rowOff>164986</xdr:rowOff>
    </xdr:to>
    <xdr:sp macro="" textlink="">
      <xdr:nvSpPr>
        <xdr:cNvPr id="4" name="Curved Down Arrow 3"/>
        <xdr:cNvSpPr/>
      </xdr:nvSpPr>
      <xdr:spPr>
        <a:xfrm rot="16046268">
          <a:off x="8334376" y="2660196"/>
          <a:ext cx="369093" cy="24663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4</xdr:col>
      <xdr:colOff>387879</xdr:colOff>
      <xdr:row>5</xdr:row>
      <xdr:rowOff>31750</xdr:rowOff>
    </xdr:from>
    <xdr:to>
      <xdr:col>8</xdr:col>
      <xdr:colOff>645054</xdr:colOff>
      <xdr:row>20</xdr:row>
      <xdr:rowOff>49741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723900</xdr:colOff>
      <xdr:row>7</xdr:row>
      <xdr:rowOff>31438</xdr:rowOff>
    </xdr:from>
    <xdr:to>
      <xdr:col>3</xdr:col>
      <xdr:colOff>2409825</xdr:colOff>
      <xdr:row>10</xdr:row>
      <xdr:rowOff>28575</xdr:rowOff>
    </xdr:to>
    <xdr:sp macro="" textlink="">
      <xdr:nvSpPr>
        <xdr:cNvPr id="4" name="TextBox 3"/>
        <xdr:cNvSpPr txBox="1"/>
      </xdr:nvSpPr>
      <xdr:spPr>
        <a:xfrm>
          <a:off x="3810000" y="1774513"/>
          <a:ext cx="1685925" cy="644837"/>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solidFill>
                <a:srgbClr val="0070C0"/>
              </a:solidFill>
            </a:rPr>
            <a:t>final choice </a:t>
          </a:r>
          <a:br>
            <a:rPr lang="en-US" sz="1050" b="1">
              <a:solidFill>
                <a:srgbClr val="0070C0"/>
              </a:solidFill>
            </a:rPr>
          </a:br>
          <a:r>
            <a:rPr lang="en-US" sz="1050" b="1">
              <a:solidFill>
                <a:srgbClr val="0070C0"/>
              </a:solidFill>
            </a:rPr>
            <a:t>(to be summed up to </a:t>
          </a:r>
          <a:br>
            <a:rPr lang="en-US" sz="1050" b="1">
              <a:solidFill>
                <a:srgbClr val="0070C0"/>
              </a:solidFill>
            </a:rPr>
          </a:br>
          <a:r>
            <a:rPr lang="en-US" sz="1050" b="1">
              <a:solidFill>
                <a:srgbClr val="0070C0"/>
              </a:solidFill>
            </a:rPr>
            <a:t>RU-MM</a:t>
          </a:r>
          <a:r>
            <a:rPr lang="en-US" sz="1050" b="1" baseline="0">
              <a:solidFill>
                <a:srgbClr val="0070C0"/>
              </a:solidFill>
            </a:rPr>
            <a:t> </a:t>
          </a:r>
          <a:r>
            <a:rPr lang="en-US" sz="1050" b="1">
              <a:solidFill>
                <a:srgbClr val="0070C0"/>
              </a:solidFill>
            </a:rPr>
            <a:t>figure for ILCD)</a:t>
          </a:r>
        </a:p>
      </xdr:txBody>
    </xdr:sp>
    <xdr:clientData/>
  </xdr:twoCellAnchor>
  <xdr:twoCellAnchor>
    <xdr:from>
      <xdr:col>3</xdr:col>
      <xdr:colOff>851470</xdr:colOff>
      <xdr:row>6</xdr:row>
      <xdr:rowOff>123825</xdr:rowOff>
    </xdr:from>
    <xdr:to>
      <xdr:col>3</xdr:col>
      <xdr:colOff>1045942</xdr:colOff>
      <xdr:row>7</xdr:row>
      <xdr:rowOff>150018</xdr:rowOff>
    </xdr:to>
    <xdr:sp macro="" textlink="">
      <xdr:nvSpPr>
        <xdr:cNvPr id="5" name="Curved Down Arrow 4"/>
        <xdr:cNvSpPr/>
      </xdr:nvSpPr>
      <xdr:spPr>
        <a:xfrm rot="16046268">
          <a:off x="3888359" y="1649411"/>
          <a:ext cx="292893" cy="194472"/>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4</xdr:col>
      <xdr:colOff>328612</xdr:colOff>
      <xdr:row>4</xdr:row>
      <xdr:rowOff>180974</xdr:rowOff>
    </xdr:from>
    <xdr:to>
      <xdr:col>8</xdr:col>
      <xdr:colOff>585787</xdr:colOff>
      <xdr:row>22</xdr:row>
      <xdr:rowOff>161924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827128</xdr:colOff>
      <xdr:row>6</xdr:row>
      <xdr:rowOff>102658</xdr:rowOff>
    </xdr:from>
    <xdr:to>
      <xdr:col>3</xdr:col>
      <xdr:colOff>1021600</xdr:colOff>
      <xdr:row>7</xdr:row>
      <xdr:rowOff>141551</xdr:rowOff>
    </xdr:to>
    <xdr:sp macro="" textlink="">
      <xdr:nvSpPr>
        <xdr:cNvPr id="3" name="Curved Down Arrow 2"/>
        <xdr:cNvSpPr/>
      </xdr:nvSpPr>
      <xdr:spPr>
        <a:xfrm rot="16046268">
          <a:off x="3867192" y="1625069"/>
          <a:ext cx="286543" cy="194472"/>
        </a:xfrm>
        <a:prstGeom prst="curved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6</xdr:col>
      <xdr:colOff>201707</xdr:colOff>
      <xdr:row>2</xdr:row>
      <xdr:rowOff>189940</xdr:rowOff>
    </xdr:from>
    <xdr:to>
      <xdr:col>14</xdr:col>
      <xdr:colOff>71718</xdr:colOff>
      <xdr:row>16</xdr:row>
      <xdr:rowOff>123825</xdr:rowOff>
    </xdr:to>
    <xdr:sp macro="" textlink="">
      <xdr:nvSpPr>
        <xdr:cNvPr id="2" name="TextBox 1"/>
        <xdr:cNvSpPr txBox="1"/>
      </xdr:nvSpPr>
      <xdr:spPr>
        <a:xfrm>
          <a:off x="11669807" y="599515"/>
          <a:ext cx="4965886" cy="3391460"/>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baseline="0"/>
            <a:t>References:</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t>a</a:t>
          </a:r>
          <a:r>
            <a:rPr lang="en-US" sz="1100"/>
            <a:t> </a:t>
          </a:r>
          <a:r>
            <a:rPr lang="en-US" sz="1100">
              <a:solidFill>
                <a:schemeClr val="dk1"/>
              </a:solidFill>
              <a:effectLst/>
              <a:latin typeface="+mn-lt"/>
              <a:ea typeface="+mn-ea"/>
              <a:cs typeface="+mn-cs"/>
            </a:rPr>
            <a:t>World Nuclear Association</a:t>
          </a:r>
          <a:r>
            <a:rPr lang="en-US" sz="1100" baseline="0">
              <a:solidFill>
                <a:schemeClr val="dk1"/>
              </a:solidFill>
              <a:effectLst/>
              <a:latin typeface="+mn-lt"/>
              <a:ea typeface="+mn-ea"/>
              <a:cs typeface="+mn-cs"/>
            </a:rPr>
            <a:t> (2016). </a:t>
          </a:r>
          <a:r>
            <a:rPr lang="en-US" sz="1100">
              <a:solidFill>
                <a:schemeClr val="dk1"/>
              </a:solidFill>
              <a:effectLst/>
              <a:latin typeface="+mn-lt"/>
              <a:ea typeface="+mn-ea"/>
              <a:cs typeface="+mn-cs"/>
            </a:rPr>
            <a:t>World uranium mining</a:t>
          </a:r>
          <a:r>
            <a:rPr lang="en-US" sz="1100" baseline="0">
              <a:solidFill>
                <a:schemeClr val="dk1"/>
              </a:solidFill>
              <a:effectLst/>
              <a:latin typeface="+mn-lt"/>
              <a:ea typeface="+mn-ea"/>
              <a:cs typeface="+mn-cs"/>
            </a:rPr>
            <a:t> production.  Available at: </a:t>
          </a:r>
          <a:r>
            <a:rPr lang="en-US" sz="1100">
              <a:solidFill>
                <a:schemeClr val="dk1"/>
              </a:solidFill>
              <a:effectLst/>
              <a:latin typeface="+mn-lt"/>
              <a:ea typeface="+mn-ea"/>
              <a:cs typeface="+mn-cs"/>
            </a:rPr>
            <a:t>http://www.world-nuclear.org/information-library/nuclear-fuel-cycle/mining-of-uranium/world-uranium-mining-production.aspx</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(Accessed on November 2016)</a:t>
          </a:r>
          <a:endParaRPr lang="en-US">
            <a:effectLst/>
          </a:endParaRPr>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t>b</a:t>
          </a:r>
          <a:r>
            <a:rPr lang="en-US" sz="1100"/>
            <a:t> </a:t>
          </a:r>
          <a:r>
            <a:rPr lang="en-US" sz="1100">
              <a:solidFill>
                <a:schemeClr val="dk1"/>
              </a:solidFill>
              <a:effectLst/>
              <a:latin typeface="+mn-lt"/>
              <a:ea typeface="+mn-ea"/>
              <a:cs typeface="+mn-cs"/>
            </a:rPr>
            <a:t>International Energy Agency.</a:t>
          </a:r>
          <a:r>
            <a:rPr lang="en-US" sz="1100" baseline="0">
              <a:solidFill>
                <a:schemeClr val="dk1"/>
              </a:solidFill>
              <a:effectLst/>
              <a:latin typeface="+mn-lt"/>
              <a:ea typeface="+mn-ea"/>
              <a:cs typeface="+mn-cs"/>
            </a:rPr>
            <a:t> Key World Energy Statistics 2010. Available at: </a:t>
          </a:r>
          <a:r>
            <a:rPr lang="en-US" sz="1100">
              <a:solidFill>
                <a:schemeClr val="dk1"/>
              </a:solidFill>
              <a:effectLst/>
              <a:latin typeface="+mn-lt"/>
              <a:ea typeface="+mn-ea"/>
              <a:cs typeface="+mn-cs"/>
            </a:rPr>
            <a:t>http://www.iea.org/publications/freepublications/publication/KeyWorld2014.pdf</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(Accessed on</a:t>
          </a:r>
          <a:r>
            <a:rPr lang="en-US" sz="1100" baseline="0">
              <a:solidFill>
                <a:schemeClr val="dk1"/>
              </a:solidFill>
              <a:effectLst/>
              <a:latin typeface="+mn-lt"/>
              <a:ea typeface="+mn-ea"/>
              <a:cs typeface="+mn-cs"/>
            </a:rPr>
            <a:t> March 2016</a:t>
          </a:r>
          <a:r>
            <a:rPr lang="en-US" sz="1100">
              <a:solidFill>
                <a:schemeClr val="dk1"/>
              </a:solidFill>
              <a:effectLst/>
              <a:latin typeface="+mn-lt"/>
              <a:ea typeface="+mn-ea"/>
              <a:cs typeface="+mn-cs"/>
            </a:rPr>
            <a:t>)</a:t>
          </a:r>
          <a:endParaRPr lang="en-US">
            <a:effectLst/>
          </a:endParaRPr>
        </a:p>
        <a:p>
          <a:endParaRPr lang="en-US" sz="1100" baseline="0">
            <a:solidFill>
              <a:srgbClr val="FF0000"/>
            </a:solidFill>
          </a:endParaRPr>
        </a:p>
        <a:p>
          <a:r>
            <a:rPr lang="en-US" sz="1100" baseline="30000">
              <a:solidFill>
                <a:sysClr val="windowText" lastClr="000000"/>
              </a:solidFill>
            </a:rPr>
            <a:t>c</a:t>
          </a:r>
          <a:r>
            <a:rPr lang="en-US" sz="1100">
              <a:solidFill>
                <a:sysClr val="windowText" lastClr="000000"/>
              </a:solidFill>
            </a:rPr>
            <a:t> EC-JRC, Institute for Environment and Sustainability. Characterisation factors of the ILCD Recommended Life Cycle Impact Assessment methods. Database and Supporting Information. First edition. February 2012. EUR</a:t>
          </a:r>
          <a:r>
            <a:rPr lang="en-US" sz="1100" baseline="0">
              <a:solidFill>
                <a:sysClr val="windowText" lastClr="000000"/>
              </a:solidFill>
            </a:rPr>
            <a:t> </a:t>
          </a:r>
          <a:r>
            <a:rPr lang="en-US" sz="1100">
              <a:solidFill>
                <a:sysClr val="windowText" lastClr="000000"/>
              </a:solidFill>
            </a:rPr>
            <a:t>25167. Luxembourg. Publications Office of the European Union; 2012.</a:t>
          </a:r>
          <a:endParaRPr lang="en-US" sz="1100">
            <a:solidFill>
              <a:srgbClr val="FF0000"/>
            </a:solidFill>
          </a:endParaRPr>
        </a:p>
        <a:p>
          <a:endParaRPr lang="en-US" sz="1100">
            <a:solidFill>
              <a:srgbClr val="FF0000"/>
            </a:solidFill>
          </a:endParaRPr>
        </a:p>
      </xdr:txBody>
    </xdr:sp>
    <xdr:clientData/>
  </xdr:twoCellAnchor>
  <xdr:twoCellAnchor>
    <xdr:from>
      <xdr:col>0</xdr:col>
      <xdr:colOff>161925</xdr:colOff>
      <xdr:row>3</xdr:row>
      <xdr:rowOff>257176</xdr:rowOff>
    </xdr:from>
    <xdr:to>
      <xdr:col>0</xdr:col>
      <xdr:colOff>942974</xdr:colOff>
      <xdr:row>11</xdr:row>
      <xdr:rowOff>219076</xdr:rowOff>
    </xdr:to>
    <xdr:sp macro="" textlink="">
      <xdr:nvSpPr>
        <xdr:cNvPr id="3" name="Curved Right Arrow 2"/>
        <xdr:cNvSpPr/>
      </xdr:nvSpPr>
      <xdr:spPr>
        <a:xfrm>
          <a:off x="161925" y="857251"/>
          <a:ext cx="781049" cy="2057400"/>
        </a:xfrm>
        <a:prstGeom prst="curvedRight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37420</xdr:colOff>
      <xdr:row>6</xdr:row>
      <xdr:rowOff>120767</xdr:rowOff>
    </xdr:from>
    <xdr:to>
      <xdr:col>22</xdr:col>
      <xdr:colOff>357188</xdr:colOff>
      <xdr:row>34</xdr:row>
      <xdr:rowOff>119062</xdr:rowOff>
    </xdr:to>
    <xdr:sp macro="" textlink="">
      <xdr:nvSpPr>
        <xdr:cNvPr id="2" name="TextBox 1"/>
        <xdr:cNvSpPr txBox="1"/>
      </xdr:nvSpPr>
      <xdr:spPr>
        <a:xfrm>
          <a:off x="14872608" y="1894798"/>
          <a:ext cx="6749143" cy="5403733"/>
        </a:xfrm>
        <a:prstGeom prst="rect">
          <a:avLst/>
        </a:prstGeom>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t>References:</a:t>
          </a:r>
        </a:p>
        <a:p>
          <a:endParaRPr lang="en-US" sz="1100" b="0" baseline="30000">
            <a:solidFill>
              <a:schemeClr val="tx1"/>
            </a:solidFill>
          </a:endParaRPr>
        </a:p>
        <a:p>
          <a:r>
            <a:rPr lang="en-US" sz="1100" b="0" baseline="30000">
              <a:solidFill>
                <a:sysClr val="windowText" lastClr="000000"/>
              </a:solidFill>
            </a:rPr>
            <a:t>a </a:t>
          </a:r>
          <a:r>
            <a:rPr lang="en-US" sz="1100" b="0" baseline="0">
              <a:solidFill>
                <a:sysClr val="windowText" lastClr="000000"/>
              </a:solidFill>
            </a:rPr>
            <a:t> European Commission, Joint Research Centre</a:t>
          </a:r>
          <a:r>
            <a:rPr lang="en-US" sz="1100" b="0">
              <a:solidFill>
                <a:sysClr val="windowText" lastClr="000000"/>
              </a:solidFill>
              <a:effectLst/>
              <a:latin typeface="+mn-lt"/>
              <a:ea typeface="+mn-ea"/>
              <a:cs typeface="+mn-cs"/>
            </a:rPr>
            <a:t>,</a:t>
          </a:r>
          <a:r>
            <a:rPr lang="en-US" sz="1100" b="0"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Emission Database for Global Atmospheric</a:t>
          </a:r>
          <a:r>
            <a:rPr lang="en-US" sz="1100" b="0" baseline="0">
              <a:solidFill>
                <a:sysClr val="windowText" lastClr="000000"/>
              </a:solidFill>
              <a:effectLst/>
              <a:latin typeface="+mn-lt"/>
              <a:ea typeface="+mn-ea"/>
              <a:cs typeface="+mn-cs"/>
            </a:rPr>
            <a:t> Research (EDGAR). </a:t>
          </a:r>
          <a:r>
            <a:rPr lang="en-US" b="0">
              <a:solidFill>
                <a:sysClr val="windowText" lastClr="000000"/>
              </a:solidFill>
            </a:rPr>
            <a:t>Global Emissions EDGAR v4.2 FT2010 (October 2013). Available at  http://edgar.jrc.ec.europa.eu/overview.php?v=42FT2010. Accessed in October 2016.</a:t>
          </a:r>
          <a:r>
            <a:rPr lang="en-US" sz="1100" b="0" baseline="0">
              <a:solidFill>
                <a:sysClr val="windowText" lastClr="000000"/>
              </a:solidFill>
              <a:effectLst/>
              <a:latin typeface="+mn-lt"/>
              <a:ea typeface="+mn-ea"/>
              <a:cs typeface="+mn-cs"/>
            </a:rPr>
            <a:t> </a:t>
          </a:r>
        </a:p>
        <a:p>
          <a:endParaRPr lang="en-US" sz="1100" b="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30000">
              <a:solidFill>
                <a:sysClr val="windowText" lastClr="000000"/>
              </a:solidFill>
              <a:effectLst/>
              <a:latin typeface="+mn-lt"/>
              <a:ea typeface="+mn-ea"/>
              <a:cs typeface="+mn-cs"/>
            </a:rPr>
            <a:t>b</a:t>
          </a:r>
          <a:r>
            <a:rPr lang="en-US" sz="1100" b="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Global carbon atlas (GCA), 2017. CO2 emissions [and sinks] from land</a:t>
          </a:r>
          <a:r>
            <a:rPr lang="en-US" sz="1100" baseline="0">
              <a:solidFill>
                <a:sysClr val="windowText" lastClr="000000"/>
              </a:solidFill>
              <a:effectLst/>
              <a:latin typeface="+mn-lt"/>
              <a:ea typeface="+mn-ea"/>
              <a:cs typeface="+mn-cs"/>
            </a:rPr>
            <a:t> use change. Available at: </a:t>
          </a:r>
          <a:r>
            <a:rPr lang="en-US" sz="1100">
              <a:solidFill>
                <a:sysClr val="windowText" lastClr="000000"/>
              </a:solidFill>
              <a:effectLst/>
              <a:latin typeface="+mn-lt"/>
              <a:ea typeface="+mn-ea"/>
              <a:cs typeface="+mn-cs"/>
            </a:rPr>
            <a:t> http://www.globalcarbonatlas.org/en/CO2-emissions. Accessed in April 2018.</a:t>
          </a:r>
          <a:endParaRPr lang="en-US" sz="1100" b="0" baseline="0">
            <a:solidFill>
              <a:sysClr val="windowText" lastClr="000000"/>
            </a:solidFill>
            <a:effectLst/>
            <a:latin typeface="+mn-lt"/>
            <a:ea typeface="+mn-ea"/>
            <a:cs typeface="+mn-cs"/>
          </a:endParaRPr>
        </a:p>
        <a:p>
          <a:endParaRPr lang="en-US" sz="1100" b="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30000">
              <a:solidFill>
                <a:schemeClr val="tx1"/>
              </a:solidFill>
              <a:effectLst/>
              <a:latin typeface="+mn-lt"/>
              <a:ea typeface="+mn-ea"/>
              <a:cs typeface="+mn-cs"/>
            </a:rPr>
            <a:t>c</a:t>
          </a:r>
          <a:r>
            <a:rPr lang="en-US" sz="1100" b="0" baseline="0">
              <a:solidFill>
                <a:schemeClr val="tx1"/>
              </a:solidFill>
              <a:effectLst/>
              <a:latin typeface="+mn-lt"/>
              <a:ea typeface="+mn-ea"/>
              <a:cs typeface="+mn-cs"/>
            </a:rPr>
            <a:t> </a:t>
          </a:r>
          <a:r>
            <a:rPr lang="en-US" sz="1100" b="0">
              <a:solidFill>
                <a:schemeClr val="dk1"/>
              </a:solidFill>
              <a:effectLst/>
              <a:latin typeface="+mn-lt"/>
              <a:ea typeface="+mn-ea"/>
              <a:cs typeface="+mn-cs"/>
            </a:rPr>
            <a:t>European Commission, Joint Research Centre,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v4.3.1 (January 2016). Available at: </a:t>
          </a:r>
          <a:r>
            <a:rPr lang="en-US" sz="1100" b="0" baseline="0">
              <a:solidFill>
                <a:schemeClr val="dk1"/>
              </a:solidFill>
              <a:effectLst/>
              <a:latin typeface="+mn-lt"/>
              <a:ea typeface="+mn-ea"/>
              <a:cs typeface="+mn-cs"/>
            </a:rPr>
            <a:t>http://edgar.jrc.ec.europa.eu/overview.php?v=431. Accessed in October 2016.</a:t>
          </a:r>
          <a:endParaRPr lang="en-US">
            <a:effectLst/>
          </a:endParaRPr>
        </a:p>
        <a:p>
          <a:pPr eaLnBrk="1" fontAlgn="auto" latinLnBrk="0" hangingPunct="1"/>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30000">
              <a:solidFill>
                <a:schemeClr val="dk1"/>
              </a:solidFill>
              <a:effectLst/>
              <a:latin typeface="+mn-lt"/>
              <a:ea typeface="+mn-ea"/>
              <a:cs typeface="+mn-cs"/>
            </a:rPr>
            <a:t>d </a:t>
          </a:r>
          <a:r>
            <a:rPr lang="en-US" sz="1100" b="0" baseline="0">
              <a:solidFill>
                <a:schemeClr val="dk1"/>
              </a:solidFill>
              <a:effectLst/>
              <a:latin typeface="+mn-lt"/>
              <a:ea typeface="+mn-ea"/>
              <a:cs typeface="+mn-cs"/>
            </a:rPr>
            <a:t>European Commission, Joint Research Centre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v4.2  (November 2011). Available at  http://edgar.jrc.ec.europa.eu/overview.php?v=42. Accessed in October 2016.</a:t>
          </a:r>
          <a:r>
            <a:rPr lang="en-US" sz="1100" b="0" baseline="0">
              <a:solidFill>
                <a:schemeClr val="dk1"/>
              </a:solidFill>
              <a:effectLst/>
              <a:latin typeface="+mn-lt"/>
              <a:ea typeface="+mn-ea"/>
              <a:cs typeface="+mn-cs"/>
            </a:rPr>
            <a:t>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30000">
              <a:solidFill>
                <a:schemeClr val="dk1"/>
              </a:solidFill>
              <a:effectLst/>
              <a:latin typeface="+mn-lt"/>
              <a:ea typeface="+mn-ea"/>
              <a:cs typeface="+mn-cs"/>
            </a:rPr>
            <a:t>e  </a:t>
          </a:r>
          <a:r>
            <a:rPr lang="en-US" sz="1100">
              <a:solidFill>
                <a:schemeClr val="dk1"/>
              </a:solidFill>
              <a:effectLst/>
              <a:latin typeface="+mn-lt"/>
              <a:ea typeface="+mn-ea"/>
              <a:cs typeface="+mn-cs"/>
            </a:rPr>
            <a:t>Fraser,P.</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Dunse, B., Krummel, P., Steele, L.</a:t>
          </a:r>
          <a:r>
            <a:rPr lang="en-US" sz="1100" baseline="0">
              <a:solidFill>
                <a:schemeClr val="dk1"/>
              </a:solidFill>
              <a:effectLst/>
              <a:latin typeface="+mn-lt"/>
              <a:ea typeface="+mn-ea"/>
              <a:cs typeface="+mn-cs"/>
            </a:rPr>
            <a:t> &amp; </a:t>
          </a:r>
          <a:r>
            <a:rPr lang="en-US" sz="1100">
              <a:solidFill>
                <a:schemeClr val="dk1"/>
              </a:solidFill>
              <a:effectLst/>
              <a:latin typeface="+mn-lt"/>
              <a:ea typeface="+mn-ea"/>
              <a:cs typeface="+mn-cs"/>
            </a:rPr>
            <a:t>Derek, N.,</a:t>
          </a:r>
          <a:r>
            <a:rPr lang="en-US" sz="1100" baseline="0">
              <a:solidFill>
                <a:schemeClr val="dk1"/>
              </a:solidFill>
              <a:effectLst/>
              <a:latin typeface="+mn-lt"/>
              <a:ea typeface="+mn-ea"/>
              <a:cs typeface="+mn-cs"/>
            </a:rPr>
            <a:t>2014. </a:t>
          </a:r>
          <a:r>
            <a:rPr lang="en-US" sz="1100">
              <a:solidFill>
                <a:schemeClr val="dk1"/>
              </a:solidFill>
              <a:effectLst/>
              <a:latin typeface="+mn-lt"/>
              <a:ea typeface="+mn-ea"/>
              <a:cs typeface="+mn-cs"/>
            </a:rPr>
            <a:t>Australian &amp; Global Emissions of Ozone Depleting Substances. Report prepared for Department of the Environment, CSIRO Marine and Atmospheric Research, Centre for Australian Weather and Climate Research, Aspendale, Australia, iii, 29 pp. Available at: http://www.environment.gov.au/system/files/resources/2034127c-b031-4adc-8210-c3c7f630a5f1/files/australian-global-emissions-ods.pdf</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effectLst/>
              <a:latin typeface="+mn-lt"/>
              <a:ea typeface="+mn-ea"/>
              <a:cs typeface="+mn-cs"/>
            </a:rPr>
            <a:t>f</a:t>
          </a:r>
          <a:r>
            <a:rPr lang="en-US" sz="1100" baseline="0">
              <a:solidFill>
                <a:schemeClr val="dk1"/>
              </a:solidFill>
              <a:effectLst/>
              <a:latin typeface="+mn-lt"/>
              <a:ea typeface="+mn-ea"/>
              <a:cs typeface="+mn-cs"/>
            </a:rPr>
            <a:t> </a:t>
          </a:r>
          <a:r>
            <a:rPr lang="en-US" sz="1100" b="0" i="0">
              <a:solidFill>
                <a:schemeClr val="dk1"/>
              </a:solidFill>
              <a:effectLst/>
              <a:latin typeface="+mn-lt"/>
              <a:ea typeface="+mn-ea"/>
              <a:cs typeface="+mn-cs"/>
            </a:rPr>
            <a:t>Fraser, P., Krummel, P., Dunse, B., Steele, P., Derek, N., &amp; Allison, C.,</a:t>
          </a:r>
          <a:r>
            <a:rPr lang="en-US" sz="1100" b="0" i="0" baseline="0">
              <a:solidFill>
                <a:schemeClr val="dk1"/>
              </a:solidFill>
              <a:effectLst/>
              <a:latin typeface="+mn-lt"/>
              <a:ea typeface="+mn-ea"/>
              <a:cs typeface="+mn-cs"/>
            </a:rPr>
            <a:t> 2011</a:t>
          </a:r>
          <a:r>
            <a:rPr lang="en-US" sz="1100" b="0" i="0">
              <a:solidFill>
                <a:schemeClr val="dk1"/>
              </a:solidFill>
              <a:effectLst/>
              <a:latin typeface="+mn-lt"/>
              <a:ea typeface="+mn-ea"/>
              <a:cs typeface="+mn-cs"/>
            </a:rPr>
            <a:t> DSEWPaC research projects 2010–11. (http://www.environment.gov.au/system/files/resources/c47844ea-c347-43ef-95bd-306b4d929bec/files/dsewpac-research-project-2011-csiro-approved-publication.pdf</a:t>
          </a:r>
          <a:r>
            <a:rPr lang="en-US"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ysClr val="windowText" lastClr="000000"/>
              </a:solidFill>
              <a:effectLst/>
              <a:latin typeface="+mn-lt"/>
              <a:ea typeface="+mn-ea"/>
              <a:cs typeface="+mn-cs"/>
            </a:rPr>
            <a:t>g</a:t>
          </a:r>
          <a:r>
            <a:rPr lang="en-US" sz="1100">
              <a:solidFill>
                <a:sysClr val="windowText" lastClr="000000"/>
              </a:solidFill>
              <a:effectLst/>
              <a:latin typeface="+mn-lt"/>
              <a:ea typeface="+mn-ea"/>
              <a:cs typeface="+mn-cs"/>
            </a:rPr>
            <a:t> Fahey, D.W. and Hegglin, M.I.,</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2011. Tenty</a:t>
          </a:r>
          <a:r>
            <a:rPr lang="en-US" sz="1100" baseline="0">
              <a:solidFill>
                <a:sysClr val="windowText" lastClr="000000"/>
              </a:solidFill>
              <a:effectLst/>
              <a:latin typeface="+mn-lt"/>
              <a:ea typeface="+mn-ea"/>
              <a:cs typeface="+mn-cs"/>
            </a:rPr>
            <a:t> questions and answers about the ozone layer: 2010 update, in Scientific Assessment of Ozone Depletion: 2010, Global Ozone Research and Monitoring Project - Report n°. 52, 516 pp, World Meteorological Organization, Geneva Switzerland.</a:t>
          </a:r>
          <a:endParaRPr lang="en-US" sz="1100">
            <a:solidFill>
              <a:sysClr val="windowText" lastClr="000000"/>
            </a:solidFill>
            <a:effectLst/>
            <a:latin typeface="+mn-lt"/>
            <a:ea typeface="+mn-ea"/>
            <a:cs typeface="+mn-cs"/>
          </a:endParaRPr>
        </a:p>
        <a:p>
          <a:pPr eaLnBrk="1" fontAlgn="auto" latinLnBrk="0" hangingPunct="1"/>
          <a:endParaRPr lang="en-US" baseline="30000">
            <a:effectLst/>
          </a:endParaRPr>
        </a:p>
      </xdr:txBody>
    </xdr:sp>
    <xdr:clientData/>
  </xdr:twoCellAnchor>
  <xdr:twoCellAnchor>
    <xdr:from>
      <xdr:col>10</xdr:col>
      <xdr:colOff>11908</xdr:colOff>
      <xdr:row>3</xdr:row>
      <xdr:rowOff>47625</xdr:rowOff>
    </xdr:from>
    <xdr:to>
      <xdr:col>11</xdr:col>
      <xdr:colOff>1</xdr:colOff>
      <xdr:row>3</xdr:row>
      <xdr:rowOff>678656</xdr:rowOff>
    </xdr:to>
    <xdr:sp macro="" textlink="">
      <xdr:nvSpPr>
        <xdr:cNvPr id="3" name="Right Arrow 2"/>
        <xdr:cNvSpPr/>
      </xdr:nvSpPr>
      <xdr:spPr>
        <a:xfrm>
          <a:off x="9453564" y="642938"/>
          <a:ext cx="488156" cy="631031"/>
        </a:xfrm>
        <a:prstGeom prst="right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242359</xdr:colOff>
      <xdr:row>9</xdr:row>
      <xdr:rowOff>171448</xdr:rowOff>
    </xdr:from>
    <xdr:to>
      <xdr:col>11</xdr:col>
      <xdr:colOff>444500</xdr:colOff>
      <xdr:row>16</xdr:row>
      <xdr:rowOff>84667</xdr:rowOff>
    </xdr:to>
    <xdr:sp macro="" textlink="">
      <xdr:nvSpPr>
        <xdr:cNvPr id="4" name="TextBox 3"/>
        <xdr:cNvSpPr txBox="1"/>
      </xdr:nvSpPr>
      <xdr:spPr>
        <a:xfrm>
          <a:off x="6031442" y="1938865"/>
          <a:ext cx="3885141" cy="14901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Coverage: 84 countries out of 196 listed in UNFCCC in both Annex I and Non-Annex I, of which 10 are proxies from 2009 or 2011. </a:t>
          </a:r>
        </a:p>
        <a:p>
          <a:endParaRPr lang="en-US" sz="1100"/>
        </a:p>
        <a:p>
          <a:r>
            <a:rPr lang="en-US" sz="1100"/>
            <a:t>GWP</a:t>
          </a:r>
          <a:r>
            <a:rPr lang="en-US" sz="1100" baseline="0"/>
            <a:t> factors used by UNFCCC are from "</a:t>
          </a:r>
          <a:r>
            <a:rPr lang="en-US"/>
            <a:t>Climate Change 1995: The Science of Climate Change, table 4, p. 22, Intergovernmental Panel on Climate Change, 1996"</a:t>
          </a:r>
          <a:endParaRPr lang="en-US"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603249</xdr:colOff>
      <xdr:row>10</xdr:row>
      <xdr:rowOff>136071</xdr:rowOff>
    </xdr:from>
    <xdr:to>
      <xdr:col>17</xdr:col>
      <xdr:colOff>244927</xdr:colOff>
      <xdr:row>31</xdr:row>
      <xdr:rowOff>61988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35716</xdr:colOff>
      <xdr:row>6</xdr:row>
      <xdr:rowOff>56131</xdr:rowOff>
    </xdr:from>
    <xdr:to>
      <xdr:col>3</xdr:col>
      <xdr:colOff>282346</xdr:colOff>
      <xdr:row>7</xdr:row>
      <xdr:rowOff>187099</xdr:rowOff>
    </xdr:to>
    <xdr:sp macro="" textlink="">
      <xdr:nvSpPr>
        <xdr:cNvPr id="3" name="Curved Down Arrow 2"/>
        <xdr:cNvSpPr/>
      </xdr:nvSpPr>
      <xdr:spPr>
        <a:xfrm rot="16046268">
          <a:off x="4189297" y="2772457"/>
          <a:ext cx="369093" cy="24663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222250</xdr:colOff>
      <xdr:row>9</xdr:row>
      <xdr:rowOff>95250</xdr:rowOff>
    </xdr:from>
    <xdr:to>
      <xdr:col>16</xdr:col>
      <xdr:colOff>105833</xdr:colOff>
      <xdr:row>28</xdr:row>
      <xdr:rowOff>21167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59530</xdr:colOff>
      <xdr:row>6</xdr:row>
      <xdr:rowOff>83345</xdr:rowOff>
    </xdr:from>
    <xdr:to>
      <xdr:col>3</xdr:col>
      <xdr:colOff>309561</xdr:colOff>
      <xdr:row>7</xdr:row>
      <xdr:rowOff>214313</xdr:rowOff>
    </xdr:to>
    <xdr:sp macro="" textlink="">
      <xdr:nvSpPr>
        <xdr:cNvPr id="4" name="Curved Down Arrow 3"/>
        <xdr:cNvSpPr/>
      </xdr:nvSpPr>
      <xdr:spPr>
        <a:xfrm rot="16046268">
          <a:off x="4214812" y="2571751"/>
          <a:ext cx="369093" cy="250031"/>
        </a:xfrm>
        <a:prstGeom prst="curved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4356100</xdr:colOff>
      <xdr:row>32</xdr:row>
      <xdr:rowOff>0</xdr:rowOff>
    </xdr:from>
    <xdr:to>
      <xdr:col>28</xdr:col>
      <xdr:colOff>12700</xdr:colOff>
      <xdr:row>34</xdr:row>
      <xdr:rowOff>0</xdr:rowOff>
    </xdr:to>
    <xdr:sp macro="" textlink="">
      <xdr:nvSpPr>
        <xdr:cNvPr id="2" name="TextBox 1"/>
        <xdr:cNvSpPr txBox="1"/>
      </xdr:nvSpPr>
      <xdr:spPr>
        <a:xfrm>
          <a:off x="32464375" y="7096125"/>
          <a:ext cx="20955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a:t>
          </a:r>
          <a:r>
            <a:rPr lang="en-US" sz="1100" b="1"/>
            <a:t>Methyl chloride</a:t>
          </a:r>
          <a:r>
            <a:rPr lang="en-US" sz="1100" b="1" baseline="0"/>
            <a:t> </a:t>
          </a:r>
          <a:r>
            <a:rPr lang="en-US" sz="1100" baseline="0"/>
            <a:t>and </a:t>
          </a:r>
          <a:r>
            <a:rPr lang="en-US" sz="1100" b="1"/>
            <a:t>CFC-113</a:t>
          </a:r>
          <a:r>
            <a:rPr lang="en-US" sz="1100" baseline="0"/>
            <a:t> there are no emission numbers in the text (</a:t>
          </a:r>
          <a:r>
            <a:rPr lang="en-US" sz="1100" b="0" i="0" u="sng" strike="noStrike">
              <a:solidFill>
                <a:schemeClr val="dk1"/>
              </a:solidFill>
              <a:effectLst/>
              <a:latin typeface="+mn-lt"/>
              <a:ea typeface="+mn-ea"/>
              <a:cs typeface="+mn-cs"/>
              <a:hlinkClick xmlns:r="http://schemas.openxmlformats.org/officeDocument/2006/relationships" r:id=""/>
            </a:rPr>
            <a:t>https://www.environment.gov.au/system/files/resources/1b3c0ae6-e2ec-440a-b147-4d868f0da01f/files/australian-global-emissions-ods-2015.pdf</a:t>
          </a:r>
          <a:r>
            <a:rPr lang="en-US"/>
            <a:t> ) but the</a:t>
          </a:r>
          <a:r>
            <a:rPr lang="en-US" baseline="0"/>
            <a:t> related data are reported in the figure above. Is it feasible to estimate a number?</a:t>
          </a:r>
        </a:p>
      </xdr:txBody>
    </xdr:sp>
    <xdr:clientData/>
  </xdr:twoCellAnchor>
  <xdr:twoCellAnchor>
    <xdr:from>
      <xdr:col>18</xdr:col>
      <xdr:colOff>83345</xdr:colOff>
      <xdr:row>5</xdr:row>
      <xdr:rowOff>30919</xdr:rowOff>
    </xdr:from>
    <xdr:to>
      <xdr:col>23</xdr:col>
      <xdr:colOff>1723761</xdr:colOff>
      <xdr:row>35</xdr:row>
      <xdr:rowOff>62935</xdr:rowOff>
    </xdr:to>
    <xdr:sp macro="" textlink="">
      <xdr:nvSpPr>
        <xdr:cNvPr id="3" name="TextBox 2"/>
        <xdr:cNvSpPr txBox="1"/>
      </xdr:nvSpPr>
      <xdr:spPr>
        <a:xfrm>
          <a:off x="16383001" y="1054857"/>
          <a:ext cx="5914760" cy="759248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baseline="0"/>
            <a:t>References:</a:t>
          </a:r>
        </a:p>
        <a:p>
          <a:endParaRPr lang="en-US" sz="1100" baseline="0"/>
        </a:p>
        <a:p>
          <a:r>
            <a:rPr lang="en-US" sz="1100" baseline="30000"/>
            <a:t>a</a:t>
          </a:r>
          <a:r>
            <a:rPr lang="en-US" sz="1100" baseline="0"/>
            <a:t> </a:t>
          </a:r>
          <a:r>
            <a:rPr lang="en-US" sz="1100" b="0" i="0" u="none" strike="noStrike">
              <a:solidFill>
                <a:schemeClr val="dk1"/>
              </a:solidFill>
              <a:effectLst/>
              <a:latin typeface="+mn-lt"/>
              <a:ea typeface="+mn-ea"/>
              <a:cs typeface="+mn-cs"/>
            </a:rPr>
            <a:t>Fraser, P., Krummel, P., Dunse, B., Steele, P., Derek, N., &amp; Allison, C.,</a:t>
          </a:r>
          <a:r>
            <a:rPr lang="en-US" sz="1100" b="0" i="0" u="none" strike="noStrike" baseline="0">
              <a:solidFill>
                <a:schemeClr val="dk1"/>
              </a:solidFill>
              <a:effectLst/>
              <a:latin typeface="+mn-lt"/>
              <a:ea typeface="+mn-ea"/>
              <a:cs typeface="+mn-cs"/>
            </a:rPr>
            <a:t> 2011</a:t>
          </a:r>
          <a:r>
            <a:rPr lang="en-US" sz="1100" b="0" i="0" u="none" strike="noStrike">
              <a:solidFill>
                <a:schemeClr val="dk1"/>
              </a:solidFill>
              <a:effectLst/>
              <a:latin typeface="+mn-lt"/>
              <a:ea typeface="+mn-ea"/>
              <a:cs typeface="+mn-cs"/>
            </a:rPr>
            <a:t> DSEWPaC research projects 2010–11. (http://www.environment.gov.au/system/files/resources/c47844ea-c347-43ef-95bd-306b4d929bec/files/dsewpac-research-project-2011-csiro-approved-publication.pdf</a:t>
          </a:r>
          <a:r>
            <a:rPr lang="en-US"/>
            <a:t> )</a:t>
          </a:r>
        </a:p>
        <a:p>
          <a:endParaRPr lang="en-US" baseline="3000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30000">
              <a:solidFill>
                <a:schemeClr val="dk1"/>
              </a:solidFill>
              <a:effectLst/>
              <a:latin typeface="+mn-lt"/>
              <a:ea typeface="+mn-ea"/>
              <a:cs typeface="+mn-cs"/>
            </a:rPr>
            <a:t>b </a:t>
          </a:r>
          <a:r>
            <a:rPr lang="en-US" sz="1100" b="0" baseline="0">
              <a:solidFill>
                <a:schemeClr val="dk1"/>
              </a:solidFill>
              <a:effectLst/>
              <a:latin typeface="+mn-lt"/>
              <a:ea typeface="+mn-ea"/>
              <a:cs typeface="+mn-cs"/>
            </a:rPr>
            <a:t>European Commission, Joint Research Centre. </a:t>
          </a:r>
          <a:r>
            <a:rPr lang="en-US" sz="1100" b="0">
              <a:solidFill>
                <a:schemeClr val="dk1"/>
              </a:solidFill>
              <a:effectLst/>
              <a:latin typeface="+mn-lt"/>
              <a:ea typeface="+mn-ea"/>
              <a:cs typeface="+mn-cs"/>
            </a:rPr>
            <a:t>Emission Database for Global Atmospheric</a:t>
          </a:r>
          <a:r>
            <a:rPr lang="en-US" sz="1100" b="0" baseline="0">
              <a:solidFill>
                <a:schemeClr val="dk1"/>
              </a:solidFill>
              <a:effectLst/>
              <a:latin typeface="+mn-lt"/>
              <a:ea typeface="+mn-ea"/>
              <a:cs typeface="+mn-cs"/>
            </a:rPr>
            <a:t> Research (EDGAR). </a:t>
          </a:r>
          <a:r>
            <a:rPr lang="en-US" sz="1100" b="0">
              <a:solidFill>
                <a:schemeClr val="dk1"/>
              </a:solidFill>
              <a:effectLst/>
              <a:latin typeface="+mn-lt"/>
              <a:ea typeface="+mn-ea"/>
              <a:cs typeface="+mn-cs"/>
            </a:rPr>
            <a:t>Global Emissions EDGAR v4.2  (November 2011). Available at  http://edgar.jrc.ec.europa.eu/overview.php?v=42. Accessed in October 2016.</a:t>
          </a:r>
          <a:r>
            <a:rPr lang="en-US" sz="1100" b="0" baseline="0">
              <a:solidFill>
                <a:schemeClr val="dk1"/>
              </a:solidFill>
              <a:effectLst/>
              <a:latin typeface="+mn-lt"/>
              <a:ea typeface="+mn-ea"/>
              <a:cs typeface="+mn-cs"/>
            </a:rPr>
            <a:t> </a:t>
          </a:r>
          <a:endParaRPr lang="en-US">
            <a:effectLst/>
          </a:endParaRPr>
        </a:p>
        <a:p>
          <a:endParaRPr lang="en-US" baseline="30000"/>
        </a:p>
        <a:p>
          <a:pPr marL="0" marR="0" lvl="0" indent="0" defTabSz="914400" eaLnBrk="1" fontAlgn="auto" latinLnBrk="0" hangingPunct="1">
            <a:lnSpc>
              <a:spcPct val="100000"/>
            </a:lnSpc>
            <a:spcBef>
              <a:spcPts val="0"/>
            </a:spcBef>
            <a:spcAft>
              <a:spcPts val="0"/>
            </a:spcAft>
            <a:buClrTx/>
            <a:buSzTx/>
            <a:buFontTx/>
            <a:buNone/>
            <a:tabLst/>
            <a:defRPr/>
          </a:pPr>
          <a:r>
            <a:rPr lang="en-US" baseline="30000"/>
            <a:t>c</a:t>
          </a:r>
          <a:r>
            <a:rPr lang="en-US" baseline="0"/>
            <a:t>  </a:t>
          </a:r>
          <a:r>
            <a:rPr lang="en-US" sz="1100">
              <a:solidFill>
                <a:schemeClr val="dk1"/>
              </a:solidFill>
              <a:effectLst/>
              <a:latin typeface="+mn-lt"/>
              <a:ea typeface="+mn-ea"/>
              <a:cs typeface="+mn-cs"/>
            </a:rPr>
            <a:t>Fraser,P.</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Dunse, B., Krummel, P., Steele, L.</a:t>
          </a:r>
          <a:r>
            <a:rPr lang="en-US" sz="1100" baseline="0">
              <a:solidFill>
                <a:schemeClr val="dk1"/>
              </a:solidFill>
              <a:effectLst/>
              <a:latin typeface="+mn-lt"/>
              <a:ea typeface="+mn-ea"/>
              <a:cs typeface="+mn-cs"/>
            </a:rPr>
            <a:t> &amp; </a:t>
          </a:r>
          <a:r>
            <a:rPr lang="en-US" sz="1100">
              <a:solidFill>
                <a:schemeClr val="dk1"/>
              </a:solidFill>
              <a:effectLst/>
              <a:latin typeface="+mn-lt"/>
              <a:ea typeface="+mn-ea"/>
              <a:cs typeface="+mn-cs"/>
            </a:rPr>
            <a:t>Derek, N., 2013.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Australian Atmospheric </a:t>
          </a:r>
          <a:r>
            <a:rPr lang="en-US" sz="1100" baseline="0">
              <a:solidFill>
                <a:schemeClr val="dk1"/>
              </a:solidFill>
              <a:effectLst/>
              <a:latin typeface="+mn-lt"/>
              <a:ea typeface="+mn-ea"/>
              <a:cs typeface="+mn-cs"/>
            </a:rPr>
            <a:t> M</a:t>
          </a:r>
          <a:r>
            <a:rPr lang="en-US" sz="1100">
              <a:solidFill>
                <a:schemeClr val="dk1"/>
              </a:solidFill>
              <a:effectLst/>
              <a:latin typeface="+mn-lt"/>
              <a:ea typeface="+mn-ea"/>
              <a:cs typeface="+mn-cs"/>
            </a:rPr>
            <a:t>easurements &amp; Emissions Estimates of Ozone Depleting Substances and</a:t>
          </a:r>
          <a:r>
            <a:rPr lang="en-US" sz="1100" baseline="0">
              <a:solidFill>
                <a:schemeClr val="dk1"/>
              </a:solidFill>
              <a:effectLst/>
              <a:latin typeface="+mn-lt"/>
              <a:ea typeface="+mn-ea"/>
              <a:cs typeface="+mn-cs"/>
            </a:rPr>
            <a:t> s</a:t>
          </a:r>
          <a:r>
            <a:rPr lang="en-US" sz="1100">
              <a:solidFill>
                <a:schemeClr val="dk1"/>
              </a:solidFill>
              <a:effectLst/>
              <a:latin typeface="+mn-lt"/>
              <a:ea typeface="+mn-ea"/>
              <a:cs typeface="+mn-cs"/>
            </a:rPr>
            <a:t>ynthetic Greenhouse Gases. Report prepared for Department of the Environment, CSIRO Marine and Atmospheric Research, Centre for Australian Weather and Climate Research, Aspendale, Australia,iv,42pp.</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Available at: https://www.environment.gov.au/system/files/resources/b8436f38-c581-4fec-bc9f-999b2bd3ec90/files/australian-ods-sgg-emissions.pdf</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effectLst/>
              <a:latin typeface="+mn-lt"/>
              <a:ea typeface="+mn-ea"/>
              <a:cs typeface="+mn-cs"/>
            </a:rPr>
            <a:t>d</a:t>
          </a:r>
          <a:r>
            <a:rPr lang="en-US" sz="1100">
              <a:solidFill>
                <a:schemeClr val="dk1"/>
              </a:solidFill>
              <a:effectLst/>
              <a:latin typeface="+mn-lt"/>
              <a:ea typeface="+mn-ea"/>
              <a:cs typeface="+mn-cs"/>
            </a:rPr>
            <a:t> Fraser,P.</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Dunse, B., Krummel, P., Steele, L.</a:t>
          </a:r>
          <a:r>
            <a:rPr lang="en-US" sz="1100" baseline="0">
              <a:solidFill>
                <a:schemeClr val="dk1"/>
              </a:solidFill>
              <a:effectLst/>
              <a:latin typeface="+mn-lt"/>
              <a:ea typeface="+mn-ea"/>
              <a:cs typeface="+mn-cs"/>
            </a:rPr>
            <a:t> &amp; </a:t>
          </a:r>
          <a:r>
            <a:rPr lang="en-US" sz="1100">
              <a:solidFill>
                <a:schemeClr val="dk1"/>
              </a:solidFill>
              <a:effectLst/>
              <a:latin typeface="+mn-lt"/>
              <a:ea typeface="+mn-ea"/>
              <a:cs typeface="+mn-cs"/>
            </a:rPr>
            <a:t>Derek, N.,</a:t>
          </a:r>
          <a:r>
            <a:rPr lang="en-US" sz="1100" baseline="0">
              <a:solidFill>
                <a:schemeClr val="dk1"/>
              </a:solidFill>
              <a:effectLst/>
              <a:latin typeface="+mn-lt"/>
              <a:ea typeface="+mn-ea"/>
              <a:cs typeface="+mn-cs"/>
            </a:rPr>
            <a:t>2014. </a:t>
          </a:r>
          <a:r>
            <a:rPr lang="en-US" sz="1100">
              <a:solidFill>
                <a:schemeClr val="dk1"/>
              </a:solidFill>
              <a:effectLst/>
              <a:latin typeface="+mn-lt"/>
              <a:ea typeface="+mn-ea"/>
              <a:cs typeface="+mn-cs"/>
            </a:rPr>
            <a:t>Australian &amp; Global Emissions of Ozone Depleting Substances. Report prepared for Department of the Environment, CSIRO Marine and Atmospheric Research, Centre for Australian Weather and Climate Research, Aspendale, Australia, iii, 29 pp. Available at: http://www.environment.gov.au/system/files/resources/2034127c-b031-4adc-8210-c3c7f630a5f1/files/australian-global-emissions-ods.pdf</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solidFill>
              <a:srgbClr val="FF0000"/>
            </a:solidFill>
          </a:endParaRPr>
        </a:p>
        <a:p>
          <a:r>
            <a:rPr lang="en-US" sz="1100" strike="noStrike" baseline="30000">
              <a:solidFill>
                <a:sysClr val="windowText" lastClr="000000"/>
              </a:solidFill>
            </a:rPr>
            <a:t>e</a:t>
          </a:r>
          <a:r>
            <a:rPr lang="en-US" sz="1100" baseline="0">
              <a:solidFill>
                <a:srgbClr val="FF0000"/>
              </a:solidFill>
            </a:rPr>
            <a:t> </a:t>
          </a:r>
          <a:r>
            <a:rPr lang="en-US" sz="1100">
              <a:solidFill>
                <a:sysClr val="windowText" lastClr="000000"/>
              </a:solidFill>
              <a:effectLst/>
              <a:latin typeface="+mn-lt"/>
              <a:ea typeface="+mn-ea"/>
              <a:cs typeface="+mn-cs"/>
            </a:rPr>
            <a:t>Fraser,P.</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Dunse, B., Krummel, P., Steele, L.</a:t>
          </a:r>
          <a:r>
            <a:rPr lang="en-US" sz="1100" baseline="0">
              <a:solidFill>
                <a:sysClr val="windowText" lastClr="000000"/>
              </a:solidFill>
              <a:effectLst/>
              <a:latin typeface="+mn-lt"/>
              <a:ea typeface="+mn-ea"/>
              <a:cs typeface="+mn-cs"/>
            </a:rPr>
            <a:t> &amp; </a:t>
          </a:r>
          <a:r>
            <a:rPr lang="en-US" sz="1100">
              <a:solidFill>
                <a:sysClr val="windowText" lastClr="000000"/>
              </a:solidFill>
              <a:effectLst/>
              <a:latin typeface="+mn-lt"/>
              <a:ea typeface="+mn-ea"/>
              <a:cs typeface="+mn-cs"/>
            </a:rPr>
            <a:t>Derek, N., 2015. Australian &amp; Global Emissions of Ozone Depleting Substances.Report prepared for Department of the Environment, CSIRO Oceans and Atmosphere Flagship, Collaboration for Australian Weather and Climate Research, Aspendale, Australia, iii, 29pp. Available at: https://www.environment.gov.au/system/files/resources/1b3c0ae6-e2ec-440a-b147-4d868f0da01f/files/australian-global-emissions-ods-2015.pdf. </a:t>
          </a:r>
        </a:p>
        <a:p>
          <a:endParaRPr lang="en-US" sz="1100">
            <a:solidFill>
              <a:sysClr val="windowText" lastClr="000000"/>
            </a:solidFill>
            <a:effectLst/>
            <a:latin typeface="+mn-lt"/>
            <a:ea typeface="+mn-ea"/>
            <a:cs typeface="+mn-cs"/>
          </a:endParaRPr>
        </a:p>
        <a:p>
          <a:r>
            <a:rPr lang="en-US" sz="1100" baseline="30000">
              <a:solidFill>
                <a:sysClr val="windowText" lastClr="000000"/>
              </a:solidFill>
              <a:effectLst/>
              <a:latin typeface="+mn-lt"/>
              <a:ea typeface="+mn-ea"/>
              <a:cs typeface="+mn-cs"/>
            </a:rPr>
            <a:t>f</a:t>
          </a:r>
          <a:r>
            <a:rPr lang="en-US" sz="1100">
              <a:solidFill>
                <a:sysClr val="windowText" lastClr="000000"/>
              </a:solidFill>
              <a:effectLst/>
              <a:latin typeface="+mn-lt"/>
              <a:ea typeface="+mn-ea"/>
              <a:cs typeface="+mn-cs"/>
            </a:rPr>
            <a:t> WMO (World Meteorological Organization), Scientific Assessment of Ozone Depletion: 2010, Global Ozone Research and Monitoring Project–Report No. 52, 516 pp., Geneva, Switzerland, 2011. http://ozone.unep.org/en/Assessment_Panels/SAP/Scientific_Assessment_2010/00-SAP-2010-Assement-report.pdf</a:t>
          </a:r>
        </a:p>
        <a:p>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ysClr val="windowText" lastClr="000000"/>
              </a:solidFill>
              <a:effectLst/>
              <a:latin typeface="+mn-lt"/>
              <a:ea typeface="+mn-ea"/>
              <a:cs typeface="+mn-cs"/>
            </a:rPr>
            <a:t>g</a:t>
          </a:r>
          <a:r>
            <a:rPr lang="en-US" sz="1100">
              <a:solidFill>
                <a:sysClr val="windowText" lastClr="000000"/>
              </a:solidFill>
              <a:effectLst/>
              <a:latin typeface="+mn-lt"/>
              <a:ea typeface="+mn-ea"/>
              <a:cs typeface="+mn-cs"/>
            </a:rPr>
            <a:t> </a:t>
          </a:r>
          <a:r>
            <a:rPr lang="en-US"/>
            <a:t>Montzka, S. A., McFarland, M., Andersen, S. O., Miller, B. R., Fahey, D. W., Hall, B. D., ... &amp; Elkins, J. W. (2014). Recent trends in global emissions of hydrochlorofluorocarbons and hydrofluorocarbons: Reflecting on the 2007 adjustments to the Montreal Protocol. </a:t>
          </a:r>
          <a:r>
            <a:rPr lang="en-US" i="1"/>
            <a:t>The Journal of Physical Chemistry A</a:t>
          </a:r>
          <a:r>
            <a:rPr lang="en-US"/>
            <a:t>, </a:t>
          </a:r>
          <a:r>
            <a:rPr lang="en-US" i="1"/>
            <a:t>119</a:t>
          </a:r>
          <a:r>
            <a:rPr lang="en-US"/>
            <a:t>(19), 4439-4449.</a:t>
          </a:r>
        </a:p>
        <a:p>
          <a:r>
            <a:rPr lang="en-US" sz="1100">
              <a:solidFill>
                <a:sysClr val="windowText" lastClr="000000"/>
              </a:solidFill>
              <a:effectLst/>
              <a:latin typeface="+mn-lt"/>
              <a:ea typeface="+mn-ea"/>
              <a:cs typeface="+mn-cs"/>
            </a:rPr>
            <a:t> </a:t>
          </a:r>
        </a:p>
        <a:p>
          <a:r>
            <a:rPr lang="en-US" sz="1100" baseline="30000">
              <a:solidFill>
                <a:schemeClr val="dk1"/>
              </a:solidFill>
              <a:effectLst/>
              <a:latin typeface="+mn-lt"/>
              <a:ea typeface="+mn-ea"/>
              <a:cs typeface="+mn-cs"/>
            </a:rPr>
            <a:t>h</a:t>
          </a:r>
          <a:r>
            <a:rPr lang="en-US" sz="1100">
              <a:solidFill>
                <a:schemeClr val="dk1"/>
              </a:solidFill>
              <a:effectLst/>
              <a:latin typeface="+mn-lt"/>
              <a:ea typeface="+mn-ea"/>
              <a:cs typeface="+mn-cs"/>
            </a:rPr>
            <a:t> Simmonds, P. G., Rigby, M., McCulloch, A., O'Doherty, S., Young, D., Mühle, J., Krummel, P. B., Steele, L. P., Fraser, P. J., Manning, A. J., Weiss, R. F., Salameh, P. K., Harth, C. M., Wang, R. H. J., and Prinn, R. G.,</a:t>
          </a:r>
          <a:r>
            <a:rPr lang="en-US" sz="1100" baseline="0">
              <a:solidFill>
                <a:schemeClr val="dk1"/>
              </a:solidFill>
              <a:effectLst/>
              <a:latin typeface="+mn-lt"/>
              <a:ea typeface="+mn-ea"/>
              <a:cs typeface="+mn-cs"/>
            </a:rPr>
            <a:t> 2016. </a:t>
          </a:r>
          <a:r>
            <a:rPr lang="en-US" sz="1100">
              <a:solidFill>
                <a:schemeClr val="dk1"/>
              </a:solidFill>
              <a:effectLst/>
              <a:latin typeface="+mn-lt"/>
              <a:ea typeface="+mn-ea"/>
              <a:cs typeface="+mn-cs"/>
            </a:rPr>
            <a:t>Changing trends and emissions of hydrochlorofluorocarbons and their hydrofluorocarbon replacements, Atmos. Chem. Phys. Discuss., doi:10.5194/acp-2016-977, in review, 2016. </a:t>
          </a:r>
        </a:p>
        <a:p>
          <a:endParaRPr lang="en-US" sz="1100" baseline="0">
            <a:solidFill>
              <a:sysClr val="windowText" lastClr="000000"/>
            </a:solidFill>
            <a:effectLst/>
            <a:latin typeface="+mn-lt"/>
            <a:ea typeface="+mn-ea"/>
            <a:cs typeface="+mn-cs"/>
          </a:endParaRPr>
        </a:p>
        <a:p>
          <a:r>
            <a:rPr lang="en-US" sz="1100" baseline="30000">
              <a:solidFill>
                <a:sysClr val="windowText" lastClr="000000"/>
              </a:solidFill>
              <a:effectLst/>
              <a:latin typeface="+mn-lt"/>
              <a:ea typeface="+mn-ea"/>
              <a:cs typeface="+mn-cs"/>
            </a:rPr>
            <a:t>i</a:t>
          </a:r>
          <a:r>
            <a:rPr lang="en-US" sz="1100">
              <a:solidFill>
                <a:sysClr val="windowText" lastClr="000000"/>
              </a:solidFill>
              <a:effectLst/>
              <a:latin typeface="+mn-lt"/>
              <a:ea typeface="+mn-ea"/>
              <a:cs typeface="+mn-cs"/>
            </a:rPr>
            <a:t> </a:t>
          </a:r>
          <a:r>
            <a:rPr lang="en-US" sz="1100" baseline="0">
              <a:solidFill>
                <a:sysClr val="windowText" lastClr="000000"/>
              </a:solidFill>
              <a:effectLst/>
              <a:latin typeface="+mn-lt"/>
              <a:ea typeface="+mn-ea"/>
              <a:cs typeface="+mn-cs"/>
            </a:rPr>
            <a:t>Fahey, D.W. and Hegglin, M.I., 2011. Tenty questions and answers about the ozone layer: 2010 update, in Scientific Assessment of Ozone Depletion: 2010, Global Ozone Research and Monitoring Project - Report n°. 52, 516 pp, World Meteorological Organization, Geneva Switzerland.</a:t>
          </a:r>
        </a:p>
        <a:p>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endParaRPr lang="en-US" sz="1100" baseline="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ennel/Desktop/Draft%20Global%20NFs_for%20resubmission/Notes%20&amp;%20data%20for%20answering/Land%20use%20updated%20by%20Valeria/LU_global_inventory_JRC_10102017_ms_global_methodA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rennel/Desktop/__Global%20NFs_for%20resubmission/Notes%20&amp;%20data%20for%20answering/Land%20use%20updated%20by%20Valeria/LU_global_inventory_JRC_10102017_ms_global_methodA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rennel/Desktop/Draft%20Global%20NFs_for%20resubmission/Notes%20&amp;%20data%20for%20answering/Land%20use%20updated%20by%20Valeria/LU_global_inventory_JRC_10102017_ms_Country%20spec_DEF_vd_methodA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rennel/Desktop/__Global%20NFs_for%20resubmission/Notes%20&amp;%20data%20for%20answering/Land%20use%20updated%20by%20Valeria/LU_global_inventory_JRC_10102017_ms_Country%20spec_DEF_vd_methodA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scientificjournals.com/Users/Ralph/Documents/UNEP-SETAC%20LC%20Initiative/UNEP-SETAC%20TF3%20Toxicity/Consensus%20model/USEtox%200.9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A1_Invent_total ms"/>
      <sheetName val="Table_A1_Invent_total ha"/>
      <sheetName val="Table_A1_Invent_total m2 formul"/>
      <sheetName val="Table_A1_Invent_total m2"/>
      <sheetName val="Weighted CF"/>
      <sheetName val="Table_A1_Invent_total pt"/>
      <sheetName val="points_cutoff"/>
      <sheetName val="Flow match"/>
    </sheetNames>
    <sheetDataSet>
      <sheetData sheetId="0"/>
      <sheetData sheetId="1"/>
      <sheetData sheetId="2"/>
      <sheetData sheetId="3"/>
      <sheetData sheetId="4">
        <row r="229">
          <cell r="Q229">
            <v>150.80595998206059</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A1_Invent_total ms"/>
      <sheetName val="Table_A1_Invent_total ha"/>
      <sheetName val="Table_A1_Invent_total m2 formul"/>
      <sheetName val="Table_A1_Invent_total m2"/>
      <sheetName val="Weighted CF"/>
      <sheetName val="Table_A1_Invent_total pt"/>
      <sheetName val="points_cutoff"/>
      <sheetName val="Flow match"/>
    </sheetNames>
    <sheetDataSet>
      <sheetData sheetId="0"/>
      <sheetData sheetId="1"/>
      <sheetData sheetId="2"/>
      <sheetData sheetId="3"/>
      <sheetData sheetId="4">
        <row r="229">
          <cell r="Q229">
            <v>150.80595998206059</v>
          </cell>
        </row>
      </sheetData>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A1_Invent_total ms"/>
      <sheetName val="Table_A1_Invent_total ha"/>
      <sheetName val="Table_A1_Invent_total m2 formul"/>
      <sheetName val="Table_A1_Invent_total m2"/>
      <sheetName val="Weighted CF"/>
      <sheetName val="Table_A1_Invent_total pt"/>
      <sheetName val="proxies"/>
      <sheetName val="points_cutoff"/>
      <sheetName val="Flow match"/>
    </sheetNames>
    <sheetDataSet>
      <sheetData sheetId="0" refreshError="1"/>
      <sheetData sheetId="1" refreshError="1"/>
      <sheetData sheetId="2" refreshError="1"/>
      <sheetData sheetId="3">
        <row r="1">
          <cell r="C1"/>
          <cell r="D1" t="str">
            <v>Total forest</v>
          </cell>
          <cell r="E1" t="str">
            <v>Primary forest</v>
          </cell>
          <cell r="F1" t="str">
            <v>Other naturally regenerated forest</v>
          </cell>
          <cell r="G1" t="str">
            <v>Total planted forest</v>
          </cell>
          <cell r="H1" t="str">
            <v>Planted forest - Extensive forest</v>
          </cell>
          <cell r="I1" t="str">
            <v>Planted forest - Intensive forest</v>
          </cell>
          <cell r="J1" t="str">
            <v>Total agricultural land</v>
          </cell>
          <cell r="K1" t="str">
            <v>Total arable land</v>
          </cell>
          <cell r="L1" t="str">
            <v>Total arable land wo fallow</v>
          </cell>
          <cell r="M1" t="str">
            <v>Fallow land (temporary)</v>
          </cell>
          <cell r="N1" t="str">
            <v>Permanent meadows and pastures</v>
          </cell>
          <cell r="O1" t="str">
            <v>Temporary meadows and pastures</v>
          </cell>
          <cell r="P1" t="str">
            <v>Permanent crops</v>
          </cell>
          <cell r="Q1" t="str">
            <v>Temporary crops</v>
          </cell>
          <cell r="R1" t="str">
            <v>Arable Remaining</v>
          </cell>
          <cell r="S1" t="str">
            <v>Shrub land</v>
          </cell>
          <cell r="T1" t="str">
            <v>Herbaceous vegetation, aquatic or regularly flooded</v>
          </cell>
          <cell r="U1" t="str">
            <v>Sparse vegetation</v>
          </cell>
          <cell r="V1" t="str">
            <v xml:space="preserve"> Snow and glaciers</v>
          </cell>
          <cell r="W1" t="str">
            <v>Mangroves</v>
          </cell>
          <cell r="X1" t="str">
            <v>Bare soil</v>
          </cell>
          <cell r="Y1" t="str">
            <v>Water bodies</v>
          </cell>
          <cell r="Z1" t="str">
            <v>Urban</v>
          </cell>
        </row>
        <row r="3">
          <cell r="C3"/>
          <cell r="D3" t="str">
            <v>forest</v>
          </cell>
          <cell r="E3" t="str">
            <v>forest, primary</v>
          </cell>
          <cell r="F3" t="str">
            <v>forest, secondary</v>
          </cell>
          <cell r="G3" t="str">
            <v>forest, used</v>
          </cell>
          <cell r="H3" t="str">
            <v>forest, extensive</v>
          </cell>
          <cell r="I3" t="str">
            <v>forest, intensive</v>
          </cell>
          <cell r="J3" t="str">
            <v>agriculture</v>
          </cell>
          <cell r="K3" t="str">
            <v>arable (unspecified)</v>
          </cell>
          <cell r="L3" t="str">
            <v>arable (unspecified)</v>
          </cell>
          <cell r="M3" t="str">
            <v>arable, fallow</v>
          </cell>
          <cell r="N3" t="str">
            <v>pasture/meadow, permanent</v>
          </cell>
          <cell r="O3" t="str">
            <v>pasture/meadow, temporary</v>
          </cell>
          <cell r="P3" t="str">
            <v>permanent crops</v>
          </cell>
          <cell r="Q3" t="str">
            <v>annual crops</v>
          </cell>
          <cell r="R3" t="str">
            <v>arable (unspecified)</v>
          </cell>
          <cell r="S3" t="str">
            <v>shrub land</v>
          </cell>
          <cell r="T3" t="str">
            <v>wetlands</v>
          </cell>
          <cell r="U3" t="str">
            <v>grassland</v>
          </cell>
          <cell r="V3" t="str">
            <v>snow and ice</v>
          </cell>
          <cell r="W3" t="str">
            <v>wetlands</v>
          </cell>
          <cell r="X3" t="str">
            <v>bare area</v>
          </cell>
          <cell r="Y3" t="str">
            <v>water bodies</v>
          </cell>
          <cell r="Z3" t="str">
            <v>urban</v>
          </cell>
        </row>
        <row r="4">
          <cell r="C4" t="str">
            <v>LCIA</v>
          </cell>
          <cell r="D4" t="str">
            <v>m2a</v>
          </cell>
          <cell r="E4" t="str">
            <v>m2a</v>
          </cell>
          <cell r="F4" t="str">
            <v>m2a</v>
          </cell>
          <cell r="G4" t="str">
            <v>m2a</v>
          </cell>
          <cell r="H4" t="str">
            <v>m2a</v>
          </cell>
          <cell r="I4" t="str">
            <v>m2a</v>
          </cell>
          <cell r="J4" t="str">
            <v>m2a</v>
          </cell>
          <cell r="K4" t="str">
            <v>m2a</v>
          </cell>
          <cell r="L4" t="str">
            <v>m2a</v>
          </cell>
          <cell r="M4" t="str">
            <v>m2a</v>
          </cell>
          <cell r="N4" t="str">
            <v>m2a</v>
          </cell>
          <cell r="O4" t="str">
            <v>m2a</v>
          </cell>
          <cell r="P4" t="str">
            <v>m2a</v>
          </cell>
          <cell r="Q4" t="str">
            <v>m2a</v>
          </cell>
          <cell r="R4" t="str">
            <v>m2a</v>
          </cell>
          <cell r="S4" t="str">
            <v>m2a</v>
          </cell>
          <cell r="T4" t="str">
            <v>m2a</v>
          </cell>
          <cell r="U4" t="str">
            <v>m2a</v>
          </cell>
          <cell r="V4" t="str">
            <v>m2a</v>
          </cell>
          <cell r="W4" t="str">
            <v>m2a</v>
          </cell>
          <cell r="X4" t="str">
            <v>m2a</v>
          </cell>
          <cell r="Y4" t="str">
            <v>m2a</v>
          </cell>
          <cell r="Z4" t="str">
            <v>m2a</v>
          </cell>
        </row>
        <row r="5">
          <cell r="C5" t="str">
            <v>Afghanistan</v>
          </cell>
          <cell r="D5">
            <v>13500000000</v>
          </cell>
          <cell r="E5">
            <v>0</v>
          </cell>
          <cell r="F5">
            <v>13500000000</v>
          </cell>
          <cell r="G5">
            <v>0</v>
          </cell>
          <cell r="H5">
            <v>0</v>
          </cell>
          <cell r="I5">
            <v>0</v>
          </cell>
          <cell r="J5">
            <v>379110000000</v>
          </cell>
          <cell r="K5">
            <v>77930000000</v>
          </cell>
          <cell r="L5">
            <v>34810000000</v>
          </cell>
          <cell r="M5">
            <v>43120000000</v>
          </cell>
          <cell r="N5">
            <v>300000000000</v>
          </cell>
          <cell r="O5"/>
          <cell r="P5">
            <v>1180000000</v>
          </cell>
          <cell r="Q5">
            <v>34810000000</v>
          </cell>
          <cell r="R5">
            <v>0</v>
          </cell>
          <cell r="S5">
            <v>3336800000</v>
          </cell>
          <cell r="T5">
            <v>8787480000</v>
          </cell>
          <cell r="U5">
            <v>38700000</v>
          </cell>
          <cell r="V5">
            <v>326800000</v>
          </cell>
          <cell r="W5">
            <v>0</v>
          </cell>
          <cell r="X5">
            <v>273089560000</v>
          </cell>
          <cell r="Y5">
            <v>7405460000</v>
          </cell>
          <cell r="Z5">
            <v>850171067.00629711</v>
          </cell>
        </row>
        <row r="6">
          <cell r="C6" t="str">
            <v>Albania</v>
          </cell>
          <cell r="D6">
            <v>7763000000</v>
          </cell>
          <cell r="E6">
            <v>848000000</v>
          </cell>
          <cell r="F6">
            <v>5975000000</v>
          </cell>
          <cell r="G6">
            <v>940000000</v>
          </cell>
          <cell r="H6">
            <v>812312280</v>
          </cell>
          <cell r="I6">
            <v>127687719.99999999</v>
          </cell>
          <cell r="J6">
            <v>12013000000</v>
          </cell>
          <cell r="K6">
            <v>6260000000</v>
          </cell>
          <cell r="L6">
            <v>4040000000</v>
          </cell>
          <cell r="M6">
            <v>2220000000</v>
          </cell>
          <cell r="N6">
            <v>5053000000</v>
          </cell>
          <cell r="O6">
            <v>2020000000</v>
          </cell>
          <cell r="P6">
            <v>700000000</v>
          </cell>
          <cell r="Q6">
            <v>2020000000</v>
          </cell>
          <cell r="R6">
            <v>0</v>
          </cell>
          <cell r="S6">
            <v>4505540000</v>
          </cell>
          <cell r="T6">
            <v>63640000</v>
          </cell>
          <cell r="U6">
            <v>1536820000</v>
          </cell>
          <cell r="V6">
            <v>0</v>
          </cell>
          <cell r="W6">
            <v>0</v>
          </cell>
          <cell r="X6">
            <v>250260000</v>
          </cell>
          <cell r="Y6">
            <v>751640000</v>
          </cell>
          <cell r="Z6">
            <v>308316880.95304167</v>
          </cell>
        </row>
        <row r="7">
          <cell r="C7" t="str">
            <v>Algeria</v>
          </cell>
          <cell r="D7">
            <v>19180000000</v>
          </cell>
          <cell r="E7">
            <v>0</v>
          </cell>
          <cell r="F7">
            <v>14200000000</v>
          </cell>
          <cell r="G7">
            <v>4980000000</v>
          </cell>
          <cell r="H7">
            <v>3631530540</v>
          </cell>
          <cell r="I7">
            <v>1348469460</v>
          </cell>
          <cell r="J7">
            <v>413740000000</v>
          </cell>
          <cell r="K7">
            <v>75020000000</v>
          </cell>
          <cell r="L7">
            <v>42260000000</v>
          </cell>
          <cell r="M7">
            <v>32760000000</v>
          </cell>
          <cell r="N7">
            <v>329630000000</v>
          </cell>
          <cell r="O7"/>
          <cell r="P7">
            <v>9090000000</v>
          </cell>
          <cell r="Q7">
            <v>42260000000</v>
          </cell>
          <cell r="R7">
            <v>0</v>
          </cell>
          <cell r="S7">
            <v>4240660000</v>
          </cell>
          <cell r="T7">
            <v>0</v>
          </cell>
          <cell r="U7">
            <v>119496140000</v>
          </cell>
          <cell r="V7">
            <v>0</v>
          </cell>
          <cell r="W7">
            <v>0</v>
          </cell>
          <cell r="X7">
            <v>2375661420000</v>
          </cell>
          <cell r="Y7">
            <v>2820800000</v>
          </cell>
          <cell r="Z7">
            <v>2873907590.6541963</v>
          </cell>
        </row>
        <row r="8">
          <cell r="C8" t="str">
            <v>Andorra</v>
          </cell>
          <cell r="D8">
            <v>160000000</v>
          </cell>
          <cell r="E8">
            <v>0</v>
          </cell>
          <cell r="F8">
            <v>160000000</v>
          </cell>
          <cell r="G8">
            <v>0</v>
          </cell>
          <cell r="H8">
            <v>0</v>
          </cell>
          <cell r="I8">
            <v>0</v>
          </cell>
          <cell r="J8">
            <v>201000000</v>
          </cell>
          <cell r="K8">
            <v>25000000</v>
          </cell>
          <cell r="L8">
            <v>20000000</v>
          </cell>
          <cell r="M8">
            <v>5000000</v>
          </cell>
          <cell r="N8">
            <v>176000000</v>
          </cell>
          <cell r="O8"/>
          <cell r="P8"/>
          <cell r="Q8">
            <v>20000000</v>
          </cell>
          <cell r="R8">
            <v>0</v>
          </cell>
          <cell r="S8">
            <v>2580000</v>
          </cell>
          <cell r="T8">
            <v>0</v>
          </cell>
          <cell r="U8">
            <v>55040000</v>
          </cell>
          <cell r="V8">
            <v>0</v>
          </cell>
          <cell r="W8">
            <v>0</v>
          </cell>
          <cell r="X8">
            <v>88580000</v>
          </cell>
          <cell r="Y8">
            <v>0</v>
          </cell>
          <cell r="Z8">
            <v>7254960.0618612021</v>
          </cell>
        </row>
        <row r="9">
          <cell r="C9" t="str">
            <v>Angola</v>
          </cell>
          <cell r="D9">
            <v>584800000000</v>
          </cell>
          <cell r="E9">
            <v>0</v>
          </cell>
          <cell r="F9">
            <v>583520000000</v>
          </cell>
          <cell r="G9">
            <v>1280000000</v>
          </cell>
          <cell r="H9">
            <v>1277198080</v>
          </cell>
          <cell r="I9">
            <v>2801920</v>
          </cell>
          <cell r="J9">
            <v>583900000000</v>
          </cell>
          <cell r="K9">
            <v>41000000000</v>
          </cell>
          <cell r="L9">
            <v>41000000000</v>
          </cell>
          <cell r="M9"/>
          <cell r="N9">
            <v>540000000000</v>
          </cell>
          <cell r="O9"/>
          <cell r="P9">
            <v>2900000000</v>
          </cell>
          <cell r="Q9"/>
          <cell r="R9">
            <v>41000000000</v>
          </cell>
          <cell r="S9">
            <v>192735460000</v>
          </cell>
          <cell r="T9">
            <v>6099980000</v>
          </cell>
          <cell r="U9">
            <v>14490140000</v>
          </cell>
          <cell r="V9">
            <v>0</v>
          </cell>
          <cell r="W9">
            <v>0</v>
          </cell>
          <cell r="X9">
            <v>9361100000</v>
          </cell>
          <cell r="Y9">
            <v>1566060000</v>
          </cell>
          <cell r="Z9">
            <v>269116362.46156168</v>
          </cell>
        </row>
        <row r="10">
          <cell r="C10" t="str">
            <v>Anguilla</v>
          </cell>
          <cell r="D10">
            <v>55000000</v>
          </cell>
          <cell r="E10">
            <v>0</v>
          </cell>
          <cell r="F10">
            <v>55000000</v>
          </cell>
          <cell r="G10">
            <v>0</v>
          </cell>
          <cell r="H10">
            <v>0</v>
          </cell>
          <cell r="I10">
            <v>0</v>
          </cell>
          <cell r="J10">
            <v>0</v>
          </cell>
          <cell r="K10">
            <v>0</v>
          </cell>
          <cell r="L10">
            <v>0</v>
          </cell>
          <cell r="M10"/>
          <cell r="N10"/>
          <cell r="O10"/>
          <cell r="P10"/>
          <cell r="Q10"/>
          <cell r="R10">
            <v>0</v>
          </cell>
          <cell r="S10"/>
          <cell r="T10">
            <v>0</v>
          </cell>
          <cell r="U10">
            <v>0</v>
          </cell>
          <cell r="V10">
            <v>0</v>
          </cell>
          <cell r="W10">
            <v>2580000</v>
          </cell>
          <cell r="X10">
            <v>0</v>
          </cell>
          <cell r="Y10">
            <v>30100000</v>
          </cell>
          <cell r="Z10">
            <v>1092199.9984141428</v>
          </cell>
        </row>
        <row r="11">
          <cell r="C11" t="str">
            <v>Antigua and Barbuda</v>
          </cell>
          <cell r="D11">
            <v>98000000</v>
          </cell>
          <cell r="E11">
            <v>0</v>
          </cell>
          <cell r="F11">
            <v>98000000</v>
          </cell>
          <cell r="G11">
            <v>0</v>
          </cell>
          <cell r="H11">
            <v>0</v>
          </cell>
          <cell r="I11">
            <v>0</v>
          </cell>
          <cell r="J11">
            <v>50000000</v>
          </cell>
          <cell r="K11">
            <v>0</v>
          </cell>
          <cell r="L11">
            <v>0</v>
          </cell>
          <cell r="M11"/>
          <cell r="N11">
            <v>40000000</v>
          </cell>
          <cell r="O11"/>
          <cell r="P11">
            <v>10000000</v>
          </cell>
          <cell r="Q11"/>
          <cell r="R11">
            <v>0</v>
          </cell>
          <cell r="S11">
            <v>860000</v>
          </cell>
          <cell r="T11">
            <v>860000</v>
          </cell>
          <cell r="U11">
            <v>860000</v>
          </cell>
          <cell r="V11">
            <v>0</v>
          </cell>
          <cell r="W11">
            <v>1720000</v>
          </cell>
          <cell r="X11">
            <v>1720000</v>
          </cell>
          <cell r="Y11">
            <v>91160000</v>
          </cell>
          <cell r="Z11">
            <v>6960839.9804122793</v>
          </cell>
        </row>
        <row r="12">
          <cell r="C12" t="str">
            <v>Argentina</v>
          </cell>
          <cell r="D12">
            <v>285960000000</v>
          </cell>
          <cell r="E12">
            <v>17380000000</v>
          </cell>
          <cell r="F12">
            <v>256710000000</v>
          </cell>
          <cell r="G12">
            <v>11870000000</v>
          </cell>
          <cell r="H12">
            <v>11271823220</v>
          </cell>
          <cell r="I12">
            <v>598176780</v>
          </cell>
          <cell r="J12">
            <v>1474810000000</v>
          </cell>
          <cell r="K12">
            <v>379810000000</v>
          </cell>
          <cell r="L12">
            <v>349810000000</v>
          </cell>
          <cell r="M12">
            <v>30000000000</v>
          </cell>
          <cell r="N12">
            <v>1085000000000</v>
          </cell>
          <cell r="O12">
            <v>44000000000</v>
          </cell>
          <cell r="P12">
            <v>10000000000</v>
          </cell>
          <cell r="Q12">
            <v>305810000000</v>
          </cell>
          <cell r="R12">
            <v>0</v>
          </cell>
          <cell r="S12">
            <v>872179320000</v>
          </cell>
          <cell r="T12">
            <v>65010840000</v>
          </cell>
          <cell r="U12">
            <v>420607080000</v>
          </cell>
          <cell r="V12">
            <v>9153840000</v>
          </cell>
          <cell r="W12">
            <v>0</v>
          </cell>
          <cell r="X12">
            <v>341036440000</v>
          </cell>
          <cell r="Y12">
            <v>55052040000</v>
          </cell>
          <cell r="Z12">
            <v>5498330029.6463966</v>
          </cell>
        </row>
        <row r="13">
          <cell r="C13" t="str">
            <v>Armenia</v>
          </cell>
          <cell r="D13">
            <v>3310000000</v>
          </cell>
          <cell r="E13">
            <v>170000000</v>
          </cell>
          <cell r="F13">
            <v>2930000000</v>
          </cell>
          <cell r="G13">
            <v>210000000.00000003</v>
          </cell>
          <cell r="H13">
            <v>192289230.00000003</v>
          </cell>
          <cell r="I13">
            <v>17710770</v>
          </cell>
          <cell r="J13">
            <v>17350000000</v>
          </cell>
          <cell r="K13">
            <v>4485000000</v>
          </cell>
          <cell r="L13">
            <v>2926000000</v>
          </cell>
          <cell r="M13">
            <v>1559000000</v>
          </cell>
          <cell r="N13">
            <v>12314000000</v>
          </cell>
          <cell r="O13"/>
          <cell r="P13">
            <v>551000000</v>
          </cell>
          <cell r="Q13">
            <v>2926000000</v>
          </cell>
          <cell r="R13">
            <v>0</v>
          </cell>
          <cell r="S13">
            <v>3875160000</v>
          </cell>
          <cell r="T13">
            <v>2580000</v>
          </cell>
          <cell r="U13">
            <v>480740000</v>
          </cell>
          <cell r="V13">
            <v>0</v>
          </cell>
          <cell r="W13">
            <v>0</v>
          </cell>
          <cell r="X13">
            <v>80840000</v>
          </cell>
          <cell r="Y13">
            <v>1777620000</v>
          </cell>
          <cell r="Z13">
            <v>285636101.03802258</v>
          </cell>
        </row>
        <row r="14">
          <cell r="C14" t="str">
            <v>Aruba</v>
          </cell>
          <cell r="D14">
            <v>4200000</v>
          </cell>
          <cell r="E14">
            <v>0</v>
          </cell>
          <cell r="F14">
            <v>4200000</v>
          </cell>
          <cell r="G14">
            <v>0</v>
          </cell>
          <cell r="H14">
            <v>0</v>
          </cell>
          <cell r="I14">
            <v>0</v>
          </cell>
          <cell r="J14">
            <v>20000000</v>
          </cell>
          <cell r="K14">
            <v>20000000</v>
          </cell>
          <cell r="L14">
            <v>20000000</v>
          </cell>
          <cell r="M14"/>
          <cell r="N14"/>
          <cell r="O14"/>
          <cell r="P14"/>
          <cell r="Q14"/>
          <cell r="R14">
            <v>20000000</v>
          </cell>
          <cell r="S14">
            <v>0</v>
          </cell>
          <cell r="T14">
            <v>0</v>
          </cell>
          <cell r="U14">
            <v>5160000</v>
          </cell>
          <cell r="V14">
            <v>0</v>
          </cell>
          <cell r="W14">
            <v>0</v>
          </cell>
          <cell r="X14">
            <v>0</v>
          </cell>
          <cell r="Y14">
            <v>30100000</v>
          </cell>
          <cell r="Z14">
            <v>14792860.048357369</v>
          </cell>
        </row>
        <row r="15">
          <cell r="C15" t="str">
            <v>Australia</v>
          </cell>
          <cell r="D15">
            <v>1232110000000</v>
          </cell>
          <cell r="E15">
            <v>50390000000</v>
          </cell>
          <cell r="F15">
            <v>1162690000000</v>
          </cell>
          <cell r="G15">
            <v>19030000000</v>
          </cell>
          <cell r="H15">
            <v>18778975270</v>
          </cell>
          <cell r="I15">
            <v>251024729.99999997</v>
          </cell>
          <cell r="J15">
            <v>3985800000000</v>
          </cell>
          <cell r="K15">
            <v>425680000000</v>
          </cell>
          <cell r="L15">
            <v>425680000000</v>
          </cell>
          <cell r="M15"/>
          <cell r="N15">
            <v>3556120000000</v>
          </cell>
          <cell r="O15"/>
          <cell r="P15">
            <v>4000000000</v>
          </cell>
          <cell r="Q15">
            <v>259680000000</v>
          </cell>
          <cell r="R15">
            <v>166000000000</v>
          </cell>
          <cell r="S15">
            <v>102577360000</v>
          </cell>
          <cell r="T15">
            <v>2113880000</v>
          </cell>
          <cell r="U15">
            <v>5917574860000</v>
          </cell>
          <cell r="V15">
            <v>30100000</v>
          </cell>
          <cell r="W15">
            <v>583080000</v>
          </cell>
          <cell r="X15">
            <v>69660000</v>
          </cell>
          <cell r="Y15">
            <v>126437200000</v>
          </cell>
          <cell r="Z15">
            <v>13444741219.092773</v>
          </cell>
        </row>
        <row r="16">
          <cell r="C16" t="str">
            <v>Austria</v>
          </cell>
          <cell r="D16">
            <v>38600000000</v>
          </cell>
          <cell r="E16">
            <v>1140000000</v>
          </cell>
          <cell r="F16">
            <v>20500000000</v>
          </cell>
          <cell r="G16">
            <v>16960000000</v>
          </cell>
          <cell r="H16">
            <v>13274592000</v>
          </cell>
          <cell r="I16">
            <v>3685408000</v>
          </cell>
          <cell r="J16">
            <v>31848100000</v>
          </cell>
          <cell r="K16">
            <v>13638000000</v>
          </cell>
          <cell r="L16">
            <v>13220000000</v>
          </cell>
          <cell r="M16">
            <v>418000000</v>
          </cell>
          <cell r="N16">
            <v>17557000000</v>
          </cell>
          <cell r="O16"/>
          <cell r="P16">
            <v>653100000</v>
          </cell>
          <cell r="Q16"/>
          <cell r="R16">
            <v>13220000000</v>
          </cell>
          <cell r="S16">
            <v>3090840000</v>
          </cell>
          <cell r="T16">
            <v>281220000</v>
          </cell>
          <cell r="U16">
            <v>3990400000</v>
          </cell>
          <cell r="V16">
            <v>509980000</v>
          </cell>
          <cell r="W16">
            <v>0</v>
          </cell>
          <cell r="X16">
            <v>3741860000</v>
          </cell>
          <cell r="Y16">
            <v>832480000</v>
          </cell>
          <cell r="Z16">
            <v>1932367546.8402164</v>
          </cell>
        </row>
        <row r="17">
          <cell r="C17" t="str">
            <v>Azerbaijan</v>
          </cell>
          <cell r="D17">
            <v>10083000000</v>
          </cell>
          <cell r="E17">
            <v>0</v>
          </cell>
          <cell r="F17">
            <v>10083000000</v>
          </cell>
          <cell r="G17">
            <v>0</v>
          </cell>
          <cell r="H17">
            <v>0</v>
          </cell>
          <cell r="I17">
            <v>0</v>
          </cell>
          <cell r="J17">
            <v>47668000000</v>
          </cell>
          <cell r="K17">
            <v>18841000000</v>
          </cell>
          <cell r="L17">
            <v>18427000000</v>
          </cell>
          <cell r="M17">
            <v>414000000</v>
          </cell>
          <cell r="N17">
            <v>26553000000</v>
          </cell>
          <cell r="O17"/>
          <cell r="P17">
            <v>2274000000</v>
          </cell>
          <cell r="Q17">
            <v>18427000000</v>
          </cell>
          <cell r="R17">
            <v>0</v>
          </cell>
          <cell r="S17">
            <v>10510060000</v>
          </cell>
          <cell r="T17">
            <v>0</v>
          </cell>
          <cell r="U17">
            <v>10201320000</v>
          </cell>
          <cell r="V17">
            <v>15480000</v>
          </cell>
          <cell r="W17">
            <v>0</v>
          </cell>
          <cell r="X17">
            <v>3409040000</v>
          </cell>
          <cell r="Y17">
            <v>2395100000</v>
          </cell>
          <cell r="Z17">
            <v>696366944.40790248</v>
          </cell>
        </row>
        <row r="18">
          <cell r="C18" t="str">
            <v>Bahamas</v>
          </cell>
          <cell r="D18">
            <v>5150000000</v>
          </cell>
          <cell r="E18">
            <v>0</v>
          </cell>
          <cell r="F18">
            <v>5150000000</v>
          </cell>
          <cell r="G18">
            <v>0</v>
          </cell>
          <cell r="H18">
            <v>0</v>
          </cell>
          <cell r="I18">
            <v>0</v>
          </cell>
          <cell r="J18">
            <v>150000000</v>
          </cell>
          <cell r="K18">
            <v>90000000</v>
          </cell>
          <cell r="L18">
            <v>90000000</v>
          </cell>
          <cell r="M18"/>
          <cell r="N18">
            <v>20000000</v>
          </cell>
          <cell r="O18"/>
          <cell r="P18">
            <v>40000000</v>
          </cell>
          <cell r="Q18"/>
          <cell r="R18">
            <v>90000000</v>
          </cell>
          <cell r="S18">
            <v>37840000</v>
          </cell>
          <cell r="T18">
            <v>618340000</v>
          </cell>
          <cell r="U18">
            <v>36120000</v>
          </cell>
          <cell r="V18">
            <v>0</v>
          </cell>
          <cell r="W18">
            <v>471280000</v>
          </cell>
          <cell r="X18">
            <v>427420000</v>
          </cell>
          <cell r="Y18">
            <v>4870180000</v>
          </cell>
          <cell r="Z18">
            <v>53565100.197459087</v>
          </cell>
        </row>
        <row r="19">
          <cell r="C19" t="str">
            <v>Bahrain</v>
          </cell>
          <cell r="D19">
            <v>5300000</v>
          </cell>
          <cell r="E19">
            <v>0</v>
          </cell>
          <cell r="F19">
            <v>0</v>
          </cell>
          <cell r="G19">
            <v>5300000</v>
          </cell>
          <cell r="H19">
            <v>0</v>
          </cell>
          <cell r="I19">
            <v>5300000</v>
          </cell>
          <cell r="J19">
            <v>86000000</v>
          </cell>
          <cell r="K19">
            <v>16000000</v>
          </cell>
          <cell r="L19">
            <v>16000000</v>
          </cell>
          <cell r="M19"/>
          <cell r="N19">
            <v>40000000</v>
          </cell>
          <cell r="O19"/>
          <cell r="P19">
            <v>30000000</v>
          </cell>
          <cell r="Q19"/>
          <cell r="R19">
            <v>16000000</v>
          </cell>
          <cell r="S19"/>
          <cell r="T19">
            <v>0</v>
          </cell>
          <cell r="U19">
            <v>860000</v>
          </cell>
          <cell r="V19">
            <v>0</v>
          </cell>
          <cell r="W19">
            <v>2580000</v>
          </cell>
          <cell r="X19"/>
          <cell r="Y19"/>
          <cell r="Z19">
            <v>86663920.369930729</v>
          </cell>
        </row>
        <row r="20">
          <cell r="C20" t="str">
            <v>Bangladesh</v>
          </cell>
          <cell r="D20">
            <v>14420000000</v>
          </cell>
          <cell r="E20">
            <v>4360000000</v>
          </cell>
          <cell r="F20">
            <v>7690000000</v>
          </cell>
          <cell r="G20">
            <v>2370000000</v>
          </cell>
          <cell r="H20">
            <v>1811661180.0000002</v>
          </cell>
          <cell r="I20">
            <v>558338820</v>
          </cell>
          <cell r="J20">
            <v>92410000000</v>
          </cell>
          <cell r="K20">
            <v>77910000000</v>
          </cell>
          <cell r="L20">
            <v>72600000000</v>
          </cell>
          <cell r="M20">
            <v>5310000000</v>
          </cell>
          <cell r="N20">
            <v>6000000000</v>
          </cell>
          <cell r="O20"/>
          <cell r="P20">
            <v>8500000000</v>
          </cell>
          <cell r="Q20"/>
          <cell r="R20">
            <v>72600000000</v>
          </cell>
          <cell r="S20">
            <v>3538040000</v>
          </cell>
          <cell r="T20">
            <v>0</v>
          </cell>
          <cell r="U20">
            <v>0</v>
          </cell>
          <cell r="V20">
            <v>0</v>
          </cell>
          <cell r="W20">
            <v>4775580000</v>
          </cell>
          <cell r="X20">
            <v>175440000</v>
          </cell>
          <cell r="Y20">
            <v>13921680000</v>
          </cell>
          <cell r="Z20">
            <v>2503177927.7427778</v>
          </cell>
        </row>
        <row r="21">
          <cell r="C21" t="str">
            <v>Barbados</v>
          </cell>
          <cell r="D21">
            <v>63000000</v>
          </cell>
          <cell r="E21">
            <v>0</v>
          </cell>
          <cell r="F21">
            <v>62700000</v>
          </cell>
          <cell r="G21">
            <v>300000</v>
          </cell>
          <cell r="H21">
            <v>300000</v>
          </cell>
          <cell r="I21">
            <v>0</v>
          </cell>
          <cell r="J21">
            <v>150000000</v>
          </cell>
          <cell r="K21">
            <v>120000000</v>
          </cell>
          <cell r="L21">
            <v>120000000</v>
          </cell>
          <cell r="M21"/>
          <cell r="N21">
            <v>20000000</v>
          </cell>
          <cell r="O21"/>
          <cell r="P21">
            <v>10000000</v>
          </cell>
          <cell r="Q21"/>
          <cell r="R21">
            <v>120000000</v>
          </cell>
          <cell r="S21">
            <v>0</v>
          </cell>
          <cell r="T21">
            <v>0</v>
          </cell>
          <cell r="U21">
            <v>860000</v>
          </cell>
          <cell r="V21">
            <v>0</v>
          </cell>
          <cell r="W21">
            <v>0</v>
          </cell>
          <cell r="X21">
            <v>0</v>
          </cell>
          <cell r="Y21">
            <v>37840000</v>
          </cell>
          <cell r="Z21">
            <v>55544820.097964227</v>
          </cell>
        </row>
        <row r="22">
          <cell r="C22" t="str">
            <v>Belarus</v>
          </cell>
          <cell r="D22">
            <v>85340000000</v>
          </cell>
          <cell r="E22">
            <v>4000000000</v>
          </cell>
          <cell r="F22">
            <v>62770000000</v>
          </cell>
          <cell r="G22">
            <v>18570000000.000004</v>
          </cell>
          <cell r="H22">
            <v>14379902340.000002</v>
          </cell>
          <cell r="I22">
            <v>4190097660</v>
          </cell>
          <cell r="J22">
            <v>88980000000</v>
          </cell>
          <cell r="K22">
            <v>55350000000</v>
          </cell>
          <cell r="L22">
            <v>55110000000</v>
          </cell>
          <cell r="M22">
            <v>240000000</v>
          </cell>
          <cell r="N22">
            <v>32410000000</v>
          </cell>
          <cell r="O22"/>
          <cell r="P22">
            <v>1220000000</v>
          </cell>
          <cell r="Q22"/>
          <cell r="R22">
            <v>55110000000</v>
          </cell>
          <cell r="S22">
            <v>0</v>
          </cell>
          <cell r="T22">
            <v>3328200000</v>
          </cell>
          <cell r="U22">
            <v>225320000</v>
          </cell>
          <cell r="V22">
            <v>18060000</v>
          </cell>
          <cell r="W22">
            <v>0</v>
          </cell>
          <cell r="X22">
            <v>15480000</v>
          </cell>
          <cell r="Y22">
            <v>3556960000</v>
          </cell>
          <cell r="Z22">
            <v>2477629054.0865159</v>
          </cell>
        </row>
        <row r="23">
          <cell r="C23" t="str">
            <v>Belgium</v>
          </cell>
          <cell r="D23">
            <v>6812000000</v>
          </cell>
          <cell r="E23">
            <v>0</v>
          </cell>
          <cell r="F23">
            <v>2835000000</v>
          </cell>
          <cell r="G23">
            <v>3977000000</v>
          </cell>
          <cell r="H23">
            <v>1654149632.9999998</v>
          </cell>
          <cell r="I23">
            <v>2322850367</v>
          </cell>
          <cell r="J23">
            <v>13570000000</v>
          </cell>
          <cell r="K23">
            <v>8340000000</v>
          </cell>
          <cell r="L23">
            <v>8240000000</v>
          </cell>
          <cell r="M23">
            <v>100000000</v>
          </cell>
          <cell r="N23">
            <v>5000000000</v>
          </cell>
          <cell r="O23">
            <v>790000000</v>
          </cell>
          <cell r="P23">
            <v>230000000</v>
          </cell>
          <cell r="Q23">
            <v>7450000000</v>
          </cell>
          <cell r="R23">
            <v>0</v>
          </cell>
          <cell r="S23">
            <v>202960000</v>
          </cell>
          <cell r="T23">
            <v>99760000</v>
          </cell>
          <cell r="U23">
            <v>0</v>
          </cell>
          <cell r="V23">
            <v>0</v>
          </cell>
          <cell r="W23">
            <v>0</v>
          </cell>
          <cell r="X23">
            <v>17200000</v>
          </cell>
          <cell r="Y23">
            <v>214140000</v>
          </cell>
          <cell r="Z23">
            <v>4325861064.2213354</v>
          </cell>
        </row>
        <row r="24">
          <cell r="C24" t="str">
            <v>Belize</v>
          </cell>
          <cell r="D24">
            <v>13913900000</v>
          </cell>
          <cell r="E24">
            <v>5990000000</v>
          </cell>
          <cell r="F24">
            <v>7899900000</v>
          </cell>
          <cell r="G24">
            <v>23999999.999999996</v>
          </cell>
          <cell r="H24">
            <v>23939543.999999996</v>
          </cell>
          <cell r="I24">
            <v>60456</v>
          </cell>
          <cell r="J24">
            <v>1570000000</v>
          </cell>
          <cell r="K24">
            <v>750000000</v>
          </cell>
          <cell r="L24">
            <v>750000000</v>
          </cell>
          <cell r="M24"/>
          <cell r="N24">
            <v>500000000</v>
          </cell>
          <cell r="O24"/>
          <cell r="P24">
            <v>320000000</v>
          </cell>
          <cell r="Q24"/>
          <cell r="R24">
            <v>750000000</v>
          </cell>
          <cell r="S24">
            <v>860000</v>
          </cell>
          <cell r="T24">
            <v>3440000</v>
          </cell>
          <cell r="U24">
            <v>0</v>
          </cell>
          <cell r="V24">
            <v>0</v>
          </cell>
          <cell r="W24">
            <v>839360000</v>
          </cell>
          <cell r="X24">
            <v>0</v>
          </cell>
          <cell r="Y24">
            <v>854840000</v>
          </cell>
          <cell r="Z24">
            <v>17516480.124259852</v>
          </cell>
        </row>
        <row r="25">
          <cell r="C25" t="str">
            <v>Benin</v>
          </cell>
          <cell r="D25">
            <v>45610000000</v>
          </cell>
          <cell r="E25">
            <v>0</v>
          </cell>
          <cell r="F25">
            <v>45420000000</v>
          </cell>
          <cell r="G25">
            <v>190000000</v>
          </cell>
          <cell r="H25">
            <v>189208460</v>
          </cell>
          <cell r="I25">
            <v>791540</v>
          </cell>
          <cell r="J25">
            <v>34400000000</v>
          </cell>
          <cell r="K25">
            <v>25400000000</v>
          </cell>
          <cell r="L25">
            <v>25400000000</v>
          </cell>
          <cell r="M25"/>
          <cell r="N25">
            <v>5500000000</v>
          </cell>
          <cell r="O25"/>
          <cell r="P25">
            <v>3500000000</v>
          </cell>
          <cell r="Q25"/>
          <cell r="R25">
            <v>25400000000</v>
          </cell>
          <cell r="S25">
            <v>50776120000</v>
          </cell>
          <cell r="T25">
            <v>31820000</v>
          </cell>
          <cell r="U25">
            <v>860000</v>
          </cell>
          <cell r="V25">
            <v>0</v>
          </cell>
          <cell r="W25">
            <v>60200000</v>
          </cell>
          <cell r="X25">
            <v>2580000</v>
          </cell>
          <cell r="Y25">
            <v>565020000</v>
          </cell>
          <cell r="Z25">
            <v>245941081.66645294</v>
          </cell>
        </row>
        <row r="26">
          <cell r="C26" t="str">
            <v>Bhutan</v>
          </cell>
          <cell r="D26">
            <v>27052900000</v>
          </cell>
          <cell r="E26">
            <v>4130000000</v>
          </cell>
          <cell r="F26">
            <v>22707900000</v>
          </cell>
          <cell r="G26">
            <v>215000000</v>
          </cell>
          <cell r="H26">
            <v>214772530</v>
          </cell>
          <cell r="I26">
            <v>227469.99999999997</v>
          </cell>
          <cell r="J26">
            <v>5200000000</v>
          </cell>
          <cell r="K26">
            <v>1006000000</v>
          </cell>
          <cell r="L26">
            <v>1006000000</v>
          </cell>
          <cell r="M26"/>
          <cell r="N26">
            <v>4070000000</v>
          </cell>
          <cell r="O26"/>
          <cell r="P26">
            <v>124000000</v>
          </cell>
          <cell r="Q26"/>
          <cell r="R26">
            <v>1006000000</v>
          </cell>
          <cell r="S26">
            <v>2874120000</v>
          </cell>
          <cell r="T26">
            <v>12040000</v>
          </cell>
          <cell r="U26">
            <v>1460280000</v>
          </cell>
          <cell r="V26">
            <v>1996920000</v>
          </cell>
          <cell r="W26">
            <v>0</v>
          </cell>
          <cell r="X26">
            <v>1434480000</v>
          </cell>
          <cell r="Y26">
            <v>12900000</v>
          </cell>
          <cell r="Z26">
            <v>4165840.0622080057</v>
          </cell>
        </row>
        <row r="27">
          <cell r="C27" t="str">
            <v>Bolivia</v>
          </cell>
          <cell r="D27">
            <v>562090000000</v>
          </cell>
          <cell r="E27">
            <v>371640000000</v>
          </cell>
          <cell r="F27">
            <v>190250000000</v>
          </cell>
          <cell r="G27">
            <v>199999999.99999997</v>
          </cell>
          <cell r="H27">
            <v>199800399.99999997</v>
          </cell>
          <cell r="I27">
            <v>199599.99999999997</v>
          </cell>
          <cell r="J27">
            <v>371880000000</v>
          </cell>
          <cell r="K27">
            <v>39690000000</v>
          </cell>
          <cell r="L27">
            <v>39690000000</v>
          </cell>
          <cell r="M27"/>
          <cell r="N27">
            <v>330000000000</v>
          </cell>
          <cell r="O27"/>
          <cell r="P27">
            <v>2190000000</v>
          </cell>
          <cell r="Q27">
            <v>25180000000</v>
          </cell>
          <cell r="R27">
            <v>14510000000</v>
          </cell>
          <cell r="S27">
            <v>110943440000</v>
          </cell>
          <cell r="T27">
            <v>37268100000</v>
          </cell>
          <cell r="U27">
            <v>61532140000</v>
          </cell>
          <cell r="V27">
            <v>3601680000</v>
          </cell>
          <cell r="W27">
            <v>0</v>
          </cell>
          <cell r="X27">
            <v>92029460000</v>
          </cell>
          <cell r="Y27">
            <v>14318140000</v>
          </cell>
          <cell r="Z27">
            <v>656917882.64740515</v>
          </cell>
        </row>
        <row r="28">
          <cell r="C28" t="str">
            <v>Bosnia and Herzegovina</v>
          </cell>
          <cell r="D28">
            <v>21850000000</v>
          </cell>
          <cell r="E28">
            <v>20000000</v>
          </cell>
          <cell r="F28">
            <v>11840000000</v>
          </cell>
          <cell r="G28">
            <v>9990000000.0000019</v>
          </cell>
          <cell r="H28">
            <v>5418306270.000001</v>
          </cell>
          <cell r="I28">
            <v>4571693730</v>
          </cell>
          <cell r="J28">
            <v>21440000000</v>
          </cell>
          <cell r="K28">
            <v>10040000000</v>
          </cell>
          <cell r="L28">
            <v>5120000000</v>
          </cell>
          <cell r="M28">
            <v>4920000000</v>
          </cell>
          <cell r="N28">
            <v>10350000000</v>
          </cell>
          <cell r="O28"/>
          <cell r="P28">
            <v>1050000000</v>
          </cell>
          <cell r="Q28">
            <v>5120000000</v>
          </cell>
          <cell r="R28">
            <v>0</v>
          </cell>
          <cell r="S28">
            <v>1432760000</v>
          </cell>
          <cell r="T28">
            <v>71380000</v>
          </cell>
          <cell r="U28">
            <v>757660000</v>
          </cell>
          <cell r="V28">
            <v>0</v>
          </cell>
          <cell r="W28">
            <v>0</v>
          </cell>
          <cell r="X28">
            <v>45580000</v>
          </cell>
          <cell r="Y28">
            <v>301860000</v>
          </cell>
          <cell r="Z28">
            <v>365414862.50379109</v>
          </cell>
        </row>
        <row r="29">
          <cell r="C29" t="str">
            <v>Botswana</v>
          </cell>
          <cell r="D29">
            <v>113510000000</v>
          </cell>
          <cell r="E29">
            <v>0</v>
          </cell>
          <cell r="F29">
            <v>113510000000</v>
          </cell>
          <cell r="G29">
            <v>0</v>
          </cell>
          <cell r="H29">
            <v>0</v>
          </cell>
          <cell r="I29">
            <v>0</v>
          </cell>
          <cell r="J29">
            <v>258610000000</v>
          </cell>
          <cell r="K29">
            <v>2590000000</v>
          </cell>
          <cell r="L29">
            <v>2430000000</v>
          </cell>
          <cell r="M29">
            <v>160000000</v>
          </cell>
          <cell r="N29">
            <v>256000000000</v>
          </cell>
          <cell r="O29"/>
          <cell r="P29">
            <v>20000000</v>
          </cell>
          <cell r="Q29">
            <v>2430000000</v>
          </cell>
          <cell r="R29">
            <v>0</v>
          </cell>
          <cell r="S29">
            <v>44848140000</v>
          </cell>
          <cell r="T29">
            <v>8007460000</v>
          </cell>
          <cell r="U29">
            <v>3143300000</v>
          </cell>
          <cell r="V29">
            <v>0</v>
          </cell>
          <cell r="W29">
            <v>0</v>
          </cell>
          <cell r="X29">
            <v>14441980000</v>
          </cell>
          <cell r="Y29">
            <v>7342680000</v>
          </cell>
          <cell r="Z29">
            <v>146800282.121061</v>
          </cell>
        </row>
        <row r="30">
          <cell r="C30" t="str">
            <v>Brazil</v>
          </cell>
          <cell r="D30">
            <v>4984580000000</v>
          </cell>
          <cell r="E30">
            <v>2026910000000</v>
          </cell>
          <cell r="F30">
            <v>2887940000000</v>
          </cell>
          <cell r="G30">
            <v>69730000000</v>
          </cell>
          <cell r="H30">
            <v>57686792240.000008</v>
          </cell>
          <cell r="I30">
            <v>12043207760</v>
          </cell>
          <cell r="J30">
            <v>2734630000000</v>
          </cell>
          <cell r="K30">
            <v>703630000000</v>
          </cell>
          <cell r="L30">
            <v>703630000000</v>
          </cell>
          <cell r="M30"/>
          <cell r="N30">
            <v>1960000000000</v>
          </cell>
          <cell r="O30"/>
          <cell r="P30">
            <v>71000000000</v>
          </cell>
          <cell r="Q30"/>
          <cell r="R30">
            <v>703630000000</v>
          </cell>
          <cell r="S30">
            <v>1158112980000</v>
          </cell>
          <cell r="T30">
            <v>81078220000</v>
          </cell>
          <cell r="U30">
            <v>1345040000</v>
          </cell>
          <cell r="V30">
            <v>24080000</v>
          </cell>
          <cell r="W30">
            <v>2265240000</v>
          </cell>
          <cell r="X30">
            <v>9119440000</v>
          </cell>
          <cell r="Y30">
            <v>139213360000</v>
          </cell>
          <cell r="Z30">
            <v>19952965860.787884</v>
          </cell>
        </row>
        <row r="31">
          <cell r="C31" t="str">
            <v>British Virgin Islands</v>
          </cell>
          <cell r="D31">
            <v>36400000</v>
          </cell>
          <cell r="E31">
            <v>0</v>
          </cell>
          <cell r="F31">
            <v>36400000</v>
          </cell>
          <cell r="G31">
            <v>0</v>
          </cell>
          <cell r="H31">
            <v>0</v>
          </cell>
          <cell r="I31">
            <v>0</v>
          </cell>
          <cell r="J31">
            <v>70000000</v>
          </cell>
          <cell r="K31">
            <v>10000000</v>
          </cell>
          <cell r="L31">
            <v>10000000</v>
          </cell>
          <cell r="M31"/>
          <cell r="N31">
            <v>50000000</v>
          </cell>
          <cell r="O31"/>
          <cell r="P31">
            <v>10000000</v>
          </cell>
          <cell r="Q31"/>
          <cell r="R31">
            <v>10000000</v>
          </cell>
          <cell r="S31">
            <v>0</v>
          </cell>
          <cell r="T31">
            <v>6020000</v>
          </cell>
          <cell r="U31">
            <v>0</v>
          </cell>
          <cell r="V31">
            <v>0</v>
          </cell>
          <cell r="W31">
            <v>0</v>
          </cell>
          <cell r="X31">
            <v>0</v>
          </cell>
          <cell r="Y31">
            <v>110080000</v>
          </cell>
          <cell r="Z31">
            <v>1947900.0073205694</v>
          </cell>
        </row>
        <row r="32">
          <cell r="C32" t="str">
            <v>Brunei Darussalam</v>
          </cell>
          <cell r="D32">
            <v>3800000000</v>
          </cell>
          <cell r="E32">
            <v>2630000000</v>
          </cell>
          <cell r="F32">
            <v>1143200000</v>
          </cell>
          <cell r="G32">
            <v>26800000.000000004</v>
          </cell>
          <cell r="H32">
            <v>26112821.200000003</v>
          </cell>
          <cell r="I32">
            <v>687178.8</v>
          </cell>
          <cell r="J32">
            <v>134000000</v>
          </cell>
          <cell r="K32">
            <v>40000000</v>
          </cell>
          <cell r="L32">
            <v>40000000</v>
          </cell>
          <cell r="M32"/>
          <cell r="N32">
            <v>34000000</v>
          </cell>
          <cell r="O32"/>
          <cell r="P32">
            <v>60000000</v>
          </cell>
          <cell r="Q32"/>
          <cell r="R32">
            <v>40000000</v>
          </cell>
          <cell r="S32">
            <v>11180000</v>
          </cell>
          <cell r="T32">
            <v>0</v>
          </cell>
          <cell r="U32">
            <v>0</v>
          </cell>
          <cell r="V32">
            <v>0</v>
          </cell>
          <cell r="W32">
            <v>185760000</v>
          </cell>
          <cell r="X32">
            <v>0</v>
          </cell>
          <cell r="Y32">
            <v>118680000</v>
          </cell>
          <cell r="Z32">
            <v>45757160.141570531</v>
          </cell>
        </row>
        <row r="33">
          <cell r="C33" t="str">
            <v>Bulgaria</v>
          </cell>
          <cell r="D33">
            <v>37370000000</v>
          </cell>
          <cell r="E33">
            <v>5970000000</v>
          </cell>
          <cell r="F33">
            <v>23230000000</v>
          </cell>
          <cell r="G33">
            <v>8169999999.999999</v>
          </cell>
          <cell r="H33">
            <v>6314731889.999999</v>
          </cell>
          <cell r="I33">
            <v>1855268110.0000002</v>
          </cell>
          <cell r="J33">
            <v>50520000000</v>
          </cell>
          <cell r="K33">
            <v>31860000000</v>
          </cell>
          <cell r="L33">
            <v>29780000000</v>
          </cell>
          <cell r="M33">
            <v>2080000000</v>
          </cell>
          <cell r="N33">
            <v>17020000000</v>
          </cell>
          <cell r="O33">
            <v>890000000</v>
          </cell>
          <cell r="P33">
            <v>1640000000</v>
          </cell>
          <cell r="Q33">
            <v>28890000000</v>
          </cell>
          <cell r="R33">
            <v>0</v>
          </cell>
          <cell r="S33">
            <v>421400000</v>
          </cell>
          <cell r="T33">
            <v>238220000</v>
          </cell>
          <cell r="U33">
            <v>450640000</v>
          </cell>
          <cell r="V33">
            <v>0</v>
          </cell>
          <cell r="W33">
            <v>0</v>
          </cell>
          <cell r="X33">
            <v>136740000</v>
          </cell>
          <cell r="Y33">
            <v>1267640000</v>
          </cell>
          <cell r="Z33">
            <v>1506624545.5467591</v>
          </cell>
        </row>
        <row r="34">
          <cell r="C34" t="str">
            <v>Burkina Faso</v>
          </cell>
          <cell r="D34">
            <v>56490000000</v>
          </cell>
          <cell r="E34">
            <v>0</v>
          </cell>
          <cell r="F34">
            <v>54857000000</v>
          </cell>
          <cell r="G34">
            <v>1633000000</v>
          </cell>
          <cell r="H34">
            <v>1601491265.0000002</v>
          </cell>
          <cell r="I34">
            <v>31508735</v>
          </cell>
          <cell r="J34">
            <v>120800000000</v>
          </cell>
          <cell r="K34">
            <v>60000000000</v>
          </cell>
          <cell r="L34">
            <v>60000000000</v>
          </cell>
          <cell r="M34"/>
          <cell r="N34">
            <v>60000000000</v>
          </cell>
          <cell r="O34"/>
          <cell r="P34">
            <v>800000000</v>
          </cell>
          <cell r="Q34"/>
          <cell r="R34">
            <v>60000000000</v>
          </cell>
          <cell r="S34">
            <v>53106720000</v>
          </cell>
          <cell r="T34">
            <v>104920000</v>
          </cell>
          <cell r="U34">
            <v>8484760000</v>
          </cell>
          <cell r="V34">
            <v>0</v>
          </cell>
          <cell r="W34">
            <v>0</v>
          </cell>
          <cell r="X34">
            <v>3231880000</v>
          </cell>
          <cell r="Y34">
            <v>713800000</v>
          </cell>
          <cell r="Z34">
            <v>328261144.37694168</v>
          </cell>
        </row>
        <row r="35">
          <cell r="C35" t="str">
            <v>Burundi</v>
          </cell>
          <cell r="D35">
            <v>2530000000</v>
          </cell>
          <cell r="E35">
            <v>400000000</v>
          </cell>
          <cell r="F35">
            <v>1000000000</v>
          </cell>
          <cell r="G35">
            <v>1130000000</v>
          </cell>
          <cell r="H35">
            <v>539318490</v>
          </cell>
          <cell r="I35">
            <v>590681510</v>
          </cell>
          <cell r="J35">
            <v>18330000000</v>
          </cell>
          <cell r="K35">
            <v>9500000000</v>
          </cell>
          <cell r="L35">
            <v>9500000000</v>
          </cell>
          <cell r="M35"/>
          <cell r="N35">
            <v>4830000000</v>
          </cell>
          <cell r="O35"/>
          <cell r="P35">
            <v>4000000000</v>
          </cell>
          <cell r="Q35"/>
          <cell r="R35">
            <v>9500000000</v>
          </cell>
          <cell r="S35">
            <v>4164980000</v>
          </cell>
          <cell r="T35">
            <v>428280000</v>
          </cell>
          <cell r="U35">
            <v>290680000</v>
          </cell>
          <cell r="V35">
            <v>0</v>
          </cell>
          <cell r="W35">
            <v>0</v>
          </cell>
          <cell r="X35">
            <v>0</v>
          </cell>
          <cell r="Y35">
            <v>2062280000</v>
          </cell>
          <cell r="Z35">
            <v>225161761.486633</v>
          </cell>
        </row>
        <row r="36">
          <cell r="C36" t="str">
            <v>Cambodia</v>
          </cell>
          <cell r="D36">
            <v>100940000000</v>
          </cell>
          <cell r="E36">
            <v>3220000000</v>
          </cell>
          <cell r="F36">
            <v>97030000000</v>
          </cell>
          <cell r="G36">
            <v>690000000.00000012</v>
          </cell>
          <cell r="H36">
            <v>685127910.00000012</v>
          </cell>
          <cell r="I36">
            <v>4872089.9999999991</v>
          </cell>
          <cell r="J36">
            <v>56550000000</v>
          </cell>
          <cell r="K36">
            <v>40000000000</v>
          </cell>
          <cell r="L36">
            <v>40000000000</v>
          </cell>
          <cell r="M36"/>
          <cell r="N36">
            <v>15000000000</v>
          </cell>
          <cell r="O36"/>
          <cell r="P36">
            <v>1550000000</v>
          </cell>
          <cell r="Q36"/>
          <cell r="R36">
            <v>40000000000</v>
          </cell>
          <cell r="S36">
            <v>7437280000</v>
          </cell>
          <cell r="T36">
            <v>4855560000</v>
          </cell>
          <cell r="U36">
            <v>162540000</v>
          </cell>
          <cell r="V36">
            <v>0</v>
          </cell>
          <cell r="W36">
            <v>518580000</v>
          </cell>
          <cell r="X36">
            <v>34400000</v>
          </cell>
          <cell r="Y36">
            <v>4503820000</v>
          </cell>
          <cell r="Z36">
            <v>345146382.9291144</v>
          </cell>
        </row>
        <row r="37">
          <cell r="C37" t="str">
            <v>Cameroon</v>
          </cell>
          <cell r="D37">
            <v>199160000000</v>
          </cell>
          <cell r="E37">
            <v>0</v>
          </cell>
          <cell r="F37">
            <v>198963000000</v>
          </cell>
          <cell r="G37">
            <v>197000000</v>
          </cell>
          <cell r="H37">
            <v>154191900</v>
          </cell>
          <cell r="I37">
            <v>42808099.999999993</v>
          </cell>
          <cell r="J37">
            <v>97000000000</v>
          </cell>
          <cell r="K37">
            <v>62000000000</v>
          </cell>
          <cell r="L37">
            <v>62000000000</v>
          </cell>
          <cell r="M37"/>
          <cell r="N37">
            <v>20000000000</v>
          </cell>
          <cell r="O37"/>
          <cell r="P37">
            <v>15000000000</v>
          </cell>
          <cell r="Q37"/>
          <cell r="R37">
            <v>62000000000</v>
          </cell>
          <cell r="S37">
            <v>49933320000</v>
          </cell>
          <cell r="T37">
            <v>1763000000</v>
          </cell>
          <cell r="U37">
            <v>528040000</v>
          </cell>
          <cell r="V37">
            <v>0</v>
          </cell>
          <cell r="W37">
            <v>2248900000</v>
          </cell>
          <cell r="X37">
            <v>233920000</v>
          </cell>
          <cell r="Y37">
            <v>3496760000</v>
          </cell>
          <cell r="Z37">
            <v>553091804.27981317</v>
          </cell>
        </row>
        <row r="38">
          <cell r="C38" t="str">
            <v>Canada</v>
          </cell>
          <cell r="D38">
            <v>3473020000000</v>
          </cell>
          <cell r="E38">
            <v>2060620000000</v>
          </cell>
          <cell r="F38">
            <v>1272650000000</v>
          </cell>
          <cell r="G38">
            <v>139750000000.00003</v>
          </cell>
          <cell r="H38">
            <v>131092767000.00002</v>
          </cell>
          <cell r="I38">
            <v>8657233000</v>
          </cell>
          <cell r="J38">
            <v>632686000000</v>
          </cell>
          <cell r="K38">
            <v>433970000000</v>
          </cell>
          <cell r="L38">
            <v>433970000000</v>
          </cell>
          <cell r="M38"/>
          <cell r="N38">
            <v>148506000000</v>
          </cell>
          <cell r="O38"/>
          <cell r="P38">
            <v>50210000000</v>
          </cell>
          <cell r="Q38"/>
          <cell r="R38">
            <v>433970000000</v>
          </cell>
          <cell r="S38">
            <v>1140800320000</v>
          </cell>
          <cell r="T38">
            <v>598863579999.99988</v>
          </cell>
          <cell r="U38">
            <v>5444908540000</v>
          </cell>
          <cell r="V38">
            <v>882275720000</v>
          </cell>
          <cell r="W38">
            <v>0</v>
          </cell>
          <cell r="X38">
            <v>926471120000</v>
          </cell>
          <cell r="Y38">
            <v>1466218300000</v>
          </cell>
          <cell r="Z38">
            <v>35771314852.533821</v>
          </cell>
        </row>
        <row r="39">
          <cell r="C39" t="str">
            <v>Cayman Islands</v>
          </cell>
          <cell r="D39">
            <v>127000000</v>
          </cell>
          <cell r="E39">
            <v>0</v>
          </cell>
          <cell r="F39">
            <v>127000000</v>
          </cell>
          <cell r="G39">
            <v>0</v>
          </cell>
          <cell r="H39">
            <v>0</v>
          </cell>
          <cell r="I39">
            <v>0</v>
          </cell>
          <cell r="J39">
            <v>27000000</v>
          </cell>
          <cell r="K39">
            <v>2000000</v>
          </cell>
          <cell r="L39">
            <v>2000000</v>
          </cell>
          <cell r="M39"/>
          <cell r="N39">
            <v>20000000</v>
          </cell>
          <cell r="O39"/>
          <cell r="P39">
            <v>5000000</v>
          </cell>
          <cell r="Q39"/>
          <cell r="R39">
            <v>2000000</v>
          </cell>
          <cell r="S39">
            <v>0</v>
          </cell>
          <cell r="T39">
            <v>1720000</v>
          </cell>
          <cell r="U39">
            <v>4300000</v>
          </cell>
          <cell r="V39">
            <v>0</v>
          </cell>
          <cell r="W39">
            <v>59340000</v>
          </cell>
          <cell r="X39">
            <v>3440000</v>
          </cell>
          <cell r="Y39">
            <v>129000000</v>
          </cell>
          <cell r="Z39">
            <v>5357800.0087942909</v>
          </cell>
        </row>
        <row r="40">
          <cell r="C40" t="str">
            <v>Central African Republic</v>
          </cell>
          <cell r="D40">
            <v>222479999996</v>
          </cell>
          <cell r="E40">
            <v>23700000000</v>
          </cell>
          <cell r="F40">
            <v>198760000000</v>
          </cell>
          <cell r="G40">
            <v>19999996</v>
          </cell>
          <cell r="H40">
            <v>19998020</v>
          </cell>
          <cell r="I40">
            <v>1976</v>
          </cell>
          <cell r="J40">
            <v>50800000000</v>
          </cell>
          <cell r="K40">
            <v>18000000000</v>
          </cell>
          <cell r="L40">
            <v>18000000000</v>
          </cell>
          <cell r="M40"/>
          <cell r="N40">
            <v>32000000000</v>
          </cell>
          <cell r="O40"/>
          <cell r="P40">
            <v>800000000</v>
          </cell>
          <cell r="Q40"/>
          <cell r="R40">
            <v>18000000000</v>
          </cell>
          <cell r="S40">
            <v>88645360000</v>
          </cell>
          <cell r="T40">
            <v>0</v>
          </cell>
          <cell r="U40">
            <v>0</v>
          </cell>
          <cell r="V40">
            <v>0</v>
          </cell>
          <cell r="W40">
            <v>0</v>
          </cell>
          <cell r="X40">
            <v>33540000</v>
          </cell>
          <cell r="Y40">
            <v>993300000</v>
          </cell>
          <cell r="Z40">
            <v>34780120.244820155</v>
          </cell>
        </row>
        <row r="41">
          <cell r="C41" t="str">
            <v>Chad</v>
          </cell>
          <cell r="D41">
            <v>55080000000</v>
          </cell>
          <cell r="E41">
            <v>0</v>
          </cell>
          <cell r="F41">
            <v>54910000000</v>
          </cell>
          <cell r="G41">
            <v>170000000</v>
          </cell>
          <cell r="H41">
            <v>169745170</v>
          </cell>
          <cell r="I41">
            <v>254829.99999999997</v>
          </cell>
          <cell r="J41">
            <v>495350000000</v>
          </cell>
          <cell r="K41">
            <v>45000000000</v>
          </cell>
          <cell r="L41">
            <v>45000000000</v>
          </cell>
          <cell r="M41"/>
          <cell r="N41">
            <v>450000000000</v>
          </cell>
          <cell r="O41"/>
          <cell r="P41">
            <v>350000000</v>
          </cell>
          <cell r="Q41"/>
          <cell r="R41">
            <v>45000000000</v>
          </cell>
          <cell r="S41">
            <v>95320680000</v>
          </cell>
          <cell r="T41">
            <v>2469920000</v>
          </cell>
          <cell r="U41">
            <v>34492880000</v>
          </cell>
          <cell r="V41">
            <v>0</v>
          </cell>
          <cell r="W41">
            <v>0</v>
          </cell>
          <cell r="X41">
            <v>731334540000</v>
          </cell>
          <cell r="Y41">
            <v>3374640000</v>
          </cell>
          <cell r="Z41">
            <v>93439860.921238869</v>
          </cell>
        </row>
        <row r="42">
          <cell r="C42" t="str">
            <v>Chile</v>
          </cell>
          <cell r="D42">
            <v>162310000000</v>
          </cell>
          <cell r="E42">
            <v>44390000000</v>
          </cell>
          <cell r="F42">
            <v>94080000000</v>
          </cell>
          <cell r="G42">
            <v>23840000000</v>
          </cell>
          <cell r="H42">
            <v>19020243360</v>
          </cell>
          <cell r="I42">
            <v>4819756640</v>
          </cell>
          <cell r="J42">
            <v>157430000000</v>
          </cell>
          <cell r="K42">
            <v>12710000000</v>
          </cell>
          <cell r="L42">
            <v>12710000000</v>
          </cell>
          <cell r="M42"/>
          <cell r="N42">
            <v>140150000000</v>
          </cell>
          <cell r="O42"/>
          <cell r="P42">
            <v>4570000000</v>
          </cell>
          <cell r="Q42"/>
          <cell r="R42">
            <v>12710000000</v>
          </cell>
          <cell r="S42">
            <v>152885640000</v>
          </cell>
          <cell r="T42">
            <v>652740000</v>
          </cell>
          <cell r="U42">
            <v>51955180000</v>
          </cell>
          <cell r="V42">
            <v>55060640000</v>
          </cell>
          <cell r="W42">
            <v>0</v>
          </cell>
          <cell r="X42">
            <v>235848120000</v>
          </cell>
          <cell r="Y42">
            <v>57519380000</v>
          </cell>
          <cell r="Z42">
            <v>1989678807.5185671</v>
          </cell>
        </row>
        <row r="43">
          <cell r="C43" t="str">
            <v>China</v>
          </cell>
          <cell r="D43">
            <v>2006103000000</v>
          </cell>
          <cell r="E43">
            <v>116324000000</v>
          </cell>
          <cell r="F43">
            <v>1159114000000</v>
          </cell>
          <cell r="G43">
            <v>730665000000</v>
          </cell>
          <cell r="H43">
            <v>441895232025</v>
          </cell>
          <cell r="I43">
            <v>288769767975</v>
          </cell>
          <cell r="J43">
            <v>5153685000000</v>
          </cell>
          <cell r="K43">
            <v>1078215000000</v>
          </cell>
          <cell r="L43">
            <v>1078215000000</v>
          </cell>
          <cell r="M43"/>
          <cell r="N43">
            <v>3928310000000</v>
          </cell>
          <cell r="O43"/>
          <cell r="P43">
            <v>147160000000</v>
          </cell>
          <cell r="Q43"/>
          <cell r="R43">
            <v>1078215000000</v>
          </cell>
          <cell r="S43">
            <v>99147680000</v>
          </cell>
          <cell r="T43">
            <v>423120000</v>
          </cell>
          <cell r="U43">
            <v>728060520000</v>
          </cell>
          <cell r="V43">
            <v>135657260000</v>
          </cell>
          <cell r="W43">
            <v>69660000</v>
          </cell>
          <cell r="X43">
            <v>973117520000</v>
          </cell>
          <cell r="Y43">
            <v>172620060000</v>
          </cell>
          <cell r="Z43">
            <v>62092979737.245987</v>
          </cell>
        </row>
        <row r="44">
          <cell r="C44" t="str">
            <v>Colombia</v>
          </cell>
          <cell r="D44">
            <v>586353200000</v>
          </cell>
          <cell r="E44">
            <v>0</v>
          </cell>
          <cell r="F44">
            <v>585886700000</v>
          </cell>
          <cell r="G44">
            <v>466500000</v>
          </cell>
          <cell r="H44">
            <v>462863632.5</v>
          </cell>
          <cell r="I44">
            <v>3636367.5</v>
          </cell>
          <cell r="J44">
            <v>425030000000</v>
          </cell>
          <cell r="K44">
            <v>17630000000</v>
          </cell>
          <cell r="L44">
            <v>16510000000</v>
          </cell>
          <cell r="M44">
            <v>1120000000</v>
          </cell>
          <cell r="N44">
            <v>391500000000</v>
          </cell>
          <cell r="O44"/>
          <cell r="P44">
            <v>15900000000</v>
          </cell>
          <cell r="Q44">
            <v>16510000000</v>
          </cell>
          <cell r="R44">
            <v>0</v>
          </cell>
          <cell r="S44">
            <v>14275140000</v>
          </cell>
          <cell r="T44">
            <v>2247180000</v>
          </cell>
          <cell r="U44">
            <v>1702800000</v>
          </cell>
          <cell r="V44">
            <v>602000000</v>
          </cell>
          <cell r="W44">
            <v>4026520000</v>
          </cell>
          <cell r="X44">
            <v>2176660000</v>
          </cell>
          <cell r="Y44">
            <v>16918780000</v>
          </cell>
          <cell r="Z44">
            <v>3079092410.2034092</v>
          </cell>
        </row>
        <row r="45">
          <cell r="C45" t="str">
            <v>Comoros</v>
          </cell>
          <cell r="D45">
            <v>390000000</v>
          </cell>
          <cell r="E45">
            <v>80000000</v>
          </cell>
          <cell r="F45">
            <v>300000000</v>
          </cell>
          <cell r="G45">
            <v>10000000</v>
          </cell>
          <cell r="H45">
            <v>6666670</v>
          </cell>
          <cell r="I45">
            <v>3333329.9999999995</v>
          </cell>
          <cell r="J45">
            <v>1330000000</v>
          </cell>
          <cell r="K45">
            <v>650000000</v>
          </cell>
          <cell r="L45">
            <v>650000000</v>
          </cell>
          <cell r="M45"/>
          <cell r="N45">
            <v>150000000</v>
          </cell>
          <cell r="O45"/>
          <cell r="P45">
            <v>530000000</v>
          </cell>
          <cell r="Q45"/>
          <cell r="R45">
            <v>650000000</v>
          </cell>
          <cell r="S45">
            <v>61060000</v>
          </cell>
          <cell r="T45">
            <v>0</v>
          </cell>
          <cell r="U45">
            <v>0</v>
          </cell>
          <cell r="V45">
            <v>0</v>
          </cell>
          <cell r="W45">
            <v>0</v>
          </cell>
          <cell r="X45">
            <v>0</v>
          </cell>
          <cell r="Y45">
            <v>140180000</v>
          </cell>
          <cell r="Z45">
            <v>9410980.0688549541</v>
          </cell>
        </row>
        <row r="46">
          <cell r="C46" t="str">
            <v>Congo</v>
          </cell>
          <cell r="D46">
            <v>224110000000</v>
          </cell>
          <cell r="E46">
            <v>74360000000</v>
          </cell>
          <cell r="F46">
            <v>149000000000</v>
          </cell>
          <cell r="G46">
            <v>750000000</v>
          </cell>
          <cell r="H46">
            <v>746244000</v>
          </cell>
          <cell r="I46">
            <v>3756000</v>
          </cell>
          <cell r="J46">
            <v>105760000000</v>
          </cell>
          <cell r="K46">
            <v>5100000000</v>
          </cell>
          <cell r="L46">
            <v>5100000000</v>
          </cell>
          <cell r="M46"/>
          <cell r="N46">
            <v>100000000000</v>
          </cell>
          <cell r="O46"/>
          <cell r="P46">
            <v>660000000</v>
          </cell>
          <cell r="Q46"/>
          <cell r="R46">
            <v>5100000000</v>
          </cell>
          <cell r="S46">
            <v>64672860000</v>
          </cell>
          <cell r="T46">
            <v>8600000</v>
          </cell>
          <cell r="U46">
            <v>860000</v>
          </cell>
          <cell r="V46">
            <v>0</v>
          </cell>
          <cell r="W46">
            <v>0</v>
          </cell>
          <cell r="X46">
            <v>0</v>
          </cell>
          <cell r="Y46">
            <v>4183900000</v>
          </cell>
          <cell r="Z46">
            <v>101768100.66514635</v>
          </cell>
        </row>
        <row r="47">
          <cell r="C47" t="str">
            <v>Congo DRC</v>
          </cell>
          <cell r="D47">
            <v>1541350000000</v>
          </cell>
          <cell r="E47">
            <v>1033870000000</v>
          </cell>
          <cell r="F47">
            <v>506892200000</v>
          </cell>
          <cell r="G47">
            <v>587800000</v>
          </cell>
          <cell r="H47">
            <v>584856297.60000002</v>
          </cell>
          <cell r="I47">
            <v>2943702.4000000004</v>
          </cell>
          <cell r="J47">
            <v>257650000000</v>
          </cell>
          <cell r="K47">
            <v>68000000000</v>
          </cell>
          <cell r="L47">
            <v>68000000000</v>
          </cell>
          <cell r="M47"/>
          <cell r="N47">
            <v>182000000000</v>
          </cell>
          <cell r="O47"/>
          <cell r="P47">
            <v>7650000000</v>
          </cell>
          <cell r="Q47"/>
          <cell r="R47">
            <v>68000000000</v>
          </cell>
          <cell r="S47">
            <v>654670700000</v>
          </cell>
          <cell r="T47">
            <v>19069640000</v>
          </cell>
          <cell r="U47">
            <v>28380000</v>
          </cell>
          <cell r="V47">
            <v>0</v>
          </cell>
          <cell r="W47">
            <v>0</v>
          </cell>
          <cell r="X47">
            <v>12040000</v>
          </cell>
          <cell r="Y47">
            <v>42486580000</v>
          </cell>
          <cell r="Z47">
            <v>1085707871.928458</v>
          </cell>
        </row>
        <row r="48">
          <cell r="C48" t="str">
            <v>Costa Rica</v>
          </cell>
          <cell r="D48">
            <v>26050000000</v>
          </cell>
          <cell r="E48">
            <v>13163300000</v>
          </cell>
          <cell r="F48">
            <v>10714700000</v>
          </cell>
          <cell r="G48">
            <v>2171999999.9999995</v>
          </cell>
          <cell r="H48">
            <v>1907897831.9999998</v>
          </cell>
          <cell r="I48">
            <v>264102167.99999997</v>
          </cell>
          <cell r="J48">
            <v>18190000000</v>
          </cell>
          <cell r="K48">
            <v>2250000000</v>
          </cell>
          <cell r="L48">
            <v>2250000000</v>
          </cell>
          <cell r="M48"/>
          <cell r="N48">
            <v>12790000000</v>
          </cell>
          <cell r="O48"/>
          <cell r="P48">
            <v>3150000000</v>
          </cell>
          <cell r="Q48"/>
          <cell r="R48">
            <v>2250000000</v>
          </cell>
          <cell r="S48">
            <v>24940000</v>
          </cell>
          <cell r="T48">
            <v>0</v>
          </cell>
          <cell r="U48">
            <v>860000</v>
          </cell>
          <cell r="V48">
            <v>0</v>
          </cell>
          <cell r="W48">
            <v>890960000</v>
          </cell>
          <cell r="X48">
            <v>7740000</v>
          </cell>
          <cell r="Y48">
            <v>908160000</v>
          </cell>
          <cell r="Z48">
            <v>330174641.36199313</v>
          </cell>
        </row>
        <row r="49">
          <cell r="C49" t="str">
            <v>Cote d'Ivoire</v>
          </cell>
          <cell r="D49">
            <v>104030000000</v>
          </cell>
          <cell r="E49">
            <v>6250000000</v>
          </cell>
          <cell r="F49">
            <v>93730000000</v>
          </cell>
          <cell r="G49">
            <v>4050000000</v>
          </cell>
          <cell r="H49">
            <v>3910416750</v>
          </cell>
          <cell r="I49">
            <v>139583250</v>
          </cell>
          <cell r="J49">
            <v>206000000000</v>
          </cell>
          <cell r="K49">
            <v>29000000000</v>
          </cell>
          <cell r="L49">
            <v>29000000000</v>
          </cell>
          <cell r="M49"/>
          <cell r="N49">
            <v>132000000000</v>
          </cell>
          <cell r="O49"/>
          <cell r="P49">
            <v>45000000000</v>
          </cell>
          <cell r="Q49"/>
          <cell r="R49">
            <v>29000000000</v>
          </cell>
          <cell r="S49">
            <v>53640780000</v>
          </cell>
          <cell r="T49">
            <v>52460000</v>
          </cell>
          <cell r="U49">
            <v>0</v>
          </cell>
          <cell r="V49">
            <v>0</v>
          </cell>
          <cell r="W49">
            <v>18060000</v>
          </cell>
          <cell r="X49">
            <v>6020000</v>
          </cell>
          <cell r="Y49">
            <v>3662740000</v>
          </cell>
          <cell r="Z49">
            <v>1106851828.5718436</v>
          </cell>
        </row>
        <row r="50">
          <cell r="C50" t="str">
            <v>Croatia</v>
          </cell>
          <cell r="D50">
            <v>19200000000</v>
          </cell>
          <cell r="E50">
            <v>70000000</v>
          </cell>
          <cell r="F50">
            <v>18430000000</v>
          </cell>
          <cell r="G50">
            <v>700000000.00000012</v>
          </cell>
          <cell r="H50">
            <v>674385600.00000012</v>
          </cell>
          <cell r="I50">
            <v>25614400</v>
          </cell>
          <cell r="J50">
            <v>13338000000</v>
          </cell>
          <cell r="K50">
            <v>9044000000</v>
          </cell>
          <cell r="L50">
            <v>8924000000</v>
          </cell>
          <cell r="M50">
            <v>120000000</v>
          </cell>
          <cell r="N50">
            <v>3454000000</v>
          </cell>
          <cell r="O50">
            <v>400000000</v>
          </cell>
          <cell r="P50">
            <v>840000000</v>
          </cell>
          <cell r="Q50">
            <v>8524000000</v>
          </cell>
          <cell r="R50">
            <v>0</v>
          </cell>
          <cell r="S50">
            <v>1855020000</v>
          </cell>
          <cell r="T50">
            <v>234780000</v>
          </cell>
          <cell r="U50">
            <v>626080000</v>
          </cell>
          <cell r="V50">
            <v>0</v>
          </cell>
          <cell r="W50">
            <v>0</v>
          </cell>
          <cell r="X50">
            <v>148780000</v>
          </cell>
          <cell r="Y50">
            <v>1461140000</v>
          </cell>
          <cell r="Z50">
            <v>645069662.50123262</v>
          </cell>
        </row>
        <row r="51">
          <cell r="C51" t="str">
            <v>Cuba</v>
          </cell>
          <cell r="D51">
            <v>29320000000</v>
          </cell>
          <cell r="E51">
            <v>0</v>
          </cell>
          <cell r="F51">
            <v>24360000000</v>
          </cell>
          <cell r="G51">
            <v>4960000000</v>
          </cell>
          <cell r="H51">
            <v>4120083520</v>
          </cell>
          <cell r="I51">
            <v>839916480</v>
          </cell>
          <cell r="J51">
            <v>64609000000</v>
          </cell>
          <cell r="K51">
            <v>33837000000</v>
          </cell>
          <cell r="L51">
            <v>22122000000</v>
          </cell>
          <cell r="M51">
            <v>11715000000</v>
          </cell>
          <cell r="N51">
            <v>26572000000</v>
          </cell>
          <cell r="O51"/>
          <cell r="P51">
            <v>4200000000</v>
          </cell>
          <cell r="Q51"/>
          <cell r="R51">
            <v>22122000000</v>
          </cell>
          <cell r="S51">
            <v>6527400000</v>
          </cell>
          <cell r="T51">
            <v>3283480000</v>
          </cell>
          <cell r="U51">
            <v>143620000</v>
          </cell>
          <cell r="V51">
            <v>0</v>
          </cell>
          <cell r="W51">
            <v>4212280000</v>
          </cell>
          <cell r="X51">
            <v>1014800000</v>
          </cell>
          <cell r="Y51">
            <v>2856060000</v>
          </cell>
          <cell r="Z51">
            <v>1228600304.8006058</v>
          </cell>
        </row>
        <row r="52">
          <cell r="C52" t="str">
            <v>Cyprus</v>
          </cell>
          <cell r="D52">
            <v>1728400000</v>
          </cell>
          <cell r="E52">
            <v>132400000</v>
          </cell>
          <cell r="F52">
            <v>1291800000</v>
          </cell>
          <cell r="G52">
            <v>304200000</v>
          </cell>
          <cell r="H52">
            <v>245261250</v>
          </cell>
          <cell r="I52">
            <v>58938750</v>
          </cell>
          <cell r="J52">
            <v>1140000000</v>
          </cell>
          <cell r="K52">
            <v>821000000</v>
          </cell>
          <cell r="L52">
            <v>726000000</v>
          </cell>
          <cell r="M52">
            <v>95000000</v>
          </cell>
          <cell r="N52">
            <v>20000000</v>
          </cell>
          <cell r="O52"/>
          <cell r="P52">
            <v>299000000</v>
          </cell>
          <cell r="Q52">
            <v>726000000</v>
          </cell>
          <cell r="R52">
            <v>0</v>
          </cell>
          <cell r="S52">
            <v>1809440000</v>
          </cell>
          <cell r="T52">
            <v>11180000</v>
          </cell>
          <cell r="U52">
            <v>63640000</v>
          </cell>
          <cell r="V52">
            <v>0</v>
          </cell>
          <cell r="W52">
            <v>0</v>
          </cell>
          <cell r="X52">
            <v>42140000</v>
          </cell>
          <cell r="Y52">
            <v>265740000</v>
          </cell>
          <cell r="Z52">
            <v>127753860.51368238</v>
          </cell>
        </row>
        <row r="53">
          <cell r="C53" t="str">
            <v>Czech Republic</v>
          </cell>
          <cell r="D53">
            <v>26569999999.999996</v>
          </cell>
          <cell r="E53">
            <v>100000000</v>
          </cell>
          <cell r="F53">
            <v>131000000</v>
          </cell>
          <cell r="G53">
            <v>26338999999.999996</v>
          </cell>
          <cell r="H53">
            <v>129298151.00000001</v>
          </cell>
          <cell r="I53">
            <v>26209701848.999996</v>
          </cell>
          <cell r="J53">
            <v>42340000000</v>
          </cell>
          <cell r="K53">
            <v>31710000000</v>
          </cell>
          <cell r="L53">
            <v>31260000000</v>
          </cell>
          <cell r="M53">
            <v>450000000</v>
          </cell>
          <cell r="N53">
            <v>9860000000</v>
          </cell>
          <cell r="O53"/>
          <cell r="P53">
            <v>770000000</v>
          </cell>
          <cell r="Q53"/>
          <cell r="R53">
            <v>31260000000</v>
          </cell>
          <cell r="S53">
            <v>30960000</v>
          </cell>
          <cell r="T53">
            <v>116100000</v>
          </cell>
          <cell r="U53">
            <v>0</v>
          </cell>
          <cell r="V53">
            <v>0</v>
          </cell>
          <cell r="W53">
            <v>0</v>
          </cell>
          <cell r="X53">
            <v>0</v>
          </cell>
          <cell r="Y53">
            <v>637260000</v>
          </cell>
          <cell r="Z53">
            <v>2803165706.6584902</v>
          </cell>
        </row>
        <row r="54">
          <cell r="C54" t="str">
            <v>Denmark</v>
          </cell>
          <cell r="D54">
            <v>5871000000</v>
          </cell>
          <cell r="E54">
            <v>320000000</v>
          </cell>
          <cell r="F54">
            <v>1011000000</v>
          </cell>
          <cell r="G54">
            <v>4540000000</v>
          </cell>
          <cell r="H54">
            <v>979732000</v>
          </cell>
          <cell r="I54">
            <v>3560268000</v>
          </cell>
          <cell r="J54">
            <v>26260000000</v>
          </cell>
          <cell r="K54">
            <v>24210000000</v>
          </cell>
          <cell r="L54">
            <v>23860000000</v>
          </cell>
          <cell r="M54">
            <v>350000000</v>
          </cell>
          <cell r="N54">
            <v>2000000000</v>
          </cell>
          <cell r="O54">
            <v>5620000000</v>
          </cell>
          <cell r="P54">
            <v>50000000</v>
          </cell>
          <cell r="Q54">
            <v>18240000000</v>
          </cell>
          <cell r="R54">
            <v>0</v>
          </cell>
          <cell r="S54">
            <v>819580000</v>
          </cell>
          <cell r="T54">
            <v>872900000</v>
          </cell>
          <cell r="U54">
            <v>3440000</v>
          </cell>
          <cell r="V54">
            <v>0</v>
          </cell>
          <cell r="W54">
            <v>0</v>
          </cell>
          <cell r="X54">
            <v>100620000</v>
          </cell>
          <cell r="Y54">
            <v>2242880000</v>
          </cell>
          <cell r="Z54">
            <v>1642845104.0580735</v>
          </cell>
        </row>
        <row r="55">
          <cell r="C55" t="str">
            <v>Djibouti</v>
          </cell>
          <cell r="D55">
            <v>56000000</v>
          </cell>
          <cell r="E55">
            <v>0</v>
          </cell>
          <cell r="F55">
            <v>56000000</v>
          </cell>
          <cell r="G55">
            <v>0</v>
          </cell>
          <cell r="H55">
            <v>0</v>
          </cell>
          <cell r="I55">
            <v>0</v>
          </cell>
          <cell r="J55">
            <v>17016000000</v>
          </cell>
          <cell r="K55">
            <v>16000000</v>
          </cell>
          <cell r="L55">
            <v>16000000</v>
          </cell>
          <cell r="M55"/>
          <cell r="N55">
            <v>17000000000</v>
          </cell>
          <cell r="O55"/>
          <cell r="P55"/>
          <cell r="Q55"/>
          <cell r="R55">
            <v>16000000</v>
          </cell>
          <cell r="S55">
            <v>11180000</v>
          </cell>
          <cell r="T55">
            <v>0</v>
          </cell>
          <cell r="U55">
            <v>618340000</v>
          </cell>
          <cell r="V55">
            <v>0</v>
          </cell>
          <cell r="W55">
            <v>6880000</v>
          </cell>
          <cell r="X55">
            <v>16926520000</v>
          </cell>
          <cell r="Y55">
            <v>275200000</v>
          </cell>
          <cell r="Z55">
            <v>32578520.133141413</v>
          </cell>
        </row>
        <row r="56">
          <cell r="C56" t="str">
            <v>Dominica</v>
          </cell>
          <cell r="D56">
            <v>446600000</v>
          </cell>
          <cell r="E56">
            <v>267200000</v>
          </cell>
          <cell r="F56">
            <v>178400000</v>
          </cell>
          <cell r="G56">
            <v>1000000</v>
          </cell>
          <cell r="H56">
            <v>1000000</v>
          </cell>
          <cell r="I56">
            <v>0</v>
          </cell>
          <cell r="J56">
            <v>250000000</v>
          </cell>
          <cell r="K56">
            <v>60000000</v>
          </cell>
          <cell r="L56">
            <v>60000000</v>
          </cell>
          <cell r="M56"/>
          <cell r="N56">
            <v>20000000</v>
          </cell>
          <cell r="O56"/>
          <cell r="P56">
            <v>170000000</v>
          </cell>
          <cell r="Q56"/>
          <cell r="R56">
            <v>60000000</v>
          </cell>
          <cell r="S56">
            <v>124700000</v>
          </cell>
          <cell r="T56">
            <v>860000</v>
          </cell>
          <cell r="U56">
            <v>0</v>
          </cell>
          <cell r="V56">
            <v>0</v>
          </cell>
          <cell r="W56">
            <v>0</v>
          </cell>
          <cell r="X56">
            <v>33540000</v>
          </cell>
          <cell r="Y56">
            <v>86860000</v>
          </cell>
          <cell r="Z56">
            <v>7483720.0268730568</v>
          </cell>
        </row>
        <row r="57">
          <cell r="C57" t="str">
            <v>Dominican Republic</v>
          </cell>
          <cell r="D57">
            <v>18170000000</v>
          </cell>
          <cell r="E57">
            <v>0</v>
          </cell>
          <cell r="F57">
            <v>17361000000</v>
          </cell>
          <cell r="G57">
            <v>809000000</v>
          </cell>
          <cell r="H57">
            <v>633204300</v>
          </cell>
          <cell r="I57">
            <v>175795700</v>
          </cell>
          <cell r="J57">
            <v>23970000000</v>
          </cell>
          <cell r="K57">
            <v>8000000000</v>
          </cell>
          <cell r="L57">
            <v>8000000000</v>
          </cell>
          <cell r="M57"/>
          <cell r="N57">
            <v>11970000000</v>
          </cell>
          <cell r="O57"/>
          <cell r="P57">
            <v>4000000000</v>
          </cell>
          <cell r="Q57"/>
          <cell r="R57">
            <v>8000000000</v>
          </cell>
          <cell r="S57">
            <v>0</v>
          </cell>
          <cell r="T57">
            <v>0</v>
          </cell>
          <cell r="U57">
            <v>6020000</v>
          </cell>
          <cell r="V57">
            <v>0</v>
          </cell>
          <cell r="W57">
            <v>211560000</v>
          </cell>
          <cell r="X57">
            <v>0</v>
          </cell>
          <cell r="Y57">
            <v>1021680000</v>
          </cell>
          <cell r="Z57">
            <v>1034583443.2892163</v>
          </cell>
        </row>
        <row r="58">
          <cell r="C58" t="str">
            <v>Ecuador</v>
          </cell>
          <cell r="D58">
            <v>129415600000</v>
          </cell>
          <cell r="E58">
            <v>128520800000</v>
          </cell>
          <cell r="F58">
            <v>292700000</v>
          </cell>
          <cell r="G58">
            <v>602099999.99999988</v>
          </cell>
          <cell r="H58">
            <v>582228291.5999999</v>
          </cell>
          <cell r="I58">
            <v>19871708.399999999</v>
          </cell>
          <cell r="J58">
            <v>74977000000</v>
          </cell>
          <cell r="K58">
            <v>11864000000</v>
          </cell>
          <cell r="L58">
            <v>9924000000</v>
          </cell>
          <cell r="M58">
            <v>1940000000</v>
          </cell>
          <cell r="N58">
            <v>49199000000</v>
          </cell>
          <cell r="O58"/>
          <cell r="P58">
            <v>13914000000</v>
          </cell>
          <cell r="Q58">
            <v>9924000000</v>
          </cell>
          <cell r="R58">
            <v>0</v>
          </cell>
          <cell r="S58">
            <v>13223360000</v>
          </cell>
          <cell r="T58">
            <v>296700000</v>
          </cell>
          <cell r="U58">
            <v>1494680000</v>
          </cell>
          <cell r="V58">
            <v>483320000</v>
          </cell>
          <cell r="W58">
            <v>207260000</v>
          </cell>
          <cell r="X58">
            <v>3630060000</v>
          </cell>
          <cell r="Y58">
            <v>4631100000</v>
          </cell>
          <cell r="Z58">
            <v>1108606223.7804656</v>
          </cell>
        </row>
        <row r="59">
          <cell r="C59" t="str">
            <v>Egypt</v>
          </cell>
          <cell r="D59">
            <v>700000000</v>
          </cell>
          <cell r="E59">
            <v>0</v>
          </cell>
          <cell r="F59">
            <v>0</v>
          </cell>
          <cell r="G59">
            <v>700000000</v>
          </cell>
          <cell r="H59">
            <v>0</v>
          </cell>
          <cell r="I59">
            <v>700000000</v>
          </cell>
          <cell r="J59">
            <v>36710000000</v>
          </cell>
          <cell r="K59">
            <v>28730000000</v>
          </cell>
          <cell r="L59">
            <v>28730000000</v>
          </cell>
          <cell r="M59"/>
          <cell r="N59"/>
          <cell r="O59"/>
          <cell r="P59">
            <v>7980000000</v>
          </cell>
          <cell r="Q59"/>
          <cell r="R59">
            <v>28730000000</v>
          </cell>
          <cell r="S59">
            <v>1506720000</v>
          </cell>
          <cell r="T59">
            <v>12145780000</v>
          </cell>
          <cell r="U59">
            <v>22331620000</v>
          </cell>
          <cell r="V59">
            <v>7740000</v>
          </cell>
          <cell r="W59">
            <v>83420000</v>
          </cell>
          <cell r="X59">
            <v>1007570840000</v>
          </cell>
          <cell r="Y59">
            <v>10072320000</v>
          </cell>
          <cell r="Z59">
            <v>2662050886.7421331</v>
          </cell>
        </row>
        <row r="60">
          <cell r="C60" t="str">
            <v>El Salvador</v>
          </cell>
          <cell r="D60">
            <v>2870000000</v>
          </cell>
          <cell r="E60">
            <v>48000000</v>
          </cell>
          <cell r="F60">
            <v>2672000000</v>
          </cell>
          <cell r="G60">
            <v>150000000</v>
          </cell>
          <cell r="H60">
            <v>142021350</v>
          </cell>
          <cell r="I60">
            <v>7978650</v>
          </cell>
          <cell r="J60">
            <v>15350000000</v>
          </cell>
          <cell r="K60">
            <v>6730000000</v>
          </cell>
          <cell r="L60">
            <v>6130000000</v>
          </cell>
          <cell r="M60">
            <v>600000000</v>
          </cell>
          <cell r="N60">
            <v>6370000000</v>
          </cell>
          <cell r="O60">
            <v>2100000000</v>
          </cell>
          <cell r="P60">
            <v>2250000000</v>
          </cell>
          <cell r="Q60">
            <v>4030000000</v>
          </cell>
          <cell r="R60">
            <v>0</v>
          </cell>
          <cell r="S60">
            <v>0</v>
          </cell>
          <cell r="T60">
            <v>0</v>
          </cell>
          <cell r="U60">
            <v>0</v>
          </cell>
          <cell r="V60">
            <v>0</v>
          </cell>
          <cell r="W60">
            <v>467840000</v>
          </cell>
          <cell r="X60">
            <v>0</v>
          </cell>
          <cell r="Y60">
            <v>665640000</v>
          </cell>
          <cell r="Z60">
            <v>553719601.29560471</v>
          </cell>
        </row>
        <row r="61">
          <cell r="C61" t="str">
            <v>Equatorial Guinea</v>
          </cell>
          <cell r="D61">
            <v>16260100000</v>
          </cell>
          <cell r="E61">
            <v>0</v>
          </cell>
          <cell r="F61">
            <v>16258800000</v>
          </cell>
          <cell r="G61">
            <v>1300000</v>
          </cell>
          <cell r="H61">
            <v>1017509.9999999999</v>
          </cell>
          <cell r="I61">
            <v>282490</v>
          </cell>
          <cell r="J61">
            <v>2940000000</v>
          </cell>
          <cell r="K61">
            <v>1200000000</v>
          </cell>
          <cell r="L61">
            <v>1200000000</v>
          </cell>
          <cell r="M61"/>
          <cell r="N61">
            <v>1040000000</v>
          </cell>
          <cell r="O61"/>
          <cell r="P61">
            <v>700000000</v>
          </cell>
          <cell r="Q61"/>
          <cell r="R61">
            <v>1200000000</v>
          </cell>
          <cell r="S61">
            <v>599420000</v>
          </cell>
          <cell r="T61">
            <v>0</v>
          </cell>
          <cell r="U61">
            <v>0</v>
          </cell>
          <cell r="V61">
            <v>0</v>
          </cell>
          <cell r="W61">
            <v>276920000</v>
          </cell>
          <cell r="X61">
            <v>0</v>
          </cell>
          <cell r="Y61">
            <v>283800000</v>
          </cell>
          <cell r="Z61">
            <v>8772000.0910666026</v>
          </cell>
        </row>
        <row r="62">
          <cell r="C62" t="str">
            <v>Eritrea</v>
          </cell>
          <cell r="D62">
            <v>15320000000</v>
          </cell>
          <cell r="E62">
            <v>0</v>
          </cell>
          <cell r="F62">
            <v>14984000000</v>
          </cell>
          <cell r="G62">
            <v>336000000.00000006</v>
          </cell>
          <cell r="H62">
            <v>328543152.00000006</v>
          </cell>
          <cell r="I62">
            <v>7456848</v>
          </cell>
          <cell r="J62">
            <v>75920000000</v>
          </cell>
          <cell r="K62">
            <v>6900000000</v>
          </cell>
          <cell r="L62">
            <v>6900000000</v>
          </cell>
          <cell r="M62"/>
          <cell r="N62">
            <v>69000000000</v>
          </cell>
          <cell r="O62"/>
          <cell r="P62">
            <v>20000000</v>
          </cell>
          <cell r="Q62"/>
          <cell r="R62">
            <v>6900000000</v>
          </cell>
          <cell r="S62">
            <v>28574360000</v>
          </cell>
          <cell r="T62">
            <v>73100000</v>
          </cell>
          <cell r="U62">
            <v>49027740000</v>
          </cell>
          <cell r="V62">
            <v>0</v>
          </cell>
          <cell r="W62">
            <v>52460000</v>
          </cell>
          <cell r="X62">
            <v>17399520000</v>
          </cell>
          <cell r="Y62">
            <v>714660000</v>
          </cell>
          <cell r="Z62">
            <v>74196500.8554212</v>
          </cell>
        </row>
        <row r="63">
          <cell r="C63" t="str">
            <v>Estonia</v>
          </cell>
          <cell r="D63">
            <v>22340000000</v>
          </cell>
          <cell r="E63">
            <v>550000000</v>
          </cell>
          <cell r="F63">
            <v>20050000000</v>
          </cell>
          <cell r="G63">
            <v>1740000000</v>
          </cell>
          <cell r="H63">
            <v>1506704279.9999998</v>
          </cell>
          <cell r="I63">
            <v>233295720</v>
          </cell>
          <cell r="J63">
            <v>9490000000</v>
          </cell>
          <cell r="K63">
            <v>6450000000</v>
          </cell>
          <cell r="L63">
            <v>6030000000</v>
          </cell>
          <cell r="M63">
            <v>420000000</v>
          </cell>
          <cell r="N63">
            <v>2970000000</v>
          </cell>
          <cell r="O63">
            <v>1990000000</v>
          </cell>
          <cell r="P63">
            <v>70000000</v>
          </cell>
          <cell r="Q63">
            <v>4040000000</v>
          </cell>
          <cell r="R63">
            <v>0</v>
          </cell>
          <cell r="S63">
            <v>182320000</v>
          </cell>
          <cell r="T63">
            <v>3287780000</v>
          </cell>
          <cell r="U63">
            <v>2580000</v>
          </cell>
          <cell r="V63">
            <v>0</v>
          </cell>
          <cell r="W63">
            <v>0</v>
          </cell>
          <cell r="X63">
            <v>6020000</v>
          </cell>
          <cell r="Y63">
            <v>4570900000</v>
          </cell>
          <cell r="Z63">
            <v>447801141.81784654</v>
          </cell>
        </row>
        <row r="64">
          <cell r="C64" t="str">
            <v>Ethiopia</v>
          </cell>
          <cell r="D64">
            <v>122960000000</v>
          </cell>
          <cell r="E64">
            <v>0</v>
          </cell>
          <cell r="F64">
            <v>117850000000</v>
          </cell>
          <cell r="G64">
            <v>5110000000</v>
          </cell>
          <cell r="H64">
            <v>4897638620</v>
          </cell>
          <cell r="I64">
            <v>212361380</v>
          </cell>
          <cell r="J64">
            <v>356830000000</v>
          </cell>
          <cell r="K64">
            <v>145650000000</v>
          </cell>
          <cell r="L64">
            <v>139500000000</v>
          </cell>
          <cell r="M64">
            <v>6150000000</v>
          </cell>
          <cell r="N64">
            <v>200000000000</v>
          </cell>
          <cell r="O64">
            <v>17090000000</v>
          </cell>
          <cell r="P64">
            <v>11180000000</v>
          </cell>
          <cell r="Q64">
            <v>122410000000</v>
          </cell>
          <cell r="R64">
            <v>0</v>
          </cell>
          <cell r="S64">
            <v>260789840000</v>
          </cell>
          <cell r="T64">
            <v>9129760000</v>
          </cell>
          <cell r="U64">
            <v>218440000</v>
          </cell>
          <cell r="V64">
            <v>0</v>
          </cell>
          <cell r="W64">
            <v>0</v>
          </cell>
          <cell r="X64">
            <v>144890220000</v>
          </cell>
          <cell r="Y64">
            <v>7618740000</v>
          </cell>
          <cell r="Z64">
            <v>772092528.74203753</v>
          </cell>
        </row>
        <row r="65">
          <cell r="C65" t="str">
            <v>Falkland Islands</v>
          </cell>
          <cell r="D65">
            <v>0</v>
          </cell>
          <cell r="E65">
            <v>0</v>
          </cell>
          <cell r="F65">
            <v>0</v>
          </cell>
          <cell r="G65">
            <v>0</v>
          </cell>
          <cell r="H65">
            <v>0</v>
          </cell>
          <cell r="I65">
            <v>0</v>
          </cell>
          <cell r="J65">
            <v>11095000000</v>
          </cell>
          <cell r="K65"/>
          <cell r="L65"/>
          <cell r="M65"/>
          <cell r="N65">
            <v>11095000000</v>
          </cell>
          <cell r="O65"/>
          <cell r="P65"/>
          <cell r="Q65"/>
          <cell r="R65"/>
          <cell r="S65"/>
          <cell r="T65">
            <v>151360000</v>
          </cell>
          <cell r="U65">
            <v>73100000</v>
          </cell>
          <cell r="V65">
            <v>0</v>
          </cell>
          <cell r="W65">
            <v>0</v>
          </cell>
          <cell r="X65"/>
          <cell r="Y65"/>
          <cell r="Z65">
            <v>399040.00373557169</v>
          </cell>
        </row>
        <row r="66">
          <cell r="C66" t="str">
            <v>Faroe Islands</v>
          </cell>
          <cell r="D66">
            <v>800000</v>
          </cell>
          <cell r="E66">
            <v>0</v>
          </cell>
          <cell r="F66">
            <v>0</v>
          </cell>
          <cell r="G66">
            <v>800000</v>
          </cell>
          <cell r="H66">
            <v>626159.99999999988</v>
          </cell>
          <cell r="I66">
            <v>173840</v>
          </cell>
          <cell r="J66">
            <v>30000000</v>
          </cell>
          <cell r="K66">
            <v>30000000</v>
          </cell>
          <cell r="L66">
            <v>30000000</v>
          </cell>
          <cell r="M66"/>
          <cell r="N66"/>
          <cell r="O66"/>
          <cell r="P66"/>
          <cell r="Q66"/>
          <cell r="R66">
            <v>30000000</v>
          </cell>
          <cell r="S66">
            <v>88580000</v>
          </cell>
          <cell r="T66">
            <v>0</v>
          </cell>
          <cell r="U66">
            <v>0</v>
          </cell>
          <cell r="V66">
            <v>0</v>
          </cell>
          <cell r="W66">
            <v>0</v>
          </cell>
          <cell r="X66">
            <v>2580000</v>
          </cell>
          <cell r="Y66">
            <v>498800000</v>
          </cell>
          <cell r="Z66">
            <v>261440.01121632726</v>
          </cell>
        </row>
        <row r="67">
          <cell r="C67" t="str">
            <v>Fiji</v>
          </cell>
          <cell r="D67">
            <v>9928900000</v>
          </cell>
          <cell r="E67">
            <v>4201700000</v>
          </cell>
          <cell r="F67">
            <v>4321600000</v>
          </cell>
          <cell r="G67">
            <v>1405600000</v>
          </cell>
          <cell r="H67">
            <v>965262065.5999999</v>
          </cell>
          <cell r="I67">
            <v>440337934.40000004</v>
          </cell>
          <cell r="J67">
            <v>4250000000</v>
          </cell>
          <cell r="K67">
            <v>1650000000</v>
          </cell>
          <cell r="L67">
            <v>1650000000</v>
          </cell>
          <cell r="M67"/>
          <cell r="N67">
            <v>1750000000</v>
          </cell>
          <cell r="O67"/>
          <cell r="P67">
            <v>850000000</v>
          </cell>
          <cell r="Q67"/>
          <cell r="R67">
            <v>1650000000</v>
          </cell>
          <cell r="S67"/>
          <cell r="T67">
            <v>0</v>
          </cell>
          <cell r="U67">
            <v>0</v>
          </cell>
          <cell r="V67">
            <v>0</v>
          </cell>
          <cell r="W67">
            <v>506540000</v>
          </cell>
          <cell r="X67"/>
          <cell r="Y67"/>
          <cell r="Z67">
            <v>368628680.9709667</v>
          </cell>
        </row>
        <row r="68">
          <cell r="C68" t="str">
            <v>Finland</v>
          </cell>
          <cell r="D68">
            <v>222180000000</v>
          </cell>
          <cell r="E68">
            <v>2302100000</v>
          </cell>
          <cell r="F68">
            <v>152123900000</v>
          </cell>
          <cell r="G68">
            <v>67754000000</v>
          </cell>
          <cell r="H68">
            <v>49699320604</v>
          </cell>
          <cell r="I68">
            <v>18054679396</v>
          </cell>
          <cell r="J68">
            <v>22919000000</v>
          </cell>
          <cell r="K68">
            <v>22548000000</v>
          </cell>
          <cell r="L68">
            <v>19478000000</v>
          </cell>
          <cell r="M68">
            <v>3070000000</v>
          </cell>
          <cell r="N68">
            <v>330000000</v>
          </cell>
          <cell r="O68">
            <v>6590000000</v>
          </cell>
          <cell r="P68">
            <v>41000000</v>
          </cell>
          <cell r="Q68">
            <v>12888000000</v>
          </cell>
          <cell r="R68">
            <v>0</v>
          </cell>
          <cell r="S68">
            <v>11237620000</v>
          </cell>
          <cell r="T68">
            <v>45481100000</v>
          </cell>
          <cell r="U68">
            <v>2885300000</v>
          </cell>
          <cell r="V68">
            <v>0</v>
          </cell>
          <cell r="W68">
            <v>0</v>
          </cell>
          <cell r="X68">
            <v>62780000</v>
          </cell>
          <cell r="Y68">
            <v>67469580000</v>
          </cell>
          <cell r="Z68">
            <v>1852253387.9840937</v>
          </cell>
        </row>
        <row r="69">
          <cell r="C69" t="str">
            <v>France</v>
          </cell>
          <cell r="D69">
            <v>164240000000</v>
          </cell>
          <cell r="E69">
            <v>0</v>
          </cell>
          <cell r="F69">
            <v>143380000000</v>
          </cell>
          <cell r="G69">
            <v>20860000000</v>
          </cell>
          <cell r="H69">
            <v>18720807000</v>
          </cell>
          <cell r="I69">
            <v>2139193000</v>
          </cell>
          <cell r="J69">
            <v>288924000000</v>
          </cell>
          <cell r="K69">
            <v>183037000000</v>
          </cell>
          <cell r="L69">
            <v>176805000000</v>
          </cell>
          <cell r="M69">
            <v>6232000000</v>
          </cell>
          <cell r="N69">
            <v>95776000000</v>
          </cell>
          <cell r="O69">
            <v>34372000000</v>
          </cell>
          <cell r="P69">
            <v>10111000000</v>
          </cell>
          <cell r="Q69">
            <v>142433000000</v>
          </cell>
          <cell r="R69">
            <v>0</v>
          </cell>
          <cell r="S69">
            <v>12556000000</v>
          </cell>
          <cell r="T69">
            <v>2082060000</v>
          </cell>
          <cell r="U69">
            <v>5231380000</v>
          </cell>
          <cell r="V69">
            <v>423120000</v>
          </cell>
          <cell r="W69">
            <v>672520000</v>
          </cell>
          <cell r="X69">
            <v>6064720000</v>
          </cell>
          <cell r="Y69">
            <v>6766480000</v>
          </cell>
          <cell r="Z69">
            <v>17203216438.945358</v>
          </cell>
        </row>
        <row r="70">
          <cell r="C70" t="str">
            <v>French Guiana</v>
          </cell>
          <cell r="D70">
            <v>81380000000</v>
          </cell>
          <cell r="E70">
            <v>78313000000</v>
          </cell>
          <cell r="F70">
            <v>3060000000</v>
          </cell>
          <cell r="G70">
            <v>7000000</v>
          </cell>
          <cell r="H70">
            <v>6982143</v>
          </cell>
          <cell r="I70">
            <v>17857</v>
          </cell>
          <cell r="J70">
            <v>230000000</v>
          </cell>
          <cell r="K70">
            <v>115000000</v>
          </cell>
          <cell r="L70">
            <v>110000000</v>
          </cell>
          <cell r="M70">
            <v>5000000</v>
          </cell>
          <cell r="N70">
            <v>75000000</v>
          </cell>
          <cell r="O70"/>
          <cell r="P70">
            <v>40000000</v>
          </cell>
          <cell r="Q70"/>
          <cell r="R70">
            <v>110000000</v>
          </cell>
          <cell r="S70"/>
          <cell r="T70"/>
          <cell r="U70"/>
          <cell r="V70"/>
          <cell r="W70"/>
          <cell r="X70"/>
          <cell r="Y70"/>
          <cell r="Z70"/>
        </row>
        <row r="71">
          <cell r="C71" t="str">
            <v>Gabon</v>
          </cell>
          <cell r="D71">
            <v>220000000000</v>
          </cell>
          <cell r="E71">
            <v>143340000000</v>
          </cell>
          <cell r="F71">
            <v>76360000000</v>
          </cell>
          <cell r="G71">
            <v>300000000</v>
          </cell>
          <cell r="H71">
            <v>298826100</v>
          </cell>
          <cell r="I71">
            <v>1173900</v>
          </cell>
          <cell r="J71">
            <v>51600000000</v>
          </cell>
          <cell r="K71">
            <v>3250000000</v>
          </cell>
          <cell r="L71">
            <v>3250000000</v>
          </cell>
          <cell r="M71"/>
          <cell r="N71">
            <v>46650000000</v>
          </cell>
          <cell r="O71"/>
          <cell r="P71">
            <v>1700000000</v>
          </cell>
          <cell r="Q71"/>
          <cell r="R71">
            <v>3250000000</v>
          </cell>
          <cell r="S71">
            <v>9652640000</v>
          </cell>
          <cell r="T71">
            <v>0</v>
          </cell>
          <cell r="U71">
            <v>0</v>
          </cell>
          <cell r="V71">
            <v>0</v>
          </cell>
          <cell r="W71">
            <v>976960000</v>
          </cell>
          <cell r="X71">
            <v>0</v>
          </cell>
          <cell r="Y71">
            <v>4546820000</v>
          </cell>
          <cell r="Z71">
            <v>68089640.119438961</v>
          </cell>
        </row>
        <row r="72">
          <cell r="C72" t="str">
            <v>Gambia</v>
          </cell>
          <cell r="D72">
            <v>4800000000</v>
          </cell>
          <cell r="E72">
            <v>8000000</v>
          </cell>
          <cell r="F72">
            <v>4778000000</v>
          </cell>
          <cell r="G72">
            <v>14000000</v>
          </cell>
          <cell r="H72">
            <v>13970768</v>
          </cell>
          <cell r="I72">
            <v>29232</v>
          </cell>
          <cell r="J72">
            <v>6150000000</v>
          </cell>
          <cell r="K72">
            <v>4500000000</v>
          </cell>
          <cell r="L72">
            <v>4500000000</v>
          </cell>
          <cell r="M72"/>
          <cell r="N72">
            <v>1600000000</v>
          </cell>
          <cell r="O72"/>
          <cell r="P72">
            <v>50000000</v>
          </cell>
          <cell r="Q72"/>
          <cell r="R72">
            <v>4500000000</v>
          </cell>
          <cell r="S72">
            <v>2101840000</v>
          </cell>
          <cell r="T72">
            <v>0</v>
          </cell>
          <cell r="U72">
            <v>860000</v>
          </cell>
          <cell r="V72">
            <v>0</v>
          </cell>
          <cell r="W72">
            <v>1171320000</v>
          </cell>
          <cell r="X72">
            <v>20640000</v>
          </cell>
          <cell r="Y72">
            <v>492780000</v>
          </cell>
          <cell r="Z72">
            <v>45775220.254659668</v>
          </cell>
        </row>
        <row r="73">
          <cell r="C73" t="str">
            <v>Georgia</v>
          </cell>
          <cell r="D73">
            <v>28224000000</v>
          </cell>
          <cell r="E73">
            <v>5000000000</v>
          </cell>
          <cell r="F73">
            <v>22504000000</v>
          </cell>
          <cell r="G73">
            <v>720000000.00000012</v>
          </cell>
          <cell r="H73">
            <v>660936240.00000012</v>
          </cell>
          <cell r="I73">
            <v>59063760</v>
          </cell>
          <cell r="J73">
            <v>24800000000</v>
          </cell>
          <cell r="K73">
            <v>4150000000</v>
          </cell>
          <cell r="L73">
            <v>2750000000</v>
          </cell>
          <cell r="M73">
            <v>1400000000</v>
          </cell>
          <cell r="N73">
            <v>19400000000</v>
          </cell>
          <cell r="O73"/>
          <cell r="P73">
            <v>1250000000</v>
          </cell>
          <cell r="Q73">
            <v>2750000000</v>
          </cell>
          <cell r="R73">
            <v>0</v>
          </cell>
          <cell r="S73">
            <v>5376720000</v>
          </cell>
          <cell r="T73">
            <v>860000</v>
          </cell>
          <cell r="U73">
            <v>1196260000</v>
          </cell>
          <cell r="V73">
            <v>998460000</v>
          </cell>
          <cell r="W73">
            <v>0</v>
          </cell>
          <cell r="X73">
            <v>749920000</v>
          </cell>
          <cell r="Y73">
            <v>646720000</v>
          </cell>
          <cell r="Z73">
            <v>394248941.35588974</v>
          </cell>
        </row>
        <row r="74">
          <cell r="C74" t="str">
            <v>Germany</v>
          </cell>
          <cell r="D74">
            <v>114090000000</v>
          </cell>
          <cell r="E74">
            <v>0</v>
          </cell>
          <cell r="F74">
            <v>61190000000</v>
          </cell>
          <cell r="G74">
            <v>52900000000</v>
          </cell>
          <cell r="H74">
            <v>27667916700</v>
          </cell>
          <cell r="I74">
            <v>25232083300</v>
          </cell>
          <cell r="J74">
            <v>167000000000</v>
          </cell>
          <cell r="K74">
            <v>118460000000</v>
          </cell>
          <cell r="L74">
            <v>115940000000</v>
          </cell>
          <cell r="M74">
            <v>2520000000</v>
          </cell>
          <cell r="N74">
            <v>46550000000</v>
          </cell>
          <cell r="O74">
            <v>25710000000</v>
          </cell>
          <cell r="P74">
            <v>1990000000</v>
          </cell>
          <cell r="Q74">
            <v>90230000000</v>
          </cell>
          <cell r="R74">
            <v>0</v>
          </cell>
          <cell r="S74">
            <v>807540000</v>
          </cell>
          <cell r="T74">
            <v>2127640000</v>
          </cell>
          <cell r="U74">
            <v>378400000</v>
          </cell>
          <cell r="V74">
            <v>0</v>
          </cell>
          <cell r="W74">
            <v>0</v>
          </cell>
          <cell r="X74">
            <v>416240000</v>
          </cell>
          <cell r="Y74">
            <v>6400980000</v>
          </cell>
          <cell r="Z74">
            <v>29076987029.230537</v>
          </cell>
        </row>
        <row r="75">
          <cell r="C75" t="str">
            <v>Ghana</v>
          </cell>
          <cell r="D75">
            <v>91950000000</v>
          </cell>
          <cell r="E75">
            <v>3950000000</v>
          </cell>
          <cell r="F75">
            <v>85400000000</v>
          </cell>
          <cell r="G75">
            <v>2600000000</v>
          </cell>
          <cell r="H75">
            <v>2451264400</v>
          </cell>
          <cell r="I75">
            <v>148735600</v>
          </cell>
          <cell r="J75">
            <v>156200000000</v>
          </cell>
          <cell r="K75">
            <v>46200000000</v>
          </cell>
          <cell r="L75">
            <v>46200000000</v>
          </cell>
          <cell r="M75"/>
          <cell r="N75">
            <v>83000000000</v>
          </cell>
          <cell r="O75"/>
          <cell r="P75">
            <v>27000000000</v>
          </cell>
          <cell r="Q75"/>
          <cell r="R75">
            <v>46200000000</v>
          </cell>
          <cell r="S75">
            <v>69365020000</v>
          </cell>
          <cell r="T75">
            <v>0</v>
          </cell>
          <cell r="U75">
            <v>1720000</v>
          </cell>
          <cell r="V75">
            <v>0</v>
          </cell>
          <cell r="W75">
            <v>106640000</v>
          </cell>
          <cell r="X75">
            <v>625220000</v>
          </cell>
          <cell r="Y75">
            <v>7721080000</v>
          </cell>
          <cell r="Z75">
            <v>1055521007.2715924</v>
          </cell>
        </row>
        <row r="76">
          <cell r="C76" t="str">
            <v>Greece</v>
          </cell>
          <cell r="D76">
            <v>39030000000</v>
          </cell>
          <cell r="E76">
            <v>0</v>
          </cell>
          <cell r="F76">
            <v>37630000000</v>
          </cell>
          <cell r="G76">
            <v>1400000000</v>
          </cell>
          <cell r="H76">
            <v>1349782000</v>
          </cell>
          <cell r="I76">
            <v>50218000</v>
          </cell>
          <cell r="J76">
            <v>81940000000</v>
          </cell>
          <cell r="K76">
            <v>25670000000</v>
          </cell>
          <cell r="L76">
            <v>20920000000</v>
          </cell>
          <cell r="M76">
            <v>4750000000</v>
          </cell>
          <cell r="N76">
            <v>44900000000</v>
          </cell>
          <cell r="O76"/>
          <cell r="P76">
            <v>11370000000</v>
          </cell>
          <cell r="Q76">
            <v>20920000000</v>
          </cell>
          <cell r="R76">
            <v>0</v>
          </cell>
          <cell r="S76">
            <v>14604520000</v>
          </cell>
          <cell r="T76">
            <v>3440000</v>
          </cell>
          <cell r="U76">
            <v>12497520000</v>
          </cell>
          <cell r="V76">
            <v>0</v>
          </cell>
          <cell r="W76">
            <v>0</v>
          </cell>
          <cell r="X76">
            <v>150500000</v>
          </cell>
          <cell r="Y76">
            <v>5381880000</v>
          </cell>
          <cell r="Z76">
            <v>1143878263.8978724</v>
          </cell>
        </row>
        <row r="77">
          <cell r="C77" t="str">
            <v>Greenland</v>
          </cell>
          <cell r="D77">
            <v>2200000</v>
          </cell>
          <cell r="E77">
            <v>0</v>
          </cell>
          <cell r="F77">
            <v>0</v>
          </cell>
          <cell r="G77">
            <v>2200000</v>
          </cell>
          <cell r="H77">
            <v>1721940</v>
          </cell>
          <cell r="I77">
            <v>478060.00000000006</v>
          </cell>
          <cell r="J77">
            <v>2359000000</v>
          </cell>
          <cell r="K77">
            <v>9000000</v>
          </cell>
          <cell r="L77">
            <v>9000000</v>
          </cell>
          <cell r="M77"/>
          <cell r="N77">
            <v>2350000000</v>
          </cell>
          <cell r="O77"/>
          <cell r="P77"/>
          <cell r="Q77"/>
          <cell r="R77">
            <v>9000000</v>
          </cell>
          <cell r="S77">
            <v>6609100000</v>
          </cell>
          <cell r="T77">
            <v>165120000</v>
          </cell>
          <cell r="U77">
            <v>670886860000</v>
          </cell>
          <cell r="V77">
            <v>7394106280000</v>
          </cell>
          <cell r="W77">
            <v>0</v>
          </cell>
          <cell r="X77">
            <v>3949120000</v>
          </cell>
          <cell r="Y77">
            <v>16314200000</v>
          </cell>
          <cell r="Z77">
            <v>13547348712.902039</v>
          </cell>
        </row>
        <row r="78">
          <cell r="C78" t="str">
            <v>Grenada</v>
          </cell>
          <cell r="D78">
            <v>169900000</v>
          </cell>
          <cell r="E78">
            <v>23200000</v>
          </cell>
          <cell r="F78">
            <v>144600000</v>
          </cell>
          <cell r="G78">
            <v>2100000</v>
          </cell>
          <cell r="H78">
            <v>2100000</v>
          </cell>
          <cell r="I78">
            <v>0</v>
          </cell>
          <cell r="J78">
            <v>110000000</v>
          </cell>
          <cell r="K78">
            <v>30000000</v>
          </cell>
          <cell r="L78">
            <v>30000000</v>
          </cell>
          <cell r="M78"/>
          <cell r="N78">
            <v>10000000</v>
          </cell>
          <cell r="O78"/>
          <cell r="P78">
            <v>70000000</v>
          </cell>
          <cell r="Q78"/>
          <cell r="R78">
            <v>30000000</v>
          </cell>
          <cell r="S78">
            <v>0</v>
          </cell>
          <cell r="T78">
            <v>0</v>
          </cell>
          <cell r="U78">
            <v>0</v>
          </cell>
          <cell r="V78">
            <v>0</v>
          </cell>
          <cell r="W78">
            <v>0</v>
          </cell>
          <cell r="X78">
            <v>0</v>
          </cell>
          <cell r="Y78">
            <v>22360000</v>
          </cell>
          <cell r="Z78">
            <v>8710940.0077723358</v>
          </cell>
        </row>
        <row r="79">
          <cell r="C79" t="str">
            <v>Guadeloupe</v>
          </cell>
          <cell r="D79">
            <v>728400000</v>
          </cell>
          <cell r="E79">
            <v>359900000</v>
          </cell>
          <cell r="F79">
            <v>326500000</v>
          </cell>
          <cell r="G79">
            <v>42000000</v>
          </cell>
          <cell r="H79">
            <v>38571414</v>
          </cell>
          <cell r="I79">
            <v>3428586.0000000005</v>
          </cell>
          <cell r="J79">
            <v>550000000</v>
          </cell>
          <cell r="K79">
            <v>205000000</v>
          </cell>
          <cell r="L79">
            <v>179000000</v>
          </cell>
          <cell r="M79">
            <v>26000000</v>
          </cell>
          <cell r="N79">
            <v>308000000</v>
          </cell>
          <cell r="O79"/>
          <cell r="P79">
            <v>37000000</v>
          </cell>
          <cell r="Q79"/>
          <cell r="R79">
            <v>179000000</v>
          </cell>
          <cell r="S79"/>
          <cell r="T79"/>
          <cell r="U79"/>
          <cell r="V79"/>
          <cell r="W79"/>
          <cell r="X79"/>
          <cell r="Y79"/>
          <cell r="Z79"/>
        </row>
        <row r="80">
          <cell r="C80" t="str">
            <v>Guatemala</v>
          </cell>
          <cell r="D80">
            <v>37220000000</v>
          </cell>
          <cell r="E80">
            <v>16270000000</v>
          </cell>
          <cell r="F80">
            <v>19630000000</v>
          </cell>
          <cell r="G80">
            <v>1320000000</v>
          </cell>
          <cell r="H80">
            <v>1207949160</v>
          </cell>
          <cell r="I80">
            <v>112050840</v>
          </cell>
          <cell r="J80">
            <v>39620800000</v>
          </cell>
          <cell r="K80">
            <v>11960800000</v>
          </cell>
          <cell r="L80">
            <v>11960800000</v>
          </cell>
          <cell r="M80"/>
          <cell r="N80">
            <v>17960000000</v>
          </cell>
          <cell r="O80"/>
          <cell r="P80">
            <v>9700000000</v>
          </cell>
          <cell r="Q80"/>
          <cell r="R80">
            <v>11960800000</v>
          </cell>
          <cell r="S80">
            <v>860000</v>
          </cell>
          <cell r="T80">
            <v>860000</v>
          </cell>
          <cell r="U80">
            <v>0</v>
          </cell>
          <cell r="V80">
            <v>0</v>
          </cell>
          <cell r="W80">
            <v>272620000</v>
          </cell>
          <cell r="X80">
            <v>0</v>
          </cell>
          <cell r="Y80">
            <v>1511880000</v>
          </cell>
          <cell r="Z80">
            <v>1047066344.4075344</v>
          </cell>
        </row>
        <row r="81">
          <cell r="C81" t="str">
            <v>Guinea</v>
          </cell>
          <cell r="D81">
            <v>65440000000</v>
          </cell>
          <cell r="E81">
            <v>630000000</v>
          </cell>
          <cell r="F81">
            <v>63880000000</v>
          </cell>
          <cell r="G81">
            <v>930000000.00000012</v>
          </cell>
          <cell r="H81">
            <v>916654500.00000012</v>
          </cell>
          <cell r="I81">
            <v>13345500</v>
          </cell>
          <cell r="J81">
            <v>143000000000</v>
          </cell>
          <cell r="K81">
            <v>29000000000</v>
          </cell>
          <cell r="L81">
            <v>29000000000</v>
          </cell>
          <cell r="M81"/>
          <cell r="N81">
            <v>107000000000</v>
          </cell>
          <cell r="O81"/>
          <cell r="P81">
            <v>7000000000</v>
          </cell>
          <cell r="Q81"/>
          <cell r="R81">
            <v>29000000000</v>
          </cell>
          <cell r="S81">
            <v>16100060000</v>
          </cell>
          <cell r="T81">
            <v>1434480000</v>
          </cell>
          <cell r="U81">
            <v>0</v>
          </cell>
          <cell r="V81">
            <v>0</v>
          </cell>
          <cell r="W81">
            <v>167700000</v>
          </cell>
          <cell r="X81">
            <v>918480000</v>
          </cell>
          <cell r="Y81">
            <v>1762140000</v>
          </cell>
          <cell r="Z81">
            <v>231839662.86926273</v>
          </cell>
        </row>
        <row r="82">
          <cell r="C82" t="str">
            <v>Guinea-Bissau</v>
          </cell>
          <cell r="D82">
            <v>20220000000</v>
          </cell>
          <cell r="E82">
            <v>0</v>
          </cell>
          <cell r="F82">
            <v>20212900000</v>
          </cell>
          <cell r="G82">
            <v>7099999.9999999991</v>
          </cell>
          <cell r="H82">
            <v>7096485.4999999991</v>
          </cell>
          <cell r="I82">
            <v>3514.5</v>
          </cell>
          <cell r="J82">
            <v>16300000000</v>
          </cell>
          <cell r="K82">
            <v>3000000000</v>
          </cell>
          <cell r="L82">
            <v>3000000000</v>
          </cell>
          <cell r="M82"/>
          <cell r="N82">
            <v>10800000000</v>
          </cell>
          <cell r="O82"/>
          <cell r="P82">
            <v>2500000000</v>
          </cell>
          <cell r="Q82"/>
          <cell r="R82">
            <v>3000000000</v>
          </cell>
          <cell r="S82">
            <v>3808080000</v>
          </cell>
          <cell r="T82">
            <v>70520000</v>
          </cell>
          <cell r="U82">
            <v>0</v>
          </cell>
          <cell r="V82">
            <v>0</v>
          </cell>
          <cell r="W82">
            <v>2861220000</v>
          </cell>
          <cell r="X82">
            <v>30960000</v>
          </cell>
          <cell r="Y82">
            <v>1791380000</v>
          </cell>
          <cell r="Z82">
            <v>31239500.291300919</v>
          </cell>
        </row>
        <row r="83">
          <cell r="C83" t="str">
            <v>Guyana</v>
          </cell>
          <cell r="D83">
            <v>165760000000</v>
          </cell>
          <cell r="E83">
            <v>70770000000</v>
          </cell>
          <cell r="F83">
            <v>94990000000</v>
          </cell>
          <cell r="G83">
            <v>0</v>
          </cell>
          <cell r="H83">
            <v>0</v>
          </cell>
          <cell r="I83">
            <v>0</v>
          </cell>
          <cell r="J83">
            <v>16780000000</v>
          </cell>
          <cell r="K83">
            <v>4200000000</v>
          </cell>
          <cell r="L83">
            <v>4200000000</v>
          </cell>
          <cell r="M83"/>
          <cell r="N83">
            <v>12300000000</v>
          </cell>
          <cell r="O83"/>
          <cell r="P83">
            <v>280000000</v>
          </cell>
          <cell r="Q83"/>
          <cell r="R83">
            <v>4200000000</v>
          </cell>
          <cell r="S83">
            <v>11109480000</v>
          </cell>
          <cell r="T83">
            <v>1758700000</v>
          </cell>
          <cell r="U83">
            <v>0</v>
          </cell>
          <cell r="V83">
            <v>0</v>
          </cell>
          <cell r="W83">
            <v>387860000</v>
          </cell>
          <cell r="X83">
            <v>12900000</v>
          </cell>
          <cell r="Y83">
            <v>1475760000</v>
          </cell>
          <cell r="Z83">
            <v>105963180.40226157</v>
          </cell>
        </row>
        <row r="84">
          <cell r="C84" t="str">
            <v>Haiti</v>
          </cell>
          <cell r="D84">
            <v>1010000000</v>
          </cell>
          <cell r="E84">
            <v>0</v>
          </cell>
          <cell r="F84">
            <v>730000000</v>
          </cell>
          <cell r="G84">
            <v>279999999.99999994</v>
          </cell>
          <cell r="H84">
            <v>202376159.99999997</v>
          </cell>
          <cell r="I84">
            <v>77623839.999999985</v>
          </cell>
          <cell r="J84">
            <v>18700000000</v>
          </cell>
          <cell r="K84">
            <v>11000000000</v>
          </cell>
          <cell r="L84">
            <v>11000000000</v>
          </cell>
          <cell r="M84"/>
          <cell r="N84">
            <v>4900000000</v>
          </cell>
          <cell r="O84"/>
          <cell r="P84">
            <v>2800000000</v>
          </cell>
          <cell r="Q84"/>
          <cell r="R84">
            <v>11000000000</v>
          </cell>
          <cell r="S84">
            <v>0</v>
          </cell>
          <cell r="T84">
            <v>17200000</v>
          </cell>
          <cell r="U84">
            <v>104060000</v>
          </cell>
          <cell r="V84">
            <v>0</v>
          </cell>
          <cell r="W84">
            <v>127280000</v>
          </cell>
          <cell r="X84">
            <v>0</v>
          </cell>
          <cell r="Y84">
            <v>731860000</v>
          </cell>
          <cell r="Z84">
            <v>652147461.67094469</v>
          </cell>
        </row>
        <row r="85">
          <cell r="C85" t="str">
            <v>Honduras</v>
          </cell>
          <cell r="D85">
            <v>51920000000</v>
          </cell>
          <cell r="E85">
            <v>4570000000</v>
          </cell>
          <cell r="F85">
            <v>47350000000</v>
          </cell>
          <cell r="G85">
            <v>0</v>
          </cell>
          <cell r="H85">
            <v>0</v>
          </cell>
          <cell r="I85">
            <v>0</v>
          </cell>
          <cell r="J85">
            <v>32300000000</v>
          </cell>
          <cell r="K85">
            <v>10200000000</v>
          </cell>
          <cell r="L85">
            <v>10200000000</v>
          </cell>
          <cell r="M85"/>
          <cell r="N85">
            <v>17600000000</v>
          </cell>
          <cell r="O85"/>
          <cell r="P85">
            <v>4500000000</v>
          </cell>
          <cell r="Q85"/>
          <cell r="R85">
            <v>10200000000</v>
          </cell>
          <cell r="S85">
            <v>18920000</v>
          </cell>
          <cell r="T85">
            <v>0</v>
          </cell>
          <cell r="U85">
            <v>11180000</v>
          </cell>
          <cell r="V85">
            <v>0</v>
          </cell>
          <cell r="W85">
            <v>1161860000</v>
          </cell>
          <cell r="X85">
            <v>0</v>
          </cell>
          <cell r="Y85">
            <v>2208480000</v>
          </cell>
          <cell r="Z85">
            <v>522758742.78120208</v>
          </cell>
        </row>
        <row r="86">
          <cell r="C86" t="str">
            <v>Hungary</v>
          </cell>
          <cell r="D86">
            <v>20460000000</v>
          </cell>
          <cell r="E86">
            <v>0</v>
          </cell>
          <cell r="F86">
            <v>4170000000</v>
          </cell>
          <cell r="G86">
            <v>16290000000</v>
          </cell>
          <cell r="H86">
            <v>3347920800</v>
          </cell>
          <cell r="I86">
            <v>12942079200</v>
          </cell>
          <cell r="J86">
            <v>53430000000</v>
          </cell>
          <cell r="K86">
            <v>43920000000</v>
          </cell>
          <cell r="L86">
            <v>41517000000</v>
          </cell>
          <cell r="M86">
            <v>2403000000</v>
          </cell>
          <cell r="N86">
            <v>7630000000</v>
          </cell>
          <cell r="O86">
            <v>174000000</v>
          </cell>
          <cell r="P86">
            <v>1880000000</v>
          </cell>
          <cell r="Q86">
            <v>41343000000</v>
          </cell>
          <cell r="R86">
            <v>0</v>
          </cell>
          <cell r="S86">
            <v>0</v>
          </cell>
          <cell r="T86">
            <v>927080000</v>
          </cell>
          <cell r="U86">
            <v>30100000</v>
          </cell>
          <cell r="V86">
            <v>0</v>
          </cell>
          <cell r="W86">
            <v>0</v>
          </cell>
          <cell r="X86">
            <v>0</v>
          </cell>
          <cell r="Y86">
            <v>1978860000</v>
          </cell>
          <cell r="Z86">
            <v>2203995106.4861197</v>
          </cell>
        </row>
        <row r="87">
          <cell r="C87" t="str">
            <v>Iceland</v>
          </cell>
          <cell r="D87">
            <v>427000000</v>
          </cell>
          <cell r="E87">
            <v>0</v>
          </cell>
          <cell r="F87">
            <v>107000000</v>
          </cell>
          <cell r="G87">
            <v>320000000</v>
          </cell>
          <cell r="H87">
            <v>32000000</v>
          </cell>
          <cell r="I87">
            <v>288000000</v>
          </cell>
          <cell r="J87">
            <v>18740000000</v>
          </cell>
          <cell r="K87">
            <v>1230000000</v>
          </cell>
          <cell r="L87">
            <v>1220000000</v>
          </cell>
          <cell r="M87">
            <v>10000000</v>
          </cell>
          <cell r="N87">
            <v>17510000000</v>
          </cell>
          <cell r="O87">
            <v>1140000000</v>
          </cell>
          <cell r="P87"/>
          <cell r="Q87">
            <v>80000000</v>
          </cell>
          <cell r="R87">
            <v>0</v>
          </cell>
          <cell r="S87">
            <v>86416240000</v>
          </cell>
          <cell r="T87">
            <v>15324340000</v>
          </cell>
          <cell r="U87">
            <v>31525880000</v>
          </cell>
          <cell r="V87">
            <v>25232400000</v>
          </cell>
          <cell r="W87">
            <v>0</v>
          </cell>
          <cell r="X87">
            <v>62508240000</v>
          </cell>
          <cell r="Y87">
            <v>6382920000</v>
          </cell>
          <cell r="Z87">
            <v>116867120.44221112</v>
          </cell>
        </row>
        <row r="88">
          <cell r="C88" t="str">
            <v>India</v>
          </cell>
          <cell r="D88">
            <v>697900000000</v>
          </cell>
          <cell r="E88">
            <v>157010000000</v>
          </cell>
          <cell r="F88">
            <v>429500000000</v>
          </cell>
          <cell r="G88">
            <v>111390000000</v>
          </cell>
          <cell r="H88">
            <v>89820885959.999985</v>
          </cell>
          <cell r="I88">
            <v>21569114040</v>
          </cell>
          <cell r="J88">
            <v>1795730000000</v>
          </cell>
          <cell r="K88">
            <v>1570090000000</v>
          </cell>
          <cell r="L88">
            <v>1301620000000</v>
          </cell>
          <cell r="M88">
            <v>268470000000</v>
          </cell>
          <cell r="N88">
            <v>103390000000</v>
          </cell>
          <cell r="O88"/>
          <cell r="P88">
            <v>122250000000</v>
          </cell>
          <cell r="Q88"/>
          <cell r="R88">
            <v>1301620000000</v>
          </cell>
          <cell r="S88">
            <v>75693760000</v>
          </cell>
          <cell r="T88">
            <v>8013480000</v>
          </cell>
          <cell r="U88">
            <v>22353120000</v>
          </cell>
          <cell r="V88">
            <v>30351980000</v>
          </cell>
          <cell r="W88">
            <v>3716060000</v>
          </cell>
          <cell r="X88">
            <v>68952220000</v>
          </cell>
          <cell r="Y88">
            <v>28946740000</v>
          </cell>
          <cell r="Z88">
            <v>19344023087.568119</v>
          </cell>
        </row>
        <row r="89">
          <cell r="C89" t="str">
            <v>Indonesia</v>
          </cell>
          <cell r="D89">
            <v>944320000000</v>
          </cell>
          <cell r="E89">
            <v>471670000000</v>
          </cell>
          <cell r="F89">
            <v>424620000000</v>
          </cell>
          <cell r="G89">
            <v>48030000000</v>
          </cell>
          <cell r="H89">
            <v>44418288090</v>
          </cell>
          <cell r="I89">
            <v>3611711910.0000005</v>
          </cell>
          <cell r="J89">
            <v>556000000000</v>
          </cell>
          <cell r="K89">
            <v>236000000000</v>
          </cell>
          <cell r="L89">
            <v>236000000000</v>
          </cell>
          <cell r="M89"/>
          <cell r="N89">
            <v>110000000000</v>
          </cell>
          <cell r="O89"/>
          <cell r="P89">
            <v>210000000000</v>
          </cell>
          <cell r="Q89"/>
          <cell r="R89">
            <v>236000000000</v>
          </cell>
          <cell r="S89">
            <v>23581200000</v>
          </cell>
          <cell r="T89">
            <v>0</v>
          </cell>
          <cell r="U89">
            <v>0</v>
          </cell>
          <cell r="V89">
            <v>11180000</v>
          </cell>
          <cell r="W89">
            <v>9485800000</v>
          </cell>
          <cell r="X89">
            <v>0</v>
          </cell>
          <cell r="Y89">
            <v>44318380000</v>
          </cell>
          <cell r="Z89">
            <v>9540529571.5939064</v>
          </cell>
        </row>
        <row r="90">
          <cell r="C90" t="str">
            <v>Iran</v>
          </cell>
          <cell r="D90">
            <v>106919800000</v>
          </cell>
          <cell r="E90">
            <v>2000000000</v>
          </cell>
          <cell r="F90">
            <v>95509800000</v>
          </cell>
          <cell r="G90">
            <v>9410000000</v>
          </cell>
          <cell r="H90">
            <v>8679699310</v>
          </cell>
          <cell r="I90">
            <v>730300690</v>
          </cell>
          <cell r="J90">
            <v>464690000000</v>
          </cell>
          <cell r="K90">
            <v>152780000000</v>
          </cell>
          <cell r="L90">
            <v>109900000000</v>
          </cell>
          <cell r="M90">
            <v>42880000000</v>
          </cell>
          <cell r="N90">
            <v>294870000000</v>
          </cell>
          <cell r="O90"/>
          <cell r="P90">
            <v>17040000000</v>
          </cell>
          <cell r="Q90">
            <v>109900000000</v>
          </cell>
          <cell r="R90">
            <v>0</v>
          </cell>
          <cell r="S90">
            <v>832848080000</v>
          </cell>
          <cell r="T90">
            <v>32285260000</v>
          </cell>
          <cell r="U90">
            <v>13965540000</v>
          </cell>
          <cell r="V90">
            <v>1725160000</v>
          </cell>
          <cell r="W90">
            <v>603720000</v>
          </cell>
          <cell r="X90">
            <v>676973080000</v>
          </cell>
          <cell r="Y90">
            <v>10410300000</v>
          </cell>
          <cell r="Z90">
            <v>4548234723.1416025</v>
          </cell>
        </row>
        <row r="91">
          <cell r="C91" t="str">
            <v>Iraq</v>
          </cell>
          <cell r="D91">
            <v>8250000000</v>
          </cell>
          <cell r="E91">
            <v>0</v>
          </cell>
          <cell r="F91">
            <v>8100000000</v>
          </cell>
          <cell r="G91">
            <v>149999999.99999997</v>
          </cell>
          <cell r="H91">
            <v>147272700</v>
          </cell>
          <cell r="I91">
            <v>2727300</v>
          </cell>
          <cell r="J91">
            <v>82200000000</v>
          </cell>
          <cell r="K91">
            <v>40000000000</v>
          </cell>
          <cell r="L91">
            <v>40000000000</v>
          </cell>
          <cell r="M91"/>
          <cell r="N91">
            <v>40000000000</v>
          </cell>
          <cell r="O91"/>
          <cell r="P91">
            <v>2200000000</v>
          </cell>
          <cell r="Q91"/>
          <cell r="R91">
            <v>40000000000</v>
          </cell>
          <cell r="S91">
            <v>14454880000</v>
          </cell>
          <cell r="T91">
            <v>51571620000</v>
          </cell>
          <cell r="U91">
            <v>21528380000</v>
          </cell>
          <cell r="V91">
            <v>0</v>
          </cell>
          <cell r="W91">
            <v>0</v>
          </cell>
          <cell r="X91">
            <v>308889640000</v>
          </cell>
          <cell r="Y91">
            <v>7549080000</v>
          </cell>
          <cell r="Z91">
            <v>1687780970.0742638</v>
          </cell>
        </row>
        <row r="92">
          <cell r="C92" t="str">
            <v>Ireland</v>
          </cell>
          <cell r="D92">
            <v>7256400000</v>
          </cell>
          <cell r="E92">
            <v>0</v>
          </cell>
          <cell r="F92">
            <v>714100000</v>
          </cell>
          <cell r="G92">
            <v>6542300000</v>
          </cell>
          <cell r="H92">
            <v>725940150.30000007</v>
          </cell>
          <cell r="I92">
            <v>5816359849.6999998</v>
          </cell>
          <cell r="J92">
            <v>45680000000</v>
          </cell>
          <cell r="K92">
            <v>10110000000</v>
          </cell>
          <cell r="L92">
            <v>10110000000</v>
          </cell>
          <cell r="M92"/>
          <cell r="N92">
            <v>35550000000</v>
          </cell>
          <cell r="O92">
            <v>6590000000</v>
          </cell>
          <cell r="P92">
            <v>20000000</v>
          </cell>
          <cell r="Q92">
            <v>3520000000</v>
          </cell>
          <cell r="R92">
            <v>0</v>
          </cell>
          <cell r="S92">
            <v>928800000</v>
          </cell>
          <cell r="T92">
            <v>18833140000</v>
          </cell>
          <cell r="U92">
            <v>289820000</v>
          </cell>
          <cell r="V92">
            <v>0</v>
          </cell>
          <cell r="W92">
            <v>0</v>
          </cell>
          <cell r="X92">
            <v>425700000</v>
          </cell>
          <cell r="Y92">
            <v>3064180000</v>
          </cell>
          <cell r="Z92">
            <v>1040609463.9840102</v>
          </cell>
        </row>
        <row r="93">
          <cell r="C93" t="str">
            <v>Isle of Man</v>
          </cell>
          <cell r="D93">
            <v>34600000</v>
          </cell>
          <cell r="E93">
            <v>0</v>
          </cell>
          <cell r="F93">
            <v>34600000</v>
          </cell>
          <cell r="G93">
            <v>0</v>
          </cell>
          <cell r="H93">
            <v>0</v>
          </cell>
          <cell r="I93">
            <v>0</v>
          </cell>
          <cell r="J93">
            <v>433800000</v>
          </cell>
          <cell r="K93">
            <v>253800000</v>
          </cell>
          <cell r="L93">
            <v>253800000</v>
          </cell>
          <cell r="M93"/>
          <cell r="N93">
            <v>180000000</v>
          </cell>
          <cell r="O93">
            <v>204000000</v>
          </cell>
          <cell r="P93"/>
          <cell r="Q93">
            <v>49800000</v>
          </cell>
          <cell r="R93">
            <v>0</v>
          </cell>
          <cell r="S93">
            <v>0</v>
          </cell>
          <cell r="T93">
            <v>0</v>
          </cell>
          <cell r="U93">
            <v>0</v>
          </cell>
          <cell r="V93">
            <v>0</v>
          </cell>
          <cell r="W93">
            <v>0</v>
          </cell>
          <cell r="X93">
            <v>860000</v>
          </cell>
          <cell r="Y93">
            <v>40420000</v>
          </cell>
          <cell r="Z93">
            <v>8199240.0856874846</v>
          </cell>
        </row>
        <row r="94">
          <cell r="C94" t="str">
            <v>Israel</v>
          </cell>
          <cell r="D94">
            <v>1540000000</v>
          </cell>
          <cell r="E94">
            <v>0</v>
          </cell>
          <cell r="F94">
            <v>660000000</v>
          </cell>
          <cell r="G94">
            <v>880000000</v>
          </cell>
          <cell r="H94">
            <v>377142480</v>
          </cell>
          <cell r="I94">
            <v>502857519.99999994</v>
          </cell>
          <cell r="J94">
            <v>5045000000</v>
          </cell>
          <cell r="K94">
            <v>2936000000</v>
          </cell>
          <cell r="L94">
            <v>2036000000</v>
          </cell>
          <cell r="M94">
            <v>900000000</v>
          </cell>
          <cell r="N94">
            <v>1336000000</v>
          </cell>
          <cell r="O94"/>
          <cell r="P94">
            <v>773000000</v>
          </cell>
          <cell r="Q94">
            <v>2036000000</v>
          </cell>
          <cell r="R94">
            <v>0</v>
          </cell>
          <cell r="S94">
            <v>522020000</v>
          </cell>
          <cell r="T94">
            <v>0</v>
          </cell>
          <cell r="U94">
            <v>681980000</v>
          </cell>
          <cell r="V94">
            <v>43000000</v>
          </cell>
          <cell r="W94">
            <v>0</v>
          </cell>
          <cell r="X94">
            <v>13758280000</v>
          </cell>
          <cell r="Y94">
            <v>562440000</v>
          </cell>
          <cell r="Z94">
            <v>608856780.10762453</v>
          </cell>
        </row>
        <row r="95">
          <cell r="C95" t="str">
            <v>Italy</v>
          </cell>
          <cell r="D95">
            <v>90280000000</v>
          </cell>
          <cell r="E95">
            <v>930000000</v>
          </cell>
          <cell r="F95">
            <v>83140000000</v>
          </cell>
          <cell r="G95">
            <v>6210000000</v>
          </cell>
          <cell r="H95">
            <v>5784161670</v>
          </cell>
          <cell r="I95">
            <v>425838330</v>
          </cell>
          <cell r="J95">
            <v>143278000000</v>
          </cell>
          <cell r="K95">
            <v>70420000000</v>
          </cell>
          <cell r="L95">
            <v>64940000000</v>
          </cell>
          <cell r="M95">
            <v>5480000000</v>
          </cell>
          <cell r="N95">
            <v>46980000000</v>
          </cell>
          <cell r="O95">
            <v>19180000000</v>
          </cell>
          <cell r="P95">
            <v>25878000000</v>
          </cell>
          <cell r="Q95">
            <v>45760000000</v>
          </cell>
          <cell r="R95">
            <v>0</v>
          </cell>
          <cell r="S95">
            <v>14326740000</v>
          </cell>
          <cell r="T95">
            <v>531480000</v>
          </cell>
          <cell r="U95">
            <v>5160000000</v>
          </cell>
          <cell r="V95">
            <v>647580000</v>
          </cell>
          <cell r="W95">
            <v>0</v>
          </cell>
          <cell r="X95">
            <v>6726920000</v>
          </cell>
          <cell r="Y95">
            <v>5314800000</v>
          </cell>
          <cell r="Z95">
            <v>12109596382.706322</v>
          </cell>
        </row>
        <row r="96">
          <cell r="C96" t="str">
            <v>Jamaica</v>
          </cell>
          <cell r="D96">
            <v>3371000000</v>
          </cell>
          <cell r="E96">
            <v>877000000</v>
          </cell>
          <cell r="F96">
            <v>2421000000</v>
          </cell>
          <cell r="G96">
            <v>73000000</v>
          </cell>
          <cell r="H96">
            <v>70947824</v>
          </cell>
          <cell r="I96">
            <v>2052176</v>
          </cell>
          <cell r="J96">
            <v>4440000000</v>
          </cell>
          <cell r="K96">
            <v>1200000000</v>
          </cell>
          <cell r="L96">
            <v>1200000000</v>
          </cell>
          <cell r="M96"/>
          <cell r="N96">
            <v>2290000000</v>
          </cell>
          <cell r="O96"/>
          <cell r="P96">
            <v>950000000</v>
          </cell>
          <cell r="Q96"/>
          <cell r="R96">
            <v>1200000000</v>
          </cell>
          <cell r="S96">
            <v>0</v>
          </cell>
          <cell r="T96">
            <v>1720000</v>
          </cell>
          <cell r="U96">
            <v>860000</v>
          </cell>
          <cell r="V96">
            <v>0</v>
          </cell>
          <cell r="W96">
            <v>93740000</v>
          </cell>
          <cell r="X96">
            <v>2580000</v>
          </cell>
          <cell r="Y96">
            <v>318200000</v>
          </cell>
          <cell r="Z96">
            <v>386888200.91797</v>
          </cell>
        </row>
        <row r="97">
          <cell r="C97" t="str">
            <v>Japan</v>
          </cell>
          <cell r="D97">
            <v>249660000000</v>
          </cell>
          <cell r="E97">
            <v>47700000000</v>
          </cell>
          <cell r="F97">
            <v>99040000000</v>
          </cell>
          <cell r="G97">
            <v>102920000000</v>
          </cell>
          <cell r="H97">
            <v>50391690400</v>
          </cell>
          <cell r="I97">
            <v>52528309599.999992</v>
          </cell>
          <cell r="J97">
            <v>45930000000</v>
          </cell>
          <cell r="K97">
            <v>42820000000</v>
          </cell>
          <cell r="L97">
            <v>42820000000</v>
          </cell>
          <cell r="M97"/>
          <cell r="N97"/>
          <cell r="O97">
            <v>6170000000</v>
          </cell>
          <cell r="P97">
            <v>3110000000</v>
          </cell>
          <cell r="Q97">
            <v>36650000000</v>
          </cell>
          <cell r="R97">
            <v>0</v>
          </cell>
          <cell r="S97">
            <v>11180000</v>
          </cell>
          <cell r="T97">
            <v>0</v>
          </cell>
          <cell r="U97">
            <v>88580000</v>
          </cell>
          <cell r="V97">
            <v>73100000</v>
          </cell>
          <cell r="W97">
            <v>64500000</v>
          </cell>
          <cell r="X97">
            <v>10320000</v>
          </cell>
          <cell r="Y97">
            <v>13331720000</v>
          </cell>
          <cell r="Z97">
            <v>14689404602.242008</v>
          </cell>
        </row>
        <row r="98">
          <cell r="C98" t="str">
            <v>Jordan</v>
          </cell>
          <cell r="D98">
            <v>975000000</v>
          </cell>
          <cell r="E98">
            <v>0</v>
          </cell>
          <cell r="F98">
            <v>506000000</v>
          </cell>
          <cell r="G98">
            <v>469000000</v>
          </cell>
          <cell r="H98">
            <v>244071352</v>
          </cell>
          <cell r="I98">
            <v>224928648</v>
          </cell>
          <cell r="J98">
            <v>10023000000</v>
          </cell>
          <cell r="K98">
            <v>1776000000</v>
          </cell>
          <cell r="L98">
            <v>1340000000</v>
          </cell>
          <cell r="M98">
            <v>436000000</v>
          </cell>
          <cell r="N98">
            <v>7420000000</v>
          </cell>
          <cell r="O98"/>
          <cell r="P98">
            <v>827000000</v>
          </cell>
          <cell r="Q98">
            <v>1340000000</v>
          </cell>
          <cell r="R98">
            <v>0</v>
          </cell>
          <cell r="S98">
            <v>6880000</v>
          </cell>
          <cell r="T98">
            <v>0</v>
          </cell>
          <cell r="U98">
            <v>5197840000</v>
          </cell>
          <cell r="V98">
            <v>15480000</v>
          </cell>
          <cell r="W98">
            <v>0</v>
          </cell>
          <cell r="X98">
            <v>94385000000</v>
          </cell>
          <cell r="Y98">
            <v>584800000</v>
          </cell>
          <cell r="Z98">
            <v>402317461.14442867</v>
          </cell>
        </row>
        <row r="99">
          <cell r="C99" t="str">
            <v>Kazakhstan</v>
          </cell>
          <cell r="D99">
            <v>33090000000</v>
          </cell>
          <cell r="E99">
            <v>0</v>
          </cell>
          <cell r="F99">
            <v>24080000000</v>
          </cell>
          <cell r="G99">
            <v>9010000000.0000019</v>
          </cell>
          <cell r="H99">
            <v>6556685120.000001</v>
          </cell>
          <cell r="I99">
            <v>2453314880</v>
          </cell>
          <cell r="J99">
            <v>2171618000000</v>
          </cell>
          <cell r="K99">
            <v>286838000000</v>
          </cell>
          <cell r="L99">
            <v>241692000000</v>
          </cell>
          <cell r="M99">
            <v>45146000000</v>
          </cell>
          <cell r="N99">
            <v>1883617000000</v>
          </cell>
          <cell r="O99"/>
          <cell r="P99">
            <v>1163000000</v>
          </cell>
          <cell r="Q99"/>
          <cell r="R99">
            <v>241692000000</v>
          </cell>
          <cell r="S99">
            <v>39560000</v>
          </cell>
          <cell r="T99">
            <v>5000040000</v>
          </cell>
          <cell r="U99">
            <v>1496009560000</v>
          </cell>
          <cell r="V99">
            <v>2648800000</v>
          </cell>
          <cell r="W99">
            <v>0</v>
          </cell>
          <cell r="X99">
            <v>1190212480000</v>
          </cell>
          <cell r="Y99">
            <v>111668420000</v>
          </cell>
          <cell r="Z99">
            <v>1180496206.2733819</v>
          </cell>
        </row>
        <row r="100">
          <cell r="C100" t="str">
            <v>Kenya</v>
          </cell>
          <cell r="D100">
            <v>42300000000</v>
          </cell>
          <cell r="E100">
            <v>0</v>
          </cell>
          <cell r="F100">
            <v>40370000000</v>
          </cell>
          <cell r="G100">
            <v>1930000000</v>
          </cell>
          <cell r="H100">
            <v>1794838240</v>
          </cell>
          <cell r="I100">
            <v>135161760</v>
          </cell>
          <cell r="J100">
            <v>273200000000</v>
          </cell>
          <cell r="K100">
            <v>55000000000</v>
          </cell>
          <cell r="L100">
            <v>55000000000</v>
          </cell>
          <cell r="M100"/>
          <cell r="N100">
            <v>213000000000</v>
          </cell>
          <cell r="O100"/>
          <cell r="P100">
            <v>5200000000</v>
          </cell>
          <cell r="Q100"/>
          <cell r="R100">
            <v>55000000000</v>
          </cell>
          <cell r="S100">
            <v>166446980000</v>
          </cell>
          <cell r="T100">
            <v>12210280000</v>
          </cell>
          <cell r="U100">
            <v>410220000</v>
          </cell>
          <cell r="V100">
            <v>860000</v>
          </cell>
          <cell r="W100">
            <v>0</v>
          </cell>
          <cell r="X100">
            <v>22321300000</v>
          </cell>
          <cell r="Y100">
            <v>12891400000</v>
          </cell>
          <cell r="Z100">
            <v>951340605.82988834</v>
          </cell>
        </row>
        <row r="101">
          <cell r="C101" t="str">
            <v>Kuwait</v>
          </cell>
          <cell r="D101">
            <v>62500000</v>
          </cell>
          <cell r="E101">
            <v>0</v>
          </cell>
          <cell r="F101">
            <v>0</v>
          </cell>
          <cell r="G101">
            <v>62500000</v>
          </cell>
          <cell r="H101">
            <v>0</v>
          </cell>
          <cell r="I101">
            <v>62500000</v>
          </cell>
          <cell r="J101">
            <v>1520000000</v>
          </cell>
          <cell r="K101">
            <v>100000000</v>
          </cell>
          <cell r="L101">
            <v>100000000</v>
          </cell>
          <cell r="M101"/>
          <cell r="N101">
            <v>1360000000</v>
          </cell>
          <cell r="O101"/>
          <cell r="P101">
            <v>60000000</v>
          </cell>
          <cell r="Q101"/>
          <cell r="R101">
            <v>100000000</v>
          </cell>
          <cell r="S101">
            <v>2580000</v>
          </cell>
          <cell r="T101">
            <v>89440000</v>
          </cell>
          <cell r="U101">
            <v>142760000</v>
          </cell>
          <cell r="V101">
            <v>0</v>
          </cell>
          <cell r="W101">
            <v>0</v>
          </cell>
          <cell r="X101">
            <v>19072220000</v>
          </cell>
          <cell r="Y101">
            <v>105780000</v>
          </cell>
          <cell r="Z101">
            <v>302077581.62712687</v>
          </cell>
        </row>
        <row r="102">
          <cell r="C102" t="str">
            <v>Kyrgyzstan</v>
          </cell>
          <cell r="D102">
            <v>6770000000</v>
          </cell>
          <cell r="E102">
            <v>6300000000</v>
          </cell>
          <cell r="F102">
            <v>0</v>
          </cell>
          <cell r="G102">
            <v>470000000</v>
          </cell>
          <cell r="H102">
            <v>430890360</v>
          </cell>
          <cell r="I102">
            <v>39109640</v>
          </cell>
          <cell r="J102">
            <v>106119000000</v>
          </cell>
          <cell r="K102">
            <v>12762000000</v>
          </cell>
          <cell r="L102">
            <v>12762000000</v>
          </cell>
          <cell r="M102"/>
          <cell r="N102">
            <v>92615000000</v>
          </cell>
          <cell r="O102"/>
          <cell r="P102">
            <v>742000000</v>
          </cell>
          <cell r="Q102"/>
          <cell r="R102">
            <v>12762000000</v>
          </cell>
          <cell r="S102">
            <v>1720000</v>
          </cell>
          <cell r="T102">
            <v>2580000</v>
          </cell>
          <cell r="U102">
            <v>46472680000</v>
          </cell>
          <cell r="V102">
            <v>6652960000</v>
          </cell>
          <cell r="W102">
            <v>0</v>
          </cell>
          <cell r="X102">
            <v>89662740000</v>
          </cell>
          <cell r="Y102">
            <v>9697360000</v>
          </cell>
          <cell r="Z102">
            <v>376489941.28979272</v>
          </cell>
        </row>
        <row r="103">
          <cell r="C103" t="str">
            <v>Laos</v>
          </cell>
          <cell r="D103">
            <v>178155600000</v>
          </cell>
          <cell r="E103">
            <v>12761300000</v>
          </cell>
          <cell r="F103">
            <v>164694199999.99997</v>
          </cell>
          <cell r="G103">
            <v>700100000.00000012</v>
          </cell>
          <cell r="H103">
            <v>689103529.30000007</v>
          </cell>
          <cell r="I103">
            <v>10996470.699999999</v>
          </cell>
          <cell r="J103">
            <v>22200000000</v>
          </cell>
          <cell r="K103">
            <v>14000000000</v>
          </cell>
          <cell r="L103">
            <v>14000000000</v>
          </cell>
          <cell r="M103"/>
          <cell r="N103">
            <v>6900000000</v>
          </cell>
          <cell r="O103"/>
          <cell r="P103">
            <v>1300000000</v>
          </cell>
          <cell r="Q103"/>
          <cell r="R103">
            <v>14000000000</v>
          </cell>
          <cell r="S103">
            <v>2131080000</v>
          </cell>
          <cell r="T103">
            <v>443760000</v>
          </cell>
          <cell r="U103">
            <v>0</v>
          </cell>
          <cell r="V103">
            <v>0</v>
          </cell>
          <cell r="W103">
            <v>0</v>
          </cell>
          <cell r="X103">
            <v>2249760000</v>
          </cell>
          <cell r="Y103">
            <v>1154120000</v>
          </cell>
          <cell r="Z103">
            <v>69864680.821672112</v>
          </cell>
        </row>
        <row r="104">
          <cell r="C104" t="str">
            <v>Latvia</v>
          </cell>
          <cell r="D104">
            <v>33540000000</v>
          </cell>
          <cell r="E104">
            <v>150000000</v>
          </cell>
          <cell r="F104">
            <v>27110000000</v>
          </cell>
          <cell r="G104">
            <v>6280000000</v>
          </cell>
          <cell r="H104">
            <v>5098857600</v>
          </cell>
          <cell r="I104">
            <v>1181142400</v>
          </cell>
          <cell r="J104">
            <v>18050000000</v>
          </cell>
          <cell r="K104">
            <v>11730000000</v>
          </cell>
          <cell r="L104">
            <v>11030000000</v>
          </cell>
          <cell r="M104">
            <v>700000000</v>
          </cell>
          <cell r="N104">
            <v>6250000000</v>
          </cell>
          <cell r="O104"/>
          <cell r="P104">
            <v>70000000</v>
          </cell>
          <cell r="Q104"/>
          <cell r="R104">
            <v>11030000000</v>
          </cell>
          <cell r="S104">
            <v>0</v>
          </cell>
          <cell r="T104">
            <v>2573120000</v>
          </cell>
          <cell r="U104">
            <v>11180000</v>
          </cell>
          <cell r="V104">
            <v>0</v>
          </cell>
          <cell r="W104">
            <v>0</v>
          </cell>
          <cell r="X104">
            <v>1720000</v>
          </cell>
          <cell r="Y104">
            <v>2113880000</v>
          </cell>
          <cell r="Z104">
            <v>666319401.67519224</v>
          </cell>
        </row>
        <row r="105">
          <cell r="C105" t="str">
            <v>Lebanon</v>
          </cell>
          <cell r="D105">
            <v>1369000000</v>
          </cell>
          <cell r="E105">
            <v>0</v>
          </cell>
          <cell r="F105">
            <v>1264000000</v>
          </cell>
          <cell r="G105">
            <v>105000000</v>
          </cell>
          <cell r="H105">
            <v>96569340</v>
          </cell>
          <cell r="I105">
            <v>8430660</v>
          </cell>
          <cell r="J105">
            <v>6400000000</v>
          </cell>
          <cell r="K105">
            <v>1140000000</v>
          </cell>
          <cell r="L105">
            <v>1020000000</v>
          </cell>
          <cell r="M105">
            <v>120000000</v>
          </cell>
          <cell r="N105">
            <v>4000000000</v>
          </cell>
          <cell r="O105"/>
          <cell r="P105">
            <v>1260000000</v>
          </cell>
          <cell r="Q105">
            <v>1020000000</v>
          </cell>
          <cell r="R105">
            <v>0</v>
          </cell>
          <cell r="S105">
            <v>742180000</v>
          </cell>
          <cell r="T105">
            <v>2580000</v>
          </cell>
          <cell r="U105">
            <v>760240000</v>
          </cell>
          <cell r="V105">
            <v>0</v>
          </cell>
          <cell r="W105">
            <v>0</v>
          </cell>
          <cell r="X105">
            <v>2218800000</v>
          </cell>
          <cell r="Y105">
            <v>38700000</v>
          </cell>
          <cell r="Z105">
            <v>380556880.53214908</v>
          </cell>
        </row>
        <row r="106">
          <cell r="C106" t="str">
            <v>Lesotho</v>
          </cell>
          <cell r="D106">
            <v>440000000</v>
          </cell>
          <cell r="E106">
            <v>0</v>
          </cell>
          <cell r="F106">
            <v>336000000</v>
          </cell>
          <cell r="G106">
            <v>104000000</v>
          </cell>
          <cell r="H106">
            <v>80363608</v>
          </cell>
          <cell r="I106">
            <v>23636392</v>
          </cell>
          <cell r="J106">
            <v>23260000000</v>
          </cell>
          <cell r="K106">
            <v>3220000000</v>
          </cell>
          <cell r="L106">
            <v>2440000000</v>
          </cell>
          <cell r="M106">
            <v>780000000</v>
          </cell>
          <cell r="N106">
            <v>20000000000</v>
          </cell>
          <cell r="O106"/>
          <cell r="P106">
            <v>40000000</v>
          </cell>
          <cell r="Q106">
            <v>2440000000</v>
          </cell>
          <cell r="R106">
            <v>0</v>
          </cell>
          <cell r="S106">
            <v>3774540000</v>
          </cell>
          <cell r="T106">
            <v>0</v>
          </cell>
          <cell r="U106">
            <v>0</v>
          </cell>
          <cell r="V106">
            <v>0</v>
          </cell>
          <cell r="W106">
            <v>0</v>
          </cell>
          <cell r="X106">
            <v>9623400000</v>
          </cell>
          <cell r="Y106">
            <v>1720000</v>
          </cell>
          <cell r="Z106">
            <v>61413460.502256602</v>
          </cell>
        </row>
        <row r="107">
          <cell r="C107" t="str">
            <v>Liberia</v>
          </cell>
          <cell r="D107">
            <v>43290000000</v>
          </cell>
          <cell r="E107">
            <v>1750000000</v>
          </cell>
          <cell r="F107">
            <v>41460000000</v>
          </cell>
          <cell r="G107">
            <v>80000000.000000015</v>
          </cell>
          <cell r="H107">
            <v>79845920</v>
          </cell>
          <cell r="I107">
            <v>154080</v>
          </cell>
          <cell r="J107">
            <v>26600000000</v>
          </cell>
          <cell r="K107">
            <v>4800000000</v>
          </cell>
          <cell r="L107">
            <v>4800000000</v>
          </cell>
          <cell r="M107"/>
          <cell r="N107">
            <v>20000000000</v>
          </cell>
          <cell r="O107"/>
          <cell r="P107">
            <v>1800000000</v>
          </cell>
          <cell r="Q107"/>
          <cell r="R107">
            <v>4800000000</v>
          </cell>
          <cell r="S107">
            <v>393020000</v>
          </cell>
          <cell r="T107">
            <v>0</v>
          </cell>
          <cell r="U107">
            <v>0</v>
          </cell>
          <cell r="V107">
            <v>0</v>
          </cell>
          <cell r="W107">
            <v>122120000</v>
          </cell>
          <cell r="X107">
            <v>0</v>
          </cell>
          <cell r="Y107">
            <v>555560000</v>
          </cell>
          <cell r="Z107">
            <v>221375181.58500579</v>
          </cell>
        </row>
        <row r="108">
          <cell r="C108" t="str">
            <v>Libya</v>
          </cell>
          <cell r="D108">
            <v>2170000000</v>
          </cell>
          <cell r="E108">
            <v>0</v>
          </cell>
          <cell r="F108">
            <v>0</v>
          </cell>
          <cell r="G108">
            <v>2170000000</v>
          </cell>
          <cell r="H108">
            <v>0</v>
          </cell>
          <cell r="I108">
            <v>2170000000</v>
          </cell>
          <cell r="J108">
            <v>153510000000</v>
          </cell>
          <cell r="K108">
            <v>17160000000</v>
          </cell>
          <cell r="L108">
            <v>17160000000</v>
          </cell>
          <cell r="M108"/>
          <cell r="N108">
            <v>133000000000</v>
          </cell>
          <cell r="O108"/>
          <cell r="P108">
            <v>3350000000</v>
          </cell>
          <cell r="Q108"/>
          <cell r="R108">
            <v>17160000000</v>
          </cell>
          <cell r="S108">
            <v>21667700000</v>
          </cell>
          <cell r="T108">
            <v>6880000</v>
          </cell>
          <cell r="U108">
            <v>54327060000</v>
          </cell>
          <cell r="V108">
            <v>0</v>
          </cell>
          <cell r="W108">
            <v>0</v>
          </cell>
          <cell r="X108">
            <v>1685867460000</v>
          </cell>
          <cell r="Y108">
            <v>622640000</v>
          </cell>
          <cell r="Z108">
            <v>843302243.57481098</v>
          </cell>
        </row>
        <row r="109">
          <cell r="C109" t="str">
            <v>Liechtenstein</v>
          </cell>
          <cell r="D109">
            <v>69000000</v>
          </cell>
          <cell r="E109">
            <v>15000000</v>
          </cell>
          <cell r="F109">
            <v>51000000</v>
          </cell>
          <cell r="G109">
            <v>3000000</v>
          </cell>
          <cell r="H109">
            <v>3000000</v>
          </cell>
          <cell r="I109">
            <v>0</v>
          </cell>
          <cell r="J109">
            <v>63000000</v>
          </cell>
          <cell r="K109">
            <v>33000000</v>
          </cell>
          <cell r="L109">
            <v>33000000</v>
          </cell>
          <cell r="M109"/>
          <cell r="N109">
            <v>30000000</v>
          </cell>
          <cell r="O109"/>
          <cell r="P109"/>
          <cell r="Q109"/>
          <cell r="R109">
            <v>33000000</v>
          </cell>
          <cell r="S109">
            <v>860000</v>
          </cell>
          <cell r="T109">
            <v>0</v>
          </cell>
          <cell r="U109">
            <v>860000</v>
          </cell>
          <cell r="V109">
            <v>0</v>
          </cell>
          <cell r="W109">
            <v>0</v>
          </cell>
          <cell r="X109">
            <v>0</v>
          </cell>
          <cell r="Y109">
            <v>0</v>
          </cell>
          <cell r="Z109">
            <v>5239980.0099059958</v>
          </cell>
        </row>
        <row r="110">
          <cell r="C110" t="str">
            <v>Lithuania</v>
          </cell>
          <cell r="D110">
            <v>21700000000</v>
          </cell>
          <cell r="E110">
            <v>260000000</v>
          </cell>
          <cell r="F110">
            <v>16140000000</v>
          </cell>
          <cell r="G110">
            <v>5300000000</v>
          </cell>
          <cell r="H110">
            <v>4006047400</v>
          </cell>
          <cell r="I110">
            <v>1293952600</v>
          </cell>
          <cell r="J110">
            <v>27723000000</v>
          </cell>
          <cell r="K110">
            <v>21274000000</v>
          </cell>
          <cell r="L110">
            <v>20079000000</v>
          </cell>
          <cell r="M110">
            <v>1195000000</v>
          </cell>
          <cell r="N110">
            <v>6142000000</v>
          </cell>
          <cell r="O110">
            <v>5360000000</v>
          </cell>
          <cell r="P110">
            <v>307000000</v>
          </cell>
          <cell r="Q110">
            <v>14719000000</v>
          </cell>
          <cell r="R110">
            <v>0</v>
          </cell>
          <cell r="S110">
            <v>43000000</v>
          </cell>
          <cell r="T110">
            <v>829040000</v>
          </cell>
          <cell r="U110">
            <v>11180000</v>
          </cell>
          <cell r="V110">
            <v>0</v>
          </cell>
          <cell r="W110">
            <v>0</v>
          </cell>
          <cell r="X110">
            <v>20640000</v>
          </cell>
          <cell r="Y110">
            <v>1726020000</v>
          </cell>
          <cell r="Z110">
            <v>1109748305.4421918</v>
          </cell>
        </row>
        <row r="111">
          <cell r="C111" t="str">
            <v>Luxembourg</v>
          </cell>
          <cell r="D111">
            <v>867000000</v>
          </cell>
          <cell r="E111">
            <v>0</v>
          </cell>
          <cell r="F111">
            <v>584000000</v>
          </cell>
          <cell r="G111">
            <v>283000000</v>
          </cell>
          <cell r="H111">
            <v>191919563.00000003</v>
          </cell>
          <cell r="I111">
            <v>91080437</v>
          </cell>
          <cell r="J111">
            <v>1310400000</v>
          </cell>
          <cell r="K111">
            <v>619500000</v>
          </cell>
          <cell r="L111">
            <v>618100000</v>
          </cell>
          <cell r="M111">
            <v>1400000</v>
          </cell>
          <cell r="N111">
            <v>675900000</v>
          </cell>
          <cell r="O111"/>
          <cell r="P111">
            <v>15000000</v>
          </cell>
          <cell r="Q111"/>
          <cell r="R111">
            <v>618100000</v>
          </cell>
          <cell r="S111">
            <v>0</v>
          </cell>
          <cell r="T111">
            <v>0</v>
          </cell>
          <cell r="U111">
            <v>0</v>
          </cell>
          <cell r="V111">
            <v>0</v>
          </cell>
          <cell r="W111">
            <v>0</v>
          </cell>
          <cell r="X111">
            <v>0</v>
          </cell>
          <cell r="Y111">
            <v>4300000</v>
          </cell>
          <cell r="Z111">
            <v>193915380.078899</v>
          </cell>
        </row>
        <row r="112">
          <cell r="C112" t="str">
            <v>Madagascar</v>
          </cell>
          <cell r="D112">
            <v>125530000000</v>
          </cell>
          <cell r="E112">
            <v>30360000000</v>
          </cell>
          <cell r="F112">
            <v>91020000000</v>
          </cell>
          <cell r="G112">
            <v>4150000000</v>
          </cell>
          <cell r="H112">
            <v>3969035100</v>
          </cell>
          <cell r="I112">
            <v>180964899.99999997</v>
          </cell>
          <cell r="J112">
            <v>413950000000</v>
          </cell>
          <cell r="K112">
            <v>35000000000</v>
          </cell>
          <cell r="L112">
            <v>35000000000</v>
          </cell>
          <cell r="M112"/>
          <cell r="N112">
            <v>372950000000</v>
          </cell>
          <cell r="O112"/>
          <cell r="P112">
            <v>6000000000</v>
          </cell>
          <cell r="Q112"/>
          <cell r="R112">
            <v>35000000000</v>
          </cell>
          <cell r="S112">
            <v>79838960000</v>
          </cell>
          <cell r="T112">
            <v>0</v>
          </cell>
          <cell r="U112">
            <v>0</v>
          </cell>
          <cell r="V112">
            <v>0</v>
          </cell>
          <cell r="W112">
            <v>172860000</v>
          </cell>
          <cell r="X112">
            <v>0</v>
          </cell>
          <cell r="Y112">
            <v>7320320000</v>
          </cell>
          <cell r="Z112">
            <v>392846284.89238429</v>
          </cell>
        </row>
        <row r="113">
          <cell r="C113" t="str">
            <v>Malawi</v>
          </cell>
          <cell r="D113">
            <v>32370000000</v>
          </cell>
          <cell r="E113">
            <v>9340000000</v>
          </cell>
          <cell r="F113">
            <v>19380000000</v>
          </cell>
          <cell r="G113">
            <v>3650000000</v>
          </cell>
          <cell r="H113">
            <v>3071515150</v>
          </cell>
          <cell r="I113">
            <v>578484849.99999988</v>
          </cell>
          <cell r="J113">
            <v>56850000000</v>
          </cell>
          <cell r="K113">
            <v>37000000000</v>
          </cell>
          <cell r="L113">
            <v>37000000000</v>
          </cell>
          <cell r="M113"/>
          <cell r="N113">
            <v>18500000000</v>
          </cell>
          <cell r="O113"/>
          <cell r="P113">
            <v>1350000000</v>
          </cell>
          <cell r="Q113"/>
          <cell r="R113">
            <v>37000000000</v>
          </cell>
          <cell r="S113">
            <v>9022260000</v>
          </cell>
          <cell r="T113">
            <v>3217260000</v>
          </cell>
          <cell r="U113">
            <v>860000</v>
          </cell>
          <cell r="V113">
            <v>0</v>
          </cell>
          <cell r="W113">
            <v>0</v>
          </cell>
          <cell r="X113">
            <v>172000000</v>
          </cell>
          <cell r="Y113">
            <v>24576220000</v>
          </cell>
          <cell r="Z113">
            <v>391834923.10140765</v>
          </cell>
        </row>
        <row r="114">
          <cell r="C114" t="str">
            <v>Malaysia</v>
          </cell>
          <cell r="D114">
            <v>221240000000</v>
          </cell>
          <cell r="E114">
            <v>48670000000</v>
          </cell>
          <cell r="F114">
            <v>156340000000</v>
          </cell>
          <cell r="G114">
            <v>16230000000</v>
          </cell>
          <cell r="H114">
            <v>14467097400</v>
          </cell>
          <cell r="I114">
            <v>1762902599.9999998</v>
          </cell>
          <cell r="J114">
            <v>74660000000</v>
          </cell>
          <cell r="K114">
            <v>9310000000</v>
          </cell>
          <cell r="L114">
            <v>9310000000</v>
          </cell>
          <cell r="M114"/>
          <cell r="N114">
            <v>2850000000</v>
          </cell>
          <cell r="O114"/>
          <cell r="P114">
            <v>62500000000</v>
          </cell>
          <cell r="Q114"/>
          <cell r="R114">
            <v>9310000000</v>
          </cell>
          <cell r="S114">
            <v>673380000</v>
          </cell>
          <cell r="T114">
            <v>0</v>
          </cell>
          <cell r="U114">
            <v>0</v>
          </cell>
          <cell r="V114">
            <v>0</v>
          </cell>
          <cell r="W114">
            <v>6891180000</v>
          </cell>
          <cell r="X114">
            <v>0</v>
          </cell>
          <cell r="Y114">
            <v>4177020000</v>
          </cell>
          <cell r="Z114">
            <v>1547780705.4284489</v>
          </cell>
        </row>
        <row r="115">
          <cell r="C115" t="str">
            <v>Mali</v>
          </cell>
          <cell r="D115">
            <v>51100000000</v>
          </cell>
          <cell r="E115">
            <v>0</v>
          </cell>
          <cell r="F115">
            <v>45800000000</v>
          </cell>
          <cell r="G115">
            <v>5300000000</v>
          </cell>
          <cell r="H115">
            <v>5075099800</v>
          </cell>
          <cell r="I115">
            <v>224900200</v>
          </cell>
          <cell r="J115">
            <v>410510000000</v>
          </cell>
          <cell r="K115">
            <v>62610000000</v>
          </cell>
          <cell r="L115">
            <v>52610000000</v>
          </cell>
          <cell r="M115">
            <v>10000000000</v>
          </cell>
          <cell r="N115">
            <v>346400000000</v>
          </cell>
          <cell r="O115">
            <v>3610000000</v>
          </cell>
          <cell r="P115">
            <v>1500000000</v>
          </cell>
          <cell r="Q115">
            <v>49000000000</v>
          </cell>
          <cell r="R115">
            <v>0</v>
          </cell>
          <cell r="S115">
            <v>65135540000</v>
          </cell>
          <cell r="T115">
            <v>7423520000</v>
          </cell>
          <cell r="U115">
            <v>20930680000</v>
          </cell>
          <cell r="V115">
            <v>0</v>
          </cell>
          <cell r="W115">
            <v>0</v>
          </cell>
          <cell r="X115">
            <v>776006380000</v>
          </cell>
          <cell r="Y115">
            <v>3597380000</v>
          </cell>
          <cell r="Z115">
            <v>260211064.14244539</v>
          </cell>
        </row>
        <row r="116">
          <cell r="C116" t="str">
            <v>Malta</v>
          </cell>
          <cell r="D116">
            <v>3499999.9999999995</v>
          </cell>
          <cell r="E116">
            <v>0</v>
          </cell>
          <cell r="F116">
            <v>0</v>
          </cell>
          <cell r="G116">
            <v>3499999.9999999995</v>
          </cell>
          <cell r="H116">
            <v>2739449.9999999995</v>
          </cell>
          <cell r="I116">
            <v>760549.99999999988</v>
          </cell>
          <cell r="J116">
            <v>103300000</v>
          </cell>
          <cell r="K116">
            <v>90800000</v>
          </cell>
          <cell r="L116">
            <v>80700000</v>
          </cell>
          <cell r="M116">
            <v>10100000</v>
          </cell>
          <cell r="N116"/>
          <cell r="O116"/>
          <cell r="P116">
            <v>12500000</v>
          </cell>
          <cell r="Q116">
            <v>80700000</v>
          </cell>
          <cell r="R116">
            <v>0</v>
          </cell>
          <cell r="S116">
            <v>4300000</v>
          </cell>
          <cell r="T116">
            <v>0</v>
          </cell>
          <cell r="U116">
            <v>24080000</v>
          </cell>
          <cell r="V116">
            <v>0</v>
          </cell>
          <cell r="W116">
            <v>0</v>
          </cell>
          <cell r="X116">
            <v>860000</v>
          </cell>
          <cell r="Y116">
            <v>40420000</v>
          </cell>
          <cell r="Z116">
            <v>64299619.934316725</v>
          </cell>
        </row>
        <row r="117">
          <cell r="C117" t="str">
            <v>Martinique</v>
          </cell>
          <cell r="D117">
            <v>485000000</v>
          </cell>
          <cell r="E117">
            <v>0</v>
          </cell>
          <cell r="F117">
            <v>461000000</v>
          </cell>
          <cell r="G117">
            <v>23999999.999999996</v>
          </cell>
          <cell r="H117">
            <v>22999991.999999996</v>
          </cell>
          <cell r="I117">
            <v>1000008</v>
          </cell>
          <cell r="J117">
            <v>250000000</v>
          </cell>
          <cell r="K117">
            <v>67000000</v>
          </cell>
          <cell r="L117">
            <v>45000000</v>
          </cell>
          <cell r="M117">
            <v>22000000</v>
          </cell>
          <cell r="N117">
            <v>106000000</v>
          </cell>
          <cell r="O117"/>
          <cell r="P117">
            <v>77000000</v>
          </cell>
          <cell r="Q117"/>
          <cell r="R117">
            <v>45000000</v>
          </cell>
          <cell r="S117"/>
          <cell r="T117"/>
          <cell r="U117"/>
          <cell r="V117"/>
          <cell r="W117"/>
          <cell r="X117"/>
          <cell r="Y117"/>
          <cell r="Z117"/>
        </row>
        <row r="118">
          <cell r="C118" t="str">
            <v>Mauritania</v>
          </cell>
          <cell r="D118">
            <v>2420000000</v>
          </cell>
          <cell r="E118">
            <v>0</v>
          </cell>
          <cell r="F118">
            <v>2210000000</v>
          </cell>
          <cell r="G118">
            <v>210000000</v>
          </cell>
          <cell r="H118">
            <v>191776830</v>
          </cell>
          <cell r="I118">
            <v>18223170.000000004</v>
          </cell>
          <cell r="J118">
            <v>397110000000</v>
          </cell>
          <cell r="K118">
            <v>4500000000</v>
          </cell>
          <cell r="L118">
            <v>4500000000</v>
          </cell>
          <cell r="M118"/>
          <cell r="N118">
            <v>392500000000</v>
          </cell>
          <cell r="O118"/>
          <cell r="P118">
            <v>110000000</v>
          </cell>
          <cell r="Q118"/>
          <cell r="R118">
            <v>4500000000</v>
          </cell>
          <cell r="S118">
            <v>124700000</v>
          </cell>
          <cell r="T118">
            <v>192640000</v>
          </cell>
          <cell r="U118">
            <v>22290340000</v>
          </cell>
          <cell r="V118">
            <v>0</v>
          </cell>
          <cell r="W118">
            <v>0</v>
          </cell>
          <cell r="X118">
            <v>909796580000</v>
          </cell>
          <cell r="Y118">
            <v>645000000</v>
          </cell>
          <cell r="Z118">
            <v>90298280.340717375</v>
          </cell>
        </row>
        <row r="119">
          <cell r="C119" t="str">
            <v>Mayotte</v>
          </cell>
          <cell r="D119">
            <v>67900000</v>
          </cell>
          <cell r="E119">
            <v>14500000</v>
          </cell>
          <cell r="F119">
            <v>49000000</v>
          </cell>
          <cell r="G119">
            <v>4400000</v>
          </cell>
          <cell r="H119">
            <v>4061538.8000000003</v>
          </cell>
          <cell r="I119">
            <v>338461.2</v>
          </cell>
          <cell r="J119">
            <v>121000000</v>
          </cell>
          <cell r="K119">
            <v>87000000</v>
          </cell>
          <cell r="L119">
            <v>37000000</v>
          </cell>
          <cell r="M119">
            <v>50000000</v>
          </cell>
          <cell r="N119"/>
          <cell r="O119"/>
          <cell r="P119">
            <v>34000000</v>
          </cell>
          <cell r="Q119">
            <v>37000000</v>
          </cell>
          <cell r="R119">
            <v>0</v>
          </cell>
          <cell r="S119"/>
          <cell r="T119"/>
          <cell r="U119"/>
          <cell r="V119"/>
          <cell r="W119"/>
          <cell r="X119"/>
          <cell r="Y119"/>
          <cell r="Z119"/>
        </row>
        <row r="120">
          <cell r="C120" t="str">
            <v>Mexico</v>
          </cell>
          <cell r="D120">
            <v>664980000000</v>
          </cell>
          <cell r="E120">
            <v>331680000000</v>
          </cell>
          <cell r="F120">
            <v>332710000000</v>
          </cell>
          <cell r="G120">
            <v>589999999.99999988</v>
          </cell>
          <cell r="H120">
            <v>528024039.99999994</v>
          </cell>
          <cell r="I120">
            <v>61975959.999999993</v>
          </cell>
          <cell r="J120">
            <v>1067050000000</v>
          </cell>
          <cell r="K120">
            <v>235070000000</v>
          </cell>
          <cell r="L120">
            <v>235070000000</v>
          </cell>
          <cell r="M120"/>
          <cell r="N120">
            <v>805470000000</v>
          </cell>
          <cell r="O120"/>
          <cell r="P120">
            <v>26510000000</v>
          </cell>
          <cell r="Q120"/>
          <cell r="R120">
            <v>235070000000</v>
          </cell>
          <cell r="S120">
            <v>816668900000</v>
          </cell>
          <cell r="T120">
            <v>14729220000</v>
          </cell>
          <cell r="U120">
            <v>1720000</v>
          </cell>
          <cell r="V120">
            <v>14620000</v>
          </cell>
          <cell r="W120">
            <v>9214040000</v>
          </cell>
          <cell r="X120">
            <v>16902440000</v>
          </cell>
          <cell r="Y120">
            <v>24485060000</v>
          </cell>
          <cell r="Z120">
            <v>13176805656.989803</v>
          </cell>
        </row>
        <row r="121">
          <cell r="C121" t="str">
            <v>Moldova</v>
          </cell>
          <cell r="D121">
            <v>3860000000</v>
          </cell>
          <cell r="E121">
            <v>0</v>
          </cell>
          <cell r="F121">
            <v>3840000000</v>
          </cell>
          <cell r="G121">
            <v>20000000</v>
          </cell>
          <cell r="H121">
            <v>19896380</v>
          </cell>
          <cell r="I121">
            <v>103620</v>
          </cell>
          <cell r="J121">
            <v>24650000000</v>
          </cell>
          <cell r="K121">
            <v>18130000000</v>
          </cell>
          <cell r="L121">
            <v>17790000000</v>
          </cell>
          <cell r="M121">
            <v>340000000</v>
          </cell>
          <cell r="N121">
            <v>3530000000</v>
          </cell>
          <cell r="O121"/>
          <cell r="P121">
            <v>2990000000</v>
          </cell>
          <cell r="Q121"/>
          <cell r="R121">
            <v>17790000000</v>
          </cell>
          <cell r="S121"/>
          <cell r="T121">
            <v>54180000</v>
          </cell>
          <cell r="U121">
            <v>173720000</v>
          </cell>
          <cell r="V121">
            <v>0</v>
          </cell>
          <cell r="W121">
            <v>0</v>
          </cell>
          <cell r="X121">
            <v>0</v>
          </cell>
          <cell r="Y121">
            <v>402480000</v>
          </cell>
          <cell r="Z121">
            <v>567368662.34607053</v>
          </cell>
        </row>
        <row r="122">
          <cell r="C122" t="str">
            <v>Mongolia</v>
          </cell>
          <cell r="D122">
            <v>130392000000</v>
          </cell>
          <cell r="E122">
            <v>130384000000</v>
          </cell>
          <cell r="F122">
            <v>200000</v>
          </cell>
          <cell r="G122">
            <v>7800000.0000000009</v>
          </cell>
          <cell r="H122">
            <v>7603167.0000000009</v>
          </cell>
          <cell r="I122">
            <v>196833</v>
          </cell>
          <cell r="J122">
            <v>1135880000000</v>
          </cell>
          <cell r="K122">
            <v>6140000000</v>
          </cell>
          <cell r="L122">
            <v>6140000000</v>
          </cell>
          <cell r="M122"/>
          <cell r="N122">
            <v>1129710000000</v>
          </cell>
          <cell r="O122"/>
          <cell r="P122">
            <v>30000000</v>
          </cell>
          <cell r="Q122"/>
          <cell r="R122">
            <v>6140000000</v>
          </cell>
          <cell r="S122">
            <v>18060000</v>
          </cell>
          <cell r="T122">
            <v>36120000</v>
          </cell>
          <cell r="U122">
            <v>555403480000</v>
          </cell>
          <cell r="V122">
            <v>624360000</v>
          </cell>
          <cell r="W122">
            <v>0</v>
          </cell>
          <cell r="X122">
            <v>1245246460000</v>
          </cell>
          <cell r="Y122">
            <v>23050580000</v>
          </cell>
          <cell r="Z122">
            <v>148064480.75053319</v>
          </cell>
        </row>
        <row r="123">
          <cell r="C123" t="str">
            <v>Montenegro</v>
          </cell>
          <cell r="D123">
            <v>8270000000</v>
          </cell>
          <cell r="E123">
            <v>1090000000</v>
          </cell>
          <cell r="F123">
            <v>7100000000</v>
          </cell>
          <cell r="G123">
            <v>79999999.999999985</v>
          </cell>
          <cell r="H123">
            <v>62615999.999999993</v>
          </cell>
          <cell r="I123">
            <v>17384000</v>
          </cell>
          <cell r="J123">
            <v>5120000000</v>
          </cell>
          <cell r="K123">
            <v>1720000000</v>
          </cell>
          <cell r="L123">
            <v>1580000000</v>
          </cell>
          <cell r="M123">
            <v>140000000</v>
          </cell>
          <cell r="N123">
            <v>3240000000</v>
          </cell>
          <cell r="O123">
            <v>1270000000</v>
          </cell>
          <cell r="P123">
            <v>160000000</v>
          </cell>
          <cell r="Q123">
            <v>310000000</v>
          </cell>
          <cell r="R123">
            <v>0</v>
          </cell>
          <cell r="S123">
            <v>149640000</v>
          </cell>
          <cell r="T123">
            <v>150500000</v>
          </cell>
          <cell r="U123">
            <v>726700000</v>
          </cell>
          <cell r="V123">
            <v>0</v>
          </cell>
          <cell r="W123">
            <v>0</v>
          </cell>
          <cell r="X123">
            <v>156520000</v>
          </cell>
          <cell r="Y123">
            <v>401620000</v>
          </cell>
          <cell r="Z123">
            <v>61663720.344144404</v>
          </cell>
        </row>
        <row r="124">
          <cell r="C124" t="str">
            <v>Montserrat</v>
          </cell>
          <cell r="D124">
            <v>25000000</v>
          </cell>
          <cell r="E124">
            <v>0</v>
          </cell>
          <cell r="F124">
            <v>25000000</v>
          </cell>
          <cell r="G124">
            <v>0</v>
          </cell>
          <cell r="H124">
            <v>0</v>
          </cell>
          <cell r="I124">
            <v>0</v>
          </cell>
          <cell r="J124">
            <v>30000000</v>
          </cell>
          <cell r="K124">
            <v>20000000</v>
          </cell>
          <cell r="L124">
            <v>20000000</v>
          </cell>
          <cell r="M124"/>
          <cell r="N124">
            <v>10000000</v>
          </cell>
          <cell r="O124"/>
          <cell r="P124"/>
          <cell r="Q124"/>
          <cell r="R124">
            <v>20000000</v>
          </cell>
          <cell r="S124">
            <v>3440000</v>
          </cell>
          <cell r="T124">
            <v>0</v>
          </cell>
          <cell r="U124">
            <v>0</v>
          </cell>
          <cell r="V124">
            <v>0</v>
          </cell>
          <cell r="W124">
            <v>0</v>
          </cell>
          <cell r="X124">
            <v>860000</v>
          </cell>
          <cell r="Y124">
            <v>23220000</v>
          </cell>
          <cell r="Z124">
            <v>374100.00365227467</v>
          </cell>
        </row>
        <row r="125">
          <cell r="C125" t="str">
            <v>Morocco</v>
          </cell>
          <cell r="D125">
            <v>56720000000</v>
          </cell>
          <cell r="E125">
            <v>0</v>
          </cell>
          <cell r="F125">
            <v>50450000000</v>
          </cell>
          <cell r="G125">
            <v>6270000000</v>
          </cell>
          <cell r="H125">
            <v>5511148170</v>
          </cell>
          <cell r="I125">
            <v>758851830</v>
          </cell>
          <cell r="J125">
            <v>299883000000</v>
          </cell>
          <cell r="K125">
            <v>77293000000</v>
          </cell>
          <cell r="L125">
            <v>57063000000</v>
          </cell>
          <cell r="M125">
            <v>20230000000</v>
          </cell>
          <cell r="N125">
            <v>210000000000</v>
          </cell>
          <cell r="O125"/>
          <cell r="P125">
            <v>12590000000</v>
          </cell>
          <cell r="Q125"/>
          <cell r="R125">
            <v>57063000000</v>
          </cell>
          <cell r="S125">
            <v>6698540000</v>
          </cell>
          <cell r="T125">
            <v>0</v>
          </cell>
          <cell r="U125">
            <v>88697820000</v>
          </cell>
          <cell r="V125">
            <v>0</v>
          </cell>
          <cell r="W125">
            <v>0</v>
          </cell>
          <cell r="X125">
            <v>217394240000</v>
          </cell>
          <cell r="Y125">
            <v>1378580000</v>
          </cell>
          <cell r="Z125">
            <v>2397472750.3269572</v>
          </cell>
        </row>
        <row r="126">
          <cell r="C126" t="str">
            <v>Mozambique</v>
          </cell>
          <cell r="D126">
            <v>389720000000</v>
          </cell>
          <cell r="E126">
            <v>0</v>
          </cell>
          <cell r="F126">
            <v>389600000000</v>
          </cell>
          <cell r="G126">
            <v>120000000</v>
          </cell>
          <cell r="H126">
            <v>119809320</v>
          </cell>
          <cell r="I126">
            <v>190679.99999999997</v>
          </cell>
          <cell r="J126">
            <v>499500000000</v>
          </cell>
          <cell r="K126">
            <v>56500000000</v>
          </cell>
          <cell r="L126">
            <v>56500000000</v>
          </cell>
          <cell r="M126"/>
          <cell r="N126">
            <v>440000000000</v>
          </cell>
          <cell r="O126"/>
          <cell r="P126">
            <v>3000000000</v>
          </cell>
          <cell r="Q126"/>
          <cell r="R126">
            <v>56500000000</v>
          </cell>
          <cell r="S126">
            <v>231874920000</v>
          </cell>
          <cell r="T126">
            <v>67080000</v>
          </cell>
          <cell r="U126">
            <v>860000</v>
          </cell>
          <cell r="V126">
            <v>0</v>
          </cell>
          <cell r="W126">
            <v>0</v>
          </cell>
          <cell r="X126">
            <v>8527760000</v>
          </cell>
          <cell r="Y126">
            <v>14148720000</v>
          </cell>
          <cell r="Z126">
            <v>416876405.75873202</v>
          </cell>
        </row>
        <row r="127">
          <cell r="C127" t="str">
            <v>Myanmar</v>
          </cell>
          <cell r="D127">
            <v>317730000000</v>
          </cell>
          <cell r="E127">
            <v>31920000000</v>
          </cell>
          <cell r="F127">
            <v>275930000000</v>
          </cell>
          <cell r="G127">
            <v>9880000000</v>
          </cell>
          <cell r="H127">
            <v>9538468160</v>
          </cell>
          <cell r="I127">
            <v>341531840</v>
          </cell>
          <cell r="J127">
            <v>125260000000</v>
          </cell>
          <cell r="K127">
            <v>108110000000</v>
          </cell>
          <cell r="L127">
            <v>105700000000</v>
          </cell>
          <cell r="M127">
            <v>2410000000</v>
          </cell>
          <cell r="N127">
            <v>3090000000</v>
          </cell>
          <cell r="O127"/>
          <cell r="P127">
            <v>14060000000</v>
          </cell>
          <cell r="Q127">
            <v>105700000000</v>
          </cell>
          <cell r="R127">
            <v>0</v>
          </cell>
          <cell r="S127">
            <v>151235300000</v>
          </cell>
          <cell r="T127">
            <v>0</v>
          </cell>
          <cell r="U127">
            <v>2580000</v>
          </cell>
          <cell r="V127">
            <v>1413840000</v>
          </cell>
          <cell r="W127">
            <v>3683380000</v>
          </cell>
          <cell r="X127">
            <v>96320000</v>
          </cell>
          <cell r="Y127">
            <v>10177240000</v>
          </cell>
          <cell r="Z127">
            <v>750728407.17504966</v>
          </cell>
        </row>
        <row r="128">
          <cell r="C128" t="str">
            <v>Namibia</v>
          </cell>
          <cell r="D128">
            <v>72900000000</v>
          </cell>
          <cell r="E128">
            <v>0</v>
          </cell>
          <cell r="F128">
            <v>72898000000</v>
          </cell>
          <cell r="G128">
            <v>2000000</v>
          </cell>
          <cell r="H128">
            <v>2000000</v>
          </cell>
          <cell r="I128">
            <v>0</v>
          </cell>
          <cell r="J128">
            <v>388090000000</v>
          </cell>
          <cell r="K128">
            <v>8000000000</v>
          </cell>
          <cell r="L128">
            <v>8000000000</v>
          </cell>
          <cell r="M128"/>
          <cell r="N128">
            <v>380000000000</v>
          </cell>
          <cell r="O128"/>
          <cell r="P128">
            <v>90000000</v>
          </cell>
          <cell r="Q128"/>
          <cell r="R128">
            <v>8000000000</v>
          </cell>
          <cell r="S128">
            <v>20353620000</v>
          </cell>
          <cell r="T128">
            <v>691440000</v>
          </cell>
          <cell r="U128">
            <v>96689800000</v>
          </cell>
          <cell r="V128">
            <v>0</v>
          </cell>
          <cell r="W128">
            <v>0</v>
          </cell>
          <cell r="X128">
            <v>120615860000</v>
          </cell>
          <cell r="Y128">
            <v>1019100000</v>
          </cell>
          <cell r="Z128">
            <v>69789860.401030123</v>
          </cell>
        </row>
        <row r="129">
          <cell r="C129" t="str">
            <v>Nepal</v>
          </cell>
          <cell r="D129">
            <v>36360000000</v>
          </cell>
          <cell r="E129">
            <v>5260000000</v>
          </cell>
          <cell r="F129">
            <v>30670000000</v>
          </cell>
          <cell r="G129">
            <v>430000000</v>
          </cell>
          <cell r="H129">
            <v>424054819.99999994</v>
          </cell>
          <cell r="I129">
            <v>5945180</v>
          </cell>
          <cell r="J129">
            <v>41260000000</v>
          </cell>
          <cell r="K129">
            <v>21800000000</v>
          </cell>
          <cell r="L129">
            <v>21800000000</v>
          </cell>
          <cell r="M129"/>
          <cell r="N129">
            <v>17940000000</v>
          </cell>
          <cell r="O129"/>
          <cell r="P129">
            <v>1520000000</v>
          </cell>
          <cell r="Q129"/>
          <cell r="R129">
            <v>21800000000</v>
          </cell>
          <cell r="S129">
            <v>14038640000</v>
          </cell>
          <cell r="T129">
            <v>30960000</v>
          </cell>
          <cell r="U129">
            <v>7956720000</v>
          </cell>
          <cell r="V129">
            <v>9880540000</v>
          </cell>
          <cell r="W129">
            <v>0</v>
          </cell>
          <cell r="X129">
            <v>3323900000</v>
          </cell>
          <cell r="Y129">
            <v>211560000</v>
          </cell>
          <cell r="Z129">
            <v>183099161.97047067</v>
          </cell>
        </row>
        <row r="130">
          <cell r="C130" t="str">
            <v>Netherlands</v>
          </cell>
          <cell r="D130">
            <v>3730000000</v>
          </cell>
          <cell r="E130">
            <v>0</v>
          </cell>
          <cell r="F130">
            <v>0</v>
          </cell>
          <cell r="G130">
            <v>3730000000</v>
          </cell>
          <cell r="H130">
            <v>0</v>
          </cell>
          <cell r="I130">
            <v>3730000000</v>
          </cell>
          <cell r="J130">
            <v>18723000000</v>
          </cell>
          <cell r="K130">
            <v>10226000000</v>
          </cell>
          <cell r="L130">
            <v>10153000000</v>
          </cell>
          <cell r="M130">
            <v>73000000</v>
          </cell>
          <cell r="N130">
            <v>8133000000</v>
          </cell>
          <cell r="O130">
            <v>1820000000</v>
          </cell>
          <cell r="P130">
            <v>364000000</v>
          </cell>
          <cell r="Q130">
            <v>8333000000</v>
          </cell>
          <cell r="R130">
            <v>0</v>
          </cell>
          <cell r="S130">
            <v>561580000</v>
          </cell>
          <cell r="T130">
            <v>700900000</v>
          </cell>
          <cell r="U130">
            <v>13760000</v>
          </cell>
          <cell r="V130">
            <v>0</v>
          </cell>
          <cell r="W130">
            <v>860000</v>
          </cell>
          <cell r="X130">
            <v>184040000</v>
          </cell>
          <cell r="Y130">
            <v>5245140000</v>
          </cell>
          <cell r="Z130">
            <v>6196188205.0608158</v>
          </cell>
        </row>
        <row r="131">
          <cell r="C131" t="str">
            <v>New Caledonia</v>
          </cell>
          <cell r="D131">
            <v>8390000000</v>
          </cell>
          <cell r="E131">
            <v>4310000000</v>
          </cell>
          <cell r="F131">
            <v>3980000000</v>
          </cell>
          <cell r="G131">
            <v>100000000</v>
          </cell>
          <cell r="H131">
            <v>97549000</v>
          </cell>
          <cell r="I131">
            <v>2451000</v>
          </cell>
          <cell r="J131">
            <v>1986000000</v>
          </cell>
          <cell r="K131">
            <v>68000000</v>
          </cell>
          <cell r="L131">
            <v>68000000</v>
          </cell>
          <cell r="M131"/>
          <cell r="N131">
            <v>1880000000</v>
          </cell>
          <cell r="O131"/>
          <cell r="P131">
            <v>38000000</v>
          </cell>
          <cell r="Q131"/>
          <cell r="R131">
            <v>68000000</v>
          </cell>
          <cell r="S131"/>
          <cell r="T131">
            <v>0</v>
          </cell>
          <cell r="U131">
            <v>0</v>
          </cell>
          <cell r="V131">
            <v>0</v>
          </cell>
          <cell r="W131">
            <v>212420000</v>
          </cell>
          <cell r="X131"/>
          <cell r="Y131"/>
          <cell r="Z131">
            <v>19535760.193439197</v>
          </cell>
        </row>
        <row r="132">
          <cell r="C132" t="str">
            <v>New Zealand</v>
          </cell>
          <cell r="D132">
            <v>101510000000</v>
          </cell>
          <cell r="E132">
            <v>21440000000</v>
          </cell>
          <cell r="F132">
            <v>59250000000</v>
          </cell>
          <cell r="G132">
            <v>20820000000</v>
          </cell>
          <cell r="H132">
            <v>14660673660</v>
          </cell>
          <cell r="I132">
            <v>6159326340</v>
          </cell>
          <cell r="J132">
            <v>114080000000</v>
          </cell>
          <cell r="K132">
            <v>4990000000</v>
          </cell>
          <cell r="L132">
            <v>4990000000</v>
          </cell>
          <cell r="M132"/>
          <cell r="N132">
            <v>108380000000</v>
          </cell>
          <cell r="O132"/>
          <cell r="P132">
            <v>710000000</v>
          </cell>
          <cell r="Q132"/>
          <cell r="R132">
            <v>4990000000</v>
          </cell>
          <cell r="S132">
            <v>1421580000</v>
          </cell>
          <cell r="T132">
            <v>0</v>
          </cell>
          <cell r="U132">
            <v>0</v>
          </cell>
          <cell r="V132">
            <v>4674960000</v>
          </cell>
          <cell r="W132">
            <v>187480000</v>
          </cell>
          <cell r="X132">
            <v>1207440000</v>
          </cell>
          <cell r="Y132">
            <v>11033800000</v>
          </cell>
          <cell r="Z132">
            <v>2054884864.2448311</v>
          </cell>
        </row>
        <row r="133">
          <cell r="C133" t="str">
            <v>Nicaragua</v>
          </cell>
          <cell r="D133">
            <v>31140100000</v>
          </cell>
          <cell r="E133">
            <v>12339900000</v>
          </cell>
          <cell r="F133">
            <v>17882700000</v>
          </cell>
          <cell r="G133">
            <v>917499999.99999988</v>
          </cell>
          <cell r="H133">
            <v>882412047.49999988</v>
          </cell>
          <cell r="I133">
            <v>35087952.5</v>
          </cell>
          <cell r="J133">
            <v>50260000000</v>
          </cell>
          <cell r="K133">
            <v>15310000000</v>
          </cell>
          <cell r="L133">
            <v>7510000000</v>
          </cell>
          <cell r="M133">
            <v>7800000000</v>
          </cell>
          <cell r="N133">
            <v>32000000000</v>
          </cell>
          <cell r="O133"/>
          <cell r="P133">
            <v>2950000000</v>
          </cell>
          <cell r="Q133">
            <v>7510000000</v>
          </cell>
          <cell r="R133">
            <v>0</v>
          </cell>
          <cell r="S133">
            <v>141040000</v>
          </cell>
          <cell r="T133">
            <v>0</v>
          </cell>
          <cell r="U133">
            <v>27520000</v>
          </cell>
          <cell r="V133">
            <v>0</v>
          </cell>
          <cell r="W133">
            <v>924500000</v>
          </cell>
          <cell r="X133">
            <v>860000</v>
          </cell>
          <cell r="Y133">
            <v>11697720000</v>
          </cell>
          <cell r="Z133">
            <v>395630962.41309291</v>
          </cell>
        </row>
        <row r="134">
          <cell r="C134" t="str">
            <v>Niger</v>
          </cell>
          <cell r="D134">
            <v>12040000000</v>
          </cell>
          <cell r="E134">
            <v>2200000000</v>
          </cell>
          <cell r="F134">
            <v>8360000000</v>
          </cell>
          <cell r="G134">
            <v>1480000000</v>
          </cell>
          <cell r="H134">
            <v>1257397640</v>
          </cell>
          <cell r="I134">
            <v>222602360</v>
          </cell>
          <cell r="J134">
            <v>439820000000</v>
          </cell>
          <cell r="K134">
            <v>151000000000</v>
          </cell>
          <cell r="L134">
            <v>151000000000</v>
          </cell>
          <cell r="M134"/>
          <cell r="N134">
            <v>287820000000</v>
          </cell>
          <cell r="O134"/>
          <cell r="P134">
            <v>1000000000</v>
          </cell>
          <cell r="Q134"/>
          <cell r="R134">
            <v>151000000000</v>
          </cell>
          <cell r="S134">
            <v>721540000</v>
          </cell>
          <cell r="T134">
            <v>180600000</v>
          </cell>
          <cell r="U134">
            <v>17834680000</v>
          </cell>
          <cell r="V134">
            <v>0</v>
          </cell>
          <cell r="W134">
            <v>0</v>
          </cell>
          <cell r="X134">
            <v>899185040000</v>
          </cell>
          <cell r="Y134">
            <v>153080000</v>
          </cell>
          <cell r="Z134">
            <v>330248605.3457644</v>
          </cell>
        </row>
        <row r="135">
          <cell r="C135" t="str">
            <v>Nigeria</v>
          </cell>
          <cell r="D135">
            <v>90410000000</v>
          </cell>
          <cell r="E135">
            <v>540000000</v>
          </cell>
          <cell r="F135">
            <v>86590000000</v>
          </cell>
          <cell r="G135">
            <v>3280000000</v>
          </cell>
          <cell r="H135">
            <v>3141413440</v>
          </cell>
          <cell r="I135">
            <v>138586560</v>
          </cell>
          <cell r="J135">
            <v>700000000000</v>
          </cell>
          <cell r="K135">
            <v>330000000000</v>
          </cell>
          <cell r="L135">
            <v>330000000000</v>
          </cell>
          <cell r="M135"/>
          <cell r="N135">
            <v>303000000000</v>
          </cell>
          <cell r="O135"/>
          <cell r="P135">
            <v>67000000000</v>
          </cell>
          <cell r="Q135"/>
          <cell r="R135">
            <v>330000000000</v>
          </cell>
          <cell r="S135">
            <v>150370140000</v>
          </cell>
          <cell r="T135">
            <v>81700000</v>
          </cell>
          <cell r="U135">
            <v>3352280000</v>
          </cell>
          <cell r="V135">
            <v>0</v>
          </cell>
          <cell r="W135">
            <v>6011400000</v>
          </cell>
          <cell r="X135">
            <v>1548860000</v>
          </cell>
          <cell r="Y135">
            <v>9951060000</v>
          </cell>
          <cell r="Z135">
            <v>4472504854.7138824</v>
          </cell>
        </row>
        <row r="136">
          <cell r="C136" t="str">
            <v>North Korea</v>
          </cell>
          <cell r="D136">
            <v>56660000000</v>
          </cell>
          <cell r="E136">
            <v>7800000000</v>
          </cell>
          <cell r="F136">
            <v>41050000000</v>
          </cell>
          <cell r="G136">
            <v>7810000000</v>
          </cell>
          <cell r="H136">
            <v>6561360630</v>
          </cell>
          <cell r="I136">
            <v>1248639370</v>
          </cell>
          <cell r="J136">
            <v>26800000000</v>
          </cell>
          <cell r="K136">
            <v>24000000000</v>
          </cell>
          <cell r="L136">
            <v>24000000000</v>
          </cell>
          <cell r="M136"/>
          <cell r="N136">
            <v>500000000</v>
          </cell>
          <cell r="O136"/>
          <cell r="P136">
            <v>2300000000</v>
          </cell>
          <cell r="Q136"/>
          <cell r="R136">
            <v>24000000000</v>
          </cell>
          <cell r="S136">
            <v>0</v>
          </cell>
          <cell r="T136">
            <v>2580000</v>
          </cell>
          <cell r="U136">
            <v>32766860000</v>
          </cell>
          <cell r="V136">
            <v>0</v>
          </cell>
          <cell r="W136">
            <v>0</v>
          </cell>
          <cell r="X136">
            <v>8901000000</v>
          </cell>
          <cell r="Y136">
            <v>2109580000</v>
          </cell>
          <cell r="Z136">
            <v>2034784086.204401</v>
          </cell>
        </row>
        <row r="137">
          <cell r="C137" t="str">
            <v>Norway</v>
          </cell>
          <cell r="D137">
            <v>121020000000</v>
          </cell>
          <cell r="E137">
            <v>1600000000</v>
          </cell>
          <cell r="F137">
            <v>104790000000</v>
          </cell>
          <cell r="G137">
            <v>14630000000.000002</v>
          </cell>
          <cell r="H137">
            <v>12437431160.000002</v>
          </cell>
          <cell r="I137">
            <v>2192568840</v>
          </cell>
          <cell r="J137">
            <v>10060000000</v>
          </cell>
          <cell r="K137">
            <v>8257000000</v>
          </cell>
          <cell r="L137">
            <v>8234000000</v>
          </cell>
          <cell r="M137">
            <v>23000000</v>
          </cell>
          <cell r="N137">
            <v>1758000000</v>
          </cell>
          <cell r="O137">
            <v>4766000000</v>
          </cell>
          <cell r="P137">
            <v>45000000</v>
          </cell>
          <cell r="Q137">
            <v>3468000000</v>
          </cell>
          <cell r="R137">
            <v>0</v>
          </cell>
          <cell r="S137">
            <v>103451980000</v>
          </cell>
          <cell r="T137">
            <v>44205720000</v>
          </cell>
          <cell r="U137">
            <v>216681300000</v>
          </cell>
          <cell r="V137">
            <v>299814060000</v>
          </cell>
          <cell r="W137">
            <v>0</v>
          </cell>
          <cell r="X137">
            <v>53777520000</v>
          </cell>
          <cell r="Y137">
            <v>48707820000</v>
          </cell>
          <cell r="Z137">
            <v>1770670347.900244</v>
          </cell>
        </row>
        <row r="138">
          <cell r="C138" t="str">
            <v>Oman</v>
          </cell>
          <cell r="D138">
            <v>20000000</v>
          </cell>
          <cell r="E138">
            <v>0</v>
          </cell>
          <cell r="F138">
            <v>0</v>
          </cell>
          <cell r="G138">
            <v>20000000</v>
          </cell>
          <cell r="H138">
            <v>0</v>
          </cell>
          <cell r="I138">
            <v>20000000</v>
          </cell>
          <cell r="J138">
            <v>14726000000</v>
          </cell>
          <cell r="K138">
            <v>343000000</v>
          </cell>
          <cell r="L138">
            <v>343000000</v>
          </cell>
          <cell r="M138"/>
          <cell r="N138">
            <v>14000000000</v>
          </cell>
          <cell r="O138">
            <v>204000000</v>
          </cell>
          <cell r="P138">
            <v>383000000</v>
          </cell>
          <cell r="Q138">
            <v>139000000</v>
          </cell>
          <cell r="R138">
            <v>0</v>
          </cell>
          <cell r="S138">
            <v>3157060000</v>
          </cell>
          <cell r="T138">
            <v>0</v>
          </cell>
          <cell r="U138">
            <v>1847280000</v>
          </cell>
          <cell r="V138">
            <v>0</v>
          </cell>
          <cell r="W138">
            <v>4300000</v>
          </cell>
          <cell r="X138">
            <v>324007580000</v>
          </cell>
          <cell r="Y138">
            <v>666500000</v>
          </cell>
          <cell r="Z138">
            <v>467927722.1427691</v>
          </cell>
        </row>
        <row r="139">
          <cell r="C139" t="str">
            <v>Pakistan</v>
          </cell>
          <cell r="D139">
            <v>16870000000</v>
          </cell>
          <cell r="E139">
            <v>0</v>
          </cell>
          <cell r="F139">
            <v>13470000000</v>
          </cell>
          <cell r="G139">
            <v>3400000000</v>
          </cell>
          <cell r="H139">
            <v>2714760600</v>
          </cell>
          <cell r="I139">
            <v>685239400</v>
          </cell>
          <cell r="J139">
            <v>352420000000</v>
          </cell>
          <cell r="K139">
            <v>293900000000</v>
          </cell>
          <cell r="L139">
            <v>159000000000</v>
          </cell>
          <cell r="M139">
            <v>134900000000</v>
          </cell>
          <cell r="N139">
            <v>50000000000</v>
          </cell>
          <cell r="O139"/>
          <cell r="P139">
            <v>8520000000</v>
          </cell>
          <cell r="Q139"/>
          <cell r="R139">
            <v>159000000000</v>
          </cell>
          <cell r="S139">
            <v>1963380000</v>
          </cell>
          <cell r="T139">
            <v>116100000</v>
          </cell>
          <cell r="U139">
            <v>18591480000</v>
          </cell>
          <cell r="V139">
            <v>29046500000</v>
          </cell>
          <cell r="W139">
            <v>1064680000</v>
          </cell>
          <cell r="X139">
            <v>619008220000</v>
          </cell>
          <cell r="Y139">
            <v>5562480000</v>
          </cell>
          <cell r="Z139">
            <v>4348866937.8627415</v>
          </cell>
        </row>
        <row r="140">
          <cell r="C140" t="str">
            <v>Palestinian Territory</v>
          </cell>
          <cell r="D140">
            <v>91700000</v>
          </cell>
          <cell r="E140">
            <v>0</v>
          </cell>
          <cell r="F140">
            <v>91700000</v>
          </cell>
          <cell r="G140">
            <v>0</v>
          </cell>
          <cell r="H140">
            <v>0</v>
          </cell>
          <cell r="I140">
            <v>0</v>
          </cell>
          <cell r="J140">
            <v>2484000000</v>
          </cell>
          <cell r="K140">
            <v>437000000</v>
          </cell>
          <cell r="L140">
            <v>369000000</v>
          </cell>
          <cell r="M140">
            <v>68000000</v>
          </cell>
          <cell r="N140">
            <v>1500000000</v>
          </cell>
          <cell r="O140"/>
          <cell r="P140">
            <v>547000000</v>
          </cell>
          <cell r="Q140">
            <v>369000000</v>
          </cell>
          <cell r="R140">
            <v>0</v>
          </cell>
          <cell r="S140">
            <v>39560000</v>
          </cell>
          <cell r="T140">
            <v>860000</v>
          </cell>
          <cell r="U140">
            <v>1607340000</v>
          </cell>
          <cell r="V140">
            <v>0</v>
          </cell>
          <cell r="W140">
            <v>0</v>
          </cell>
          <cell r="X140">
            <v>1649480000</v>
          </cell>
          <cell r="Y140">
            <v>270900000</v>
          </cell>
          <cell r="Z140">
            <v>302990040.46395451</v>
          </cell>
        </row>
        <row r="141">
          <cell r="C141" t="str">
            <v>Panama</v>
          </cell>
          <cell r="D141">
            <v>46990000000</v>
          </cell>
          <cell r="E141">
            <v>0</v>
          </cell>
          <cell r="F141">
            <v>46204000000</v>
          </cell>
          <cell r="G141">
            <v>785999999.99999988</v>
          </cell>
          <cell r="H141">
            <v>766900199.99999988</v>
          </cell>
          <cell r="I141">
            <v>19099799.999999996</v>
          </cell>
          <cell r="J141">
            <v>22663900000</v>
          </cell>
          <cell r="K141">
            <v>5688900000</v>
          </cell>
          <cell r="L141">
            <v>2829900000</v>
          </cell>
          <cell r="M141">
            <v>2859000000</v>
          </cell>
          <cell r="N141">
            <v>15090000000</v>
          </cell>
          <cell r="O141">
            <v>289900000</v>
          </cell>
          <cell r="P141">
            <v>1885000000</v>
          </cell>
          <cell r="Q141">
            <v>2540000000</v>
          </cell>
          <cell r="R141">
            <v>0</v>
          </cell>
          <cell r="S141">
            <v>1380300000</v>
          </cell>
          <cell r="T141">
            <v>0</v>
          </cell>
          <cell r="U141">
            <v>0</v>
          </cell>
          <cell r="V141">
            <v>1720000</v>
          </cell>
          <cell r="W141">
            <v>1737200000</v>
          </cell>
          <cell r="X141">
            <v>527180000</v>
          </cell>
          <cell r="Y141">
            <v>2319420000</v>
          </cell>
          <cell r="Z141">
            <v>267294880.81682196</v>
          </cell>
        </row>
        <row r="142">
          <cell r="C142" t="str">
            <v>Papua New Guinea</v>
          </cell>
          <cell r="D142">
            <v>335730000000</v>
          </cell>
          <cell r="E142">
            <v>203450000000</v>
          </cell>
          <cell r="F142">
            <v>132280000000</v>
          </cell>
          <cell r="G142">
            <v>0</v>
          </cell>
          <cell r="H142">
            <v>0</v>
          </cell>
          <cell r="I142">
            <v>0</v>
          </cell>
          <cell r="J142">
            <v>11900000000</v>
          </cell>
          <cell r="K142">
            <v>3000000000</v>
          </cell>
          <cell r="L142">
            <v>3000000000</v>
          </cell>
          <cell r="M142"/>
          <cell r="N142">
            <v>1900000000</v>
          </cell>
          <cell r="O142"/>
          <cell r="P142">
            <v>7000000000</v>
          </cell>
          <cell r="Q142"/>
          <cell r="R142">
            <v>3000000000</v>
          </cell>
          <cell r="S142">
            <v>7531020000</v>
          </cell>
          <cell r="T142">
            <v>0</v>
          </cell>
          <cell r="U142">
            <v>0</v>
          </cell>
          <cell r="V142">
            <v>0</v>
          </cell>
          <cell r="W142">
            <v>1410400000</v>
          </cell>
          <cell r="X142">
            <v>21500000</v>
          </cell>
          <cell r="Y142">
            <v>9661240000</v>
          </cell>
          <cell r="Z142">
            <v>56083180.582672358</v>
          </cell>
        </row>
        <row r="143">
          <cell r="C143" t="str">
            <v>Paraguay</v>
          </cell>
          <cell r="D143">
            <v>169500000000</v>
          </cell>
          <cell r="E143">
            <v>18840000000</v>
          </cell>
          <cell r="F143">
            <v>150100000000</v>
          </cell>
          <cell r="G143">
            <v>560000000</v>
          </cell>
          <cell r="H143">
            <v>558291440</v>
          </cell>
          <cell r="I143">
            <v>1708560</v>
          </cell>
          <cell r="J143">
            <v>212300000000</v>
          </cell>
          <cell r="K143">
            <v>41450000000</v>
          </cell>
          <cell r="L143">
            <v>41450000000</v>
          </cell>
          <cell r="M143"/>
          <cell r="N143">
            <v>170000000000</v>
          </cell>
          <cell r="O143"/>
          <cell r="P143">
            <v>850000000</v>
          </cell>
          <cell r="Q143"/>
          <cell r="R143">
            <v>41450000000</v>
          </cell>
          <cell r="S143">
            <v>43228760000</v>
          </cell>
          <cell r="T143">
            <v>19601120000</v>
          </cell>
          <cell r="U143">
            <v>34400000</v>
          </cell>
          <cell r="V143">
            <v>0</v>
          </cell>
          <cell r="W143">
            <v>0</v>
          </cell>
          <cell r="X143">
            <v>17200000</v>
          </cell>
          <cell r="Y143">
            <v>4586380000</v>
          </cell>
          <cell r="Z143">
            <v>509947322.69480395</v>
          </cell>
        </row>
        <row r="144">
          <cell r="C144" t="str">
            <v>Peru</v>
          </cell>
          <cell r="D144">
            <v>748110000000</v>
          </cell>
          <cell r="E144">
            <v>665240000000</v>
          </cell>
          <cell r="F144">
            <v>72940000000</v>
          </cell>
          <cell r="G144">
            <v>9930000000</v>
          </cell>
          <cell r="H144">
            <v>8668095600</v>
          </cell>
          <cell r="I144">
            <v>1261904400</v>
          </cell>
          <cell r="J144">
            <v>240230000000</v>
          </cell>
          <cell r="K144">
            <v>40850000000</v>
          </cell>
          <cell r="L144">
            <v>40850000000</v>
          </cell>
          <cell r="M144"/>
          <cell r="N144">
            <v>186310000000</v>
          </cell>
          <cell r="O144"/>
          <cell r="P144">
            <v>13070000000</v>
          </cell>
          <cell r="Q144"/>
          <cell r="R144">
            <v>40850000000</v>
          </cell>
          <cell r="S144">
            <v>191147900000</v>
          </cell>
          <cell r="T144">
            <v>1675280000</v>
          </cell>
          <cell r="U144">
            <v>67243400000</v>
          </cell>
          <cell r="V144">
            <v>2553340000</v>
          </cell>
          <cell r="W144">
            <v>0</v>
          </cell>
          <cell r="X144">
            <v>113348000000</v>
          </cell>
          <cell r="Y144">
            <v>18337780000</v>
          </cell>
          <cell r="Z144">
            <v>1628112445.5880222</v>
          </cell>
        </row>
        <row r="145">
          <cell r="C145" t="str">
            <v>Philippines</v>
          </cell>
          <cell r="D145">
            <v>68400000000</v>
          </cell>
          <cell r="E145">
            <v>8610000000</v>
          </cell>
          <cell r="F145">
            <v>59340000000</v>
          </cell>
          <cell r="G145">
            <v>450000000</v>
          </cell>
          <cell r="H145">
            <v>426719700</v>
          </cell>
          <cell r="I145">
            <v>23280300.000000004</v>
          </cell>
          <cell r="J145">
            <v>121000000000</v>
          </cell>
          <cell r="K145">
            <v>53000000000</v>
          </cell>
          <cell r="L145">
            <v>53000000000</v>
          </cell>
          <cell r="M145"/>
          <cell r="N145">
            <v>15000000000</v>
          </cell>
          <cell r="O145"/>
          <cell r="P145">
            <v>53000000000</v>
          </cell>
          <cell r="Q145"/>
          <cell r="R145">
            <v>53000000000</v>
          </cell>
          <cell r="S145">
            <v>3062460000</v>
          </cell>
          <cell r="T145">
            <v>0</v>
          </cell>
          <cell r="U145">
            <v>0</v>
          </cell>
          <cell r="V145">
            <v>0</v>
          </cell>
          <cell r="W145">
            <v>1525640000</v>
          </cell>
          <cell r="X145">
            <v>0</v>
          </cell>
          <cell r="Y145">
            <v>11402740000</v>
          </cell>
          <cell r="Z145">
            <v>3129896051.9507747</v>
          </cell>
        </row>
        <row r="146">
          <cell r="C146" t="str">
            <v>Poland</v>
          </cell>
          <cell r="D146">
            <v>93290000000</v>
          </cell>
          <cell r="E146">
            <v>560000000</v>
          </cell>
          <cell r="F146">
            <v>3960000000</v>
          </cell>
          <cell r="G146">
            <v>88770000000</v>
          </cell>
          <cell r="H146">
            <v>3767665110.0000005</v>
          </cell>
          <cell r="I146">
            <v>85002334890</v>
          </cell>
          <cell r="J146">
            <v>144490000000</v>
          </cell>
          <cell r="K146">
            <v>108290000000</v>
          </cell>
          <cell r="L146">
            <v>103970000000</v>
          </cell>
          <cell r="M146">
            <v>4320000000</v>
          </cell>
          <cell r="N146">
            <v>32300000000</v>
          </cell>
          <cell r="O146"/>
          <cell r="P146">
            <v>3900000000</v>
          </cell>
          <cell r="Q146">
            <v>103970000000</v>
          </cell>
          <cell r="R146">
            <v>0</v>
          </cell>
          <cell r="S146">
            <v>52460000</v>
          </cell>
          <cell r="T146">
            <v>1483500000</v>
          </cell>
          <cell r="U146">
            <v>118680000</v>
          </cell>
          <cell r="V146">
            <v>0</v>
          </cell>
          <cell r="W146">
            <v>0</v>
          </cell>
          <cell r="X146">
            <v>65360000</v>
          </cell>
          <cell r="Y146">
            <v>6419040000</v>
          </cell>
          <cell r="Z146">
            <v>11164231925.131437</v>
          </cell>
        </row>
        <row r="147">
          <cell r="C147" t="str">
            <v>Portugal</v>
          </cell>
          <cell r="D147">
            <v>32390000000</v>
          </cell>
          <cell r="E147">
            <v>241000000</v>
          </cell>
          <cell r="F147">
            <v>23499000000</v>
          </cell>
          <cell r="G147">
            <v>8650000000</v>
          </cell>
          <cell r="H147">
            <v>6510180300</v>
          </cell>
          <cell r="I147">
            <v>2139819700</v>
          </cell>
          <cell r="J147">
            <v>36770000000</v>
          </cell>
          <cell r="K147">
            <v>11390000000</v>
          </cell>
          <cell r="L147">
            <v>8150000000</v>
          </cell>
          <cell r="M147">
            <v>3240000000</v>
          </cell>
          <cell r="N147">
            <v>18300000000</v>
          </cell>
          <cell r="O147"/>
          <cell r="P147">
            <v>7080000000</v>
          </cell>
          <cell r="Q147"/>
          <cell r="R147">
            <v>8150000000</v>
          </cell>
          <cell r="S147">
            <v>6349380000</v>
          </cell>
          <cell r="T147">
            <v>143620000</v>
          </cell>
          <cell r="U147">
            <v>1802560000</v>
          </cell>
          <cell r="V147">
            <v>20640000</v>
          </cell>
          <cell r="W147">
            <v>0</v>
          </cell>
          <cell r="X147">
            <v>391300000</v>
          </cell>
          <cell r="Y147">
            <v>1654640000</v>
          </cell>
          <cell r="Z147">
            <v>1806314762.8361511</v>
          </cell>
        </row>
        <row r="148">
          <cell r="C148" t="str">
            <v>Puerto Rico</v>
          </cell>
          <cell r="D148">
            <v>4794100000</v>
          </cell>
          <cell r="E148">
            <v>0</v>
          </cell>
          <cell r="F148">
            <v>4794100000</v>
          </cell>
          <cell r="G148">
            <v>0</v>
          </cell>
          <cell r="H148">
            <v>0</v>
          </cell>
          <cell r="I148">
            <v>0</v>
          </cell>
          <cell r="J148">
            <v>1937000000</v>
          </cell>
          <cell r="K148">
            <v>568000000</v>
          </cell>
          <cell r="L148">
            <v>568000000</v>
          </cell>
          <cell r="M148"/>
          <cell r="N148">
            <v>869000000</v>
          </cell>
          <cell r="O148"/>
          <cell r="P148">
            <v>500000000</v>
          </cell>
          <cell r="Q148"/>
          <cell r="R148">
            <v>568000000</v>
          </cell>
          <cell r="S148">
            <v>0</v>
          </cell>
          <cell r="T148">
            <v>860000</v>
          </cell>
          <cell r="U148">
            <v>3440000</v>
          </cell>
          <cell r="V148">
            <v>0</v>
          </cell>
          <cell r="W148">
            <v>45580000</v>
          </cell>
          <cell r="X148">
            <v>0</v>
          </cell>
          <cell r="Y148">
            <v>353460000</v>
          </cell>
          <cell r="Z148">
            <v>706953541.15564406</v>
          </cell>
        </row>
        <row r="149">
          <cell r="C149" t="str">
            <v>Qatar</v>
          </cell>
          <cell r="D149">
            <v>0</v>
          </cell>
          <cell r="E149">
            <v>0</v>
          </cell>
          <cell r="F149">
            <v>0</v>
          </cell>
          <cell r="G149">
            <v>0</v>
          </cell>
          <cell r="H149">
            <v>0</v>
          </cell>
          <cell r="I149">
            <v>0</v>
          </cell>
          <cell r="J149">
            <v>665000000</v>
          </cell>
          <cell r="K149">
            <v>137300000</v>
          </cell>
          <cell r="L149">
            <v>77300000</v>
          </cell>
          <cell r="M149">
            <v>60000000</v>
          </cell>
          <cell r="N149">
            <v>500000000</v>
          </cell>
          <cell r="O149"/>
          <cell r="P149">
            <v>27700000</v>
          </cell>
          <cell r="Q149">
            <v>77300000</v>
          </cell>
          <cell r="R149">
            <v>0</v>
          </cell>
          <cell r="S149">
            <v>4300000</v>
          </cell>
          <cell r="T149">
            <v>0</v>
          </cell>
          <cell r="U149">
            <v>19780000</v>
          </cell>
          <cell r="V149">
            <v>0</v>
          </cell>
          <cell r="W149">
            <v>860000</v>
          </cell>
          <cell r="X149">
            <v>11967760000</v>
          </cell>
          <cell r="Y149">
            <v>182320000</v>
          </cell>
          <cell r="Z149">
            <v>120804200.46872494</v>
          </cell>
        </row>
        <row r="150">
          <cell r="C150" t="str">
            <v>Romania</v>
          </cell>
          <cell r="D150">
            <v>65150000000</v>
          </cell>
          <cell r="E150">
            <v>2690000000</v>
          </cell>
          <cell r="F150">
            <v>57060000000</v>
          </cell>
          <cell r="G150">
            <v>5400000000</v>
          </cell>
          <cell r="H150">
            <v>4155235199.9999995</v>
          </cell>
          <cell r="I150">
            <v>1244764800</v>
          </cell>
          <cell r="J150">
            <v>141560000000</v>
          </cell>
          <cell r="K150">
            <v>91460000000</v>
          </cell>
          <cell r="L150">
            <v>78070000000</v>
          </cell>
          <cell r="M150">
            <v>13390000000</v>
          </cell>
          <cell r="N150">
            <v>45470000000</v>
          </cell>
          <cell r="O150">
            <v>8510000000</v>
          </cell>
          <cell r="P150">
            <v>4630000000</v>
          </cell>
          <cell r="Q150">
            <v>69560000000</v>
          </cell>
          <cell r="R150">
            <v>0</v>
          </cell>
          <cell r="S150">
            <v>932240000</v>
          </cell>
          <cell r="T150">
            <v>4177880000</v>
          </cell>
          <cell r="U150">
            <v>170280000</v>
          </cell>
          <cell r="V150">
            <v>0</v>
          </cell>
          <cell r="W150">
            <v>0</v>
          </cell>
          <cell r="X150">
            <v>166840000</v>
          </cell>
          <cell r="Y150">
            <v>4832340000</v>
          </cell>
          <cell r="Z150">
            <v>3795208398.2129598</v>
          </cell>
        </row>
        <row r="151">
          <cell r="C151" t="str">
            <v>Russian Federation</v>
          </cell>
          <cell r="D151">
            <v>8151356000000</v>
          </cell>
          <cell r="E151">
            <v>2733430000000</v>
          </cell>
          <cell r="F151">
            <v>5221797000000</v>
          </cell>
          <cell r="G151">
            <v>196129000000.00003</v>
          </cell>
          <cell r="H151">
            <v>190098621637.00003</v>
          </cell>
          <cell r="I151">
            <v>6030378363.000001</v>
          </cell>
          <cell r="J151">
            <v>2139520000000</v>
          </cell>
          <cell r="K151">
            <v>1190000000000</v>
          </cell>
          <cell r="L151">
            <v>1190000000000</v>
          </cell>
          <cell r="M151"/>
          <cell r="N151">
            <v>933020000000</v>
          </cell>
          <cell r="O151"/>
          <cell r="P151">
            <v>16500000000</v>
          </cell>
          <cell r="Q151">
            <v>637250000000</v>
          </cell>
          <cell r="R151">
            <v>552750000000</v>
          </cell>
          <cell r="S151">
            <v>796593060000</v>
          </cell>
          <cell r="T151">
            <v>1490343880000</v>
          </cell>
          <cell r="U151">
            <v>91820480000</v>
          </cell>
          <cell r="V151">
            <v>308752900000</v>
          </cell>
          <cell r="W151">
            <v>0</v>
          </cell>
          <cell r="X151">
            <v>1696620040000</v>
          </cell>
          <cell r="Y151">
            <v>1220151660000</v>
          </cell>
          <cell r="Z151">
            <v>26046105432.907261</v>
          </cell>
        </row>
        <row r="152">
          <cell r="C152" t="str">
            <v>Rwanda</v>
          </cell>
          <cell r="D152">
            <v>4460000000</v>
          </cell>
          <cell r="E152">
            <v>70000000</v>
          </cell>
          <cell r="F152">
            <v>550000000</v>
          </cell>
          <cell r="G152">
            <v>3840000000</v>
          </cell>
          <cell r="H152">
            <v>493459200.00000006</v>
          </cell>
          <cell r="I152">
            <v>3346540800</v>
          </cell>
          <cell r="J152">
            <v>18039200000</v>
          </cell>
          <cell r="K152">
            <v>11239200000</v>
          </cell>
          <cell r="L152">
            <v>11239200000</v>
          </cell>
          <cell r="M152"/>
          <cell r="N152">
            <v>4300000000</v>
          </cell>
          <cell r="O152"/>
          <cell r="P152">
            <v>2500000000</v>
          </cell>
          <cell r="Q152"/>
          <cell r="R152">
            <v>11239200000</v>
          </cell>
          <cell r="S152">
            <v>2518940000</v>
          </cell>
          <cell r="T152">
            <v>868600000</v>
          </cell>
          <cell r="U152">
            <v>6020000</v>
          </cell>
          <cell r="V152">
            <v>0</v>
          </cell>
          <cell r="W152">
            <v>0</v>
          </cell>
          <cell r="X152">
            <v>0</v>
          </cell>
          <cell r="Y152">
            <v>1487800000</v>
          </cell>
          <cell r="Z152">
            <v>232728901.18237615</v>
          </cell>
        </row>
        <row r="153">
          <cell r="C153" t="str">
            <v>Saint Kitts and Nevis</v>
          </cell>
          <cell r="D153">
            <v>110000000</v>
          </cell>
          <cell r="E153">
            <v>0</v>
          </cell>
          <cell r="F153">
            <v>110000000</v>
          </cell>
          <cell r="G153">
            <v>0</v>
          </cell>
          <cell r="H153">
            <v>0</v>
          </cell>
          <cell r="I153">
            <v>0</v>
          </cell>
          <cell r="J153">
            <v>57000000</v>
          </cell>
          <cell r="K153">
            <v>45000000</v>
          </cell>
          <cell r="L153">
            <v>45000000</v>
          </cell>
          <cell r="M153"/>
          <cell r="N153">
            <v>11000000</v>
          </cell>
          <cell r="O153"/>
          <cell r="P153">
            <v>1000000</v>
          </cell>
          <cell r="Q153">
            <v>45000000</v>
          </cell>
          <cell r="R153">
            <v>0</v>
          </cell>
          <cell r="S153">
            <v>0</v>
          </cell>
          <cell r="T153">
            <v>0</v>
          </cell>
          <cell r="U153">
            <v>0</v>
          </cell>
          <cell r="V153">
            <v>0</v>
          </cell>
          <cell r="W153">
            <v>0</v>
          </cell>
          <cell r="X153">
            <v>0</v>
          </cell>
          <cell r="Y153">
            <v>38700000</v>
          </cell>
          <cell r="Z153">
            <v>3278320.0183510757</v>
          </cell>
        </row>
        <row r="154">
          <cell r="C154" t="str">
            <v>Saint Lucia</v>
          </cell>
          <cell r="D154">
            <v>206000000</v>
          </cell>
          <cell r="E154">
            <v>174500000</v>
          </cell>
          <cell r="F154">
            <v>0</v>
          </cell>
          <cell r="G154">
            <v>31500000</v>
          </cell>
          <cell r="H154">
            <v>30600013.5</v>
          </cell>
          <cell r="I154">
            <v>899986.5</v>
          </cell>
          <cell r="J154">
            <v>106000000</v>
          </cell>
          <cell r="K154">
            <v>30000000</v>
          </cell>
          <cell r="L154">
            <v>30000000</v>
          </cell>
          <cell r="M154"/>
          <cell r="N154">
            <v>6000000</v>
          </cell>
          <cell r="O154"/>
          <cell r="P154">
            <v>70000000</v>
          </cell>
          <cell r="Q154"/>
          <cell r="R154">
            <v>30000000</v>
          </cell>
          <cell r="S154">
            <v>0</v>
          </cell>
          <cell r="T154">
            <v>0</v>
          </cell>
          <cell r="U154">
            <v>0</v>
          </cell>
          <cell r="V154">
            <v>0</v>
          </cell>
          <cell r="W154">
            <v>1720000</v>
          </cell>
          <cell r="X154">
            <v>0</v>
          </cell>
          <cell r="Y154">
            <v>58480000</v>
          </cell>
          <cell r="Z154">
            <v>34147160.061877258</v>
          </cell>
        </row>
        <row r="155">
          <cell r="C155" t="str">
            <v>Saint Pierre and Miquelon</v>
          </cell>
          <cell r="D155">
            <v>29000000</v>
          </cell>
          <cell r="E155">
            <v>0</v>
          </cell>
          <cell r="F155">
            <v>29000000</v>
          </cell>
          <cell r="G155">
            <v>0</v>
          </cell>
          <cell r="H155">
            <v>0</v>
          </cell>
          <cell r="I155">
            <v>0</v>
          </cell>
          <cell r="J155">
            <v>30000000</v>
          </cell>
          <cell r="K155">
            <v>30000000</v>
          </cell>
          <cell r="L155">
            <v>30000000</v>
          </cell>
          <cell r="M155"/>
          <cell r="N155"/>
          <cell r="O155"/>
          <cell r="P155"/>
          <cell r="Q155"/>
          <cell r="R155">
            <v>30000000</v>
          </cell>
          <cell r="S155"/>
          <cell r="T155">
            <v>3440000</v>
          </cell>
          <cell r="U155">
            <v>20640000</v>
          </cell>
          <cell r="V155">
            <v>0</v>
          </cell>
          <cell r="W155">
            <v>0</v>
          </cell>
          <cell r="X155"/>
          <cell r="Y155"/>
          <cell r="Z155">
            <v>1022540.0178320743</v>
          </cell>
        </row>
        <row r="156">
          <cell r="C156" t="str">
            <v>Saint Vincent and the Grenadines</v>
          </cell>
          <cell r="D156">
            <v>270000000</v>
          </cell>
          <cell r="E156">
            <v>0</v>
          </cell>
          <cell r="F156">
            <v>270000000</v>
          </cell>
          <cell r="G156">
            <v>0</v>
          </cell>
          <cell r="H156">
            <v>0</v>
          </cell>
          <cell r="I156">
            <v>0</v>
          </cell>
          <cell r="J156">
            <v>100000000</v>
          </cell>
          <cell r="K156">
            <v>50000000</v>
          </cell>
          <cell r="L156">
            <v>50000000</v>
          </cell>
          <cell r="M156"/>
          <cell r="N156">
            <v>20000000</v>
          </cell>
          <cell r="O156"/>
          <cell r="P156">
            <v>30000000</v>
          </cell>
          <cell r="Q156"/>
          <cell r="R156">
            <v>50000000</v>
          </cell>
          <cell r="S156">
            <v>0</v>
          </cell>
          <cell r="T156">
            <v>24940000</v>
          </cell>
          <cell r="U156">
            <v>0</v>
          </cell>
          <cell r="V156">
            <v>0</v>
          </cell>
          <cell r="W156">
            <v>0</v>
          </cell>
          <cell r="X156">
            <v>8600000</v>
          </cell>
          <cell r="Y156">
            <v>104920000</v>
          </cell>
          <cell r="Z156">
            <v>9534820.0398962591</v>
          </cell>
        </row>
        <row r="157">
          <cell r="C157" t="str">
            <v>San Marino</v>
          </cell>
          <cell r="D157">
            <v>0</v>
          </cell>
          <cell r="E157">
            <v>0</v>
          </cell>
          <cell r="F157">
            <v>0</v>
          </cell>
          <cell r="G157">
            <v>0</v>
          </cell>
          <cell r="H157">
            <v>0</v>
          </cell>
          <cell r="I157">
            <v>0</v>
          </cell>
          <cell r="J157">
            <v>10000000</v>
          </cell>
          <cell r="K157">
            <v>10000000</v>
          </cell>
          <cell r="L157">
            <v>10000000</v>
          </cell>
          <cell r="M157"/>
          <cell r="N157"/>
          <cell r="O157"/>
          <cell r="P157"/>
          <cell r="Q157"/>
          <cell r="R157">
            <v>10000000</v>
          </cell>
          <cell r="S157">
            <v>0</v>
          </cell>
          <cell r="T157">
            <v>0</v>
          </cell>
          <cell r="U157">
            <v>0</v>
          </cell>
          <cell r="V157">
            <v>0</v>
          </cell>
          <cell r="W157">
            <v>0</v>
          </cell>
          <cell r="X157">
            <v>0</v>
          </cell>
          <cell r="Y157">
            <v>0</v>
          </cell>
          <cell r="Z157">
            <v>3316159.981703388</v>
          </cell>
        </row>
        <row r="158">
          <cell r="C158" t="str">
            <v>Sao Tome and Principe</v>
          </cell>
          <cell r="D158">
            <v>536000000</v>
          </cell>
          <cell r="E158">
            <v>270000000</v>
          </cell>
          <cell r="F158">
            <v>266000000</v>
          </cell>
          <cell r="G158">
            <v>0</v>
          </cell>
          <cell r="H158">
            <v>0</v>
          </cell>
          <cell r="I158">
            <v>0</v>
          </cell>
          <cell r="J158">
            <v>485000000</v>
          </cell>
          <cell r="K158">
            <v>85000000</v>
          </cell>
          <cell r="L158">
            <v>85000000</v>
          </cell>
          <cell r="M158"/>
          <cell r="N158">
            <v>10000000</v>
          </cell>
          <cell r="O158"/>
          <cell r="P158">
            <v>390000000</v>
          </cell>
          <cell r="Q158"/>
          <cell r="R158">
            <v>85000000</v>
          </cell>
          <cell r="S158">
            <v>0</v>
          </cell>
          <cell r="T158">
            <v>0</v>
          </cell>
          <cell r="U158">
            <v>0</v>
          </cell>
          <cell r="V158">
            <v>0</v>
          </cell>
          <cell r="W158">
            <v>7740000</v>
          </cell>
          <cell r="X158">
            <v>0</v>
          </cell>
          <cell r="Y158">
            <v>43860000</v>
          </cell>
          <cell r="Z158">
            <v>8194080.0952538829</v>
          </cell>
        </row>
        <row r="159">
          <cell r="C159" t="str">
            <v>Saudi Arabia</v>
          </cell>
          <cell r="D159">
            <v>9770000000</v>
          </cell>
          <cell r="E159">
            <v>3600000000</v>
          </cell>
          <cell r="F159">
            <v>6170000000</v>
          </cell>
          <cell r="G159">
            <v>0</v>
          </cell>
          <cell r="H159">
            <v>0</v>
          </cell>
          <cell r="I159">
            <v>0</v>
          </cell>
          <cell r="J159">
            <v>1734060000000</v>
          </cell>
          <cell r="K159">
            <v>31800000000</v>
          </cell>
          <cell r="L159">
            <v>31800000000</v>
          </cell>
          <cell r="M159"/>
          <cell r="N159">
            <v>1700000000000</v>
          </cell>
          <cell r="O159"/>
          <cell r="P159">
            <v>2260000000</v>
          </cell>
          <cell r="Q159">
            <v>5800000000</v>
          </cell>
          <cell r="R159">
            <v>26000000000</v>
          </cell>
          <cell r="S159">
            <v>1443940000</v>
          </cell>
          <cell r="T159">
            <v>0</v>
          </cell>
          <cell r="U159">
            <v>14816080000</v>
          </cell>
          <cell r="V159">
            <v>0</v>
          </cell>
          <cell r="W159">
            <v>130720000</v>
          </cell>
          <cell r="X159">
            <v>2075106900000</v>
          </cell>
          <cell r="Y159">
            <v>1882540000</v>
          </cell>
          <cell r="Z159">
            <v>2429946346.5914874</v>
          </cell>
        </row>
        <row r="160">
          <cell r="C160" t="str">
            <v>Senegal</v>
          </cell>
          <cell r="D160">
            <v>84730000000</v>
          </cell>
          <cell r="E160">
            <v>15530000000</v>
          </cell>
          <cell r="F160">
            <v>64560000000</v>
          </cell>
          <cell r="G160">
            <v>4640000000</v>
          </cell>
          <cell r="H160">
            <v>4328878720</v>
          </cell>
          <cell r="I160">
            <v>311121279.99999994</v>
          </cell>
          <cell r="J160">
            <v>95080000000</v>
          </cell>
          <cell r="K160">
            <v>38500000000</v>
          </cell>
          <cell r="L160">
            <v>30000000000</v>
          </cell>
          <cell r="M160">
            <v>8500000000</v>
          </cell>
          <cell r="N160">
            <v>56000000000</v>
          </cell>
          <cell r="O160"/>
          <cell r="P160">
            <v>580000000</v>
          </cell>
          <cell r="Q160">
            <v>30000000000</v>
          </cell>
          <cell r="R160">
            <v>0</v>
          </cell>
          <cell r="S160">
            <v>56389340000</v>
          </cell>
          <cell r="T160">
            <v>1184220000</v>
          </cell>
          <cell r="U160">
            <v>1289140000</v>
          </cell>
          <cell r="V160">
            <v>0</v>
          </cell>
          <cell r="W160">
            <v>1447380000</v>
          </cell>
          <cell r="X160">
            <v>6455160000</v>
          </cell>
          <cell r="Y160">
            <v>2190420000</v>
          </cell>
          <cell r="Z160">
            <v>324182163.08261234</v>
          </cell>
        </row>
        <row r="161">
          <cell r="C161" t="str">
            <v>Serbia</v>
          </cell>
          <cell r="D161">
            <v>27130000000</v>
          </cell>
          <cell r="E161">
            <v>10000000</v>
          </cell>
          <cell r="F161">
            <v>25320000000</v>
          </cell>
          <cell r="G161">
            <v>1800000000</v>
          </cell>
          <cell r="H161">
            <v>1680530400</v>
          </cell>
          <cell r="I161">
            <v>119469600.00000001</v>
          </cell>
          <cell r="J161">
            <v>50500000000</v>
          </cell>
          <cell r="K161">
            <v>32930000000</v>
          </cell>
          <cell r="L161">
            <v>30670000000</v>
          </cell>
          <cell r="M161">
            <v>2260000000</v>
          </cell>
          <cell r="N161">
            <v>14600000000</v>
          </cell>
          <cell r="O161"/>
          <cell r="P161">
            <v>2970000000</v>
          </cell>
          <cell r="Q161">
            <v>30670000000</v>
          </cell>
          <cell r="R161">
            <v>0</v>
          </cell>
          <cell r="S161">
            <v>43000000</v>
          </cell>
          <cell r="T161">
            <v>162540000</v>
          </cell>
          <cell r="U161">
            <v>178020000</v>
          </cell>
          <cell r="V161">
            <v>0</v>
          </cell>
          <cell r="W161">
            <v>0</v>
          </cell>
          <cell r="X161">
            <v>26660000</v>
          </cell>
          <cell r="Y161">
            <v>923640000</v>
          </cell>
          <cell r="Z161">
            <v>1037072285.2555889</v>
          </cell>
        </row>
        <row r="162">
          <cell r="C162" t="str">
            <v>Sierra Leone</v>
          </cell>
          <cell r="D162">
            <v>27260000000</v>
          </cell>
          <cell r="E162">
            <v>1130000000</v>
          </cell>
          <cell r="F162">
            <v>25985000000</v>
          </cell>
          <cell r="G162">
            <v>144999999.99999997</v>
          </cell>
          <cell r="H162">
            <v>144167990</v>
          </cell>
          <cell r="I162">
            <v>832009.99999999988</v>
          </cell>
          <cell r="J162">
            <v>39303800000</v>
          </cell>
          <cell r="K162">
            <v>15803800000</v>
          </cell>
          <cell r="L162">
            <v>15803800000</v>
          </cell>
          <cell r="M162"/>
          <cell r="N162">
            <v>22000000000</v>
          </cell>
          <cell r="O162"/>
          <cell r="P162">
            <v>1500000000</v>
          </cell>
          <cell r="Q162"/>
          <cell r="R162">
            <v>15803800000</v>
          </cell>
          <cell r="S162">
            <v>3079660000</v>
          </cell>
          <cell r="T162">
            <v>73960000</v>
          </cell>
          <cell r="U162">
            <v>0</v>
          </cell>
          <cell r="V162">
            <v>0</v>
          </cell>
          <cell r="W162">
            <v>227040000</v>
          </cell>
          <cell r="X162">
            <v>432580000</v>
          </cell>
          <cell r="Y162">
            <v>1004480000</v>
          </cell>
          <cell r="Z162">
            <v>338617262.74844986</v>
          </cell>
        </row>
        <row r="163">
          <cell r="C163" t="str">
            <v>Singapore</v>
          </cell>
          <cell r="D163">
            <v>163500000</v>
          </cell>
          <cell r="E163">
            <v>2100000</v>
          </cell>
          <cell r="F163">
            <v>161400000</v>
          </cell>
          <cell r="G163">
            <v>0</v>
          </cell>
          <cell r="H163">
            <v>0</v>
          </cell>
          <cell r="I163">
            <v>0</v>
          </cell>
          <cell r="J163">
            <v>7400000</v>
          </cell>
          <cell r="K163">
            <v>6400000</v>
          </cell>
          <cell r="L163">
            <v>6400000</v>
          </cell>
          <cell r="M163"/>
          <cell r="N163"/>
          <cell r="O163"/>
          <cell r="P163">
            <v>1000000</v>
          </cell>
          <cell r="Q163"/>
          <cell r="R163">
            <v>6400000</v>
          </cell>
          <cell r="S163">
            <v>12040000</v>
          </cell>
          <cell r="T163">
            <v>0</v>
          </cell>
          <cell r="U163">
            <v>0</v>
          </cell>
          <cell r="V163">
            <v>0</v>
          </cell>
          <cell r="W163">
            <v>0</v>
          </cell>
          <cell r="X163">
            <v>0</v>
          </cell>
          <cell r="Y163">
            <v>44720000</v>
          </cell>
          <cell r="Z163">
            <v>254582359.82065126</v>
          </cell>
        </row>
        <row r="164">
          <cell r="C164" t="str">
            <v>Slovakia</v>
          </cell>
          <cell r="D164">
            <v>19390000000</v>
          </cell>
          <cell r="E164">
            <v>240000000</v>
          </cell>
          <cell r="F164">
            <v>9530000000</v>
          </cell>
          <cell r="G164">
            <v>9620000000</v>
          </cell>
          <cell r="H164">
            <v>4787325660</v>
          </cell>
          <cell r="I164">
            <v>4832674340</v>
          </cell>
          <cell r="J164">
            <v>19447000000</v>
          </cell>
          <cell r="K164">
            <v>13920000000</v>
          </cell>
          <cell r="L164">
            <v>13807000000</v>
          </cell>
          <cell r="M164">
            <v>113000000</v>
          </cell>
          <cell r="N164">
            <v>5273000000</v>
          </cell>
          <cell r="O164">
            <v>691000000</v>
          </cell>
          <cell r="P164">
            <v>254000000</v>
          </cell>
          <cell r="Q164">
            <v>13116000000</v>
          </cell>
          <cell r="R164">
            <v>0</v>
          </cell>
          <cell r="S164">
            <v>182320000</v>
          </cell>
          <cell r="T164">
            <v>17200000</v>
          </cell>
          <cell r="U164">
            <v>49020000</v>
          </cell>
          <cell r="V164">
            <v>0</v>
          </cell>
          <cell r="W164">
            <v>0</v>
          </cell>
          <cell r="X164">
            <v>93740000</v>
          </cell>
          <cell r="Y164">
            <v>404200000</v>
          </cell>
          <cell r="Z164">
            <v>1190232263.8538406</v>
          </cell>
        </row>
        <row r="165">
          <cell r="C165" t="str">
            <v>Slovenia</v>
          </cell>
          <cell r="D165">
            <v>12470000000</v>
          </cell>
          <cell r="E165">
            <v>490000000</v>
          </cell>
          <cell r="F165">
            <v>11660000000</v>
          </cell>
          <cell r="G165">
            <v>320000000</v>
          </cell>
          <cell r="H165">
            <v>311048960</v>
          </cell>
          <cell r="I165">
            <v>8951040</v>
          </cell>
          <cell r="J165">
            <v>4833000000</v>
          </cell>
          <cell r="K165">
            <v>1703000000</v>
          </cell>
          <cell r="L165">
            <v>1700000000</v>
          </cell>
          <cell r="M165">
            <v>3000000</v>
          </cell>
          <cell r="N165">
            <v>2860000000</v>
          </cell>
          <cell r="O165">
            <v>240000000</v>
          </cell>
          <cell r="P165">
            <v>270000000</v>
          </cell>
          <cell r="Q165">
            <v>1460000000</v>
          </cell>
          <cell r="R165">
            <v>0</v>
          </cell>
          <cell r="S165">
            <v>300140000</v>
          </cell>
          <cell r="T165">
            <v>31820000</v>
          </cell>
          <cell r="U165">
            <v>132440000</v>
          </cell>
          <cell r="V165">
            <v>0</v>
          </cell>
          <cell r="W165">
            <v>0</v>
          </cell>
          <cell r="X165">
            <v>259720000</v>
          </cell>
          <cell r="Y165">
            <v>47300000</v>
          </cell>
          <cell r="Z165">
            <v>424977600.77022976</v>
          </cell>
        </row>
        <row r="166">
          <cell r="C166" t="str">
            <v>Solomon Islands</v>
          </cell>
          <cell r="D166">
            <v>22130000000</v>
          </cell>
          <cell r="E166">
            <v>11054000000</v>
          </cell>
          <cell r="F166">
            <v>10807000000</v>
          </cell>
          <cell r="G166">
            <v>269000000</v>
          </cell>
          <cell r="H166">
            <v>262445008.00000003</v>
          </cell>
          <cell r="I166">
            <v>6554992</v>
          </cell>
          <cell r="J166">
            <v>1070000000</v>
          </cell>
          <cell r="K166">
            <v>190000000</v>
          </cell>
          <cell r="L166">
            <v>190000000</v>
          </cell>
          <cell r="M166"/>
          <cell r="N166">
            <v>80000000</v>
          </cell>
          <cell r="O166"/>
          <cell r="P166">
            <v>800000000</v>
          </cell>
          <cell r="Q166"/>
          <cell r="R166">
            <v>190000000</v>
          </cell>
          <cell r="S166"/>
          <cell r="T166">
            <v>0</v>
          </cell>
          <cell r="U166">
            <v>0</v>
          </cell>
          <cell r="V166">
            <v>0</v>
          </cell>
          <cell r="W166">
            <v>154800000</v>
          </cell>
          <cell r="X166"/>
          <cell r="Y166"/>
          <cell r="Z166">
            <v>1866200.0091467018</v>
          </cell>
        </row>
        <row r="167">
          <cell r="C167" t="str">
            <v>Somalia</v>
          </cell>
          <cell r="D167">
            <v>67470000000</v>
          </cell>
          <cell r="E167">
            <v>0</v>
          </cell>
          <cell r="F167">
            <v>67440000000</v>
          </cell>
          <cell r="G167">
            <v>30000000</v>
          </cell>
          <cell r="H167">
            <v>29986650</v>
          </cell>
          <cell r="I167">
            <v>13349.999999999998</v>
          </cell>
          <cell r="J167">
            <v>441280000000</v>
          </cell>
          <cell r="K167">
            <v>11000000000</v>
          </cell>
          <cell r="L167">
            <v>11000000000</v>
          </cell>
          <cell r="M167"/>
          <cell r="N167">
            <v>430000000000</v>
          </cell>
          <cell r="O167"/>
          <cell r="P167">
            <v>280000000</v>
          </cell>
          <cell r="Q167"/>
          <cell r="R167">
            <v>11000000000</v>
          </cell>
          <cell r="S167">
            <v>353290580000</v>
          </cell>
          <cell r="T167">
            <v>481600000</v>
          </cell>
          <cell r="U167">
            <v>67745640000</v>
          </cell>
          <cell r="V167">
            <v>0</v>
          </cell>
          <cell r="W167">
            <v>860000</v>
          </cell>
          <cell r="X167">
            <v>23757500000</v>
          </cell>
          <cell r="Y167">
            <v>1129180000</v>
          </cell>
          <cell r="Z167">
            <v>101046561.04315764</v>
          </cell>
        </row>
        <row r="168">
          <cell r="C168" t="str">
            <v>South Africa</v>
          </cell>
          <cell r="D168">
            <v>92410000000</v>
          </cell>
          <cell r="E168">
            <v>9470000000</v>
          </cell>
          <cell r="F168">
            <v>65310000000</v>
          </cell>
          <cell r="G168">
            <v>17630000000</v>
          </cell>
          <cell r="H168">
            <v>13882514310.000002</v>
          </cell>
          <cell r="I168">
            <v>3747485690</v>
          </cell>
          <cell r="J168">
            <v>968910000000</v>
          </cell>
          <cell r="K168">
            <v>125330000000</v>
          </cell>
          <cell r="L168">
            <v>123830000000</v>
          </cell>
          <cell r="M168">
            <v>1500000000</v>
          </cell>
          <cell r="N168">
            <v>839280000000</v>
          </cell>
          <cell r="O168">
            <v>200000000</v>
          </cell>
          <cell r="P168">
            <v>4300000000</v>
          </cell>
          <cell r="Q168">
            <v>123630000000</v>
          </cell>
          <cell r="R168">
            <v>0</v>
          </cell>
          <cell r="S168">
            <v>716681860000</v>
          </cell>
          <cell r="T168">
            <v>0</v>
          </cell>
          <cell r="U168">
            <v>283800000</v>
          </cell>
          <cell r="V168">
            <v>34400000</v>
          </cell>
          <cell r="W168">
            <v>0</v>
          </cell>
          <cell r="X168">
            <v>72736220000</v>
          </cell>
          <cell r="Y168">
            <v>5059380000</v>
          </cell>
          <cell r="Z168">
            <v>4660267782.1264668</v>
          </cell>
        </row>
        <row r="169">
          <cell r="C169" t="str">
            <v>South Korea</v>
          </cell>
          <cell r="D169">
            <v>62220000000</v>
          </cell>
          <cell r="E169">
            <v>35400000000</v>
          </cell>
          <cell r="F169">
            <v>8590000000</v>
          </cell>
          <cell r="G169">
            <v>18230000000</v>
          </cell>
          <cell r="H169">
            <v>8054469750.000001</v>
          </cell>
          <cell r="I169">
            <v>10175530250</v>
          </cell>
          <cell r="J169">
            <v>17730000000</v>
          </cell>
          <cell r="K169">
            <v>15070000000</v>
          </cell>
          <cell r="L169">
            <v>15070000000</v>
          </cell>
          <cell r="M169"/>
          <cell r="N169">
            <v>580000000</v>
          </cell>
          <cell r="O169"/>
          <cell r="P169">
            <v>2080000000</v>
          </cell>
          <cell r="Q169"/>
          <cell r="R169">
            <v>15070000000</v>
          </cell>
          <cell r="S169">
            <v>0</v>
          </cell>
          <cell r="T169">
            <v>0</v>
          </cell>
          <cell r="U169">
            <v>19977800000</v>
          </cell>
          <cell r="V169">
            <v>0</v>
          </cell>
          <cell r="W169">
            <v>0</v>
          </cell>
          <cell r="X169">
            <v>624360000</v>
          </cell>
          <cell r="Y169">
            <v>3700580000</v>
          </cell>
          <cell r="Z169">
            <v>4194309444.1408911</v>
          </cell>
        </row>
        <row r="170">
          <cell r="C170" t="str">
            <v>Spain</v>
          </cell>
          <cell r="D170">
            <v>182472000000</v>
          </cell>
          <cell r="E170">
            <v>0</v>
          </cell>
          <cell r="F170">
            <v>153656500000</v>
          </cell>
          <cell r="G170">
            <v>28815500000</v>
          </cell>
          <cell r="H170">
            <v>24566020584</v>
          </cell>
          <cell r="I170">
            <v>4249479415.9999995</v>
          </cell>
          <cell r="J170">
            <v>275450000000</v>
          </cell>
          <cell r="K170">
            <v>125280000000</v>
          </cell>
          <cell r="L170">
            <v>87180000000</v>
          </cell>
          <cell r="M170">
            <v>38100000000</v>
          </cell>
          <cell r="N170">
            <v>103240000000</v>
          </cell>
          <cell r="O170">
            <v>10410000000</v>
          </cell>
          <cell r="P170">
            <v>46930000000</v>
          </cell>
          <cell r="Q170">
            <v>76770000000</v>
          </cell>
          <cell r="R170">
            <v>0</v>
          </cell>
          <cell r="S170">
            <v>76907220000</v>
          </cell>
          <cell r="T170">
            <v>910740000</v>
          </cell>
          <cell r="U170">
            <v>11866280000</v>
          </cell>
          <cell r="V170">
            <v>1720000</v>
          </cell>
          <cell r="W170">
            <v>0</v>
          </cell>
          <cell r="X170">
            <v>2865520000</v>
          </cell>
          <cell r="Y170">
            <v>4837500000</v>
          </cell>
          <cell r="Z170">
            <v>6079107819.161109</v>
          </cell>
        </row>
        <row r="171">
          <cell r="C171" t="str">
            <v>Sri Lanka</v>
          </cell>
          <cell r="D171">
            <v>21030000000</v>
          </cell>
          <cell r="E171">
            <v>1670000000</v>
          </cell>
          <cell r="F171">
            <v>17310000000</v>
          </cell>
          <cell r="G171">
            <v>2050000000</v>
          </cell>
          <cell r="H171">
            <v>1825990350</v>
          </cell>
          <cell r="I171">
            <v>224009650</v>
          </cell>
          <cell r="J171">
            <v>26200000000</v>
          </cell>
          <cell r="K171">
            <v>12000000000</v>
          </cell>
          <cell r="L171">
            <v>12000000000</v>
          </cell>
          <cell r="M171"/>
          <cell r="N171">
            <v>4400000000</v>
          </cell>
          <cell r="O171"/>
          <cell r="P171">
            <v>9800000000</v>
          </cell>
          <cell r="Q171"/>
          <cell r="R171">
            <v>12000000000</v>
          </cell>
          <cell r="S171">
            <v>5994200000</v>
          </cell>
          <cell r="T171">
            <v>0</v>
          </cell>
          <cell r="U171">
            <v>6020000</v>
          </cell>
          <cell r="V171">
            <v>0</v>
          </cell>
          <cell r="W171">
            <v>38700000</v>
          </cell>
          <cell r="X171">
            <v>21500000</v>
          </cell>
          <cell r="Y171">
            <v>2393380000</v>
          </cell>
          <cell r="Z171">
            <v>636658861.93003941</v>
          </cell>
        </row>
        <row r="172">
          <cell r="C172" t="str">
            <v>Sudan</v>
          </cell>
          <cell r="D172">
            <v>272390100000</v>
          </cell>
          <cell r="E172">
            <v>14057400000</v>
          </cell>
          <cell r="F172">
            <v>198930000000</v>
          </cell>
          <cell r="G172">
            <v>59402700000</v>
          </cell>
          <cell r="H172">
            <v>52961249420.100006</v>
          </cell>
          <cell r="I172">
            <v>6441450579.8999996</v>
          </cell>
          <cell r="J172">
            <v>1362450000000</v>
          </cell>
          <cell r="K172">
            <v>188580000000</v>
          </cell>
          <cell r="L172">
            <v>181480000000</v>
          </cell>
          <cell r="M172">
            <v>7100000000</v>
          </cell>
          <cell r="N172">
            <v>1172270000000</v>
          </cell>
          <cell r="O172"/>
          <cell r="P172">
            <v>1600000000</v>
          </cell>
          <cell r="Q172">
            <v>181480000000</v>
          </cell>
          <cell r="R172">
            <v>0</v>
          </cell>
          <cell r="S172">
            <v>160474280000</v>
          </cell>
          <cell r="T172">
            <v>4300000</v>
          </cell>
          <cell r="U172">
            <v>108064160000</v>
          </cell>
          <cell r="V172">
            <v>0</v>
          </cell>
          <cell r="W172">
            <v>0</v>
          </cell>
          <cell r="X172">
            <v>1021218180000</v>
          </cell>
          <cell r="Y172">
            <v>4085000000</v>
          </cell>
          <cell r="Z172">
            <v>678604507.06623042</v>
          </cell>
        </row>
        <row r="173">
          <cell r="C173" t="str">
            <v>Suriname</v>
          </cell>
          <cell r="D173">
            <v>153510000000</v>
          </cell>
          <cell r="E173">
            <v>144220000000</v>
          </cell>
          <cell r="F173">
            <v>9160000000</v>
          </cell>
          <cell r="G173">
            <v>130000000</v>
          </cell>
          <cell r="H173">
            <v>127767510</v>
          </cell>
          <cell r="I173">
            <v>2232490</v>
          </cell>
          <cell r="J173">
            <v>783000000</v>
          </cell>
          <cell r="K173">
            <v>550000000</v>
          </cell>
          <cell r="L173">
            <v>550000000</v>
          </cell>
          <cell r="M173"/>
          <cell r="N173">
            <v>173000000</v>
          </cell>
          <cell r="O173"/>
          <cell r="P173">
            <v>60000000</v>
          </cell>
          <cell r="Q173"/>
          <cell r="R173">
            <v>550000000</v>
          </cell>
          <cell r="S173">
            <v>867740000</v>
          </cell>
          <cell r="T173">
            <v>1061240000</v>
          </cell>
          <cell r="U173">
            <v>0</v>
          </cell>
          <cell r="V173">
            <v>0</v>
          </cell>
          <cell r="W173">
            <v>433440000</v>
          </cell>
          <cell r="X173">
            <v>0</v>
          </cell>
          <cell r="Y173">
            <v>2416600000</v>
          </cell>
          <cell r="Z173">
            <v>74614460.167945355</v>
          </cell>
        </row>
        <row r="174">
          <cell r="C174" t="str">
            <v>Swaziland</v>
          </cell>
          <cell r="D174">
            <v>5630000000</v>
          </cell>
          <cell r="E174">
            <v>0</v>
          </cell>
          <cell r="F174">
            <v>4230000000</v>
          </cell>
          <cell r="G174">
            <v>1400000000</v>
          </cell>
          <cell r="H174">
            <v>1051864800</v>
          </cell>
          <cell r="I174">
            <v>348135199.99999994</v>
          </cell>
          <cell r="J174">
            <v>12220000000</v>
          </cell>
          <cell r="K174">
            <v>1750000000</v>
          </cell>
          <cell r="L174">
            <v>1750000000</v>
          </cell>
          <cell r="M174"/>
          <cell r="N174">
            <v>10320000000</v>
          </cell>
          <cell r="O174"/>
          <cell r="P174">
            <v>150000000</v>
          </cell>
          <cell r="Q174"/>
          <cell r="R174">
            <v>1750000000</v>
          </cell>
          <cell r="S174">
            <v>3977500000</v>
          </cell>
          <cell r="T174">
            <v>0</v>
          </cell>
          <cell r="U174">
            <v>0</v>
          </cell>
          <cell r="V174">
            <v>0</v>
          </cell>
          <cell r="W174">
            <v>0</v>
          </cell>
          <cell r="X174">
            <v>2702980000</v>
          </cell>
          <cell r="Y174">
            <v>36980000</v>
          </cell>
          <cell r="Z174">
            <v>86755940.692373946</v>
          </cell>
        </row>
        <row r="175">
          <cell r="C175" t="str">
            <v>Sweden</v>
          </cell>
          <cell r="D175">
            <v>280730000000</v>
          </cell>
          <cell r="E175">
            <v>24170000000</v>
          </cell>
          <cell r="F175">
            <v>130920000000</v>
          </cell>
          <cell r="G175">
            <v>125640000000</v>
          </cell>
          <cell r="H175">
            <v>107903903760</v>
          </cell>
          <cell r="I175">
            <v>17736096240</v>
          </cell>
          <cell r="J175">
            <v>30850000000</v>
          </cell>
          <cell r="K175">
            <v>26250000000</v>
          </cell>
          <cell r="L175">
            <v>24480000000</v>
          </cell>
          <cell r="M175">
            <v>1770000000</v>
          </cell>
          <cell r="N175">
            <v>4510000000</v>
          </cell>
          <cell r="O175"/>
          <cell r="P175">
            <v>90000000</v>
          </cell>
          <cell r="Q175"/>
          <cell r="R175">
            <v>24480000000</v>
          </cell>
          <cell r="S175">
            <v>68567800000</v>
          </cell>
          <cell r="T175">
            <v>53973600000</v>
          </cell>
          <cell r="U175">
            <v>16356340000</v>
          </cell>
          <cell r="V175">
            <v>656180000</v>
          </cell>
          <cell r="W175">
            <v>0</v>
          </cell>
          <cell r="X175">
            <v>9029140000</v>
          </cell>
          <cell r="Y175">
            <v>76693940000</v>
          </cell>
          <cell r="Z175">
            <v>3720105455.3107438</v>
          </cell>
        </row>
        <row r="176">
          <cell r="C176" t="str">
            <v>Switzerland</v>
          </cell>
          <cell r="D176">
            <v>12350000000</v>
          </cell>
          <cell r="E176">
            <v>400000000</v>
          </cell>
          <cell r="F176">
            <v>10260000000</v>
          </cell>
          <cell r="G176">
            <v>1690000000</v>
          </cell>
          <cell r="H176">
            <v>1447767230</v>
          </cell>
          <cell r="I176">
            <v>242232769.99999997</v>
          </cell>
          <cell r="J176">
            <v>15346000000</v>
          </cell>
          <cell r="K176">
            <v>4045000000</v>
          </cell>
          <cell r="L176">
            <v>4022000000</v>
          </cell>
          <cell r="M176">
            <v>23000000</v>
          </cell>
          <cell r="N176">
            <v>11061000000</v>
          </cell>
          <cell r="O176">
            <v>1318000000</v>
          </cell>
          <cell r="P176">
            <v>240000000</v>
          </cell>
          <cell r="Q176">
            <v>2704000000</v>
          </cell>
          <cell r="R176">
            <v>0</v>
          </cell>
          <cell r="S176">
            <v>1365680000</v>
          </cell>
          <cell r="T176">
            <v>38700000</v>
          </cell>
          <cell r="U176">
            <v>2589460000</v>
          </cell>
          <cell r="V176">
            <v>1707960000</v>
          </cell>
          <cell r="W176">
            <v>0</v>
          </cell>
          <cell r="X176">
            <v>5777480000</v>
          </cell>
          <cell r="Y176">
            <v>2070880000</v>
          </cell>
          <cell r="Z176">
            <v>1736982422.6088271</v>
          </cell>
        </row>
        <row r="177">
          <cell r="C177" t="str">
            <v>Syria</v>
          </cell>
          <cell r="D177">
            <v>4910000000</v>
          </cell>
          <cell r="E177">
            <v>0</v>
          </cell>
          <cell r="F177">
            <v>1972900000</v>
          </cell>
          <cell r="G177">
            <v>2937100000</v>
          </cell>
          <cell r="H177">
            <v>1182003586.8999999</v>
          </cell>
          <cell r="I177">
            <v>1755096413.0999997</v>
          </cell>
          <cell r="J177">
            <v>139080000000</v>
          </cell>
          <cell r="K177">
            <v>46870000000</v>
          </cell>
          <cell r="L177">
            <v>37840000000</v>
          </cell>
          <cell r="M177">
            <v>9030000000</v>
          </cell>
          <cell r="N177">
            <v>82120000000</v>
          </cell>
          <cell r="O177"/>
          <cell r="P177">
            <v>10090000000</v>
          </cell>
          <cell r="Q177">
            <v>37840000000</v>
          </cell>
          <cell r="R177">
            <v>0</v>
          </cell>
          <cell r="S177">
            <v>390440000</v>
          </cell>
          <cell r="T177">
            <v>0</v>
          </cell>
          <cell r="U177">
            <v>10808480000</v>
          </cell>
          <cell r="V177">
            <v>0</v>
          </cell>
          <cell r="W177">
            <v>0</v>
          </cell>
          <cell r="X177">
            <v>146777060000</v>
          </cell>
          <cell r="Y177">
            <v>1514460000</v>
          </cell>
          <cell r="Z177">
            <v>1227607005.4272106</v>
          </cell>
        </row>
        <row r="178">
          <cell r="C178" t="str">
            <v>Tajikistan</v>
          </cell>
          <cell r="D178">
            <v>4100000000</v>
          </cell>
          <cell r="E178">
            <v>2970000000</v>
          </cell>
          <cell r="F178">
            <v>120000000</v>
          </cell>
          <cell r="G178">
            <v>1010000000</v>
          </cell>
          <cell r="H178">
            <v>107256950</v>
          </cell>
          <cell r="I178">
            <v>902743049.99999988</v>
          </cell>
          <cell r="J178">
            <v>48440000000</v>
          </cell>
          <cell r="K178">
            <v>8390000000</v>
          </cell>
          <cell r="L178">
            <v>8390000000</v>
          </cell>
          <cell r="M178"/>
          <cell r="N178">
            <v>38750000000</v>
          </cell>
          <cell r="O178"/>
          <cell r="P178">
            <v>1300000000</v>
          </cell>
          <cell r="Q178"/>
          <cell r="R178">
            <v>8390000000</v>
          </cell>
          <cell r="S178">
            <v>0</v>
          </cell>
          <cell r="T178">
            <v>68800000</v>
          </cell>
          <cell r="U178">
            <v>4982840000</v>
          </cell>
          <cell r="V178">
            <v>27284360000</v>
          </cell>
          <cell r="W178">
            <v>0</v>
          </cell>
          <cell r="X178">
            <v>56377300000</v>
          </cell>
          <cell r="Y178">
            <v>1836100000</v>
          </cell>
          <cell r="Z178">
            <v>497403362.40645707</v>
          </cell>
        </row>
        <row r="179">
          <cell r="C179" t="str">
            <v>Tanzania</v>
          </cell>
          <cell r="D179">
            <v>479200000000</v>
          </cell>
          <cell r="E179">
            <v>0</v>
          </cell>
          <cell r="F179">
            <v>476800000000</v>
          </cell>
          <cell r="G179">
            <v>2400000000.0000005</v>
          </cell>
          <cell r="H179">
            <v>2382768000</v>
          </cell>
          <cell r="I179">
            <v>17232000</v>
          </cell>
          <cell r="J179">
            <v>374500000000</v>
          </cell>
          <cell r="K179">
            <v>116000000000</v>
          </cell>
          <cell r="L179">
            <v>116000000000</v>
          </cell>
          <cell r="M179"/>
          <cell r="N179">
            <v>240000000000</v>
          </cell>
          <cell r="O179"/>
          <cell r="P179">
            <v>18500000000</v>
          </cell>
          <cell r="Q179"/>
          <cell r="R179">
            <v>116000000000</v>
          </cell>
          <cell r="S179">
            <v>238374800000</v>
          </cell>
          <cell r="T179">
            <v>54553240000</v>
          </cell>
          <cell r="U179">
            <v>196940000</v>
          </cell>
          <cell r="V179">
            <v>0</v>
          </cell>
          <cell r="W179">
            <v>0</v>
          </cell>
          <cell r="X179">
            <v>1359660000</v>
          </cell>
          <cell r="Y179">
            <v>61249200000</v>
          </cell>
          <cell r="Z179">
            <v>1018149714.0646807</v>
          </cell>
        </row>
        <row r="180">
          <cell r="C180" t="str">
            <v>Thailand</v>
          </cell>
          <cell r="D180">
            <v>162490000000</v>
          </cell>
          <cell r="E180">
            <v>67260000000</v>
          </cell>
          <cell r="F180">
            <v>55370000000</v>
          </cell>
          <cell r="G180">
            <v>39860000000</v>
          </cell>
          <cell r="H180">
            <v>26886885380</v>
          </cell>
          <cell r="I180">
            <v>12973114620</v>
          </cell>
          <cell r="J180">
            <v>210600000000</v>
          </cell>
          <cell r="K180">
            <v>157600000000</v>
          </cell>
          <cell r="L180">
            <v>157600000000</v>
          </cell>
          <cell r="M180"/>
          <cell r="N180">
            <v>8000000000</v>
          </cell>
          <cell r="O180"/>
          <cell r="P180">
            <v>45000000000</v>
          </cell>
          <cell r="Q180"/>
          <cell r="R180">
            <v>157600000000</v>
          </cell>
          <cell r="S180">
            <v>13685180000</v>
          </cell>
          <cell r="T180">
            <v>3867420000</v>
          </cell>
          <cell r="U180">
            <v>0</v>
          </cell>
          <cell r="V180">
            <v>0</v>
          </cell>
          <cell r="W180">
            <v>2687500000</v>
          </cell>
          <cell r="X180">
            <v>58480000</v>
          </cell>
          <cell r="Y180">
            <v>5126460000</v>
          </cell>
          <cell r="Z180">
            <v>2271597997.1720328</v>
          </cell>
        </row>
        <row r="181">
          <cell r="C181" t="str">
            <v>The Former Yugoslav Republic of Macedonia</v>
          </cell>
          <cell r="D181">
            <v>9980000000</v>
          </cell>
          <cell r="E181">
            <v>0</v>
          </cell>
          <cell r="F181">
            <v>8930000000</v>
          </cell>
          <cell r="G181">
            <v>1050000000</v>
          </cell>
          <cell r="H181">
            <v>939529500</v>
          </cell>
          <cell r="I181">
            <v>110470500.00000001</v>
          </cell>
          <cell r="J181">
            <v>11190000000</v>
          </cell>
          <cell r="K181">
            <v>4140000000</v>
          </cell>
          <cell r="L181">
            <v>2770000000</v>
          </cell>
          <cell r="M181">
            <v>1370000000</v>
          </cell>
          <cell r="N181">
            <v>6700000000</v>
          </cell>
          <cell r="O181"/>
          <cell r="P181">
            <v>350000000</v>
          </cell>
          <cell r="Q181">
            <v>2770000000</v>
          </cell>
          <cell r="R181">
            <v>0</v>
          </cell>
          <cell r="S181">
            <v>495360000</v>
          </cell>
          <cell r="T181">
            <v>20640000</v>
          </cell>
          <cell r="U181">
            <v>93740000</v>
          </cell>
          <cell r="V181">
            <v>0</v>
          </cell>
          <cell r="W181">
            <v>0</v>
          </cell>
          <cell r="X181">
            <v>6020000</v>
          </cell>
          <cell r="Y181">
            <v>681980000</v>
          </cell>
          <cell r="Z181">
            <v>273688980.92930222</v>
          </cell>
        </row>
        <row r="182">
          <cell r="C182" t="str">
            <v>Timor-Leste</v>
          </cell>
          <cell r="D182">
            <v>7420000000</v>
          </cell>
          <cell r="E182">
            <v>0</v>
          </cell>
          <cell r="F182">
            <v>6990000000</v>
          </cell>
          <cell r="G182">
            <v>430000000</v>
          </cell>
          <cell r="H182"/>
          <cell r="I182"/>
          <cell r="J182">
            <v>3720000000</v>
          </cell>
          <cell r="K182">
            <v>1500000000</v>
          </cell>
          <cell r="L182">
            <v>1500000000</v>
          </cell>
          <cell r="M182"/>
          <cell r="N182">
            <v>1500000000</v>
          </cell>
          <cell r="O182"/>
          <cell r="P182">
            <v>720000000</v>
          </cell>
          <cell r="Q182"/>
          <cell r="R182">
            <v>1500000000</v>
          </cell>
          <cell r="S182"/>
          <cell r="T182">
            <v>0</v>
          </cell>
          <cell r="U182">
            <v>0</v>
          </cell>
          <cell r="V182">
            <v>0</v>
          </cell>
          <cell r="W182">
            <v>1720000</v>
          </cell>
          <cell r="X182"/>
          <cell r="Y182"/>
          <cell r="Z182">
            <v>531050861.41860092</v>
          </cell>
        </row>
        <row r="183">
          <cell r="C183" t="str">
            <v>Togo</v>
          </cell>
          <cell r="D183">
            <v>2870000000</v>
          </cell>
          <cell r="E183">
            <v>0</v>
          </cell>
          <cell r="F183">
            <v>2450000000</v>
          </cell>
          <cell r="G183">
            <v>420000000</v>
          </cell>
          <cell r="H183">
            <v>358536780</v>
          </cell>
          <cell r="I183">
            <v>61463219.999999993</v>
          </cell>
          <cell r="J183">
            <v>36650000000</v>
          </cell>
          <cell r="K183">
            <v>24600000000</v>
          </cell>
          <cell r="L183">
            <v>24600000000</v>
          </cell>
          <cell r="M183"/>
          <cell r="N183">
            <v>10000000000</v>
          </cell>
          <cell r="O183"/>
          <cell r="P183">
            <v>2050000000</v>
          </cell>
          <cell r="Q183"/>
          <cell r="R183">
            <v>24600000000</v>
          </cell>
          <cell r="S183">
            <v>16851700000</v>
          </cell>
          <cell r="T183">
            <v>0</v>
          </cell>
          <cell r="U183">
            <v>860000</v>
          </cell>
          <cell r="V183">
            <v>0</v>
          </cell>
          <cell r="W183">
            <v>0</v>
          </cell>
          <cell r="X183">
            <v>13760000</v>
          </cell>
          <cell r="Y183">
            <v>268320000</v>
          </cell>
          <cell r="Z183">
            <v>179101881.56385666</v>
          </cell>
        </row>
        <row r="184">
          <cell r="C184" t="str">
            <v>Trinidad and Tobago</v>
          </cell>
          <cell r="D184">
            <v>2264000000</v>
          </cell>
          <cell r="E184">
            <v>624000000</v>
          </cell>
          <cell r="F184">
            <v>1460000000</v>
          </cell>
          <cell r="G184">
            <v>179999999.99999997</v>
          </cell>
          <cell r="H184">
            <v>160243919.99999997</v>
          </cell>
          <cell r="I184">
            <v>19756080</v>
          </cell>
          <cell r="J184">
            <v>540000000</v>
          </cell>
          <cell r="K184">
            <v>250000000</v>
          </cell>
          <cell r="L184">
            <v>250000000</v>
          </cell>
          <cell r="M184"/>
          <cell r="N184">
            <v>70000000</v>
          </cell>
          <cell r="O184"/>
          <cell r="P184">
            <v>220000000</v>
          </cell>
          <cell r="Q184"/>
          <cell r="R184">
            <v>250000000</v>
          </cell>
          <cell r="S184">
            <v>0</v>
          </cell>
          <cell r="T184">
            <v>860000</v>
          </cell>
          <cell r="U184">
            <v>1720000</v>
          </cell>
          <cell r="V184">
            <v>0</v>
          </cell>
          <cell r="W184">
            <v>73100000</v>
          </cell>
          <cell r="X184">
            <v>0</v>
          </cell>
          <cell r="Y184">
            <v>259720000</v>
          </cell>
          <cell r="Z184">
            <v>191679380.50651935</v>
          </cell>
        </row>
        <row r="185">
          <cell r="C185" t="str">
            <v>Tunisia</v>
          </cell>
          <cell r="D185">
            <v>9899999999.9999981</v>
          </cell>
          <cell r="E185">
            <v>0</v>
          </cell>
          <cell r="F185">
            <v>3160000000</v>
          </cell>
          <cell r="G185">
            <v>6739999999.999999</v>
          </cell>
          <cell r="H185">
            <v>2117135099.9999998</v>
          </cell>
          <cell r="I185">
            <v>4622864899.999999</v>
          </cell>
          <cell r="J185">
            <v>100380000000</v>
          </cell>
          <cell r="K185">
            <v>28230000000</v>
          </cell>
          <cell r="L185">
            <v>19540000000</v>
          </cell>
          <cell r="M185">
            <v>8690000000</v>
          </cell>
          <cell r="N185">
            <v>48520000000</v>
          </cell>
          <cell r="O185"/>
          <cell r="P185">
            <v>23630000000</v>
          </cell>
          <cell r="Q185">
            <v>19540000000</v>
          </cell>
          <cell r="R185">
            <v>0</v>
          </cell>
          <cell r="S185">
            <v>591680000</v>
          </cell>
          <cell r="T185">
            <v>167700000</v>
          </cell>
          <cell r="U185">
            <v>3389260000</v>
          </cell>
          <cell r="V185">
            <v>0</v>
          </cell>
          <cell r="W185">
            <v>0</v>
          </cell>
          <cell r="X185">
            <v>103249880000</v>
          </cell>
          <cell r="Y185">
            <v>1389760000</v>
          </cell>
          <cell r="Z185">
            <v>915364223.60590255</v>
          </cell>
        </row>
        <row r="186">
          <cell r="C186" t="str">
            <v>Turkey</v>
          </cell>
          <cell r="D186">
            <v>112030000000</v>
          </cell>
          <cell r="E186">
            <v>8810000000</v>
          </cell>
          <cell r="F186">
            <v>74820000000</v>
          </cell>
          <cell r="G186">
            <v>28400000000</v>
          </cell>
          <cell r="H186">
            <v>19031095600</v>
          </cell>
          <cell r="I186">
            <v>9368904400</v>
          </cell>
          <cell r="J186">
            <v>390120000000</v>
          </cell>
          <cell r="K186">
            <v>213840000000</v>
          </cell>
          <cell r="L186">
            <v>171350000000</v>
          </cell>
          <cell r="M186">
            <v>42490000000</v>
          </cell>
          <cell r="N186">
            <v>146170000000</v>
          </cell>
          <cell r="O186"/>
          <cell r="P186">
            <v>30110000000</v>
          </cell>
          <cell r="Q186">
            <v>171350000000</v>
          </cell>
          <cell r="R186">
            <v>0</v>
          </cell>
          <cell r="S186">
            <v>11584200000</v>
          </cell>
          <cell r="T186">
            <v>3265420000</v>
          </cell>
          <cell r="U186">
            <v>130603040000</v>
          </cell>
          <cell r="V186">
            <v>7740000</v>
          </cell>
          <cell r="W186">
            <v>0</v>
          </cell>
          <cell r="X186">
            <v>28902880000</v>
          </cell>
          <cell r="Y186">
            <v>17365120000</v>
          </cell>
          <cell r="Z186">
            <v>6219035843.4997311</v>
          </cell>
        </row>
        <row r="187">
          <cell r="C187" t="str">
            <v>Turkmenistan</v>
          </cell>
          <cell r="D187">
            <v>41270000000</v>
          </cell>
          <cell r="E187">
            <v>1040000000</v>
          </cell>
          <cell r="F187">
            <v>40230000000</v>
          </cell>
          <cell r="G187">
            <v>0</v>
          </cell>
          <cell r="H187">
            <v>0</v>
          </cell>
          <cell r="I187">
            <v>0</v>
          </cell>
          <cell r="J187">
            <v>340000000000</v>
          </cell>
          <cell r="K187">
            <v>19400000000</v>
          </cell>
          <cell r="L187">
            <v>19400000000</v>
          </cell>
          <cell r="M187"/>
          <cell r="N187">
            <v>320000000000</v>
          </cell>
          <cell r="O187"/>
          <cell r="P187">
            <v>600000000</v>
          </cell>
          <cell r="Q187"/>
          <cell r="R187">
            <v>19400000000</v>
          </cell>
          <cell r="S187">
            <v>88580000</v>
          </cell>
          <cell r="T187">
            <v>4300000</v>
          </cell>
          <cell r="U187">
            <v>6689940000</v>
          </cell>
          <cell r="V187">
            <v>16340000</v>
          </cell>
          <cell r="W187">
            <v>0</v>
          </cell>
          <cell r="X187">
            <v>489843100000</v>
          </cell>
          <cell r="Y187">
            <v>10386220000</v>
          </cell>
          <cell r="Z187">
            <v>233499460.63869619</v>
          </cell>
        </row>
        <row r="188">
          <cell r="C188" t="str">
            <v>Turks and Caicos Islands</v>
          </cell>
          <cell r="D188">
            <v>344000000</v>
          </cell>
          <cell r="E188">
            <v>0</v>
          </cell>
          <cell r="F188">
            <v>344000000</v>
          </cell>
          <cell r="G188">
            <v>0</v>
          </cell>
          <cell r="H188">
            <v>0</v>
          </cell>
          <cell r="I188">
            <v>0</v>
          </cell>
          <cell r="J188">
            <v>10000000</v>
          </cell>
          <cell r="K188">
            <v>10000000</v>
          </cell>
          <cell r="L188">
            <v>10000000</v>
          </cell>
          <cell r="M188"/>
          <cell r="N188"/>
          <cell r="O188"/>
          <cell r="P188"/>
          <cell r="Q188"/>
          <cell r="R188">
            <v>10000000</v>
          </cell>
          <cell r="S188">
            <v>860000</v>
          </cell>
          <cell r="T188">
            <v>24940000</v>
          </cell>
          <cell r="U188">
            <v>6020000</v>
          </cell>
          <cell r="V188">
            <v>0</v>
          </cell>
          <cell r="W188">
            <v>20640000</v>
          </cell>
          <cell r="X188">
            <v>18920000</v>
          </cell>
          <cell r="Y188">
            <v>292400000</v>
          </cell>
          <cell r="Z188">
            <v>3399580.0242107371</v>
          </cell>
        </row>
        <row r="189">
          <cell r="C189" t="str">
            <v>Uganda</v>
          </cell>
          <cell r="D189">
            <v>27530000000</v>
          </cell>
          <cell r="E189">
            <v>0</v>
          </cell>
          <cell r="F189">
            <v>26980000000</v>
          </cell>
          <cell r="G189">
            <v>550000000</v>
          </cell>
          <cell r="H189">
            <v>540612600</v>
          </cell>
          <cell r="I189">
            <v>9387400</v>
          </cell>
          <cell r="J189">
            <v>142650000000</v>
          </cell>
          <cell r="K189">
            <v>67500000000</v>
          </cell>
          <cell r="L189">
            <v>67500000000</v>
          </cell>
          <cell r="M189"/>
          <cell r="N189">
            <v>53150000000</v>
          </cell>
          <cell r="O189"/>
          <cell r="P189">
            <v>22000000000</v>
          </cell>
          <cell r="Q189"/>
          <cell r="R189">
            <v>67500000000</v>
          </cell>
          <cell r="S189">
            <v>55428720000</v>
          </cell>
          <cell r="T189">
            <v>11824140000</v>
          </cell>
          <cell r="U189">
            <v>13760000</v>
          </cell>
          <cell r="V189">
            <v>0</v>
          </cell>
          <cell r="W189">
            <v>0</v>
          </cell>
          <cell r="X189">
            <v>2580000</v>
          </cell>
          <cell r="Y189">
            <v>37041920000</v>
          </cell>
          <cell r="Z189">
            <v>926919186.75117195</v>
          </cell>
        </row>
        <row r="190">
          <cell r="C190" t="str">
            <v>Ukraine</v>
          </cell>
          <cell r="D190">
            <v>95480000000</v>
          </cell>
          <cell r="E190">
            <v>590000000</v>
          </cell>
          <cell r="F190">
            <v>46710000000</v>
          </cell>
          <cell r="G190">
            <v>48180000000</v>
          </cell>
          <cell r="H190">
            <v>23975138879.999996</v>
          </cell>
          <cell r="I190">
            <v>24204861120.000004</v>
          </cell>
          <cell r="J190">
            <v>412670000000</v>
          </cell>
          <cell r="K190">
            <v>324770000000</v>
          </cell>
          <cell r="L190">
            <v>310120000000</v>
          </cell>
          <cell r="M190">
            <v>14650000000</v>
          </cell>
          <cell r="N190">
            <v>78930000000</v>
          </cell>
          <cell r="O190"/>
          <cell r="P190">
            <v>8970000000</v>
          </cell>
          <cell r="Q190">
            <v>310120000000</v>
          </cell>
          <cell r="R190">
            <v>0</v>
          </cell>
          <cell r="S190">
            <v>7740000</v>
          </cell>
          <cell r="T190">
            <v>2193000000</v>
          </cell>
          <cell r="U190">
            <v>6951380000</v>
          </cell>
          <cell r="V190">
            <v>2580000</v>
          </cell>
          <cell r="W190">
            <v>0</v>
          </cell>
          <cell r="X190">
            <v>371520000</v>
          </cell>
          <cell r="Y190">
            <v>23607860000</v>
          </cell>
          <cell r="Z190">
            <v>9096625963.7390842</v>
          </cell>
        </row>
        <row r="191">
          <cell r="C191" t="str">
            <v>United Arab Emirates</v>
          </cell>
          <cell r="D191">
            <v>3173000000</v>
          </cell>
          <cell r="E191">
            <v>0</v>
          </cell>
          <cell r="F191">
            <v>0</v>
          </cell>
          <cell r="G191">
            <v>3173000000</v>
          </cell>
          <cell r="H191">
            <v>0</v>
          </cell>
          <cell r="I191">
            <v>3173000000</v>
          </cell>
          <cell r="J191">
            <v>3973000000</v>
          </cell>
          <cell r="K191">
            <v>506000000</v>
          </cell>
          <cell r="L191">
            <v>343000000</v>
          </cell>
          <cell r="M191">
            <v>163000000</v>
          </cell>
          <cell r="N191">
            <v>3050000000</v>
          </cell>
          <cell r="O191"/>
          <cell r="P191">
            <v>417000000</v>
          </cell>
          <cell r="Q191">
            <v>343000000</v>
          </cell>
          <cell r="R191">
            <v>0</v>
          </cell>
          <cell r="S191">
            <v>2580000</v>
          </cell>
          <cell r="T191">
            <v>0</v>
          </cell>
          <cell r="U191">
            <v>30960000</v>
          </cell>
          <cell r="V191">
            <v>0</v>
          </cell>
          <cell r="W191">
            <v>15480000</v>
          </cell>
          <cell r="X191">
            <v>75536380000</v>
          </cell>
          <cell r="Y191">
            <v>434300000</v>
          </cell>
          <cell r="Z191">
            <v>548146800.24899578</v>
          </cell>
        </row>
        <row r="192">
          <cell r="C192" t="str">
            <v>United Kingdom</v>
          </cell>
          <cell r="D192">
            <v>30590000000</v>
          </cell>
          <cell r="E192">
            <v>0</v>
          </cell>
          <cell r="F192">
            <v>3430000000</v>
          </cell>
          <cell r="G192">
            <v>27160000000</v>
          </cell>
          <cell r="H192">
            <v>6240851960</v>
          </cell>
          <cell r="I192">
            <v>20919148040</v>
          </cell>
          <cell r="J192">
            <v>172240000000</v>
          </cell>
          <cell r="K192">
            <v>59700000000</v>
          </cell>
          <cell r="L192">
            <v>57960000000</v>
          </cell>
          <cell r="M192">
            <v>1740000000</v>
          </cell>
          <cell r="N192">
            <v>112080000000</v>
          </cell>
          <cell r="O192">
            <v>12320000000</v>
          </cell>
          <cell r="P192">
            <v>460000000</v>
          </cell>
          <cell r="Q192">
            <v>45640000000</v>
          </cell>
          <cell r="R192">
            <v>0</v>
          </cell>
          <cell r="S192">
            <v>39391440000</v>
          </cell>
          <cell r="T192">
            <v>19908140000</v>
          </cell>
          <cell r="U192">
            <v>8579360000</v>
          </cell>
          <cell r="V192">
            <v>0</v>
          </cell>
          <cell r="W192">
            <v>0</v>
          </cell>
          <cell r="X192">
            <v>1579820000</v>
          </cell>
          <cell r="Y192">
            <v>7364180000</v>
          </cell>
          <cell r="Z192">
            <v>20151185482.661343</v>
          </cell>
        </row>
        <row r="193">
          <cell r="C193" t="str">
            <v>United States</v>
          </cell>
          <cell r="D193">
            <v>3087200000000</v>
          </cell>
          <cell r="E193">
            <v>752940000000</v>
          </cell>
          <cell r="F193">
            <v>2078620000000</v>
          </cell>
          <cell r="G193">
            <v>255640000000</v>
          </cell>
          <cell r="H193">
            <v>227294892440</v>
          </cell>
          <cell r="I193">
            <v>28345107560</v>
          </cell>
          <cell r="J193">
            <v>4084262000000</v>
          </cell>
          <cell r="K193">
            <v>1559262000000</v>
          </cell>
          <cell r="L193">
            <v>1559262000000</v>
          </cell>
          <cell r="M193"/>
          <cell r="N193">
            <v>2499000000000</v>
          </cell>
          <cell r="O193"/>
          <cell r="P193">
            <v>26000000000</v>
          </cell>
          <cell r="Q193"/>
          <cell r="R193">
            <v>1559262000000</v>
          </cell>
          <cell r="S193">
            <v>3822946820000</v>
          </cell>
          <cell r="T193">
            <v>472423800000</v>
          </cell>
          <cell r="U193">
            <v>378584040000</v>
          </cell>
          <cell r="V193">
            <v>148020620000</v>
          </cell>
          <cell r="W193">
            <v>2924860000</v>
          </cell>
          <cell r="X193">
            <v>203789040000</v>
          </cell>
          <cell r="Y193">
            <v>462396200000</v>
          </cell>
          <cell r="Z193">
            <v>199767499657.65945</v>
          </cell>
        </row>
        <row r="194">
          <cell r="C194" t="str">
            <v>Uruguay</v>
          </cell>
          <cell r="D194">
            <v>17313000000</v>
          </cell>
          <cell r="E194">
            <v>3010000000</v>
          </cell>
          <cell r="F194">
            <v>4513000000</v>
          </cell>
          <cell r="G194">
            <v>9790000000</v>
          </cell>
          <cell r="H194">
            <v>3131713309.9999995</v>
          </cell>
          <cell r="I194">
            <v>6658286690</v>
          </cell>
          <cell r="J194">
            <v>144330000000</v>
          </cell>
          <cell r="K194">
            <v>20330000000</v>
          </cell>
          <cell r="L194">
            <v>18250000000</v>
          </cell>
          <cell r="M194">
            <v>2080000000</v>
          </cell>
          <cell r="N194">
            <v>123620000000</v>
          </cell>
          <cell r="O194">
            <v>5050000000</v>
          </cell>
          <cell r="P194">
            <v>380000000</v>
          </cell>
          <cell r="Q194">
            <v>13200000000</v>
          </cell>
          <cell r="R194">
            <v>0</v>
          </cell>
          <cell r="S194">
            <v>47300000</v>
          </cell>
          <cell r="T194">
            <v>14620000</v>
          </cell>
          <cell r="U194">
            <v>22360000</v>
          </cell>
          <cell r="V194">
            <v>0</v>
          </cell>
          <cell r="W194">
            <v>0</v>
          </cell>
          <cell r="X194">
            <v>490200000</v>
          </cell>
          <cell r="Y194">
            <v>4723980000</v>
          </cell>
          <cell r="Z194">
            <v>514596480.89215887</v>
          </cell>
        </row>
        <row r="195">
          <cell r="C195" t="str">
            <v>US Virgin Islands</v>
          </cell>
          <cell r="D195">
            <v>181600000</v>
          </cell>
          <cell r="E195">
            <v>0</v>
          </cell>
          <cell r="F195">
            <v>181600000</v>
          </cell>
          <cell r="G195">
            <v>0</v>
          </cell>
          <cell r="H195">
            <v>0</v>
          </cell>
          <cell r="I195">
            <v>0</v>
          </cell>
          <cell r="J195">
            <v>40000000</v>
          </cell>
          <cell r="K195">
            <v>10000000</v>
          </cell>
          <cell r="L195">
            <v>10000000</v>
          </cell>
          <cell r="M195"/>
          <cell r="N195">
            <v>20000000</v>
          </cell>
          <cell r="O195"/>
          <cell r="P195">
            <v>10000000</v>
          </cell>
          <cell r="Q195"/>
          <cell r="R195">
            <v>10000000</v>
          </cell>
          <cell r="S195">
            <v>0</v>
          </cell>
          <cell r="T195">
            <v>860000</v>
          </cell>
          <cell r="U195">
            <v>0</v>
          </cell>
          <cell r="V195">
            <v>0</v>
          </cell>
          <cell r="W195">
            <v>0</v>
          </cell>
          <cell r="X195">
            <v>860000</v>
          </cell>
          <cell r="Y195">
            <v>84280000</v>
          </cell>
          <cell r="Z195">
            <v>12316060.021622119</v>
          </cell>
        </row>
        <row r="196">
          <cell r="C196" t="str">
            <v>Uzbekistan</v>
          </cell>
          <cell r="D196">
            <v>32755000000</v>
          </cell>
          <cell r="E196">
            <v>720000000</v>
          </cell>
          <cell r="F196">
            <v>25685000000</v>
          </cell>
          <cell r="G196">
            <v>6350000000</v>
          </cell>
          <cell r="H196">
            <v>5091493500</v>
          </cell>
          <cell r="I196">
            <v>1258506500</v>
          </cell>
          <cell r="J196">
            <v>266700000000</v>
          </cell>
          <cell r="K196">
            <v>43500000000</v>
          </cell>
          <cell r="L196">
            <v>43500000000</v>
          </cell>
          <cell r="M196"/>
          <cell r="N196">
            <v>220000000000</v>
          </cell>
          <cell r="O196"/>
          <cell r="P196">
            <v>3200000000</v>
          </cell>
          <cell r="Q196"/>
          <cell r="R196">
            <v>43500000000</v>
          </cell>
          <cell r="S196">
            <v>0</v>
          </cell>
          <cell r="T196">
            <v>13760000</v>
          </cell>
          <cell r="U196">
            <v>44726020000</v>
          </cell>
          <cell r="V196">
            <v>399040000</v>
          </cell>
          <cell r="W196">
            <v>0</v>
          </cell>
          <cell r="X196">
            <v>407646020000</v>
          </cell>
          <cell r="Y196">
            <v>10672600000</v>
          </cell>
          <cell r="Z196">
            <v>2746307669.2529721</v>
          </cell>
        </row>
        <row r="197">
          <cell r="C197" t="str">
            <v>Vanuatu</v>
          </cell>
          <cell r="D197">
            <v>4400000000</v>
          </cell>
          <cell r="E197">
            <v>0</v>
          </cell>
          <cell r="F197">
            <v>4400000000</v>
          </cell>
          <cell r="G197">
            <v>0</v>
          </cell>
          <cell r="H197">
            <v>0</v>
          </cell>
          <cell r="I197">
            <v>0</v>
          </cell>
          <cell r="J197">
            <v>1870000000</v>
          </cell>
          <cell r="K197">
            <v>200000000</v>
          </cell>
          <cell r="L197">
            <v>200000000</v>
          </cell>
          <cell r="M197"/>
          <cell r="N197">
            <v>420000000</v>
          </cell>
          <cell r="O197"/>
          <cell r="P197">
            <v>1250000000</v>
          </cell>
          <cell r="Q197"/>
          <cell r="R197">
            <v>200000000</v>
          </cell>
          <cell r="S197">
            <v>15480000</v>
          </cell>
          <cell r="T197">
            <v>0</v>
          </cell>
          <cell r="U197">
            <v>0</v>
          </cell>
          <cell r="V197">
            <v>0</v>
          </cell>
          <cell r="W197">
            <v>6020000</v>
          </cell>
          <cell r="X197">
            <v>65360000</v>
          </cell>
          <cell r="Y197">
            <v>1426740000</v>
          </cell>
          <cell r="Z197">
            <v>3997280.0529003115</v>
          </cell>
        </row>
        <row r="198">
          <cell r="C198" t="str">
            <v>Vatican City</v>
          </cell>
          <cell r="D198"/>
          <cell r="E198"/>
          <cell r="F198"/>
          <cell r="G198"/>
          <cell r="H198"/>
          <cell r="I198"/>
          <cell r="J198"/>
          <cell r="K198"/>
          <cell r="L198"/>
          <cell r="M198"/>
          <cell r="N198"/>
          <cell r="O198"/>
          <cell r="P198"/>
          <cell r="Q198"/>
          <cell r="R198"/>
          <cell r="S198">
            <v>0</v>
          </cell>
          <cell r="T198">
            <v>0</v>
          </cell>
          <cell r="U198">
            <v>0</v>
          </cell>
          <cell r="V198">
            <v>0</v>
          </cell>
          <cell r="W198">
            <v>0</v>
          </cell>
          <cell r="X198">
            <v>0</v>
          </cell>
          <cell r="Y198">
            <v>0</v>
          </cell>
          <cell r="Z198">
            <v>9757.0586988981195</v>
          </cell>
        </row>
        <row r="199">
          <cell r="C199" t="str">
            <v>Venezuela</v>
          </cell>
          <cell r="D199">
            <v>475050000000</v>
          </cell>
          <cell r="E199">
            <v>465680000000</v>
          </cell>
          <cell r="F199">
            <v>3800000000</v>
          </cell>
          <cell r="G199">
            <v>5570000000</v>
          </cell>
          <cell r="H199">
            <v>4359639000</v>
          </cell>
          <cell r="I199">
            <v>1210361000</v>
          </cell>
          <cell r="J199">
            <v>216000000000</v>
          </cell>
          <cell r="K199">
            <v>27000000000</v>
          </cell>
          <cell r="L199">
            <v>27000000000</v>
          </cell>
          <cell r="M199"/>
          <cell r="N199">
            <v>182000000000</v>
          </cell>
          <cell r="O199"/>
          <cell r="P199">
            <v>7000000000</v>
          </cell>
          <cell r="Q199"/>
          <cell r="R199">
            <v>27000000000</v>
          </cell>
          <cell r="S199">
            <v>9632000000</v>
          </cell>
          <cell r="T199">
            <v>4947580000</v>
          </cell>
          <cell r="U199">
            <v>2281580000</v>
          </cell>
          <cell r="V199">
            <v>61060000</v>
          </cell>
          <cell r="W199">
            <v>2746840000</v>
          </cell>
          <cell r="X199">
            <v>94600000</v>
          </cell>
          <cell r="Y199">
            <v>16007180000</v>
          </cell>
          <cell r="Z199">
            <v>2496197308.9345999</v>
          </cell>
        </row>
        <row r="200">
          <cell r="C200" t="str">
            <v>Vietnam</v>
          </cell>
          <cell r="D200">
            <v>141280000000</v>
          </cell>
          <cell r="E200">
            <v>830000000</v>
          </cell>
          <cell r="F200">
            <v>102220000000</v>
          </cell>
          <cell r="G200">
            <v>38230000000</v>
          </cell>
          <cell r="H200">
            <v>28441858410</v>
          </cell>
          <cell r="I200">
            <v>9788141590</v>
          </cell>
          <cell r="J200">
            <v>107686000000</v>
          </cell>
          <cell r="K200">
            <v>64376000000</v>
          </cell>
          <cell r="L200">
            <v>64376000000</v>
          </cell>
          <cell r="M200"/>
          <cell r="N200">
            <v>6420000000</v>
          </cell>
          <cell r="O200">
            <v>444000000</v>
          </cell>
          <cell r="P200">
            <v>36890000000</v>
          </cell>
          <cell r="Q200">
            <v>63932000000</v>
          </cell>
          <cell r="R200">
            <v>0</v>
          </cell>
          <cell r="S200">
            <v>39913460000</v>
          </cell>
          <cell r="T200">
            <v>52460000</v>
          </cell>
          <cell r="U200">
            <v>25800000</v>
          </cell>
          <cell r="V200">
            <v>0</v>
          </cell>
          <cell r="W200">
            <v>645000000</v>
          </cell>
          <cell r="X200">
            <v>162540000</v>
          </cell>
          <cell r="Y200">
            <v>6310680000</v>
          </cell>
          <cell r="Z200">
            <v>2316535568.7769279</v>
          </cell>
        </row>
        <row r="201">
          <cell r="C201" t="str">
            <v>Yemen</v>
          </cell>
          <cell r="D201">
            <v>5490000000</v>
          </cell>
          <cell r="E201">
            <v>0</v>
          </cell>
          <cell r="F201">
            <v>5490000000</v>
          </cell>
          <cell r="G201">
            <v>0</v>
          </cell>
          <cell r="H201">
            <v>0</v>
          </cell>
          <cell r="I201">
            <v>0</v>
          </cell>
          <cell r="J201">
            <v>235790000000</v>
          </cell>
          <cell r="K201">
            <v>12910000000</v>
          </cell>
          <cell r="L201">
            <v>11910000000</v>
          </cell>
          <cell r="M201">
            <v>1000000000</v>
          </cell>
          <cell r="N201">
            <v>220000000000</v>
          </cell>
          <cell r="O201">
            <v>180000000</v>
          </cell>
          <cell r="P201">
            <v>2880000000</v>
          </cell>
          <cell r="Q201">
            <v>11730000000</v>
          </cell>
          <cell r="R201">
            <v>0</v>
          </cell>
          <cell r="S201">
            <v>4300000</v>
          </cell>
          <cell r="T201">
            <v>0</v>
          </cell>
          <cell r="U201">
            <v>127280000</v>
          </cell>
          <cell r="V201">
            <v>0</v>
          </cell>
          <cell r="W201">
            <v>92020000</v>
          </cell>
          <cell r="X201">
            <v>439015380000</v>
          </cell>
          <cell r="Y201">
            <v>23915740000</v>
          </cell>
          <cell r="Z201">
            <v>991711585.21034443</v>
          </cell>
        </row>
        <row r="202">
          <cell r="C202" t="str">
            <v>Zambia</v>
          </cell>
          <cell r="D202">
            <v>494680000000</v>
          </cell>
          <cell r="E202">
            <v>0</v>
          </cell>
          <cell r="F202">
            <v>494060000000</v>
          </cell>
          <cell r="G202">
            <v>620000000</v>
          </cell>
          <cell r="H202">
            <v>619223140</v>
          </cell>
          <cell r="I202">
            <v>776860.00000000012</v>
          </cell>
          <cell r="J202">
            <v>234360000000</v>
          </cell>
          <cell r="K202">
            <v>34000000000</v>
          </cell>
          <cell r="L202">
            <v>34000000000</v>
          </cell>
          <cell r="M202"/>
          <cell r="N202">
            <v>200000000000</v>
          </cell>
          <cell r="O202"/>
          <cell r="P202">
            <v>360000000</v>
          </cell>
          <cell r="Q202"/>
          <cell r="R202">
            <v>34000000000</v>
          </cell>
          <cell r="S202">
            <v>217905940000</v>
          </cell>
          <cell r="T202">
            <v>977820000</v>
          </cell>
          <cell r="U202">
            <v>55040000</v>
          </cell>
          <cell r="V202">
            <v>0</v>
          </cell>
          <cell r="W202">
            <v>0</v>
          </cell>
          <cell r="X202">
            <v>67940000</v>
          </cell>
          <cell r="Y202">
            <v>14599360000</v>
          </cell>
          <cell r="Z202">
            <v>229500462.40694562</v>
          </cell>
        </row>
        <row r="203">
          <cell r="C203" t="str">
            <v>Zimbabwe</v>
          </cell>
          <cell r="D203">
            <v>156240000000</v>
          </cell>
          <cell r="E203">
            <v>8010000000</v>
          </cell>
          <cell r="F203">
            <v>147360000000</v>
          </cell>
          <cell r="G203">
            <v>870000000</v>
          </cell>
          <cell r="H203">
            <v>863661180</v>
          </cell>
          <cell r="I203">
            <v>6338819.9999999991</v>
          </cell>
          <cell r="J203">
            <v>162000000000</v>
          </cell>
          <cell r="K203">
            <v>40000000000</v>
          </cell>
          <cell r="L203">
            <v>40000000000</v>
          </cell>
          <cell r="M203"/>
          <cell r="N203">
            <v>121000000000</v>
          </cell>
          <cell r="O203"/>
          <cell r="P203">
            <v>1000000000</v>
          </cell>
          <cell r="Q203"/>
          <cell r="R203">
            <v>40000000000</v>
          </cell>
          <cell r="S203">
            <v>53280440000</v>
          </cell>
          <cell r="T203">
            <v>0</v>
          </cell>
          <cell r="U203">
            <v>0</v>
          </cell>
          <cell r="V203">
            <v>0</v>
          </cell>
          <cell r="W203">
            <v>0</v>
          </cell>
          <cell r="X203">
            <v>1260760000</v>
          </cell>
          <cell r="Y203">
            <v>3231880000</v>
          </cell>
          <cell r="Z203">
            <v>874868550.98724818</v>
          </cell>
        </row>
        <row r="204">
          <cell r="C204"/>
          <cell r="D204"/>
          <cell r="E204"/>
          <cell r="F204"/>
          <cell r="G204"/>
          <cell r="H204"/>
          <cell r="I204"/>
          <cell r="J204"/>
          <cell r="K204"/>
          <cell r="L204"/>
          <cell r="M204"/>
          <cell r="N204"/>
          <cell r="O204"/>
          <cell r="P204"/>
          <cell r="Q204"/>
          <cell r="R204"/>
          <cell r="S204"/>
          <cell r="T204"/>
          <cell r="U204"/>
          <cell r="V204"/>
          <cell r="W204"/>
          <cell r="X204"/>
          <cell r="Y204"/>
          <cell r="Z204"/>
        </row>
        <row r="205">
          <cell r="C205"/>
          <cell r="D205"/>
          <cell r="E205"/>
          <cell r="F205"/>
          <cell r="G205"/>
          <cell r="H205"/>
          <cell r="I205"/>
          <cell r="J205"/>
          <cell r="K205"/>
          <cell r="L205"/>
          <cell r="M205"/>
          <cell r="N205"/>
          <cell r="O205"/>
          <cell r="P205"/>
          <cell r="Q205"/>
          <cell r="R205"/>
          <cell r="S205"/>
          <cell r="T205"/>
          <cell r="U205"/>
          <cell r="V205"/>
          <cell r="W205"/>
          <cell r="X205"/>
          <cell r="Y205"/>
          <cell r="Z205"/>
        </row>
        <row r="206">
          <cell r="C206" t="e">
            <v>#N/A</v>
          </cell>
          <cell r="D206">
            <v>177100000</v>
          </cell>
          <cell r="E206">
            <v>0</v>
          </cell>
          <cell r="F206">
            <v>177100000</v>
          </cell>
          <cell r="G206">
            <v>0</v>
          </cell>
          <cell r="H206">
            <v>0</v>
          </cell>
          <cell r="I206">
            <v>0</v>
          </cell>
          <cell r="J206">
            <v>49000000</v>
          </cell>
          <cell r="K206">
            <v>30000000</v>
          </cell>
          <cell r="L206">
            <v>30000000</v>
          </cell>
          <cell r="M206"/>
          <cell r="N206"/>
          <cell r="O206"/>
          <cell r="P206">
            <v>19000000</v>
          </cell>
          <cell r="Q206"/>
          <cell r="R206">
            <v>30000000</v>
          </cell>
          <cell r="S206"/>
          <cell r="T206">
            <v>0</v>
          </cell>
          <cell r="U206">
            <v>0</v>
          </cell>
          <cell r="V206">
            <v>0</v>
          </cell>
          <cell r="W206">
            <v>0</v>
          </cell>
          <cell r="X206"/>
          <cell r="Y206"/>
          <cell r="Z206">
            <v>21375299.954730973</v>
          </cell>
        </row>
        <row r="207">
          <cell r="C207" t="e">
            <v>#N/A</v>
          </cell>
          <cell r="D207">
            <v>10000000</v>
          </cell>
          <cell r="E207">
            <v>0</v>
          </cell>
          <cell r="F207">
            <v>10000000</v>
          </cell>
          <cell r="G207">
            <v>0</v>
          </cell>
          <cell r="H207">
            <v>0</v>
          </cell>
          <cell r="I207">
            <v>0</v>
          </cell>
          <cell r="J207">
            <v>3000000</v>
          </cell>
          <cell r="K207">
            <v>3000000</v>
          </cell>
          <cell r="L207">
            <v>3000000</v>
          </cell>
          <cell r="M207"/>
          <cell r="N207"/>
          <cell r="O207"/>
          <cell r="P207"/>
          <cell r="Q207"/>
          <cell r="R207">
            <v>3000000</v>
          </cell>
          <cell r="S207"/>
          <cell r="T207">
            <v>0</v>
          </cell>
          <cell r="U207">
            <v>0</v>
          </cell>
          <cell r="V207">
            <v>0</v>
          </cell>
          <cell r="W207">
            <v>0</v>
          </cell>
          <cell r="X207"/>
          <cell r="Y207"/>
          <cell r="Z207">
            <v>1532520.0109183793</v>
          </cell>
        </row>
        <row r="208">
          <cell r="C208" t="e">
            <v>#N/A</v>
          </cell>
          <cell r="D208">
            <v>850900000</v>
          </cell>
          <cell r="E208">
            <v>0</v>
          </cell>
          <cell r="F208">
            <v>0</v>
          </cell>
          <cell r="G208">
            <v>850900000</v>
          </cell>
          <cell r="H208">
            <v>0</v>
          </cell>
          <cell r="I208">
            <v>850900000</v>
          </cell>
          <cell r="J208">
            <v>780000000</v>
          </cell>
          <cell r="K208">
            <v>500000000</v>
          </cell>
          <cell r="L208">
            <v>500000000</v>
          </cell>
          <cell r="M208"/>
          <cell r="N208">
            <v>250000000</v>
          </cell>
          <cell r="O208"/>
          <cell r="P208">
            <v>30000000</v>
          </cell>
          <cell r="Q208"/>
          <cell r="R208">
            <v>500000000</v>
          </cell>
          <cell r="S208"/>
          <cell r="T208">
            <v>0</v>
          </cell>
          <cell r="U208">
            <v>146200000</v>
          </cell>
          <cell r="V208">
            <v>0</v>
          </cell>
          <cell r="W208">
            <v>0</v>
          </cell>
          <cell r="X208"/>
          <cell r="Y208"/>
          <cell r="Z208">
            <v>58270160.210691407</v>
          </cell>
        </row>
        <row r="209">
          <cell r="C209" t="e">
            <v>#N/A</v>
          </cell>
          <cell r="D209">
            <v>151000000</v>
          </cell>
          <cell r="E209">
            <v>0</v>
          </cell>
          <cell r="F209">
            <v>140000000</v>
          </cell>
          <cell r="G209">
            <v>11000000</v>
          </cell>
          <cell r="H209">
            <v>10266663</v>
          </cell>
          <cell r="I209">
            <v>733337.00000000023</v>
          </cell>
          <cell r="J209">
            <v>13400000</v>
          </cell>
          <cell r="K209">
            <v>7000000</v>
          </cell>
          <cell r="L209">
            <v>7000000</v>
          </cell>
          <cell r="M209"/>
          <cell r="N209"/>
          <cell r="O209"/>
          <cell r="P209">
            <v>6400000</v>
          </cell>
          <cell r="Q209"/>
          <cell r="R209">
            <v>7000000</v>
          </cell>
          <cell r="S209"/>
          <cell r="T209">
            <v>0</v>
          </cell>
          <cell r="U209">
            <v>0</v>
          </cell>
          <cell r="V209">
            <v>0</v>
          </cell>
          <cell r="W209">
            <v>0</v>
          </cell>
          <cell r="X209"/>
          <cell r="Y209"/>
          <cell r="Z209">
            <v>12542240.009438243</v>
          </cell>
        </row>
        <row r="210">
          <cell r="C210" t="e">
            <v>#N/A</v>
          </cell>
          <cell r="D210">
            <v>1550000000</v>
          </cell>
          <cell r="E210">
            <v>400000000</v>
          </cell>
          <cell r="F210">
            <v>1050000000</v>
          </cell>
          <cell r="G210">
            <v>100000000</v>
          </cell>
          <cell r="H210">
            <v>91304300</v>
          </cell>
          <cell r="I210">
            <v>8695700</v>
          </cell>
          <cell r="J210">
            <v>420000000</v>
          </cell>
          <cell r="K210"/>
          <cell r="L210"/>
          <cell r="M210"/>
          <cell r="N210">
            <v>200000000</v>
          </cell>
          <cell r="O210"/>
          <cell r="P210">
            <v>220000000</v>
          </cell>
          <cell r="Q210"/>
          <cell r="R210"/>
          <cell r="S210"/>
          <cell r="T210">
            <v>0</v>
          </cell>
          <cell r="U210">
            <v>0</v>
          </cell>
          <cell r="V210">
            <v>0</v>
          </cell>
          <cell r="W210">
            <v>0</v>
          </cell>
          <cell r="X210"/>
          <cell r="Y210"/>
          <cell r="Z210">
            <v>291495279.77401352</v>
          </cell>
        </row>
        <row r="211">
          <cell r="C211" t="e">
            <v>#N/A</v>
          </cell>
          <cell r="D211">
            <v>250000000</v>
          </cell>
          <cell r="E211">
            <v>0</v>
          </cell>
          <cell r="F211">
            <v>250000000</v>
          </cell>
          <cell r="G211">
            <v>0</v>
          </cell>
          <cell r="H211">
            <v>0</v>
          </cell>
          <cell r="I211">
            <v>0</v>
          </cell>
          <cell r="J211">
            <v>180000000</v>
          </cell>
          <cell r="K211">
            <v>10000000</v>
          </cell>
          <cell r="L211">
            <v>10000000</v>
          </cell>
          <cell r="M211"/>
          <cell r="N211">
            <v>80000000</v>
          </cell>
          <cell r="O211"/>
          <cell r="P211">
            <v>90000000</v>
          </cell>
          <cell r="Q211"/>
          <cell r="R211">
            <v>10000000</v>
          </cell>
          <cell r="S211"/>
          <cell r="T211">
            <v>0</v>
          </cell>
          <cell r="U211">
            <v>0</v>
          </cell>
          <cell r="V211">
            <v>0</v>
          </cell>
          <cell r="W211">
            <v>860000</v>
          </cell>
          <cell r="X211"/>
          <cell r="Y211"/>
          <cell r="Z211">
            <v>236840559.94369063</v>
          </cell>
        </row>
        <row r="212">
          <cell r="C212" t="e">
            <v>#N/A</v>
          </cell>
          <cell r="D212">
            <v>125000000</v>
          </cell>
          <cell r="E212">
            <v>0</v>
          </cell>
          <cell r="F212">
            <v>125000000</v>
          </cell>
          <cell r="G212">
            <v>0</v>
          </cell>
          <cell r="H212">
            <v>0</v>
          </cell>
          <cell r="I212">
            <v>0</v>
          </cell>
          <cell r="J212">
            <v>340000000</v>
          </cell>
          <cell r="K212">
            <v>20000000</v>
          </cell>
          <cell r="L212">
            <v>20000000</v>
          </cell>
          <cell r="M212"/>
          <cell r="N212"/>
          <cell r="O212"/>
          <cell r="P212">
            <v>320000000</v>
          </cell>
          <cell r="Q212"/>
          <cell r="R212">
            <v>20000000</v>
          </cell>
          <cell r="S212"/>
          <cell r="T212">
            <v>0</v>
          </cell>
          <cell r="U212">
            <v>0</v>
          </cell>
          <cell r="V212">
            <v>0</v>
          </cell>
          <cell r="W212">
            <v>0</v>
          </cell>
          <cell r="X212"/>
          <cell r="Y212"/>
          <cell r="Z212">
            <v>57181400.046646565</v>
          </cell>
        </row>
        <row r="213">
          <cell r="C213" t="e">
            <v>#N/A</v>
          </cell>
          <cell r="D213">
            <v>10000000</v>
          </cell>
          <cell r="E213">
            <v>0</v>
          </cell>
          <cell r="F213">
            <v>10000000</v>
          </cell>
          <cell r="G213">
            <v>0</v>
          </cell>
          <cell r="H213">
            <v>0</v>
          </cell>
          <cell r="I213">
            <v>0</v>
          </cell>
          <cell r="J213">
            <v>79000000</v>
          </cell>
          <cell r="K213">
            <v>39000000</v>
          </cell>
          <cell r="L213">
            <v>39000000</v>
          </cell>
          <cell r="M213"/>
          <cell r="N213">
            <v>10000000</v>
          </cell>
          <cell r="O213"/>
          <cell r="P213">
            <v>30000000</v>
          </cell>
          <cell r="Q213"/>
          <cell r="R213">
            <v>39000000</v>
          </cell>
          <cell r="S213"/>
          <cell r="T213">
            <v>0</v>
          </cell>
          <cell r="U213">
            <v>0</v>
          </cell>
          <cell r="V213">
            <v>0</v>
          </cell>
          <cell r="W213">
            <v>0</v>
          </cell>
          <cell r="X213"/>
          <cell r="Y213"/>
          <cell r="Z213">
            <v>171140.0000192227</v>
          </cell>
        </row>
        <row r="214">
          <cell r="C214" t="e">
            <v>#N/A</v>
          </cell>
          <cell r="D214">
            <v>126400000</v>
          </cell>
          <cell r="E214">
            <v>81900000</v>
          </cell>
          <cell r="F214">
            <v>0</v>
          </cell>
          <cell r="G214">
            <v>44500000</v>
          </cell>
          <cell r="H214"/>
          <cell r="I214"/>
          <cell r="J214">
            <v>110000000</v>
          </cell>
          <cell r="K214"/>
          <cell r="L214"/>
          <cell r="M214"/>
          <cell r="N214">
            <v>30000000</v>
          </cell>
          <cell r="O214"/>
          <cell r="P214">
            <v>80000000</v>
          </cell>
          <cell r="Q214"/>
          <cell r="R214"/>
          <cell r="S214"/>
          <cell r="T214">
            <v>0</v>
          </cell>
          <cell r="U214">
            <v>0</v>
          </cell>
          <cell r="V214">
            <v>0</v>
          </cell>
          <cell r="W214">
            <v>0</v>
          </cell>
          <cell r="X214"/>
          <cell r="Y214"/>
          <cell r="Z214">
            <v>7881040.0103032552</v>
          </cell>
        </row>
        <row r="215">
          <cell r="C215" t="e">
            <v>#N/A</v>
          </cell>
          <cell r="D215">
            <v>384000000</v>
          </cell>
          <cell r="E215">
            <v>0</v>
          </cell>
          <cell r="F215">
            <v>203000000</v>
          </cell>
          <cell r="G215">
            <v>181000000</v>
          </cell>
          <cell r="H215">
            <v>103428649</v>
          </cell>
          <cell r="I215">
            <v>77571351</v>
          </cell>
          <cell r="J215">
            <v>910000000</v>
          </cell>
          <cell r="K215">
            <v>800000000</v>
          </cell>
          <cell r="L215">
            <v>800000000</v>
          </cell>
          <cell r="M215"/>
          <cell r="N215">
            <v>70000000</v>
          </cell>
          <cell r="O215"/>
          <cell r="P215">
            <v>40000000</v>
          </cell>
          <cell r="Q215"/>
          <cell r="R215">
            <v>800000000</v>
          </cell>
          <cell r="S215"/>
          <cell r="T215">
            <v>0</v>
          </cell>
          <cell r="U215">
            <v>0</v>
          </cell>
          <cell r="V215">
            <v>0</v>
          </cell>
          <cell r="W215">
            <v>0</v>
          </cell>
          <cell r="X215"/>
          <cell r="Y215"/>
          <cell r="Z215">
            <v>63888540.206132457</v>
          </cell>
        </row>
        <row r="216">
          <cell r="C216" t="e">
            <v>#N/A</v>
          </cell>
          <cell r="D216">
            <v>1845400000</v>
          </cell>
          <cell r="E216">
            <v>647600000</v>
          </cell>
          <cell r="F216">
            <v>790100000</v>
          </cell>
          <cell r="G216">
            <v>407700000</v>
          </cell>
          <cell r="H216"/>
          <cell r="I216"/>
          <cell r="J216">
            <v>954000000</v>
          </cell>
          <cell r="K216">
            <v>90000000</v>
          </cell>
          <cell r="L216">
            <v>90000000</v>
          </cell>
          <cell r="M216"/>
          <cell r="N216">
            <v>170000000</v>
          </cell>
          <cell r="O216"/>
          <cell r="P216">
            <v>694000000</v>
          </cell>
          <cell r="Q216"/>
          <cell r="R216">
            <v>90000000</v>
          </cell>
          <cell r="S216"/>
          <cell r="T216">
            <v>0</v>
          </cell>
          <cell r="U216">
            <v>0</v>
          </cell>
          <cell r="V216">
            <v>0</v>
          </cell>
          <cell r="W216">
            <v>29240000</v>
          </cell>
          <cell r="X216"/>
          <cell r="Y216"/>
          <cell r="Z216">
            <v>161734180.26037529</v>
          </cell>
        </row>
        <row r="217">
          <cell r="C217" t="e">
            <v>#N/A</v>
          </cell>
          <cell r="D217">
            <v>118000000</v>
          </cell>
          <cell r="E217">
            <v>0</v>
          </cell>
          <cell r="F217">
            <v>118000000</v>
          </cell>
          <cell r="G217">
            <v>0</v>
          </cell>
          <cell r="H217">
            <v>0</v>
          </cell>
          <cell r="I217">
            <v>0</v>
          </cell>
          <cell r="J217">
            <v>80000000</v>
          </cell>
          <cell r="K217">
            <v>80000000</v>
          </cell>
          <cell r="L217">
            <v>80000000</v>
          </cell>
          <cell r="M217"/>
          <cell r="N217"/>
          <cell r="O217"/>
          <cell r="P217"/>
          <cell r="Q217"/>
          <cell r="R217">
            <v>80000000</v>
          </cell>
          <cell r="S217"/>
          <cell r="T217"/>
          <cell r="U217"/>
          <cell r="V217"/>
          <cell r="W217"/>
          <cell r="X217"/>
          <cell r="Y217"/>
          <cell r="Z217"/>
        </row>
        <row r="218">
          <cell r="C218" t="e">
            <v>#N/A</v>
          </cell>
          <cell r="D218">
            <v>4600000</v>
          </cell>
          <cell r="E218">
            <v>0</v>
          </cell>
          <cell r="F218">
            <v>4600000</v>
          </cell>
          <cell r="G218">
            <v>0</v>
          </cell>
          <cell r="H218">
            <v>0</v>
          </cell>
          <cell r="I218">
            <v>0</v>
          </cell>
          <cell r="J218">
            <v>10000000</v>
          </cell>
          <cell r="K218"/>
          <cell r="L218"/>
          <cell r="M218"/>
          <cell r="N218">
            <v>10000000</v>
          </cell>
          <cell r="O218"/>
          <cell r="P218"/>
          <cell r="Q218"/>
          <cell r="R218"/>
          <cell r="S218"/>
          <cell r="T218">
            <v>0</v>
          </cell>
          <cell r="U218">
            <v>0</v>
          </cell>
          <cell r="V218">
            <v>0</v>
          </cell>
          <cell r="W218">
            <v>0</v>
          </cell>
          <cell r="X218"/>
          <cell r="Y218"/>
          <cell r="Z218">
            <v>0</v>
          </cell>
        </row>
        <row r="219">
          <cell r="C219" t="e">
            <v>#N/A</v>
          </cell>
          <cell r="D219">
            <v>0</v>
          </cell>
          <cell r="E219">
            <v>0</v>
          </cell>
          <cell r="F219">
            <v>0</v>
          </cell>
          <cell r="G219">
            <v>0</v>
          </cell>
          <cell r="H219">
            <v>0</v>
          </cell>
          <cell r="I219">
            <v>0</v>
          </cell>
          <cell r="J219">
            <v>4000000</v>
          </cell>
          <cell r="K219"/>
          <cell r="L219"/>
          <cell r="M219"/>
          <cell r="N219"/>
          <cell r="O219"/>
          <cell r="P219">
            <v>4000000</v>
          </cell>
          <cell r="Q219"/>
          <cell r="R219"/>
          <cell r="S219"/>
          <cell r="T219">
            <v>0</v>
          </cell>
          <cell r="U219">
            <v>0</v>
          </cell>
          <cell r="V219">
            <v>0</v>
          </cell>
          <cell r="W219">
            <v>0</v>
          </cell>
          <cell r="X219"/>
          <cell r="Y219"/>
          <cell r="Z219">
            <v>6155880.0446987152</v>
          </cell>
        </row>
        <row r="220">
          <cell r="C220" t="e">
            <v>#N/A</v>
          </cell>
          <cell r="D220">
            <v>183000000</v>
          </cell>
          <cell r="E220">
            <v>56000000</v>
          </cell>
          <cell r="F220">
            <v>127000000</v>
          </cell>
          <cell r="G220"/>
          <cell r="H220"/>
          <cell r="I220"/>
          <cell r="J220">
            <v>10000000</v>
          </cell>
          <cell r="K220">
            <v>10000000</v>
          </cell>
          <cell r="L220">
            <v>10000000</v>
          </cell>
          <cell r="M220"/>
          <cell r="N220"/>
          <cell r="O220"/>
          <cell r="P220"/>
          <cell r="Q220"/>
          <cell r="R220">
            <v>10000000</v>
          </cell>
          <cell r="S220"/>
          <cell r="T220">
            <v>0</v>
          </cell>
          <cell r="U220">
            <v>0</v>
          </cell>
          <cell r="V220">
            <v>0</v>
          </cell>
          <cell r="W220">
            <v>0</v>
          </cell>
          <cell r="X220"/>
          <cell r="Y220"/>
          <cell r="Z220">
            <v>3736700.0318132318</v>
          </cell>
        </row>
        <row r="221">
          <cell r="C221" t="e">
            <v>#N/A</v>
          </cell>
          <cell r="D221">
            <v>303200000</v>
          </cell>
          <cell r="E221">
            <v>82100000</v>
          </cell>
          <cell r="F221">
            <v>0</v>
          </cell>
          <cell r="G221">
            <v>221100000</v>
          </cell>
          <cell r="H221">
            <v>0</v>
          </cell>
          <cell r="I221">
            <v>221100000</v>
          </cell>
          <cell r="J221">
            <v>20000000</v>
          </cell>
          <cell r="K221"/>
          <cell r="L221"/>
          <cell r="M221"/>
          <cell r="N221">
            <v>10000000</v>
          </cell>
          <cell r="O221"/>
          <cell r="P221">
            <v>10000000</v>
          </cell>
          <cell r="Q221"/>
          <cell r="R221"/>
          <cell r="S221"/>
          <cell r="T221">
            <v>0</v>
          </cell>
          <cell r="U221">
            <v>0</v>
          </cell>
          <cell r="V221">
            <v>0</v>
          </cell>
          <cell r="W221">
            <v>0</v>
          </cell>
          <cell r="X221"/>
          <cell r="Y221"/>
          <cell r="Z221">
            <v>137653320.06320399</v>
          </cell>
        </row>
        <row r="222">
          <cell r="C222" t="e">
            <v>#N/A</v>
          </cell>
          <cell r="D222">
            <v>403000000</v>
          </cell>
          <cell r="E222">
            <v>0</v>
          </cell>
          <cell r="F222">
            <v>403000000</v>
          </cell>
          <cell r="G222">
            <v>0</v>
          </cell>
          <cell r="H222">
            <v>0</v>
          </cell>
          <cell r="I222">
            <v>0</v>
          </cell>
          <cell r="J222">
            <v>50000000</v>
          </cell>
          <cell r="K222">
            <v>10000000</v>
          </cell>
          <cell r="L222">
            <v>10000000</v>
          </cell>
          <cell r="M222"/>
          <cell r="N222">
            <v>20000000</v>
          </cell>
          <cell r="O222"/>
          <cell r="P222">
            <v>20000000</v>
          </cell>
          <cell r="Q222"/>
          <cell r="R222">
            <v>10000000</v>
          </cell>
          <cell r="S222"/>
          <cell r="T222">
            <v>0</v>
          </cell>
          <cell r="U222">
            <v>0</v>
          </cell>
          <cell r="V222">
            <v>0</v>
          </cell>
          <cell r="W222">
            <v>17200000</v>
          </cell>
          <cell r="X222"/>
          <cell r="Y222"/>
          <cell r="Z222">
            <v>95928699.895413667</v>
          </cell>
        </row>
        <row r="223">
          <cell r="C223" t="e">
            <v>#N/A</v>
          </cell>
          <cell r="D223">
            <v>35000000</v>
          </cell>
          <cell r="E223">
            <v>0</v>
          </cell>
          <cell r="F223">
            <v>35000000</v>
          </cell>
          <cell r="G223">
            <v>0</v>
          </cell>
          <cell r="H223">
            <v>0</v>
          </cell>
          <cell r="I223">
            <v>0</v>
          </cell>
          <cell r="J223"/>
          <cell r="K223"/>
          <cell r="L223"/>
          <cell r="M223"/>
          <cell r="N223"/>
          <cell r="O223"/>
          <cell r="P223"/>
          <cell r="Q223"/>
          <cell r="R223"/>
          <cell r="S223"/>
          <cell r="T223">
            <v>0</v>
          </cell>
          <cell r="U223">
            <v>0</v>
          </cell>
          <cell r="V223">
            <v>0</v>
          </cell>
          <cell r="W223">
            <v>0</v>
          </cell>
          <cell r="X223"/>
          <cell r="Y223"/>
          <cell r="Z223">
            <v>0</v>
          </cell>
        </row>
        <row r="224">
          <cell r="C224" t="e">
            <v>#N/A</v>
          </cell>
          <cell r="D224">
            <v>880000000</v>
          </cell>
          <cell r="E224">
            <v>550000000</v>
          </cell>
          <cell r="F224">
            <v>280000000</v>
          </cell>
          <cell r="G224">
            <v>50000000</v>
          </cell>
          <cell r="H224">
            <v>42424250</v>
          </cell>
          <cell r="I224">
            <v>7575750.0000000019</v>
          </cell>
          <cell r="J224">
            <v>136000000</v>
          </cell>
          <cell r="K224">
            <v>7000000</v>
          </cell>
          <cell r="L224"/>
          <cell r="M224">
            <v>7000000</v>
          </cell>
          <cell r="N224">
            <v>101000000</v>
          </cell>
          <cell r="O224">
            <v>-304000000</v>
          </cell>
          <cell r="P224">
            <v>28000000</v>
          </cell>
          <cell r="Q224">
            <v>304000000</v>
          </cell>
          <cell r="R224"/>
          <cell r="S224"/>
          <cell r="T224"/>
          <cell r="U224"/>
          <cell r="V224"/>
          <cell r="W224"/>
          <cell r="X224"/>
          <cell r="Y224"/>
          <cell r="Z224"/>
        </row>
        <row r="225">
          <cell r="C225" t="e">
            <v>#N/A</v>
          </cell>
          <cell r="D225">
            <v>20000000</v>
          </cell>
          <cell r="E225">
            <v>0</v>
          </cell>
          <cell r="F225">
            <v>20000000</v>
          </cell>
          <cell r="G225">
            <v>0</v>
          </cell>
          <cell r="H225">
            <v>0</v>
          </cell>
          <cell r="I225">
            <v>0</v>
          </cell>
          <cell r="J225">
            <v>120000000</v>
          </cell>
          <cell r="K225">
            <v>40000000</v>
          </cell>
          <cell r="L225">
            <v>40000000</v>
          </cell>
          <cell r="M225"/>
          <cell r="N225">
            <v>80000000</v>
          </cell>
          <cell r="O225"/>
          <cell r="P225"/>
          <cell r="Q225"/>
          <cell r="R225">
            <v>40000000</v>
          </cell>
          <cell r="S225"/>
          <cell r="T225">
            <v>0</v>
          </cell>
          <cell r="U225">
            <v>860000</v>
          </cell>
          <cell r="V225">
            <v>5160000</v>
          </cell>
          <cell r="W225">
            <v>0</v>
          </cell>
          <cell r="X225"/>
          <cell r="Y225"/>
          <cell r="Z225">
            <v>41218079.920168951</v>
          </cell>
        </row>
        <row r="226">
          <cell r="C226" t="e">
            <v>#N/A</v>
          </cell>
          <cell r="D226">
            <v>1710000000</v>
          </cell>
          <cell r="E226">
            <v>200000</v>
          </cell>
          <cell r="F226">
            <v>1388800000</v>
          </cell>
          <cell r="G226">
            <v>321000000</v>
          </cell>
          <cell r="H226"/>
          <cell r="I226"/>
          <cell r="J226">
            <v>350000000</v>
          </cell>
          <cell r="K226">
            <v>80000000</v>
          </cell>
          <cell r="L226">
            <v>80000000</v>
          </cell>
          <cell r="M226"/>
          <cell r="N226">
            <v>50000000</v>
          </cell>
          <cell r="O226"/>
          <cell r="P226">
            <v>220000000</v>
          </cell>
          <cell r="Q226"/>
          <cell r="R226">
            <v>80000000</v>
          </cell>
          <cell r="S226"/>
          <cell r="T226">
            <v>0</v>
          </cell>
          <cell r="U226">
            <v>0</v>
          </cell>
          <cell r="V226">
            <v>0</v>
          </cell>
          <cell r="W226">
            <v>0</v>
          </cell>
          <cell r="X226"/>
          <cell r="Y226"/>
          <cell r="Z226">
            <v>96676900.235106811</v>
          </cell>
        </row>
        <row r="227">
          <cell r="C227" t="e">
            <v>#N/A</v>
          </cell>
          <cell r="D227">
            <v>406700000</v>
          </cell>
          <cell r="E227">
            <v>20000000</v>
          </cell>
          <cell r="F227">
            <v>338700000</v>
          </cell>
          <cell r="G227">
            <v>48000000</v>
          </cell>
          <cell r="H227">
            <v>41846160</v>
          </cell>
          <cell r="I227">
            <v>6153840</v>
          </cell>
          <cell r="J227">
            <v>25000000</v>
          </cell>
          <cell r="K227">
            <v>9000000</v>
          </cell>
          <cell r="L227">
            <v>9000000</v>
          </cell>
          <cell r="M227"/>
          <cell r="N227"/>
          <cell r="O227"/>
          <cell r="P227">
            <v>16000000</v>
          </cell>
          <cell r="Q227"/>
          <cell r="R227">
            <v>9000000</v>
          </cell>
          <cell r="S227">
            <v>860000</v>
          </cell>
          <cell r="T227">
            <v>0</v>
          </cell>
          <cell r="U227">
            <v>0</v>
          </cell>
          <cell r="V227">
            <v>0</v>
          </cell>
          <cell r="W227">
            <v>0</v>
          </cell>
          <cell r="X227">
            <v>0</v>
          </cell>
          <cell r="Y227">
            <v>175440000</v>
          </cell>
          <cell r="Z227">
            <v>3550940.0334022967</v>
          </cell>
        </row>
        <row r="228">
          <cell r="C228" t="e">
            <v>#N/A</v>
          </cell>
          <cell r="D228">
            <v>90000000</v>
          </cell>
          <cell r="E228">
            <v>40000000</v>
          </cell>
          <cell r="F228">
            <v>40000000</v>
          </cell>
          <cell r="G228">
            <v>10000000</v>
          </cell>
          <cell r="H228">
            <v>8000000</v>
          </cell>
          <cell r="I228">
            <v>2000000</v>
          </cell>
          <cell r="J228">
            <v>166000000</v>
          </cell>
          <cell r="K228">
            <v>16000000</v>
          </cell>
          <cell r="L228">
            <v>16000000</v>
          </cell>
          <cell r="M228"/>
          <cell r="N228">
            <v>40000000</v>
          </cell>
          <cell r="O228"/>
          <cell r="P228">
            <v>110000000</v>
          </cell>
          <cell r="Q228"/>
          <cell r="R228">
            <v>16000000</v>
          </cell>
          <cell r="S228"/>
          <cell r="T228">
            <v>0</v>
          </cell>
          <cell r="U228">
            <v>0</v>
          </cell>
          <cell r="V228">
            <v>0</v>
          </cell>
          <cell r="W228">
            <v>0</v>
          </cell>
          <cell r="X228"/>
          <cell r="Y228"/>
          <cell r="Z228">
            <v>13299040.061403055</v>
          </cell>
        </row>
        <row r="229">
          <cell r="C229" t="e">
            <v>#N/A</v>
          </cell>
          <cell r="D229">
            <v>10000000</v>
          </cell>
          <cell r="E229">
            <v>0</v>
          </cell>
          <cell r="F229">
            <v>10000000</v>
          </cell>
          <cell r="G229">
            <v>0</v>
          </cell>
          <cell r="H229">
            <v>0</v>
          </cell>
          <cell r="I229">
            <v>0</v>
          </cell>
          <cell r="J229">
            <v>18000000</v>
          </cell>
          <cell r="K229"/>
          <cell r="L229"/>
          <cell r="M229"/>
          <cell r="N229"/>
          <cell r="O229"/>
          <cell r="P229">
            <v>18000000</v>
          </cell>
          <cell r="Q229"/>
          <cell r="R229"/>
          <cell r="S229"/>
          <cell r="T229">
            <v>0</v>
          </cell>
          <cell r="U229">
            <v>0</v>
          </cell>
          <cell r="V229">
            <v>0</v>
          </cell>
          <cell r="W229">
            <v>0</v>
          </cell>
          <cell r="X229"/>
          <cell r="Y229"/>
          <cell r="Z229">
            <v>2447560.0391626367</v>
          </cell>
        </row>
        <row r="230">
          <cell r="C230" t="e">
            <v>#N/A</v>
          </cell>
          <cell r="D230">
            <v>7070000000</v>
          </cell>
          <cell r="E230">
            <v>0</v>
          </cell>
          <cell r="F230">
            <v>7070000000</v>
          </cell>
          <cell r="G230">
            <v>0</v>
          </cell>
          <cell r="H230">
            <v>0</v>
          </cell>
          <cell r="I230">
            <v>0</v>
          </cell>
          <cell r="J230">
            <v>50040000000</v>
          </cell>
          <cell r="K230">
            <v>40000000</v>
          </cell>
          <cell r="L230">
            <v>40000000</v>
          </cell>
          <cell r="M230"/>
          <cell r="N230">
            <v>50000000000</v>
          </cell>
          <cell r="O230"/>
          <cell r="P230"/>
          <cell r="Q230"/>
          <cell r="R230">
            <v>40000000</v>
          </cell>
          <cell r="S230">
            <v>0</v>
          </cell>
          <cell r="T230">
            <v>0</v>
          </cell>
          <cell r="U230">
            <v>95460000</v>
          </cell>
          <cell r="V230">
            <v>0</v>
          </cell>
          <cell r="W230">
            <v>0</v>
          </cell>
          <cell r="X230">
            <v>296945100000</v>
          </cell>
          <cell r="Y230">
            <v>259720000</v>
          </cell>
          <cell r="Z230">
            <v>227900.01082466947</v>
          </cell>
        </row>
        <row r="231">
          <cell r="C231" t="e">
            <v>#N/A</v>
          </cell>
          <cell r="D231">
            <v>58200000</v>
          </cell>
          <cell r="E231">
            <v>0</v>
          </cell>
          <cell r="F231">
            <v>53700000</v>
          </cell>
          <cell r="G231">
            <v>4500000</v>
          </cell>
          <cell r="H231">
            <v>3522149.9999999995</v>
          </cell>
          <cell r="I231">
            <v>977850</v>
          </cell>
          <cell r="J231">
            <v>60000000</v>
          </cell>
          <cell r="K231">
            <v>10000000</v>
          </cell>
          <cell r="L231">
            <v>10000000</v>
          </cell>
          <cell r="M231"/>
          <cell r="N231"/>
          <cell r="O231"/>
          <cell r="P231">
            <v>50000000</v>
          </cell>
          <cell r="Q231"/>
          <cell r="R231">
            <v>10000000</v>
          </cell>
          <cell r="S231"/>
          <cell r="T231">
            <v>0</v>
          </cell>
          <cell r="U231">
            <v>0</v>
          </cell>
          <cell r="V231">
            <v>0</v>
          </cell>
          <cell r="W231">
            <v>0</v>
          </cell>
          <cell r="X231"/>
          <cell r="Y231"/>
          <cell r="Z231">
            <v>22105440.140888128</v>
          </cell>
        </row>
      </sheetData>
      <sheetData sheetId="4">
        <row r="16">
          <cell r="A16" t="str">
            <v>Afghanistan</v>
          </cell>
          <cell r="B16">
            <v>3336800000</v>
          </cell>
          <cell r="C16">
            <v>8787480000</v>
          </cell>
          <cell r="D16">
            <v>38700000</v>
          </cell>
          <cell r="E16">
            <v>273089560000</v>
          </cell>
          <cell r="F16">
            <v>0</v>
          </cell>
          <cell r="G16">
            <v>326800000</v>
          </cell>
          <cell r="H16">
            <v>7405460000</v>
          </cell>
          <cell r="I16">
            <v>285252540000</v>
          </cell>
          <cell r="J16">
            <v>0.50918830371293233</v>
          </cell>
          <cell r="K16">
            <v>0.240869207495507</v>
          </cell>
          <cell r="L16">
            <v>5.2409290091260967E-3</v>
          </cell>
          <cell r="M16">
            <v>70.818261948852737</v>
          </cell>
          <cell r="N16">
            <v>0</v>
          </cell>
          <cell r="O16">
            <v>8.4746586449094122E-2</v>
          </cell>
          <cell r="P16"/>
          <cell r="Q16">
            <v>71.573560389070309</v>
          </cell>
        </row>
        <row r="17">
          <cell r="A17" t="str">
            <v>Albania</v>
          </cell>
          <cell r="B17">
            <v>4505540000</v>
          </cell>
          <cell r="C17">
            <v>63640000</v>
          </cell>
          <cell r="D17">
            <v>1536820000</v>
          </cell>
          <cell r="E17">
            <v>250260000</v>
          </cell>
          <cell r="F17">
            <v>0</v>
          </cell>
          <cell r="G17">
            <v>0</v>
          </cell>
          <cell r="H17">
            <v>751640000</v>
          </cell>
          <cell r="I17">
            <v>6356260000</v>
          </cell>
          <cell r="J17">
            <v>52.434228534030169</v>
          </cell>
          <cell r="K17">
            <v>1.5170946667542347</v>
          </cell>
          <cell r="L17">
            <v>36.000927382349438</v>
          </cell>
          <cell r="M17">
            <v>12.494076770416305</v>
          </cell>
          <cell r="N17">
            <v>0</v>
          </cell>
          <cell r="O17">
            <v>0</v>
          </cell>
          <cell r="P17"/>
          <cell r="Q17">
            <v>102.44632735355013</v>
          </cell>
        </row>
        <row r="18">
          <cell r="A18" t="str">
            <v>Algeria</v>
          </cell>
          <cell r="B18">
            <v>4240660000</v>
          </cell>
          <cell r="C18">
            <v>0</v>
          </cell>
          <cell r="D18">
            <v>119496140000</v>
          </cell>
          <cell r="E18">
            <v>2375661420000</v>
          </cell>
          <cell r="F18">
            <v>0</v>
          </cell>
          <cell r="G18">
            <v>0</v>
          </cell>
          <cell r="H18">
            <v>2820800000</v>
          </cell>
          <cell r="I18">
            <v>2499398220000</v>
          </cell>
          <cell r="J18">
            <v>8.9094038316827412E-2</v>
          </cell>
          <cell r="K18">
            <v>0</v>
          </cell>
          <cell r="L18">
            <v>2.2517528505306608</v>
          </cell>
          <cell r="M18">
            <v>70.310271536753802</v>
          </cell>
          <cell r="N18">
            <v>0</v>
          </cell>
          <cell r="O18">
            <v>0</v>
          </cell>
          <cell r="P18"/>
          <cell r="Q18">
            <v>72.651118425601297</v>
          </cell>
        </row>
        <row r="19">
          <cell r="A19" t="str">
            <v>Andorra</v>
          </cell>
          <cell r="B19">
            <v>2580000</v>
          </cell>
          <cell r="C19">
            <v>0</v>
          </cell>
          <cell r="D19">
            <v>55040000</v>
          </cell>
          <cell r="E19">
            <v>88580000</v>
          </cell>
          <cell r="F19">
            <v>0</v>
          </cell>
          <cell r="G19">
            <v>0</v>
          </cell>
          <cell r="H19">
            <v>0</v>
          </cell>
          <cell r="I19">
            <v>146200000</v>
          </cell>
          <cell r="J19">
            <v>1.3053952250486183</v>
          </cell>
          <cell r="K19">
            <v>0</v>
          </cell>
          <cell r="L19">
            <v>61.334593291840726</v>
          </cell>
          <cell r="M19">
            <v>232.93191062178653</v>
          </cell>
          <cell r="N19">
            <v>0</v>
          </cell>
          <cell r="O19">
            <v>0</v>
          </cell>
          <cell r="P19"/>
          <cell r="Q19">
            <v>295.57189913867586</v>
          </cell>
        </row>
        <row r="20">
          <cell r="A20" t="str">
            <v>Angola</v>
          </cell>
          <cell r="B20">
            <v>192735460000</v>
          </cell>
          <cell r="C20">
            <v>6099980000</v>
          </cell>
          <cell r="D20">
            <v>14490140000</v>
          </cell>
          <cell r="E20">
            <v>9361100000</v>
          </cell>
          <cell r="F20">
            <v>0</v>
          </cell>
          <cell r="G20">
            <v>0</v>
          </cell>
          <cell r="H20">
            <v>1566060000</v>
          </cell>
          <cell r="I20">
            <v>222686680000</v>
          </cell>
          <cell r="J20">
            <v>102.42136823990924</v>
          </cell>
          <cell r="K20">
            <v>2.0492858084326717</v>
          </cell>
          <cell r="L20">
            <v>8.0961431373656083</v>
          </cell>
          <cell r="M20">
            <v>13.2864766253899</v>
          </cell>
          <cell r="N20">
            <v>0</v>
          </cell>
          <cell r="O20">
            <v>0</v>
          </cell>
          <cell r="P20"/>
          <cell r="Q20">
            <v>125.85327381109741</v>
          </cell>
        </row>
        <row r="21">
          <cell r="A21" t="str">
            <v>Anguilla</v>
          </cell>
          <cell r="B21"/>
          <cell r="C21">
            <v>0</v>
          </cell>
          <cell r="D21">
            <v>0</v>
          </cell>
          <cell r="E21">
            <v>0</v>
          </cell>
          <cell r="F21">
            <v>2580000</v>
          </cell>
          <cell r="G21">
            <v>0</v>
          </cell>
          <cell r="H21">
            <v>30100000</v>
          </cell>
          <cell r="I21">
            <v>2580000</v>
          </cell>
          <cell r="J21"/>
          <cell r="K21">
            <v>0</v>
          </cell>
          <cell r="L21">
            <v>0</v>
          </cell>
          <cell r="M21">
            <v>0</v>
          </cell>
          <cell r="N21">
            <v>55.411256941760612</v>
          </cell>
          <cell r="O21">
            <v>0</v>
          </cell>
          <cell r="P21"/>
          <cell r="Q21">
            <v>55.411256941760612</v>
          </cell>
        </row>
        <row r="22">
          <cell r="A22" t="str">
            <v>Antigua and Barbuda</v>
          </cell>
          <cell r="B22">
            <v>860000</v>
          </cell>
          <cell r="C22">
            <v>860000</v>
          </cell>
          <cell r="D22">
            <v>860000</v>
          </cell>
          <cell r="E22">
            <v>1720000</v>
          </cell>
          <cell r="F22">
            <v>1720000</v>
          </cell>
          <cell r="G22">
            <v>0</v>
          </cell>
          <cell r="H22">
            <v>91160000</v>
          </cell>
          <cell r="I22">
            <v>6020000</v>
          </cell>
          <cell r="J22">
            <v>19.420909090459947</v>
          </cell>
          <cell r="K22">
            <v>9.8057129302508361</v>
          </cell>
          <cell r="L22">
            <v>19.229533861873076</v>
          </cell>
          <cell r="M22">
            <v>61.017075450687273</v>
          </cell>
          <cell r="N22">
            <v>19.611425860501672</v>
          </cell>
          <cell r="O22">
            <v>0</v>
          </cell>
          <cell r="P22"/>
          <cell r="Q22">
            <v>129.08465719377281</v>
          </cell>
        </row>
        <row r="23">
          <cell r="A23" t="str">
            <v>Argentina</v>
          </cell>
          <cell r="B23">
            <v>872179320000</v>
          </cell>
          <cell r="C23">
            <v>65010840000</v>
          </cell>
          <cell r="D23">
            <v>420607080000</v>
          </cell>
          <cell r="E23">
            <v>341036440000</v>
          </cell>
          <cell r="F23">
            <v>0</v>
          </cell>
          <cell r="G23">
            <v>9153840000</v>
          </cell>
          <cell r="H23">
            <v>55052040000</v>
          </cell>
          <cell r="I23">
            <v>1707987520000</v>
          </cell>
          <cell r="J23">
            <v>40.654978375805229</v>
          </cell>
          <cell r="K23">
            <v>0.43657339290005281</v>
          </cell>
          <cell r="L23">
            <v>18.216358816470191</v>
          </cell>
          <cell r="M23">
            <v>27.292733127996861</v>
          </cell>
          <cell r="N23">
            <v>0</v>
          </cell>
          <cell r="O23">
            <v>0.73257072533475553</v>
          </cell>
          <cell r="P23"/>
          <cell r="Q23">
            <v>86.600643713172332</v>
          </cell>
        </row>
        <row r="24">
          <cell r="A24" t="str">
            <v>Armenia</v>
          </cell>
          <cell r="B24">
            <v>3875160000</v>
          </cell>
          <cell r="C24">
            <v>2580000</v>
          </cell>
          <cell r="D24">
            <v>480740000</v>
          </cell>
          <cell r="E24">
            <v>80840000</v>
          </cell>
          <cell r="F24">
            <v>0</v>
          </cell>
          <cell r="G24">
            <v>0</v>
          </cell>
          <cell r="H24">
            <v>1777620000</v>
          </cell>
          <cell r="I24">
            <v>4439320000</v>
          </cell>
          <cell r="J24">
            <v>64.26937130451627</v>
          </cell>
          <cell r="K24">
            <v>1.4997589716764494E-2</v>
          </cell>
          <cell r="L24">
            <v>8.0105713700355281</v>
          </cell>
          <cell r="M24">
            <v>2.0792969146366311</v>
          </cell>
          <cell r="N24">
            <v>0</v>
          </cell>
          <cell r="O24">
            <v>0</v>
          </cell>
          <cell r="P24"/>
          <cell r="Q24">
            <v>74.374237178905204</v>
          </cell>
        </row>
        <row r="25">
          <cell r="A25" t="str">
            <v>Aruba</v>
          </cell>
          <cell r="B25">
            <v>0</v>
          </cell>
          <cell r="C25">
            <v>0</v>
          </cell>
          <cell r="D25">
            <v>5160000</v>
          </cell>
          <cell r="E25">
            <v>0</v>
          </cell>
          <cell r="F25">
            <v>0</v>
          </cell>
          <cell r="G25">
            <v>0</v>
          </cell>
          <cell r="H25">
            <v>30100000</v>
          </cell>
          <cell r="I25">
            <v>5160000</v>
          </cell>
          <cell r="J25">
            <v>0</v>
          </cell>
          <cell r="K25">
            <v>0</v>
          </cell>
          <cell r="L25">
            <v>107.08366911550829</v>
          </cell>
          <cell r="M25">
            <v>0</v>
          </cell>
          <cell r="N25">
            <v>0</v>
          </cell>
          <cell r="O25">
            <v>0</v>
          </cell>
          <cell r="P25"/>
          <cell r="Q25">
            <v>107.08366911550829</v>
          </cell>
        </row>
        <row r="26">
          <cell r="A26" t="str">
            <v>Australia</v>
          </cell>
          <cell r="B26">
            <v>102577360000</v>
          </cell>
          <cell r="C26">
            <v>2113880000</v>
          </cell>
          <cell r="D26">
            <v>5917574860000</v>
          </cell>
          <cell r="E26">
            <v>69660000</v>
          </cell>
          <cell r="F26">
            <v>583080000</v>
          </cell>
          <cell r="G26">
            <v>30100000</v>
          </cell>
          <cell r="H26">
            <v>126437200000</v>
          </cell>
          <cell r="I26">
            <v>6022948940000</v>
          </cell>
          <cell r="J26">
            <v>0.74854610194518323</v>
          </cell>
          <cell r="K26">
            <v>2.8760463740833309E-3</v>
          </cell>
          <cell r="L26">
            <v>39.404810269493659</v>
          </cell>
          <cell r="M26">
            <v>8.5554720165980942E-4</v>
          </cell>
          <cell r="N26">
            <v>7.9331140831102463E-4</v>
          </cell>
          <cell r="O26">
            <v>3.696808896060905E-4</v>
          </cell>
          <cell r="P26"/>
          <cell r="Q26">
            <v>40.157881276422891</v>
          </cell>
        </row>
        <row r="27">
          <cell r="A27" t="str">
            <v>Austria</v>
          </cell>
          <cell r="B27">
            <v>3090840000</v>
          </cell>
          <cell r="C27">
            <v>281220000</v>
          </cell>
          <cell r="D27">
            <v>3990400000</v>
          </cell>
          <cell r="E27">
            <v>3741860000</v>
          </cell>
          <cell r="F27">
            <v>0</v>
          </cell>
          <cell r="G27">
            <v>509980000</v>
          </cell>
          <cell r="H27">
            <v>832480000</v>
          </cell>
          <cell r="I27">
            <v>11614300000</v>
          </cell>
          <cell r="J27">
            <v>31.889011475602164</v>
          </cell>
          <cell r="K27">
            <v>4.4770651184235071</v>
          </cell>
          <cell r="L27">
            <v>67.029763448723571</v>
          </cell>
          <cell r="M27">
            <v>137.29912015915946</v>
          </cell>
          <cell r="N27">
            <v>0</v>
          </cell>
          <cell r="O27">
            <v>18.712566824725705</v>
          </cell>
          <cell r="P27"/>
          <cell r="Q27">
            <v>240.69496020190871</v>
          </cell>
        </row>
        <row r="28">
          <cell r="A28" t="str">
            <v>Azerbaijan</v>
          </cell>
          <cell r="B28">
            <v>10510060000</v>
          </cell>
          <cell r="C28">
            <v>0</v>
          </cell>
          <cell r="D28">
            <v>10201320000</v>
          </cell>
          <cell r="E28">
            <v>3409040000</v>
          </cell>
          <cell r="F28">
            <v>0</v>
          </cell>
          <cell r="G28">
            <v>15480000</v>
          </cell>
          <cell r="H28">
            <v>2395100000</v>
          </cell>
          <cell r="I28">
            <v>24135900000</v>
          </cell>
          <cell r="J28">
            <v>19.162751812570754</v>
          </cell>
          <cell r="K28">
            <v>0</v>
          </cell>
          <cell r="L28">
            <v>16.83296078523307</v>
          </cell>
          <cell r="M28">
            <v>10.448123217005319</v>
          </cell>
          <cell r="N28">
            <v>0</v>
          </cell>
          <cell r="O28">
            <v>4.7443546394070571E-2</v>
          </cell>
          <cell r="P28"/>
          <cell r="Q28">
            <v>46.443835814809141</v>
          </cell>
        </row>
        <row r="29">
          <cell r="A29" t="str">
            <v>Bahamas</v>
          </cell>
          <cell r="B29">
            <v>37840000</v>
          </cell>
          <cell r="C29">
            <v>618340000</v>
          </cell>
          <cell r="D29">
            <v>36120000</v>
          </cell>
          <cell r="E29">
            <v>427420000</v>
          </cell>
          <cell r="F29">
            <v>471280000</v>
          </cell>
          <cell r="G29">
            <v>0</v>
          </cell>
          <cell r="H29">
            <v>4870180000</v>
          </cell>
          <cell r="I29">
            <v>1591000000</v>
          </cell>
          <cell r="J29">
            <v>2.8084836087664389</v>
          </cell>
          <cell r="K29">
            <v>14.818353058556774</v>
          </cell>
          <cell r="L29">
            <v>2.4490960372653179</v>
          </cell>
          <cell r="M29">
            <v>43.480999864051824</v>
          </cell>
          <cell r="N29">
            <v>11.294099410416012</v>
          </cell>
          <cell r="O29">
            <v>0</v>
          </cell>
          <cell r="P29"/>
          <cell r="Q29">
            <v>74.851031979056359</v>
          </cell>
        </row>
        <row r="30">
          <cell r="A30" t="str">
            <v>Bahrain</v>
          </cell>
          <cell r="B30"/>
          <cell r="C30">
            <v>0</v>
          </cell>
          <cell r="D30">
            <v>860000</v>
          </cell>
          <cell r="E30"/>
          <cell r="F30">
            <v>2580000</v>
          </cell>
          <cell r="G30">
            <v>0</v>
          </cell>
          <cell r="H30"/>
          <cell r="I30">
            <v>3440000</v>
          </cell>
          <cell r="J30"/>
          <cell r="K30">
            <v>0</v>
          </cell>
          <cell r="L30">
            <v>12.163369636394004</v>
          </cell>
          <cell r="M30"/>
          <cell r="N30">
            <v>8.5873697461565666</v>
          </cell>
          <cell r="O30">
            <v>0</v>
          </cell>
          <cell r="P30"/>
          <cell r="Q30">
            <v>20.75073938255057</v>
          </cell>
        </row>
        <row r="31">
          <cell r="A31" t="str">
            <v>Bangladesh</v>
          </cell>
          <cell r="B31">
            <v>3538040000</v>
          </cell>
          <cell r="C31">
            <v>0</v>
          </cell>
          <cell r="D31">
            <v>0</v>
          </cell>
          <cell r="E31">
            <v>175440000</v>
          </cell>
          <cell r="F31">
            <v>4775580000</v>
          </cell>
          <cell r="G31">
            <v>0</v>
          </cell>
          <cell r="H31">
            <v>13921680000</v>
          </cell>
          <cell r="I31">
            <v>8489060000</v>
          </cell>
          <cell r="J31">
            <v>56.732001088097839</v>
          </cell>
          <cell r="K31">
            <v>0</v>
          </cell>
          <cell r="L31">
            <v>0</v>
          </cell>
          <cell r="M31">
            <v>9.0379318170522165</v>
          </cell>
          <cell r="N31">
            <v>115.38517962365172</v>
          </cell>
          <cell r="O31">
            <v>0</v>
          </cell>
          <cell r="P31"/>
          <cell r="Q31">
            <v>181.15511252880179</v>
          </cell>
        </row>
        <row r="32">
          <cell r="A32" t="str">
            <v>Barbados</v>
          </cell>
          <cell r="B32">
            <v>0</v>
          </cell>
          <cell r="C32">
            <v>0</v>
          </cell>
          <cell r="D32">
            <v>860000</v>
          </cell>
          <cell r="E32">
            <v>0</v>
          </cell>
          <cell r="F32">
            <v>0</v>
          </cell>
          <cell r="G32">
            <v>0</v>
          </cell>
          <cell r="H32">
            <v>37840000</v>
          </cell>
          <cell r="I32">
            <v>860000</v>
          </cell>
          <cell r="J32">
            <v>0</v>
          </cell>
          <cell r="K32">
            <v>0</v>
          </cell>
          <cell r="L32">
            <v>154.96065652976651</v>
          </cell>
          <cell r="M32">
            <v>0</v>
          </cell>
          <cell r="N32">
            <v>0</v>
          </cell>
          <cell r="O32">
            <v>0</v>
          </cell>
          <cell r="P32"/>
          <cell r="Q32">
            <v>154.96065652976651</v>
          </cell>
        </row>
        <row r="33">
          <cell r="A33" t="str">
            <v>Belarus</v>
          </cell>
          <cell r="B33">
            <v>0</v>
          </cell>
          <cell r="C33">
            <v>3328200000</v>
          </cell>
          <cell r="D33">
            <v>225320000</v>
          </cell>
          <cell r="E33">
            <v>15480000</v>
          </cell>
          <cell r="F33">
            <v>0</v>
          </cell>
          <cell r="G33">
            <v>18060000</v>
          </cell>
          <cell r="H33">
            <v>3556960000</v>
          </cell>
          <cell r="I33">
            <v>3587060000</v>
          </cell>
          <cell r="J33">
            <v>0</v>
          </cell>
          <cell r="K33">
            <v>80.98579577926597</v>
          </cell>
          <cell r="L33">
            <v>7.8597999969249361</v>
          </cell>
          <cell r="M33">
            <v>0.78872527075409604</v>
          </cell>
          <cell r="N33">
            <v>0</v>
          </cell>
          <cell r="O33">
            <v>0.92017948254644533</v>
          </cell>
          <cell r="P33"/>
          <cell r="Q33">
            <v>89.634321046945004</v>
          </cell>
        </row>
        <row r="34">
          <cell r="A34" t="str">
            <v>Belgium</v>
          </cell>
          <cell r="B34">
            <v>202960000</v>
          </cell>
          <cell r="C34">
            <v>99760000</v>
          </cell>
          <cell r="D34">
            <v>0</v>
          </cell>
          <cell r="E34">
            <v>17200000</v>
          </cell>
          <cell r="F34">
            <v>0</v>
          </cell>
          <cell r="G34">
            <v>0</v>
          </cell>
          <cell r="H34">
            <v>214140000</v>
          </cell>
          <cell r="I34">
            <v>319920000</v>
          </cell>
          <cell r="J34">
            <v>75.843885467000263</v>
          </cell>
          <cell r="K34">
            <v>42.263909429980721</v>
          </cell>
          <cell r="L34">
            <v>0</v>
          </cell>
          <cell r="M34">
            <v>13.44298962574722</v>
          </cell>
          <cell r="N34">
            <v>0</v>
          </cell>
          <cell r="O34">
            <v>0</v>
          </cell>
          <cell r="P34"/>
          <cell r="Q34">
            <v>131.55078452272821</v>
          </cell>
        </row>
        <row r="35">
          <cell r="A35" t="str">
            <v>Belize</v>
          </cell>
          <cell r="B35">
            <v>860000</v>
          </cell>
          <cell r="C35">
            <v>3440000</v>
          </cell>
          <cell r="D35">
            <v>0</v>
          </cell>
          <cell r="E35">
            <v>0</v>
          </cell>
          <cell r="F35">
            <v>839360000</v>
          </cell>
          <cell r="G35">
            <v>0</v>
          </cell>
          <cell r="H35">
            <v>854840000</v>
          </cell>
          <cell r="I35">
            <v>843660000</v>
          </cell>
          <cell r="J35">
            <v>0.13904314543547891</v>
          </cell>
          <cell r="K35">
            <v>0.83518064140943948</v>
          </cell>
          <cell r="L35">
            <v>0</v>
          </cell>
          <cell r="M35">
            <v>0</v>
          </cell>
          <cell r="N35">
            <v>203.78407650390321</v>
          </cell>
          <cell r="O35">
            <v>0</v>
          </cell>
          <cell r="P35"/>
          <cell r="Q35">
            <v>204.75830029074814</v>
          </cell>
        </row>
        <row r="36">
          <cell r="A36" t="str">
            <v>Benin</v>
          </cell>
          <cell r="B36">
            <v>50776120000</v>
          </cell>
          <cell r="C36">
            <v>31820000</v>
          </cell>
          <cell r="D36">
            <v>860000</v>
          </cell>
          <cell r="E36">
            <v>2580000</v>
          </cell>
          <cell r="F36">
            <v>60200000</v>
          </cell>
          <cell r="G36">
            <v>0</v>
          </cell>
          <cell r="H36">
            <v>565020000</v>
          </cell>
          <cell r="I36">
            <v>50871580000</v>
          </cell>
          <cell r="J36">
            <v>117.95835856618373</v>
          </cell>
          <cell r="K36">
            <v>5.1910682277457786E-2</v>
          </cell>
          <cell r="L36">
            <v>2.1438404104551778E-3</v>
          </cell>
          <cell r="M36">
            <v>1.2921928915230255E-2</v>
          </cell>
          <cell r="N36">
            <v>9.8209398903298523E-2</v>
          </cell>
          <cell r="O36">
            <v>0</v>
          </cell>
          <cell r="P36"/>
          <cell r="Q36">
            <v>118.12354441669017</v>
          </cell>
        </row>
        <row r="37">
          <cell r="A37" t="str">
            <v>Bhutan</v>
          </cell>
          <cell r="B37">
            <v>2874120000</v>
          </cell>
          <cell r="C37">
            <v>12040000</v>
          </cell>
          <cell r="D37">
            <v>1460280000</v>
          </cell>
          <cell r="E37">
            <v>1434480000</v>
          </cell>
          <cell r="F37">
            <v>0</v>
          </cell>
          <cell r="G37">
            <v>1996920000</v>
          </cell>
          <cell r="H37">
            <v>12900000</v>
          </cell>
          <cell r="I37">
            <v>7777840000</v>
          </cell>
          <cell r="J37">
            <v>17.433418745539726</v>
          </cell>
          <cell r="K37">
            <v>0.15428205029140571</v>
          </cell>
          <cell r="L37">
            <v>9.6131875889184073</v>
          </cell>
          <cell r="M37">
            <v>57.952282705593746</v>
          </cell>
          <cell r="N37">
            <v>0</v>
          </cell>
          <cell r="O37">
            <v>80.674580600952439</v>
          </cell>
          <cell r="P37"/>
          <cell r="Q37">
            <v>85.153171090343278</v>
          </cell>
        </row>
        <row r="38">
          <cell r="A38" t="str">
            <v>Bolivia</v>
          </cell>
          <cell r="B38">
            <v>110943440000</v>
          </cell>
          <cell r="C38">
            <v>37268100000</v>
          </cell>
          <cell r="D38">
            <v>61532140000</v>
          </cell>
          <cell r="E38">
            <v>92029460000</v>
          </cell>
          <cell r="F38">
            <v>0</v>
          </cell>
          <cell r="G38">
            <v>3601680000</v>
          </cell>
          <cell r="H38">
            <v>14318140000</v>
          </cell>
          <cell r="I38">
            <v>305374820000</v>
          </cell>
          <cell r="J38">
            <v>49.580589309733476</v>
          </cell>
          <cell r="K38">
            <v>16.704336695976501</v>
          </cell>
          <cell r="L38">
            <v>35.312961250340905</v>
          </cell>
          <cell r="M38">
            <v>114.04987545551526</v>
          </cell>
          <cell r="N38">
            <v>0</v>
          </cell>
          <cell r="O38">
            <v>4.4634745811897654</v>
          </cell>
          <cell r="P38"/>
          <cell r="Q38">
            <v>215.64776271156614</v>
          </cell>
        </row>
        <row r="39">
          <cell r="A39" t="str">
            <v>Bonaire</v>
          </cell>
          <cell r="B39" t="e">
            <v>#N/A</v>
          </cell>
          <cell r="C39" t="e">
            <v>#N/A</v>
          </cell>
          <cell r="D39" t="e">
            <v>#N/A</v>
          </cell>
          <cell r="E39" t="e">
            <v>#N/A</v>
          </cell>
          <cell r="F39" t="e">
            <v>#N/A</v>
          </cell>
          <cell r="G39" t="e">
            <v>#N/A</v>
          </cell>
          <cell r="H39" t="e">
            <v>#N/A</v>
          </cell>
          <cell r="I39" t="e">
            <v>#N/A</v>
          </cell>
          <cell r="J39" t="e">
            <v>#N/A</v>
          </cell>
          <cell r="K39" t="e">
            <v>#N/A</v>
          </cell>
          <cell r="L39" t="e">
            <v>#N/A</v>
          </cell>
          <cell r="M39" t="e">
            <v>#N/A</v>
          </cell>
          <cell r="N39" t="e">
            <v>#N/A</v>
          </cell>
          <cell r="O39" t="e">
            <v>#N/A</v>
          </cell>
          <cell r="P39"/>
          <cell r="Q39">
            <v>0</v>
          </cell>
        </row>
        <row r="40">
          <cell r="A40" t="str">
            <v>Bosnia and Herzegovina</v>
          </cell>
          <cell r="B40">
            <v>1432760000</v>
          </cell>
          <cell r="C40">
            <v>71380000</v>
          </cell>
          <cell r="D40">
            <v>757660000</v>
          </cell>
          <cell r="E40">
            <v>45580000</v>
          </cell>
          <cell r="F40">
            <v>0</v>
          </cell>
          <cell r="G40">
            <v>0</v>
          </cell>
          <cell r="H40">
            <v>301860000</v>
          </cell>
          <cell r="I40">
            <v>2307380000</v>
          </cell>
          <cell r="J40">
            <v>74.289295935532323</v>
          </cell>
          <cell r="K40">
            <v>5.0667504581863003</v>
          </cell>
          <cell r="L40">
            <v>59.966693143119954</v>
          </cell>
          <cell r="M40">
            <v>6.3687755787449465</v>
          </cell>
          <cell r="N40">
            <v>0</v>
          </cell>
          <cell r="O40">
            <v>0</v>
          </cell>
          <cell r="P40"/>
          <cell r="Q40">
            <v>145.69151511558354</v>
          </cell>
        </row>
        <row r="41">
          <cell r="A41" t="str">
            <v>Botswana</v>
          </cell>
          <cell r="B41">
            <v>44848140000</v>
          </cell>
          <cell r="C41">
            <v>8007460000</v>
          </cell>
          <cell r="D41">
            <v>3143300000</v>
          </cell>
          <cell r="E41">
            <v>14441980000</v>
          </cell>
          <cell r="F41">
            <v>0</v>
          </cell>
          <cell r="G41">
            <v>0</v>
          </cell>
          <cell r="H41">
            <v>7342680000</v>
          </cell>
          <cell r="I41">
            <v>70440880000</v>
          </cell>
          <cell r="J41">
            <v>75.145415533190643</v>
          </cell>
          <cell r="K41">
            <v>4.5053748358061112</v>
          </cell>
          <cell r="L41">
            <v>4.9993910267461885</v>
          </cell>
          <cell r="M41">
            <v>27.692320022119365</v>
          </cell>
          <cell r="N41">
            <v>0</v>
          </cell>
          <cell r="O41">
            <v>0</v>
          </cell>
          <cell r="P41"/>
          <cell r="Q41">
            <v>112.34250141786231</v>
          </cell>
        </row>
        <row r="42">
          <cell r="A42" t="str">
            <v>Brazil</v>
          </cell>
          <cell r="B42">
            <v>1158112980000</v>
          </cell>
          <cell r="C42">
            <v>81078220000</v>
          </cell>
          <cell r="D42">
            <v>1345040000</v>
          </cell>
          <cell r="E42">
            <v>9119440000</v>
          </cell>
          <cell r="F42">
            <v>2265240000</v>
          </cell>
          <cell r="G42">
            <v>24080000</v>
          </cell>
          <cell r="H42">
            <v>139213360000</v>
          </cell>
          <cell r="I42">
            <v>1251945000000</v>
          </cell>
          <cell r="J42">
            <v>126.03967686277653</v>
          </cell>
          <cell r="K42">
            <v>13.274731402686074</v>
          </cell>
          <cell r="L42">
            <v>0.22101010811711735</v>
          </cell>
          <cell r="M42">
            <v>3.2511337807701444</v>
          </cell>
          <cell r="N42">
            <v>0.3708820021285692</v>
          </cell>
          <cell r="O42">
            <v>8.5846610582387822E-3</v>
          </cell>
          <cell r="P42"/>
          <cell r="Q42">
            <v>143.15743415647847</v>
          </cell>
        </row>
        <row r="43">
          <cell r="A43" t="str">
            <v>British Virgin Islands</v>
          </cell>
          <cell r="B43">
            <v>0</v>
          </cell>
          <cell r="C43">
            <v>6020000</v>
          </cell>
          <cell r="D43">
            <v>0</v>
          </cell>
          <cell r="E43">
            <v>0</v>
          </cell>
          <cell r="F43">
            <v>0</v>
          </cell>
          <cell r="G43">
            <v>0</v>
          </cell>
          <cell r="H43">
            <v>110080000</v>
          </cell>
          <cell r="I43">
            <v>6020000</v>
          </cell>
          <cell r="J43">
            <v>0</v>
          </cell>
          <cell r="K43">
            <v>54.984599164015869</v>
          </cell>
          <cell r="L43">
            <v>0</v>
          </cell>
          <cell r="M43">
            <v>0</v>
          </cell>
          <cell r="N43">
            <v>0</v>
          </cell>
          <cell r="O43">
            <v>0</v>
          </cell>
          <cell r="P43"/>
          <cell r="Q43">
            <v>54.984599164015869</v>
          </cell>
        </row>
        <row r="44">
          <cell r="A44" t="str">
            <v>Brunei Darussalam</v>
          </cell>
          <cell r="B44">
            <v>11180000</v>
          </cell>
          <cell r="C44">
            <v>0</v>
          </cell>
          <cell r="D44">
            <v>0</v>
          </cell>
          <cell r="E44">
            <v>0</v>
          </cell>
          <cell r="F44">
            <v>185760000</v>
          </cell>
          <cell r="G44">
            <v>0</v>
          </cell>
          <cell r="H44">
            <v>118680000</v>
          </cell>
          <cell r="I44">
            <v>196940000</v>
          </cell>
          <cell r="J44">
            <v>7.772190468419983</v>
          </cell>
          <cell r="K44">
            <v>0</v>
          </cell>
          <cell r="L44">
            <v>0</v>
          </cell>
          <cell r="M44">
            <v>0</v>
          </cell>
          <cell r="N44">
            <v>192.72034398116639</v>
          </cell>
          <cell r="O44">
            <v>0</v>
          </cell>
          <cell r="P44"/>
          <cell r="Q44">
            <v>200.49253444958637</v>
          </cell>
        </row>
        <row r="45">
          <cell r="A45" t="str">
            <v>Bulgaria</v>
          </cell>
          <cell r="B45">
            <v>421400000</v>
          </cell>
          <cell r="C45">
            <v>238220000</v>
          </cell>
          <cell r="D45">
            <v>450640000</v>
          </cell>
          <cell r="E45">
            <v>136740000</v>
          </cell>
          <cell r="F45">
            <v>0</v>
          </cell>
          <cell r="G45">
            <v>0</v>
          </cell>
          <cell r="H45">
            <v>1267640000</v>
          </cell>
          <cell r="I45">
            <v>1247000000</v>
          </cell>
          <cell r="J45">
            <v>40.423131851997226</v>
          </cell>
          <cell r="K45">
            <v>15.866422599652811</v>
          </cell>
          <cell r="L45">
            <v>49.293247999903258</v>
          </cell>
          <cell r="M45">
            <v>25.443195480832319</v>
          </cell>
          <cell r="N45">
            <v>0</v>
          </cell>
          <cell r="O45">
            <v>0</v>
          </cell>
          <cell r="P45"/>
          <cell r="Q45">
            <v>131.02599793238562</v>
          </cell>
        </row>
        <row r="46">
          <cell r="A46" t="str">
            <v>Burkina Faso</v>
          </cell>
          <cell r="B46">
            <v>53106720000</v>
          </cell>
          <cell r="C46">
            <v>104920000</v>
          </cell>
          <cell r="D46">
            <v>8484760000</v>
          </cell>
          <cell r="E46">
            <v>3231880000</v>
          </cell>
          <cell r="F46">
            <v>0</v>
          </cell>
          <cell r="G46">
            <v>0</v>
          </cell>
          <cell r="H46">
            <v>713800000</v>
          </cell>
          <cell r="I46">
            <v>64928280000</v>
          </cell>
          <cell r="J46">
            <v>96.538024386098229</v>
          </cell>
          <cell r="K46">
            <v>9.3244150254244887E-2</v>
          </cell>
          <cell r="L46">
            <v>15.401264793903538</v>
          </cell>
          <cell r="M46">
            <v>7.6226632885352146</v>
          </cell>
          <cell r="N46">
            <v>0</v>
          </cell>
          <cell r="O46">
            <v>0</v>
          </cell>
          <cell r="P46"/>
          <cell r="Q46">
            <v>119.65519661879122</v>
          </cell>
        </row>
        <row r="47">
          <cell r="A47" t="str">
            <v>Burundi</v>
          </cell>
          <cell r="B47">
            <v>4164980000</v>
          </cell>
          <cell r="C47">
            <v>428280000</v>
          </cell>
          <cell r="D47">
            <v>290680000</v>
          </cell>
          <cell r="E47">
            <v>0</v>
          </cell>
          <cell r="F47">
            <v>0</v>
          </cell>
          <cell r="G47">
            <v>0</v>
          </cell>
          <cell r="H47">
            <v>2062280000</v>
          </cell>
          <cell r="I47">
            <v>4883940000</v>
          </cell>
          <cell r="J47">
            <v>101.12278490809048</v>
          </cell>
          <cell r="K47">
            <v>5.685038020942236</v>
          </cell>
          <cell r="L47">
            <v>7.5557508924412566</v>
          </cell>
          <cell r="M47">
            <v>0</v>
          </cell>
          <cell r="N47">
            <v>0</v>
          </cell>
          <cell r="O47">
            <v>0</v>
          </cell>
          <cell r="P47"/>
          <cell r="Q47">
            <v>114.36357382147396</v>
          </cell>
        </row>
        <row r="48">
          <cell r="A48" t="str">
            <v>Cambodia</v>
          </cell>
          <cell r="B48">
            <v>7437280000</v>
          </cell>
          <cell r="C48">
            <v>4855560000</v>
          </cell>
          <cell r="D48">
            <v>162540000</v>
          </cell>
          <cell r="E48">
            <v>34400000</v>
          </cell>
          <cell r="F48">
            <v>518580000</v>
          </cell>
          <cell r="G48">
            <v>0</v>
          </cell>
          <cell r="H48">
            <v>4503820000</v>
          </cell>
          <cell r="I48">
            <v>13008360000</v>
          </cell>
          <cell r="J48">
            <v>67.73900223774811</v>
          </cell>
          <cell r="K48">
            <v>69.841082461581664</v>
          </cell>
          <cell r="L48">
            <v>2.5683303611497599</v>
          </cell>
          <cell r="M48">
            <v>1.1331633644558192</v>
          </cell>
          <cell r="N48">
            <v>7.4591166709765746</v>
          </cell>
          <cell r="O48">
            <v>0</v>
          </cell>
          <cell r="P48"/>
          <cell r="Q48">
            <v>148.74069509591192</v>
          </cell>
        </row>
        <row r="49">
          <cell r="A49" t="str">
            <v>Cameroon</v>
          </cell>
          <cell r="B49">
            <v>49933320000</v>
          </cell>
          <cell r="C49">
            <v>1763000000</v>
          </cell>
          <cell r="D49">
            <v>528040000</v>
          </cell>
          <cell r="E49">
            <v>233920000</v>
          </cell>
          <cell r="F49">
            <v>2248900000</v>
          </cell>
          <cell r="G49">
            <v>0</v>
          </cell>
          <cell r="H49">
            <v>3496760000</v>
          </cell>
          <cell r="I49">
            <v>54707180000</v>
          </cell>
          <cell r="J49">
            <v>124.62434136778944</v>
          </cell>
          <cell r="K49">
            <v>5.7191028711772214</v>
          </cell>
          <cell r="L49">
            <v>1.7970952327167109</v>
          </cell>
          <cell r="M49">
            <v>1.7920252158713774</v>
          </cell>
          <cell r="N49">
            <v>7.295343418599237</v>
          </cell>
          <cell r="O49">
            <v>0</v>
          </cell>
          <cell r="P49"/>
          <cell r="Q49">
            <v>141.22790810615399</v>
          </cell>
        </row>
        <row r="50">
          <cell r="A50" t="str">
            <v>Canada</v>
          </cell>
          <cell r="B50">
            <v>1140800320000</v>
          </cell>
          <cell r="C50">
            <v>598863579999.99988</v>
          </cell>
          <cell r="D50">
            <v>5444908540000</v>
          </cell>
          <cell r="E50">
            <v>926471120000</v>
          </cell>
          <cell r="F50">
            <v>0</v>
          </cell>
          <cell r="G50">
            <v>882275720000</v>
          </cell>
          <cell r="H50">
            <v>1466218300000</v>
          </cell>
          <cell r="I50">
            <v>8993319280000</v>
          </cell>
          <cell r="J50">
            <v>6.4562410522397906</v>
          </cell>
          <cell r="K50">
            <v>2.2349769091689557</v>
          </cell>
          <cell r="L50">
            <v>30.999940626772144</v>
          </cell>
          <cell r="M50">
            <v>10.199310535803358</v>
          </cell>
          <cell r="N50">
            <v>0</v>
          </cell>
          <cell r="O50">
            <v>9.712773395979676</v>
          </cell>
          <cell r="P50"/>
          <cell r="Q50">
            <v>49.890469123984246</v>
          </cell>
        </row>
        <row r="51">
          <cell r="A51" t="str">
            <v>Canarias</v>
          </cell>
          <cell r="B51" t="e">
            <v>#N/A</v>
          </cell>
          <cell r="C51" t="e">
            <v>#N/A</v>
          </cell>
          <cell r="D51" t="e">
            <v>#N/A</v>
          </cell>
          <cell r="E51" t="e">
            <v>#N/A</v>
          </cell>
          <cell r="F51" t="e">
            <v>#N/A</v>
          </cell>
          <cell r="G51" t="e">
            <v>#N/A</v>
          </cell>
          <cell r="H51" t="e">
            <v>#N/A</v>
          </cell>
          <cell r="I51" t="e">
            <v>#N/A</v>
          </cell>
          <cell r="J51" t="e">
            <v>#N/A</v>
          </cell>
          <cell r="K51" t="e">
            <v>#N/A</v>
          </cell>
          <cell r="L51" t="e">
            <v>#N/A</v>
          </cell>
          <cell r="M51" t="e">
            <v>#N/A</v>
          </cell>
          <cell r="N51" t="e">
            <v>#N/A</v>
          </cell>
          <cell r="O51" t="e">
            <v>#N/A</v>
          </cell>
          <cell r="P51"/>
          <cell r="Q51">
            <v>0</v>
          </cell>
        </row>
        <row r="52">
          <cell r="A52" t="str">
            <v>Cayman Islands</v>
          </cell>
          <cell r="B52">
            <v>0</v>
          </cell>
          <cell r="C52">
            <v>1720000</v>
          </cell>
          <cell r="D52">
            <v>4300000</v>
          </cell>
          <cell r="E52">
            <v>3440000</v>
          </cell>
          <cell r="F52">
            <v>59340000</v>
          </cell>
          <cell r="G52">
            <v>0</v>
          </cell>
          <cell r="H52">
            <v>129000000</v>
          </cell>
          <cell r="I52">
            <v>68800000</v>
          </cell>
          <cell r="J52">
            <v>0</v>
          </cell>
          <cell r="K52">
            <v>0.95036309035018707</v>
          </cell>
          <cell r="L52">
            <v>6.7462754001983587</v>
          </cell>
          <cell r="M52">
            <v>9.4009254243277773</v>
          </cell>
          <cell r="N52">
            <v>32.787526617081454</v>
          </cell>
          <cell r="O52">
            <v>0</v>
          </cell>
          <cell r="P52"/>
          <cell r="Q52">
            <v>49.885090531957779</v>
          </cell>
        </row>
        <row r="53">
          <cell r="A53" t="str">
            <v>Central African Republic</v>
          </cell>
          <cell r="B53">
            <v>88645360000</v>
          </cell>
          <cell r="C53">
            <v>0</v>
          </cell>
          <cell r="D53">
            <v>0</v>
          </cell>
          <cell r="E53">
            <v>33540000</v>
          </cell>
          <cell r="F53">
            <v>0</v>
          </cell>
          <cell r="G53">
            <v>0</v>
          </cell>
          <cell r="H53">
            <v>993300000</v>
          </cell>
          <cell r="I53">
            <v>88678900000</v>
          </cell>
          <cell r="J53">
            <v>136.12976847666889</v>
          </cell>
          <cell r="K53">
            <v>0</v>
          </cell>
          <cell r="L53">
            <v>0</v>
          </cell>
          <cell r="M53">
            <v>0.14537501194684249</v>
          </cell>
          <cell r="N53">
            <v>0</v>
          </cell>
          <cell r="O53">
            <v>0</v>
          </cell>
          <cell r="P53"/>
          <cell r="Q53">
            <v>136.27514348861573</v>
          </cell>
        </row>
        <row r="54">
          <cell r="A54" t="str">
            <v>Chad</v>
          </cell>
          <cell r="B54">
            <v>95320680000</v>
          </cell>
          <cell r="C54">
            <v>2469920000</v>
          </cell>
          <cell r="D54">
            <v>34492880000</v>
          </cell>
          <cell r="E54">
            <v>731334540000</v>
          </cell>
          <cell r="F54">
            <v>0</v>
          </cell>
          <cell r="G54">
            <v>0</v>
          </cell>
          <cell r="H54">
            <v>3374640000</v>
          </cell>
          <cell r="I54">
            <v>863618020000</v>
          </cell>
          <cell r="J54">
            <v>13.028962963679778</v>
          </cell>
          <cell r="K54">
            <v>0.11795447524625699</v>
          </cell>
          <cell r="L54">
            <v>4.4828105676155046</v>
          </cell>
          <cell r="M54">
            <v>122.8310100700434</v>
          </cell>
          <cell r="N54">
            <v>0</v>
          </cell>
          <cell r="O54">
            <v>0</v>
          </cell>
          <cell r="P54"/>
          <cell r="Q54">
            <v>140.46073807658496</v>
          </cell>
        </row>
        <row r="55">
          <cell r="A55" t="str">
            <v>Chile</v>
          </cell>
          <cell r="B55">
            <v>152885640000</v>
          </cell>
          <cell r="C55">
            <v>652740000</v>
          </cell>
          <cell r="D55">
            <v>51955180000</v>
          </cell>
          <cell r="E55">
            <v>235848120000</v>
          </cell>
          <cell r="F55">
            <v>0</v>
          </cell>
          <cell r="G55">
            <v>55060640000</v>
          </cell>
          <cell r="H55">
            <v>57519380000</v>
          </cell>
          <cell r="I55">
            <v>496402320000</v>
          </cell>
          <cell r="J55">
            <v>36.860843098073644</v>
          </cell>
          <cell r="K55">
            <v>0.23342448157451279</v>
          </cell>
          <cell r="L55">
            <v>19.945709920350389</v>
          </cell>
          <cell r="M55">
            <v>170.2060120985351</v>
          </cell>
          <cell r="N55">
            <v>0</v>
          </cell>
          <cell r="O55">
            <v>39.735962101343382</v>
          </cell>
          <cell r="P55"/>
          <cell r="Q55">
            <v>227.24598959853364</v>
          </cell>
        </row>
        <row r="56">
          <cell r="A56" t="str">
            <v>China</v>
          </cell>
          <cell r="B56">
            <v>99147680000</v>
          </cell>
          <cell r="C56">
            <v>423120000</v>
          </cell>
          <cell r="D56">
            <v>728060520000</v>
          </cell>
          <cell r="E56">
            <v>973117520000</v>
          </cell>
          <cell r="F56">
            <v>69660000</v>
          </cell>
          <cell r="G56">
            <v>135657260000</v>
          </cell>
          <cell r="H56">
            <v>172620060000</v>
          </cell>
          <cell r="I56">
            <v>1936475760000</v>
          </cell>
          <cell r="J56">
            <v>6.1222086787739087</v>
          </cell>
          <cell r="K56">
            <v>1.802441856322624E-2</v>
          </cell>
          <cell r="L56">
            <v>51.127262345744391</v>
          </cell>
          <cell r="M56">
            <v>104.95161224116892</v>
          </cell>
          <cell r="N56">
            <v>2.9674347634579784E-3</v>
          </cell>
          <cell r="O56">
            <v>14.630759241925306</v>
          </cell>
          <cell r="P56"/>
          <cell r="Q56">
            <v>162.22207511901391</v>
          </cell>
        </row>
        <row r="57">
          <cell r="A57" t="str">
            <v>Colombia</v>
          </cell>
          <cell r="B57">
            <v>14275140000</v>
          </cell>
          <cell r="C57">
            <v>2247180000</v>
          </cell>
          <cell r="D57">
            <v>1702800000</v>
          </cell>
          <cell r="E57">
            <v>2176660000</v>
          </cell>
          <cell r="F57">
            <v>4026520000</v>
          </cell>
          <cell r="G57">
            <v>602000000</v>
          </cell>
          <cell r="H57">
            <v>16918780000</v>
          </cell>
          <cell r="I57">
            <v>25030300000</v>
          </cell>
          <cell r="J57">
            <v>78.526740484255313</v>
          </cell>
          <cell r="K57">
            <v>18.273413183654036</v>
          </cell>
          <cell r="L57">
            <v>18.874545881885467</v>
          </cell>
          <cell r="M57">
            <v>38.812932938902534</v>
          </cell>
          <cell r="N57">
            <v>32.742487763439797</v>
          </cell>
          <cell r="O57">
            <v>10.734513258487466</v>
          </cell>
          <cell r="P57"/>
          <cell r="Q57">
            <v>187.23012025213711</v>
          </cell>
        </row>
        <row r="58">
          <cell r="A58" t="str">
            <v>Comoros</v>
          </cell>
          <cell r="B58">
            <v>61060000</v>
          </cell>
          <cell r="C58">
            <v>0</v>
          </cell>
          <cell r="D58">
            <v>0</v>
          </cell>
          <cell r="E58">
            <v>0</v>
          </cell>
          <cell r="F58">
            <v>0</v>
          </cell>
          <cell r="G58">
            <v>0</v>
          </cell>
          <cell r="H58">
            <v>140180000</v>
          </cell>
          <cell r="I58">
            <v>61060000</v>
          </cell>
          <cell r="J58">
            <v>139.12365182778595</v>
          </cell>
          <cell r="K58">
            <v>0</v>
          </cell>
          <cell r="L58">
            <v>0</v>
          </cell>
          <cell r="M58">
            <v>0</v>
          </cell>
          <cell r="N58">
            <v>0</v>
          </cell>
          <cell r="O58">
            <v>0</v>
          </cell>
          <cell r="P58"/>
          <cell r="Q58">
            <v>139.12365182778595</v>
          </cell>
        </row>
        <row r="59">
          <cell r="A59" t="str">
            <v>Congo</v>
          </cell>
          <cell r="B59">
            <v>64672860000</v>
          </cell>
          <cell r="C59">
            <v>8600000</v>
          </cell>
          <cell r="D59">
            <v>860000</v>
          </cell>
          <cell r="E59">
            <v>0</v>
          </cell>
          <cell r="F59">
            <v>0</v>
          </cell>
          <cell r="G59">
            <v>0</v>
          </cell>
          <cell r="H59">
            <v>4183900000</v>
          </cell>
          <cell r="I59">
            <v>64682320000</v>
          </cell>
          <cell r="J59">
            <v>118.32244337037389</v>
          </cell>
          <cell r="K59">
            <v>1.821660920924666E-2</v>
          </cell>
          <cell r="L59">
            <v>2.0885652822909009E-3</v>
          </cell>
          <cell r="M59">
            <v>0</v>
          </cell>
          <cell r="N59">
            <v>0</v>
          </cell>
          <cell r="O59">
            <v>0</v>
          </cell>
          <cell r="P59"/>
          <cell r="Q59">
            <v>118.34274854486543</v>
          </cell>
        </row>
        <row r="60">
          <cell r="A60" t="str">
            <v>Congo DRC</v>
          </cell>
          <cell r="B60">
            <v>654670700000</v>
          </cell>
          <cell r="C60">
            <v>19069640000</v>
          </cell>
          <cell r="D60">
            <v>28380000</v>
          </cell>
          <cell r="E60">
            <v>12040000</v>
          </cell>
          <cell r="F60">
            <v>0</v>
          </cell>
          <cell r="G60">
            <v>0</v>
          </cell>
          <cell r="H60">
            <v>42486580000</v>
          </cell>
          <cell r="I60">
            <v>673780760000</v>
          </cell>
          <cell r="J60">
            <v>115.00882978851669</v>
          </cell>
          <cell r="K60">
            <v>3.5667155018618901</v>
          </cell>
          <cell r="L60">
            <v>6.4032443146529814E-3</v>
          </cell>
          <cell r="M60">
            <v>6.5634670643043109E-3</v>
          </cell>
          <cell r="N60">
            <v>0</v>
          </cell>
          <cell r="O60">
            <v>0</v>
          </cell>
          <cell r="P60"/>
          <cell r="Q60">
            <v>118.58851200175755</v>
          </cell>
        </row>
        <row r="61">
          <cell r="A61" t="str">
            <v>Costa Rica</v>
          </cell>
          <cell r="B61">
            <v>24940000</v>
          </cell>
          <cell r="C61">
            <v>0</v>
          </cell>
          <cell r="D61">
            <v>860000</v>
          </cell>
          <cell r="E61">
            <v>7740000</v>
          </cell>
          <cell r="F61">
            <v>890960000</v>
          </cell>
          <cell r="G61">
            <v>0</v>
          </cell>
          <cell r="H61">
            <v>908160000</v>
          </cell>
          <cell r="I61">
            <v>924500000</v>
          </cell>
          <cell r="J61">
            <v>3.7380247102642334</v>
          </cell>
          <cell r="K61">
            <v>0</v>
          </cell>
          <cell r="L61">
            <v>0.25930972222671667</v>
          </cell>
          <cell r="M61">
            <v>3.7366804989960123</v>
          </cell>
          <cell r="N61">
            <v>195.31218322841519</v>
          </cell>
          <cell r="O61">
            <v>0</v>
          </cell>
          <cell r="P61"/>
          <cell r="Q61">
            <v>203.04619815990216</v>
          </cell>
        </row>
        <row r="62">
          <cell r="A62" t="str">
            <v>Cote d'Ivoire</v>
          </cell>
          <cell r="B62">
            <v>53640780000</v>
          </cell>
          <cell r="C62">
            <v>52460000</v>
          </cell>
          <cell r="D62">
            <v>0</v>
          </cell>
          <cell r="E62">
            <v>6020000</v>
          </cell>
          <cell r="F62">
            <v>18060000</v>
          </cell>
          <cell r="G62">
            <v>0</v>
          </cell>
          <cell r="H62">
            <v>3662740000</v>
          </cell>
          <cell r="I62">
            <v>53717320000</v>
          </cell>
          <cell r="J62">
            <v>136.00261809966105</v>
          </cell>
          <cell r="K62">
            <v>0.1162826031361274</v>
          </cell>
          <cell r="L62">
            <v>0</v>
          </cell>
          <cell r="M62">
            <v>4.0385165550903143E-2</v>
          </cell>
          <cell r="N62">
            <v>4.0031715833748774E-2</v>
          </cell>
          <cell r="O62">
            <v>0</v>
          </cell>
          <cell r="P62"/>
          <cell r="Q62">
            <v>136.19931758418181</v>
          </cell>
        </row>
        <row r="63">
          <cell r="A63" t="str">
            <v>Croatia</v>
          </cell>
          <cell r="B63">
            <v>1855020000</v>
          </cell>
          <cell r="C63">
            <v>234780000</v>
          </cell>
          <cell r="D63">
            <v>626080000</v>
          </cell>
          <cell r="E63">
            <v>148780000</v>
          </cell>
          <cell r="F63">
            <v>0</v>
          </cell>
          <cell r="G63">
            <v>0</v>
          </cell>
          <cell r="H63">
            <v>1461140000</v>
          </cell>
          <cell r="I63">
            <v>2864660000</v>
          </cell>
          <cell r="J63">
            <v>77.431236586649391</v>
          </cell>
          <cell r="K63">
            <v>12.782282459265094</v>
          </cell>
          <cell r="L63">
            <v>38.906045563738282</v>
          </cell>
          <cell r="M63">
            <v>14.684530928296473</v>
          </cell>
          <cell r="N63">
            <v>0</v>
          </cell>
          <cell r="O63">
            <v>0</v>
          </cell>
          <cell r="P63"/>
          <cell r="Q63">
            <v>143.80409553794925</v>
          </cell>
        </row>
        <row r="64">
          <cell r="A64" t="str">
            <v>Cuba</v>
          </cell>
          <cell r="B64">
            <v>6527400000</v>
          </cell>
          <cell r="C64">
            <v>3283480000</v>
          </cell>
          <cell r="D64">
            <v>143620000</v>
          </cell>
          <cell r="E64">
            <v>1014800000</v>
          </cell>
          <cell r="F64">
            <v>4212280000</v>
          </cell>
          <cell r="G64">
            <v>0</v>
          </cell>
          <cell r="H64">
            <v>2856060000</v>
          </cell>
          <cell r="I64">
            <v>15181580000</v>
          </cell>
          <cell r="J64">
            <v>58.492672918002022</v>
          </cell>
          <cell r="K64">
            <v>24.727171000623439</v>
          </cell>
          <cell r="L64">
            <v>1.4907532841011519</v>
          </cell>
          <cell r="M64">
            <v>20.580137165948088</v>
          </cell>
          <cell r="N64">
            <v>31.721761016514826</v>
          </cell>
          <cell r="O64">
            <v>0</v>
          </cell>
          <cell r="P64"/>
          <cell r="Q64">
            <v>137.01249538518951</v>
          </cell>
        </row>
        <row r="65">
          <cell r="A65" t="str">
            <v>Curacao</v>
          </cell>
          <cell r="B65" t="e">
            <v>#N/A</v>
          </cell>
          <cell r="C65" t="e">
            <v>#N/A</v>
          </cell>
          <cell r="D65" t="e">
            <v>#N/A</v>
          </cell>
          <cell r="E65" t="e">
            <v>#N/A</v>
          </cell>
          <cell r="F65" t="e">
            <v>#N/A</v>
          </cell>
          <cell r="G65" t="e">
            <v>#N/A</v>
          </cell>
          <cell r="H65" t="e">
            <v>#N/A</v>
          </cell>
          <cell r="I65" t="e">
            <v>#N/A</v>
          </cell>
          <cell r="J65" t="e">
            <v>#N/A</v>
          </cell>
          <cell r="K65" t="e">
            <v>#N/A</v>
          </cell>
          <cell r="L65" t="e">
            <v>#N/A</v>
          </cell>
          <cell r="M65" t="e">
            <v>#N/A</v>
          </cell>
          <cell r="N65" t="e">
            <v>#N/A</v>
          </cell>
          <cell r="O65" t="e">
            <v>#N/A</v>
          </cell>
          <cell r="P65"/>
          <cell r="Q65">
            <v>0</v>
          </cell>
        </row>
        <row r="66">
          <cell r="A66" t="str">
            <v>Cyprus</v>
          </cell>
          <cell r="B66">
            <v>1809440000</v>
          </cell>
          <cell r="C66">
            <v>11180000</v>
          </cell>
          <cell r="D66">
            <v>63640000</v>
          </cell>
          <cell r="E66">
            <v>42140000</v>
          </cell>
          <cell r="F66">
            <v>0</v>
          </cell>
          <cell r="G66">
            <v>0</v>
          </cell>
          <cell r="H66">
            <v>265740000</v>
          </cell>
          <cell r="I66">
            <v>1926400000</v>
          </cell>
          <cell r="J66">
            <v>69.481214895147289</v>
          </cell>
          <cell r="K66">
            <v>0.2801624423696264</v>
          </cell>
          <cell r="L66">
            <v>2.9631794497213133</v>
          </cell>
          <cell r="M66">
            <v>3.7517610181152738</v>
          </cell>
          <cell r="N66">
            <v>0</v>
          </cell>
          <cell r="O66">
            <v>0</v>
          </cell>
          <cell r="P66"/>
          <cell r="Q66">
            <v>76.476317805353503</v>
          </cell>
        </row>
        <row r="67">
          <cell r="A67" t="str">
            <v>Czech Republic</v>
          </cell>
          <cell r="B67">
            <v>30960000</v>
          </cell>
          <cell r="C67">
            <v>116100000</v>
          </cell>
          <cell r="D67">
            <v>0</v>
          </cell>
          <cell r="E67">
            <v>0</v>
          </cell>
          <cell r="F67">
            <v>0</v>
          </cell>
          <cell r="G67">
            <v>0</v>
          </cell>
          <cell r="H67">
            <v>637260000</v>
          </cell>
          <cell r="I67">
            <v>147060000</v>
          </cell>
          <cell r="J67">
            <v>25.174170152443221</v>
          </cell>
          <cell r="K67">
            <v>76.08131273001041</v>
          </cell>
          <cell r="L67">
            <v>0</v>
          </cell>
          <cell r="M67">
            <v>0</v>
          </cell>
          <cell r="N67">
            <v>0</v>
          </cell>
          <cell r="O67">
            <v>0</v>
          </cell>
          <cell r="P67"/>
          <cell r="Q67">
            <v>101.25548288245363</v>
          </cell>
        </row>
        <row r="68">
          <cell r="A68" t="str">
            <v>Denmark</v>
          </cell>
          <cell r="B68">
            <v>819580000</v>
          </cell>
          <cell r="C68">
            <v>872900000</v>
          </cell>
          <cell r="D68">
            <v>3440000</v>
          </cell>
          <cell r="E68">
            <v>100620000</v>
          </cell>
          <cell r="F68">
            <v>0</v>
          </cell>
          <cell r="G68">
            <v>0</v>
          </cell>
          <cell r="H68">
            <v>2242880000</v>
          </cell>
          <cell r="I68">
            <v>1796540000</v>
          </cell>
          <cell r="J68">
            <v>54.52798651051237</v>
          </cell>
          <cell r="K68">
            <v>52.53045575666129</v>
          </cell>
          <cell r="L68">
            <v>0.24966637994941579</v>
          </cell>
          <cell r="M68">
            <v>11.801496228579376</v>
          </cell>
          <cell r="N68">
            <v>0</v>
          </cell>
          <cell r="O68">
            <v>0</v>
          </cell>
          <cell r="P68"/>
          <cell r="Q68">
            <v>119.10960487570246</v>
          </cell>
        </row>
        <row r="69">
          <cell r="A69" t="str">
            <v>Djibouti</v>
          </cell>
          <cell r="B69">
            <v>11180000</v>
          </cell>
          <cell r="C69">
            <v>0</v>
          </cell>
          <cell r="D69">
            <v>618340000</v>
          </cell>
          <cell r="E69">
            <v>16926520000</v>
          </cell>
          <cell r="F69">
            <v>6880000</v>
          </cell>
          <cell r="G69">
            <v>0</v>
          </cell>
          <cell r="H69">
            <v>275200000</v>
          </cell>
          <cell r="I69">
            <v>17562920000</v>
          </cell>
          <cell r="J69">
            <v>4.0586627144468868E-2</v>
          </cell>
          <cell r="K69">
            <v>0</v>
          </cell>
          <cell r="L69">
            <v>1.7775293875290841</v>
          </cell>
          <cell r="M69">
            <v>71.291974329957469</v>
          </cell>
          <cell r="N69">
            <v>3.2252499745366501E-3</v>
          </cell>
          <cell r="O69">
            <v>0</v>
          </cell>
          <cell r="P69"/>
          <cell r="Q69">
            <v>73.113315594605552</v>
          </cell>
        </row>
        <row r="70">
          <cell r="A70" t="str">
            <v>Dominica</v>
          </cell>
          <cell r="B70">
            <v>124700000</v>
          </cell>
          <cell r="C70">
            <v>860000</v>
          </cell>
          <cell r="D70">
            <v>0</v>
          </cell>
          <cell r="E70">
            <v>33540000</v>
          </cell>
          <cell r="F70">
            <v>0</v>
          </cell>
          <cell r="G70">
            <v>0</v>
          </cell>
          <cell r="H70">
            <v>86860000</v>
          </cell>
          <cell r="I70">
            <v>159100000</v>
          </cell>
          <cell r="J70">
            <v>107.88161520447838</v>
          </cell>
          <cell r="K70">
            <v>1.1004719848634714</v>
          </cell>
          <cell r="L70">
            <v>0</v>
          </cell>
          <cell r="M70">
            <v>94.090288240485165</v>
          </cell>
          <cell r="N70">
            <v>0</v>
          </cell>
          <cell r="O70">
            <v>0</v>
          </cell>
          <cell r="P70"/>
          <cell r="Q70">
            <v>203.07237542982702</v>
          </cell>
        </row>
        <row r="71">
          <cell r="A71" t="str">
            <v>Dominican Republic</v>
          </cell>
          <cell r="B71">
            <v>0</v>
          </cell>
          <cell r="C71">
            <v>0</v>
          </cell>
          <cell r="D71">
            <v>6020000</v>
          </cell>
          <cell r="E71">
            <v>0</v>
          </cell>
          <cell r="F71">
            <v>211560000</v>
          </cell>
          <cell r="G71">
            <v>0</v>
          </cell>
          <cell r="H71">
            <v>1021680000</v>
          </cell>
          <cell r="I71">
            <v>217580000</v>
          </cell>
          <cell r="J71">
            <v>0</v>
          </cell>
          <cell r="K71">
            <v>0</v>
          </cell>
          <cell r="L71">
            <v>4.2294326894491787</v>
          </cell>
          <cell r="M71">
            <v>0</v>
          </cell>
          <cell r="N71">
            <v>93.915861014829474</v>
          </cell>
          <cell r="O71">
            <v>0</v>
          </cell>
          <cell r="P71"/>
          <cell r="Q71">
            <v>98.145293704278657</v>
          </cell>
        </row>
        <row r="72">
          <cell r="A72" t="str">
            <v>Ecuador</v>
          </cell>
          <cell r="B72">
            <v>13223360000</v>
          </cell>
          <cell r="C72">
            <v>296700000</v>
          </cell>
          <cell r="D72">
            <v>1494680000</v>
          </cell>
          <cell r="E72">
            <v>3630060000</v>
          </cell>
          <cell r="F72">
            <v>207260000</v>
          </cell>
          <cell r="G72">
            <v>483320000</v>
          </cell>
          <cell r="H72">
            <v>4631100000</v>
          </cell>
          <cell r="I72">
            <v>19335380000</v>
          </cell>
          <cell r="J72">
            <v>94.579533367961091</v>
          </cell>
          <cell r="K72">
            <v>3.114005559262103</v>
          </cell>
          <cell r="L72">
            <v>20.830484283635059</v>
          </cell>
          <cell r="M72">
            <v>83.794017283339159</v>
          </cell>
          <cell r="N72">
            <v>2.1752908399483095</v>
          </cell>
          <cell r="O72">
            <v>11.156654279373752</v>
          </cell>
          <cell r="P72"/>
          <cell r="Q72">
            <v>204.49333133414572</v>
          </cell>
        </row>
        <row r="73">
          <cell r="A73" t="str">
            <v>Egypt</v>
          </cell>
          <cell r="B73">
            <v>1506720000</v>
          </cell>
          <cell r="C73">
            <v>12145780000</v>
          </cell>
          <cell r="D73">
            <v>22331620000</v>
          </cell>
          <cell r="E73">
            <v>1007570840000</v>
          </cell>
          <cell r="F73">
            <v>83420000</v>
          </cell>
          <cell r="G73">
            <v>7740000</v>
          </cell>
          <cell r="H73">
            <v>10072320000</v>
          </cell>
          <cell r="I73">
            <v>1043646120000</v>
          </cell>
          <cell r="J73">
            <v>9.8820698303930504E-2</v>
          </cell>
          <cell r="K73">
            <v>0.13654855292210571</v>
          </cell>
          <cell r="L73">
            <v>1.2418550567260362</v>
          </cell>
          <cell r="M73">
            <v>71.415423133344049</v>
          </cell>
          <cell r="N73">
            <v>9.3784674881004434E-4</v>
          </cell>
          <cell r="O73">
            <v>5.4860199710829558E-4</v>
          </cell>
          <cell r="P73"/>
          <cell r="Q73">
            <v>72.893585288044932</v>
          </cell>
        </row>
        <row r="74">
          <cell r="A74" t="str">
            <v>El Salvador</v>
          </cell>
          <cell r="B74">
            <v>0</v>
          </cell>
          <cell r="C74">
            <v>0</v>
          </cell>
          <cell r="D74">
            <v>0</v>
          </cell>
          <cell r="E74">
            <v>0</v>
          </cell>
          <cell r="F74">
            <v>467840000</v>
          </cell>
          <cell r="G74">
            <v>0</v>
          </cell>
          <cell r="H74">
            <v>665640000</v>
          </cell>
          <cell r="I74">
            <v>467840000</v>
          </cell>
          <cell r="J74">
            <v>0</v>
          </cell>
          <cell r="K74">
            <v>0</v>
          </cell>
          <cell r="L74">
            <v>0</v>
          </cell>
          <cell r="M74">
            <v>0</v>
          </cell>
          <cell r="N74">
            <v>203.45167943783352</v>
          </cell>
          <cell r="O74">
            <v>0</v>
          </cell>
          <cell r="P74"/>
          <cell r="Q74">
            <v>203.45167943783352</v>
          </cell>
        </row>
        <row r="75">
          <cell r="A75" t="str">
            <v>Equatorial Guinea</v>
          </cell>
          <cell r="B75">
            <v>599420000</v>
          </cell>
          <cell r="C75">
            <v>0</v>
          </cell>
          <cell r="D75">
            <v>0</v>
          </cell>
          <cell r="E75">
            <v>0</v>
          </cell>
          <cell r="F75">
            <v>276920000</v>
          </cell>
          <cell r="G75">
            <v>0</v>
          </cell>
          <cell r="H75">
            <v>283800000</v>
          </cell>
          <cell r="I75">
            <v>876340000</v>
          </cell>
          <cell r="J75">
            <v>94.014601003870396</v>
          </cell>
          <cell r="K75">
            <v>0</v>
          </cell>
          <cell r="L75">
            <v>0</v>
          </cell>
          <cell r="M75">
            <v>0</v>
          </cell>
          <cell r="N75">
            <v>64.39428669469082</v>
          </cell>
          <cell r="O75">
            <v>0</v>
          </cell>
          <cell r="P75"/>
          <cell r="Q75">
            <v>158.40888769856122</v>
          </cell>
        </row>
        <row r="76">
          <cell r="A76" t="str">
            <v>Eritrea</v>
          </cell>
          <cell r="B76">
            <v>28574360000</v>
          </cell>
          <cell r="C76">
            <v>73100000</v>
          </cell>
          <cell r="D76">
            <v>49027740000</v>
          </cell>
          <cell r="E76">
            <v>17399520000</v>
          </cell>
          <cell r="F76">
            <v>52460000</v>
          </cell>
          <cell r="G76">
            <v>0</v>
          </cell>
          <cell r="H76">
            <v>714660000</v>
          </cell>
          <cell r="I76">
            <v>95127180000</v>
          </cell>
          <cell r="J76">
            <v>13.098240055534678</v>
          </cell>
          <cell r="K76">
            <v>6.0745101347627487E-3</v>
          </cell>
          <cell r="L76">
            <v>19.951776436108663</v>
          </cell>
          <cell r="M76">
            <v>13.530141281890373</v>
          </cell>
          <cell r="N76">
            <v>4.3593543320062083E-3</v>
          </cell>
          <cell r="O76">
            <v>0</v>
          </cell>
          <cell r="P76"/>
          <cell r="Q76">
            <v>46.590591638000475</v>
          </cell>
        </row>
        <row r="77">
          <cell r="A77" t="str">
            <v>Estonia</v>
          </cell>
          <cell r="B77">
            <v>182320000</v>
          </cell>
          <cell r="C77">
            <v>3287780000</v>
          </cell>
          <cell r="D77">
            <v>2580000</v>
          </cell>
          <cell r="E77">
            <v>6020000</v>
          </cell>
          <cell r="F77">
            <v>0</v>
          </cell>
          <cell r="G77">
            <v>0</v>
          </cell>
          <cell r="H77">
            <v>4570900000</v>
          </cell>
          <cell r="I77">
            <v>3478700000</v>
          </cell>
          <cell r="J77">
            <v>6.2636934951214229</v>
          </cell>
          <cell r="K77">
            <v>92.129658689301152</v>
          </cell>
          <cell r="L77">
            <v>9.8254758911731327E-2</v>
          </cell>
          <cell r="M77">
            <v>0.33389637291878027</v>
          </cell>
          <cell r="N77">
            <v>0</v>
          </cell>
          <cell r="O77">
            <v>0</v>
          </cell>
          <cell r="P77"/>
          <cell r="Q77">
            <v>98.825503316253105</v>
          </cell>
        </row>
        <row r="78">
          <cell r="A78" t="str">
            <v>Ethiopia</v>
          </cell>
          <cell r="B78">
            <v>260789840000</v>
          </cell>
          <cell r="C78">
            <v>9129760000</v>
          </cell>
          <cell r="D78">
            <v>218440000</v>
          </cell>
          <cell r="E78">
            <v>144890220000</v>
          </cell>
          <cell r="F78">
            <v>0</v>
          </cell>
          <cell r="G78">
            <v>0</v>
          </cell>
          <cell r="H78">
            <v>7618740000</v>
          </cell>
          <cell r="I78">
            <v>415028260000</v>
          </cell>
          <cell r="J78">
            <v>74.369370500023095</v>
          </cell>
          <cell r="K78">
            <v>1.4409123121485397</v>
          </cell>
          <cell r="L78">
            <v>6.641198448290786E-2</v>
          </cell>
          <cell r="M78">
            <v>107.09696987653517</v>
          </cell>
          <cell r="N78">
            <v>0</v>
          </cell>
          <cell r="O78">
            <v>0</v>
          </cell>
          <cell r="P78"/>
          <cell r="Q78">
            <v>182.97366467318972</v>
          </cell>
        </row>
        <row r="79">
          <cell r="A79" t="str">
            <v>Falkland Islands</v>
          </cell>
          <cell r="B79"/>
          <cell r="C79">
            <v>151360000</v>
          </cell>
          <cell r="D79">
            <v>73100000</v>
          </cell>
          <cell r="E79"/>
          <cell r="F79">
            <v>0</v>
          </cell>
          <cell r="G79">
            <v>0</v>
          </cell>
          <cell r="H79"/>
          <cell r="I79">
            <v>224460000</v>
          </cell>
          <cell r="J79"/>
          <cell r="K79">
            <v>6.5051606437925109</v>
          </cell>
          <cell r="L79">
            <v>16.675109836465566</v>
          </cell>
          <cell r="M79"/>
          <cell r="N79">
            <v>0</v>
          </cell>
          <cell r="O79">
            <v>0</v>
          </cell>
          <cell r="P79"/>
          <cell r="Q79">
            <v>23.180270480258077</v>
          </cell>
        </row>
        <row r="80">
          <cell r="A80" t="str">
            <v>Faroe Islands</v>
          </cell>
          <cell r="B80">
            <v>88580000</v>
          </cell>
          <cell r="C80">
            <v>0</v>
          </cell>
          <cell r="D80">
            <v>0</v>
          </cell>
          <cell r="E80">
            <v>2580000</v>
          </cell>
          <cell r="F80">
            <v>0</v>
          </cell>
          <cell r="G80">
            <v>0</v>
          </cell>
          <cell r="H80">
            <v>498800000</v>
          </cell>
          <cell r="I80">
            <v>91160000</v>
          </cell>
          <cell r="J80">
            <v>48.849275013210821</v>
          </cell>
          <cell r="K80">
            <v>0</v>
          </cell>
          <cell r="L80">
            <v>0</v>
          </cell>
          <cell r="M80">
            <v>6.2468038106925574</v>
          </cell>
          <cell r="N80">
            <v>0</v>
          </cell>
          <cell r="O80">
            <v>0</v>
          </cell>
          <cell r="P80"/>
          <cell r="Q80">
            <v>55.096078823903376</v>
          </cell>
        </row>
        <row r="81">
          <cell r="A81" t="str">
            <v>Fiji</v>
          </cell>
          <cell r="B81"/>
          <cell r="C81">
            <v>0</v>
          </cell>
          <cell r="D81">
            <v>0</v>
          </cell>
          <cell r="E81"/>
          <cell r="F81">
            <v>506540000</v>
          </cell>
          <cell r="G81">
            <v>0</v>
          </cell>
          <cell r="H81"/>
          <cell r="I81">
            <v>506540000</v>
          </cell>
          <cell r="J81"/>
          <cell r="K81">
            <v>0</v>
          </cell>
          <cell r="L81">
            <v>0</v>
          </cell>
          <cell r="M81"/>
          <cell r="N81">
            <v>203.17333863754976</v>
          </cell>
          <cell r="O81">
            <v>0</v>
          </cell>
          <cell r="P81"/>
          <cell r="Q81">
            <v>203.17333863754976</v>
          </cell>
        </row>
        <row r="82">
          <cell r="A82" t="str">
            <v>Finland</v>
          </cell>
          <cell r="B82">
            <v>11237620000</v>
          </cell>
          <cell r="C82">
            <v>45481100000</v>
          </cell>
          <cell r="D82">
            <v>2885300000</v>
          </cell>
          <cell r="E82">
            <v>62780000</v>
          </cell>
          <cell r="F82">
            <v>0</v>
          </cell>
          <cell r="G82">
            <v>0</v>
          </cell>
          <cell r="H82">
            <v>67469580000</v>
          </cell>
          <cell r="I82">
            <v>59666800000</v>
          </cell>
          <cell r="J82">
            <v>16.728772908550031</v>
          </cell>
          <cell r="K82">
            <v>40.992391081490346</v>
          </cell>
          <cell r="L82">
            <v>4.5324206651268115</v>
          </cell>
          <cell r="M82">
            <v>0.15700029445602501</v>
          </cell>
          <cell r="N82">
            <v>0</v>
          </cell>
          <cell r="O82">
            <v>0</v>
          </cell>
          <cell r="P82"/>
          <cell r="Q82">
            <v>62.410584949623221</v>
          </cell>
        </row>
        <row r="83">
          <cell r="A83" t="str">
            <v>France</v>
          </cell>
          <cell r="B83">
            <v>12556000000</v>
          </cell>
          <cell r="C83">
            <v>2082060000</v>
          </cell>
          <cell r="D83">
            <v>5231380000</v>
          </cell>
          <cell r="E83">
            <v>6064720000</v>
          </cell>
          <cell r="F83">
            <v>672520000</v>
          </cell>
          <cell r="G83">
            <v>423120000</v>
          </cell>
          <cell r="H83">
            <v>6766480000</v>
          </cell>
          <cell r="I83">
            <v>27029800000</v>
          </cell>
          <cell r="J83">
            <v>55.534786638697291</v>
          </cell>
          <cell r="K83">
            <v>9.2077365544399239</v>
          </cell>
          <cell r="L83">
            <v>28.878277108401647</v>
          </cell>
          <cell r="M83">
            <v>52.670267934619723</v>
          </cell>
          <cell r="N83">
            <v>2.9741635628137217</v>
          </cell>
          <cell r="O83">
            <v>3.6746698559037014</v>
          </cell>
          <cell r="P83"/>
          <cell r="Q83">
            <v>149.26523179897231</v>
          </cell>
        </row>
        <row r="84">
          <cell r="A84" t="str">
            <v>French Guiana</v>
          </cell>
          <cell r="B84"/>
          <cell r="C84"/>
          <cell r="D84"/>
          <cell r="E84"/>
          <cell r="F84"/>
          <cell r="G84"/>
          <cell r="H84"/>
          <cell r="I84">
            <v>0</v>
          </cell>
          <cell r="J84"/>
          <cell r="K84"/>
          <cell r="L84"/>
          <cell r="M84"/>
          <cell r="N84"/>
          <cell r="O84"/>
          <cell r="P84"/>
          <cell r="Q84">
            <v>0</v>
          </cell>
        </row>
        <row r="85">
          <cell r="A85" t="str">
            <v>Gabon</v>
          </cell>
          <cell r="B85">
            <v>9652640000</v>
          </cell>
          <cell r="C85">
            <v>0</v>
          </cell>
          <cell r="D85">
            <v>0</v>
          </cell>
          <cell r="E85">
            <v>0</v>
          </cell>
          <cell r="F85">
            <v>976960000</v>
          </cell>
          <cell r="G85">
            <v>0</v>
          </cell>
          <cell r="H85">
            <v>4546820000</v>
          </cell>
          <cell r="I85">
            <v>10629600000</v>
          </cell>
          <cell r="J85">
            <v>107.92109184279167</v>
          </cell>
          <cell r="K85">
            <v>0</v>
          </cell>
          <cell r="L85">
            <v>0</v>
          </cell>
          <cell r="M85">
            <v>0</v>
          </cell>
          <cell r="N85">
            <v>17.16365581734426</v>
          </cell>
          <cell r="O85">
            <v>0</v>
          </cell>
          <cell r="P85"/>
          <cell r="Q85">
            <v>125.08474766013593</v>
          </cell>
        </row>
        <row r="86">
          <cell r="A86" t="str">
            <v>Gambia</v>
          </cell>
          <cell r="B86">
            <v>2101840000</v>
          </cell>
          <cell r="C86">
            <v>0</v>
          </cell>
          <cell r="D86">
            <v>860000</v>
          </cell>
          <cell r="E86">
            <v>20640000</v>
          </cell>
          <cell r="F86">
            <v>1171320000</v>
          </cell>
          <cell r="G86">
            <v>0</v>
          </cell>
          <cell r="H86">
            <v>492780000</v>
          </cell>
          <cell r="I86">
            <v>3294660000</v>
          </cell>
          <cell r="J86">
            <v>75.295994799459038</v>
          </cell>
          <cell r="K86">
            <v>0</v>
          </cell>
          <cell r="L86">
            <v>2.8135574901731523E-2</v>
          </cell>
          <cell r="M86">
            <v>0.83769393284543403</v>
          </cell>
          <cell r="N86">
            <v>13.609649145191353</v>
          </cell>
          <cell r="O86">
            <v>0</v>
          </cell>
          <cell r="P86"/>
          <cell r="Q86">
            <v>89.771473452397558</v>
          </cell>
        </row>
        <row r="87">
          <cell r="A87" t="str">
            <v>Georgia</v>
          </cell>
          <cell r="B87">
            <v>5376720000</v>
          </cell>
          <cell r="C87">
            <v>860000</v>
          </cell>
          <cell r="D87">
            <v>1196260000</v>
          </cell>
          <cell r="E87">
            <v>749920000</v>
          </cell>
          <cell r="F87">
            <v>0</v>
          </cell>
          <cell r="G87">
            <v>998460000</v>
          </cell>
          <cell r="H87">
            <v>646720000</v>
          </cell>
          <cell r="I87">
            <v>8322220000</v>
          </cell>
          <cell r="J87">
            <v>47.357914316344164</v>
          </cell>
          <cell r="K87">
            <v>6.3434337904771073E-3</v>
          </cell>
          <cell r="L87">
            <v>10.633006402371491</v>
          </cell>
          <cell r="M87">
            <v>15.286985989265597</v>
          </cell>
          <cell r="N87">
            <v>0</v>
          </cell>
          <cell r="O87">
            <v>20.353429740295137</v>
          </cell>
          <cell r="P87"/>
          <cell r="Q87">
            <v>73.284250141771736</v>
          </cell>
        </row>
        <row r="88">
          <cell r="A88" t="str">
            <v>Germany</v>
          </cell>
          <cell r="B88">
            <v>807540000</v>
          </cell>
          <cell r="C88">
            <v>2127640000</v>
          </cell>
          <cell r="D88">
            <v>378400000</v>
          </cell>
          <cell r="E88">
            <v>416240000</v>
          </cell>
          <cell r="F88">
            <v>0</v>
          </cell>
          <cell r="G88">
            <v>0</v>
          </cell>
          <cell r="H88">
            <v>6400980000</v>
          </cell>
          <cell r="I88">
            <v>3729820000</v>
          </cell>
          <cell r="J88">
            <v>25.884392757930257</v>
          </cell>
          <cell r="K88">
            <v>63.741745370587083</v>
          </cell>
          <cell r="L88">
            <v>14.769916008628009</v>
          </cell>
          <cell r="M88">
            <v>25.406666359187895</v>
          </cell>
          <cell r="N88">
            <v>0</v>
          </cell>
          <cell r="O88">
            <v>0</v>
          </cell>
          <cell r="P88"/>
          <cell r="Q88">
            <v>129.80272049633322</v>
          </cell>
        </row>
        <row r="89">
          <cell r="A89" t="str">
            <v>Ghana</v>
          </cell>
          <cell r="B89">
            <v>69365020000</v>
          </cell>
          <cell r="C89">
            <v>0</v>
          </cell>
          <cell r="D89">
            <v>1720000</v>
          </cell>
          <cell r="E89">
            <v>625220000</v>
          </cell>
          <cell r="F89">
            <v>106640000</v>
          </cell>
          <cell r="G89">
            <v>0</v>
          </cell>
          <cell r="H89">
            <v>7721080000</v>
          </cell>
          <cell r="I89">
            <v>70098600000</v>
          </cell>
          <cell r="J89">
            <v>134.6917373828625</v>
          </cell>
          <cell r="K89">
            <v>0</v>
          </cell>
          <cell r="L89">
            <v>3.6982618808871857E-3</v>
          </cell>
          <cell r="M89">
            <v>2.9691005354676205</v>
          </cell>
          <cell r="N89">
            <v>0.15678016583417489</v>
          </cell>
          <cell r="O89">
            <v>0</v>
          </cell>
          <cell r="P89"/>
          <cell r="Q89">
            <v>137.82131634604517</v>
          </cell>
        </row>
        <row r="90">
          <cell r="A90" t="str">
            <v>Gibraltar</v>
          </cell>
          <cell r="B90" t="e">
            <v>#N/A</v>
          </cell>
          <cell r="C90" t="e">
            <v>#N/A</v>
          </cell>
          <cell r="D90" t="e">
            <v>#N/A</v>
          </cell>
          <cell r="E90" t="e">
            <v>#N/A</v>
          </cell>
          <cell r="F90" t="e">
            <v>#N/A</v>
          </cell>
          <cell r="G90" t="e">
            <v>#N/A</v>
          </cell>
          <cell r="H90" t="e">
            <v>#N/A</v>
          </cell>
          <cell r="I90" t="e">
            <v>#N/A</v>
          </cell>
          <cell r="J90" t="e">
            <v>#N/A</v>
          </cell>
          <cell r="K90" t="e">
            <v>#N/A</v>
          </cell>
          <cell r="L90" t="e">
            <v>#N/A</v>
          </cell>
          <cell r="M90" t="e">
            <v>#N/A</v>
          </cell>
          <cell r="N90" t="e">
            <v>#N/A</v>
          </cell>
          <cell r="O90" t="e">
            <v>#N/A</v>
          </cell>
          <cell r="P90"/>
          <cell r="Q90">
            <v>0</v>
          </cell>
        </row>
        <row r="91">
          <cell r="A91" t="str">
            <v>Greece</v>
          </cell>
          <cell r="B91">
            <v>14604520000</v>
          </cell>
          <cell r="C91">
            <v>3440000</v>
          </cell>
          <cell r="D91">
            <v>12497520000</v>
          </cell>
          <cell r="E91">
            <v>150500000</v>
          </cell>
          <cell r="F91">
            <v>0</v>
          </cell>
          <cell r="G91">
            <v>0</v>
          </cell>
          <cell r="H91">
            <v>5381880000</v>
          </cell>
          <cell r="I91">
            <v>27255980000</v>
          </cell>
          <cell r="J91">
            <v>39.636488509574754</v>
          </cell>
          <cell r="K91">
            <v>9.0300598214748361E-3</v>
          </cell>
          <cell r="L91">
            <v>47.383112219572517</v>
          </cell>
          <cell r="M91">
            <v>1.6280342575414655</v>
          </cell>
          <cell r="N91">
            <v>0</v>
          </cell>
          <cell r="O91">
            <v>0</v>
          </cell>
          <cell r="P91"/>
          <cell r="Q91">
            <v>88.656665046510213</v>
          </cell>
        </row>
        <row r="92">
          <cell r="A92" t="str">
            <v>Greenland</v>
          </cell>
          <cell r="B92">
            <v>6609100000</v>
          </cell>
          <cell r="C92">
            <v>165120000</v>
          </cell>
          <cell r="D92">
            <v>670886860000</v>
          </cell>
          <cell r="E92">
            <v>3949120000</v>
          </cell>
          <cell r="F92">
            <v>0</v>
          </cell>
          <cell r="G92">
            <v>7394106280000</v>
          </cell>
          <cell r="H92">
            <v>16314200000</v>
          </cell>
          <cell r="I92">
            <v>8075716480000</v>
          </cell>
          <cell r="J92">
            <v>3.8394987915322747E-2</v>
          </cell>
          <cell r="K92">
            <v>2.4142435207018787E-4</v>
          </cell>
          <cell r="L92">
            <v>3.5089719759487248</v>
          </cell>
          <cell r="M92">
            <v>3.6173368586547169E-2</v>
          </cell>
          <cell r="N92">
            <v>0</v>
          </cell>
          <cell r="O92">
            <v>67.728945140827108</v>
          </cell>
          <cell r="P92"/>
          <cell r="Q92">
            <v>3.5837817568026651</v>
          </cell>
        </row>
        <row r="93">
          <cell r="A93" t="str">
            <v>Grenada</v>
          </cell>
          <cell r="B93">
            <v>0</v>
          </cell>
          <cell r="C93">
            <v>0</v>
          </cell>
          <cell r="D93">
            <v>0</v>
          </cell>
          <cell r="E93">
            <v>0</v>
          </cell>
          <cell r="F93">
            <v>0</v>
          </cell>
          <cell r="G93">
            <v>0</v>
          </cell>
          <cell r="H93">
            <v>22360000</v>
          </cell>
          <cell r="I93">
            <v>0</v>
          </cell>
          <cell r="J93" t="e">
            <v>#DIV/0!</v>
          </cell>
          <cell r="K93" t="e">
            <v>#DIV/0!</v>
          </cell>
          <cell r="L93" t="e">
            <v>#DIV/0!</v>
          </cell>
          <cell r="M93" t="e">
            <v>#DIV/0!</v>
          </cell>
          <cell r="N93" t="e">
            <v>#DIV/0!</v>
          </cell>
          <cell r="O93" t="e">
            <v>#DIV/0!</v>
          </cell>
          <cell r="P93"/>
          <cell r="Q93">
            <v>0</v>
          </cell>
        </row>
        <row r="94">
          <cell r="A94" t="str">
            <v>Guadeloupe</v>
          </cell>
          <cell r="B94"/>
          <cell r="C94"/>
          <cell r="D94"/>
          <cell r="E94"/>
          <cell r="F94"/>
          <cell r="G94"/>
          <cell r="H94"/>
          <cell r="I94">
            <v>0</v>
          </cell>
          <cell r="J94"/>
          <cell r="K94"/>
          <cell r="L94"/>
          <cell r="M94"/>
          <cell r="N94"/>
          <cell r="O94"/>
          <cell r="P94"/>
          <cell r="Q94">
            <v>0</v>
          </cell>
        </row>
        <row r="95">
          <cell r="A95" t="str">
            <v>Guatemala</v>
          </cell>
          <cell r="B95">
            <v>860000</v>
          </cell>
          <cell r="C95">
            <v>860000</v>
          </cell>
          <cell r="D95">
            <v>0</v>
          </cell>
          <cell r="E95">
            <v>0</v>
          </cell>
          <cell r="F95">
            <v>272620000</v>
          </cell>
          <cell r="G95">
            <v>0</v>
          </cell>
          <cell r="H95">
            <v>1511880000</v>
          </cell>
          <cell r="I95">
            <v>274340000</v>
          </cell>
          <cell r="J95">
            <v>0.43190359835480824</v>
          </cell>
          <cell r="K95">
            <v>0.63778097210873341</v>
          </cell>
          <cell r="L95">
            <v>0</v>
          </cell>
          <cell r="M95">
            <v>0</v>
          </cell>
          <cell r="N95">
            <v>202.17656815846848</v>
          </cell>
          <cell r="O95">
            <v>0</v>
          </cell>
          <cell r="P95"/>
          <cell r="Q95">
            <v>203.24625272893203</v>
          </cell>
        </row>
        <row r="96">
          <cell r="A96" t="str">
            <v>Guernsey</v>
          </cell>
          <cell r="B96" t="e">
            <v>#N/A</v>
          </cell>
          <cell r="C96" t="e">
            <v>#N/A</v>
          </cell>
          <cell r="D96" t="e">
            <v>#N/A</v>
          </cell>
          <cell r="E96" t="e">
            <v>#N/A</v>
          </cell>
          <cell r="F96" t="e">
            <v>#N/A</v>
          </cell>
          <cell r="G96" t="e">
            <v>#N/A</v>
          </cell>
          <cell r="H96" t="e">
            <v>#N/A</v>
          </cell>
          <cell r="I96" t="e">
            <v>#N/A</v>
          </cell>
          <cell r="J96" t="e">
            <v>#N/A</v>
          </cell>
          <cell r="K96" t="e">
            <v>#N/A</v>
          </cell>
          <cell r="L96" t="e">
            <v>#N/A</v>
          </cell>
          <cell r="M96" t="e">
            <v>#N/A</v>
          </cell>
          <cell r="N96" t="e">
            <v>#N/A</v>
          </cell>
          <cell r="O96" t="e">
            <v>#N/A</v>
          </cell>
          <cell r="P96"/>
          <cell r="Q96">
            <v>0</v>
          </cell>
        </row>
        <row r="97">
          <cell r="A97" t="str">
            <v>Guinea</v>
          </cell>
          <cell r="B97">
            <v>16100060000</v>
          </cell>
          <cell r="C97">
            <v>1434480000</v>
          </cell>
          <cell r="D97">
            <v>0</v>
          </cell>
          <cell r="E97">
            <v>918480000</v>
          </cell>
          <cell r="F97">
            <v>167700000</v>
          </cell>
          <cell r="G97">
            <v>0</v>
          </cell>
          <cell r="H97">
            <v>1762140000</v>
          </cell>
          <cell r="I97">
            <v>18620720000</v>
          </cell>
          <cell r="J97">
            <v>102.93788237251761</v>
          </cell>
          <cell r="K97">
            <v>14.37007726276696</v>
          </cell>
          <cell r="L97">
            <v>0</v>
          </cell>
          <cell r="M97">
            <v>21.136343786036296</v>
          </cell>
          <cell r="N97">
            <v>1.6799550756831876</v>
          </cell>
          <cell r="O97">
            <v>0</v>
          </cell>
          <cell r="P97"/>
          <cell r="Q97">
            <v>140.12425849700404</v>
          </cell>
        </row>
        <row r="98">
          <cell r="A98" t="str">
            <v>Guinea-Bissau</v>
          </cell>
          <cell r="B98">
            <v>3808080000</v>
          </cell>
          <cell r="C98">
            <v>70520000</v>
          </cell>
          <cell r="D98">
            <v>0</v>
          </cell>
          <cell r="E98">
            <v>30960000</v>
          </cell>
          <cell r="F98">
            <v>2861220000</v>
          </cell>
          <cell r="G98">
            <v>0</v>
          </cell>
          <cell r="H98">
            <v>1791380000</v>
          </cell>
          <cell r="I98">
            <v>6770780000</v>
          </cell>
          <cell r="J98">
            <v>66.539856707501258</v>
          </cell>
          <cell r="K98">
            <v>1.9210932575701727</v>
          </cell>
          <cell r="L98">
            <v>0</v>
          </cell>
          <cell r="M98">
            <v>1.9215813562551058</v>
          </cell>
          <cell r="N98">
            <v>77.944844730926405</v>
          </cell>
          <cell r="O98">
            <v>0</v>
          </cell>
          <cell r="P98"/>
          <cell r="Q98">
            <v>148.32737605225293</v>
          </cell>
        </row>
        <row r="99">
          <cell r="A99" t="str">
            <v>Guyana</v>
          </cell>
          <cell r="B99">
            <v>11109480000</v>
          </cell>
          <cell r="C99">
            <v>1758700000</v>
          </cell>
          <cell r="D99">
            <v>0</v>
          </cell>
          <cell r="E99">
            <v>12900000</v>
          </cell>
          <cell r="F99">
            <v>387860000</v>
          </cell>
          <cell r="G99">
            <v>0</v>
          </cell>
          <cell r="H99">
            <v>1475760000</v>
          </cell>
          <cell r="I99">
            <v>13268940000</v>
          </cell>
          <cell r="J99">
            <v>114.45798809968421</v>
          </cell>
          <cell r="K99">
            <v>27.108020260539053</v>
          </cell>
          <cell r="L99">
            <v>0</v>
          </cell>
          <cell r="M99">
            <v>0.43391573621326857</v>
          </cell>
          <cell r="N99">
            <v>5.9783457885100795</v>
          </cell>
          <cell r="O99">
            <v>0</v>
          </cell>
          <cell r="P99"/>
          <cell r="Q99">
            <v>147.9782698849466</v>
          </cell>
        </row>
        <row r="100">
          <cell r="A100" t="str">
            <v>Haiti</v>
          </cell>
          <cell r="B100">
            <v>0</v>
          </cell>
          <cell r="C100">
            <v>17200000</v>
          </cell>
          <cell r="D100">
            <v>104060000</v>
          </cell>
          <cell r="E100">
            <v>0</v>
          </cell>
          <cell r="F100">
            <v>127280000</v>
          </cell>
          <cell r="G100">
            <v>0</v>
          </cell>
          <cell r="H100">
            <v>731860000</v>
          </cell>
          <cell r="I100">
            <v>248540000</v>
          </cell>
          <cell r="J100">
            <v>0</v>
          </cell>
          <cell r="K100">
            <v>8.7414363388166976</v>
          </cell>
          <cell r="L100">
            <v>71.714815613240646</v>
          </cell>
          <cell r="M100">
            <v>0</v>
          </cell>
          <cell r="N100">
            <v>64.686628907243545</v>
          </cell>
          <cell r="O100">
            <v>0</v>
          </cell>
          <cell r="P100"/>
          <cell r="Q100">
            <v>145.14288085930087</v>
          </cell>
        </row>
        <row r="101">
          <cell r="A101" t="str">
            <v>Honduras</v>
          </cell>
          <cell r="B101">
            <v>18920000</v>
          </cell>
          <cell r="C101">
            <v>0</v>
          </cell>
          <cell r="D101">
            <v>11180000</v>
          </cell>
          <cell r="E101">
            <v>0</v>
          </cell>
          <cell r="F101">
            <v>1161860000</v>
          </cell>
          <cell r="G101">
            <v>0</v>
          </cell>
          <cell r="H101">
            <v>2208480000</v>
          </cell>
          <cell r="I101">
            <v>1191960000</v>
          </cell>
          <cell r="J101">
            <v>2.1871221330485948</v>
          </cell>
          <cell r="K101">
            <v>0</v>
          </cell>
          <cell r="L101">
            <v>1.8823096429540398</v>
          </cell>
          <cell r="M101">
            <v>0</v>
          </cell>
          <cell r="N101">
            <v>172.10282524426535</v>
          </cell>
          <cell r="O101">
            <v>0</v>
          </cell>
          <cell r="P101"/>
          <cell r="Q101">
            <v>176.17225702026798</v>
          </cell>
        </row>
        <row r="102">
          <cell r="A102" t="str">
            <v>Hungary</v>
          </cell>
          <cell r="B102">
            <v>0</v>
          </cell>
          <cell r="C102">
            <v>927080000</v>
          </cell>
          <cell r="D102">
            <v>30100000</v>
          </cell>
          <cell r="E102">
            <v>0</v>
          </cell>
          <cell r="F102">
            <v>0</v>
          </cell>
          <cell r="G102">
            <v>0</v>
          </cell>
          <cell r="H102">
            <v>1978860000</v>
          </cell>
          <cell r="I102">
            <v>957180000</v>
          </cell>
          <cell r="J102">
            <v>0</v>
          </cell>
          <cell r="K102">
            <v>69.817768890859355</v>
          </cell>
          <cell r="L102">
            <v>3.8926527427214537</v>
          </cell>
          <cell r="M102">
            <v>0</v>
          </cell>
          <cell r="N102">
            <v>0</v>
          </cell>
          <cell r="O102">
            <v>0</v>
          </cell>
          <cell r="P102"/>
          <cell r="Q102">
            <v>73.710421633580808</v>
          </cell>
        </row>
        <row r="103">
          <cell r="A103" t="str">
            <v>Iceland</v>
          </cell>
          <cell r="B103">
            <v>86416240000</v>
          </cell>
          <cell r="C103">
            <v>15324340000</v>
          </cell>
          <cell r="D103">
            <v>31525880000</v>
          </cell>
          <cell r="E103">
            <v>62508240000</v>
          </cell>
          <cell r="F103">
            <v>0</v>
          </cell>
          <cell r="G103">
            <v>25232400000</v>
          </cell>
          <cell r="H103">
            <v>6382920000</v>
          </cell>
          <cell r="I103">
            <v>221007100000</v>
          </cell>
          <cell r="J103">
            <v>46.730679287495278</v>
          </cell>
          <cell r="K103">
            <v>13.108267676491529</v>
          </cell>
          <cell r="L103">
            <v>28.860662224197043</v>
          </cell>
          <cell r="M103">
            <v>80.461365766262844</v>
          </cell>
          <cell r="N103">
            <v>0</v>
          </cell>
          <cell r="O103">
            <v>32.479451758050629</v>
          </cell>
          <cell r="P103"/>
          <cell r="Q103">
            <v>169.16097495444669</v>
          </cell>
        </row>
        <row r="104">
          <cell r="A104" t="str">
            <v>India</v>
          </cell>
          <cell r="B104">
            <v>75693760000</v>
          </cell>
          <cell r="C104">
            <v>8013480000</v>
          </cell>
          <cell r="D104">
            <v>22353120000</v>
          </cell>
          <cell r="E104">
            <v>68952220000</v>
          </cell>
          <cell r="F104">
            <v>3716060000</v>
          </cell>
          <cell r="G104">
            <v>30351980000</v>
          </cell>
          <cell r="H104">
            <v>28946740000</v>
          </cell>
          <cell r="I104">
            <v>209080620000</v>
          </cell>
          <cell r="J104">
            <v>42.907093702855803</v>
          </cell>
          <cell r="K104">
            <v>5.8040014737874133</v>
          </cell>
          <cell r="L104">
            <v>18.781746515952602</v>
          </cell>
          <cell r="M104">
            <v>129.56264402988722</v>
          </cell>
          <cell r="N104">
            <v>2.6914670925343867</v>
          </cell>
          <cell r="O104">
            <v>57.031996654237616</v>
          </cell>
          <cell r="P104"/>
          <cell r="Q104">
            <v>199.74695281501744</v>
          </cell>
        </row>
        <row r="105">
          <cell r="A105" t="str">
            <v>Indonesia</v>
          </cell>
          <cell r="B105">
            <v>23581200000</v>
          </cell>
          <cell r="C105">
            <v>0</v>
          </cell>
          <cell r="D105">
            <v>0</v>
          </cell>
          <cell r="E105">
            <v>0</v>
          </cell>
          <cell r="F105">
            <v>9485800000</v>
          </cell>
          <cell r="G105">
            <v>11180000</v>
          </cell>
          <cell r="H105">
            <v>44318380000</v>
          </cell>
          <cell r="I105">
            <v>33078180000</v>
          </cell>
          <cell r="J105">
            <v>98.264400186026137</v>
          </cell>
          <cell r="K105">
            <v>0</v>
          </cell>
          <cell r="L105">
            <v>0</v>
          </cell>
          <cell r="M105">
            <v>0</v>
          </cell>
          <cell r="N105">
            <v>58.326094566819641</v>
          </cell>
          <cell r="O105">
            <v>0.15085236308911382</v>
          </cell>
          <cell r="P105"/>
          <cell r="Q105">
            <v>156.59049475284579</v>
          </cell>
        </row>
        <row r="106">
          <cell r="A106" t="str">
            <v>Iran</v>
          </cell>
          <cell r="B106">
            <v>832848080000</v>
          </cell>
          <cell r="C106">
            <v>32285260000</v>
          </cell>
          <cell r="D106">
            <v>13965540000</v>
          </cell>
          <cell r="E106">
            <v>676973080000</v>
          </cell>
          <cell r="F106">
            <v>603720000</v>
          </cell>
          <cell r="G106">
            <v>1725160000</v>
          </cell>
          <cell r="H106">
            <v>10410300000</v>
          </cell>
          <cell r="I106">
            <v>1558400840000</v>
          </cell>
          <cell r="J106">
            <v>26.916999676753921</v>
          </cell>
          <cell r="K106">
            <v>0.16963338799762068</v>
          </cell>
          <cell r="L106">
            <v>0.40085239083982699</v>
          </cell>
          <cell r="M106">
            <v>32.133787102796468</v>
          </cell>
          <cell r="N106">
            <v>3.1720688946573006E-3</v>
          </cell>
          <cell r="O106">
            <v>8.1887929957658534E-2</v>
          </cell>
          <cell r="P106"/>
          <cell r="Q106">
            <v>59.624444627282493</v>
          </cell>
        </row>
        <row r="107">
          <cell r="A107" t="str">
            <v>Iraq</v>
          </cell>
          <cell r="B107">
            <v>14454880000</v>
          </cell>
          <cell r="C107">
            <v>51571620000</v>
          </cell>
          <cell r="D107">
            <v>21528380000</v>
          </cell>
          <cell r="E107">
            <v>308889640000</v>
          </cell>
          <cell r="F107">
            <v>0</v>
          </cell>
          <cell r="G107">
            <v>0</v>
          </cell>
          <cell r="H107">
            <v>7549080000</v>
          </cell>
          <cell r="I107">
            <v>396444520000</v>
          </cell>
          <cell r="J107">
            <v>2.9706831522660155</v>
          </cell>
          <cell r="K107">
            <v>0.9860153645122598</v>
          </cell>
          <cell r="L107">
            <v>4.016970274811273</v>
          </cell>
          <cell r="M107">
            <v>77.538828130768749</v>
          </cell>
          <cell r="N107">
            <v>0</v>
          </cell>
          <cell r="O107">
            <v>0</v>
          </cell>
          <cell r="P107"/>
          <cell r="Q107">
            <v>85.512496922358295</v>
          </cell>
        </row>
        <row r="108">
          <cell r="A108" t="str">
            <v>Ireland</v>
          </cell>
          <cell r="B108">
            <v>928800000</v>
          </cell>
          <cell r="C108">
            <v>18833140000</v>
          </cell>
          <cell r="D108">
            <v>289820000</v>
          </cell>
          <cell r="E108">
            <v>425700000</v>
          </cell>
          <cell r="F108">
            <v>0</v>
          </cell>
          <cell r="G108">
            <v>0</v>
          </cell>
          <cell r="H108">
            <v>3064180000</v>
          </cell>
          <cell r="I108">
            <v>20477460000</v>
          </cell>
          <cell r="J108">
            <v>5.422038048046887</v>
          </cell>
          <cell r="K108">
            <v>160.83194374393966</v>
          </cell>
          <cell r="L108">
            <v>2.4760030309725241</v>
          </cell>
          <cell r="M108">
            <v>5.9154484617817653</v>
          </cell>
          <cell r="N108">
            <v>0</v>
          </cell>
          <cell r="O108">
            <v>0</v>
          </cell>
          <cell r="P108"/>
          <cell r="Q108">
            <v>174.64543328474085</v>
          </cell>
        </row>
        <row r="109">
          <cell r="A109" t="str">
            <v>Isle of Man</v>
          </cell>
          <cell r="B109">
            <v>0</v>
          </cell>
          <cell r="C109">
            <v>0</v>
          </cell>
          <cell r="D109">
            <v>0</v>
          </cell>
          <cell r="E109">
            <v>860000</v>
          </cell>
          <cell r="F109">
            <v>0</v>
          </cell>
          <cell r="G109">
            <v>0</v>
          </cell>
          <cell r="H109">
            <v>40420000</v>
          </cell>
          <cell r="I109">
            <v>860000</v>
          </cell>
          <cell r="J109">
            <v>0</v>
          </cell>
          <cell r="K109">
            <v>0</v>
          </cell>
          <cell r="L109">
            <v>0</v>
          </cell>
          <cell r="M109">
            <v>253.87372462912089</v>
          </cell>
          <cell r="N109">
            <v>0</v>
          </cell>
          <cell r="O109">
            <v>0</v>
          </cell>
          <cell r="P109"/>
          <cell r="Q109">
            <v>253.87372462912089</v>
          </cell>
        </row>
        <row r="110">
          <cell r="A110" t="str">
            <v>Israel</v>
          </cell>
          <cell r="B110">
            <v>522020000</v>
          </cell>
          <cell r="C110">
            <v>0</v>
          </cell>
          <cell r="D110">
            <v>681980000</v>
          </cell>
          <cell r="E110">
            <v>13758280000</v>
          </cell>
          <cell r="F110">
            <v>0</v>
          </cell>
          <cell r="G110">
            <v>43000000</v>
          </cell>
          <cell r="H110">
            <v>562440000</v>
          </cell>
          <cell r="I110">
            <v>15005280000</v>
          </cell>
          <cell r="J110">
            <v>1.5296274015988669</v>
          </cell>
          <cell r="K110">
            <v>0</v>
          </cell>
          <cell r="L110">
            <v>1.8504438660677625</v>
          </cell>
          <cell r="M110">
            <v>67.824988112404952</v>
          </cell>
          <cell r="N110">
            <v>0</v>
          </cell>
          <cell r="O110">
            <v>0.2119795852994279</v>
          </cell>
          <cell r="P110"/>
          <cell r="Q110">
            <v>71.205059380071589</v>
          </cell>
        </row>
        <row r="111">
          <cell r="A111" t="str">
            <v>Italy</v>
          </cell>
          <cell r="B111">
            <v>14326740000</v>
          </cell>
          <cell r="C111">
            <v>531480000</v>
          </cell>
          <cell r="D111">
            <v>5160000000</v>
          </cell>
          <cell r="E111">
            <v>6726920000</v>
          </cell>
          <cell r="F111">
            <v>0</v>
          </cell>
          <cell r="G111">
            <v>647580000</v>
          </cell>
          <cell r="H111">
            <v>5314800000</v>
          </cell>
          <cell r="I111">
            <v>27392720000</v>
          </cell>
          <cell r="J111">
            <v>62.695750474180493</v>
          </cell>
          <cell r="K111">
            <v>2.4406841364638181</v>
          </cell>
          <cell r="L111">
            <v>30.399148601653078</v>
          </cell>
          <cell r="M111">
            <v>90.149841542267779</v>
          </cell>
          <cell r="N111">
            <v>0</v>
          </cell>
          <cell r="O111">
            <v>8.6784493328212271</v>
          </cell>
          <cell r="P111"/>
          <cell r="Q111">
            <v>185.68542475456519</v>
          </cell>
        </row>
        <row r="112">
          <cell r="A112" t="str">
            <v>Jamaica</v>
          </cell>
          <cell r="B112">
            <v>0</v>
          </cell>
          <cell r="C112">
            <v>1720000</v>
          </cell>
          <cell r="D112">
            <v>860000</v>
          </cell>
          <cell r="E112">
            <v>2580000</v>
          </cell>
          <cell r="F112">
            <v>93740000</v>
          </cell>
          <cell r="G112">
            <v>0</v>
          </cell>
          <cell r="H112">
            <v>318200000</v>
          </cell>
          <cell r="I112">
            <v>98900000</v>
          </cell>
          <cell r="J112">
            <v>0</v>
          </cell>
          <cell r="K112">
            <v>3.3571310563689285</v>
          </cell>
          <cell r="L112">
            <v>1.8415261896997779</v>
          </cell>
          <cell r="M112">
            <v>11.339878624708561</v>
          </cell>
          <cell r="N112">
            <v>182.96364257210661</v>
          </cell>
          <cell r="O112">
            <v>0</v>
          </cell>
          <cell r="P112"/>
          <cell r="Q112">
            <v>199.50217844288386</v>
          </cell>
        </row>
        <row r="113">
          <cell r="A113" t="str">
            <v>Japan</v>
          </cell>
          <cell r="B113">
            <v>11180000</v>
          </cell>
          <cell r="C113">
            <v>0</v>
          </cell>
          <cell r="D113">
            <v>88580000</v>
          </cell>
          <cell r="E113">
            <v>10320000</v>
          </cell>
          <cell r="F113">
            <v>64500000</v>
          </cell>
          <cell r="G113">
            <v>73100000</v>
          </cell>
          <cell r="H113">
            <v>13331720000</v>
          </cell>
          <cell r="I113">
            <v>247680000</v>
          </cell>
          <cell r="J113">
            <v>5.4001842363122661</v>
          </cell>
          <cell r="K113">
            <v>0</v>
          </cell>
          <cell r="L113">
            <v>82.18142216214919</v>
          </cell>
          <cell r="M113">
            <v>14.399494625148527</v>
          </cell>
          <cell r="N113">
            <v>49.199095626089246</v>
          </cell>
          <cell r="O113">
            <v>101.99642026146874</v>
          </cell>
          <cell r="P113"/>
          <cell r="Q113">
            <v>151.18019664969924</v>
          </cell>
        </row>
        <row r="114">
          <cell r="A114" t="str">
            <v>Jersey</v>
          </cell>
          <cell r="B114" t="e">
            <v>#N/A</v>
          </cell>
          <cell r="C114" t="e">
            <v>#N/A</v>
          </cell>
          <cell r="D114" t="e">
            <v>#N/A</v>
          </cell>
          <cell r="E114" t="e">
            <v>#N/A</v>
          </cell>
          <cell r="F114" t="e">
            <v>#N/A</v>
          </cell>
          <cell r="G114" t="e">
            <v>#N/A</v>
          </cell>
          <cell r="H114" t="e">
            <v>#N/A</v>
          </cell>
          <cell r="I114" t="e">
            <v>#N/A</v>
          </cell>
          <cell r="J114" t="e">
            <v>#N/A</v>
          </cell>
          <cell r="K114" t="e">
            <v>#N/A</v>
          </cell>
          <cell r="L114" t="e">
            <v>#N/A</v>
          </cell>
          <cell r="M114" t="e">
            <v>#N/A</v>
          </cell>
          <cell r="N114" t="e">
            <v>#N/A</v>
          </cell>
          <cell r="O114" t="e">
            <v>#N/A</v>
          </cell>
          <cell r="P114"/>
          <cell r="Q114">
            <v>0</v>
          </cell>
        </row>
        <row r="115">
          <cell r="A115" t="str">
            <v>Jordan</v>
          </cell>
          <cell r="B115">
            <v>6880000</v>
          </cell>
          <cell r="C115">
            <v>0</v>
          </cell>
          <cell r="D115">
            <v>5197840000</v>
          </cell>
          <cell r="E115">
            <v>94385000000</v>
          </cell>
          <cell r="F115">
            <v>0</v>
          </cell>
          <cell r="G115">
            <v>15480000</v>
          </cell>
          <cell r="H115">
            <v>584800000</v>
          </cell>
          <cell r="I115">
            <v>99605200000</v>
          </cell>
          <cell r="J115">
            <v>3.5998117117207263E-3</v>
          </cell>
          <cell r="K115">
            <v>0</v>
          </cell>
          <cell r="L115">
            <v>2.4232612799291573</v>
          </cell>
          <cell r="M115">
            <v>70.095583409153846</v>
          </cell>
          <cell r="N115">
            <v>0</v>
          </cell>
          <cell r="O115">
            <v>1.1496314363232521E-2</v>
          </cell>
          <cell r="P115"/>
          <cell r="Q115">
            <v>72.52244450079472</v>
          </cell>
        </row>
        <row r="116">
          <cell r="A116" t="str">
            <v>Kazakhstan</v>
          </cell>
          <cell r="B116">
            <v>39560000</v>
          </cell>
          <cell r="C116">
            <v>5000040000</v>
          </cell>
          <cell r="D116">
            <v>1496009560000</v>
          </cell>
          <cell r="E116">
            <v>1190212480000</v>
          </cell>
          <cell r="F116">
            <v>0</v>
          </cell>
          <cell r="G116">
            <v>2648800000</v>
          </cell>
          <cell r="H116">
            <v>111668420000</v>
          </cell>
          <cell r="I116">
            <v>2693910440000</v>
          </cell>
          <cell r="J116">
            <v>8.1473577291813501E-4</v>
          </cell>
          <cell r="K116">
            <v>2.1165759786490809E-2</v>
          </cell>
          <cell r="L116">
            <v>27.471430384321415</v>
          </cell>
          <cell r="M116">
            <v>32.682181148221659</v>
          </cell>
          <cell r="N116">
            <v>0</v>
          </cell>
          <cell r="O116">
            <v>7.2733703334558836E-2</v>
          </cell>
          <cell r="P116"/>
          <cell r="Q116">
            <v>60.175592028102486</v>
          </cell>
        </row>
        <row r="117">
          <cell r="A117" t="str">
            <v>Kenya</v>
          </cell>
          <cell r="B117">
            <v>166446980000</v>
          </cell>
          <cell r="C117">
            <v>12210280000</v>
          </cell>
          <cell r="D117">
            <v>410220000</v>
          </cell>
          <cell r="E117">
            <v>22321300000</v>
          </cell>
          <cell r="F117">
            <v>0</v>
          </cell>
          <cell r="G117">
            <v>860000</v>
          </cell>
          <cell r="H117">
            <v>12891400000</v>
          </cell>
          <cell r="I117">
            <v>201389640000</v>
          </cell>
          <cell r="J117">
            <v>97.548730443169234</v>
          </cell>
          <cell r="K117">
            <v>2.3314945451887565</v>
          </cell>
          <cell r="L117">
            <v>0.2196433621157714</v>
          </cell>
          <cell r="M117">
            <v>14.839950341415417</v>
          </cell>
          <cell r="N117">
            <v>0</v>
          </cell>
          <cell r="O117">
            <v>5.7175690007379759E-4</v>
          </cell>
          <cell r="P117"/>
          <cell r="Q117">
            <v>114.93981869188919</v>
          </cell>
        </row>
        <row r="118">
          <cell r="A118" t="str">
            <v>Kuwait</v>
          </cell>
          <cell r="B118">
            <v>2580000</v>
          </cell>
          <cell r="C118">
            <v>89440000</v>
          </cell>
          <cell r="D118">
            <v>142760000</v>
          </cell>
          <cell r="E118">
            <v>19072220000</v>
          </cell>
          <cell r="F118">
            <v>0</v>
          </cell>
          <cell r="G118">
            <v>0</v>
          </cell>
          <cell r="H118">
            <v>105780000</v>
          </cell>
          <cell r="I118">
            <v>19307000000</v>
          </cell>
          <cell r="J118">
            <v>6.76074881288253E-3</v>
          </cell>
          <cell r="K118">
            <v>5.1728042814204879E-2</v>
          </cell>
          <cell r="L118">
            <v>0.34038807829031342</v>
          </cell>
          <cell r="M118">
            <v>73.072865389807646</v>
          </cell>
          <cell r="N118">
            <v>0</v>
          </cell>
          <cell r="O118">
            <v>0</v>
          </cell>
          <cell r="P118"/>
          <cell r="Q118">
            <v>73.471742259725048</v>
          </cell>
        </row>
        <row r="119">
          <cell r="A119" t="str">
            <v>Kyrgyzstan</v>
          </cell>
          <cell r="B119">
            <v>1720000</v>
          </cell>
          <cell r="C119">
            <v>2580000</v>
          </cell>
          <cell r="D119">
            <v>46472680000</v>
          </cell>
          <cell r="E119">
            <v>89662740000</v>
          </cell>
          <cell r="F119">
            <v>0</v>
          </cell>
          <cell r="G119">
            <v>6652960000</v>
          </cell>
          <cell r="H119">
            <v>9697360000</v>
          </cell>
          <cell r="I119">
            <v>142792680000</v>
          </cell>
          <cell r="J119">
            <v>5.1946189564482592E-4</v>
          </cell>
          <cell r="K119">
            <v>1.3398283876534759E-4</v>
          </cell>
          <cell r="L119">
            <v>12.440495137184508</v>
          </cell>
          <cell r="M119">
            <v>46.448933638922945</v>
          </cell>
          <cell r="N119">
            <v>0</v>
          </cell>
          <cell r="O119">
            <v>3.4465029458435996</v>
          </cell>
          <cell r="P119"/>
          <cell r="Q119">
            <v>58.890082220841862</v>
          </cell>
        </row>
        <row r="120">
          <cell r="A120" t="str">
            <v>Laos</v>
          </cell>
          <cell r="B120">
            <v>2131080000</v>
          </cell>
          <cell r="C120">
            <v>443760000</v>
          </cell>
          <cell r="D120">
            <v>0</v>
          </cell>
          <cell r="E120">
            <v>2249760000</v>
          </cell>
          <cell r="F120">
            <v>0</v>
          </cell>
          <cell r="G120">
            <v>0</v>
          </cell>
          <cell r="H120">
            <v>1154120000</v>
          </cell>
          <cell r="I120">
            <v>4824600000</v>
          </cell>
          <cell r="J120">
            <v>60.993933155995215</v>
          </cell>
          <cell r="K120">
            <v>18.684887886844415</v>
          </cell>
          <cell r="L120">
            <v>0</v>
          </cell>
          <cell r="M120">
            <v>208.1262210195402</v>
          </cell>
          <cell r="N120">
            <v>0</v>
          </cell>
          <cell r="O120">
            <v>0</v>
          </cell>
          <cell r="P120"/>
          <cell r="Q120">
            <v>287.80504206237981</v>
          </cell>
        </row>
        <row r="121">
          <cell r="A121" t="str">
            <v>Latvia</v>
          </cell>
          <cell r="B121">
            <v>0</v>
          </cell>
          <cell r="C121">
            <v>2573120000</v>
          </cell>
          <cell r="D121">
            <v>11180000</v>
          </cell>
          <cell r="E121">
            <v>1720000</v>
          </cell>
          <cell r="F121">
            <v>0</v>
          </cell>
          <cell r="G121">
            <v>0</v>
          </cell>
          <cell r="H121">
            <v>2113880000</v>
          </cell>
          <cell r="I121">
            <v>2586020000</v>
          </cell>
          <cell r="J121">
            <v>0</v>
          </cell>
          <cell r="K121">
            <v>101.17176914913323</v>
          </cell>
          <cell r="L121">
            <v>0.57897449646170074</v>
          </cell>
          <cell r="M121">
            <v>0.13114497535777939</v>
          </cell>
          <cell r="N121">
            <v>0</v>
          </cell>
          <cell r="O121">
            <v>0</v>
          </cell>
          <cell r="P121"/>
          <cell r="Q121">
            <v>101.88188862095271</v>
          </cell>
        </row>
        <row r="122">
          <cell r="A122" t="str">
            <v>Lebanon</v>
          </cell>
          <cell r="B122">
            <v>742180000</v>
          </cell>
          <cell r="C122">
            <v>2580000</v>
          </cell>
          <cell r="D122">
            <v>760240000</v>
          </cell>
          <cell r="E122">
            <v>2218800000</v>
          </cell>
          <cell r="F122">
            <v>0</v>
          </cell>
          <cell r="G122">
            <v>0</v>
          </cell>
          <cell r="H122">
            <v>38700000</v>
          </cell>
          <cell r="I122">
            <v>3723800000</v>
          </cell>
          <cell r="J122">
            <v>14.743228134479043</v>
          </cell>
          <cell r="K122">
            <v>7.9729359073715159E-2</v>
          </cell>
          <cell r="L122">
            <v>26.178428937892967</v>
          </cell>
          <cell r="M122">
            <v>199.57126524849471</v>
          </cell>
          <cell r="N122">
            <v>0</v>
          </cell>
          <cell r="O122">
            <v>0</v>
          </cell>
          <cell r="P122"/>
          <cell r="Q122">
            <v>240.57265167994044</v>
          </cell>
        </row>
        <row r="123">
          <cell r="A123" t="str">
            <v>Lesotho</v>
          </cell>
          <cell r="B123">
            <v>3774540000</v>
          </cell>
          <cell r="C123">
            <v>0</v>
          </cell>
          <cell r="D123">
            <v>0</v>
          </cell>
          <cell r="E123">
            <v>9623400000</v>
          </cell>
          <cell r="F123">
            <v>0</v>
          </cell>
          <cell r="G123">
            <v>0</v>
          </cell>
          <cell r="H123">
            <v>1720000</v>
          </cell>
          <cell r="I123">
            <v>13397940000</v>
          </cell>
          <cell r="J123">
            <v>23.156785582358264</v>
          </cell>
          <cell r="K123">
            <v>0</v>
          </cell>
          <cell r="L123">
            <v>0</v>
          </cell>
          <cell r="M123">
            <v>75.992228983525692</v>
          </cell>
          <cell r="N123">
            <v>0</v>
          </cell>
          <cell r="O123">
            <v>0</v>
          </cell>
          <cell r="P123"/>
          <cell r="Q123">
            <v>99.149014565883959</v>
          </cell>
        </row>
        <row r="124">
          <cell r="A124" t="str">
            <v>Liberia</v>
          </cell>
          <cell r="B124">
            <v>393020000</v>
          </cell>
          <cell r="C124">
            <v>0</v>
          </cell>
          <cell r="D124">
            <v>0</v>
          </cell>
          <cell r="E124">
            <v>0</v>
          </cell>
          <cell r="F124">
            <v>122120000</v>
          </cell>
          <cell r="G124">
            <v>0</v>
          </cell>
          <cell r="H124">
            <v>555560000</v>
          </cell>
          <cell r="I124">
            <v>515140000</v>
          </cell>
          <cell r="J124">
            <v>104.35403561521345</v>
          </cell>
          <cell r="K124">
            <v>0</v>
          </cell>
          <cell r="L124">
            <v>0</v>
          </cell>
          <cell r="M124">
            <v>0</v>
          </cell>
          <cell r="N124">
            <v>48.467335030072206</v>
          </cell>
          <cell r="O124">
            <v>0</v>
          </cell>
          <cell r="P124"/>
          <cell r="Q124">
            <v>152.82137064528564</v>
          </cell>
        </row>
        <row r="125">
          <cell r="A125" t="str">
            <v>Libya</v>
          </cell>
          <cell r="B125">
            <v>21667700000</v>
          </cell>
          <cell r="C125">
            <v>6880000</v>
          </cell>
          <cell r="D125">
            <v>54327060000</v>
          </cell>
          <cell r="E125">
            <v>1685867460000</v>
          </cell>
          <cell r="F125">
            <v>0</v>
          </cell>
          <cell r="G125">
            <v>0</v>
          </cell>
          <cell r="H125">
            <v>622640000</v>
          </cell>
          <cell r="I125">
            <v>1761869100000</v>
          </cell>
          <cell r="J125">
            <v>0.68309504840452528</v>
          </cell>
          <cell r="K125">
            <v>4.5456864951548617E-5</v>
          </cell>
          <cell r="L125">
            <v>1.5291434948128233</v>
          </cell>
          <cell r="M125">
            <v>70.781453343933293</v>
          </cell>
          <cell r="N125">
            <v>0</v>
          </cell>
          <cell r="O125">
            <v>0</v>
          </cell>
          <cell r="P125"/>
          <cell r="Q125">
            <v>72.993737344015599</v>
          </cell>
        </row>
        <row r="126">
          <cell r="A126" t="str">
            <v>Liechtenstein</v>
          </cell>
          <cell r="B126">
            <v>860000</v>
          </cell>
          <cell r="C126">
            <v>0</v>
          </cell>
          <cell r="D126">
            <v>860000</v>
          </cell>
          <cell r="E126">
            <v>0</v>
          </cell>
          <cell r="F126">
            <v>0</v>
          </cell>
          <cell r="G126">
            <v>0</v>
          </cell>
          <cell r="H126">
            <v>0</v>
          </cell>
          <cell r="I126">
            <v>1720000</v>
          </cell>
          <cell r="J126">
            <v>61.035856064262667</v>
          </cell>
          <cell r="K126">
            <v>0</v>
          </cell>
          <cell r="L126">
            <v>93.702919771230626</v>
          </cell>
          <cell r="M126">
            <v>0</v>
          </cell>
          <cell r="N126">
            <v>0</v>
          </cell>
          <cell r="O126">
            <v>0</v>
          </cell>
          <cell r="P126"/>
          <cell r="Q126">
            <v>154.7387758354933</v>
          </cell>
        </row>
        <row r="127">
          <cell r="A127" t="str">
            <v>Lithuania</v>
          </cell>
          <cell r="B127">
            <v>43000000</v>
          </cell>
          <cell r="C127">
            <v>829040000</v>
          </cell>
          <cell r="D127">
            <v>11180000</v>
          </cell>
          <cell r="E127">
            <v>20640000</v>
          </cell>
          <cell r="F127">
            <v>0</v>
          </cell>
          <cell r="G127">
            <v>0</v>
          </cell>
          <cell r="H127">
            <v>1726020000</v>
          </cell>
          <cell r="I127">
            <v>903860000</v>
          </cell>
          <cell r="J127">
            <v>5.6856580261462275</v>
          </cell>
          <cell r="K127">
            <v>87.980813147418445</v>
          </cell>
          <cell r="L127">
            <v>1.632056575684913</v>
          </cell>
          <cell r="M127">
            <v>4.3712609405193028</v>
          </cell>
          <cell r="N127">
            <v>0</v>
          </cell>
          <cell r="O127">
            <v>0</v>
          </cell>
          <cell r="P127"/>
          <cell r="Q127">
            <v>99.669788689768893</v>
          </cell>
        </row>
        <row r="128">
          <cell r="A128" t="str">
            <v>Luxembourg</v>
          </cell>
          <cell r="B128">
            <v>0</v>
          </cell>
          <cell r="C128">
            <v>0</v>
          </cell>
          <cell r="D128">
            <v>0</v>
          </cell>
          <cell r="E128">
            <v>0</v>
          </cell>
          <cell r="F128">
            <v>0</v>
          </cell>
          <cell r="G128">
            <v>0</v>
          </cell>
          <cell r="H128">
            <v>4300000</v>
          </cell>
          <cell r="I128">
            <v>0</v>
          </cell>
          <cell r="J128" t="e">
            <v>#DIV/0!</v>
          </cell>
          <cell r="K128" t="e">
            <v>#DIV/0!</v>
          </cell>
          <cell r="L128" t="e">
            <v>#DIV/0!</v>
          </cell>
          <cell r="M128" t="e">
            <v>#DIV/0!</v>
          </cell>
          <cell r="N128" t="e">
            <v>#DIV/0!</v>
          </cell>
          <cell r="O128" t="e">
            <v>#DIV/0!</v>
          </cell>
          <cell r="P128"/>
          <cell r="Q128">
            <v>0</v>
          </cell>
        </row>
        <row r="129">
          <cell r="A129" t="str">
            <v>Madagascar</v>
          </cell>
          <cell r="B129">
            <v>79838960000</v>
          </cell>
          <cell r="C129">
            <v>0</v>
          </cell>
          <cell r="D129">
            <v>0</v>
          </cell>
          <cell r="E129">
            <v>0</v>
          </cell>
          <cell r="F129">
            <v>172860000</v>
          </cell>
          <cell r="G129">
            <v>0</v>
          </cell>
          <cell r="H129">
            <v>7320320000</v>
          </cell>
          <cell r="I129">
            <v>80011820000</v>
          </cell>
          <cell r="J129">
            <v>118.63224674219848</v>
          </cell>
          <cell r="K129">
            <v>0</v>
          </cell>
          <cell r="L129">
            <v>0</v>
          </cell>
          <cell r="M129">
            <v>0</v>
          </cell>
          <cell r="N129">
            <v>0.24006754433978489</v>
          </cell>
          <cell r="O129">
            <v>0</v>
          </cell>
          <cell r="P129"/>
          <cell r="Q129">
            <v>118.87231428653826</v>
          </cell>
        </row>
        <row r="130">
          <cell r="A130" t="str">
            <v>Madeira</v>
          </cell>
          <cell r="B130" t="e">
            <v>#N/A</v>
          </cell>
          <cell r="C130" t="e">
            <v>#N/A</v>
          </cell>
          <cell r="D130" t="e">
            <v>#N/A</v>
          </cell>
          <cell r="E130" t="e">
            <v>#N/A</v>
          </cell>
          <cell r="F130" t="e">
            <v>#N/A</v>
          </cell>
          <cell r="G130" t="e">
            <v>#N/A</v>
          </cell>
          <cell r="H130" t="e">
            <v>#N/A</v>
          </cell>
          <cell r="I130" t="e">
            <v>#N/A</v>
          </cell>
          <cell r="J130" t="e">
            <v>#N/A</v>
          </cell>
          <cell r="K130" t="e">
            <v>#N/A</v>
          </cell>
          <cell r="L130" t="e">
            <v>#N/A</v>
          </cell>
          <cell r="M130" t="e">
            <v>#N/A</v>
          </cell>
          <cell r="N130" t="e">
            <v>#N/A</v>
          </cell>
          <cell r="O130" t="e">
            <v>#N/A</v>
          </cell>
          <cell r="P130"/>
          <cell r="Q130">
            <v>0</v>
          </cell>
        </row>
        <row r="131">
          <cell r="A131" t="str">
            <v>Malawi</v>
          </cell>
          <cell r="B131">
            <v>9022260000</v>
          </cell>
          <cell r="C131">
            <v>3217260000</v>
          </cell>
          <cell r="D131">
            <v>860000</v>
          </cell>
          <cell r="E131">
            <v>172000000</v>
          </cell>
          <cell r="F131">
            <v>0</v>
          </cell>
          <cell r="G131">
            <v>0</v>
          </cell>
          <cell r="H131">
            <v>24576220000</v>
          </cell>
          <cell r="I131">
            <v>12412380000</v>
          </cell>
          <cell r="J131">
            <v>86.005166656231907</v>
          </cell>
          <cell r="K131">
            <v>17.332280493878333</v>
          </cell>
          <cell r="L131">
            <v>8.6193675828634825E-3</v>
          </cell>
          <cell r="M131">
            <v>4.2694793645085412</v>
          </cell>
          <cell r="N131">
            <v>0</v>
          </cell>
          <cell r="O131">
            <v>0</v>
          </cell>
          <cell r="P131"/>
          <cell r="Q131">
            <v>107.61554588220164</v>
          </cell>
        </row>
        <row r="132">
          <cell r="A132" t="str">
            <v>Malaysia</v>
          </cell>
          <cell r="B132">
            <v>673380000</v>
          </cell>
          <cell r="C132">
            <v>0</v>
          </cell>
          <cell r="D132">
            <v>0</v>
          </cell>
          <cell r="E132">
            <v>0</v>
          </cell>
          <cell r="F132">
            <v>6891180000</v>
          </cell>
          <cell r="G132">
            <v>0</v>
          </cell>
          <cell r="H132">
            <v>4177020000</v>
          </cell>
          <cell r="I132">
            <v>7564560000</v>
          </cell>
          <cell r="J132">
            <v>12.291421025580773</v>
          </cell>
          <cell r="K132">
            <v>0</v>
          </cell>
          <cell r="L132">
            <v>0</v>
          </cell>
          <cell r="M132">
            <v>0</v>
          </cell>
          <cell r="N132">
            <v>185.06699366894279</v>
          </cell>
          <cell r="O132">
            <v>0</v>
          </cell>
          <cell r="P132"/>
          <cell r="Q132">
            <v>197.35841469452356</v>
          </cell>
        </row>
        <row r="133">
          <cell r="A133" t="str">
            <v>Mali</v>
          </cell>
          <cell r="B133">
            <v>65135540000</v>
          </cell>
          <cell r="C133">
            <v>7423520000</v>
          </cell>
          <cell r="D133">
            <v>20930680000</v>
          </cell>
          <cell r="E133">
            <v>776006380000</v>
          </cell>
          <cell r="F133">
            <v>0</v>
          </cell>
          <cell r="G133">
            <v>0</v>
          </cell>
          <cell r="H133">
            <v>3597380000</v>
          </cell>
          <cell r="I133">
            <v>869496120000</v>
          </cell>
          <cell r="J133">
            <v>8.8424958450073987</v>
          </cell>
          <cell r="K133">
            <v>0.37289260302931265</v>
          </cell>
          <cell r="L133">
            <v>2.7216849355760511</v>
          </cell>
          <cell r="M133">
            <v>129.20790241609666</v>
          </cell>
          <cell r="N133">
            <v>0</v>
          </cell>
          <cell r="O133">
            <v>0</v>
          </cell>
          <cell r="P133"/>
          <cell r="Q133">
            <v>141.14497579970941</v>
          </cell>
        </row>
        <row r="134">
          <cell r="A134" t="str">
            <v>Malta</v>
          </cell>
          <cell r="B134">
            <v>4300000</v>
          </cell>
          <cell r="C134">
            <v>0</v>
          </cell>
          <cell r="D134">
            <v>24080000</v>
          </cell>
          <cell r="E134">
            <v>860000</v>
          </cell>
          <cell r="F134">
            <v>0</v>
          </cell>
          <cell r="G134">
            <v>0</v>
          </cell>
          <cell r="H134">
            <v>40420000</v>
          </cell>
          <cell r="I134">
            <v>29240000</v>
          </cell>
          <cell r="J134">
            <v>10.87829354207182</v>
          </cell>
          <cell r="K134">
            <v>0</v>
          </cell>
          <cell r="L134">
            <v>87.663156579023251</v>
          </cell>
          <cell r="M134">
            <v>5.7723571893956622</v>
          </cell>
          <cell r="N134">
            <v>0</v>
          </cell>
          <cell r="O134">
            <v>0</v>
          </cell>
          <cell r="P134"/>
          <cell r="Q134">
            <v>104.31380731049073</v>
          </cell>
        </row>
        <row r="135">
          <cell r="A135" t="str">
            <v>Martinique</v>
          </cell>
          <cell r="B135"/>
          <cell r="C135"/>
          <cell r="D135"/>
          <cell r="E135"/>
          <cell r="F135"/>
          <cell r="G135"/>
          <cell r="H135"/>
          <cell r="I135">
            <v>0</v>
          </cell>
          <cell r="J135"/>
          <cell r="K135"/>
          <cell r="L135"/>
          <cell r="M135"/>
          <cell r="N135"/>
          <cell r="O135"/>
          <cell r="P135"/>
          <cell r="Q135">
            <v>0</v>
          </cell>
        </row>
        <row r="136">
          <cell r="A136" t="str">
            <v>Mauritania</v>
          </cell>
          <cell r="B136">
            <v>124700000</v>
          </cell>
          <cell r="C136">
            <v>192640000</v>
          </cell>
          <cell r="D136">
            <v>22290340000</v>
          </cell>
          <cell r="E136">
            <v>909796580000</v>
          </cell>
          <cell r="F136">
            <v>0</v>
          </cell>
          <cell r="G136">
            <v>0</v>
          </cell>
          <cell r="H136">
            <v>645000000</v>
          </cell>
          <cell r="I136">
            <v>932404260000</v>
          </cell>
          <cell r="J136">
            <v>7.5568485507179015E-3</v>
          </cell>
          <cell r="K136">
            <v>2.2737933143918677E-3</v>
          </cell>
          <cell r="L136">
            <v>1.20533865904939</v>
          </cell>
          <cell r="M136">
            <v>72.178813268751668</v>
          </cell>
          <cell r="N136">
            <v>0</v>
          </cell>
          <cell r="O136">
            <v>0</v>
          </cell>
          <cell r="P136"/>
          <cell r="Q136">
            <v>73.393982569666164</v>
          </cell>
        </row>
        <row r="137">
          <cell r="A137" t="str">
            <v>Mayotte</v>
          </cell>
          <cell r="B137"/>
          <cell r="C137"/>
          <cell r="D137"/>
          <cell r="E137"/>
          <cell r="F137"/>
          <cell r="G137"/>
          <cell r="H137"/>
          <cell r="I137">
            <v>0</v>
          </cell>
          <cell r="J137"/>
          <cell r="K137"/>
          <cell r="L137"/>
          <cell r="M137"/>
          <cell r="N137"/>
          <cell r="O137"/>
          <cell r="P137"/>
          <cell r="Q137">
            <v>0</v>
          </cell>
        </row>
        <row r="138">
          <cell r="A138" t="str">
            <v>Mexico</v>
          </cell>
          <cell r="B138">
            <v>816668900000</v>
          </cell>
          <cell r="C138">
            <v>14729220000</v>
          </cell>
          <cell r="D138">
            <v>1720000</v>
          </cell>
          <cell r="E138">
            <v>16902440000</v>
          </cell>
          <cell r="F138">
            <v>9214040000</v>
          </cell>
          <cell r="G138">
            <v>14620000</v>
          </cell>
          <cell r="H138">
            <v>24485060000</v>
          </cell>
          <cell r="I138">
            <v>857530940000</v>
          </cell>
          <cell r="J138">
            <v>41.165528976538745</v>
          </cell>
          <cell r="K138">
            <v>0.13218817270878924</v>
          </cell>
          <cell r="L138">
            <v>7.70819048673951E-5</v>
          </cell>
          <cell r="M138">
            <v>1.4580395040922296</v>
          </cell>
          <cell r="N138">
            <v>8.2691894809480235E-2</v>
          </cell>
          <cell r="O138">
            <v>1.2611514994183323E-3</v>
          </cell>
          <cell r="P138"/>
          <cell r="Q138">
            <v>42.838525630054107</v>
          </cell>
        </row>
        <row r="139">
          <cell r="A139" t="str">
            <v>Moldova</v>
          </cell>
          <cell r="B139"/>
          <cell r="C139">
            <v>54180000</v>
          </cell>
          <cell r="D139">
            <v>173720000</v>
          </cell>
          <cell r="E139">
            <v>0</v>
          </cell>
          <cell r="F139">
            <v>0</v>
          </cell>
          <cell r="G139">
            <v>0</v>
          </cell>
          <cell r="H139">
            <v>402480000</v>
          </cell>
          <cell r="I139">
            <v>227900000</v>
          </cell>
          <cell r="J139"/>
          <cell r="K139">
            <v>5.3433844417743854</v>
          </cell>
          <cell r="L139">
            <v>56.386505695810762</v>
          </cell>
          <cell r="M139">
            <v>0</v>
          </cell>
          <cell r="N139">
            <v>0</v>
          </cell>
          <cell r="O139">
            <v>0</v>
          </cell>
          <cell r="P139"/>
          <cell r="Q139">
            <v>61.729890137585144</v>
          </cell>
        </row>
        <row r="140">
          <cell r="A140" t="str">
            <v>Mongolia</v>
          </cell>
          <cell r="B140">
            <v>18060000</v>
          </cell>
          <cell r="C140">
            <v>36120000</v>
          </cell>
          <cell r="D140">
            <v>555403480000</v>
          </cell>
          <cell r="E140">
            <v>1245246460000</v>
          </cell>
          <cell r="F140">
            <v>0</v>
          </cell>
          <cell r="G140">
            <v>624360000</v>
          </cell>
          <cell r="H140">
            <v>23050580000</v>
          </cell>
          <cell r="I140">
            <v>1801328480000</v>
          </cell>
          <cell r="J140">
            <v>1.1982290814177565E-3</v>
          </cell>
          <cell r="K140">
            <v>8.6397570738578765E-4</v>
          </cell>
          <cell r="L140">
            <v>35.011182946215108</v>
          </cell>
          <cell r="M140">
            <v>95.957128840207275</v>
          </cell>
          <cell r="N140">
            <v>0</v>
          </cell>
          <cell r="O140">
            <v>4.811239773584404E-2</v>
          </cell>
          <cell r="P140"/>
          <cell r="Q140">
            <v>130.9703739912112</v>
          </cell>
        </row>
        <row r="141">
          <cell r="A141" t="str">
            <v>Montenegro</v>
          </cell>
          <cell r="B141">
            <v>149640000</v>
          </cell>
          <cell r="C141">
            <v>150500000</v>
          </cell>
          <cell r="D141">
            <v>726700000</v>
          </cell>
          <cell r="E141">
            <v>156520000</v>
          </cell>
          <cell r="F141">
            <v>0</v>
          </cell>
          <cell r="G141">
            <v>0</v>
          </cell>
          <cell r="H141">
            <v>401620000</v>
          </cell>
          <cell r="I141">
            <v>1183360000</v>
          </cell>
          <cell r="J141">
            <v>15.132971105874233</v>
          </cell>
          <cell r="K141">
            <v>24.022711245036508</v>
          </cell>
          <cell r="L141">
            <v>130.01430547974147</v>
          </cell>
          <cell r="M141">
            <v>48.177190991053038</v>
          </cell>
          <cell r="N141">
            <v>0</v>
          </cell>
          <cell r="O141">
            <v>0</v>
          </cell>
          <cell r="P141"/>
          <cell r="Q141">
            <v>217.34717882170523</v>
          </cell>
        </row>
        <row r="142">
          <cell r="A142" t="str">
            <v>Montserrat</v>
          </cell>
          <cell r="B142">
            <v>3440000</v>
          </cell>
          <cell r="C142">
            <v>0</v>
          </cell>
          <cell r="D142">
            <v>0</v>
          </cell>
          <cell r="E142">
            <v>860000</v>
          </cell>
          <cell r="F142">
            <v>0</v>
          </cell>
          <cell r="G142">
            <v>0</v>
          </cell>
          <cell r="H142">
            <v>23220000</v>
          </cell>
          <cell r="I142">
            <v>4300000</v>
          </cell>
          <cell r="J142">
            <v>109.51840622933999</v>
          </cell>
          <cell r="K142">
            <v>0</v>
          </cell>
          <cell r="L142">
            <v>0</v>
          </cell>
          <cell r="M142">
            <v>78.355630941961152</v>
          </cell>
          <cell r="N142">
            <v>0</v>
          </cell>
          <cell r="O142">
            <v>0</v>
          </cell>
          <cell r="P142"/>
          <cell r="Q142">
            <v>187.87403717130115</v>
          </cell>
        </row>
        <row r="143">
          <cell r="A143" t="str">
            <v>Morocco</v>
          </cell>
          <cell r="B143">
            <v>6698540000</v>
          </cell>
          <cell r="C143">
            <v>0</v>
          </cell>
          <cell r="D143">
            <v>88697820000</v>
          </cell>
          <cell r="E143">
            <v>217394240000</v>
          </cell>
          <cell r="F143">
            <v>0</v>
          </cell>
          <cell r="G143">
            <v>0</v>
          </cell>
          <cell r="H143">
            <v>1378580000</v>
          </cell>
          <cell r="I143">
            <v>312790600000</v>
          </cell>
          <cell r="J143">
            <v>1.0809748423210201</v>
          </cell>
          <cell r="K143">
            <v>0</v>
          </cell>
          <cell r="L143">
            <v>12.74452175034668</v>
          </cell>
          <cell r="M143">
            <v>51.411944054949714</v>
          </cell>
          <cell r="N143">
            <v>0</v>
          </cell>
          <cell r="O143">
            <v>0</v>
          </cell>
          <cell r="P143"/>
          <cell r="Q143">
            <v>65.237440647617419</v>
          </cell>
        </row>
        <row r="144">
          <cell r="A144" t="str">
            <v>Mozambique</v>
          </cell>
          <cell r="B144">
            <v>231874920000</v>
          </cell>
          <cell r="C144">
            <v>67080000</v>
          </cell>
          <cell r="D144">
            <v>860000</v>
          </cell>
          <cell r="E144">
            <v>8527760000</v>
          </cell>
          <cell r="F144">
            <v>0</v>
          </cell>
          <cell r="G144">
            <v>0</v>
          </cell>
          <cell r="H144">
            <v>14148720000</v>
          </cell>
          <cell r="I144">
            <v>240470620000</v>
          </cell>
          <cell r="J144">
            <v>114.01414545578081</v>
          </cell>
          <cell r="K144">
            <v>1.8587176167115145E-2</v>
          </cell>
          <cell r="L144">
            <v>4.4394251381197524E-4</v>
          </cell>
          <cell r="M144">
            <v>9.5295114855724883</v>
          </cell>
          <cell r="N144">
            <v>0</v>
          </cell>
          <cell r="O144">
            <v>0</v>
          </cell>
          <cell r="P144"/>
          <cell r="Q144">
            <v>123.56268806003422</v>
          </cell>
        </row>
        <row r="145">
          <cell r="A145" t="str">
            <v>Myanmar</v>
          </cell>
          <cell r="B145">
            <v>151235300000</v>
          </cell>
          <cell r="C145">
            <v>0</v>
          </cell>
          <cell r="D145">
            <v>2580000</v>
          </cell>
          <cell r="E145">
            <v>96320000</v>
          </cell>
          <cell r="F145">
            <v>3683380000</v>
          </cell>
          <cell r="G145">
            <v>1413840000</v>
          </cell>
          <cell r="H145">
            <v>10177240000</v>
          </cell>
          <cell r="I145">
            <v>156431420000</v>
          </cell>
          <cell r="J145">
            <v>133.20214168926606</v>
          </cell>
          <cell r="K145">
            <v>0</v>
          </cell>
          <cell r="L145">
            <v>4.5780674133681721E-3</v>
          </cell>
          <cell r="M145">
            <v>0.27481751398936993</v>
          </cell>
          <cell r="N145">
            <v>4.7905096547986794</v>
          </cell>
          <cell r="O145">
            <v>4.0339285089153947</v>
          </cell>
          <cell r="P145"/>
          <cell r="Q145">
            <v>138.27204692546749</v>
          </cell>
        </row>
        <row r="146">
          <cell r="A146" t="str">
            <v>Namibia</v>
          </cell>
          <cell r="B146">
            <v>20353620000</v>
          </cell>
          <cell r="C146">
            <v>691440000</v>
          </cell>
          <cell r="D146">
            <v>96689800000</v>
          </cell>
          <cell r="E146">
            <v>120615860000</v>
          </cell>
          <cell r="F146">
            <v>0</v>
          </cell>
          <cell r="G146">
            <v>0</v>
          </cell>
          <cell r="H146">
            <v>1019100000</v>
          </cell>
          <cell r="I146">
            <v>238350720000</v>
          </cell>
          <cell r="J146">
            <v>4.1606961240827331</v>
          </cell>
          <cell r="K146">
            <v>2.3814418006266991E-2</v>
          </cell>
          <cell r="L146">
            <v>17.822843025244463</v>
          </cell>
          <cell r="M146">
            <v>37.433258729758329</v>
          </cell>
          <cell r="N146">
            <v>0</v>
          </cell>
          <cell r="O146">
            <v>0</v>
          </cell>
          <cell r="P146"/>
          <cell r="Q146">
            <v>59.440612297091789</v>
          </cell>
        </row>
        <row r="147">
          <cell r="A147" t="str">
            <v>Nepal</v>
          </cell>
          <cell r="B147">
            <v>14038640000</v>
          </cell>
          <cell r="C147">
            <v>30960000</v>
          </cell>
          <cell r="D147">
            <v>7956720000</v>
          </cell>
          <cell r="E147">
            <v>3323900000</v>
          </cell>
          <cell r="F147">
            <v>0</v>
          </cell>
          <cell r="G147">
            <v>9880540000</v>
          </cell>
          <cell r="H147">
            <v>211560000</v>
          </cell>
          <cell r="I147">
            <v>35230760000</v>
          </cell>
          <cell r="J147">
            <v>19.355338545030069</v>
          </cell>
          <cell r="K147">
            <v>7.1619747907373535E-2</v>
          </cell>
          <cell r="L147">
            <v>11.563847302360243</v>
          </cell>
          <cell r="M147">
            <v>27.925973827090285</v>
          </cell>
          <cell r="N147">
            <v>0</v>
          </cell>
          <cell r="O147">
            <v>83.012034488859058</v>
          </cell>
          <cell r="P147"/>
          <cell r="Q147">
            <v>58.916779422387975</v>
          </cell>
        </row>
        <row r="148">
          <cell r="A148" t="str">
            <v>Netherlands</v>
          </cell>
          <cell r="B148">
            <v>561580000</v>
          </cell>
          <cell r="C148">
            <v>700900000</v>
          </cell>
          <cell r="D148">
            <v>13760000</v>
          </cell>
          <cell r="E148">
            <v>184040000</v>
          </cell>
          <cell r="F148">
            <v>860000</v>
          </cell>
          <cell r="G148">
            <v>0</v>
          </cell>
          <cell r="H148">
            <v>5245140000</v>
          </cell>
          <cell r="I148">
            <v>1461140000</v>
          </cell>
          <cell r="J148">
            <v>45.935927369958186</v>
          </cell>
          <cell r="K148">
            <v>50.522156191521425</v>
          </cell>
          <cell r="L148">
            <v>1.2211475108734346</v>
          </cell>
          <cell r="M148">
            <v>25.628707568099575</v>
          </cell>
          <cell r="N148">
            <v>6.199037569511831E-2</v>
          </cell>
          <cell r="O148">
            <v>0</v>
          </cell>
          <cell r="P148"/>
          <cell r="Q148">
            <v>123.36992901614774</v>
          </cell>
        </row>
        <row r="149">
          <cell r="A149" t="str">
            <v>New Caledonia</v>
          </cell>
          <cell r="B149"/>
          <cell r="C149">
            <v>0</v>
          </cell>
          <cell r="D149">
            <v>0</v>
          </cell>
          <cell r="E149"/>
          <cell r="F149">
            <v>212420000</v>
          </cell>
          <cell r="G149">
            <v>0</v>
          </cell>
          <cell r="H149"/>
          <cell r="I149">
            <v>212420000</v>
          </cell>
          <cell r="J149"/>
          <cell r="K149">
            <v>0</v>
          </cell>
          <cell r="L149">
            <v>0</v>
          </cell>
          <cell r="M149"/>
          <cell r="N149">
            <v>200.13478105814838</v>
          </cell>
          <cell r="O149">
            <v>0</v>
          </cell>
          <cell r="P149"/>
          <cell r="Q149">
            <v>200.13478105814838</v>
          </cell>
        </row>
        <row r="150">
          <cell r="A150" t="str">
            <v>New Zealand</v>
          </cell>
          <cell r="B150">
            <v>1421580000</v>
          </cell>
          <cell r="C150">
            <v>0</v>
          </cell>
          <cell r="D150">
            <v>0</v>
          </cell>
          <cell r="E150">
            <v>1207440000</v>
          </cell>
          <cell r="F150">
            <v>187480000</v>
          </cell>
          <cell r="G150">
            <v>4674960000</v>
          </cell>
          <cell r="H150">
            <v>11033800000</v>
          </cell>
          <cell r="I150">
            <v>7491460000</v>
          </cell>
          <cell r="J150">
            <v>23.190195177974267</v>
          </cell>
          <cell r="K150">
            <v>0</v>
          </cell>
          <cell r="L150">
            <v>0</v>
          </cell>
          <cell r="M150">
            <v>69.303981136681344</v>
          </cell>
          <cell r="N150">
            <v>4.6635983075861844</v>
          </cell>
          <cell r="O150">
            <v>268.33079875997134</v>
          </cell>
          <cell r="P150"/>
          <cell r="Q150">
            <v>97.157774622241803</v>
          </cell>
        </row>
        <row r="151">
          <cell r="A151" t="str">
            <v>Nicaragua</v>
          </cell>
          <cell r="B151">
            <v>141040000</v>
          </cell>
          <cell r="C151">
            <v>0</v>
          </cell>
          <cell r="D151">
            <v>27520000</v>
          </cell>
          <cell r="E151">
            <v>860000</v>
          </cell>
          <cell r="F151">
            <v>924500000</v>
          </cell>
          <cell r="G151">
            <v>0</v>
          </cell>
          <cell r="H151">
            <v>11697720000</v>
          </cell>
          <cell r="I151">
            <v>1093920000</v>
          </cell>
          <cell r="J151">
            <v>17.61732370253409</v>
          </cell>
          <cell r="K151">
            <v>0</v>
          </cell>
          <cell r="L151">
            <v>6.0577191835957658</v>
          </cell>
          <cell r="M151">
            <v>0.35088500492843405</v>
          </cell>
          <cell r="N151">
            <v>172.90233790963592</v>
          </cell>
          <cell r="O151">
            <v>0</v>
          </cell>
          <cell r="P151"/>
          <cell r="Q151">
            <v>196.92826580069419</v>
          </cell>
        </row>
        <row r="152">
          <cell r="A152" t="str">
            <v>Niger</v>
          </cell>
          <cell r="B152">
            <v>721540000</v>
          </cell>
          <cell r="C152">
            <v>180600000</v>
          </cell>
          <cell r="D152">
            <v>17834680000</v>
          </cell>
          <cell r="E152">
            <v>899185040000</v>
          </cell>
          <cell r="F152">
            <v>0</v>
          </cell>
          <cell r="G152">
            <v>0</v>
          </cell>
          <cell r="H152">
            <v>153080000</v>
          </cell>
          <cell r="I152">
            <v>917921860000</v>
          </cell>
          <cell r="J152">
            <v>4.4866239923582026E-2</v>
          </cell>
          <cell r="K152">
            <v>1.8967320147459438E-3</v>
          </cell>
          <cell r="L152">
            <v>0.98134510274188169</v>
          </cell>
          <cell r="M152">
            <v>72.46245550091291</v>
          </cell>
          <cell r="N152">
            <v>0</v>
          </cell>
          <cell r="O152">
            <v>0</v>
          </cell>
          <cell r="P152"/>
          <cell r="Q152">
            <v>73.490563575593114</v>
          </cell>
        </row>
        <row r="153">
          <cell r="A153" t="str">
            <v>Nigeria</v>
          </cell>
          <cell r="B153">
            <v>150370140000</v>
          </cell>
          <cell r="C153">
            <v>81700000</v>
          </cell>
          <cell r="D153">
            <v>3352280000</v>
          </cell>
          <cell r="E153">
            <v>1548860000</v>
          </cell>
          <cell r="F153">
            <v>6011400000</v>
          </cell>
          <cell r="G153">
            <v>0</v>
          </cell>
          <cell r="H153">
            <v>9951060000</v>
          </cell>
          <cell r="I153">
            <v>161364380000</v>
          </cell>
          <cell r="J153">
            <v>110.21434473488729</v>
          </cell>
          <cell r="K153">
            <v>5.2628913220792564E-2</v>
          </cell>
          <cell r="L153">
            <v>2.9409359766176753</v>
          </cell>
          <cell r="M153">
            <v>3.0906394864169648</v>
          </cell>
          <cell r="N153">
            <v>3.8723800359298948</v>
          </cell>
          <cell r="O153">
            <v>0</v>
          </cell>
          <cell r="P153"/>
          <cell r="Q153">
            <v>120.17092914707261</v>
          </cell>
        </row>
        <row r="154">
          <cell r="A154" t="str">
            <v>North Korea</v>
          </cell>
          <cell r="B154">
            <v>0</v>
          </cell>
          <cell r="C154">
            <v>2580000</v>
          </cell>
          <cell r="D154">
            <v>32766860000</v>
          </cell>
          <cell r="E154">
            <v>8901000000</v>
          </cell>
          <cell r="F154">
            <v>0</v>
          </cell>
          <cell r="G154">
            <v>0</v>
          </cell>
          <cell r="H154">
            <v>2109580000</v>
          </cell>
          <cell r="I154">
            <v>41670440000</v>
          </cell>
          <cell r="J154">
            <v>0</v>
          </cell>
          <cell r="K154">
            <v>8.7001184534380143E-3</v>
          </cell>
          <cell r="L154">
            <v>133.02394450367072</v>
          </cell>
          <cell r="M154">
            <v>56.471497784196018</v>
          </cell>
          <cell r="N154">
            <v>0</v>
          </cell>
          <cell r="O154">
            <v>0</v>
          </cell>
          <cell r="P154"/>
          <cell r="Q154">
            <v>189.50414240632017</v>
          </cell>
        </row>
        <row r="155">
          <cell r="A155" t="str">
            <v>Norway</v>
          </cell>
          <cell r="B155">
            <v>103451980000</v>
          </cell>
          <cell r="C155">
            <v>44205720000</v>
          </cell>
          <cell r="D155">
            <v>216681300000</v>
          </cell>
          <cell r="E155">
            <v>53777520000</v>
          </cell>
          <cell r="F155">
            <v>0</v>
          </cell>
          <cell r="G155">
            <v>299814060000</v>
          </cell>
          <cell r="H155">
            <v>48707820000</v>
          </cell>
          <cell r="I155">
            <v>717930580000</v>
          </cell>
          <cell r="J155">
            <v>7.305280250992789</v>
          </cell>
          <cell r="K155">
            <v>4.7368287226048551</v>
          </cell>
          <cell r="L155">
            <v>15.453585703298142</v>
          </cell>
          <cell r="M155">
            <v>10.672060189393093</v>
          </cell>
          <cell r="N155">
            <v>0</v>
          </cell>
          <cell r="O155">
            <v>59.497605950335974</v>
          </cell>
          <cell r="P155"/>
          <cell r="Q155">
            <v>38.167754866288881</v>
          </cell>
        </row>
        <row r="156">
          <cell r="A156" t="str">
            <v>Oman</v>
          </cell>
          <cell r="B156">
            <v>3157060000</v>
          </cell>
          <cell r="C156">
            <v>0</v>
          </cell>
          <cell r="D156">
            <v>1847280000</v>
          </cell>
          <cell r="E156">
            <v>324007580000</v>
          </cell>
          <cell r="F156">
            <v>4300000</v>
          </cell>
          <cell r="G156">
            <v>0</v>
          </cell>
          <cell r="H156">
            <v>666500000</v>
          </cell>
          <cell r="I156">
            <v>329016220000</v>
          </cell>
          <cell r="J156">
            <v>0.51676175740860142</v>
          </cell>
          <cell r="K156">
            <v>0</v>
          </cell>
          <cell r="L156">
            <v>0.27027491094551498</v>
          </cell>
          <cell r="M156">
            <v>72.846308436267861</v>
          </cell>
          <cell r="N156">
            <v>1.3931426735447368E-4</v>
          </cell>
          <cell r="O156">
            <v>0</v>
          </cell>
          <cell r="P156"/>
          <cell r="Q156">
            <v>73.633484418889338</v>
          </cell>
        </row>
        <row r="157">
          <cell r="A157" t="str">
            <v>Pakistan</v>
          </cell>
          <cell r="B157">
            <v>1963380000</v>
          </cell>
          <cell r="C157">
            <v>116100000</v>
          </cell>
          <cell r="D157">
            <v>18591480000</v>
          </cell>
          <cell r="E157">
            <v>619008220000</v>
          </cell>
          <cell r="F157">
            <v>1064680000</v>
          </cell>
          <cell r="G157">
            <v>29046500000</v>
          </cell>
          <cell r="H157">
            <v>5562480000</v>
          </cell>
          <cell r="I157">
            <v>669790360000</v>
          </cell>
          <cell r="J157">
            <v>0.21377660305997714</v>
          </cell>
          <cell r="K157">
            <v>1.3950049608152445E-3</v>
          </cell>
          <cell r="L157">
            <v>1.5073977548020032</v>
          </cell>
          <cell r="M157">
            <v>68.363959777481014</v>
          </cell>
          <cell r="N157">
            <v>1.2792712159179799E-2</v>
          </cell>
          <cell r="O157">
            <v>3.207927929739935</v>
          </cell>
          <cell r="P157"/>
          <cell r="Q157">
            <v>70.099321852462992</v>
          </cell>
        </row>
        <row r="158">
          <cell r="A158" t="str">
            <v>Palestinian Territory</v>
          </cell>
          <cell r="B158">
            <v>39560000</v>
          </cell>
          <cell r="C158">
            <v>860000</v>
          </cell>
          <cell r="D158">
            <v>1607340000</v>
          </cell>
          <cell r="E158">
            <v>1649480000</v>
          </cell>
          <cell r="F158">
            <v>0</v>
          </cell>
          <cell r="G158">
            <v>0</v>
          </cell>
          <cell r="H158">
            <v>270900000</v>
          </cell>
          <cell r="I158">
            <v>3297240000</v>
          </cell>
          <cell r="J158">
            <v>0.52585224253552376</v>
          </cell>
          <cell r="K158">
            <v>2.1451412325118177E-3</v>
          </cell>
          <cell r="L158">
            <v>19.006435223984436</v>
          </cell>
          <cell r="M158">
            <v>37.005491834407273</v>
          </cell>
          <cell r="N158">
            <v>0</v>
          </cell>
          <cell r="O158">
            <v>0</v>
          </cell>
          <cell r="P158"/>
          <cell r="Q158">
            <v>56.539924442159744</v>
          </cell>
        </row>
        <row r="159">
          <cell r="A159" t="str">
            <v>Panama</v>
          </cell>
          <cell r="B159">
            <v>1380300000</v>
          </cell>
          <cell r="C159">
            <v>0</v>
          </cell>
          <cell r="D159">
            <v>0</v>
          </cell>
          <cell r="E159">
            <v>527180000</v>
          </cell>
          <cell r="F159">
            <v>1737200000</v>
          </cell>
          <cell r="G159">
            <v>1720000</v>
          </cell>
          <cell r="H159">
            <v>2319420000</v>
          </cell>
          <cell r="I159">
            <v>3646400000</v>
          </cell>
          <cell r="J159">
            <v>52.153023881808593</v>
          </cell>
          <cell r="K159">
            <v>0</v>
          </cell>
          <cell r="L159">
            <v>0</v>
          </cell>
          <cell r="M159">
            <v>64.527752406339019</v>
          </cell>
          <cell r="N159">
            <v>96.928752630214746</v>
          </cell>
          <cell r="O159">
            <v>0.21053100295706043</v>
          </cell>
          <cell r="P159"/>
          <cell r="Q159">
            <v>213.60952891836234</v>
          </cell>
        </row>
        <row r="160">
          <cell r="A160" t="str">
            <v>Papua New Guinea</v>
          </cell>
          <cell r="B160">
            <v>7531020000</v>
          </cell>
          <cell r="C160">
            <v>0</v>
          </cell>
          <cell r="D160">
            <v>0</v>
          </cell>
          <cell r="E160">
            <v>21500000</v>
          </cell>
          <cell r="F160">
            <v>1410400000</v>
          </cell>
          <cell r="G160">
            <v>0</v>
          </cell>
          <cell r="H160">
            <v>9661240000</v>
          </cell>
          <cell r="I160">
            <v>8962920000</v>
          </cell>
          <cell r="J160">
            <v>117.02324388169026</v>
          </cell>
          <cell r="K160">
            <v>0</v>
          </cell>
          <cell r="L160">
            <v>0</v>
          </cell>
          <cell r="M160">
            <v>1.0706335786532528</v>
          </cell>
          <cell r="N160">
            <v>31.779694438996131</v>
          </cell>
          <cell r="O160">
            <v>0</v>
          </cell>
          <cell r="P160"/>
          <cell r="Q160">
            <v>149.87357189933965</v>
          </cell>
        </row>
        <row r="161">
          <cell r="A161" t="str">
            <v>Paraguay</v>
          </cell>
          <cell r="B161">
            <v>43228760000</v>
          </cell>
          <cell r="C161">
            <v>19601120000</v>
          </cell>
          <cell r="D161">
            <v>34400000</v>
          </cell>
          <cell r="E161">
            <v>17200000</v>
          </cell>
          <cell r="F161">
            <v>0</v>
          </cell>
          <cell r="G161">
            <v>0</v>
          </cell>
          <cell r="H161">
            <v>4586380000</v>
          </cell>
          <cell r="I161">
            <v>62881480000</v>
          </cell>
          <cell r="J161">
            <v>81.193490859476555</v>
          </cell>
          <cell r="K161">
            <v>21.393347548289231</v>
          </cell>
          <cell r="L161">
            <v>6.6604721528270711E-2</v>
          </cell>
          <cell r="M161">
            <v>5.5598962296159252E-2</v>
          </cell>
          <cell r="N161">
            <v>0</v>
          </cell>
          <cell r="O161">
            <v>0</v>
          </cell>
          <cell r="P161"/>
          <cell r="Q161">
            <v>102.70904209159021</v>
          </cell>
        </row>
        <row r="162">
          <cell r="A162" t="str">
            <v>Peru</v>
          </cell>
          <cell r="B162">
            <v>191147900000</v>
          </cell>
          <cell r="C162">
            <v>1675280000</v>
          </cell>
          <cell r="D162">
            <v>67243400000</v>
          </cell>
          <cell r="E162">
            <v>113348000000</v>
          </cell>
          <cell r="F162">
            <v>0</v>
          </cell>
          <cell r="G162">
            <v>2553340000</v>
          </cell>
          <cell r="H162">
            <v>18337780000</v>
          </cell>
          <cell r="I162">
            <v>375967920000</v>
          </cell>
          <cell r="J162">
            <v>25.166443269747255</v>
          </cell>
          <cell r="K162">
            <v>0.31714679212354513</v>
          </cell>
          <cell r="L162">
            <v>9.1577579304512895</v>
          </cell>
          <cell r="M162">
            <v>86.112024033183658</v>
          </cell>
          <cell r="N162">
            <v>0</v>
          </cell>
          <cell r="O162">
            <v>1.9398072788658747</v>
          </cell>
          <cell r="P162"/>
          <cell r="Q162">
            <v>120.75337202550574</v>
          </cell>
        </row>
        <row r="163">
          <cell r="A163" t="str">
            <v>Philippines</v>
          </cell>
          <cell r="B163">
            <v>3062460000</v>
          </cell>
          <cell r="C163">
            <v>0</v>
          </cell>
          <cell r="D163">
            <v>0</v>
          </cell>
          <cell r="E163">
            <v>0</v>
          </cell>
          <cell r="F163">
            <v>1525640000</v>
          </cell>
          <cell r="G163">
            <v>0</v>
          </cell>
          <cell r="H163">
            <v>11402740000</v>
          </cell>
          <cell r="I163">
            <v>4588100000</v>
          </cell>
          <cell r="J163">
            <v>92.414212549993223</v>
          </cell>
          <cell r="K163">
            <v>0</v>
          </cell>
          <cell r="L163">
            <v>0</v>
          </cell>
          <cell r="M163">
            <v>0</v>
          </cell>
          <cell r="N163">
            <v>67.427543892444916</v>
          </cell>
          <cell r="O163">
            <v>0</v>
          </cell>
          <cell r="P163"/>
          <cell r="Q163">
            <v>159.84175644243814</v>
          </cell>
        </row>
        <row r="164">
          <cell r="A164" t="str">
            <v>Poland</v>
          </cell>
          <cell r="B164">
            <v>52460000</v>
          </cell>
          <cell r="C164">
            <v>1483500000</v>
          </cell>
          <cell r="D164">
            <v>118680000</v>
          </cell>
          <cell r="E164">
            <v>65360000</v>
          </cell>
          <cell r="F164">
            <v>0</v>
          </cell>
          <cell r="G164">
            <v>0</v>
          </cell>
          <cell r="H164">
            <v>6419040000</v>
          </cell>
          <cell r="I164">
            <v>1720000000</v>
          </cell>
          <cell r="J164">
            <v>3.6459446265327933</v>
          </cell>
          <cell r="K164">
            <v>72.878724632267094</v>
          </cell>
          <cell r="L164">
            <v>8.5886197840237219</v>
          </cell>
          <cell r="M164">
            <v>7.3461246795486508</v>
          </cell>
          <cell r="N164">
            <v>0</v>
          </cell>
          <cell r="O164">
            <v>0</v>
          </cell>
          <cell r="P164"/>
          <cell r="Q164">
            <v>92.459413722372261</v>
          </cell>
        </row>
        <row r="165">
          <cell r="A165" t="str">
            <v>Portugal</v>
          </cell>
          <cell r="B165">
            <v>6349380000</v>
          </cell>
          <cell r="C165">
            <v>143620000</v>
          </cell>
          <cell r="D165">
            <v>1802560000</v>
          </cell>
          <cell r="E165">
            <v>391300000</v>
          </cell>
          <cell r="F165">
            <v>0</v>
          </cell>
          <cell r="G165">
            <v>20640000</v>
          </cell>
          <cell r="H165">
            <v>1654640000</v>
          </cell>
          <cell r="I165">
            <v>8707500000</v>
          </cell>
          <cell r="J165">
            <v>53.939575338626213</v>
          </cell>
          <cell r="K165">
            <v>1.4235939710855334</v>
          </cell>
          <cell r="L165">
            <v>23.108534996526412</v>
          </cell>
          <cell r="M165">
            <v>11.79912135773302</v>
          </cell>
          <cell r="N165">
            <v>0</v>
          </cell>
          <cell r="O165">
            <v>0.62237123645185155</v>
          </cell>
          <cell r="P165"/>
          <cell r="Q165">
            <v>90.270825663971166</v>
          </cell>
        </row>
        <row r="166">
          <cell r="A166" t="str">
            <v>Puerto Rico</v>
          </cell>
          <cell r="B166">
            <v>0</v>
          </cell>
          <cell r="C166">
            <v>860000</v>
          </cell>
          <cell r="D166">
            <v>3440000</v>
          </cell>
          <cell r="E166">
            <v>0</v>
          </cell>
          <cell r="F166">
            <v>45580000</v>
          </cell>
          <cell r="G166">
            <v>0</v>
          </cell>
          <cell r="H166">
            <v>353460000</v>
          </cell>
          <cell r="I166">
            <v>49880000</v>
          </cell>
          <cell r="J166">
            <v>0</v>
          </cell>
          <cell r="K166">
            <v>2.2949170693238954</v>
          </cell>
          <cell r="L166">
            <v>12.020900227878299</v>
          </cell>
          <cell r="M166">
            <v>0</v>
          </cell>
          <cell r="N166">
            <v>121.63060467416646</v>
          </cell>
          <cell r="O166">
            <v>0</v>
          </cell>
          <cell r="P166"/>
          <cell r="Q166">
            <v>135.94642197136866</v>
          </cell>
        </row>
        <row r="167">
          <cell r="A167" t="str">
            <v>Qatar</v>
          </cell>
          <cell r="B167">
            <v>4300000</v>
          </cell>
          <cell r="C167">
            <v>0</v>
          </cell>
          <cell r="D167">
            <v>19780000</v>
          </cell>
          <cell r="E167">
            <v>11967760000</v>
          </cell>
          <cell r="F167">
            <v>860000</v>
          </cell>
          <cell r="G167">
            <v>0</v>
          </cell>
          <cell r="H167">
            <v>182320000</v>
          </cell>
          <cell r="I167">
            <v>11992700000</v>
          </cell>
          <cell r="J167">
            <v>1.971302685720399E-2</v>
          </cell>
          <cell r="K167">
            <v>0</v>
          </cell>
          <cell r="L167">
            <v>8.1107089674002042E-2</v>
          </cell>
          <cell r="M167">
            <v>73.818563207888545</v>
          </cell>
          <cell r="N167">
            <v>8.2537818054454262E-4</v>
          </cell>
          <cell r="O167">
            <v>0</v>
          </cell>
          <cell r="P167"/>
          <cell r="Q167">
            <v>73.920208702600306</v>
          </cell>
        </row>
        <row r="168">
          <cell r="A168" t="str">
            <v>Romania</v>
          </cell>
          <cell r="B168">
            <v>932240000</v>
          </cell>
          <cell r="C168">
            <v>4177880000</v>
          </cell>
          <cell r="D168">
            <v>170280000</v>
          </cell>
          <cell r="E168">
            <v>166840000</v>
          </cell>
          <cell r="F168">
            <v>0</v>
          </cell>
          <cell r="G168">
            <v>0</v>
          </cell>
          <cell r="H168">
            <v>4832340000</v>
          </cell>
          <cell r="I168">
            <v>5447240000</v>
          </cell>
          <cell r="J168">
            <v>20.453846789027981</v>
          </cell>
          <cell r="K168">
            <v>64.515158543216316</v>
          </cell>
          <cell r="L168">
            <v>4.2761796703747867</v>
          </cell>
          <cell r="M168">
            <v>5.5450107209215957</v>
          </cell>
          <cell r="N168">
            <v>0</v>
          </cell>
          <cell r="O168">
            <v>0</v>
          </cell>
          <cell r="P168"/>
          <cell r="Q168">
            <v>94.790195723540677</v>
          </cell>
        </row>
        <row r="169">
          <cell r="A169" t="str">
            <v>Russian Federation</v>
          </cell>
          <cell r="B169">
            <v>796593060000</v>
          </cell>
          <cell r="C169">
            <v>1490343880000</v>
          </cell>
          <cell r="D169">
            <v>91820480000</v>
          </cell>
          <cell r="E169">
            <v>1696620040000</v>
          </cell>
          <cell r="F169">
            <v>0</v>
          </cell>
          <cell r="G169">
            <v>308752900000</v>
          </cell>
          <cell r="H169">
            <v>1220151660000</v>
          </cell>
          <cell r="I169">
            <v>4384130360000</v>
          </cell>
          <cell r="J169">
            <v>16.138961159534976</v>
          </cell>
          <cell r="K169">
            <v>14.480065113064764</v>
          </cell>
          <cell r="L169">
            <v>1.9603333991848551</v>
          </cell>
          <cell r="M169">
            <v>53.418841807713093</v>
          </cell>
          <cell r="N169">
            <v>0</v>
          </cell>
          <cell r="O169">
            <v>9.7212233345850745</v>
          </cell>
          <cell r="P169"/>
          <cell r="Q169">
            <v>85.998201479497681</v>
          </cell>
        </row>
        <row r="170">
          <cell r="A170" t="str">
            <v>Rwanda</v>
          </cell>
          <cell r="B170">
            <v>2518940000</v>
          </cell>
          <cell r="C170">
            <v>868600000</v>
          </cell>
          <cell r="D170">
            <v>6020000</v>
          </cell>
          <cell r="E170">
            <v>0</v>
          </cell>
          <cell r="F170">
            <v>0</v>
          </cell>
          <cell r="G170">
            <v>0</v>
          </cell>
          <cell r="H170">
            <v>1487800000</v>
          </cell>
          <cell r="I170">
            <v>3393560000</v>
          </cell>
          <cell r="J170">
            <v>88.153220761003425</v>
          </cell>
          <cell r="K170">
            <v>16.070149061964784</v>
          </cell>
          <cell r="L170">
            <v>0.22258009383248506</v>
          </cell>
          <cell r="M170">
            <v>0</v>
          </cell>
          <cell r="N170">
            <v>0</v>
          </cell>
          <cell r="O170">
            <v>0</v>
          </cell>
          <cell r="P170"/>
          <cell r="Q170">
            <v>104.4459499168007</v>
          </cell>
        </row>
        <row r="171">
          <cell r="A171" t="str">
            <v>Saba</v>
          </cell>
          <cell r="B171" t="e">
            <v>#N/A</v>
          </cell>
          <cell r="C171" t="e">
            <v>#N/A</v>
          </cell>
          <cell r="D171" t="e">
            <v>#N/A</v>
          </cell>
          <cell r="E171" t="e">
            <v>#N/A</v>
          </cell>
          <cell r="F171" t="e">
            <v>#N/A</v>
          </cell>
          <cell r="G171" t="e">
            <v>#N/A</v>
          </cell>
          <cell r="H171" t="e">
            <v>#N/A</v>
          </cell>
          <cell r="I171" t="e">
            <v>#N/A</v>
          </cell>
          <cell r="J171" t="e">
            <v>#N/A</v>
          </cell>
          <cell r="K171" t="e">
            <v>#N/A</v>
          </cell>
          <cell r="L171" t="e">
            <v>#N/A</v>
          </cell>
          <cell r="M171" t="e">
            <v>#N/A</v>
          </cell>
          <cell r="N171" t="e">
            <v>#N/A</v>
          </cell>
          <cell r="O171" t="e">
            <v>#N/A</v>
          </cell>
          <cell r="P171"/>
          <cell r="Q171">
            <v>0</v>
          </cell>
        </row>
        <row r="172">
          <cell r="A172" t="str">
            <v>Saint Barthelemy</v>
          </cell>
          <cell r="B172" t="e">
            <v>#N/A</v>
          </cell>
          <cell r="C172" t="e">
            <v>#N/A</v>
          </cell>
          <cell r="D172" t="e">
            <v>#N/A</v>
          </cell>
          <cell r="E172" t="e">
            <v>#N/A</v>
          </cell>
          <cell r="F172" t="e">
            <v>#N/A</v>
          </cell>
          <cell r="G172" t="e">
            <v>#N/A</v>
          </cell>
          <cell r="H172" t="e">
            <v>#N/A</v>
          </cell>
          <cell r="I172" t="e">
            <v>#N/A</v>
          </cell>
          <cell r="J172" t="e">
            <v>#N/A</v>
          </cell>
          <cell r="K172" t="e">
            <v>#N/A</v>
          </cell>
          <cell r="L172" t="e">
            <v>#N/A</v>
          </cell>
          <cell r="M172" t="e">
            <v>#N/A</v>
          </cell>
          <cell r="N172" t="e">
            <v>#N/A</v>
          </cell>
          <cell r="O172" t="e">
            <v>#N/A</v>
          </cell>
          <cell r="P172"/>
          <cell r="Q172">
            <v>0</v>
          </cell>
        </row>
        <row r="173">
          <cell r="A173" t="str">
            <v>Saint Eustatius</v>
          </cell>
          <cell r="B173" t="e">
            <v>#N/A</v>
          </cell>
          <cell r="C173" t="e">
            <v>#N/A</v>
          </cell>
          <cell r="D173" t="e">
            <v>#N/A</v>
          </cell>
          <cell r="E173" t="e">
            <v>#N/A</v>
          </cell>
          <cell r="F173" t="e">
            <v>#N/A</v>
          </cell>
          <cell r="G173" t="e">
            <v>#N/A</v>
          </cell>
          <cell r="H173" t="e">
            <v>#N/A</v>
          </cell>
          <cell r="I173" t="e">
            <v>#N/A</v>
          </cell>
          <cell r="J173" t="e">
            <v>#N/A</v>
          </cell>
          <cell r="K173" t="e">
            <v>#N/A</v>
          </cell>
          <cell r="L173" t="e">
            <v>#N/A</v>
          </cell>
          <cell r="M173" t="e">
            <v>#N/A</v>
          </cell>
          <cell r="N173" t="e">
            <v>#N/A</v>
          </cell>
          <cell r="O173" t="e">
            <v>#N/A</v>
          </cell>
          <cell r="P173"/>
          <cell r="Q173">
            <v>0</v>
          </cell>
        </row>
        <row r="174">
          <cell r="A174" t="str">
            <v>Saint Kitts and Nevis</v>
          </cell>
          <cell r="B174">
            <v>0</v>
          </cell>
          <cell r="C174">
            <v>0</v>
          </cell>
          <cell r="D174">
            <v>0</v>
          </cell>
          <cell r="E174">
            <v>0</v>
          </cell>
          <cell r="F174">
            <v>0</v>
          </cell>
          <cell r="G174">
            <v>0</v>
          </cell>
          <cell r="H174">
            <v>38700000</v>
          </cell>
          <cell r="I174">
            <v>0</v>
          </cell>
          <cell r="J174" t="e">
            <v>#DIV/0!</v>
          </cell>
          <cell r="K174" t="e">
            <v>#DIV/0!</v>
          </cell>
          <cell r="L174" t="e">
            <v>#DIV/0!</v>
          </cell>
          <cell r="M174" t="e">
            <v>#DIV/0!</v>
          </cell>
          <cell r="N174" t="e">
            <v>#DIV/0!</v>
          </cell>
          <cell r="O174" t="e">
            <v>#DIV/0!</v>
          </cell>
          <cell r="P174"/>
          <cell r="Q174">
            <v>0</v>
          </cell>
        </row>
        <row r="175">
          <cell r="A175" t="str">
            <v>Saint Lucia</v>
          </cell>
          <cell r="B175">
            <v>0</v>
          </cell>
          <cell r="C175">
            <v>0</v>
          </cell>
          <cell r="D175">
            <v>0</v>
          </cell>
          <cell r="E175">
            <v>0</v>
          </cell>
          <cell r="F175">
            <v>1720000</v>
          </cell>
          <cell r="G175">
            <v>0</v>
          </cell>
          <cell r="H175">
            <v>58480000</v>
          </cell>
          <cell r="I175">
            <v>1720000</v>
          </cell>
          <cell r="J175">
            <v>0</v>
          </cell>
          <cell r="K175">
            <v>0</v>
          </cell>
          <cell r="L175">
            <v>0</v>
          </cell>
          <cell r="M175">
            <v>0</v>
          </cell>
          <cell r="N175">
            <v>185.8067560024532</v>
          </cell>
          <cell r="O175">
            <v>0</v>
          </cell>
          <cell r="P175"/>
          <cell r="Q175">
            <v>185.8067560024532</v>
          </cell>
        </row>
        <row r="176">
          <cell r="A176" t="str">
            <v>Saint Martin</v>
          </cell>
          <cell r="B176" t="e">
            <v>#N/A</v>
          </cell>
          <cell r="C176" t="e">
            <v>#N/A</v>
          </cell>
          <cell r="D176" t="e">
            <v>#N/A</v>
          </cell>
          <cell r="E176" t="e">
            <v>#N/A</v>
          </cell>
          <cell r="F176" t="e">
            <v>#N/A</v>
          </cell>
          <cell r="G176" t="e">
            <v>#N/A</v>
          </cell>
          <cell r="H176" t="e">
            <v>#N/A</v>
          </cell>
          <cell r="I176" t="e">
            <v>#N/A</v>
          </cell>
          <cell r="J176" t="e">
            <v>#N/A</v>
          </cell>
          <cell r="K176" t="e">
            <v>#N/A</v>
          </cell>
          <cell r="L176" t="e">
            <v>#N/A</v>
          </cell>
          <cell r="M176" t="e">
            <v>#N/A</v>
          </cell>
          <cell r="N176" t="e">
            <v>#N/A</v>
          </cell>
          <cell r="O176" t="e">
            <v>#N/A</v>
          </cell>
          <cell r="P176"/>
          <cell r="Q176">
            <v>0</v>
          </cell>
        </row>
        <row r="177">
          <cell r="A177" t="str">
            <v>Saint Pierre and Miquelon</v>
          </cell>
          <cell r="B177"/>
          <cell r="C177">
            <v>3440000</v>
          </cell>
          <cell r="D177">
            <v>20640000</v>
          </cell>
          <cell r="E177"/>
          <cell r="F177">
            <v>0</v>
          </cell>
          <cell r="G177">
            <v>0</v>
          </cell>
          <cell r="H177"/>
          <cell r="I177">
            <v>24080000</v>
          </cell>
          <cell r="J177"/>
          <cell r="K177">
            <v>22.616005111308763</v>
          </cell>
          <cell r="L177">
            <v>120.51549743319126</v>
          </cell>
          <cell r="M177"/>
          <cell r="N177">
            <v>0</v>
          </cell>
          <cell r="O177">
            <v>0</v>
          </cell>
          <cell r="P177"/>
          <cell r="Q177">
            <v>143.13150254450002</v>
          </cell>
        </row>
        <row r="178">
          <cell r="A178" t="str">
            <v>Saint Vincent and the Grenadines</v>
          </cell>
          <cell r="B178">
            <v>0</v>
          </cell>
          <cell r="C178">
            <v>24940000</v>
          </cell>
          <cell r="D178">
            <v>0</v>
          </cell>
          <cell r="E178">
            <v>8600000</v>
          </cell>
          <cell r="F178">
            <v>0</v>
          </cell>
          <cell r="G178">
            <v>0</v>
          </cell>
          <cell r="H178">
            <v>104920000</v>
          </cell>
          <cell r="I178">
            <v>33540000</v>
          </cell>
          <cell r="J178">
            <v>0</v>
          </cell>
          <cell r="K178">
            <v>151.27275827414027</v>
          </cell>
          <cell r="L178">
            <v>0</v>
          </cell>
          <cell r="M178">
            <v>114.44249391512001</v>
          </cell>
          <cell r="N178">
            <v>0</v>
          </cell>
          <cell r="O178">
            <v>0</v>
          </cell>
          <cell r="P178"/>
          <cell r="Q178">
            <v>265.7152521892603</v>
          </cell>
        </row>
        <row r="179">
          <cell r="A179" t="str">
            <v>San Marino</v>
          </cell>
          <cell r="B179">
            <v>0</v>
          </cell>
          <cell r="C179">
            <v>0</v>
          </cell>
          <cell r="D179">
            <v>0</v>
          </cell>
          <cell r="E179">
            <v>0</v>
          </cell>
          <cell r="F179">
            <v>0</v>
          </cell>
          <cell r="G179">
            <v>0</v>
          </cell>
          <cell r="H179">
            <v>0</v>
          </cell>
          <cell r="I179">
            <v>0</v>
          </cell>
          <cell r="J179" t="e">
            <v>#DIV/0!</v>
          </cell>
          <cell r="K179" t="e">
            <v>#DIV/0!</v>
          </cell>
          <cell r="L179" t="e">
            <v>#DIV/0!</v>
          </cell>
          <cell r="M179" t="e">
            <v>#DIV/0!</v>
          </cell>
          <cell r="N179" t="e">
            <v>#DIV/0!</v>
          </cell>
          <cell r="O179" t="e">
            <v>#DIV/0!</v>
          </cell>
          <cell r="P179"/>
          <cell r="Q179">
            <v>0</v>
          </cell>
        </row>
        <row r="180">
          <cell r="A180" t="str">
            <v>Sao Tome and Principe</v>
          </cell>
          <cell r="B180">
            <v>0</v>
          </cell>
          <cell r="C180">
            <v>0</v>
          </cell>
          <cell r="D180">
            <v>0</v>
          </cell>
          <cell r="E180">
            <v>0</v>
          </cell>
          <cell r="F180">
            <v>7740000</v>
          </cell>
          <cell r="G180">
            <v>0</v>
          </cell>
          <cell r="H180">
            <v>43860000</v>
          </cell>
          <cell r="I180">
            <v>7740000</v>
          </cell>
          <cell r="J180">
            <v>0</v>
          </cell>
          <cell r="K180">
            <v>0</v>
          </cell>
          <cell r="L180">
            <v>0</v>
          </cell>
          <cell r="M180">
            <v>0</v>
          </cell>
          <cell r="N180">
            <v>201.88644587203254</v>
          </cell>
          <cell r="O180">
            <v>0</v>
          </cell>
          <cell r="P180"/>
          <cell r="Q180">
            <v>201.88644587203254</v>
          </cell>
        </row>
        <row r="181">
          <cell r="A181" t="str">
            <v>Saudi Arabia</v>
          </cell>
          <cell r="B181">
            <v>1443940000</v>
          </cell>
          <cell r="C181">
            <v>0</v>
          </cell>
          <cell r="D181">
            <v>14816080000</v>
          </cell>
          <cell r="E181">
            <v>2075106900000</v>
          </cell>
          <cell r="F181">
            <v>130720000</v>
          </cell>
          <cell r="G181">
            <v>0</v>
          </cell>
          <cell r="H181">
            <v>1882540000</v>
          </cell>
          <cell r="I181">
            <v>2091497640000</v>
          </cell>
          <cell r="J181">
            <v>3.7110405984971555E-2</v>
          </cell>
          <cell r="K181">
            <v>0</v>
          </cell>
          <cell r="L181">
            <v>0.3383575109720191</v>
          </cell>
          <cell r="M181">
            <v>73.392685983511299</v>
          </cell>
          <cell r="N181">
            <v>6.1040510928892519E-4</v>
          </cell>
          <cell r="O181">
            <v>0</v>
          </cell>
          <cell r="P181"/>
          <cell r="Q181">
            <v>73.768764305577577</v>
          </cell>
        </row>
        <row r="182">
          <cell r="A182" t="str">
            <v>Senegal</v>
          </cell>
          <cell r="B182">
            <v>56389340000</v>
          </cell>
          <cell r="C182">
            <v>1184220000</v>
          </cell>
          <cell r="D182">
            <v>1289140000</v>
          </cell>
          <cell r="E182">
            <v>6455160000</v>
          </cell>
          <cell r="F182">
            <v>1447380000</v>
          </cell>
          <cell r="G182">
            <v>0</v>
          </cell>
          <cell r="H182">
            <v>2190420000</v>
          </cell>
          <cell r="I182">
            <v>66765240000</v>
          </cell>
          <cell r="J182">
            <v>99.684910411980667</v>
          </cell>
          <cell r="K182">
            <v>0.97267977432696684</v>
          </cell>
          <cell r="L182">
            <v>2.2566477138095324</v>
          </cell>
          <cell r="M182">
            <v>14.52923552509584</v>
          </cell>
          <cell r="N182">
            <v>1.1888308352885151</v>
          </cell>
          <cell r="O182">
            <v>0</v>
          </cell>
          <cell r="P182"/>
          <cell r="Q182">
            <v>118.63230426050151</v>
          </cell>
        </row>
        <row r="183">
          <cell r="A183" t="str">
            <v>Serbia</v>
          </cell>
          <cell r="B183">
            <v>43000000</v>
          </cell>
          <cell r="C183">
            <v>162540000</v>
          </cell>
          <cell r="D183">
            <v>178020000</v>
          </cell>
          <cell r="E183">
            <v>26660000</v>
          </cell>
          <cell r="F183">
            <v>0</v>
          </cell>
          <cell r="G183">
            <v>0</v>
          </cell>
          <cell r="H183">
            <v>923640000</v>
          </cell>
          <cell r="I183">
            <v>410220000</v>
          </cell>
          <cell r="J183">
            <v>12.531352195560295</v>
          </cell>
          <cell r="K183">
            <v>38.627937800296664</v>
          </cell>
          <cell r="L183">
            <v>62.713689626641326</v>
          </cell>
          <cell r="M183">
            <v>13.73082201174466</v>
          </cell>
          <cell r="N183">
            <v>0</v>
          </cell>
          <cell r="O183">
            <v>0</v>
          </cell>
          <cell r="P183"/>
          <cell r="Q183">
            <v>127.60380163424296</v>
          </cell>
        </row>
        <row r="184">
          <cell r="A184" t="str">
            <v>Sierra Leone</v>
          </cell>
          <cell r="B184">
            <v>3079660000</v>
          </cell>
          <cell r="C184">
            <v>73960000</v>
          </cell>
          <cell r="D184">
            <v>0</v>
          </cell>
          <cell r="E184">
            <v>432580000</v>
          </cell>
          <cell r="F184">
            <v>227040000</v>
          </cell>
          <cell r="G184">
            <v>0</v>
          </cell>
          <cell r="H184">
            <v>1004480000</v>
          </cell>
          <cell r="I184">
            <v>3813240000</v>
          </cell>
          <cell r="J184">
            <v>110.77333073890141</v>
          </cell>
          <cell r="K184">
            <v>3.9580493455128227</v>
          </cell>
          <cell r="L184">
            <v>0</v>
          </cell>
          <cell r="M184">
            <v>50.631899033218524</v>
          </cell>
          <cell r="N184">
            <v>12.150291014132387</v>
          </cell>
          <cell r="O184">
            <v>0</v>
          </cell>
          <cell r="P184"/>
          <cell r="Q184">
            <v>177.51357013176514</v>
          </cell>
        </row>
        <row r="185">
          <cell r="A185" t="str">
            <v>Singapore</v>
          </cell>
          <cell r="B185">
            <v>12040000</v>
          </cell>
          <cell r="C185">
            <v>0</v>
          </cell>
          <cell r="D185">
            <v>0</v>
          </cell>
          <cell r="E185">
            <v>0</v>
          </cell>
          <cell r="F185">
            <v>0</v>
          </cell>
          <cell r="G185">
            <v>0</v>
          </cell>
          <cell r="H185">
            <v>44720000</v>
          </cell>
          <cell r="I185">
            <v>12040000</v>
          </cell>
          <cell r="J185">
            <v>136.23106690830619</v>
          </cell>
          <cell r="K185">
            <v>0</v>
          </cell>
          <cell r="L185">
            <v>0</v>
          </cell>
          <cell r="M185">
            <v>0</v>
          </cell>
          <cell r="N185">
            <v>0</v>
          </cell>
          <cell r="O185">
            <v>0</v>
          </cell>
          <cell r="P185"/>
          <cell r="Q185">
            <v>136.23106690830619</v>
          </cell>
        </row>
        <row r="186">
          <cell r="A186" t="str">
            <v>Sint Maarten</v>
          </cell>
          <cell r="B186" t="e">
            <v>#N/A</v>
          </cell>
          <cell r="C186" t="e">
            <v>#N/A</v>
          </cell>
          <cell r="D186" t="e">
            <v>#N/A</v>
          </cell>
          <cell r="E186" t="e">
            <v>#N/A</v>
          </cell>
          <cell r="F186" t="e">
            <v>#N/A</v>
          </cell>
          <cell r="G186" t="e">
            <v>#N/A</v>
          </cell>
          <cell r="H186" t="e">
            <v>#N/A</v>
          </cell>
          <cell r="I186" t="e">
            <v>#N/A</v>
          </cell>
          <cell r="J186" t="e">
            <v>#N/A</v>
          </cell>
          <cell r="K186" t="e">
            <v>#N/A</v>
          </cell>
          <cell r="L186" t="e">
            <v>#N/A</v>
          </cell>
          <cell r="M186" t="e">
            <v>#N/A</v>
          </cell>
          <cell r="N186" t="e">
            <v>#N/A</v>
          </cell>
          <cell r="O186" t="e">
            <v>#N/A</v>
          </cell>
          <cell r="P186"/>
          <cell r="Q186">
            <v>0</v>
          </cell>
        </row>
        <row r="187">
          <cell r="A187" t="str">
            <v>Slovakia</v>
          </cell>
          <cell r="B187">
            <v>182320000</v>
          </cell>
          <cell r="C187">
            <v>17200000</v>
          </cell>
          <cell r="D187">
            <v>49020000</v>
          </cell>
          <cell r="E187">
            <v>93740000</v>
          </cell>
          <cell r="F187">
            <v>0</v>
          </cell>
          <cell r="G187">
            <v>0</v>
          </cell>
          <cell r="H187">
            <v>404200000</v>
          </cell>
          <cell r="I187">
            <v>342280000</v>
          </cell>
          <cell r="J187">
            <v>63.730561670605034</v>
          </cell>
          <cell r="K187">
            <v>6.2001289978221585</v>
          </cell>
          <cell r="L187">
            <v>22.846512565584568</v>
          </cell>
          <cell r="M187">
            <v>78.100979733269128</v>
          </cell>
          <cell r="N187">
            <v>0</v>
          </cell>
          <cell r="O187">
            <v>0</v>
          </cell>
          <cell r="P187"/>
          <cell r="Q187">
            <v>170.87818296728088</v>
          </cell>
        </row>
        <row r="188">
          <cell r="A188" t="str">
            <v>Slovenia</v>
          </cell>
          <cell r="B188">
            <v>300140000</v>
          </cell>
          <cell r="C188">
            <v>31820000</v>
          </cell>
          <cell r="D188">
            <v>132440000</v>
          </cell>
          <cell r="E188">
            <v>259720000</v>
          </cell>
          <cell r="F188">
            <v>0</v>
          </cell>
          <cell r="G188">
            <v>0</v>
          </cell>
          <cell r="H188">
            <v>47300000</v>
          </cell>
          <cell r="I188">
            <v>724120000</v>
          </cell>
          <cell r="J188">
            <v>49.614897769555263</v>
          </cell>
          <cell r="K188">
            <v>8.2989904059631119</v>
          </cell>
          <cell r="L188">
            <v>37.482591758744938</v>
          </cell>
          <cell r="M188">
            <v>135.83976294571715</v>
          </cell>
          <cell r="N188">
            <v>0</v>
          </cell>
          <cell r="O188">
            <v>0</v>
          </cell>
          <cell r="P188"/>
          <cell r="Q188">
            <v>231.23624287998047</v>
          </cell>
        </row>
        <row r="189">
          <cell r="A189" t="str">
            <v>Solomon Islands</v>
          </cell>
          <cell r="B189"/>
          <cell r="C189">
            <v>0</v>
          </cell>
          <cell r="D189">
            <v>0</v>
          </cell>
          <cell r="E189"/>
          <cell r="F189">
            <v>154800000</v>
          </cell>
          <cell r="G189">
            <v>0</v>
          </cell>
          <cell r="H189"/>
          <cell r="I189">
            <v>154800000</v>
          </cell>
          <cell r="J189"/>
          <cell r="K189">
            <v>0</v>
          </cell>
          <cell r="L189">
            <v>0</v>
          </cell>
          <cell r="M189"/>
          <cell r="N189">
            <v>201.8858379468785</v>
          </cell>
          <cell r="O189">
            <v>0</v>
          </cell>
          <cell r="P189"/>
          <cell r="Q189">
            <v>201.8858379468785</v>
          </cell>
        </row>
        <row r="190">
          <cell r="A190" t="str">
            <v>Somalia</v>
          </cell>
          <cell r="B190">
            <v>353290580000</v>
          </cell>
          <cell r="C190">
            <v>481600000</v>
          </cell>
          <cell r="D190">
            <v>67745640000</v>
          </cell>
          <cell r="E190">
            <v>23757500000</v>
          </cell>
          <cell r="F190">
            <v>860000</v>
          </cell>
          <cell r="G190">
            <v>0</v>
          </cell>
          <cell r="H190">
            <v>1129180000</v>
          </cell>
          <cell r="I190">
            <v>445276180000</v>
          </cell>
          <cell r="J190">
            <v>40.281309688804654</v>
          </cell>
          <cell r="K190">
            <v>8.9512803242052588E-3</v>
          </cell>
          <cell r="L190">
            <v>6.8638742968230915</v>
          </cell>
          <cell r="M190">
            <v>3.9467622095016277</v>
          </cell>
          <cell r="N190">
            <v>1.5984429150366531E-5</v>
          </cell>
          <cell r="O190">
            <v>0</v>
          </cell>
          <cell r="P190"/>
          <cell r="Q190">
            <v>51.100913459882726</v>
          </cell>
        </row>
        <row r="191">
          <cell r="A191" t="str">
            <v>South Africa</v>
          </cell>
          <cell r="B191">
            <v>716681860000</v>
          </cell>
          <cell r="C191">
            <v>0</v>
          </cell>
          <cell r="D191">
            <v>283800000</v>
          </cell>
          <cell r="E191">
            <v>72736220000</v>
          </cell>
          <cell r="F191">
            <v>0</v>
          </cell>
          <cell r="G191">
            <v>34400000</v>
          </cell>
          <cell r="H191">
            <v>5059380000</v>
          </cell>
          <cell r="I191">
            <v>789736280000</v>
          </cell>
          <cell r="J191">
            <v>70.807953934507353</v>
          </cell>
          <cell r="K191">
            <v>0</v>
          </cell>
          <cell r="L191">
            <v>2.6582754953630695E-2</v>
          </cell>
          <cell r="M191">
            <v>9.3151229295125724</v>
          </cell>
          <cell r="N191">
            <v>0</v>
          </cell>
          <cell r="O191">
            <v>4.4055111576492764E-3</v>
          </cell>
          <cell r="P191"/>
          <cell r="Q191">
            <v>80.149659618973558</v>
          </cell>
        </row>
        <row r="192">
          <cell r="A192" t="str">
            <v>South Korea</v>
          </cell>
          <cell r="B192">
            <v>0</v>
          </cell>
          <cell r="C192">
            <v>0</v>
          </cell>
          <cell r="D192">
            <v>19977800000</v>
          </cell>
          <cell r="E192">
            <v>624360000</v>
          </cell>
          <cell r="F192">
            <v>0</v>
          </cell>
          <cell r="G192">
            <v>0</v>
          </cell>
          <cell r="H192">
            <v>3700580000</v>
          </cell>
          <cell r="I192">
            <v>20602160000</v>
          </cell>
          <cell r="J192">
            <v>0</v>
          </cell>
          <cell r="K192">
            <v>0</v>
          </cell>
          <cell r="L192">
            <v>191.62637177134044</v>
          </cell>
          <cell r="M192">
            <v>10.342451171878512</v>
          </cell>
          <cell r="N192">
            <v>0</v>
          </cell>
          <cell r="O192">
            <v>0</v>
          </cell>
          <cell r="P192"/>
          <cell r="Q192">
            <v>201.96882294321895</v>
          </cell>
        </row>
        <row r="193">
          <cell r="A193" t="str">
            <v>South Sudan</v>
          </cell>
          <cell r="B193" t="e">
            <v>#N/A</v>
          </cell>
          <cell r="C193" t="e">
            <v>#N/A</v>
          </cell>
          <cell r="D193" t="e">
            <v>#N/A</v>
          </cell>
          <cell r="E193" t="e">
            <v>#N/A</v>
          </cell>
          <cell r="F193" t="e">
            <v>#N/A</v>
          </cell>
          <cell r="G193" t="e">
            <v>#N/A</v>
          </cell>
          <cell r="H193" t="e">
            <v>#N/A</v>
          </cell>
          <cell r="I193" t="e">
            <v>#N/A</v>
          </cell>
          <cell r="J193" t="e">
            <v>#N/A</v>
          </cell>
          <cell r="K193" t="e">
            <v>#N/A</v>
          </cell>
          <cell r="L193" t="e">
            <v>#N/A</v>
          </cell>
          <cell r="M193" t="e">
            <v>#N/A</v>
          </cell>
          <cell r="N193" t="e">
            <v>#N/A</v>
          </cell>
          <cell r="O193" t="e">
            <v>#N/A</v>
          </cell>
          <cell r="P193"/>
          <cell r="Q193">
            <v>0</v>
          </cell>
        </row>
        <row r="194">
          <cell r="A194" t="str">
            <v>Spain</v>
          </cell>
          <cell r="B194">
            <v>76907220000</v>
          </cell>
          <cell r="C194">
            <v>910740000</v>
          </cell>
          <cell r="D194">
            <v>11866280000</v>
          </cell>
          <cell r="E194">
            <v>2865520000</v>
          </cell>
          <cell r="F194">
            <v>0</v>
          </cell>
          <cell r="G194">
            <v>1720000</v>
          </cell>
          <cell r="H194">
            <v>4837500000</v>
          </cell>
          <cell r="I194">
            <v>92551480000</v>
          </cell>
          <cell r="J194">
            <v>61.143363339733462</v>
          </cell>
          <cell r="K194">
            <v>0.22760897682485318</v>
          </cell>
          <cell r="L194">
            <v>9.4842045122177261</v>
          </cell>
          <cell r="M194">
            <v>5.4652295144419236</v>
          </cell>
          <cell r="N194">
            <v>0</v>
          </cell>
          <cell r="O194">
            <v>3.280449888620602E-3</v>
          </cell>
          <cell r="P194"/>
          <cell r="Q194">
            <v>76.320406343217968</v>
          </cell>
        </row>
        <row r="195">
          <cell r="A195" t="str">
            <v>Sri Lanka</v>
          </cell>
          <cell r="B195">
            <v>5994200000</v>
          </cell>
          <cell r="C195">
            <v>0</v>
          </cell>
          <cell r="D195">
            <v>6020000</v>
          </cell>
          <cell r="E195">
            <v>21500000</v>
          </cell>
          <cell r="F195">
            <v>38700000</v>
          </cell>
          <cell r="G195">
            <v>0</v>
          </cell>
          <cell r="H195">
            <v>2393380000</v>
          </cell>
          <cell r="I195">
            <v>6060420000</v>
          </cell>
          <cell r="J195">
            <v>135.33060111965855</v>
          </cell>
          <cell r="K195">
            <v>0</v>
          </cell>
          <cell r="L195">
            <v>0.21732393188046387</v>
          </cell>
          <cell r="M195">
            <v>1.5833891239852707</v>
          </cell>
          <cell r="N195">
            <v>1.3052601080121875</v>
          </cell>
          <cell r="O195">
            <v>0</v>
          </cell>
          <cell r="P195"/>
          <cell r="Q195">
            <v>138.43657428353649</v>
          </cell>
        </row>
        <row r="196">
          <cell r="A196" t="str">
            <v>Sudan</v>
          </cell>
          <cell r="B196">
            <v>160474280000</v>
          </cell>
          <cell r="C196">
            <v>4300000</v>
          </cell>
          <cell r="D196">
            <v>108064160000</v>
          </cell>
          <cell r="E196">
            <v>1021218180000</v>
          </cell>
          <cell r="F196">
            <v>0</v>
          </cell>
          <cell r="G196">
            <v>0</v>
          </cell>
          <cell r="H196">
            <v>4085000000</v>
          </cell>
          <cell r="I196">
            <v>1289760920000</v>
          </cell>
          <cell r="J196">
            <v>6.4784059621267271</v>
          </cell>
          <cell r="K196">
            <v>2.7702310584881903E-5</v>
          </cell>
          <cell r="L196">
            <v>3.8679238725206142</v>
          </cell>
          <cell r="M196">
            <v>58.570510650357029</v>
          </cell>
          <cell r="N196">
            <v>0</v>
          </cell>
          <cell r="O196">
            <v>0</v>
          </cell>
          <cell r="P196"/>
          <cell r="Q196">
            <v>68.916868187314961</v>
          </cell>
        </row>
        <row r="197">
          <cell r="A197" t="str">
            <v>Suriname</v>
          </cell>
          <cell r="B197">
            <v>867740000</v>
          </cell>
          <cell r="C197">
            <v>1061240000</v>
          </cell>
          <cell r="D197">
            <v>0</v>
          </cell>
          <cell r="E197">
            <v>0</v>
          </cell>
          <cell r="F197">
            <v>433440000</v>
          </cell>
          <cell r="G197">
            <v>0</v>
          </cell>
          <cell r="H197">
            <v>2416600000</v>
          </cell>
          <cell r="I197">
            <v>2362420000</v>
          </cell>
          <cell r="J197">
            <v>50.122563269946056</v>
          </cell>
          <cell r="K197">
            <v>91.986602257576578</v>
          </cell>
          <cell r="L197">
            <v>0</v>
          </cell>
          <cell r="M197">
            <v>0</v>
          </cell>
          <cell r="N197">
            <v>37.569892656254943</v>
          </cell>
          <cell r="O197">
            <v>0</v>
          </cell>
          <cell r="P197"/>
          <cell r="Q197">
            <v>179.67905818377758</v>
          </cell>
        </row>
        <row r="198">
          <cell r="A198" t="str">
            <v>Swaziland</v>
          </cell>
          <cell r="B198">
            <v>3977500000</v>
          </cell>
          <cell r="C198">
            <v>0</v>
          </cell>
          <cell r="D198">
            <v>0</v>
          </cell>
          <cell r="E198">
            <v>2702980000</v>
          </cell>
          <cell r="F198">
            <v>0</v>
          </cell>
          <cell r="G198">
            <v>0</v>
          </cell>
          <cell r="H198">
            <v>36980000</v>
          </cell>
          <cell r="I198">
            <v>6680480000</v>
          </cell>
          <cell r="J198">
            <v>43.755124419493285</v>
          </cell>
          <cell r="K198">
            <v>0</v>
          </cell>
          <cell r="L198">
            <v>0</v>
          </cell>
          <cell r="M198">
            <v>101.43656124598506</v>
          </cell>
          <cell r="N198">
            <v>0</v>
          </cell>
          <cell r="O198">
            <v>0</v>
          </cell>
          <cell r="P198"/>
          <cell r="Q198">
            <v>145.19168566547836</v>
          </cell>
        </row>
        <row r="199">
          <cell r="A199" t="str">
            <v>Sweden</v>
          </cell>
          <cell r="B199">
            <v>68567800000</v>
          </cell>
          <cell r="C199">
            <v>53973600000</v>
          </cell>
          <cell r="D199">
            <v>16356340000</v>
          </cell>
          <cell r="E199">
            <v>9029140000</v>
          </cell>
          <cell r="F199">
            <v>0</v>
          </cell>
          <cell r="G199">
            <v>656180000</v>
          </cell>
          <cell r="H199">
            <v>76693940000</v>
          </cell>
          <cell r="I199">
            <v>148583060000</v>
          </cell>
          <cell r="J199">
            <v>40.989589559858686</v>
          </cell>
          <cell r="K199">
            <v>25.752385994132105</v>
          </cell>
          <cell r="L199">
            <v>10.791501323485438</v>
          </cell>
          <cell r="M199">
            <v>10.108941926268963</v>
          </cell>
          <cell r="N199">
            <v>0</v>
          </cell>
          <cell r="O199">
            <v>0.73465308026890364</v>
          </cell>
          <cell r="P199"/>
          <cell r="Q199">
            <v>87.642418803745187</v>
          </cell>
        </row>
        <row r="200">
          <cell r="A200" t="str">
            <v>Switzerland</v>
          </cell>
          <cell r="B200">
            <v>1365680000</v>
          </cell>
          <cell r="C200">
            <v>38700000</v>
          </cell>
          <cell r="D200">
            <v>2589460000</v>
          </cell>
          <cell r="E200">
            <v>5777480000</v>
          </cell>
          <cell r="F200">
            <v>0</v>
          </cell>
          <cell r="G200">
            <v>1707960000</v>
          </cell>
          <cell r="H200">
            <v>2070880000</v>
          </cell>
          <cell r="I200">
            <v>11479280000</v>
          </cell>
          <cell r="J200">
            <v>14.269193609476355</v>
          </cell>
          <cell r="K200">
            <v>0.63588990948891244</v>
          </cell>
          <cell r="L200">
            <v>46.471082787272685</v>
          </cell>
          <cell r="M200">
            <v>216.41277337990164</v>
          </cell>
          <cell r="N200">
            <v>0</v>
          </cell>
          <cell r="O200">
            <v>63.976744259077797</v>
          </cell>
          <cell r="P200"/>
          <cell r="Q200">
            <v>277.7889396861396</v>
          </cell>
        </row>
        <row r="201">
          <cell r="A201" t="str">
            <v>Syria</v>
          </cell>
          <cell r="B201">
            <v>390440000</v>
          </cell>
          <cell r="C201">
            <v>0</v>
          </cell>
          <cell r="D201">
            <v>10808480000</v>
          </cell>
          <cell r="E201">
            <v>146777060000</v>
          </cell>
          <cell r="F201">
            <v>0</v>
          </cell>
          <cell r="G201">
            <v>0</v>
          </cell>
          <cell r="H201">
            <v>1514460000</v>
          </cell>
          <cell r="I201">
            <v>157975980000</v>
          </cell>
          <cell r="J201">
            <v>0.20140894238752191</v>
          </cell>
          <cell r="K201">
            <v>0</v>
          </cell>
          <cell r="L201">
            <v>5.0610805747086633</v>
          </cell>
          <cell r="M201">
            <v>95.935433439325479</v>
          </cell>
          <cell r="N201">
            <v>0</v>
          </cell>
          <cell r="O201">
            <v>0</v>
          </cell>
          <cell r="P201"/>
          <cell r="Q201">
            <v>101.19792295642166</v>
          </cell>
        </row>
        <row r="202">
          <cell r="A202" t="str">
            <v>Tajikistan</v>
          </cell>
          <cell r="B202">
            <v>0</v>
          </cell>
          <cell r="C202">
            <v>68800000</v>
          </cell>
          <cell r="D202">
            <v>4982840000</v>
          </cell>
          <cell r="E202">
            <v>56377300000</v>
          </cell>
          <cell r="F202">
            <v>0</v>
          </cell>
          <cell r="G202">
            <v>27284360000</v>
          </cell>
          <cell r="H202">
            <v>1836100000</v>
          </cell>
          <cell r="I202">
            <v>88713300000</v>
          </cell>
          <cell r="J202">
            <v>0</v>
          </cell>
          <cell r="K202">
            <v>2.27926884507265E-2</v>
          </cell>
          <cell r="L202">
            <v>2.8759311998719994</v>
          </cell>
          <cell r="M202">
            <v>60.265634286973381</v>
          </cell>
          <cell r="N202">
            <v>0</v>
          </cell>
          <cell r="O202">
            <v>29.166158392014605</v>
          </cell>
          <cell r="P202"/>
          <cell r="Q202">
            <v>63.164358175296108</v>
          </cell>
        </row>
        <row r="203">
          <cell r="A203" t="str">
            <v>Tanzania</v>
          </cell>
          <cell r="B203">
            <v>238374800000</v>
          </cell>
          <cell r="C203">
            <v>54553240000</v>
          </cell>
          <cell r="D203">
            <v>196940000</v>
          </cell>
          <cell r="E203">
            <v>1359660000</v>
          </cell>
          <cell r="F203">
            <v>0</v>
          </cell>
          <cell r="G203">
            <v>0</v>
          </cell>
          <cell r="H203">
            <v>61249200000</v>
          </cell>
          <cell r="I203">
            <v>294484640000</v>
          </cell>
          <cell r="J203">
            <v>95.7246026650609</v>
          </cell>
          <cell r="K203">
            <v>10.790462342534635</v>
          </cell>
          <cell r="L203">
            <v>8.0427473879273806E-2</v>
          </cell>
          <cell r="M203">
            <v>1.2390069960925334</v>
          </cell>
          <cell r="N203">
            <v>0</v>
          </cell>
          <cell r="O203">
            <v>0</v>
          </cell>
          <cell r="P203"/>
          <cell r="Q203">
            <v>107.83449947756733</v>
          </cell>
        </row>
        <row r="204">
          <cell r="A204" t="str">
            <v>Thailand</v>
          </cell>
          <cell r="B204">
            <v>13685180000</v>
          </cell>
          <cell r="C204">
            <v>3867420000</v>
          </cell>
          <cell r="D204">
            <v>0</v>
          </cell>
          <cell r="E204">
            <v>58480000</v>
          </cell>
          <cell r="F204">
            <v>2687500000</v>
          </cell>
          <cell r="G204">
            <v>0</v>
          </cell>
          <cell r="H204">
            <v>5126460000</v>
          </cell>
          <cell r="I204">
            <v>20298580000</v>
          </cell>
          <cell r="J204">
            <v>80.09157239762655</v>
          </cell>
          <cell r="K204">
            <v>35.589104826967677</v>
          </cell>
          <cell r="L204">
            <v>0</v>
          </cell>
          <cell r="M204">
            <v>1.2345205857852741</v>
          </cell>
          <cell r="N204">
            <v>24.731143558877918</v>
          </cell>
          <cell r="O204">
            <v>0</v>
          </cell>
          <cell r="P204"/>
          <cell r="Q204">
            <v>141.64634136925741</v>
          </cell>
        </row>
        <row r="205">
          <cell r="A205" t="str">
            <v>The Former Yugoslav Republic of Macedonia</v>
          </cell>
          <cell r="B205">
            <v>495360000</v>
          </cell>
          <cell r="C205">
            <v>20640000</v>
          </cell>
          <cell r="D205">
            <v>93740000</v>
          </cell>
          <cell r="E205">
            <v>6020000</v>
          </cell>
          <cell r="F205">
            <v>0</v>
          </cell>
          <cell r="G205">
            <v>0</v>
          </cell>
          <cell r="H205">
            <v>681980000</v>
          </cell>
          <cell r="I205">
            <v>615760000</v>
          </cell>
          <cell r="J205">
            <v>59.508519756406287</v>
          </cell>
          <cell r="K205">
            <v>1.9593102398434159</v>
          </cell>
          <cell r="L205">
            <v>13.795975959347849</v>
          </cell>
          <cell r="M205">
            <v>1.6133693419987789</v>
          </cell>
          <cell r="N205">
            <v>0</v>
          </cell>
          <cell r="O205">
            <v>0</v>
          </cell>
          <cell r="P205"/>
          <cell r="Q205">
            <v>76.877175297596324</v>
          </cell>
        </row>
        <row r="206">
          <cell r="A206" t="str">
            <v>Timor-Leste</v>
          </cell>
          <cell r="B206"/>
          <cell r="C206">
            <v>0</v>
          </cell>
          <cell r="D206">
            <v>0</v>
          </cell>
          <cell r="E206"/>
          <cell r="F206">
            <v>1720000</v>
          </cell>
          <cell r="G206">
            <v>0</v>
          </cell>
          <cell r="H206"/>
          <cell r="I206">
            <v>1720000</v>
          </cell>
          <cell r="J206"/>
          <cell r="K206">
            <v>0</v>
          </cell>
          <cell r="L206">
            <v>0</v>
          </cell>
          <cell r="M206"/>
          <cell r="N206">
            <v>203.56389850275849</v>
          </cell>
          <cell r="O206">
            <v>0</v>
          </cell>
          <cell r="P206"/>
          <cell r="Q206">
            <v>203.56389850275849</v>
          </cell>
        </row>
        <row r="207">
          <cell r="A207" t="str">
            <v>Togo</v>
          </cell>
          <cell r="B207">
            <v>16851700000</v>
          </cell>
          <cell r="C207">
            <v>0</v>
          </cell>
          <cell r="D207">
            <v>860000</v>
          </cell>
          <cell r="E207">
            <v>13760000</v>
          </cell>
          <cell r="F207">
            <v>0</v>
          </cell>
          <cell r="G207">
            <v>0</v>
          </cell>
          <cell r="H207">
            <v>268320000</v>
          </cell>
          <cell r="I207">
            <v>16866320000</v>
          </cell>
          <cell r="J207">
            <v>136.06428723552619</v>
          </cell>
          <cell r="K207">
            <v>0</v>
          </cell>
          <cell r="L207">
            <v>7.8353118770211339E-3</v>
          </cell>
          <cell r="M207">
            <v>0.28585046708952078</v>
          </cell>
          <cell r="N207">
            <v>0</v>
          </cell>
          <cell r="O207">
            <v>0</v>
          </cell>
          <cell r="P207"/>
          <cell r="Q207">
            <v>136.35797301449273</v>
          </cell>
        </row>
        <row r="208">
          <cell r="A208" t="str">
            <v>Trinidad and Tobago</v>
          </cell>
          <cell r="B208">
            <v>0</v>
          </cell>
          <cell r="C208">
            <v>860000</v>
          </cell>
          <cell r="D208">
            <v>1720000</v>
          </cell>
          <cell r="E208">
            <v>0</v>
          </cell>
          <cell r="F208">
            <v>73100000</v>
          </cell>
          <cell r="G208">
            <v>0</v>
          </cell>
          <cell r="H208">
            <v>259720000</v>
          </cell>
          <cell r="I208">
            <v>75680000</v>
          </cell>
          <cell r="J208">
            <v>0</v>
          </cell>
          <cell r="K208">
            <v>2.3289019624178757</v>
          </cell>
          <cell r="L208">
            <v>4.6431887971755366</v>
          </cell>
          <cell r="M208">
            <v>0</v>
          </cell>
          <cell r="N208">
            <v>197.95666680551943</v>
          </cell>
          <cell r="O208">
            <v>0</v>
          </cell>
          <cell r="P208"/>
          <cell r="Q208">
            <v>204.92875756511285</v>
          </cell>
        </row>
        <row r="209">
          <cell r="A209" t="str">
            <v>Tunisia</v>
          </cell>
          <cell r="B209">
            <v>591680000</v>
          </cell>
          <cell r="C209">
            <v>167700000</v>
          </cell>
          <cell r="D209">
            <v>3389260000</v>
          </cell>
          <cell r="E209">
            <v>103249880000</v>
          </cell>
          <cell r="F209">
            <v>0</v>
          </cell>
          <cell r="G209">
            <v>0</v>
          </cell>
          <cell r="H209">
            <v>1389760000</v>
          </cell>
          <cell r="I209">
            <v>107398520000</v>
          </cell>
          <cell r="J209">
            <v>0.30634137801542133</v>
          </cell>
          <cell r="K209">
            <v>1.2924003346220873E-2</v>
          </cell>
          <cell r="L209">
            <v>1.5053120933949005</v>
          </cell>
          <cell r="M209">
            <v>71.114955952848263</v>
          </cell>
          <cell r="N209">
            <v>0</v>
          </cell>
          <cell r="O209">
            <v>0</v>
          </cell>
          <cell r="P209"/>
          <cell r="Q209">
            <v>72.9395334276048</v>
          </cell>
        </row>
        <row r="210">
          <cell r="A210" t="str">
            <v>Turkey</v>
          </cell>
          <cell r="B210">
            <v>11584200000</v>
          </cell>
          <cell r="C210">
            <v>3265420000</v>
          </cell>
          <cell r="D210">
            <v>130603040000</v>
          </cell>
          <cell r="E210">
            <v>28902880000</v>
          </cell>
          <cell r="F210">
            <v>0</v>
          </cell>
          <cell r="G210">
            <v>7740000</v>
          </cell>
          <cell r="H210">
            <v>17365120000</v>
          </cell>
          <cell r="I210">
            <v>174363280000</v>
          </cell>
          <cell r="J210">
            <v>4.8853374358368393</v>
          </cell>
          <cell r="K210">
            <v>0.64375907731233273</v>
          </cell>
          <cell r="L210">
            <v>55.407421820277996</v>
          </cell>
          <cell r="M210">
            <v>23.470769482428935</v>
          </cell>
          <cell r="N210">
            <v>0</v>
          </cell>
          <cell r="O210">
            <v>6.2853167502338863E-3</v>
          </cell>
          <cell r="P210"/>
          <cell r="Q210">
            <v>84.407287815856108</v>
          </cell>
        </row>
        <row r="211">
          <cell r="A211" t="str">
            <v>Turkmenistan</v>
          </cell>
          <cell r="B211">
            <v>88580000</v>
          </cell>
          <cell r="C211">
            <v>4300000</v>
          </cell>
          <cell r="D211">
            <v>6689940000</v>
          </cell>
          <cell r="E211">
            <v>489843100000</v>
          </cell>
          <cell r="F211">
            <v>0</v>
          </cell>
          <cell r="G211">
            <v>16340000</v>
          </cell>
          <cell r="H211">
            <v>10386220000</v>
          </cell>
          <cell r="I211">
            <v>496642260000</v>
          </cell>
          <cell r="J211">
            <v>9.5222393259871314E-3</v>
          </cell>
          <cell r="K211">
            <v>8.7571915830976708E-5</v>
          </cell>
          <cell r="L211">
            <v>0.64475496318712311</v>
          </cell>
          <cell r="M211">
            <v>72.959694999046988</v>
          </cell>
          <cell r="N211">
            <v>0</v>
          </cell>
          <cell r="O211">
            <v>2.43376178266965E-3</v>
          </cell>
          <cell r="P211"/>
          <cell r="Q211">
            <v>73.61405977347593</v>
          </cell>
        </row>
        <row r="212">
          <cell r="A212" t="str">
            <v>Turks and Caicos Islands</v>
          </cell>
          <cell r="B212">
            <v>860000</v>
          </cell>
          <cell r="C212">
            <v>24940000</v>
          </cell>
          <cell r="D212">
            <v>6020000</v>
          </cell>
          <cell r="E212">
            <v>18920000</v>
          </cell>
          <cell r="F212">
            <v>20640000</v>
          </cell>
          <cell r="G212">
            <v>0</v>
          </cell>
          <cell r="H212">
            <v>292400000</v>
          </cell>
          <cell r="I212">
            <v>71380000</v>
          </cell>
          <cell r="J212">
            <v>1.6368712095967621</v>
          </cell>
          <cell r="K212">
            <v>19.653462442542303</v>
          </cell>
          <cell r="L212">
            <v>10.730156167690762</v>
          </cell>
          <cell r="M212">
            <v>41.917347507837285</v>
          </cell>
          <cell r="N212">
            <v>16.264934435207422</v>
          </cell>
          <cell r="O212">
            <v>0</v>
          </cell>
          <cell r="P212"/>
          <cell r="Q212">
            <v>90.202771762874534</v>
          </cell>
        </row>
        <row r="213">
          <cell r="A213" t="str">
            <v>Uganda</v>
          </cell>
          <cell r="B213">
            <v>55428720000</v>
          </cell>
          <cell r="C213">
            <v>11824140000</v>
          </cell>
          <cell r="D213">
            <v>13760000</v>
          </cell>
          <cell r="E213">
            <v>2580000</v>
          </cell>
          <cell r="F213">
            <v>0</v>
          </cell>
          <cell r="G213">
            <v>0</v>
          </cell>
          <cell r="H213">
            <v>37041920000</v>
          </cell>
          <cell r="I213">
            <v>67269200000</v>
          </cell>
          <cell r="J213">
            <v>97.495238225306991</v>
          </cell>
          <cell r="K213">
            <v>8.0562704670475025</v>
          </cell>
          <cell r="L213">
            <v>2.3444217834003935E-2</v>
          </cell>
          <cell r="M213">
            <v>1.1010154211233587E-2</v>
          </cell>
          <cell r="N213">
            <v>0</v>
          </cell>
          <cell r="O213">
            <v>0</v>
          </cell>
          <cell r="P213"/>
          <cell r="Q213">
            <v>105.58596306439972</v>
          </cell>
        </row>
        <row r="214">
          <cell r="A214" t="str">
            <v>Ukraine</v>
          </cell>
          <cell r="B214">
            <v>7740000</v>
          </cell>
          <cell r="C214">
            <v>2193000000</v>
          </cell>
          <cell r="D214">
            <v>6951380000</v>
          </cell>
          <cell r="E214">
            <v>371520000</v>
          </cell>
          <cell r="F214">
            <v>0</v>
          </cell>
          <cell r="G214">
            <v>2580000</v>
          </cell>
          <cell r="H214">
            <v>23607860000</v>
          </cell>
          <cell r="I214">
            <v>9526220000</v>
          </cell>
          <cell r="J214">
            <v>9.7103871796831179E-2</v>
          </cell>
          <cell r="K214">
            <v>17.236124320571019</v>
          </cell>
          <cell r="L214">
            <v>91.012613492876881</v>
          </cell>
          <cell r="M214">
            <v>6.6593636939079621</v>
          </cell>
          <cell r="N214">
            <v>0</v>
          </cell>
          <cell r="O214">
            <v>4.6245581207694175E-2</v>
          </cell>
          <cell r="P214"/>
          <cell r="Q214">
            <v>115.0052053791527</v>
          </cell>
        </row>
        <row r="215">
          <cell r="A215" t="str">
            <v>United Arab Emirates</v>
          </cell>
          <cell r="B215">
            <v>2580000</v>
          </cell>
          <cell r="C215">
            <v>0</v>
          </cell>
          <cell r="D215">
            <v>30960000</v>
          </cell>
          <cell r="E215">
            <v>75536380000</v>
          </cell>
          <cell r="F215">
            <v>15480000</v>
          </cell>
          <cell r="G215">
            <v>0</v>
          </cell>
          <cell r="H215">
            <v>434300000</v>
          </cell>
          <cell r="I215">
            <v>75585400000</v>
          </cell>
          <cell r="J215">
            <v>1.633886607017304E-3</v>
          </cell>
          <cell r="K215">
            <v>0</v>
          </cell>
          <cell r="L215">
            <v>1.8095422540317808E-2</v>
          </cell>
          <cell r="M215">
            <v>73.924422180332229</v>
          </cell>
          <cell r="N215">
            <v>2.1527332821716749E-3</v>
          </cell>
          <cell r="O215">
            <v>0</v>
          </cell>
          <cell r="P215"/>
          <cell r="Q215">
            <v>73.946304222761739</v>
          </cell>
        </row>
        <row r="216">
          <cell r="A216" t="str">
            <v>United Kingdom</v>
          </cell>
          <cell r="B216">
            <v>39391440000</v>
          </cell>
          <cell r="C216">
            <v>19908140000</v>
          </cell>
          <cell r="D216">
            <v>8579360000</v>
          </cell>
          <cell r="E216">
            <v>1579820000</v>
          </cell>
          <cell r="F216">
            <v>0</v>
          </cell>
          <cell r="G216">
            <v>0</v>
          </cell>
          <cell r="H216">
            <v>7364180000</v>
          </cell>
          <cell r="I216">
            <v>69458760000</v>
          </cell>
          <cell r="J216">
            <v>67.791334160985869</v>
          </cell>
          <cell r="K216">
            <v>44.784672136147279</v>
          </cell>
          <cell r="L216">
            <v>20.536898219993354</v>
          </cell>
          <cell r="M216">
            <v>5.9949804328403715</v>
          </cell>
          <cell r="N216">
            <v>0</v>
          </cell>
          <cell r="O216">
            <v>0</v>
          </cell>
          <cell r="P216"/>
          <cell r="Q216">
            <v>139.10788494996689</v>
          </cell>
        </row>
        <row r="217">
          <cell r="A217" t="str">
            <v>United States</v>
          </cell>
          <cell r="B217">
            <v>3822946820000</v>
          </cell>
          <cell r="C217">
            <v>472423800000</v>
          </cell>
          <cell r="D217">
            <v>378584040000</v>
          </cell>
          <cell r="E217">
            <v>203789040000</v>
          </cell>
          <cell r="F217">
            <v>2924860000</v>
          </cell>
          <cell r="G217">
            <v>148020620000</v>
          </cell>
          <cell r="H217">
            <v>462396200000</v>
          </cell>
          <cell r="I217">
            <v>5028689180000</v>
          </cell>
          <cell r="J217">
            <v>38.592533334681114</v>
          </cell>
          <cell r="K217">
            <v>3.3165382681613345</v>
          </cell>
          <cell r="L217">
            <v>3.854763989996997</v>
          </cell>
          <cell r="M217">
            <v>7.0697064165480406</v>
          </cell>
          <cell r="N217">
            <v>2.0533279904641467E-2</v>
          </cell>
          <cell r="O217">
            <v>5.1350275117612769</v>
          </cell>
          <cell r="P217"/>
          <cell r="Q217">
            <v>52.854075289292126</v>
          </cell>
        </row>
        <row r="218">
          <cell r="A218" t="str">
            <v>Uruguay</v>
          </cell>
          <cell r="B218">
            <v>47300000</v>
          </cell>
          <cell r="C218">
            <v>14620000</v>
          </cell>
          <cell r="D218">
            <v>22360000</v>
          </cell>
          <cell r="E218">
            <v>490200000</v>
          </cell>
          <cell r="F218">
            <v>0</v>
          </cell>
          <cell r="G218">
            <v>0</v>
          </cell>
          <cell r="H218">
            <v>4723980000</v>
          </cell>
          <cell r="I218">
            <v>574480000</v>
          </cell>
          <cell r="J218">
            <v>6.0524182958513588</v>
          </cell>
          <cell r="K218">
            <v>1.5620859578376332</v>
          </cell>
          <cell r="L218">
            <v>2.8791651171232</v>
          </cell>
          <cell r="M218">
            <v>184.15648332737629</v>
          </cell>
          <cell r="N218">
            <v>0</v>
          </cell>
          <cell r="O218">
            <v>0</v>
          </cell>
          <cell r="P218"/>
          <cell r="Q218">
            <v>194.65015269818849</v>
          </cell>
        </row>
        <row r="219">
          <cell r="A219" t="str">
            <v>US Virgin Islands</v>
          </cell>
          <cell r="B219">
            <v>0</v>
          </cell>
          <cell r="C219">
            <v>860000</v>
          </cell>
          <cell r="D219">
            <v>0</v>
          </cell>
          <cell r="E219">
            <v>860000</v>
          </cell>
          <cell r="F219">
            <v>0</v>
          </cell>
          <cell r="G219">
            <v>0</v>
          </cell>
          <cell r="H219">
            <v>84280000</v>
          </cell>
          <cell r="I219">
            <v>1720000</v>
          </cell>
          <cell r="J219">
            <v>0</v>
          </cell>
          <cell r="K219">
            <v>27.660685698518694</v>
          </cell>
          <cell r="L219">
            <v>0</v>
          </cell>
          <cell r="M219">
            <v>148.46135540899667</v>
          </cell>
          <cell r="N219">
            <v>0</v>
          </cell>
          <cell r="O219">
            <v>0</v>
          </cell>
          <cell r="P219"/>
          <cell r="Q219">
            <v>176.12204110751537</v>
          </cell>
        </row>
        <row r="220">
          <cell r="A220" t="str">
            <v>Uzbekistan</v>
          </cell>
          <cell r="B220">
            <v>0</v>
          </cell>
          <cell r="C220">
            <v>13760000</v>
          </cell>
          <cell r="D220">
            <v>44726020000</v>
          </cell>
          <cell r="E220">
            <v>407646020000</v>
          </cell>
          <cell r="F220">
            <v>0</v>
          </cell>
          <cell r="G220">
            <v>399040000</v>
          </cell>
          <cell r="H220">
            <v>10672600000</v>
          </cell>
          <cell r="I220">
            <v>452784840000</v>
          </cell>
          <cell r="J220">
            <v>0</v>
          </cell>
          <cell r="K220">
            <v>2.8029991829616981E-4</v>
          </cell>
          <cell r="L220">
            <v>5.5416776744335241</v>
          </cell>
          <cell r="M220">
            <v>66.597973674113064</v>
          </cell>
          <cell r="N220">
            <v>0</v>
          </cell>
          <cell r="O220">
            <v>6.5191990381552309E-2</v>
          </cell>
          <cell r="P220"/>
          <cell r="Q220">
            <v>72.139931648464881</v>
          </cell>
        </row>
        <row r="221">
          <cell r="A221" t="str">
            <v>Vanuatu</v>
          </cell>
          <cell r="B221">
            <v>15480000</v>
          </cell>
          <cell r="C221">
            <v>0</v>
          </cell>
          <cell r="D221">
            <v>0</v>
          </cell>
          <cell r="E221">
            <v>65360000</v>
          </cell>
          <cell r="F221">
            <v>6020000</v>
          </cell>
          <cell r="G221">
            <v>0</v>
          </cell>
          <cell r="H221">
            <v>1426740000</v>
          </cell>
          <cell r="I221">
            <v>86860000</v>
          </cell>
          <cell r="J221">
            <v>24.800091782945525</v>
          </cell>
          <cell r="K221">
            <v>0</v>
          </cell>
          <cell r="L221">
            <v>0</v>
          </cell>
          <cell r="M221">
            <v>335.84906135090665</v>
          </cell>
          <cell r="N221">
            <v>14.005080712139225</v>
          </cell>
          <cell r="O221">
            <v>0</v>
          </cell>
          <cell r="P221"/>
          <cell r="Q221">
            <v>374.65423384599137</v>
          </cell>
        </row>
        <row r="222">
          <cell r="A222" t="str">
            <v>Vatican City</v>
          </cell>
          <cell r="B222">
            <v>0</v>
          </cell>
          <cell r="C222">
            <v>0</v>
          </cell>
          <cell r="D222">
            <v>0</v>
          </cell>
          <cell r="E222">
            <v>0</v>
          </cell>
          <cell r="F222">
            <v>0</v>
          </cell>
          <cell r="G222">
            <v>0</v>
          </cell>
          <cell r="H222">
            <v>0</v>
          </cell>
          <cell r="I222">
            <v>0</v>
          </cell>
          <cell r="J222" t="e">
            <v>#DIV/0!</v>
          </cell>
          <cell r="K222" t="e">
            <v>#DIV/0!</v>
          </cell>
          <cell r="L222" t="e">
            <v>#DIV/0!</v>
          </cell>
          <cell r="M222" t="e">
            <v>#DIV/0!</v>
          </cell>
          <cell r="N222" t="e">
            <v>#DIV/0!</v>
          </cell>
          <cell r="O222" t="e">
            <v>#DIV/0!</v>
          </cell>
          <cell r="P222"/>
          <cell r="Q222">
            <v>0</v>
          </cell>
        </row>
        <row r="223">
          <cell r="A223" t="str">
            <v>Venezuela</v>
          </cell>
          <cell r="B223">
            <v>9632000000</v>
          </cell>
          <cell r="C223">
            <v>4947580000</v>
          </cell>
          <cell r="D223">
            <v>2281580000</v>
          </cell>
          <cell r="E223">
            <v>94600000</v>
          </cell>
          <cell r="F223">
            <v>2746840000</v>
          </cell>
          <cell r="G223">
            <v>61060000</v>
          </cell>
          <cell r="H223">
            <v>16007180000</v>
          </cell>
          <cell r="I223">
            <v>19763660000</v>
          </cell>
          <cell r="J223">
            <v>58.002911964456729</v>
          </cell>
          <cell r="K223">
            <v>46.70658277081386</v>
          </cell>
          <cell r="L223">
            <v>25.50021946372765</v>
          </cell>
          <cell r="M223">
            <v>2.0510695744130576</v>
          </cell>
          <cell r="N223">
            <v>25.930962171037624</v>
          </cell>
          <cell r="O223">
            <v>1.3238721798484283</v>
          </cell>
          <cell r="P223"/>
          <cell r="Q223">
            <v>158.19174594444894</v>
          </cell>
        </row>
        <row r="224">
          <cell r="A224" t="str">
            <v>Vietnam</v>
          </cell>
          <cell r="B224">
            <v>39913460000</v>
          </cell>
          <cell r="C224">
            <v>52460000</v>
          </cell>
          <cell r="D224">
            <v>25800000</v>
          </cell>
          <cell r="E224">
            <v>162540000</v>
          </cell>
          <cell r="F224">
            <v>645000000</v>
          </cell>
          <cell r="G224">
            <v>0</v>
          </cell>
          <cell r="H224">
            <v>6310680000</v>
          </cell>
          <cell r="I224">
            <v>40799260000</v>
          </cell>
          <cell r="J224">
            <v>134.5124397661296</v>
          </cell>
          <cell r="K224">
            <v>0.2619597774521204</v>
          </cell>
          <cell r="L224">
            <v>0.15878183583979977</v>
          </cell>
          <cell r="M224">
            <v>1.7781151802203785</v>
          </cell>
          <cell r="N224">
            <v>3.220816935886726</v>
          </cell>
          <cell r="O224">
            <v>0</v>
          </cell>
          <cell r="P224"/>
          <cell r="Q224">
            <v>139.9321134955286</v>
          </cell>
        </row>
        <row r="225">
          <cell r="A225" t="str">
            <v>Yemen</v>
          </cell>
          <cell r="B225">
            <v>4300000</v>
          </cell>
          <cell r="C225">
            <v>0</v>
          </cell>
          <cell r="D225">
            <v>127280000</v>
          </cell>
          <cell r="E225">
            <v>439015380000</v>
          </cell>
          <cell r="F225">
            <v>92020000</v>
          </cell>
          <cell r="G225">
            <v>0</v>
          </cell>
          <cell r="H225">
            <v>23915740000</v>
          </cell>
          <cell r="I225">
            <v>439238980000</v>
          </cell>
          <cell r="J225">
            <v>6.1512219147624627E-4</v>
          </cell>
          <cell r="K225">
            <v>0</v>
          </cell>
          <cell r="L225">
            <v>1.4935627919675313E-2</v>
          </cell>
          <cell r="M225">
            <v>73.934739528911109</v>
          </cell>
          <cell r="N225">
            <v>1.7349936169369401E-3</v>
          </cell>
          <cell r="O225">
            <v>0</v>
          </cell>
          <cell r="P225"/>
          <cell r="Q225">
            <v>73.95202527263919</v>
          </cell>
        </row>
        <row r="226">
          <cell r="A226" t="str">
            <v>Zambia</v>
          </cell>
          <cell r="B226">
            <v>217905940000</v>
          </cell>
          <cell r="C226">
            <v>977820000</v>
          </cell>
          <cell r="D226">
            <v>55040000</v>
          </cell>
          <cell r="E226">
            <v>67940000</v>
          </cell>
          <cell r="F226">
            <v>0</v>
          </cell>
          <cell r="G226">
            <v>0</v>
          </cell>
          <cell r="H226">
            <v>14599360000</v>
          </cell>
          <cell r="I226">
            <v>219006740000</v>
          </cell>
          <cell r="J226">
            <v>117.60208139478893</v>
          </cell>
          <cell r="K226">
            <v>0.37415576784278742</v>
          </cell>
          <cell r="L226">
            <v>3.3183217414004769E-2</v>
          </cell>
          <cell r="M226">
            <v>8.1781871808239676E-2</v>
          </cell>
          <cell r="N226">
            <v>0</v>
          </cell>
          <cell r="O226">
            <v>0</v>
          </cell>
          <cell r="P226"/>
          <cell r="Q226">
            <v>118.09120225185397</v>
          </cell>
        </row>
        <row r="227">
          <cell r="A227" t="str">
            <v>Zimbabwe</v>
          </cell>
          <cell r="B227">
            <v>53280440000</v>
          </cell>
          <cell r="C227">
            <v>0</v>
          </cell>
          <cell r="D227">
            <v>0</v>
          </cell>
          <cell r="E227">
            <v>1260760000</v>
          </cell>
          <cell r="F227">
            <v>0</v>
          </cell>
          <cell r="G227">
            <v>0</v>
          </cell>
          <cell r="H227">
            <v>3231880000</v>
          </cell>
          <cell r="I227">
            <v>54541200000</v>
          </cell>
          <cell r="J227">
            <v>115.29911125989585</v>
          </cell>
          <cell r="K227">
            <v>0</v>
          </cell>
          <cell r="L227">
            <v>0</v>
          </cell>
          <cell r="M227">
            <v>3.338351117149891</v>
          </cell>
          <cell r="N227">
            <v>0</v>
          </cell>
          <cell r="O227">
            <v>0</v>
          </cell>
          <cell r="P227"/>
          <cell r="Q227">
            <v>118.63746237704575</v>
          </cell>
        </row>
      </sheetData>
      <sheetData sheetId="5"/>
      <sheetData sheetId="6">
        <row r="3">
          <cell r="B3" t="str">
            <v>American Samoa</v>
          </cell>
          <cell r="C3" t="str">
            <v>Fiji</v>
          </cell>
        </row>
        <row r="4">
          <cell r="B4" t="str">
            <v>Bermuda</v>
          </cell>
          <cell r="C4" t="str">
            <v>British Virgin Islands</v>
          </cell>
        </row>
        <row r="5">
          <cell r="B5" t="str">
            <v>Cape Verde</v>
          </cell>
          <cell r="C5" t="str">
            <v>Canarias</v>
          </cell>
        </row>
        <row r="6">
          <cell r="B6" t="str">
            <v>Cook Islands</v>
          </cell>
          <cell r="C6" t="str">
            <v>Fiji</v>
          </cell>
        </row>
        <row r="7">
          <cell r="B7" t="str">
            <v>French Polynesia</v>
          </cell>
          <cell r="C7" t="str">
            <v>Fiji</v>
          </cell>
        </row>
        <row r="8">
          <cell r="B8" t="str">
            <v>Guam</v>
          </cell>
          <cell r="C8" t="str">
            <v>Fiji</v>
          </cell>
        </row>
        <row r="9">
          <cell r="B9" t="str">
            <v>Kiribati</v>
          </cell>
          <cell r="C9" t="str">
            <v>Fiji</v>
          </cell>
        </row>
        <row r="10">
          <cell r="B10" t="str">
            <v>Maldives</v>
          </cell>
          <cell r="C10" t="str">
            <v>Fiji</v>
          </cell>
        </row>
        <row r="11">
          <cell r="B11" t="str">
            <v>Marshall Islands</v>
          </cell>
          <cell r="C11" t="str">
            <v>Fiji</v>
          </cell>
        </row>
        <row r="12">
          <cell r="B12" t="str">
            <v>Mauritius</v>
          </cell>
          <cell r="C12" t="str">
            <v>Fiji</v>
          </cell>
        </row>
        <row r="13">
          <cell r="B13" t="str">
            <v>Micronesia</v>
          </cell>
          <cell r="C13" t="str">
            <v>Fiji</v>
          </cell>
        </row>
        <row r="14">
          <cell r="B14" t="str">
            <v>Netherlands Antilles (former)</v>
          </cell>
          <cell r="C14" t="str">
            <v>Saba</v>
          </cell>
        </row>
        <row r="15">
          <cell r="B15" t="str">
            <v>Norfolk Island</v>
          </cell>
          <cell r="C15" t="str">
            <v>Fiji</v>
          </cell>
        </row>
        <row r="16">
          <cell r="B16" t="str">
            <v>Nauru</v>
          </cell>
          <cell r="C16" t="str">
            <v>Fiji</v>
          </cell>
        </row>
        <row r="17">
          <cell r="B17" t="str">
            <v>Niue</v>
          </cell>
          <cell r="C17" t="str">
            <v>Fiji</v>
          </cell>
        </row>
        <row r="18">
          <cell r="B18" t="str">
            <v>Northern Mariana Islands</v>
          </cell>
          <cell r="C18" t="str">
            <v>Fiji</v>
          </cell>
        </row>
        <row r="19">
          <cell r="B19" t="str">
            <v>Palau</v>
          </cell>
          <cell r="C19" t="str">
            <v>Fiji</v>
          </cell>
        </row>
        <row r="20">
          <cell r="B20" t="str">
            <v>Pitcairn</v>
          </cell>
          <cell r="C20" t="str">
            <v>Fiji</v>
          </cell>
        </row>
        <row r="21">
          <cell r="B21" t="str">
            <v>Réunion</v>
          </cell>
          <cell r="C21" t="str">
            <v>Fiji</v>
          </cell>
        </row>
        <row r="22">
          <cell r="B22" t="str">
            <v>Saint Helena</v>
          </cell>
          <cell r="C22" t="str">
            <v>Fiji</v>
          </cell>
        </row>
        <row r="23">
          <cell r="B23" t="str">
            <v>Samoa</v>
          </cell>
          <cell r="C23" t="str">
            <v>Fiji</v>
          </cell>
        </row>
        <row r="24">
          <cell r="B24" t="str">
            <v>Seychelles</v>
          </cell>
          <cell r="C24" t="str">
            <v>Fiji</v>
          </cell>
        </row>
        <row r="25">
          <cell r="B25" t="str">
            <v>Tonga</v>
          </cell>
          <cell r="C25" t="str">
            <v>Fiji</v>
          </cell>
        </row>
        <row r="26">
          <cell r="B26" t="str">
            <v>Tuvalu</v>
          </cell>
          <cell r="C26" t="str">
            <v>Fiji</v>
          </cell>
        </row>
        <row r="27">
          <cell r="B27" t="str">
            <v>Western Sahara</v>
          </cell>
          <cell r="C27" t="str">
            <v>Mauritania</v>
          </cell>
        </row>
        <row r="28">
          <cell r="B28" t="str">
            <v>Wallis and Futuna</v>
          </cell>
          <cell r="C28" t="str">
            <v>Fiji</v>
          </cell>
        </row>
      </sheetData>
      <sheetData sheetId="7">
        <row r="2">
          <cell r="B2" t="str">
            <v>Land Use Type</v>
          </cell>
          <cell r="C2" t="str">
            <v>Average Value</v>
          </cell>
          <cell r="D2" t="str">
            <v>Min</v>
          </cell>
          <cell r="E2" t="str">
            <v>Max</v>
          </cell>
          <cell r="F2" t="str">
            <v>Afghanistan</v>
          </cell>
          <cell r="G2" t="str">
            <v>Albania</v>
          </cell>
          <cell r="H2" t="str">
            <v>Algeria</v>
          </cell>
          <cell r="I2" t="str">
            <v>Andorra</v>
          </cell>
          <cell r="J2" t="str">
            <v>Angola</v>
          </cell>
          <cell r="K2" t="str">
            <v>Anguilla</v>
          </cell>
          <cell r="L2" t="str">
            <v>Antigua and Barbuda</v>
          </cell>
          <cell r="M2" t="str">
            <v>Argentina</v>
          </cell>
          <cell r="N2" t="str">
            <v>Armenia</v>
          </cell>
          <cell r="O2" t="str">
            <v>Aruba</v>
          </cell>
          <cell r="P2" t="str">
            <v>Australia</v>
          </cell>
          <cell r="Q2" t="str">
            <v>Austria</v>
          </cell>
          <cell r="R2" t="str">
            <v>Azerbaijan</v>
          </cell>
          <cell r="S2" t="str">
            <v>Bahamas</v>
          </cell>
          <cell r="T2" t="str">
            <v>Bahrain</v>
          </cell>
          <cell r="U2" t="str">
            <v>Bangladesh</v>
          </cell>
          <cell r="V2" t="str">
            <v>Barbados</v>
          </cell>
          <cell r="W2" t="str">
            <v>Belarus</v>
          </cell>
          <cell r="X2" t="str">
            <v>Belgium</v>
          </cell>
          <cell r="Y2" t="str">
            <v>Belize</v>
          </cell>
          <cell r="Z2" t="str">
            <v>Benin</v>
          </cell>
          <cell r="AA2" t="str">
            <v>Bhutan</v>
          </cell>
          <cell r="AB2" t="str">
            <v>Bolivia</v>
          </cell>
          <cell r="AC2" t="str">
            <v>Bonaire</v>
          </cell>
          <cell r="AD2" t="str">
            <v>Bosnia and Herzegovina</v>
          </cell>
          <cell r="AE2" t="str">
            <v>Botswana</v>
          </cell>
          <cell r="AF2" t="str">
            <v>Brazil</v>
          </cell>
          <cell r="AG2" t="str">
            <v>British Virgin Islands</v>
          </cell>
          <cell r="AH2" t="str">
            <v>Brunei Darussalam</v>
          </cell>
          <cell r="AI2" t="str">
            <v>Bulgaria</v>
          </cell>
          <cell r="AJ2" t="str">
            <v>Burkina Faso</v>
          </cell>
          <cell r="AK2" t="str">
            <v>Burundi</v>
          </cell>
          <cell r="AL2" t="str">
            <v>Cambodia</v>
          </cell>
          <cell r="AM2" t="str">
            <v>Cameroon</v>
          </cell>
          <cell r="AN2" t="str">
            <v>Canada</v>
          </cell>
          <cell r="AO2" t="str">
            <v>Canarias</v>
          </cell>
          <cell r="AP2" t="str">
            <v>Cayman Islands</v>
          </cell>
          <cell r="AQ2" t="str">
            <v>Central African Republic</v>
          </cell>
          <cell r="AR2" t="str">
            <v>Chad</v>
          </cell>
          <cell r="AS2" t="str">
            <v>Chile</v>
          </cell>
          <cell r="AT2" t="str">
            <v>China</v>
          </cell>
          <cell r="AU2" t="str">
            <v>Colombia</v>
          </cell>
          <cell r="AV2" t="str">
            <v>Comoros</v>
          </cell>
          <cell r="AW2" t="str">
            <v>Congo</v>
          </cell>
          <cell r="AX2" t="str">
            <v>Congo DRC</v>
          </cell>
          <cell r="AY2" t="str">
            <v>Costa Rica</v>
          </cell>
          <cell r="AZ2" t="str">
            <v>Cote d'Ivoire</v>
          </cell>
          <cell r="BA2" t="str">
            <v>Croatia</v>
          </cell>
          <cell r="BB2" t="str">
            <v>Cuba</v>
          </cell>
          <cell r="BC2" t="str">
            <v>Curacao</v>
          </cell>
          <cell r="BD2" t="str">
            <v>Cyprus</v>
          </cell>
          <cell r="BE2" t="str">
            <v>Czech Republic</v>
          </cell>
          <cell r="BF2" t="str">
            <v>Denmark</v>
          </cell>
          <cell r="BG2" t="str">
            <v>Djibouti</v>
          </cell>
          <cell r="BH2" t="str">
            <v>Dominica</v>
          </cell>
          <cell r="BI2" t="str">
            <v>Dominican Republic</v>
          </cell>
          <cell r="BJ2" t="str">
            <v>Ecuador</v>
          </cell>
          <cell r="BK2" t="str">
            <v>Egypt</v>
          </cell>
          <cell r="BL2" t="str">
            <v>El Salvador</v>
          </cell>
          <cell r="BM2" t="str">
            <v>Equatorial Guinea</v>
          </cell>
          <cell r="BN2" t="str">
            <v>Eritrea</v>
          </cell>
          <cell r="BO2" t="str">
            <v>Estonia</v>
          </cell>
          <cell r="BP2" t="str">
            <v>Ethiopia</v>
          </cell>
          <cell r="BQ2" t="str">
            <v>Falkland Islands</v>
          </cell>
          <cell r="BR2" t="str">
            <v>Faroe Islands</v>
          </cell>
          <cell r="BS2" t="str">
            <v>Fiji</v>
          </cell>
          <cell r="BT2" t="str">
            <v>Finland</v>
          </cell>
          <cell r="BU2" t="str">
            <v>France</v>
          </cell>
          <cell r="BV2" t="str">
            <v>French Guiana</v>
          </cell>
          <cell r="BW2" t="str">
            <v>Gabon</v>
          </cell>
          <cell r="BX2" t="str">
            <v>Gambia</v>
          </cell>
          <cell r="BY2" t="str">
            <v>Georgia</v>
          </cell>
          <cell r="BZ2" t="str">
            <v>Germany</v>
          </cell>
          <cell r="CA2" t="str">
            <v>Ghana</v>
          </cell>
          <cell r="CB2" t="str">
            <v>Gibraltar</v>
          </cell>
          <cell r="CC2" t="str">
            <v>Greece</v>
          </cell>
          <cell r="CD2" t="str">
            <v>Greenland</v>
          </cell>
          <cell r="CE2" t="str">
            <v>Grenada</v>
          </cell>
          <cell r="CF2" t="str">
            <v>Guadeloupe</v>
          </cell>
          <cell r="CG2" t="str">
            <v>Guatemala</v>
          </cell>
          <cell r="CH2" t="str">
            <v>Guernsey</v>
          </cell>
          <cell r="CI2" t="str">
            <v>Guinea</v>
          </cell>
          <cell r="CJ2" t="str">
            <v>Guinea-Bissau</v>
          </cell>
          <cell r="CK2" t="str">
            <v>Guyana</v>
          </cell>
          <cell r="CL2" t="str">
            <v>Haiti</v>
          </cell>
          <cell r="CM2" t="str">
            <v>Honduras</v>
          </cell>
          <cell r="CN2" t="str">
            <v>Hungary</v>
          </cell>
          <cell r="CO2" t="str">
            <v>Iceland</v>
          </cell>
          <cell r="CP2" t="str">
            <v>India</v>
          </cell>
          <cell r="CQ2" t="str">
            <v>Indonesia</v>
          </cell>
          <cell r="CR2" t="str">
            <v>Iran</v>
          </cell>
          <cell r="CS2" t="str">
            <v>Iraq</v>
          </cell>
          <cell r="CT2" t="str">
            <v>Ireland</v>
          </cell>
          <cell r="CU2" t="str">
            <v>Isle of Man</v>
          </cell>
          <cell r="CV2" t="str">
            <v>Israel</v>
          </cell>
          <cell r="CW2" t="str">
            <v>Italy</v>
          </cell>
          <cell r="CX2" t="str">
            <v>Jamaica</v>
          </cell>
          <cell r="CY2" t="str">
            <v>Japan</v>
          </cell>
          <cell r="CZ2" t="str">
            <v>Jersey</v>
          </cell>
          <cell r="DA2" t="str">
            <v>Jordan</v>
          </cell>
          <cell r="DB2" t="str">
            <v>Kazakhstan</v>
          </cell>
          <cell r="DC2" t="str">
            <v>Kenya</v>
          </cell>
          <cell r="DD2" t="str">
            <v>Kuwait</v>
          </cell>
          <cell r="DE2" t="str">
            <v>Kyrgyzstan</v>
          </cell>
          <cell r="DF2" t="str">
            <v>Laos</v>
          </cell>
          <cell r="DG2" t="str">
            <v>Latvia</v>
          </cell>
          <cell r="DH2" t="str">
            <v>Lebanon</v>
          </cell>
          <cell r="DI2" t="str">
            <v>Lesotho</v>
          </cell>
          <cell r="DJ2" t="str">
            <v>Liberia</v>
          </cell>
          <cell r="DK2" t="str">
            <v>Libya</v>
          </cell>
          <cell r="DL2" t="str">
            <v>Liechtenstein</v>
          </cell>
          <cell r="DM2" t="str">
            <v>Lithuania</v>
          </cell>
          <cell r="DN2" t="str">
            <v>Luxembourg</v>
          </cell>
          <cell r="DO2" t="str">
            <v>Madagascar</v>
          </cell>
          <cell r="DP2" t="str">
            <v>Madeira</v>
          </cell>
          <cell r="DQ2" t="str">
            <v>Malawi</v>
          </cell>
          <cell r="DR2" t="str">
            <v>Malaysia</v>
          </cell>
          <cell r="DS2" t="str">
            <v>Mali</v>
          </cell>
          <cell r="DT2" t="str">
            <v>Malta</v>
          </cell>
          <cell r="DU2" t="str">
            <v>Martinique</v>
          </cell>
          <cell r="DV2" t="str">
            <v>Mauritania</v>
          </cell>
          <cell r="DW2" t="str">
            <v>Mayotte</v>
          </cell>
          <cell r="DX2" t="str">
            <v>Mexico</v>
          </cell>
          <cell r="DY2" t="str">
            <v>Moldova</v>
          </cell>
          <cell r="DZ2" t="str">
            <v>Mongolia</v>
          </cell>
          <cell r="EA2" t="str">
            <v>Montenegro</v>
          </cell>
          <cell r="EB2" t="str">
            <v>Montserrat</v>
          </cell>
          <cell r="EC2" t="str">
            <v>Morocco</v>
          </cell>
          <cell r="ED2" t="str">
            <v>Mozambique</v>
          </cell>
          <cell r="EE2" t="str">
            <v>Myanmar</v>
          </cell>
          <cell r="EF2" t="str">
            <v>Namibia</v>
          </cell>
          <cell r="EG2" t="str">
            <v>Nepal</v>
          </cell>
          <cell r="EH2" t="str">
            <v>Netherlands</v>
          </cell>
          <cell r="EI2" t="str">
            <v>New Caledonia</v>
          </cell>
          <cell r="EJ2" t="str">
            <v>New Zealand</v>
          </cell>
          <cell r="EK2" t="str">
            <v>Nicaragua</v>
          </cell>
          <cell r="EL2" t="str">
            <v>Niger</v>
          </cell>
          <cell r="EM2" t="str">
            <v>Nigeria</v>
          </cell>
          <cell r="EN2" t="str">
            <v>North Korea</v>
          </cell>
          <cell r="EO2" t="str">
            <v>Norway</v>
          </cell>
          <cell r="EP2" t="str">
            <v>Oman</v>
          </cell>
          <cell r="EQ2" t="str">
            <v>Pakistan</v>
          </cell>
          <cell r="ER2" t="str">
            <v>Palestinian Territory</v>
          </cell>
          <cell r="ES2" t="str">
            <v>Panama</v>
          </cell>
          <cell r="ET2" t="str">
            <v>Papua New Guinea</v>
          </cell>
          <cell r="EU2" t="str">
            <v>Paraguay</v>
          </cell>
          <cell r="EV2" t="str">
            <v>Peru</v>
          </cell>
          <cell r="EW2" t="str">
            <v>Philippines</v>
          </cell>
          <cell r="EX2" t="str">
            <v>Poland</v>
          </cell>
          <cell r="EY2" t="str">
            <v>Portugal</v>
          </cell>
          <cell r="EZ2" t="str">
            <v>Puerto Rico</v>
          </cell>
          <cell r="FA2" t="str">
            <v>Qatar</v>
          </cell>
          <cell r="FB2" t="str">
            <v>Romania</v>
          </cell>
          <cell r="FC2" t="str">
            <v>Russian Federation</v>
          </cell>
          <cell r="FD2" t="str">
            <v>Rwanda</v>
          </cell>
          <cell r="FE2" t="str">
            <v>Saba</v>
          </cell>
          <cell r="FF2" t="str">
            <v>Saint Barthelemy</v>
          </cell>
          <cell r="FG2" t="str">
            <v>Saint Eustatius</v>
          </cell>
          <cell r="FH2" t="str">
            <v>Saint Kitts and Nevis</v>
          </cell>
          <cell r="FI2" t="str">
            <v>Saint Lucia</v>
          </cell>
          <cell r="FJ2" t="str">
            <v>Saint Martin</v>
          </cell>
          <cell r="FK2" t="str">
            <v>Saint Pierre and Miquelon</v>
          </cell>
          <cell r="FL2" t="str">
            <v>Saint Vincent and the Grenadines</v>
          </cell>
          <cell r="FM2" t="str">
            <v>San Marino</v>
          </cell>
          <cell r="FN2" t="str">
            <v>Sao Tome and Principe</v>
          </cell>
          <cell r="FO2" t="str">
            <v>Saudi Arabia</v>
          </cell>
          <cell r="FP2" t="str">
            <v>Senegal</v>
          </cell>
          <cell r="FQ2" t="str">
            <v>Serbia</v>
          </cell>
          <cell r="FR2" t="str">
            <v>Sierra Leone</v>
          </cell>
          <cell r="FS2" t="str">
            <v>Singapore</v>
          </cell>
          <cell r="FT2" t="str">
            <v>Sint Maarten</v>
          </cell>
          <cell r="FU2" t="str">
            <v>Slovakia</v>
          </cell>
          <cell r="FV2" t="str">
            <v>Slovenia</v>
          </cell>
          <cell r="FW2" t="str">
            <v>Solomon Islands</v>
          </cell>
          <cell r="FX2" t="str">
            <v>Somalia</v>
          </cell>
          <cell r="FY2" t="str">
            <v>South Africa</v>
          </cell>
          <cell r="FZ2" t="str">
            <v>South Korea</v>
          </cell>
          <cell r="GA2" t="str">
            <v>South Sudan</v>
          </cell>
          <cell r="GB2" t="str">
            <v>Spain</v>
          </cell>
          <cell r="GC2" t="str">
            <v>Sri Lanka</v>
          </cell>
          <cell r="GD2" t="str">
            <v>Sudan</v>
          </cell>
          <cell r="GE2" t="str">
            <v>Suriname</v>
          </cell>
          <cell r="GF2" t="str">
            <v>Swaziland</v>
          </cell>
          <cell r="GG2" t="str">
            <v>Sweden</v>
          </cell>
          <cell r="GH2" t="str">
            <v>Switzerland</v>
          </cell>
          <cell r="GI2" t="str">
            <v>Syria</v>
          </cell>
          <cell r="GJ2" t="str">
            <v>Tajikistan</v>
          </cell>
          <cell r="GK2" t="str">
            <v>Tanzania</v>
          </cell>
          <cell r="GL2" t="str">
            <v>Thailand</v>
          </cell>
          <cell r="GM2" t="str">
            <v>The Former Yugoslav Republic of Macedonia</v>
          </cell>
          <cell r="GN2" t="str">
            <v>Timor-Leste</v>
          </cell>
          <cell r="GO2" t="str">
            <v>Togo</v>
          </cell>
          <cell r="GP2" t="str">
            <v>Trinidad and Tobago</v>
          </cell>
          <cell r="GQ2" t="str">
            <v>Tunisia</v>
          </cell>
          <cell r="GR2" t="str">
            <v>Turkey</v>
          </cell>
          <cell r="GS2" t="str">
            <v>Turkmenistan</v>
          </cell>
          <cell r="GT2" t="str">
            <v>Turks and Caicos Islands</v>
          </cell>
          <cell r="GU2" t="str">
            <v>Uganda</v>
          </cell>
          <cell r="GV2" t="str">
            <v>Ukraine</v>
          </cell>
          <cell r="GW2" t="str">
            <v>United Arab Emirates</v>
          </cell>
          <cell r="GX2" t="str">
            <v>United Kingdom</v>
          </cell>
          <cell r="GY2" t="str">
            <v>United States</v>
          </cell>
          <cell r="GZ2" t="str">
            <v>Uruguay</v>
          </cell>
          <cell r="HA2" t="str">
            <v>US Virgin Islands</v>
          </cell>
          <cell r="HB2" t="str">
            <v>Uzbekistan</v>
          </cell>
          <cell r="HC2" t="str">
            <v>Vanuatu</v>
          </cell>
          <cell r="HD2" t="str">
            <v>Vatican City</v>
          </cell>
          <cell r="HE2" t="str">
            <v>Venezuela</v>
          </cell>
          <cell r="HF2" t="str">
            <v>Vietnam</v>
          </cell>
          <cell r="HG2" t="str">
            <v>Yemen</v>
          </cell>
          <cell r="HH2" t="str">
            <v>Zambia</v>
          </cell>
          <cell r="HI2" t="str">
            <v>Zimbabwe</v>
          </cell>
        </row>
        <row r="3">
          <cell r="B3" t="str">
            <v>unspecified</v>
          </cell>
          <cell r="C3">
            <v>134.45652954515353</v>
          </cell>
          <cell r="D3">
            <v>67.209053793275032</v>
          </cell>
          <cell r="E3">
            <v>302.40960010349994</v>
          </cell>
          <cell r="F3">
            <v>78.287144051851868</v>
          </cell>
          <cell r="G3">
            <v>179.52002579919773</v>
          </cell>
          <cell r="H3">
            <v>86.691800244035548</v>
          </cell>
          <cell r="I3">
            <v>203.42587854947556</v>
          </cell>
          <cell r="J3">
            <v>161.28700337294228</v>
          </cell>
          <cell r="K3">
            <v>154.15834980754298</v>
          </cell>
          <cell r="L3">
            <v>160.9178445800662</v>
          </cell>
          <cell r="M3">
            <v>113.37647287909654</v>
          </cell>
          <cell r="N3">
            <v>103.39694177272891</v>
          </cell>
          <cell r="O3">
            <v>133.46439778827215</v>
          </cell>
          <cell r="P3">
            <v>70.194986424733656</v>
          </cell>
          <cell r="Q3">
            <v>236.07549517721804</v>
          </cell>
          <cell r="R3">
            <v>68.958407359486003</v>
          </cell>
          <cell r="S3">
            <v>134.91926867159742</v>
          </cell>
          <cell r="T3">
            <v>77.240929469211949</v>
          </cell>
          <cell r="U3">
            <v>288.22621859200677</v>
          </cell>
          <cell r="V3">
            <v>181.05678258791218</v>
          </cell>
          <cell r="W3">
            <v>164.6738646406443</v>
          </cell>
          <cell r="X3">
            <v>201.53917424149404</v>
          </cell>
          <cell r="Y3">
            <v>241.91914006095558</v>
          </cell>
          <cell r="Z3">
            <v>160.70058265711322</v>
          </cell>
          <cell r="AA3">
            <v>79.654368187009098</v>
          </cell>
          <cell r="AB3">
            <v>202.26303564316839</v>
          </cell>
          <cell r="AC3">
            <v>133.80190716816557</v>
          </cell>
          <cell r="AD3">
            <v>223.7057903306374</v>
          </cell>
          <cell r="AE3">
            <v>139.97675741638596</v>
          </cell>
          <cell r="AF3">
            <v>241.48534020491547</v>
          </cell>
          <cell r="AG3">
            <v>153.80953761416021</v>
          </cell>
          <cell r="AH3">
            <v>301.25853472654347</v>
          </cell>
          <cell r="AI3">
            <v>165.69781398604704</v>
          </cell>
          <cell r="AJ3">
            <v>147.58049380189587</v>
          </cell>
          <cell r="AK3">
            <v>152.82347261898977</v>
          </cell>
          <cell r="AL3">
            <v>242.69210691821687</v>
          </cell>
          <cell r="AM3">
            <v>218.81988946719306</v>
          </cell>
          <cell r="AN3">
            <v>89.236128004672224</v>
          </cell>
          <cell r="AO3">
            <v>150.75521962987165</v>
          </cell>
          <cell r="AP3">
            <v>134.85453113941909</v>
          </cell>
          <cell r="AQ3">
            <v>200.8432248789091</v>
          </cell>
          <cell r="AR3">
            <v>151.41643601904701</v>
          </cell>
          <cell r="AS3">
            <v>231.75498001515297</v>
          </cell>
          <cell r="AT3">
            <v>176.0452071653832</v>
          </cell>
          <cell r="AU3">
            <v>300.75144047902609</v>
          </cell>
          <cell r="AV3">
            <v>244.98335031743323</v>
          </cell>
          <cell r="AW3">
            <v>190.89625647764026</v>
          </cell>
          <cell r="AX3">
            <v>182.67304492830581</v>
          </cell>
          <cell r="AY3">
            <v>300.18305468315458</v>
          </cell>
          <cell r="AZ3">
            <v>188.24910139575923</v>
          </cell>
          <cell r="BA3">
            <v>219.1237336829418</v>
          </cell>
          <cell r="BB3">
            <v>183.68442538000778</v>
          </cell>
          <cell r="BC3">
            <v>145.47694492830425</v>
          </cell>
          <cell r="BD3">
            <v>119.0211299337728</v>
          </cell>
          <cell r="BE3">
            <v>181.00386913177152</v>
          </cell>
          <cell r="BF3">
            <v>173.42918302795283</v>
          </cell>
          <cell r="BG3">
            <v>79.262201600418592</v>
          </cell>
          <cell r="BH3">
            <v>292.1314011549066</v>
          </cell>
          <cell r="BI3">
            <v>180.33678230740469</v>
          </cell>
          <cell r="BJ3">
            <v>296.55785889167129</v>
          </cell>
          <cell r="BK3">
            <v>93.402587366958869</v>
          </cell>
          <cell r="BL3">
            <v>264.61831175205236</v>
          </cell>
          <cell r="BM3">
            <v>289.52940375414596</v>
          </cell>
          <cell r="BN3">
            <v>67.694326284032229</v>
          </cell>
          <cell r="BO3">
            <v>168.96217788702057</v>
          </cell>
          <cell r="BP3">
            <v>154.77759313322105</v>
          </cell>
          <cell r="BQ3">
            <v>79.245699337414763</v>
          </cell>
          <cell r="BR3">
            <v>129.75760170550791</v>
          </cell>
          <cell r="BS3">
            <v>299.77025154981771</v>
          </cell>
          <cell r="BT3">
            <v>132.56768834244357</v>
          </cell>
          <cell r="BU3">
            <v>193.15195825547625</v>
          </cell>
          <cell r="BV3">
            <v>300.6316392367508</v>
          </cell>
          <cell r="BW3">
            <v>222.36044825498334</v>
          </cell>
          <cell r="BX3">
            <v>134.25579702611847</v>
          </cell>
          <cell r="BY3">
            <v>104.50368750574691</v>
          </cell>
          <cell r="BZ3">
            <v>178.3900462807496</v>
          </cell>
          <cell r="CA3">
            <v>179.86539780579403</v>
          </cell>
          <cell r="CB3">
            <v>92.108136540115396</v>
          </cell>
          <cell r="CC3">
            <v>132.57153850176977</v>
          </cell>
          <cell r="CD3">
            <v>69.584808496935239</v>
          </cell>
          <cell r="CE3">
            <v>236.88950491627332</v>
          </cell>
          <cell r="CF3">
            <v>223.03415190721066</v>
          </cell>
          <cell r="CG3">
            <v>262.60373973986987</v>
          </cell>
          <cell r="CH3">
            <v>185.93090630409927</v>
          </cell>
          <cell r="CI3">
            <v>232.66438701319601</v>
          </cell>
          <cell r="CJ3">
            <v>212.65842843645149</v>
          </cell>
          <cell r="CK3">
            <v>242.50266702482054</v>
          </cell>
          <cell r="CL3">
            <v>197.7223005094352</v>
          </cell>
          <cell r="CM3">
            <v>227.16417426611622</v>
          </cell>
          <cell r="CN3">
            <v>155.76530519042825</v>
          </cell>
          <cell r="CO3">
            <v>274.31384914971932</v>
          </cell>
          <cell r="CP3">
            <v>203.43565560736712</v>
          </cell>
          <cell r="CQ3">
            <v>300.65480720808392</v>
          </cell>
          <cell r="CR3">
            <v>73.695839847051516</v>
          </cell>
          <cell r="CS3">
            <v>99.906142610645915</v>
          </cell>
          <cell r="CT3">
            <v>222.16241899922153</v>
          </cell>
          <cell r="CU3">
            <v>208.99178881540266</v>
          </cell>
          <cell r="CV3">
            <v>70.084870771699755</v>
          </cell>
          <cell r="CW3">
            <v>190.74077006549612</v>
          </cell>
          <cell r="CX3">
            <v>236.22536641940408</v>
          </cell>
          <cell r="CY3">
            <v>261.38457561941277</v>
          </cell>
          <cell r="CZ3">
            <v>194.7180661548295</v>
          </cell>
          <cell r="DA3">
            <v>75.317287912198509</v>
          </cell>
          <cell r="DB3">
            <v>76.187720516714791</v>
          </cell>
          <cell r="DC3">
            <v>135.08873854023696</v>
          </cell>
          <cell r="DD3">
            <v>75.405440821627451</v>
          </cell>
          <cell r="DE3">
            <v>67.209053793275032</v>
          </cell>
          <cell r="DF3">
            <v>302.21014264299191</v>
          </cell>
          <cell r="DG3">
            <v>171.14420606765458</v>
          </cell>
          <cell r="DH3">
            <v>158.09715626128059</v>
          </cell>
          <cell r="DI3">
            <v>102.8380961136706</v>
          </cell>
          <cell r="DJ3">
            <v>300.60023561821748</v>
          </cell>
          <cell r="DK3">
            <v>88.732505454284393</v>
          </cell>
          <cell r="DL3">
            <v>246.98397669215842</v>
          </cell>
          <cell r="DM3">
            <v>169.86793473904936</v>
          </cell>
          <cell r="DN3">
            <v>200.42434176204193</v>
          </cell>
          <cell r="DO3">
            <v>179.77529908545327</v>
          </cell>
          <cell r="DP3">
            <v>162.46744444715634</v>
          </cell>
          <cell r="DQ3">
            <v>152.41287259075614</v>
          </cell>
          <cell r="DR3">
            <v>300.49919531963872</v>
          </cell>
          <cell r="DS3">
            <v>142.00611753701722</v>
          </cell>
          <cell r="DT3">
            <v>140.06637966761656</v>
          </cell>
          <cell r="DU3">
            <v>264.92546945233039</v>
          </cell>
          <cell r="DV3">
            <v>88.938364719831668</v>
          </cell>
          <cell r="DW3">
            <v>155.0599547021757</v>
          </cell>
          <cell r="DX3">
            <v>78.089319002418023</v>
          </cell>
          <cell r="DY3">
            <v>104.03093733376093</v>
          </cell>
          <cell r="DZ3">
            <v>140.68927850904294</v>
          </cell>
          <cell r="EA3">
            <v>253.45276085380419</v>
          </cell>
          <cell r="EB3">
            <v>210.50671724622134</v>
          </cell>
          <cell r="EC3">
            <v>84.527057135008235</v>
          </cell>
          <cell r="ED3">
            <v>154.01442231278747</v>
          </cell>
          <cell r="EE3">
            <v>302.40960010349994</v>
          </cell>
          <cell r="EF3">
            <v>83.719332047305741</v>
          </cell>
          <cell r="EG3">
            <v>89.772190134981358</v>
          </cell>
          <cell r="EH3">
            <v>172.02631234249122</v>
          </cell>
          <cell r="EI3">
            <v>241.0174279888567</v>
          </cell>
          <cell r="EJ3">
            <v>295.70620633922891</v>
          </cell>
          <cell r="EK3">
            <v>266.35395036492878</v>
          </cell>
          <cell r="EL3">
            <v>88.535436791320237</v>
          </cell>
          <cell r="EM3">
            <v>173.57163092516882</v>
          </cell>
          <cell r="EN3">
            <v>210.06871602017759</v>
          </cell>
          <cell r="EO3">
            <v>103.17642256639095</v>
          </cell>
          <cell r="EP3">
            <v>76.513037768119659</v>
          </cell>
          <cell r="EQ3">
            <v>93.621499743100117</v>
          </cell>
          <cell r="ER3">
            <v>67.97429920009472</v>
          </cell>
          <cell r="ES3">
            <v>300.6963873542735</v>
          </cell>
          <cell r="ET3">
            <v>299.72247358610002</v>
          </cell>
          <cell r="EU3">
            <v>152.50521294189556</v>
          </cell>
          <cell r="EV3">
            <v>89.460874404590413</v>
          </cell>
          <cell r="EW3">
            <v>301.97153176998614</v>
          </cell>
          <cell r="EX3">
            <v>163.26834058942177</v>
          </cell>
          <cell r="EY3">
            <v>151.94769203577368</v>
          </cell>
          <cell r="EZ3">
            <v>200.01538776109874</v>
          </cell>
          <cell r="FA3">
            <v>77.717874908371016</v>
          </cell>
          <cell r="FB3">
            <v>166.32679870623392</v>
          </cell>
          <cell r="FC3">
            <v>130.22526984660036</v>
          </cell>
          <cell r="FD3">
            <v>153.15840317602721</v>
          </cell>
          <cell r="FE3">
            <v>153.69567567328397</v>
          </cell>
          <cell r="FF3">
            <v>154.38729427244073</v>
          </cell>
          <cell r="FG3">
            <v>154.17937176142283</v>
          </cell>
          <cell r="FH3">
            <v>151.81500593635917</v>
          </cell>
          <cell r="FI3">
            <v>233.61931753151759</v>
          </cell>
          <cell r="FJ3">
            <v>154.37782650708218</v>
          </cell>
          <cell r="FK3">
            <v>214.04454456560657</v>
          </cell>
          <cell r="FL3">
            <v>274.3882966648203</v>
          </cell>
          <cell r="FM3">
            <v>164.20269698220258</v>
          </cell>
          <cell r="FN3">
            <v>301.17582453624317</v>
          </cell>
          <cell r="FO3">
            <v>86.594951438155249</v>
          </cell>
          <cell r="FP3">
            <v>147.80793952811564</v>
          </cell>
          <cell r="FQ3">
            <v>184.84062601202442</v>
          </cell>
          <cell r="FR3">
            <v>301.09629919157533</v>
          </cell>
          <cell r="FS3">
            <v>301.04926543948</v>
          </cell>
          <cell r="FT3">
            <v>168.77587090407681</v>
          </cell>
          <cell r="FU3">
            <v>200.01648472943725</v>
          </cell>
          <cell r="FV3">
            <v>246.44146105838564</v>
          </cell>
          <cell r="FW3">
            <v>301.13521251114327</v>
          </cell>
          <cell r="FX3">
            <v>74.008255140902293</v>
          </cell>
          <cell r="FY3">
            <v>113.74362466291896</v>
          </cell>
          <cell r="FZ3">
            <v>228.42553372523065</v>
          </cell>
          <cell r="GA3">
            <v>134.60448626447788</v>
          </cell>
          <cell r="GB3">
            <v>103.03885339928583</v>
          </cell>
          <cell r="GC3">
            <v>254.86319829421609</v>
          </cell>
          <cell r="GD3">
            <v>85.331405599504293</v>
          </cell>
          <cell r="GE3">
            <v>264.53525494209845</v>
          </cell>
          <cell r="GF3">
            <v>102.23441835392784</v>
          </cell>
          <cell r="GG3">
            <v>141.17312585370507</v>
          </cell>
          <cell r="GH3">
            <v>278.2026793627515</v>
          </cell>
          <cell r="GI3">
            <v>100.88796874551467</v>
          </cell>
          <cell r="GJ3">
            <v>80.76990695184864</v>
          </cell>
          <cell r="GK3">
            <v>147.90179887965994</v>
          </cell>
          <cell r="GL3">
            <v>232.64645977518182</v>
          </cell>
          <cell r="GM3">
            <v>138.12822152000956</v>
          </cell>
          <cell r="GN3">
            <v>274.85091237808257</v>
          </cell>
          <cell r="GO3">
            <v>183.0259397593295</v>
          </cell>
          <cell r="GP3">
            <v>229.88118507114251</v>
          </cell>
          <cell r="GQ3">
            <v>86.984526486472518</v>
          </cell>
          <cell r="GR3">
            <v>103.6054156973365</v>
          </cell>
          <cell r="GS3">
            <v>76.265133374858507</v>
          </cell>
          <cell r="GT3">
            <v>152.89732301484051</v>
          </cell>
          <cell r="GU3">
            <v>141.38542492033858</v>
          </cell>
          <cell r="GV3">
            <v>157.21518191086489</v>
          </cell>
          <cell r="GW3">
            <v>74.14474231698803</v>
          </cell>
          <cell r="GX3">
            <v>201.72583301501501</v>
          </cell>
          <cell r="GY3">
            <v>93.158180579887087</v>
          </cell>
          <cell r="GZ3">
            <v>113.43191725033009</v>
          </cell>
          <cell r="HA3">
            <v>154.01496329660077</v>
          </cell>
          <cell r="HB3">
            <v>83.881382516461898</v>
          </cell>
          <cell r="HC3">
            <v>299.05523125711608</v>
          </cell>
          <cell r="HD3">
            <v>148.78262986401478</v>
          </cell>
          <cell r="HE3">
            <v>248.69261731613912</v>
          </cell>
          <cell r="HF3">
            <v>279.47014063029116</v>
          </cell>
          <cell r="HG3">
            <v>88.863647777049124</v>
          </cell>
          <cell r="HH3">
            <v>161.30502191545244</v>
          </cell>
          <cell r="HI3">
            <v>155.46282323237426</v>
          </cell>
        </row>
        <row r="4">
          <cell r="B4" t="str">
            <v>unspecified, used</v>
          </cell>
          <cell r="C4">
            <v>114.38482954515351</v>
          </cell>
          <cell r="D4">
            <v>44.30610727147269</v>
          </cell>
          <cell r="E4">
            <v>283.4782737302171</v>
          </cell>
          <cell r="F4">
            <v>66.059211442840066</v>
          </cell>
          <cell r="G4">
            <v>156.61707927739542</v>
          </cell>
          <cell r="H4">
            <v>74.463867635023746</v>
          </cell>
          <cell r="I4">
            <v>191.19794594046377</v>
          </cell>
          <cell r="J4">
            <v>138.38405685113995</v>
          </cell>
          <cell r="K4">
            <v>131.25540328574067</v>
          </cell>
          <cell r="L4">
            <v>135.5558323533532</v>
          </cell>
          <cell r="M4">
            <v>101.14854027008474</v>
          </cell>
          <cell r="N4">
            <v>80.493995250926545</v>
          </cell>
          <cell r="O4">
            <v>108.10238556155913</v>
          </cell>
          <cell r="P4">
            <v>47.292039902931307</v>
          </cell>
          <cell r="Q4">
            <v>223.84756256820626</v>
          </cell>
          <cell r="R4">
            <v>46.055460837683654</v>
          </cell>
          <cell r="S4">
            <v>110.30069491381089</v>
          </cell>
          <cell r="T4">
            <v>54.337982947409607</v>
          </cell>
          <cell r="U4">
            <v>262.8642063652938</v>
          </cell>
          <cell r="V4">
            <v>155.69477036119918</v>
          </cell>
          <cell r="W4">
            <v>141.77091811884199</v>
          </cell>
          <cell r="X4">
            <v>189.31124163248225</v>
          </cell>
          <cell r="Y4">
            <v>216.55712783424258</v>
          </cell>
          <cell r="Z4">
            <v>136.08200889932669</v>
          </cell>
          <cell r="AA4">
            <v>56.751421665206742</v>
          </cell>
          <cell r="AB4">
            <v>177.64446188538187</v>
          </cell>
          <cell r="AC4">
            <v>108.43989494145255</v>
          </cell>
          <cell r="AD4">
            <v>211.47785772162561</v>
          </cell>
          <cell r="AE4">
            <v>117.07381089458364</v>
          </cell>
          <cell r="AF4">
            <v>216.86676644712895</v>
          </cell>
          <cell r="AG4">
            <v>130.9065910923579</v>
          </cell>
          <cell r="AH4">
            <v>276.63996096875695</v>
          </cell>
          <cell r="AI4">
            <v>142.79486746424473</v>
          </cell>
          <cell r="AJ4">
            <v>122.96192004410932</v>
          </cell>
          <cell r="AK4">
            <v>128.20489886120325</v>
          </cell>
          <cell r="AL4">
            <v>217.33009469150386</v>
          </cell>
          <cell r="AM4">
            <v>194.20131570940651</v>
          </cell>
          <cell r="AN4">
            <v>66.333181482869861</v>
          </cell>
          <cell r="AO4">
            <v>138.52728702085983</v>
          </cell>
          <cell r="AP4">
            <v>110.23595738163256</v>
          </cell>
          <cell r="AQ4">
            <v>176.22465112112258</v>
          </cell>
          <cell r="AR4">
            <v>139.18850341003522</v>
          </cell>
          <cell r="AS4">
            <v>219.52704740614118</v>
          </cell>
          <cell r="AT4">
            <v>163.81727455637144</v>
          </cell>
          <cell r="AU4">
            <v>276.13286672123957</v>
          </cell>
          <cell r="AV4">
            <v>232.75541770842145</v>
          </cell>
          <cell r="AW4">
            <v>167.99330995583796</v>
          </cell>
          <cell r="AX4">
            <v>157.31103270159278</v>
          </cell>
          <cell r="AY4">
            <v>275.56448092536806</v>
          </cell>
          <cell r="AZ4">
            <v>163.6305276379727</v>
          </cell>
          <cell r="BA4">
            <v>206.89580107393002</v>
          </cell>
          <cell r="BB4">
            <v>158.32241315329478</v>
          </cell>
          <cell r="BC4">
            <v>120.85837117051773</v>
          </cell>
          <cell r="BD4">
            <v>96.118183411970463</v>
          </cell>
          <cell r="BE4">
            <v>168.77593652275976</v>
          </cell>
          <cell r="BF4">
            <v>148.81060927016631</v>
          </cell>
          <cell r="BG4">
            <v>56.359255078616236</v>
          </cell>
          <cell r="BH4">
            <v>267.51282739712008</v>
          </cell>
          <cell r="BI4">
            <v>157.43383578560238</v>
          </cell>
          <cell r="BJ4">
            <v>273.65491236986895</v>
          </cell>
          <cell r="BK4">
            <v>81.174654757947067</v>
          </cell>
          <cell r="BL4">
            <v>241.71536523025006</v>
          </cell>
          <cell r="BM4">
            <v>264.91082999635944</v>
          </cell>
          <cell r="BN4">
            <v>44.79137976222988</v>
          </cell>
          <cell r="BO4">
            <v>144.34360412923405</v>
          </cell>
          <cell r="BP4">
            <v>131.87464661141868</v>
          </cell>
          <cell r="BQ4">
            <v>56.342752815612414</v>
          </cell>
          <cell r="BR4">
            <v>117.52966909649609</v>
          </cell>
          <cell r="BS4">
            <v>274.40823932310474</v>
          </cell>
          <cell r="BT4">
            <v>109.66474182064123</v>
          </cell>
          <cell r="BU4">
            <v>180.92402564646449</v>
          </cell>
          <cell r="BV4">
            <v>275.26962701003782</v>
          </cell>
          <cell r="BW4">
            <v>197.74187449719679</v>
          </cell>
          <cell r="BX4">
            <v>108.89378479940547</v>
          </cell>
          <cell r="BY4">
            <v>81.600740983944547</v>
          </cell>
          <cell r="BZ4">
            <v>155.48709975894729</v>
          </cell>
          <cell r="CA4">
            <v>155.24682404800751</v>
          </cell>
          <cell r="CB4">
            <v>69.205190018313047</v>
          </cell>
          <cell r="CC4">
            <v>109.66859197996745</v>
          </cell>
          <cell r="CD4">
            <v>44.966234739148696</v>
          </cell>
          <cell r="CE4">
            <v>212.2709311584868</v>
          </cell>
          <cell r="CF4">
            <v>197.67213968049765</v>
          </cell>
          <cell r="CG4">
            <v>237.98516598208334</v>
          </cell>
          <cell r="CH4">
            <v>163.02795978229696</v>
          </cell>
          <cell r="CI4">
            <v>208.04581325540948</v>
          </cell>
          <cell r="CJ4">
            <v>187.29641620973845</v>
          </cell>
          <cell r="CK4">
            <v>217.88409326703405</v>
          </cell>
          <cell r="CL4">
            <v>174.81935398763289</v>
          </cell>
          <cell r="CM4">
            <v>204.26122774431391</v>
          </cell>
          <cell r="CN4">
            <v>131.14673143264173</v>
          </cell>
          <cell r="CO4">
            <v>262.08591654070756</v>
          </cell>
          <cell r="CP4">
            <v>178.8170818495806</v>
          </cell>
          <cell r="CQ4">
            <v>276.0362334502974</v>
          </cell>
          <cell r="CR4">
            <v>50.792893325249175</v>
          </cell>
          <cell r="CS4">
            <v>75.287568852859366</v>
          </cell>
          <cell r="CT4">
            <v>209.9344863902098</v>
          </cell>
          <cell r="CU4">
            <v>186.08884229360038</v>
          </cell>
          <cell r="CV4">
            <v>47.181924249897406</v>
          </cell>
          <cell r="CW4">
            <v>167.83782354369382</v>
          </cell>
          <cell r="CX4">
            <v>211.60679266161756</v>
          </cell>
          <cell r="CY4">
            <v>238.48162909761052</v>
          </cell>
          <cell r="CZ4">
            <v>182.49013354581777</v>
          </cell>
          <cell r="DA4">
            <v>52.414341390396167</v>
          </cell>
          <cell r="DB4">
            <v>51.569146758928248</v>
          </cell>
          <cell r="DC4">
            <v>110.47016478245041</v>
          </cell>
          <cell r="DD4">
            <v>52.502494299825095</v>
          </cell>
          <cell r="DE4">
            <v>44.30610727147269</v>
          </cell>
          <cell r="DF4">
            <v>279.30719612118958</v>
          </cell>
          <cell r="DG4">
            <v>146.52563230986806</v>
          </cell>
          <cell r="DH4">
            <v>135.19420973947825</v>
          </cell>
          <cell r="DI4">
            <v>79.935149591868239</v>
          </cell>
          <cell r="DJ4">
            <v>275.23822339150456</v>
          </cell>
          <cell r="DK4">
            <v>76.504572845272591</v>
          </cell>
          <cell r="DL4">
            <v>234.75604408314663</v>
          </cell>
          <cell r="DM4">
            <v>146.96498821724705</v>
          </cell>
          <cell r="DN4">
            <v>177.52139524023963</v>
          </cell>
          <cell r="DO4">
            <v>155.15672532766675</v>
          </cell>
          <cell r="DP4">
            <v>139.56449792535403</v>
          </cell>
          <cell r="DQ4">
            <v>127.7942988329696</v>
          </cell>
          <cell r="DR4">
            <v>275.88062156185219</v>
          </cell>
          <cell r="DS4">
            <v>119.10317101521485</v>
          </cell>
          <cell r="DT4">
            <v>117.16343314581421</v>
          </cell>
          <cell r="DU4">
            <v>240.30689569454384</v>
          </cell>
          <cell r="DV4">
            <v>76.71043211081988</v>
          </cell>
          <cell r="DW4">
            <v>132.1570081803734</v>
          </cell>
          <cell r="DX4">
            <v>65.861386393406235</v>
          </cell>
          <cell r="DY4">
            <v>81.127990811958568</v>
          </cell>
          <cell r="DZ4">
            <v>116.07070475125641</v>
          </cell>
          <cell r="EA4">
            <v>241.22482824479241</v>
          </cell>
          <cell r="EB4">
            <v>185.88814348843482</v>
          </cell>
          <cell r="EC4">
            <v>72.299124525996433</v>
          </cell>
          <cell r="ED4">
            <v>131.11147579098517</v>
          </cell>
          <cell r="EE4">
            <v>279.50665358169761</v>
          </cell>
          <cell r="EF4">
            <v>71.491399438293939</v>
          </cell>
          <cell r="EG4">
            <v>77.544257525969556</v>
          </cell>
          <cell r="EH4">
            <v>147.40773858470473</v>
          </cell>
          <cell r="EI4">
            <v>218.11448146705439</v>
          </cell>
          <cell r="EJ4">
            <v>283.4782737302171</v>
          </cell>
          <cell r="EK4">
            <v>241.73537660714226</v>
          </cell>
          <cell r="EL4">
            <v>76.307504182308435</v>
          </cell>
          <cell r="EM4">
            <v>150.66868440336648</v>
          </cell>
          <cell r="EN4">
            <v>197.84078341116583</v>
          </cell>
          <cell r="EO4">
            <v>90.948489957379152</v>
          </cell>
          <cell r="EP4">
            <v>53.610091246317317</v>
          </cell>
          <cell r="EQ4">
            <v>81.393567134088329</v>
          </cell>
          <cell r="ER4">
            <v>45.071352678292371</v>
          </cell>
          <cell r="ES4">
            <v>276.07781359648698</v>
          </cell>
          <cell r="ET4">
            <v>275.1038998283135</v>
          </cell>
          <cell r="EU4">
            <v>127.14320071518256</v>
          </cell>
          <cell r="EV4">
            <v>77.232941795578611</v>
          </cell>
          <cell r="EW4">
            <v>279.06858524818381</v>
          </cell>
          <cell r="EX4">
            <v>140.36539406761946</v>
          </cell>
          <cell r="EY4">
            <v>139.7197594267619</v>
          </cell>
          <cell r="EZ4">
            <v>175.39681400331222</v>
          </cell>
          <cell r="FA4">
            <v>54.81492838656866</v>
          </cell>
          <cell r="FB4">
            <v>143.42385218443161</v>
          </cell>
          <cell r="FC4">
            <v>107.32232332479803</v>
          </cell>
          <cell r="FD4">
            <v>130.2554566542249</v>
          </cell>
          <cell r="FE4">
            <v>130.79272915148167</v>
          </cell>
          <cell r="FF4">
            <v>131.48434775063842</v>
          </cell>
          <cell r="FG4">
            <v>131.27642523962049</v>
          </cell>
          <cell r="FH4">
            <v>126.45299370964617</v>
          </cell>
          <cell r="FI4">
            <v>210.71637100971529</v>
          </cell>
          <cell r="FJ4">
            <v>131.47487998527984</v>
          </cell>
          <cell r="FK4">
            <v>191.14159804380424</v>
          </cell>
          <cell r="FL4">
            <v>251.48535014301797</v>
          </cell>
          <cell r="FM4">
            <v>141.2997504604003</v>
          </cell>
          <cell r="FN4">
            <v>278.27287801444083</v>
          </cell>
          <cell r="FO4">
            <v>74.367018829143447</v>
          </cell>
          <cell r="FP4">
            <v>124.90499300631332</v>
          </cell>
          <cell r="FQ4">
            <v>172.61269340301268</v>
          </cell>
          <cell r="FR4">
            <v>276.47772543378881</v>
          </cell>
          <cell r="FS4">
            <v>276.43069168169347</v>
          </cell>
          <cell r="FT4">
            <v>145.87292438227448</v>
          </cell>
          <cell r="FU4">
            <v>187.78855212042552</v>
          </cell>
          <cell r="FV4">
            <v>234.21352844937388</v>
          </cell>
          <cell r="FW4">
            <v>278.23226598934093</v>
          </cell>
          <cell r="FX4">
            <v>51.105308619099937</v>
          </cell>
          <cell r="FY4">
            <v>101.51569205390716</v>
          </cell>
          <cell r="FZ4">
            <v>205.52258720342834</v>
          </cell>
          <cell r="GA4">
            <v>109.24247403776486</v>
          </cell>
          <cell r="GB4">
            <v>80.135906877483464</v>
          </cell>
          <cell r="GC4">
            <v>230.24462453642957</v>
          </cell>
          <cell r="GD4">
            <v>73.103472990492492</v>
          </cell>
          <cell r="GE4">
            <v>239.91668118431193</v>
          </cell>
          <cell r="GF4">
            <v>79.331471832125473</v>
          </cell>
          <cell r="GG4">
            <v>118.27017933190272</v>
          </cell>
          <cell r="GH4">
            <v>265.97474675373974</v>
          </cell>
          <cell r="GI4">
            <v>76.26939498772812</v>
          </cell>
          <cell r="GJ4">
            <v>57.866960430046284</v>
          </cell>
          <cell r="GK4">
            <v>123.28322512187341</v>
          </cell>
          <cell r="GL4">
            <v>208.02788601739528</v>
          </cell>
          <cell r="GM4">
            <v>125.90028891099779</v>
          </cell>
          <cell r="GN4">
            <v>251.94796585628026</v>
          </cell>
          <cell r="GO4">
            <v>158.40736600154298</v>
          </cell>
          <cell r="GP4">
            <v>204.51917284442951</v>
          </cell>
          <cell r="GQ4">
            <v>74.756593877460716</v>
          </cell>
          <cell r="GR4">
            <v>80.702469175534134</v>
          </cell>
          <cell r="GS4">
            <v>53.362186853056151</v>
          </cell>
          <cell r="GT4">
            <v>128.27874925705399</v>
          </cell>
          <cell r="GU4">
            <v>116.76685116255203</v>
          </cell>
          <cell r="GV4">
            <v>132.59660815307836</v>
          </cell>
          <cell r="GW4">
            <v>51.241795795185688</v>
          </cell>
          <cell r="GX4">
            <v>178.82288649321274</v>
          </cell>
          <cell r="GY4">
            <v>80.930247970875286</v>
          </cell>
          <cell r="GZ4">
            <v>88.069905023617054</v>
          </cell>
          <cell r="HA4">
            <v>131.11201677479846</v>
          </cell>
          <cell r="HB4">
            <v>60.978435994659549</v>
          </cell>
          <cell r="HC4">
            <v>273.6932190304031</v>
          </cell>
          <cell r="HD4">
            <v>136.55469725500299</v>
          </cell>
          <cell r="HE4">
            <v>224.07404355835257</v>
          </cell>
          <cell r="HF4">
            <v>256.56719410848888</v>
          </cell>
          <cell r="HG4">
            <v>76.635715168037336</v>
          </cell>
          <cell r="HH4">
            <v>136.68644815766589</v>
          </cell>
          <cell r="HI4">
            <v>143.2348906233625</v>
          </cell>
        </row>
        <row r="5">
          <cell r="B5" t="str">
            <v>unspecified, natural</v>
          </cell>
          <cell r="C5">
            <v>103.43131470327012</v>
          </cell>
          <cell r="D5">
            <v>43.174859017503266</v>
          </cell>
          <cell r="E5">
            <v>281.57792255242435</v>
          </cell>
          <cell r="F5">
            <v>43.579127977327772</v>
          </cell>
          <cell r="G5">
            <v>153.68316160183804</v>
          </cell>
          <cell r="H5">
            <v>52.045425899790878</v>
          </cell>
          <cell r="I5">
            <v>167.17658327811154</v>
          </cell>
          <cell r="J5">
            <v>129.0624400850318</v>
          </cell>
          <cell r="K5">
            <v>130.30190840666253</v>
          </cell>
          <cell r="L5">
            <v>139.45776948598026</v>
          </cell>
          <cell r="M5">
            <v>78.847184076947798</v>
          </cell>
          <cell r="N5">
            <v>78.920863770971948</v>
          </cell>
          <cell r="O5">
            <v>112.00063545889874</v>
          </cell>
          <cell r="P5">
            <v>45.056180855958274</v>
          </cell>
          <cell r="Q5">
            <v>199.72877118202405</v>
          </cell>
          <cell r="R5">
            <v>44.775940925432344</v>
          </cell>
          <cell r="S5">
            <v>112.77027543254106</v>
          </cell>
          <cell r="T5">
            <v>53.602762858598197</v>
          </cell>
          <cell r="U5">
            <v>222.4822107907878</v>
          </cell>
          <cell r="V5">
            <v>159.71169759249153</v>
          </cell>
          <cell r="W5">
            <v>130.07672701866898</v>
          </cell>
          <cell r="X5">
            <v>161.56549991229716</v>
          </cell>
          <cell r="Y5">
            <v>220.98227131170256</v>
          </cell>
          <cell r="Z5">
            <v>131.61186552766847</v>
          </cell>
          <cell r="AA5">
            <v>52.635482936656302</v>
          </cell>
          <cell r="AB5">
            <v>179.57843481002411</v>
          </cell>
          <cell r="AC5">
            <v>112.30974813206434</v>
          </cell>
          <cell r="AD5">
            <v>187.4463762546996</v>
          </cell>
          <cell r="AE5">
            <v>116.98560028106594</v>
          </cell>
          <cell r="AF5">
            <v>210.25901174360865</v>
          </cell>
          <cell r="AG5">
            <v>130.68594809107691</v>
          </cell>
          <cell r="AH5">
            <v>280.16334605135944</v>
          </cell>
          <cell r="AI5">
            <v>141.2459960346153</v>
          </cell>
          <cell r="AJ5">
            <v>122.80573576846027</v>
          </cell>
          <cell r="AK5">
            <v>131.34879563626367</v>
          </cell>
          <cell r="AL5">
            <v>210.04476863600502</v>
          </cell>
          <cell r="AM5">
            <v>190.44505810428583</v>
          </cell>
          <cell r="AN5">
            <v>56.152396081924451</v>
          </cell>
          <cell r="AO5">
            <v>116.20676264433635</v>
          </cell>
          <cell r="AP5">
            <v>112.78127043342865</v>
          </cell>
          <cell r="AQ5">
            <v>174.09914616743851</v>
          </cell>
          <cell r="AR5">
            <v>117.17196060870111</v>
          </cell>
          <cell r="AS5">
            <v>195.34938439127842</v>
          </cell>
          <cell r="AT5">
            <v>140.87506908291664</v>
          </cell>
          <cell r="AU5">
            <v>280.5534185494497</v>
          </cell>
          <cell r="AV5">
            <v>212.17581963738604</v>
          </cell>
          <cell r="AW5">
            <v>161.72281715331516</v>
          </cell>
          <cell r="AX5">
            <v>156.63336527380184</v>
          </cell>
          <cell r="AY5">
            <v>280.99063839242774</v>
          </cell>
          <cell r="AZ5">
            <v>162.93404095665844</v>
          </cell>
          <cell r="BA5">
            <v>182.90385078819673</v>
          </cell>
          <cell r="BB5">
            <v>162.33620711097527</v>
          </cell>
          <cell r="BC5">
            <v>122.65121709626941</v>
          </cell>
          <cell r="BD5">
            <v>94.565358402510441</v>
          </cell>
          <cell r="BE5">
            <v>143.36206114312088</v>
          </cell>
          <cell r="BF5">
            <v>135.32394337095582</v>
          </cell>
          <cell r="BG5">
            <v>55.437535671223017</v>
          </cell>
          <cell r="BH5">
            <v>274.07522729026891</v>
          </cell>
          <cell r="BI5">
            <v>156.8724730119273</v>
          </cell>
          <cell r="BJ5">
            <v>271.96781872542681</v>
          </cell>
          <cell r="BK5">
            <v>62.986715816329983</v>
          </cell>
          <cell r="BL5">
            <v>240.22001929631361</v>
          </cell>
          <cell r="BM5">
            <v>265.82276557803158</v>
          </cell>
          <cell r="BN5">
            <v>43.660996001979299</v>
          </cell>
          <cell r="BO5">
            <v>137.43010896952802</v>
          </cell>
          <cell r="BP5">
            <v>130.80431301092847</v>
          </cell>
          <cell r="BQ5">
            <v>56.152396081786122</v>
          </cell>
          <cell r="BR5">
            <v>56.10680335663757</v>
          </cell>
          <cell r="BS5">
            <v>280.73630351889727</v>
          </cell>
          <cell r="BT5">
            <v>98.678566527874906</v>
          </cell>
          <cell r="BU5">
            <v>154.12042504245557</v>
          </cell>
          <cell r="BV5">
            <v>280.07369760587187</v>
          </cell>
          <cell r="BW5">
            <v>191.72462841429643</v>
          </cell>
          <cell r="BX5">
            <v>112.73738743121444</v>
          </cell>
          <cell r="BY5">
            <v>78.881097668077956</v>
          </cell>
          <cell r="BZ5">
            <v>150.49340598012924</v>
          </cell>
          <cell r="CA5">
            <v>155.40386932373991</v>
          </cell>
          <cell r="CB5">
            <v>68.406081939486015</v>
          </cell>
          <cell r="CC5">
            <v>108.00735204355351</v>
          </cell>
          <cell r="CD5">
            <v>47.188810207833306</v>
          </cell>
          <cell r="CE5">
            <v>217.23473613336319</v>
          </cell>
          <cell r="CF5">
            <v>203.1001745831046</v>
          </cell>
          <cell r="CG5">
            <v>239.92785473622649</v>
          </cell>
          <cell r="CH5">
            <v>143.25817581678521</v>
          </cell>
          <cell r="CI5">
            <v>201.09927447831421</v>
          </cell>
          <cell r="CJ5">
            <v>166.53352828730979</v>
          </cell>
          <cell r="CK5">
            <v>211.65203377283075</v>
          </cell>
          <cell r="CL5">
            <v>174.61012506976542</v>
          </cell>
          <cell r="CM5">
            <v>203.69186825281912</v>
          </cell>
          <cell r="CN5">
            <v>128.72535927384172</v>
          </cell>
          <cell r="CO5">
            <v>207.27302031281661</v>
          </cell>
          <cell r="CP5">
            <v>180.13547386112612</v>
          </cell>
          <cell r="CQ5">
            <v>280.62775183478982</v>
          </cell>
          <cell r="CR5">
            <v>49.680400623404928</v>
          </cell>
          <cell r="CS5">
            <v>78.91374584492155</v>
          </cell>
          <cell r="CT5">
            <v>179.86545950216907</v>
          </cell>
          <cell r="CU5">
            <v>156.17551355704919</v>
          </cell>
          <cell r="CV5">
            <v>45.664160376977726</v>
          </cell>
          <cell r="CW5">
            <v>165.96709816390739</v>
          </cell>
          <cell r="CX5">
            <v>216.00894465337961</v>
          </cell>
          <cell r="CY5">
            <v>234.6163762123912</v>
          </cell>
          <cell r="CZ5">
            <v>142.20251813732969</v>
          </cell>
          <cell r="DA5">
            <v>51.381982118372449</v>
          </cell>
          <cell r="DB5">
            <v>54.41784180455295</v>
          </cell>
          <cell r="DC5">
            <v>112.77969492187756</v>
          </cell>
          <cell r="DD5">
            <v>50.983129040957465</v>
          </cell>
          <cell r="DE5">
            <v>43.174859017503266</v>
          </cell>
          <cell r="DF5">
            <v>280.75105322023308</v>
          </cell>
          <cell r="DG5">
            <v>138.8711317017806</v>
          </cell>
          <cell r="DH5">
            <v>132.90277882652288</v>
          </cell>
          <cell r="DI5">
            <v>78.906023442381553</v>
          </cell>
          <cell r="DJ5">
            <v>275.65511782658569</v>
          </cell>
          <cell r="DK5">
            <v>54.540987387880371</v>
          </cell>
          <cell r="DL5">
            <v>189.79652350002431</v>
          </cell>
          <cell r="DM5">
            <v>136.89536137994415</v>
          </cell>
          <cell r="DN5">
            <v>170.09018501206123</v>
          </cell>
          <cell r="DO5">
            <v>157.47354799900728</v>
          </cell>
          <cell r="DP5">
            <v>138.04312876215747</v>
          </cell>
          <cell r="DQ5">
            <v>129.05906504577899</v>
          </cell>
          <cell r="DR5">
            <v>280.74745328743995</v>
          </cell>
          <cell r="DS5">
            <v>118.00210603618449</v>
          </cell>
          <cell r="DT5">
            <v>111.35648036681522</v>
          </cell>
          <cell r="DU5">
            <v>245.58806833947273</v>
          </cell>
          <cell r="DV5">
            <v>55.367675908914507</v>
          </cell>
          <cell r="DW5">
            <v>131.97745281767882</v>
          </cell>
          <cell r="DX5">
            <v>43.378994486781032</v>
          </cell>
          <cell r="DY5">
            <v>78.910652220421994</v>
          </cell>
          <cell r="DZ5">
            <v>118.5004666004111</v>
          </cell>
          <cell r="EA5">
            <v>216.50576758142626</v>
          </cell>
          <cell r="EB5">
            <v>190.25978783404514</v>
          </cell>
          <cell r="EC5">
            <v>49.89302004607412</v>
          </cell>
          <cell r="ED5">
            <v>128.87057258724406</v>
          </cell>
          <cell r="EE5">
            <v>280.59762440445763</v>
          </cell>
          <cell r="EF5">
            <v>48.884937925009126</v>
          </cell>
          <cell r="EG5">
            <v>52.659616295361104</v>
          </cell>
          <cell r="EH5">
            <v>134.61517105460447</v>
          </cell>
          <cell r="EI5">
            <v>216.64806248450844</v>
          </cell>
          <cell r="EJ5">
            <v>225.53409051603222</v>
          </cell>
          <cell r="EK5">
            <v>244.95005223387761</v>
          </cell>
          <cell r="EL5">
            <v>55.45389555642749</v>
          </cell>
          <cell r="EM5">
            <v>146.26882600960829</v>
          </cell>
          <cell r="EN5">
            <v>174.06305719571395</v>
          </cell>
          <cell r="EO5">
            <v>56.152194510807846</v>
          </cell>
          <cell r="EP5">
            <v>53.085955712363784</v>
          </cell>
          <cell r="EQ5">
            <v>59.256019441666055</v>
          </cell>
          <cell r="ER5">
            <v>43.938874098536061</v>
          </cell>
          <cell r="ES5">
            <v>280.59576710695171</v>
          </cell>
          <cell r="ET5">
            <v>281.3449315440082</v>
          </cell>
          <cell r="EU5">
            <v>126.62170631582214</v>
          </cell>
          <cell r="EV5">
            <v>54.282339757911743</v>
          </cell>
          <cell r="EW5">
            <v>280.93460004562212</v>
          </cell>
          <cell r="EX5">
            <v>129.39597849614336</v>
          </cell>
          <cell r="EY5">
            <v>116.39185827465207</v>
          </cell>
          <cell r="EZ5">
            <v>178.0461352627251</v>
          </cell>
          <cell r="FA5">
            <v>54.124985566688906</v>
          </cell>
          <cell r="FB5">
            <v>141.7415776696248</v>
          </cell>
          <cell r="FC5">
            <v>98.549558137583119</v>
          </cell>
          <cell r="FD5">
            <v>129.68741473505921</v>
          </cell>
          <cell r="FE5">
            <v>131.28971028879403</v>
          </cell>
          <cell r="FF5">
            <v>130.62675771758498</v>
          </cell>
          <cell r="FG5">
            <v>130.96044041200338</v>
          </cell>
          <cell r="FH5">
            <v>130.88976875358156</v>
          </cell>
          <cell r="FI5">
            <v>212.17050842796272</v>
          </cell>
          <cell r="FJ5">
            <v>130.57100608233227</v>
          </cell>
          <cell r="FK5">
            <v>145.51545678196038</v>
          </cell>
          <cell r="FL5">
            <v>254.47596470796441</v>
          </cell>
          <cell r="FM5">
            <v>139.75395029077953</v>
          </cell>
          <cell r="FN5">
            <v>281.54504707611017</v>
          </cell>
          <cell r="FO5">
            <v>52.709829034999871</v>
          </cell>
          <cell r="FP5">
            <v>121.8229743776231</v>
          </cell>
          <cell r="FQ5">
            <v>149.42745049748618</v>
          </cell>
          <cell r="FR5">
            <v>280.28814261671948</v>
          </cell>
          <cell r="FS5">
            <v>230.56163753675753</v>
          </cell>
          <cell r="FT5">
            <v>145.01555888393241</v>
          </cell>
          <cell r="FU5">
            <v>164.34205697440495</v>
          </cell>
          <cell r="FV5">
            <v>209.69841151158195</v>
          </cell>
          <cell r="FW5">
            <v>281.57792255242435</v>
          </cell>
          <cell r="FX5">
            <v>50.064487109237014</v>
          </cell>
          <cell r="FY5">
            <v>78.92239402009362</v>
          </cell>
          <cell r="FZ5">
            <v>202.45140501410478</v>
          </cell>
          <cell r="GA5">
            <v>114.79335063539465</v>
          </cell>
          <cell r="GB5">
            <v>78.790845635879791</v>
          </cell>
          <cell r="GC5">
            <v>222.75485787458842</v>
          </cell>
          <cell r="GD5">
            <v>51.114133929128876</v>
          </cell>
          <cell r="GE5">
            <v>230.94680341361217</v>
          </cell>
          <cell r="GF5">
            <v>78.508019580313231</v>
          </cell>
          <cell r="GG5">
            <v>102.98131628116396</v>
          </cell>
          <cell r="GH5">
            <v>210.53206394908102</v>
          </cell>
          <cell r="GI5">
            <v>78.910124229585193</v>
          </cell>
          <cell r="GJ5">
            <v>56.152396039102129</v>
          </cell>
          <cell r="GK5">
            <v>124.98396981642335</v>
          </cell>
          <cell r="GL5">
            <v>208.94962624000371</v>
          </cell>
          <cell r="GM5">
            <v>95.525549839036103</v>
          </cell>
          <cell r="GN5">
            <v>250.07577145539159</v>
          </cell>
          <cell r="GO5">
            <v>158.28120032615547</v>
          </cell>
          <cell r="GP5">
            <v>208.81169787671524</v>
          </cell>
          <cell r="GQ5">
            <v>52.650028581663747</v>
          </cell>
          <cell r="GR5">
            <v>78.883184626956009</v>
          </cell>
          <cell r="GS5">
            <v>52.811401791112196</v>
          </cell>
          <cell r="GT5">
            <v>132.16608024931904</v>
          </cell>
          <cell r="GU5">
            <v>119.26850236255306</v>
          </cell>
          <cell r="GV5">
            <v>129.67343362718591</v>
          </cell>
          <cell r="GW5">
            <v>49.125370826510547</v>
          </cell>
          <cell r="GX5">
            <v>171.19357631473579</v>
          </cell>
          <cell r="GY5">
            <v>56.004982135755498</v>
          </cell>
          <cell r="GZ5">
            <v>78.788745431699709</v>
          </cell>
          <cell r="HA5">
            <v>130.74448350953588</v>
          </cell>
          <cell r="HB5">
            <v>61.046126620411385</v>
          </cell>
          <cell r="HC5">
            <v>281.28631912866774</v>
          </cell>
          <cell r="HD5">
            <v>114.20143692055372</v>
          </cell>
          <cell r="HE5">
            <v>224.85243494972553</v>
          </cell>
          <cell r="HF5">
            <v>254.39202225128619</v>
          </cell>
          <cell r="HG5">
            <v>56.492211868541062</v>
          </cell>
          <cell r="HH5">
            <v>136.81879934779715</v>
          </cell>
          <cell r="HI5">
            <v>120.44897839777684</v>
          </cell>
        </row>
        <row r="6">
          <cell r="B6" t="str">
            <v>forest</v>
          </cell>
          <cell r="C6">
            <v>71.022999999999982</v>
          </cell>
          <cell r="D6">
            <v>35.700207114537804</v>
          </cell>
          <cell r="E6">
            <v>128.42239608608833</v>
          </cell>
          <cell r="F6">
            <v>36.102846070005931</v>
          </cell>
          <cell r="G6">
            <v>66.381366706983627</v>
          </cell>
          <cell r="H6">
            <v>45.083487045030189</v>
          </cell>
          <cell r="I6">
            <v>65.853965932747954</v>
          </cell>
          <cell r="J6">
            <v>110.60239608608835</v>
          </cell>
          <cell r="K6">
            <v>128.42239608608833</v>
          </cell>
          <cell r="L6">
            <v>128.42239608608833</v>
          </cell>
          <cell r="M6">
            <v>72.114374234139333</v>
          </cell>
          <cell r="N6">
            <v>66.199409689746673</v>
          </cell>
          <cell r="O6">
            <v>110.60239608608835</v>
          </cell>
          <cell r="P6">
            <v>36.526444869763878</v>
          </cell>
          <cell r="Q6">
            <v>112.08739608608833</v>
          </cell>
          <cell r="R6">
            <v>36.581287863965002</v>
          </cell>
          <cell r="S6">
            <v>110.60239608608835</v>
          </cell>
          <cell r="T6">
            <v>46.571368842668669</v>
          </cell>
          <cell r="U6">
            <v>128.42239608608833</v>
          </cell>
          <cell r="V6">
            <v>128.42239608608833</v>
          </cell>
          <cell r="W6">
            <v>112.08739608608833</v>
          </cell>
          <cell r="X6">
            <v>112.08739608608833</v>
          </cell>
          <cell r="Y6">
            <v>128.42239608608833</v>
          </cell>
          <cell r="Z6">
            <v>110.60239608608835</v>
          </cell>
          <cell r="AA6">
            <v>39.219685395182694</v>
          </cell>
          <cell r="AB6">
            <v>128.42239608608833</v>
          </cell>
          <cell r="AC6">
            <v>110.60239608608835</v>
          </cell>
          <cell r="AD6">
            <v>112.08739608608833</v>
          </cell>
          <cell r="AE6">
            <v>110.60239608608835</v>
          </cell>
          <cell r="AF6">
            <v>128.42239608608833</v>
          </cell>
          <cell r="AG6">
            <v>128.42239608608833</v>
          </cell>
          <cell r="AH6">
            <v>128.42239608608833</v>
          </cell>
          <cell r="AI6">
            <v>112.08739608608833</v>
          </cell>
          <cell r="AJ6">
            <v>110.60239608608835</v>
          </cell>
          <cell r="AK6">
            <v>110.60239608608835</v>
          </cell>
          <cell r="AL6">
            <v>110.60239608608835</v>
          </cell>
          <cell r="AM6">
            <v>128.42239608608833</v>
          </cell>
          <cell r="AN6">
            <v>43.471757398074182</v>
          </cell>
          <cell r="AO6">
            <v>110.60239608608835</v>
          </cell>
          <cell r="AP6">
            <v>110.60239608608835</v>
          </cell>
          <cell r="AQ6">
            <v>128.42239608608833</v>
          </cell>
          <cell r="AR6">
            <v>110.60239608608835</v>
          </cell>
          <cell r="AS6">
            <v>112.08739608608833</v>
          </cell>
          <cell r="AT6">
            <v>112.08739608608833</v>
          </cell>
          <cell r="AU6">
            <v>128.42239608608833</v>
          </cell>
          <cell r="AV6">
            <v>128.42239608608833</v>
          </cell>
          <cell r="AW6">
            <v>110.60239608608835</v>
          </cell>
          <cell r="AX6">
            <v>110.60239608608835</v>
          </cell>
          <cell r="AY6">
            <v>128.42239608608833</v>
          </cell>
          <cell r="AZ6">
            <v>128.42239608608833</v>
          </cell>
          <cell r="BA6">
            <v>112.08739608608833</v>
          </cell>
          <cell r="BB6">
            <v>128.42239608608833</v>
          </cell>
          <cell r="BC6">
            <v>110.60239608608835</v>
          </cell>
          <cell r="BD6">
            <v>66.46651168622391</v>
          </cell>
          <cell r="BE6">
            <v>112.08739608608833</v>
          </cell>
          <cell r="BF6">
            <v>112.08739608608833</v>
          </cell>
          <cell r="BG6">
            <v>56.333236922409114</v>
          </cell>
          <cell r="BH6">
            <v>128.42239608608833</v>
          </cell>
          <cell r="BI6">
            <v>128.42239608608833</v>
          </cell>
          <cell r="BJ6">
            <v>128.42239608608833</v>
          </cell>
          <cell r="BK6">
            <v>61.024090625062541</v>
          </cell>
          <cell r="BL6">
            <v>128.42239608608833</v>
          </cell>
          <cell r="BM6">
            <v>128.42239608608833</v>
          </cell>
          <cell r="BN6">
            <v>36.179589548868428</v>
          </cell>
          <cell r="BO6">
            <v>112.08739608608833</v>
          </cell>
          <cell r="BP6">
            <v>110.60239608608835</v>
          </cell>
          <cell r="BQ6">
            <v>49.923314538425892</v>
          </cell>
          <cell r="BR6">
            <v>42.80147670162053</v>
          </cell>
          <cell r="BS6">
            <v>128.42239608608833</v>
          </cell>
          <cell r="BT6">
            <v>81.397395710121316</v>
          </cell>
          <cell r="BU6">
            <v>112.08739608608833</v>
          </cell>
          <cell r="BV6">
            <v>128.42239608608833</v>
          </cell>
          <cell r="BW6">
            <v>110.60239608608835</v>
          </cell>
          <cell r="BX6">
            <v>110.60239608608835</v>
          </cell>
          <cell r="BY6">
            <v>65.835450916484575</v>
          </cell>
          <cell r="BZ6">
            <v>112.08739608608833</v>
          </cell>
          <cell r="CA6">
            <v>128.42239608608833</v>
          </cell>
          <cell r="CB6">
            <v>66.264939483392908</v>
          </cell>
          <cell r="CC6">
            <v>66.266393080446178</v>
          </cell>
          <cell r="CD6">
            <v>39.490167879294319</v>
          </cell>
          <cell r="CE6">
            <v>128.42239608608833</v>
          </cell>
          <cell r="CF6">
            <v>128.42239608608833</v>
          </cell>
          <cell r="CG6">
            <v>128.42239608608833</v>
          </cell>
          <cell r="CH6">
            <v>112.08739608608833</v>
          </cell>
          <cell r="CI6">
            <v>110.60239608608835</v>
          </cell>
          <cell r="CJ6">
            <v>110.60239608608835</v>
          </cell>
          <cell r="CK6">
            <v>128.42239608608833</v>
          </cell>
          <cell r="CL6">
            <v>128.42239608608833</v>
          </cell>
          <cell r="CM6">
            <v>128.42239608608833</v>
          </cell>
          <cell r="CN6">
            <v>112.08739608608833</v>
          </cell>
          <cell r="CO6">
            <v>112.08739608608833</v>
          </cell>
          <cell r="CP6">
            <v>110.60239608608835</v>
          </cell>
          <cell r="CQ6">
            <v>128.42239608608833</v>
          </cell>
          <cell r="CR6">
            <v>42.940975914072098</v>
          </cell>
          <cell r="CS6">
            <v>74.041329583791097</v>
          </cell>
          <cell r="CT6">
            <v>112.08739608608833</v>
          </cell>
          <cell r="CU6">
            <v>112.08739608608833</v>
          </cell>
          <cell r="CV6">
            <v>36.543326241471</v>
          </cell>
          <cell r="CW6">
            <v>112.08739608608833</v>
          </cell>
          <cell r="CX6">
            <v>128.42239608608833</v>
          </cell>
          <cell r="CY6">
            <v>112.08739608608833</v>
          </cell>
          <cell r="CZ6">
            <v>112.08739608608833</v>
          </cell>
          <cell r="DA6">
            <v>44.686770165313071</v>
          </cell>
          <cell r="DB6">
            <v>48.055112177639586</v>
          </cell>
          <cell r="DC6">
            <v>110.60239608608835</v>
          </cell>
          <cell r="DD6">
            <v>43.166654197818339</v>
          </cell>
          <cell r="DE6">
            <v>35.700207114537804</v>
          </cell>
          <cell r="DF6">
            <v>128.42239608608833</v>
          </cell>
          <cell r="DG6">
            <v>112.08739608608833</v>
          </cell>
          <cell r="DH6">
            <v>66.273254888768989</v>
          </cell>
          <cell r="DI6">
            <v>74.754927786359147</v>
          </cell>
          <cell r="DJ6">
            <v>128.42239608608833</v>
          </cell>
          <cell r="DK6">
            <v>48.119281530998016</v>
          </cell>
          <cell r="DL6">
            <v>112.08739608608833</v>
          </cell>
          <cell r="DM6">
            <v>112.08739608608833</v>
          </cell>
          <cell r="DN6">
            <v>112.08739608608833</v>
          </cell>
          <cell r="DO6">
            <v>110.60239608608835</v>
          </cell>
          <cell r="DP6">
            <v>110.60239608608835</v>
          </cell>
          <cell r="DQ6">
            <v>110.60239608608835</v>
          </cell>
          <cell r="DR6">
            <v>128.42239608608833</v>
          </cell>
          <cell r="DS6">
            <v>110.60239608608835</v>
          </cell>
          <cell r="DT6">
            <v>66.505757749803919</v>
          </cell>
          <cell r="DU6">
            <v>128.42239608608833</v>
          </cell>
          <cell r="DV6">
            <v>49.077307243839769</v>
          </cell>
          <cell r="DW6">
            <v>110.60239608608835</v>
          </cell>
          <cell r="DX6">
            <v>35.798939930537749</v>
          </cell>
          <cell r="DY6">
            <v>66.242035376132733</v>
          </cell>
          <cell r="DZ6">
            <v>112.08739608608833</v>
          </cell>
          <cell r="EA6">
            <v>112.08739608608833</v>
          </cell>
          <cell r="EB6">
            <v>128.42239608608833</v>
          </cell>
          <cell r="EC6">
            <v>43.05127648256515</v>
          </cell>
          <cell r="ED6">
            <v>110.60239608608835</v>
          </cell>
          <cell r="EE6">
            <v>128.42239608608833</v>
          </cell>
          <cell r="EF6">
            <v>41.298480679815981</v>
          </cell>
          <cell r="EG6">
            <v>39.411347470341404</v>
          </cell>
          <cell r="EH6">
            <v>112.08739608608833</v>
          </cell>
          <cell r="EI6">
            <v>128.42239608608833</v>
          </cell>
          <cell r="EJ6">
            <v>112.08739608608833</v>
          </cell>
          <cell r="EK6">
            <v>128.42239608608833</v>
          </cell>
          <cell r="EL6">
            <v>49.648169640611243</v>
          </cell>
          <cell r="EM6">
            <v>110.60239608608835</v>
          </cell>
          <cell r="EN6">
            <v>112.08739608608833</v>
          </cell>
          <cell r="EO6">
            <v>43.271595988746753</v>
          </cell>
          <cell r="EP6">
            <v>46.427556353439591</v>
          </cell>
          <cell r="EQ6">
            <v>65.502463873391179</v>
          </cell>
          <cell r="ER6">
            <v>36.40339141420322</v>
          </cell>
          <cell r="ES6">
            <v>128.42239608608833</v>
          </cell>
          <cell r="ET6">
            <v>128.42239608608833</v>
          </cell>
          <cell r="EU6">
            <v>110.60239608608835</v>
          </cell>
          <cell r="EV6">
            <v>40.204704484915609</v>
          </cell>
          <cell r="EW6">
            <v>128.42239608608833</v>
          </cell>
          <cell r="EX6">
            <v>112.08739608608833</v>
          </cell>
          <cell r="EY6">
            <v>66.360477242500963</v>
          </cell>
          <cell r="EZ6">
            <v>128.42239608608833</v>
          </cell>
          <cell r="FA6">
            <v>47.554036362563068</v>
          </cell>
          <cell r="FB6">
            <v>112.08739608608833</v>
          </cell>
          <cell r="FC6">
            <v>81.397393866791717</v>
          </cell>
          <cell r="FD6">
            <v>110.60239608608835</v>
          </cell>
          <cell r="FE6">
            <v>128.42239608608833</v>
          </cell>
          <cell r="FF6">
            <v>128.42239608608833</v>
          </cell>
          <cell r="FG6">
            <v>128.42239608608833</v>
          </cell>
          <cell r="FH6">
            <v>128.42239608608833</v>
          </cell>
          <cell r="FI6">
            <v>128.42239608608833</v>
          </cell>
          <cell r="FJ6">
            <v>128.42239608608833</v>
          </cell>
          <cell r="FK6">
            <v>81.388406863564342</v>
          </cell>
          <cell r="FL6">
            <v>128.42239608608833</v>
          </cell>
          <cell r="FM6">
            <v>112.08739608608833</v>
          </cell>
          <cell r="FN6">
            <v>128.42239608608833</v>
          </cell>
          <cell r="FO6">
            <v>46.324069579956955</v>
          </cell>
          <cell r="FP6">
            <v>110.60239608608835</v>
          </cell>
          <cell r="FQ6">
            <v>112.08739608608833</v>
          </cell>
          <cell r="FR6">
            <v>128.42239608608833</v>
          </cell>
          <cell r="FS6">
            <v>128.42239608608833</v>
          </cell>
          <cell r="FT6">
            <v>128.42239608608833</v>
          </cell>
          <cell r="FU6">
            <v>112.08739608608833</v>
          </cell>
          <cell r="FV6">
            <v>112.08739608608833</v>
          </cell>
          <cell r="FW6">
            <v>128.42239608608833</v>
          </cell>
          <cell r="FX6">
            <v>43.344131597842726</v>
          </cell>
          <cell r="FY6">
            <v>70.600706767558265</v>
          </cell>
          <cell r="FZ6">
            <v>112.08739608608833</v>
          </cell>
          <cell r="GA6">
            <v>110.60239608608835</v>
          </cell>
          <cell r="GB6">
            <v>66.02443153392862</v>
          </cell>
          <cell r="GC6">
            <v>128.42239608608833</v>
          </cell>
          <cell r="GD6">
            <v>44.643044291479811</v>
          </cell>
          <cell r="GE6">
            <v>128.42239608608833</v>
          </cell>
          <cell r="GF6">
            <v>65.650311384089491</v>
          </cell>
          <cell r="GG6">
            <v>81.397384639529065</v>
          </cell>
          <cell r="GH6">
            <v>112.08739608608833</v>
          </cell>
          <cell r="GI6">
            <v>74.054826940833991</v>
          </cell>
          <cell r="GJ6">
            <v>43.396058334365627</v>
          </cell>
          <cell r="GK6">
            <v>110.60239608608835</v>
          </cell>
          <cell r="GL6">
            <v>110.60239608608835</v>
          </cell>
          <cell r="GM6">
            <v>66.499837788490893</v>
          </cell>
          <cell r="GN6">
            <v>128.42239608608833</v>
          </cell>
          <cell r="GO6">
            <v>128.42239608608833</v>
          </cell>
          <cell r="GP6">
            <v>128.42239608608833</v>
          </cell>
          <cell r="GQ6">
            <v>48.180267552754103</v>
          </cell>
          <cell r="GR6">
            <v>66.069002679030064</v>
          </cell>
          <cell r="GS6">
            <v>45.960035890708824</v>
          </cell>
          <cell r="GT6">
            <v>128.42239608608833</v>
          </cell>
          <cell r="GU6">
            <v>110.60239608608835</v>
          </cell>
          <cell r="GV6">
            <v>112.08739608608833</v>
          </cell>
          <cell r="GW6">
            <v>40.439838593746053</v>
          </cell>
          <cell r="GX6">
            <v>112.08739608608833</v>
          </cell>
          <cell r="GY6">
            <v>43.192052296911505</v>
          </cell>
          <cell r="GZ6">
            <v>65.950720647951513</v>
          </cell>
          <cell r="HA6">
            <v>128.42239608608833</v>
          </cell>
          <cell r="HB6">
            <v>63.053261820842991</v>
          </cell>
          <cell r="HC6">
            <v>128.42239608608833</v>
          </cell>
          <cell r="HD6">
            <v>112.08739608608833</v>
          </cell>
          <cell r="HE6">
            <v>110.60239608608835</v>
          </cell>
          <cell r="HF6">
            <v>128.42239608608833</v>
          </cell>
          <cell r="HG6">
            <v>55.408735187996371</v>
          </cell>
          <cell r="HH6">
            <v>110.60239608608835</v>
          </cell>
          <cell r="HI6">
            <v>110.60239608608835</v>
          </cell>
        </row>
        <row r="7">
          <cell r="B7" t="str">
            <v>forest, natural</v>
          </cell>
          <cell r="C7">
            <v>63.597999999999992</v>
          </cell>
          <cell r="D7">
            <v>28.275207114537803</v>
          </cell>
          <cell r="E7">
            <v>120.99739608608834</v>
          </cell>
          <cell r="F7">
            <v>28.677846070005931</v>
          </cell>
          <cell r="G7">
            <v>58.95636670698363</v>
          </cell>
          <cell r="H7">
            <v>37.658487045030192</v>
          </cell>
          <cell r="I7">
            <v>58.428965932747957</v>
          </cell>
          <cell r="J7">
            <v>103.17739608608835</v>
          </cell>
          <cell r="K7">
            <v>120.99739608608834</v>
          </cell>
          <cell r="L7">
            <v>120.99739608608834</v>
          </cell>
          <cell r="M7">
            <v>64.689374234139336</v>
          </cell>
          <cell r="N7">
            <v>58.774409689746683</v>
          </cell>
          <cell r="O7">
            <v>103.17739608608835</v>
          </cell>
          <cell r="P7">
            <v>29.101444869763874</v>
          </cell>
          <cell r="Q7">
            <v>104.66239608608835</v>
          </cell>
          <cell r="R7">
            <v>29.156287863965005</v>
          </cell>
          <cell r="S7">
            <v>103.17739608608835</v>
          </cell>
          <cell r="T7">
            <v>39.146368842668664</v>
          </cell>
          <cell r="U7">
            <v>120.99739608608834</v>
          </cell>
          <cell r="V7">
            <v>120.99739608608834</v>
          </cell>
          <cell r="W7">
            <v>104.66239608608835</v>
          </cell>
          <cell r="X7">
            <v>104.66239608608835</v>
          </cell>
          <cell r="Y7">
            <v>120.99739608608834</v>
          </cell>
          <cell r="Z7">
            <v>103.17739608608835</v>
          </cell>
          <cell r="AA7">
            <v>31.79468539518269</v>
          </cell>
          <cell r="AB7">
            <v>120.99739608608834</v>
          </cell>
          <cell r="AC7">
            <v>103.17739608608835</v>
          </cell>
          <cell r="AD7">
            <v>104.66239608608835</v>
          </cell>
          <cell r="AE7">
            <v>103.17739608608835</v>
          </cell>
          <cell r="AF7">
            <v>120.99739608608834</v>
          </cell>
          <cell r="AG7">
            <v>120.99739608608834</v>
          </cell>
          <cell r="AH7">
            <v>120.99739608608834</v>
          </cell>
          <cell r="AI7">
            <v>104.66239608608835</v>
          </cell>
          <cell r="AJ7">
            <v>103.17739608608835</v>
          </cell>
          <cell r="AK7">
            <v>103.17739608608835</v>
          </cell>
          <cell r="AL7">
            <v>103.17739608608835</v>
          </cell>
          <cell r="AM7">
            <v>120.99739608608834</v>
          </cell>
          <cell r="AN7">
            <v>36.046757398074178</v>
          </cell>
          <cell r="AO7">
            <v>103.17739608608835</v>
          </cell>
          <cell r="AP7">
            <v>103.17739608608835</v>
          </cell>
          <cell r="AQ7">
            <v>120.99739608608834</v>
          </cell>
          <cell r="AR7">
            <v>103.17739608608835</v>
          </cell>
          <cell r="AS7">
            <v>104.66239608608835</v>
          </cell>
          <cell r="AT7">
            <v>104.66239608608835</v>
          </cell>
          <cell r="AU7">
            <v>120.99739608608834</v>
          </cell>
          <cell r="AV7">
            <v>120.99739608608834</v>
          </cell>
          <cell r="AW7">
            <v>103.17739608608835</v>
          </cell>
          <cell r="AX7">
            <v>103.17739608608835</v>
          </cell>
          <cell r="AY7">
            <v>120.99739608608834</v>
          </cell>
          <cell r="AZ7">
            <v>120.99739608608834</v>
          </cell>
          <cell r="BA7">
            <v>104.66239608608835</v>
          </cell>
          <cell r="BB7">
            <v>120.99739608608834</v>
          </cell>
          <cell r="BC7">
            <v>103.17739608608835</v>
          </cell>
          <cell r="BD7">
            <v>59.041511686223913</v>
          </cell>
          <cell r="BE7">
            <v>104.66239608608835</v>
          </cell>
          <cell r="BF7">
            <v>104.66239608608835</v>
          </cell>
          <cell r="BG7">
            <v>48.90823692240911</v>
          </cell>
          <cell r="BH7">
            <v>120.99739608608834</v>
          </cell>
          <cell r="BI7">
            <v>120.99739608608834</v>
          </cell>
          <cell r="BJ7">
            <v>120.99739608608834</v>
          </cell>
          <cell r="BK7">
            <v>53.599090625062544</v>
          </cell>
          <cell r="BL7">
            <v>120.99739608608834</v>
          </cell>
          <cell r="BM7">
            <v>120.99739608608834</v>
          </cell>
          <cell r="BN7">
            <v>28.754589548868424</v>
          </cell>
          <cell r="BO7">
            <v>104.66239608608835</v>
          </cell>
          <cell r="BP7">
            <v>103.17739608608835</v>
          </cell>
          <cell r="BQ7">
            <v>42.498314538425888</v>
          </cell>
          <cell r="BR7">
            <v>35.376476701620533</v>
          </cell>
          <cell r="BS7">
            <v>120.99739608608834</v>
          </cell>
          <cell r="BT7">
            <v>73.972395710121319</v>
          </cell>
          <cell r="BU7">
            <v>104.66239608608835</v>
          </cell>
          <cell r="BV7">
            <v>120.99739608608834</v>
          </cell>
          <cell r="BW7">
            <v>103.17739608608835</v>
          </cell>
          <cell r="BX7">
            <v>103.17739608608835</v>
          </cell>
          <cell r="BY7">
            <v>58.410450916484578</v>
          </cell>
          <cell r="BZ7">
            <v>104.66239608608835</v>
          </cell>
          <cell r="CA7">
            <v>120.99739608608834</v>
          </cell>
          <cell r="CB7">
            <v>58.839939483392911</v>
          </cell>
          <cell r="CC7">
            <v>58.841393080446181</v>
          </cell>
          <cell r="CD7">
            <v>32.065167879294322</v>
          </cell>
          <cell r="CE7">
            <v>120.99739608608834</v>
          </cell>
          <cell r="CF7">
            <v>120.99739608608834</v>
          </cell>
          <cell r="CG7">
            <v>120.99739608608834</v>
          </cell>
          <cell r="CH7">
            <v>104.66239608608835</v>
          </cell>
          <cell r="CI7">
            <v>103.17739608608835</v>
          </cell>
          <cell r="CJ7">
            <v>103.17739608608835</v>
          </cell>
          <cell r="CK7">
            <v>120.99739608608834</v>
          </cell>
          <cell r="CL7">
            <v>120.99739608608834</v>
          </cell>
          <cell r="CM7">
            <v>120.99739608608834</v>
          </cell>
          <cell r="CN7">
            <v>104.66239608608835</v>
          </cell>
          <cell r="CO7">
            <v>104.66239608608835</v>
          </cell>
          <cell r="CP7">
            <v>103.17739608608835</v>
          </cell>
          <cell r="CQ7">
            <v>120.99739608608834</v>
          </cell>
          <cell r="CR7">
            <v>35.515975914072094</v>
          </cell>
          <cell r="CS7">
            <v>66.616329583791099</v>
          </cell>
          <cell r="CT7">
            <v>104.66239608608835</v>
          </cell>
          <cell r="CU7">
            <v>104.66239608608835</v>
          </cell>
          <cell r="CV7">
            <v>29.118326241470999</v>
          </cell>
          <cell r="CW7">
            <v>104.66239608608835</v>
          </cell>
          <cell r="CX7">
            <v>120.99739608608834</v>
          </cell>
          <cell r="CY7">
            <v>104.66239608608835</v>
          </cell>
          <cell r="CZ7">
            <v>104.66239608608835</v>
          </cell>
          <cell r="DA7">
            <v>37.261770165313074</v>
          </cell>
          <cell r="DB7">
            <v>40.630112177639589</v>
          </cell>
          <cell r="DC7">
            <v>103.17739608608835</v>
          </cell>
          <cell r="DD7">
            <v>35.741654197818342</v>
          </cell>
          <cell r="DE7">
            <v>28.275207114537803</v>
          </cell>
          <cell r="DF7">
            <v>120.99739608608834</v>
          </cell>
          <cell r="DG7">
            <v>104.66239608608835</v>
          </cell>
          <cell r="DH7">
            <v>58.848254888768992</v>
          </cell>
          <cell r="DI7">
            <v>67.32992778635915</v>
          </cell>
          <cell r="DJ7">
            <v>120.99739608608834</v>
          </cell>
          <cell r="DK7">
            <v>40.694281530998019</v>
          </cell>
          <cell r="DL7">
            <v>104.66239608608835</v>
          </cell>
          <cell r="DM7">
            <v>104.66239608608835</v>
          </cell>
          <cell r="DN7">
            <v>104.66239608608835</v>
          </cell>
          <cell r="DO7">
            <v>103.17739608608835</v>
          </cell>
          <cell r="DP7">
            <v>103.17739608608835</v>
          </cell>
          <cell r="DQ7">
            <v>103.17739608608835</v>
          </cell>
          <cell r="DR7">
            <v>120.99739608608834</v>
          </cell>
          <cell r="DS7">
            <v>103.17739608608835</v>
          </cell>
          <cell r="DT7">
            <v>59.080757749803922</v>
          </cell>
          <cell r="DU7">
            <v>120.99739608608834</v>
          </cell>
          <cell r="DV7">
            <v>41.652307243839772</v>
          </cell>
          <cell r="DW7">
            <v>103.17739608608835</v>
          </cell>
          <cell r="DX7">
            <v>28.373939930537748</v>
          </cell>
          <cell r="DY7">
            <v>58.817035376132736</v>
          </cell>
          <cell r="DZ7">
            <v>104.66239608608835</v>
          </cell>
          <cell r="EA7">
            <v>104.66239608608835</v>
          </cell>
          <cell r="EB7">
            <v>120.99739608608834</v>
          </cell>
          <cell r="EC7">
            <v>35.626276482565153</v>
          </cell>
          <cell r="ED7">
            <v>103.17739608608835</v>
          </cell>
          <cell r="EE7">
            <v>120.99739608608834</v>
          </cell>
          <cell r="EF7">
            <v>33.873480679815984</v>
          </cell>
          <cell r="EG7">
            <v>31.9863474703414</v>
          </cell>
          <cell r="EH7">
            <v>104.66239608608835</v>
          </cell>
          <cell r="EI7">
            <v>120.99739608608834</v>
          </cell>
          <cell r="EJ7">
            <v>104.66239608608835</v>
          </cell>
          <cell r="EK7">
            <v>120.99739608608834</v>
          </cell>
          <cell r="EL7">
            <v>42.223169640611246</v>
          </cell>
          <cell r="EM7">
            <v>103.17739608608835</v>
          </cell>
          <cell r="EN7">
            <v>104.66239608608835</v>
          </cell>
          <cell r="EO7">
            <v>35.846595988746756</v>
          </cell>
          <cell r="EP7">
            <v>39.002556353439587</v>
          </cell>
          <cell r="EQ7">
            <v>58.077463873391181</v>
          </cell>
          <cell r="ER7">
            <v>28.978391414203216</v>
          </cell>
          <cell r="ES7">
            <v>120.99739608608834</v>
          </cell>
          <cell r="ET7">
            <v>120.99739608608834</v>
          </cell>
          <cell r="EU7">
            <v>103.17739608608835</v>
          </cell>
          <cell r="EV7">
            <v>32.779704484915612</v>
          </cell>
          <cell r="EW7">
            <v>120.99739608608834</v>
          </cell>
          <cell r="EX7">
            <v>104.66239608608835</v>
          </cell>
          <cell r="EY7">
            <v>58.935477242500966</v>
          </cell>
          <cell r="EZ7">
            <v>120.99739608608834</v>
          </cell>
          <cell r="FA7">
            <v>40.12903636256307</v>
          </cell>
          <cell r="FB7">
            <v>104.66239608608835</v>
          </cell>
          <cell r="FC7">
            <v>73.97239386679172</v>
          </cell>
          <cell r="FD7">
            <v>103.17739608608835</v>
          </cell>
          <cell r="FE7">
            <v>120.99739608608834</v>
          </cell>
          <cell r="FF7">
            <v>120.99739608608834</v>
          </cell>
          <cell r="FG7">
            <v>120.99739608608834</v>
          </cell>
          <cell r="FH7">
            <v>120.99739608608834</v>
          </cell>
          <cell r="FI7">
            <v>120.99739608608834</v>
          </cell>
          <cell r="FJ7">
            <v>120.99739608608834</v>
          </cell>
          <cell r="FK7">
            <v>73.963406863564344</v>
          </cell>
          <cell r="FL7">
            <v>120.99739608608834</v>
          </cell>
          <cell r="FM7">
            <v>104.66239608608835</v>
          </cell>
          <cell r="FN7">
            <v>120.99739608608834</v>
          </cell>
          <cell r="FO7">
            <v>38.899069579956944</v>
          </cell>
          <cell r="FP7">
            <v>103.17739608608835</v>
          </cell>
          <cell r="FQ7">
            <v>104.66239608608835</v>
          </cell>
          <cell r="FR7">
            <v>120.99739608608834</v>
          </cell>
          <cell r="FS7">
            <v>120.99739608608834</v>
          </cell>
          <cell r="FT7">
            <v>120.99739608608834</v>
          </cell>
          <cell r="FU7">
            <v>104.66239608608835</v>
          </cell>
          <cell r="FV7">
            <v>104.66239608608835</v>
          </cell>
          <cell r="FW7">
            <v>120.99739608608834</v>
          </cell>
          <cell r="FX7">
            <v>35.919131597842728</v>
          </cell>
          <cell r="FY7">
            <v>63.175706767558268</v>
          </cell>
          <cell r="FZ7">
            <v>104.66239608608835</v>
          </cell>
          <cell r="GA7">
            <v>103.17739608608835</v>
          </cell>
          <cell r="GB7">
            <v>58.599431533928623</v>
          </cell>
          <cell r="GC7">
            <v>120.99739608608834</v>
          </cell>
          <cell r="GD7">
            <v>37.218044291479814</v>
          </cell>
          <cell r="GE7">
            <v>120.99739608608834</v>
          </cell>
          <cell r="GF7">
            <v>58.225311384089494</v>
          </cell>
          <cell r="GG7">
            <v>73.972384639529068</v>
          </cell>
          <cell r="GH7">
            <v>104.66239608608835</v>
          </cell>
          <cell r="GI7">
            <v>66.629826940833993</v>
          </cell>
          <cell r="GJ7">
            <v>35.97105833436563</v>
          </cell>
          <cell r="GK7">
            <v>103.17739608608835</v>
          </cell>
          <cell r="GL7">
            <v>103.17739608608835</v>
          </cell>
          <cell r="GM7">
            <v>59.074837788490896</v>
          </cell>
          <cell r="GN7">
            <v>120.99739608608834</v>
          </cell>
          <cell r="GO7">
            <v>120.99739608608834</v>
          </cell>
          <cell r="GP7">
            <v>120.99739608608834</v>
          </cell>
          <cell r="GQ7">
            <v>40.755267552754106</v>
          </cell>
          <cell r="GR7">
            <v>58.644002679030059</v>
          </cell>
          <cell r="GS7">
            <v>38.535035890708826</v>
          </cell>
          <cell r="GT7">
            <v>120.99739608608834</v>
          </cell>
          <cell r="GU7">
            <v>103.17739608608835</v>
          </cell>
          <cell r="GV7">
            <v>104.66239608608835</v>
          </cell>
          <cell r="GW7">
            <v>33.014838593746049</v>
          </cell>
          <cell r="GX7">
            <v>104.66239608608835</v>
          </cell>
          <cell r="GY7">
            <v>35.767052296911501</v>
          </cell>
          <cell r="GZ7">
            <v>58.525720647951509</v>
          </cell>
          <cell r="HA7">
            <v>120.99739608608834</v>
          </cell>
          <cell r="HB7">
            <v>55.628261820842994</v>
          </cell>
          <cell r="HC7">
            <v>120.99739608608834</v>
          </cell>
          <cell r="HD7">
            <v>104.66239608608835</v>
          </cell>
          <cell r="HE7">
            <v>103.17739608608835</v>
          </cell>
          <cell r="HF7">
            <v>120.99739608608834</v>
          </cell>
          <cell r="HG7">
            <v>47.983735187996373</v>
          </cell>
          <cell r="HH7">
            <v>103.17739608608835</v>
          </cell>
          <cell r="HI7">
            <v>103.17739608608835</v>
          </cell>
        </row>
        <row r="8">
          <cell r="B8" t="str">
            <v>forest, primary</v>
          </cell>
          <cell r="C8">
            <v>63.597999999999992</v>
          </cell>
          <cell r="D8">
            <v>28.275207114537803</v>
          </cell>
          <cell r="E8">
            <v>120.99739608608834</v>
          </cell>
          <cell r="F8">
            <v>28.677846070005931</v>
          </cell>
          <cell r="G8">
            <v>58.95636670698363</v>
          </cell>
          <cell r="H8">
            <v>37.658487045030192</v>
          </cell>
          <cell r="I8">
            <v>58.428965932747957</v>
          </cell>
          <cell r="J8">
            <v>103.17739608608835</v>
          </cell>
          <cell r="K8">
            <v>120.99739608608834</v>
          </cell>
          <cell r="L8">
            <v>120.99739608608834</v>
          </cell>
          <cell r="M8">
            <v>64.689374234139336</v>
          </cell>
          <cell r="N8">
            <v>58.774409689746683</v>
          </cell>
          <cell r="O8">
            <v>103.17739608608835</v>
          </cell>
          <cell r="P8">
            <v>29.101444869763874</v>
          </cell>
          <cell r="Q8">
            <v>104.66239608608835</v>
          </cell>
          <cell r="R8">
            <v>29.156287863965005</v>
          </cell>
          <cell r="S8">
            <v>103.17739608608835</v>
          </cell>
          <cell r="T8">
            <v>39.146368842668664</v>
          </cell>
          <cell r="U8">
            <v>120.99739608608834</v>
          </cell>
          <cell r="V8">
            <v>120.99739608608834</v>
          </cell>
          <cell r="W8">
            <v>104.66239608608835</v>
          </cell>
          <cell r="X8">
            <v>104.66239608608835</v>
          </cell>
          <cell r="Y8">
            <v>120.99739608608834</v>
          </cell>
          <cell r="Z8">
            <v>103.17739608608835</v>
          </cell>
          <cell r="AA8">
            <v>31.79468539518269</v>
          </cell>
          <cell r="AB8">
            <v>120.99739608608834</v>
          </cell>
          <cell r="AC8">
            <v>103.17739608608835</v>
          </cell>
          <cell r="AD8">
            <v>104.66239608608835</v>
          </cell>
          <cell r="AE8">
            <v>103.17739608608835</v>
          </cell>
          <cell r="AF8">
            <v>120.99739608608834</v>
          </cell>
          <cell r="AG8">
            <v>120.99739608608834</v>
          </cell>
          <cell r="AH8">
            <v>120.99739608608834</v>
          </cell>
          <cell r="AI8">
            <v>104.66239608608835</v>
          </cell>
          <cell r="AJ8">
            <v>103.17739608608835</v>
          </cell>
          <cell r="AK8">
            <v>103.17739608608835</v>
          </cell>
          <cell r="AL8">
            <v>103.17739608608835</v>
          </cell>
          <cell r="AM8">
            <v>120.99739608608834</v>
          </cell>
          <cell r="AN8">
            <v>36.046757398074178</v>
          </cell>
          <cell r="AO8">
            <v>103.17739608608835</v>
          </cell>
          <cell r="AP8">
            <v>103.17739608608835</v>
          </cell>
          <cell r="AQ8">
            <v>120.99739608608834</v>
          </cell>
          <cell r="AR8">
            <v>103.17739608608835</v>
          </cell>
          <cell r="AS8">
            <v>104.66239608608835</v>
          </cell>
          <cell r="AT8">
            <v>104.66239608608835</v>
          </cell>
          <cell r="AU8">
            <v>120.99739608608834</v>
          </cell>
          <cell r="AV8">
            <v>120.99739608608834</v>
          </cell>
          <cell r="AW8">
            <v>103.17739608608835</v>
          </cell>
          <cell r="AX8">
            <v>103.17739608608835</v>
          </cell>
          <cell r="AY8">
            <v>120.99739608608834</v>
          </cell>
          <cell r="AZ8">
            <v>120.99739608608834</v>
          </cell>
          <cell r="BA8">
            <v>104.66239608608835</v>
          </cell>
          <cell r="BB8">
            <v>120.99739608608834</v>
          </cell>
          <cell r="BC8">
            <v>103.17739608608835</v>
          </cell>
          <cell r="BD8">
            <v>59.041511686223913</v>
          </cell>
          <cell r="BE8">
            <v>104.66239608608835</v>
          </cell>
          <cell r="BF8">
            <v>104.66239608608835</v>
          </cell>
          <cell r="BG8">
            <v>48.90823692240911</v>
          </cell>
          <cell r="BH8">
            <v>120.99739608608834</v>
          </cell>
          <cell r="BI8">
            <v>120.99739608608834</v>
          </cell>
          <cell r="BJ8">
            <v>120.99739608608834</v>
          </cell>
          <cell r="BK8">
            <v>53.599090625062544</v>
          </cell>
          <cell r="BL8">
            <v>120.99739608608834</v>
          </cell>
          <cell r="BM8">
            <v>120.99739608608834</v>
          </cell>
          <cell r="BN8">
            <v>28.754589548868424</v>
          </cell>
          <cell r="BO8">
            <v>104.66239608608835</v>
          </cell>
          <cell r="BP8">
            <v>103.17739608608835</v>
          </cell>
          <cell r="BQ8">
            <v>42.498314538425888</v>
          </cell>
          <cell r="BR8">
            <v>35.376476701620533</v>
          </cell>
          <cell r="BS8">
            <v>120.99739608608834</v>
          </cell>
          <cell r="BT8">
            <v>73.972395710121319</v>
          </cell>
          <cell r="BU8">
            <v>104.66239608608835</v>
          </cell>
          <cell r="BV8">
            <v>120.99739608608834</v>
          </cell>
          <cell r="BW8">
            <v>103.17739608608835</v>
          </cell>
          <cell r="BX8">
            <v>103.17739608608835</v>
          </cell>
          <cell r="BY8">
            <v>58.410450916484578</v>
          </cell>
          <cell r="BZ8">
            <v>104.66239608608835</v>
          </cell>
          <cell r="CA8">
            <v>120.99739608608834</v>
          </cell>
          <cell r="CB8">
            <v>58.839939483392911</v>
          </cell>
          <cell r="CC8">
            <v>58.841393080446181</v>
          </cell>
          <cell r="CD8">
            <v>32.065167879294322</v>
          </cell>
          <cell r="CE8">
            <v>120.99739608608834</v>
          </cell>
          <cell r="CF8">
            <v>120.99739608608834</v>
          </cell>
          <cell r="CG8">
            <v>120.99739608608834</v>
          </cell>
          <cell r="CH8">
            <v>104.66239608608835</v>
          </cell>
          <cell r="CI8">
            <v>103.17739608608835</v>
          </cell>
          <cell r="CJ8">
            <v>103.17739608608835</v>
          </cell>
          <cell r="CK8">
            <v>120.99739608608834</v>
          </cell>
          <cell r="CL8">
            <v>120.99739608608834</v>
          </cell>
          <cell r="CM8">
            <v>120.99739608608834</v>
          </cell>
          <cell r="CN8">
            <v>104.66239608608835</v>
          </cell>
          <cell r="CO8">
            <v>104.66239608608835</v>
          </cell>
          <cell r="CP8">
            <v>103.17739608608835</v>
          </cell>
          <cell r="CQ8">
            <v>120.99739608608834</v>
          </cell>
          <cell r="CR8">
            <v>35.515975914072094</v>
          </cell>
          <cell r="CS8">
            <v>66.616329583791099</v>
          </cell>
          <cell r="CT8">
            <v>104.66239608608835</v>
          </cell>
          <cell r="CU8">
            <v>104.66239608608835</v>
          </cell>
          <cell r="CV8">
            <v>29.118326241470999</v>
          </cell>
          <cell r="CW8">
            <v>104.66239608608835</v>
          </cell>
          <cell r="CX8">
            <v>120.99739608608834</v>
          </cell>
          <cell r="CY8">
            <v>104.66239608608835</v>
          </cell>
          <cell r="CZ8">
            <v>104.66239608608835</v>
          </cell>
          <cell r="DA8">
            <v>37.261770165313074</v>
          </cell>
          <cell r="DB8">
            <v>40.630112177639589</v>
          </cell>
          <cell r="DC8">
            <v>103.17739608608835</v>
          </cell>
          <cell r="DD8">
            <v>35.741654197818342</v>
          </cell>
          <cell r="DE8">
            <v>28.275207114537803</v>
          </cell>
          <cell r="DF8">
            <v>120.99739608608834</v>
          </cell>
          <cell r="DG8">
            <v>104.66239608608835</v>
          </cell>
          <cell r="DH8">
            <v>58.848254888768992</v>
          </cell>
          <cell r="DI8">
            <v>67.32992778635915</v>
          </cell>
          <cell r="DJ8">
            <v>120.99739608608834</v>
          </cell>
          <cell r="DK8">
            <v>40.694281530998019</v>
          </cell>
          <cell r="DL8">
            <v>104.66239608608835</v>
          </cell>
          <cell r="DM8">
            <v>104.66239608608835</v>
          </cell>
          <cell r="DN8">
            <v>104.66239608608835</v>
          </cell>
          <cell r="DO8">
            <v>103.17739608608835</v>
          </cell>
          <cell r="DP8">
            <v>103.17739608608835</v>
          </cell>
          <cell r="DQ8">
            <v>103.17739608608835</v>
          </cell>
          <cell r="DR8">
            <v>120.99739608608834</v>
          </cell>
          <cell r="DS8">
            <v>103.17739608608835</v>
          </cell>
          <cell r="DT8">
            <v>59.080757749803922</v>
          </cell>
          <cell r="DU8">
            <v>120.99739608608834</v>
          </cell>
          <cell r="DV8">
            <v>41.652307243839772</v>
          </cell>
          <cell r="DW8">
            <v>103.17739608608835</v>
          </cell>
          <cell r="DX8">
            <v>28.373939930537748</v>
          </cell>
          <cell r="DY8">
            <v>58.817035376132736</v>
          </cell>
          <cell r="DZ8">
            <v>104.66239608608835</v>
          </cell>
          <cell r="EA8">
            <v>104.66239608608835</v>
          </cell>
          <cell r="EB8">
            <v>120.99739608608834</v>
          </cell>
          <cell r="EC8">
            <v>35.626276482565153</v>
          </cell>
          <cell r="ED8">
            <v>103.17739608608835</v>
          </cell>
          <cell r="EE8">
            <v>120.99739608608834</v>
          </cell>
          <cell r="EF8">
            <v>33.873480679815984</v>
          </cell>
          <cell r="EG8">
            <v>31.9863474703414</v>
          </cell>
          <cell r="EH8">
            <v>104.66239608608835</v>
          </cell>
          <cell r="EI8">
            <v>120.99739608608834</v>
          </cell>
          <cell r="EJ8">
            <v>104.66239608608835</v>
          </cell>
          <cell r="EK8">
            <v>120.99739608608834</v>
          </cell>
          <cell r="EL8">
            <v>42.223169640611246</v>
          </cell>
          <cell r="EM8">
            <v>103.17739608608835</v>
          </cell>
          <cell r="EN8">
            <v>104.66239608608835</v>
          </cell>
          <cell r="EO8">
            <v>35.846595988746756</v>
          </cell>
          <cell r="EP8">
            <v>39.002556353439587</v>
          </cell>
          <cell r="EQ8">
            <v>58.077463873391181</v>
          </cell>
          <cell r="ER8">
            <v>28.978391414203216</v>
          </cell>
          <cell r="ES8">
            <v>120.99739608608834</v>
          </cell>
          <cell r="ET8">
            <v>120.99739608608834</v>
          </cell>
          <cell r="EU8">
            <v>103.17739608608835</v>
          </cell>
          <cell r="EV8">
            <v>32.779704484915612</v>
          </cell>
          <cell r="EW8">
            <v>120.99739608608834</v>
          </cell>
          <cell r="EX8">
            <v>104.66239608608835</v>
          </cell>
          <cell r="EY8">
            <v>58.935477242500966</v>
          </cell>
          <cell r="EZ8">
            <v>120.99739608608834</v>
          </cell>
          <cell r="FA8">
            <v>40.12903636256307</v>
          </cell>
          <cell r="FB8">
            <v>104.66239608608835</v>
          </cell>
          <cell r="FC8">
            <v>73.97239386679172</v>
          </cell>
          <cell r="FD8">
            <v>103.17739608608835</v>
          </cell>
          <cell r="FE8">
            <v>120.99739608608834</v>
          </cell>
          <cell r="FF8">
            <v>120.99739608608834</v>
          </cell>
          <cell r="FG8">
            <v>120.99739608608834</v>
          </cell>
          <cell r="FH8">
            <v>120.99739608608834</v>
          </cell>
          <cell r="FI8">
            <v>120.99739608608834</v>
          </cell>
          <cell r="FJ8">
            <v>120.99739608608834</v>
          </cell>
          <cell r="FK8">
            <v>73.963406863564344</v>
          </cell>
          <cell r="FL8">
            <v>120.99739608608834</v>
          </cell>
          <cell r="FM8">
            <v>104.66239608608835</v>
          </cell>
          <cell r="FN8">
            <v>120.99739608608834</v>
          </cell>
          <cell r="FO8">
            <v>38.899069579956944</v>
          </cell>
          <cell r="FP8">
            <v>103.17739608608835</v>
          </cell>
          <cell r="FQ8">
            <v>104.66239608608835</v>
          </cell>
          <cell r="FR8">
            <v>120.99739608608834</v>
          </cell>
          <cell r="FS8">
            <v>120.99739608608834</v>
          </cell>
          <cell r="FT8">
            <v>120.99739608608834</v>
          </cell>
          <cell r="FU8">
            <v>104.66239608608835</v>
          </cell>
          <cell r="FV8">
            <v>104.66239608608835</v>
          </cell>
          <cell r="FW8">
            <v>120.99739608608834</v>
          </cell>
          <cell r="FX8">
            <v>35.919131597842728</v>
          </cell>
          <cell r="FY8">
            <v>63.175706767558268</v>
          </cell>
          <cell r="FZ8">
            <v>104.66239608608835</v>
          </cell>
          <cell r="GA8">
            <v>103.17739608608835</v>
          </cell>
          <cell r="GB8">
            <v>58.599431533928623</v>
          </cell>
          <cell r="GC8">
            <v>120.99739608608834</v>
          </cell>
          <cell r="GD8">
            <v>37.218044291479814</v>
          </cell>
          <cell r="GE8">
            <v>120.99739608608834</v>
          </cell>
          <cell r="GF8">
            <v>58.225311384089494</v>
          </cell>
          <cell r="GG8">
            <v>73.972384639529068</v>
          </cell>
          <cell r="GH8">
            <v>104.66239608608835</v>
          </cell>
          <cell r="GI8">
            <v>66.629826940833993</v>
          </cell>
          <cell r="GJ8">
            <v>35.97105833436563</v>
          </cell>
          <cell r="GK8">
            <v>103.17739608608835</v>
          </cell>
          <cell r="GL8">
            <v>103.17739608608835</v>
          </cell>
          <cell r="GM8">
            <v>59.074837788490896</v>
          </cell>
          <cell r="GN8">
            <v>120.99739608608834</v>
          </cell>
          <cell r="GO8">
            <v>120.99739608608834</v>
          </cell>
          <cell r="GP8">
            <v>120.99739608608834</v>
          </cell>
          <cell r="GQ8">
            <v>40.755267552754106</v>
          </cell>
          <cell r="GR8">
            <v>58.644002679030059</v>
          </cell>
          <cell r="GS8">
            <v>38.535035890708826</v>
          </cell>
          <cell r="GT8">
            <v>120.99739608608834</v>
          </cell>
          <cell r="GU8">
            <v>103.17739608608835</v>
          </cell>
          <cell r="GV8">
            <v>104.66239608608835</v>
          </cell>
          <cell r="GW8">
            <v>33.014838593746049</v>
          </cell>
          <cell r="GX8">
            <v>104.66239608608835</v>
          </cell>
          <cell r="GY8">
            <v>35.767052296911501</v>
          </cell>
          <cell r="GZ8">
            <v>58.525720647951509</v>
          </cell>
          <cell r="HA8">
            <v>120.99739608608834</v>
          </cell>
          <cell r="HB8">
            <v>55.628261820842994</v>
          </cell>
          <cell r="HC8">
            <v>120.99739608608834</v>
          </cell>
          <cell r="HD8">
            <v>104.66239608608835</v>
          </cell>
          <cell r="HE8">
            <v>103.17739608608835</v>
          </cell>
          <cell r="HF8">
            <v>120.99739608608834</v>
          </cell>
          <cell r="HG8">
            <v>47.983735187996373</v>
          </cell>
          <cell r="HH8">
            <v>103.17739608608835</v>
          </cell>
          <cell r="HI8">
            <v>103.17739608608835</v>
          </cell>
        </row>
        <row r="9">
          <cell r="B9" t="str">
            <v>forest, secondary</v>
          </cell>
          <cell r="C9">
            <v>63.696999999999989</v>
          </cell>
          <cell r="D9">
            <v>28.275207114537803</v>
          </cell>
          <cell r="E9">
            <v>122.94333674673126</v>
          </cell>
          <cell r="F9">
            <v>28.678376549208998</v>
          </cell>
          <cell r="G9">
            <v>59.039381396536001</v>
          </cell>
          <cell r="H9">
            <v>37.659765160855621</v>
          </cell>
          <cell r="I9">
            <v>58.775681009418165</v>
          </cell>
          <cell r="J9">
            <v>103.3325568882272</v>
          </cell>
          <cell r="K9">
            <v>121.05122866218473</v>
          </cell>
          <cell r="L9">
            <v>121.046879859654</v>
          </cell>
          <cell r="M9">
            <v>64.726980238709615</v>
          </cell>
          <cell r="N9">
            <v>58.775175847304894</v>
          </cell>
          <cell r="O9">
            <v>103.19391291439312</v>
          </cell>
          <cell r="P9">
            <v>29.1015997203369</v>
          </cell>
          <cell r="Q9">
            <v>104.82009620359052</v>
          </cell>
          <cell r="R9">
            <v>29.156360919945769</v>
          </cell>
          <cell r="S9">
            <v>103.2056830000659</v>
          </cell>
          <cell r="T9">
            <v>39.146726686157578</v>
          </cell>
          <cell r="U9">
            <v>121.13417236737739</v>
          </cell>
          <cell r="V9">
            <v>121.09687555472586</v>
          </cell>
          <cell r="W9">
            <v>104.66244056754377</v>
          </cell>
          <cell r="X9">
            <v>104.68146370771387</v>
          </cell>
          <cell r="Y9">
            <v>121.27436087914657</v>
          </cell>
          <cell r="Z9">
            <v>103.2537592220817</v>
          </cell>
          <cell r="AA9">
            <v>31.824003824988331</v>
          </cell>
          <cell r="AB9">
            <v>121.30965474293461</v>
          </cell>
          <cell r="AC9">
            <v>103.18320115412544</v>
          </cell>
          <cell r="AD9">
            <v>104.72558009437466</v>
          </cell>
          <cell r="AE9">
            <v>103.17739624907477</v>
          </cell>
          <cell r="AF9">
            <v>121.19949663739581</v>
          </cell>
          <cell r="AG9">
            <v>121.38874280303543</v>
          </cell>
          <cell r="AH9">
            <v>121.52876024566633</v>
          </cell>
          <cell r="AI9">
            <v>104.71593394650945</v>
          </cell>
          <cell r="AJ9">
            <v>103.17739610222966</v>
          </cell>
          <cell r="AK9">
            <v>103.45301205223744</v>
          </cell>
          <cell r="AL9">
            <v>103.40399336266593</v>
          </cell>
          <cell r="AM9">
            <v>121.3432050134309</v>
          </cell>
          <cell r="AN9">
            <v>36.046757400156146</v>
          </cell>
          <cell r="AO9">
            <v>103.22642600841485</v>
          </cell>
          <cell r="AP9">
            <v>103.2319640709609</v>
          </cell>
          <cell r="AQ9">
            <v>121.1643354196969</v>
          </cell>
          <cell r="AR9">
            <v>103.18576543359606</v>
          </cell>
          <cell r="AS9">
            <v>104.74768489242959</v>
          </cell>
          <cell r="AT9">
            <v>104.69331915423558</v>
          </cell>
          <cell r="AU9">
            <v>121.9188327437566</v>
          </cell>
          <cell r="AV9">
            <v>122.63552395693715</v>
          </cell>
          <cell r="AW9">
            <v>103.33357351526237</v>
          </cell>
          <cell r="AX9">
            <v>103.34668633136793</v>
          </cell>
          <cell r="AY9">
            <v>122.35605258673469</v>
          </cell>
          <cell r="AZ9">
            <v>121.17203812401694</v>
          </cell>
          <cell r="BA9">
            <v>104.69373839309729</v>
          </cell>
          <cell r="BB9">
            <v>121.09551326185114</v>
          </cell>
          <cell r="BC9">
            <v>103.20857917107377</v>
          </cell>
          <cell r="BD9">
            <v>59.081953886156143</v>
          </cell>
          <cell r="BE9">
            <v>104.69485215509683</v>
          </cell>
          <cell r="BF9">
            <v>104.66955786490165</v>
          </cell>
          <cell r="BG9">
            <v>48.908353059063913</v>
          </cell>
          <cell r="BH9">
            <v>121.89472843210797</v>
          </cell>
          <cell r="BI9">
            <v>121.46805032517058</v>
          </cell>
          <cell r="BJ9">
            <v>122.22144936692129</v>
          </cell>
          <cell r="BK9">
            <v>53.599165135918376</v>
          </cell>
          <cell r="BL9">
            <v>121.9625473130623</v>
          </cell>
          <cell r="BM9">
            <v>121.79742718432389</v>
          </cell>
          <cell r="BN9">
            <v>28.755034003695293</v>
          </cell>
          <cell r="BO9">
            <v>104.66242490098323</v>
          </cell>
          <cell r="BP9">
            <v>103.34044824911032</v>
          </cell>
          <cell r="BQ9">
            <v>42.498314540577013</v>
          </cell>
          <cell r="BR9">
            <v>35.399273066345934</v>
          </cell>
          <cell r="BS9">
            <v>122.1017177132042</v>
          </cell>
          <cell r="BT9">
            <v>73.972396462055428</v>
          </cell>
          <cell r="BU9">
            <v>104.68216872983375</v>
          </cell>
          <cell r="BV9">
            <v>121.43911180017875</v>
          </cell>
          <cell r="BW9">
            <v>103.58568196931401</v>
          </cell>
          <cell r="BX9">
            <v>103.17739609474786</v>
          </cell>
          <cell r="BY9">
            <v>58.431100125489777</v>
          </cell>
          <cell r="BZ9">
            <v>104.68288142490974</v>
          </cell>
          <cell r="CA9">
            <v>121.13179290199703</v>
          </cell>
          <cell r="CB9">
            <v>58.981167784740634</v>
          </cell>
          <cell r="CC9">
            <v>58.981894583267277</v>
          </cell>
          <cell r="CD9">
            <v>32.065167926662994</v>
          </cell>
          <cell r="CE9">
            <v>121.59300029736107</v>
          </cell>
          <cell r="CF9">
            <v>121.24427261552293</v>
          </cell>
          <cell r="CG9">
            <v>121.96232198063608</v>
          </cell>
          <cell r="CH9">
            <v>104.66810670900584</v>
          </cell>
          <cell r="CI9">
            <v>103.69072729174221</v>
          </cell>
          <cell r="CJ9">
            <v>103.31775087255608</v>
          </cell>
          <cell r="CK9">
            <v>121.42686023494801</v>
          </cell>
          <cell r="CL9">
            <v>121.81023318850544</v>
          </cell>
          <cell r="CM9">
            <v>121.96804523407491</v>
          </cell>
          <cell r="CN9">
            <v>104.66789505843862</v>
          </cell>
          <cell r="CO9">
            <v>104.66239612779883</v>
          </cell>
          <cell r="CP9">
            <v>103.42249132924894</v>
          </cell>
          <cell r="CQ9">
            <v>121.99316602909674</v>
          </cell>
          <cell r="CR9">
            <v>35.516137149463219</v>
          </cell>
          <cell r="CS9">
            <v>66.620654704374516</v>
          </cell>
          <cell r="CT9">
            <v>104.67663691436104</v>
          </cell>
          <cell r="CU9">
            <v>104.66998375410657</v>
          </cell>
          <cell r="CV9">
            <v>29.1184620524464</v>
          </cell>
          <cell r="CW9">
            <v>104.84332044245582</v>
          </cell>
          <cell r="CX9">
            <v>121.35567966713577</v>
          </cell>
          <cell r="CY9">
            <v>104.72362342988774</v>
          </cell>
          <cell r="CZ9">
            <v>104.66899825721083</v>
          </cell>
          <cell r="DA9">
            <v>37.264022110874947</v>
          </cell>
          <cell r="DB9">
            <v>40.63051620643396</v>
          </cell>
          <cell r="DC9">
            <v>103.17739629820895</v>
          </cell>
          <cell r="DD9">
            <v>35.742295573777966</v>
          </cell>
          <cell r="DE9">
            <v>28.275207114537803</v>
          </cell>
          <cell r="DF9">
            <v>122.11646741453997</v>
          </cell>
          <cell r="DG9">
            <v>104.66245757598014</v>
          </cell>
          <cell r="DH9">
            <v>58.985325487428682</v>
          </cell>
          <cell r="DI9">
            <v>67.338114108212551</v>
          </cell>
          <cell r="DJ9">
            <v>121.46326842981973</v>
          </cell>
          <cell r="DK9">
            <v>40.694448351143478</v>
          </cell>
          <cell r="DL9">
            <v>105.94205410730683</v>
          </cell>
          <cell r="DM9">
            <v>104.66246389784102</v>
          </cell>
          <cell r="DN9">
            <v>104.69848787043665</v>
          </cell>
          <cell r="DO9">
            <v>103.60824724892294</v>
          </cell>
          <cell r="DP9">
            <v>103.22429118720683</v>
          </cell>
          <cell r="DQ9">
            <v>103.32452972493319</v>
          </cell>
          <cell r="DR9">
            <v>122.11286748174689</v>
          </cell>
          <cell r="DS9">
            <v>103.18305850547416</v>
          </cell>
          <cell r="DT9">
            <v>59.101576917946147</v>
          </cell>
          <cell r="DU9">
            <v>121.5333305752747</v>
          </cell>
          <cell r="DV9">
            <v>41.653109439338479</v>
          </cell>
          <cell r="DW9">
            <v>103.73619308049285</v>
          </cell>
          <cell r="DX9">
            <v>28.374593366777436</v>
          </cell>
          <cell r="DY9">
            <v>58.822907308965924</v>
          </cell>
          <cell r="DZ9">
            <v>104.6626811527353</v>
          </cell>
          <cell r="EA9">
            <v>104.74231368006413</v>
          </cell>
          <cell r="EB9">
            <v>121.52270193638165</v>
          </cell>
          <cell r="EC9">
            <v>35.626381911880742</v>
          </cell>
          <cell r="ED9">
            <v>103.28404673474786</v>
          </cell>
          <cell r="EE9">
            <v>121.96303859876458</v>
          </cell>
          <cell r="EF9">
            <v>33.873620852473536</v>
          </cell>
          <cell r="EG9">
            <v>32.003599220794641</v>
          </cell>
          <cell r="EH9">
            <v>104.66511121422255</v>
          </cell>
          <cell r="EI9">
            <v>121.72152711138293</v>
          </cell>
          <cell r="EJ9">
            <v>106.0101878177973</v>
          </cell>
          <cell r="EK9">
            <v>121.3945387431154</v>
          </cell>
          <cell r="EL9">
            <v>42.225336935129931</v>
          </cell>
          <cell r="EM9">
            <v>103.30000464371422</v>
          </cell>
          <cell r="EN9">
            <v>104.6908154814712</v>
          </cell>
          <cell r="EO9">
            <v>35.84669677638702</v>
          </cell>
          <cell r="EP9">
            <v>39.003704336364372</v>
          </cell>
          <cell r="EQ9">
            <v>58.077765369632473</v>
          </cell>
          <cell r="ER9">
            <v>28.978516336245068</v>
          </cell>
          <cell r="ES9">
            <v>121.96118130125863</v>
          </cell>
          <cell r="ET9">
            <v>122.71034573831516</v>
          </cell>
          <cell r="EU9">
            <v>103.21659328697852</v>
          </cell>
          <cell r="EV9">
            <v>33.714732649003921</v>
          </cell>
          <cell r="EW9">
            <v>122.30001423992901</v>
          </cell>
          <cell r="EX9">
            <v>104.67578208456538</v>
          </cell>
          <cell r="EY9">
            <v>59.028936664294676</v>
          </cell>
          <cell r="EZ9">
            <v>121.60085510684348</v>
          </cell>
          <cell r="FA9">
            <v>40.129334133652499</v>
          </cell>
          <cell r="FB9">
            <v>104.66388511025045</v>
          </cell>
          <cell r="FC9">
            <v>73.972398305385028</v>
          </cell>
          <cell r="FD9">
            <v>103.54447802305776</v>
          </cell>
          <cell r="FE9">
            <v>121.70389041315855</v>
          </cell>
          <cell r="FF9">
            <v>121.11415063481616</v>
          </cell>
          <cell r="FG9">
            <v>121.35068709623413</v>
          </cell>
          <cell r="FH9">
            <v>121.27982098817468</v>
          </cell>
          <cell r="FI9">
            <v>121.59414502530583</v>
          </cell>
          <cell r="FJ9">
            <v>121.09706383654525</v>
          </cell>
          <cell r="FK9">
            <v>73.981385308612403</v>
          </cell>
          <cell r="FL9">
            <v>121.97049784764339</v>
          </cell>
          <cell r="FM9">
            <v>104.7012114159343</v>
          </cell>
          <cell r="FN9">
            <v>122.91209672742363</v>
          </cell>
          <cell r="FO9">
            <v>38.901110872436846</v>
          </cell>
          <cell r="FP9">
            <v>103.17739609337062</v>
          </cell>
          <cell r="FQ9">
            <v>104.68074801586678</v>
          </cell>
          <cell r="FR9">
            <v>121.65355681102642</v>
          </cell>
          <cell r="FS9">
            <v>121.18923149719727</v>
          </cell>
          <cell r="FT9">
            <v>121.21324362501278</v>
          </cell>
          <cell r="FU9">
            <v>104.7287535734706</v>
          </cell>
          <cell r="FV9">
            <v>104.75683403439881</v>
          </cell>
          <cell r="FW9">
            <v>122.94333674673126</v>
          </cell>
          <cell r="FX9">
            <v>35.919204845379845</v>
          </cell>
          <cell r="FY9">
            <v>63.175707800555635</v>
          </cell>
          <cell r="FZ9">
            <v>104.71929930771078</v>
          </cell>
          <cell r="GA9">
            <v>103.21276163872433</v>
          </cell>
          <cell r="GB9">
            <v>58.665206759032912</v>
          </cell>
          <cell r="GC9">
            <v>121.48652057462479</v>
          </cell>
          <cell r="GD9">
            <v>37.218084532080113</v>
          </cell>
          <cell r="GE9">
            <v>121.30297519990334</v>
          </cell>
          <cell r="GF9">
            <v>58.432499636977056</v>
          </cell>
          <cell r="GG9">
            <v>73.972407532647679</v>
          </cell>
          <cell r="GH9">
            <v>104.87634801133458</v>
          </cell>
          <cell r="GI9">
            <v>66.635962869085574</v>
          </cell>
          <cell r="GJ9">
            <v>35.971058357858759</v>
          </cell>
          <cell r="GK9">
            <v>103.29206470546718</v>
          </cell>
          <cell r="GL9">
            <v>103.5617180047478</v>
          </cell>
          <cell r="GM9">
            <v>59.098616937289634</v>
          </cell>
          <cell r="GN9">
            <v>121.90643778059982</v>
          </cell>
          <cell r="GO9">
            <v>121.16486418907988</v>
          </cell>
          <cell r="GP9">
            <v>121.21670068559254</v>
          </cell>
          <cell r="GQ9">
            <v>40.755340149430722</v>
          </cell>
          <cell r="GR9">
            <v>58.663608408596232</v>
          </cell>
          <cell r="GS9">
            <v>38.53672916187692</v>
          </cell>
          <cell r="GT9">
            <v>121.0038532413098</v>
          </cell>
          <cell r="GU9">
            <v>103.32460487280518</v>
          </cell>
          <cell r="GV9">
            <v>104.66284181490522</v>
          </cell>
          <cell r="GW9">
            <v>33.016134945331501</v>
          </cell>
          <cell r="GX9">
            <v>104.67428483509491</v>
          </cell>
          <cell r="GY9">
            <v>35.840759272077946</v>
          </cell>
          <cell r="GZ9">
            <v>58.592545975145832</v>
          </cell>
          <cell r="HA9">
            <v>121.326193607973</v>
          </cell>
          <cell r="HB9">
            <v>55.630845976586151</v>
          </cell>
          <cell r="HC9">
            <v>122.65173332297468</v>
          </cell>
          <cell r="HD9">
            <v>104.70793914954542</v>
          </cell>
          <cell r="HE9">
            <v>103.67106053657901</v>
          </cell>
          <cell r="HF9">
            <v>121.82253619504429</v>
          </cell>
          <cell r="HG9">
            <v>47.983802938113435</v>
          </cell>
          <cell r="HH9">
            <v>103.2617851890104</v>
          </cell>
          <cell r="HI9">
            <v>103.17739882186875</v>
          </cell>
        </row>
        <row r="10">
          <cell r="B10" t="str">
            <v>forest, used</v>
          </cell>
          <cell r="C10">
            <v>78.230749999999986</v>
          </cell>
          <cell r="D10">
            <v>39.977710592735434</v>
          </cell>
          <cell r="E10">
            <v>145.01304134792531</v>
          </cell>
          <cell r="F10">
            <v>51.055893940197187</v>
          </cell>
          <cell r="G10">
            <v>70.741884874733643</v>
          </cell>
          <cell r="H10">
            <v>60.037282551843802</v>
          </cell>
          <cell r="I10">
            <v>81.153198400406353</v>
          </cell>
          <cell r="J10">
            <v>115.03506036642483</v>
          </cell>
          <cell r="K10">
            <v>132.75373214038234</v>
          </cell>
          <cell r="L10">
            <v>130.29031763294094</v>
          </cell>
          <cell r="M10">
            <v>87.104497629697789</v>
          </cell>
          <cell r="N10">
            <v>70.477679325502521</v>
          </cell>
          <cell r="O10">
            <v>112.43735068768007</v>
          </cell>
          <cell r="P10">
            <v>40.804103198534534</v>
          </cell>
          <cell r="Q10">
            <v>127.19761359457871</v>
          </cell>
          <cell r="R10">
            <v>40.858864398143403</v>
          </cell>
          <cell r="S10">
            <v>113.19255924227933</v>
          </cell>
          <cell r="T10">
            <v>50.849230164355212</v>
          </cell>
          <cell r="U10">
            <v>130.37761014066433</v>
          </cell>
          <cell r="V10">
            <v>130.3403133280128</v>
          </cell>
          <cell r="W10">
            <v>116.36494404574141</v>
          </cell>
          <cell r="X10">
            <v>127.05898109870206</v>
          </cell>
          <cell r="Y10">
            <v>130.5177986524335</v>
          </cell>
          <cell r="Z10">
            <v>113.24063546429512</v>
          </cell>
          <cell r="AA10">
            <v>43.526507303185966</v>
          </cell>
          <cell r="AB10">
            <v>131.29653098514802</v>
          </cell>
          <cell r="AC10">
            <v>112.42663892741238</v>
          </cell>
          <cell r="AD10">
            <v>127.10309748536285</v>
          </cell>
          <cell r="AE10">
            <v>114.8798997272724</v>
          </cell>
          <cell r="AF10">
            <v>131.18637287960922</v>
          </cell>
          <cell r="AG10">
            <v>133.09124628123303</v>
          </cell>
          <cell r="AH10">
            <v>131.51563648787976</v>
          </cell>
          <cell r="AI10">
            <v>116.41843742470709</v>
          </cell>
          <cell r="AJ10">
            <v>113.16427234444309</v>
          </cell>
          <cell r="AK10">
            <v>113.43988829445087</v>
          </cell>
          <cell r="AL10">
            <v>112.64743113595287</v>
          </cell>
          <cell r="AM10">
            <v>131.33008125564433</v>
          </cell>
          <cell r="AN10">
            <v>47.749260878353773</v>
          </cell>
          <cell r="AO10">
            <v>125.60394339940302</v>
          </cell>
          <cell r="AP10">
            <v>113.21884031317433</v>
          </cell>
          <cell r="AQ10">
            <v>131.15121166191031</v>
          </cell>
          <cell r="AR10">
            <v>125.56328282458423</v>
          </cell>
          <cell r="AS10">
            <v>127.12520228341778</v>
          </cell>
          <cell r="AT10">
            <v>127.07083654522377</v>
          </cell>
          <cell r="AU10">
            <v>131.90570898597002</v>
          </cell>
          <cell r="AV10">
            <v>145.01304134792531</v>
          </cell>
          <cell r="AW10">
            <v>115.03607699346</v>
          </cell>
          <cell r="AX10">
            <v>112.59012410465488</v>
          </cell>
          <cell r="AY10">
            <v>132.34292882894812</v>
          </cell>
          <cell r="AZ10">
            <v>131.15891436623036</v>
          </cell>
          <cell r="BA10">
            <v>127.07125578408548</v>
          </cell>
          <cell r="BB10">
            <v>130.33895103513808</v>
          </cell>
          <cell r="BC10">
            <v>113.19545541328719</v>
          </cell>
          <cell r="BD10">
            <v>70.784457364353784</v>
          </cell>
          <cell r="BE10">
            <v>127.07236954608501</v>
          </cell>
          <cell r="BF10">
            <v>114.65643410711509</v>
          </cell>
          <cell r="BG10">
            <v>60.61085653726154</v>
          </cell>
          <cell r="BH10">
            <v>131.88160467432138</v>
          </cell>
          <cell r="BI10">
            <v>133.17055380336819</v>
          </cell>
          <cell r="BJ10">
            <v>133.92395284511889</v>
          </cell>
          <cell r="BK10">
            <v>75.976682526906558</v>
          </cell>
          <cell r="BL10">
            <v>133.66505079125992</v>
          </cell>
          <cell r="BM10">
            <v>131.78430342653732</v>
          </cell>
          <cell r="BN10">
            <v>40.457537481892928</v>
          </cell>
          <cell r="BO10">
            <v>114.64930114319667</v>
          </cell>
          <cell r="BP10">
            <v>115.04295172730795</v>
          </cell>
          <cell r="BQ10">
            <v>54.200818018774648</v>
          </cell>
          <cell r="BR10">
            <v>57.776790457334116</v>
          </cell>
          <cell r="BS10">
            <v>131.34515548649114</v>
          </cell>
          <cell r="BT10">
            <v>85.674899940253056</v>
          </cell>
          <cell r="BU10">
            <v>127.05968612082194</v>
          </cell>
          <cell r="BV10">
            <v>130.68254957346571</v>
          </cell>
          <cell r="BW10">
            <v>113.57255821152744</v>
          </cell>
          <cell r="BX10">
            <v>112.4208338680348</v>
          </cell>
          <cell r="BY10">
            <v>70.133603603687405</v>
          </cell>
          <cell r="BZ10">
            <v>116.38538490310738</v>
          </cell>
          <cell r="CA10">
            <v>131.11866914421046</v>
          </cell>
          <cell r="CB10">
            <v>70.68367126293829</v>
          </cell>
          <cell r="CC10">
            <v>70.684398061464918</v>
          </cell>
          <cell r="CD10">
            <v>42.052044168876435</v>
          </cell>
          <cell r="CE10">
            <v>131.57987653957449</v>
          </cell>
          <cell r="CF10">
            <v>130.48771038880986</v>
          </cell>
          <cell r="CG10">
            <v>131.9491982228495</v>
          </cell>
          <cell r="CH10">
            <v>116.37061018720348</v>
          </cell>
          <cell r="CI10">
            <v>113.67760353395563</v>
          </cell>
          <cell r="CJ10">
            <v>112.56118864584302</v>
          </cell>
          <cell r="CK10">
            <v>131.41373647716145</v>
          </cell>
          <cell r="CL10">
            <v>133.51273666670303</v>
          </cell>
          <cell r="CM10">
            <v>133.67054871227253</v>
          </cell>
          <cell r="CN10">
            <v>114.65477130065206</v>
          </cell>
          <cell r="CO10">
            <v>127.03991351878702</v>
          </cell>
          <cell r="CP10">
            <v>113.40936757146235</v>
          </cell>
          <cell r="CQ10">
            <v>131.98004227131017</v>
          </cell>
          <cell r="CR10">
            <v>47.218640627660854</v>
          </cell>
          <cell r="CS10">
            <v>76.607530946587943</v>
          </cell>
          <cell r="CT10">
            <v>127.05415430534923</v>
          </cell>
          <cell r="CU10">
            <v>116.37248723230421</v>
          </cell>
          <cell r="CV10">
            <v>40.820965530644031</v>
          </cell>
          <cell r="CW10">
            <v>116.54582392065346</v>
          </cell>
          <cell r="CX10">
            <v>131.34255590934919</v>
          </cell>
          <cell r="CY10">
            <v>116.42612690808538</v>
          </cell>
          <cell r="CZ10">
            <v>127.04651564819902</v>
          </cell>
          <cell r="DA10">
            <v>48.966525589072575</v>
          </cell>
          <cell r="DB10">
            <v>50.617392448647394</v>
          </cell>
          <cell r="DC10">
            <v>113.16427254042237</v>
          </cell>
          <cell r="DD10">
            <v>47.4447990519756</v>
          </cell>
          <cell r="DE10">
            <v>39.977710592735434</v>
          </cell>
          <cell r="DF10">
            <v>133.81897089273758</v>
          </cell>
          <cell r="DG10">
            <v>114.64933381819358</v>
          </cell>
          <cell r="DH10">
            <v>70.687828965626338</v>
          </cell>
          <cell r="DI10">
            <v>79.040617586410178</v>
          </cell>
          <cell r="DJ10">
            <v>130.70670620310668</v>
          </cell>
          <cell r="DK10">
            <v>63.071965742131667</v>
          </cell>
          <cell r="DL10">
            <v>128.31957149829503</v>
          </cell>
          <cell r="DM10">
            <v>116.36496737603866</v>
          </cell>
          <cell r="DN10">
            <v>116.40099134863429</v>
          </cell>
          <cell r="DO10">
            <v>113.59512349113635</v>
          </cell>
          <cell r="DP10">
            <v>114.92679466540446</v>
          </cell>
          <cell r="DQ10">
            <v>113.31140596714661</v>
          </cell>
          <cell r="DR10">
            <v>132.0997437239603</v>
          </cell>
          <cell r="DS10">
            <v>114.88556198367179</v>
          </cell>
          <cell r="DT10">
            <v>70.804080396143789</v>
          </cell>
          <cell r="DU10">
            <v>131.52020681748812</v>
          </cell>
          <cell r="DV10">
            <v>64.030626830326668</v>
          </cell>
          <cell r="DW10">
            <v>115.43869655869049</v>
          </cell>
          <cell r="DX10">
            <v>50.752110757765621</v>
          </cell>
          <cell r="DY10">
            <v>70.525410787163551</v>
          </cell>
          <cell r="DZ10">
            <v>114.64955739494874</v>
          </cell>
          <cell r="EA10">
            <v>127.11983107105232</v>
          </cell>
          <cell r="EB10">
            <v>131.50957817859506</v>
          </cell>
          <cell r="EC10">
            <v>58.00389930286893</v>
          </cell>
          <cell r="ED10">
            <v>114.98655021294549</v>
          </cell>
          <cell r="EE10">
            <v>133.6655420769622</v>
          </cell>
          <cell r="EF10">
            <v>56.251138243461725</v>
          </cell>
          <cell r="EG10">
            <v>54.381116611782829</v>
          </cell>
          <cell r="EH10">
            <v>114.65198745643599</v>
          </cell>
          <cell r="EI10">
            <v>133.42403058958052</v>
          </cell>
          <cell r="EJ10">
            <v>128.38770520878549</v>
          </cell>
          <cell r="EK10">
            <v>131.38141498532883</v>
          </cell>
          <cell r="EL10">
            <v>64.60285432611812</v>
          </cell>
          <cell r="EM10">
            <v>115.00250812191184</v>
          </cell>
          <cell r="EN10">
            <v>127.06833287245939</v>
          </cell>
          <cell r="EO10">
            <v>58.224214167375202</v>
          </cell>
          <cell r="EP10">
            <v>50.706207814562006</v>
          </cell>
          <cell r="EQ10">
            <v>80.455282760620648</v>
          </cell>
          <cell r="ER10">
            <v>40.681019814442699</v>
          </cell>
          <cell r="ES10">
            <v>131.94805754347206</v>
          </cell>
          <cell r="ET10">
            <v>132.69722198052858</v>
          </cell>
          <cell r="EU10">
            <v>112.46003106026546</v>
          </cell>
          <cell r="EV10">
            <v>56.092250039992109</v>
          </cell>
          <cell r="EW10">
            <v>134.00251771812663</v>
          </cell>
          <cell r="EX10">
            <v>116.37828556276303</v>
          </cell>
          <cell r="EY10">
            <v>81.406454055282865</v>
          </cell>
          <cell r="EZ10">
            <v>131.5877313490569</v>
          </cell>
          <cell r="FA10">
            <v>51.831837611850126</v>
          </cell>
          <cell r="FB10">
            <v>116.36638858844809</v>
          </cell>
          <cell r="FC10">
            <v>85.674901783582655</v>
          </cell>
          <cell r="FD10">
            <v>115.24698150125539</v>
          </cell>
          <cell r="FE10">
            <v>133.40639389135615</v>
          </cell>
          <cell r="FF10">
            <v>132.81665411301375</v>
          </cell>
          <cell r="FG10">
            <v>133.05319057443174</v>
          </cell>
          <cell r="FH10">
            <v>130.52325876146162</v>
          </cell>
          <cell r="FI10">
            <v>133.29664850350343</v>
          </cell>
          <cell r="FJ10">
            <v>132.79956731474286</v>
          </cell>
          <cell r="FK10">
            <v>85.68388878681003</v>
          </cell>
          <cell r="FL10">
            <v>133.673001325841</v>
          </cell>
          <cell r="FM10">
            <v>116.40371489413194</v>
          </cell>
          <cell r="FN10">
            <v>134.61460020562123</v>
          </cell>
          <cell r="FO10">
            <v>61.278628263425034</v>
          </cell>
          <cell r="FP10">
            <v>114.87989957156825</v>
          </cell>
          <cell r="FQ10">
            <v>127.05826540685497</v>
          </cell>
          <cell r="FR10">
            <v>131.64043305323983</v>
          </cell>
          <cell r="FS10">
            <v>131.1761077394107</v>
          </cell>
          <cell r="FT10">
            <v>132.91574710321038</v>
          </cell>
          <cell r="FU10">
            <v>127.10627096445879</v>
          </cell>
          <cell r="FV10">
            <v>127.134351425387</v>
          </cell>
          <cell r="FW10">
            <v>134.64584022492886</v>
          </cell>
          <cell r="FX10">
            <v>47.621708323577472</v>
          </cell>
          <cell r="FY10">
            <v>85.553225191543817</v>
          </cell>
          <cell r="FZ10">
            <v>116.42180278590843</v>
          </cell>
          <cell r="GA10">
            <v>112.45619941201127</v>
          </cell>
          <cell r="GB10">
            <v>70.36771023723054</v>
          </cell>
          <cell r="GC10">
            <v>131.4733968168382</v>
          </cell>
          <cell r="GD10">
            <v>59.595601923068301</v>
          </cell>
          <cell r="GE10">
            <v>131.28985144211677</v>
          </cell>
          <cell r="GF10">
            <v>70.135003115174698</v>
          </cell>
          <cell r="GG10">
            <v>85.674911010845307</v>
          </cell>
          <cell r="GH10">
            <v>127.25386540232277</v>
          </cell>
          <cell r="GI10">
            <v>76.622839111299015</v>
          </cell>
          <cell r="GJ10">
            <v>47.673561836056386</v>
          </cell>
          <cell r="GK10">
            <v>113.27894094768061</v>
          </cell>
          <cell r="GL10">
            <v>113.54859424696123</v>
          </cell>
          <cell r="GM10">
            <v>81.476134328277823</v>
          </cell>
          <cell r="GN10">
            <v>133.60894125879742</v>
          </cell>
          <cell r="GO10">
            <v>131.15174043129329</v>
          </cell>
          <cell r="GP10">
            <v>130.46013845887947</v>
          </cell>
          <cell r="GQ10">
            <v>63.132857540418904</v>
          </cell>
          <cell r="GR10">
            <v>70.366111886793874</v>
          </cell>
          <cell r="GS10">
            <v>50.239232640074547</v>
          </cell>
          <cell r="GT10">
            <v>130.99072948352321</v>
          </cell>
          <cell r="GU10">
            <v>113.31148111501861</v>
          </cell>
          <cell r="GV10">
            <v>114.64971805711866</v>
          </cell>
          <cell r="GW10">
            <v>44.718638423529136</v>
          </cell>
          <cell r="GX10">
            <v>116.37678831329255</v>
          </cell>
          <cell r="GY10">
            <v>58.218276663066128</v>
          </cell>
          <cell r="GZ10">
            <v>67.835983748432781</v>
          </cell>
          <cell r="HA10">
            <v>133.02869708617061</v>
          </cell>
          <cell r="HB10">
            <v>67.333349454783786</v>
          </cell>
          <cell r="HC10">
            <v>131.89517109626161</v>
          </cell>
          <cell r="HD10">
            <v>127.08545654053361</v>
          </cell>
          <cell r="HE10">
            <v>113.65793677879242</v>
          </cell>
          <cell r="HF10">
            <v>133.52503967324191</v>
          </cell>
          <cell r="HG10">
            <v>70.361320329101616</v>
          </cell>
          <cell r="HH10">
            <v>113.24866143122382</v>
          </cell>
          <cell r="HI10">
            <v>125.55491621285692</v>
          </cell>
        </row>
        <row r="11">
          <cell r="B11" t="str">
            <v>forest, extensive</v>
          </cell>
          <cell r="C11">
            <v>68.547999999999988</v>
          </cell>
          <cell r="D11">
            <v>33.22520711453781</v>
          </cell>
          <cell r="E11">
            <v>125.94739608608835</v>
          </cell>
          <cell r="F11">
            <v>33.627846070005937</v>
          </cell>
          <cell r="G11">
            <v>63.906366706983633</v>
          </cell>
          <cell r="H11">
            <v>42.608487045030195</v>
          </cell>
          <cell r="I11">
            <v>63.37896593274796</v>
          </cell>
          <cell r="J11">
            <v>108.12739608608835</v>
          </cell>
          <cell r="K11">
            <v>125.94739608608835</v>
          </cell>
          <cell r="L11">
            <v>125.94739608608835</v>
          </cell>
          <cell r="M11">
            <v>69.639374234139339</v>
          </cell>
          <cell r="N11">
            <v>63.724409689746686</v>
          </cell>
          <cell r="O11">
            <v>108.12739608608835</v>
          </cell>
          <cell r="P11">
            <v>34.051444869763877</v>
          </cell>
          <cell r="Q11">
            <v>109.61239608608835</v>
          </cell>
          <cell r="R11">
            <v>34.106287863965008</v>
          </cell>
          <cell r="S11">
            <v>108.12739608608835</v>
          </cell>
          <cell r="T11">
            <v>44.096368842668667</v>
          </cell>
          <cell r="U11">
            <v>125.94739608608835</v>
          </cell>
          <cell r="V11">
            <v>125.94739608608835</v>
          </cell>
          <cell r="W11">
            <v>109.61239608608835</v>
          </cell>
          <cell r="X11">
            <v>109.61239608608835</v>
          </cell>
          <cell r="Y11">
            <v>125.94739608608835</v>
          </cell>
          <cell r="Z11">
            <v>108.12739608608835</v>
          </cell>
          <cell r="AA11">
            <v>36.744685395182699</v>
          </cell>
          <cell r="AB11">
            <v>125.94739608608835</v>
          </cell>
          <cell r="AC11">
            <v>108.12739608608835</v>
          </cell>
          <cell r="AD11">
            <v>109.61239608608835</v>
          </cell>
          <cell r="AE11">
            <v>108.12739608608835</v>
          </cell>
          <cell r="AF11">
            <v>125.94739608608835</v>
          </cell>
          <cell r="AG11">
            <v>125.94739608608835</v>
          </cell>
          <cell r="AH11">
            <v>125.94739608608835</v>
          </cell>
          <cell r="AI11">
            <v>109.61239608608835</v>
          </cell>
          <cell r="AJ11">
            <v>108.12739608608835</v>
          </cell>
          <cell r="AK11">
            <v>108.12739608608835</v>
          </cell>
          <cell r="AL11">
            <v>108.12739608608835</v>
          </cell>
          <cell r="AM11">
            <v>125.94739608608835</v>
          </cell>
          <cell r="AN11">
            <v>40.996757398074188</v>
          </cell>
          <cell r="AO11">
            <v>108.12739608608835</v>
          </cell>
          <cell r="AP11">
            <v>108.12739608608835</v>
          </cell>
          <cell r="AQ11">
            <v>125.94739608608835</v>
          </cell>
          <cell r="AR11">
            <v>108.12739608608835</v>
          </cell>
          <cell r="AS11">
            <v>109.61239608608835</v>
          </cell>
          <cell r="AT11">
            <v>109.61239608608835</v>
          </cell>
          <cell r="AU11">
            <v>125.94739608608835</v>
          </cell>
          <cell r="AV11">
            <v>125.94739608608835</v>
          </cell>
          <cell r="AW11">
            <v>108.12739608608835</v>
          </cell>
          <cell r="AX11">
            <v>108.12739608608835</v>
          </cell>
          <cell r="AY11">
            <v>125.94739608608835</v>
          </cell>
          <cell r="AZ11">
            <v>125.94739608608835</v>
          </cell>
          <cell r="BA11">
            <v>109.61239608608835</v>
          </cell>
          <cell r="BB11">
            <v>125.94739608608835</v>
          </cell>
          <cell r="BC11">
            <v>108.12739608608835</v>
          </cell>
          <cell r="BD11">
            <v>63.991511686223916</v>
          </cell>
          <cell r="BE11">
            <v>109.61239608608835</v>
          </cell>
          <cell r="BF11">
            <v>109.61239608608835</v>
          </cell>
          <cell r="BG11">
            <v>53.858236922409112</v>
          </cell>
          <cell r="BH11">
            <v>125.94739608608835</v>
          </cell>
          <cell r="BI11">
            <v>125.94739608608835</v>
          </cell>
          <cell r="BJ11">
            <v>125.94739608608835</v>
          </cell>
          <cell r="BK11">
            <v>58.549090625062547</v>
          </cell>
          <cell r="BL11">
            <v>125.94739608608835</v>
          </cell>
          <cell r="BM11">
            <v>125.94739608608835</v>
          </cell>
          <cell r="BN11">
            <v>33.704589548868427</v>
          </cell>
          <cell r="BO11">
            <v>109.61239608608835</v>
          </cell>
          <cell r="BP11">
            <v>108.12739608608835</v>
          </cell>
          <cell r="BQ11">
            <v>47.448314538425898</v>
          </cell>
          <cell r="BR11">
            <v>40.326476701620535</v>
          </cell>
          <cell r="BS11">
            <v>125.94739608608835</v>
          </cell>
          <cell r="BT11">
            <v>78.922395710121322</v>
          </cell>
          <cell r="BU11">
            <v>109.61239608608835</v>
          </cell>
          <cell r="BV11">
            <v>125.94739608608835</v>
          </cell>
          <cell r="BW11">
            <v>108.12739608608835</v>
          </cell>
          <cell r="BX11">
            <v>108.12739608608835</v>
          </cell>
          <cell r="BY11">
            <v>63.360450916484581</v>
          </cell>
          <cell r="BZ11">
            <v>109.61239608608835</v>
          </cell>
          <cell r="CA11">
            <v>125.94739608608835</v>
          </cell>
          <cell r="CB11">
            <v>63.789939483392914</v>
          </cell>
          <cell r="CC11">
            <v>63.791393080446184</v>
          </cell>
          <cell r="CD11">
            <v>37.015167879294317</v>
          </cell>
          <cell r="CE11">
            <v>125.94739608608835</v>
          </cell>
          <cell r="CF11">
            <v>125.94739608608835</v>
          </cell>
          <cell r="CG11">
            <v>125.94739608608835</v>
          </cell>
          <cell r="CH11">
            <v>109.61239608608835</v>
          </cell>
          <cell r="CI11">
            <v>108.12739608608835</v>
          </cell>
          <cell r="CJ11">
            <v>108.12739608608835</v>
          </cell>
          <cell r="CK11">
            <v>125.94739608608835</v>
          </cell>
          <cell r="CL11">
            <v>125.94739608608835</v>
          </cell>
          <cell r="CM11">
            <v>125.94739608608835</v>
          </cell>
          <cell r="CN11">
            <v>109.61239608608835</v>
          </cell>
          <cell r="CO11">
            <v>109.61239608608835</v>
          </cell>
          <cell r="CP11">
            <v>108.12739608608835</v>
          </cell>
          <cell r="CQ11">
            <v>125.94739608608835</v>
          </cell>
          <cell r="CR11">
            <v>40.465975914072104</v>
          </cell>
          <cell r="CS11">
            <v>71.566329583791102</v>
          </cell>
          <cell r="CT11">
            <v>109.61239608608835</v>
          </cell>
          <cell r="CU11">
            <v>109.61239608608835</v>
          </cell>
          <cell r="CV11">
            <v>34.068326241471006</v>
          </cell>
          <cell r="CW11">
            <v>109.61239608608835</v>
          </cell>
          <cell r="CX11">
            <v>125.94739608608835</v>
          </cell>
          <cell r="CY11">
            <v>109.61239608608835</v>
          </cell>
          <cell r="CZ11">
            <v>109.61239608608835</v>
          </cell>
          <cell r="DA11">
            <v>42.211770165313077</v>
          </cell>
          <cell r="DB11">
            <v>45.580112177639592</v>
          </cell>
          <cell r="DC11">
            <v>108.12739608608835</v>
          </cell>
          <cell r="DD11">
            <v>40.691654197818345</v>
          </cell>
          <cell r="DE11">
            <v>33.22520711453781</v>
          </cell>
          <cell r="DF11">
            <v>125.94739608608835</v>
          </cell>
          <cell r="DG11">
            <v>109.61239608608835</v>
          </cell>
          <cell r="DH11">
            <v>63.798254888768994</v>
          </cell>
          <cell r="DI11">
            <v>72.279927786359153</v>
          </cell>
          <cell r="DJ11">
            <v>125.94739608608835</v>
          </cell>
          <cell r="DK11">
            <v>45.644281530998022</v>
          </cell>
          <cell r="DL11">
            <v>109.61239608608835</v>
          </cell>
          <cell r="DM11">
            <v>109.61239608608835</v>
          </cell>
          <cell r="DN11">
            <v>109.61239608608835</v>
          </cell>
          <cell r="DO11">
            <v>108.12739608608835</v>
          </cell>
          <cell r="DP11">
            <v>108.12739608608835</v>
          </cell>
          <cell r="DQ11">
            <v>108.12739608608835</v>
          </cell>
          <cell r="DR11">
            <v>125.94739608608835</v>
          </cell>
          <cell r="DS11">
            <v>108.12739608608835</v>
          </cell>
          <cell r="DT11">
            <v>64.030757749803925</v>
          </cell>
          <cell r="DU11">
            <v>125.94739608608835</v>
          </cell>
          <cell r="DV11">
            <v>46.602307243839775</v>
          </cell>
          <cell r="DW11">
            <v>108.12739608608835</v>
          </cell>
          <cell r="DX11">
            <v>33.323939930537755</v>
          </cell>
          <cell r="DY11">
            <v>63.767035376132739</v>
          </cell>
          <cell r="DZ11">
            <v>109.61239608608835</v>
          </cell>
          <cell r="EA11">
            <v>109.61239608608835</v>
          </cell>
          <cell r="EB11">
            <v>125.94739608608835</v>
          </cell>
          <cell r="EC11">
            <v>40.576276482565156</v>
          </cell>
          <cell r="ED11">
            <v>108.12739608608835</v>
          </cell>
          <cell r="EE11">
            <v>125.94739608608835</v>
          </cell>
          <cell r="EF11">
            <v>38.823480679815987</v>
          </cell>
          <cell r="EG11">
            <v>36.93634747034141</v>
          </cell>
          <cell r="EH11">
            <v>109.61239608608835</v>
          </cell>
          <cell r="EI11">
            <v>125.94739608608835</v>
          </cell>
          <cell r="EJ11">
            <v>109.61239608608835</v>
          </cell>
          <cell r="EK11">
            <v>125.94739608608835</v>
          </cell>
          <cell r="EL11">
            <v>47.173169640611249</v>
          </cell>
          <cell r="EM11">
            <v>108.12739608608835</v>
          </cell>
          <cell r="EN11">
            <v>109.61239608608835</v>
          </cell>
          <cell r="EO11">
            <v>40.796595988746759</v>
          </cell>
          <cell r="EP11">
            <v>43.95255635343959</v>
          </cell>
          <cell r="EQ11">
            <v>63.027463873391184</v>
          </cell>
          <cell r="ER11">
            <v>33.928391414203219</v>
          </cell>
          <cell r="ES11">
            <v>125.94739608608835</v>
          </cell>
          <cell r="ET11">
            <v>125.94739608608835</v>
          </cell>
          <cell r="EU11">
            <v>108.12739608608835</v>
          </cell>
          <cell r="EV11">
            <v>37.729704484915615</v>
          </cell>
          <cell r="EW11">
            <v>125.94739608608835</v>
          </cell>
          <cell r="EX11">
            <v>109.61239608608835</v>
          </cell>
          <cell r="EY11">
            <v>63.885477242500968</v>
          </cell>
          <cell r="EZ11">
            <v>125.94739608608835</v>
          </cell>
          <cell r="FA11">
            <v>45.079036362563073</v>
          </cell>
          <cell r="FB11">
            <v>109.61239608608835</v>
          </cell>
          <cell r="FC11">
            <v>78.922393866791722</v>
          </cell>
          <cell r="FD11">
            <v>108.12739608608835</v>
          </cell>
          <cell r="FE11">
            <v>125.94739608608835</v>
          </cell>
          <cell r="FF11">
            <v>125.94739608608835</v>
          </cell>
          <cell r="FG11">
            <v>125.94739608608835</v>
          </cell>
          <cell r="FH11">
            <v>125.94739608608835</v>
          </cell>
          <cell r="FI11">
            <v>125.94739608608835</v>
          </cell>
          <cell r="FJ11">
            <v>125.94739608608835</v>
          </cell>
          <cell r="FK11">
            <v>78.913406863564347</v>
          </cell>
          <cell r="FL11">
            <v>125.94739608608835</v>
          </cell>
          <cell r="FM11">
            <v>109.61239608608835</v>
          </cell>
          <cell r="FN11">
            <v>125.94739608608835</v>
          </cell>
          <cell r="FO11">
            <v>43.849069579956947</v>
          </cell>
          <cell r="FP11">
            <v>108.12739608608835</v>
          </cell>
          <cell r="FQ11">
            <v>109.61239608608835</v>
          </cell>
          <cell r="FR11">
            <v>125.94739608608835</v>
          </cell>
          <cell r="FS11">
            <v>125.94739608608835</v>
          </cell>
          <cell r="FT11">
            <v>125.94739608608835</v>
          </cell>
          <cell r="FU11">
            <v>109.61239608608835</v>
          </cell>
          <cell r="FV11">
            <v>109.61239608608835</v>
          </cell>
          <cell r="FW11">
            <v>125.94739608608835</v>
          </cell>
          <cell r="FX11">
            <v>40.869131597842731</v>
          </cell>
          <cell r="FY11">
            <v>68.12570676755827</v>
          </cell>
          <cell r="FZ11">
            <v>109.61239608608835</v>
          </cell>
          <cell r="GA11">
            <v>108.12739608608835</v>
          </cell>
          <cell r="GB11">
            <v>63.549431533928626</v>
          </cell>
          <cell r="GC11">
            <v>125.94739608608835</v>
          </cell>
          <cell r="GD11">
            <v>42.168044291479816</v>
          </cell>
          <cell r="GE11">
            <v>125.94739608608835</v>
          </cell>
          <cell r="GF11">
            <v>63.175311384089497</v>
          </cell>
          <cell r="GG11">
            <v>78.922384639529071</v>
          </cell>
          <cell r="GH11">
            <v>109.61239608608835</v>
          </cell>
          <cell r="GI11">
            <v>71.579826940833996</v>
          </cell>
          <cell r="GJ11">
            <v>40.921058334365632</v>
          </cell>
          <cell r="GK11">
            <v>108.12739608608835</v>
          </cell>
          <cell r="GL11">
            <v>108.12739608608835</v>
          </cell>
          <cell r="GM11">
            <v>64.024837788490899</v>
          </cell>
          <cell r="GN11">
            <v>125.94739608608835</v>
          </cell>
          <cell r="GO11">
            <v>125.94739608608835</v>
          </cell>
          <cell r="GP11">
            <v>125.94739608608835</v>
          </cell>
          <cell r="GQ11">
            <v>45.705267552754108</v>
          </cell>
          <cell r="GR11">
            <v>63.594002679030062</v>
          </cell>
          <cell r="GS11">
            <v>43.485035890708829</v>
          </cell>
          <cell r="GT11">
            <v>125.94739608608835</v>
          </cell>
          <cell r="GU11">
            <v>108.12739608608835</v>
          </cell>
          <cell r="GV11">
            <v>109.61239608608835</v>
          </cell>
          <cell r="GW11">
            <v>37.964838593746052</v>
          </cell>
          <cell r="GX11">
            <v>109.61239608608835</v>
          </cell>
          <cell r="GY11">
            <v>40.717052296911511</v>
          </cell>
          <cell r="GZ11">
            <v>63.475720647951512</v>
          </cell>
          <cell r="HA11">
            <v>125.94739608608835</v>
          </cell>
          <cell r="HB11">
            <v>60.578261820842997</v>
          </cell>
          <cell r="HC11">
            <v>125.94739608608835</v>
          </cell>
          <cell r="HD11">
            <v>109.61239608608835</v>
          </cell>
          <cell r="HE11">
            <v>108.12739608608835</v>
          </cell>
          <cell r="HF11">
            <v>125.94739608608835</v>
          </cell>
          <cell r="HG11">
            <v>52.933735187996369</v>
          </cell>
          <cell r="HH11">
            <v>108.12739608608835</v>
          </cell>
          <cell r="HI11">
            <v>108.12739608608835</v>
          </cell>
        </row>
        <row r="12">
          <cell r="B12" t="str">
            <v>forest, intensive</v>
          </cell>
          <cell r="C12">
            <v>78.230749999999986</v>
          </cell>
          <cell r="D12">
            <v>39.977710592735434</v>
          </cell>
          <cell r="E12">
            <v>145.01304134792531</v>
          </cell>
          <cell r="F12">
            <v>51.055893940197187</v>
          </cell>
          <cell r="G12">
            <v>70.741884874733643</v>
          </cell>
          <cell r="H12">
            <v>60.037282551843802</v>
          </cell>
          <cell r="I12">
            <v>81.153198400406353</v>
          </cell>
          <cell r="J12">
            <v>115.03506036642483</v>
          </cell>
          <cell r="K12">
            <v>132.75373214038234</v>
          </cell>
          <cell r="L12">
            <v>130.29031763294094</v>
          </cell>
          <cell r="M12">
            <v>87.104497629697789</v>
          </cell>
          <cell r="N12">
            <v>70.477679325502521</v>
          </cell>
          <cell r="O12">
            <v>112.43735068768007</v>
          </cell>
          <cell r="P12">
            <v>40.804103198534534</v>
          </cell>
          <cell r="Q12">
            <v>127.19761359457871</v>
          </cell>
          <cell r="R12">
            <v>40.858864398143403</v>
          </cell>
          <cell r="S12">
            <v>113.19255924227933</v>
          </cell>
          <cell r="T12">
            <v>50.849230164355212</v>
          </cell>
          <cell r="U12">
            <v>130.37761014066433</v>
          </cell>
          <cell r="V12">
            <v>130.3403133280128</v>
          </cell>
          <cell r="W12">
            <v>116.36494404574141</v>
          </cell>
          <cell r="X12">
            <v>127.05898109870206</v>
          </cell>
          <cell r="Y12">
            <v>130.5177986524335</v>
          </cell>
          <cell r="Z12">
            <v>113.24063546429512</v>
          </cell>
          <cell r="AA12">
            <v>43.526507303185966</v>
          </cell>
          <cell r="AB12">
            <v>131.29653098514802</v>
          </cell>
          <cell r="AC12">
            <v>112.42663892741238</v>
          </cell>
          <cell r="AD12">
            <v>127.10309748536285</v>
          </cell>
          <cell r="AE12">
            <v>114.8798997272724</v>
          </cell>
          <cell r="AF12">
            <v>131.18637287960922</v>
          </cell>
          <cell r="AG12">
            <v>133.09124628123303</v>
          </cell>
          <cell r="AH12">
            <v>131.51563648787976</v>
          </cell>
          <cell r="AI12">
            <v>116.41843742470709</v>
          </cell>
          <cell r="AJ12">
            <v>113.16427234444309</v>
          </cell>
          <cell r="AK12">
            <v>113.43988829445087</v>
          </cell>
          <cell r="AL12">
            <v>112.64743113595287</v>
          </cell>
          <cell r="AM12">
            <v>131.33008125564433</v>
          </cell>
          <cell r="AN12">
            <v>47.749260878353773</v>
          </cell>
          <cell r="AO12">
            <v>125.60394339940302</v>
          </cell>
          <cell r="AP12">
            <v>113.21884031317433</v>
          </cell>
          <cell r="AQ12">
            <v>131.15121166191031</v>
          </cell>
          <cell r="AR12">
            <v>125.56328282458423</v>
          </cell>
          <cell r="AS12">
            <v>127.12520228341778</v>
          </cell>
          <cell r="AT12">
            <v>127.07083654522377</v>
          </cell>
          <cell r="AU12">
            <v>131.90570898597002</v>
          </cell>
          <cell r="AV12">
            <v>145.01304134792531</v>
          </cell>
          <cell r="AW12">
            <v>115.03607699346</v>
          </cell>
          <cell r="AX12">
            <v>112.59012410465488</v>
          </cell>
          <cell r="AY12">
            <v>132.34292882894812</v>
          </cell>
          <cell r="AZ12">
            <v>131.15891436623036</v>
          </cell>
          <cell r="BA12">
            <v>127.07125578408548</v>
          </cell>
          <cell r="BB12">
            <v>130.33895103513808</v>
          </cell>
          <cell r="BC12">
            <v>113.19545541328719</v>
          </cell>
          <cell r="BD12">
            <v>70.784457364353784</v>
          </cell>
          <cell r="BE12">
            <v>127.07236954608501</v>
          </cell>
          <cell r="BF12">
            <v>114.65643410711509</v>
          </cell>
          <cell r="BG12">
            <v>60.61085653726154</v>
          </cell>
          <cell r="BH12">
            <v>131.88160467432138</v>
          </cell>
          <cell r="BI12">
            <v>133.17055380336819</v>
          </cell>
          <cell r="BJ12">
            <v>133.92395284511889</v>
          </cell>
          <cell r="BK12">
            <v>75.976682526906558</v>
          </cell>
          <cell r="BL12">
            <v>133.66505079125992</v>
          </cell>
          <cell r="BM12">
            <v>131.78430342653732</v>
          </cell>
          <cell r="BN12">
            <v>40.457537481892928</v>
          </cell>
          <cell r="BO12">
            <v>114.64930114319667</v>
          </cell>
          <cell r="BP12">
            <v>115.04295172730795</v>
          </cell>
          <cell r="BQ12">
            <v>54.200818018774648</v>
          </cell>
          <cell r="BR12">
            <v>57.776790457334116</v>
          </cell>
          <cell r="BS12">
            <v>131.34515548649114</v>
          </cell>
          <cell r="BT12">
            <v>85.674899940253056</v>
          </cell>
          <cell r="BU12">
            <v>127.05968612082194</v>
          </cell>
          <cell r="BV12">
            <v>130.68254957346571</v>
          </cell>
          <cell r="BW12">
            <v>113.57255821152744</v>
          </cell>
          <cell r="BX12">
            <v>112.4208338680348</v>
          </cell>
          <cell r="BY12">
            <v>70.133603603687405</v>
          </cell>
          <cell r="BZ12">
            <v>116.38538490310738</v>
          </cell>
          <cell r="CA12">
            <v>131.11866914421046</v>
          </cell>
          <cell r="CB12">
            <v>70.68367126293829</v>
          </cell>
          <cell r="CC12">
            <v>70.684398061464918</v>
          </cell>
          <cell r="CD12">
            <v>42.052044168876435</v>
          </cell>
          <cell r="CE12">
            <v>131.57987653957449</v>
          </cell>
          <cell r="CF12">
            <v>130.48771038880986</v>
          </cell>
          <cell r="CG12">
            <v>131.9491982228495</v>
          </cell>
          <cell r="CH12">
            <v>116.37061018720348</v>
          </cell>
          <cell r="CI12">
            <v>113.67760353395563</v>
          </cell>
          <cell r="CJ12">
            <v>112.56118864584302</v>
          </cell>
          <cell r="CK12">
            <v>131.41373647716145</v>
          </cell>
          <cell r="CL12">
            <v>133.51273666670303</v>
          </cell>
          <cell r="CM12">
            <v>133.67054871227253</v>
          </cell>
          <cell r="CN12">
            <v>114.65477130065206</v>
          </cell>
          <cell r="CO12">
            <v>127.03991351878702</v>
          </cell>
          <cell r="CP12">
            <v>113.40936757146235</v>
          </cell>
          <cell r="CQ12">
            <v>131.98004227131017</v>
          </cell>
          <cell r="CR12">
            <v>47.218640627660854</v>
          </cell>
          <cell r="CS12">
            <v>76.607530946587943</v>
          </cell>
          <cell r="CT12">
            <v>127.05415430534923</v>
          </cell>
          <cell r="CU12">
            <v>116.37248723230421</v>
          </cell>
          <cell r="CV12">
            <v>40.820965530644031</v>
          </cell>
          <cell r="CW12">
            <v>116.54582392065346</v>
          </cell>
          <cell r="CX12">
            <v>131.34255590934919</v>
          </cell>
          <cell r="CY12">
            <v>116.42612690808538</v>
          </cell>
          <cell r="CZ12">
            <v>127.04651564819902</v>
          </cell>
          <cell r="DA12">
            <v>48.966525589072575</v>
          </cell>
          <cell r="DB12">
            <v>50.617392448647394</v>
          </cell>
          <cell r="DC12">
            <v>113.16427254042237</v>
          </cell>
          <cell r="DD12">
            <v>47.4447990519756</v>
          </cell>
          <cell r="DE12">
            <v>39.977710592735434</v>
          </cell>
          <cell r="DF12">
            <v>133.81897089273758</v>
          </cell>
          <cell r="DG12">
            <v>114.64933381819358</v>
          </cell>
          <cell r="DH12">
            <v>70.687828965626338</v>
          </cell>
          <cell r="DI12">
            <v>79.040617586410178</v>
          </cell>
          <cell r="DJ12">
            <v>130.70670620310668</v>
          </cell>
          <cell r="DK12">
            <v>63.071965742131667</v>
          </cell>
          <cell r="DL12">
            <v>128.31957149829503</v>
          </cell>
          <cell r="DM12">
            <v>116.36496737603866</v>
          </cell>
          <cell r="DN12">
            <v>116.40099134863429</v>
          </cell>
          <cell r="DO12">
            <v>113.59512349113635</v>
          </cell>
          <cell r="DP12">
            <v>114.92679466540446</v>
          </cell>
          <cell r="DQ12">
            <v>113.31140596714661</v>
          </cell>
          <cell r="DR12">
            <v>132.0997437239603</v>
          </cell>
          <cell r="DS12">
            <v>114.88556198367179</v>
          </cell>
          <cell r="DT12">
            <v>70.804080396143789</v>
          </cell>
          <cell r="DU12">
            <v>131.52020681748812</v>
          </cell>
          <cell r="DV12">
            <v>64.030626830326668</v>
          </cell>
          <cell r="DW12">
            <v>115.43869655869049</v>
          </cell>
          <cell r="DX12">
            <v>50.752110757765621</v>
          </cell>
          <cell r="DY12">
            <v>70.525410787163551</v>
          </cell>
          <cell r="DZ12">
            <v>114.64955739494874</v>
          </cell>
          <cell r="EA12">
            <v>127.11983107105232</v>
          </cell>
          <cell r="EB12">
            <v>131.50957817859506</v>
          </cell>
          <cell r="EC12">
            <v>58.00389930286893</v>
          </cell>
          <cell r="ED12">
            <v>114.98655021294549</v>
          </cell>
          <cell r="EE12">
            <v>133.6655420769622</v>
          </cell>
          <cell r="EF12">
            <v>56.251138243461725</v>
          </cell>
          <cell r="EG12">
            <v>54.381116611782829</v>
          </cell>
          <cell r="EH12">
            <v>114.65198745643599</v>
          </cell>
          <cell r="EI12">
            <v>133.42403058958052</v>
          </cell>
          <cell r="EJ12">
            <v>128.38770520878549</v>
          </cell>
          <cell r="EK12">
            <v>131.38141498532883</v>
          </cell>
          <cell r="EL12">
            <v>64.60285432611812</v>
          </cell>
          <cell r="EM12">
            <v>115.00250812191184</v>
          </cell>
          <cell r="EN12">
            <v>127.06833287245939</v>
          </cell>
          <cell r="EO12">
            <v>58.224214167375202</v>
          </cell>
          <cell r="EP12">
            <v>50.706207814562006</v>
          </cell>
          <cell r="EQ12">
            <v>80.455282760620648</v>
          </cell>
          <cell r="ER12">
            <v>40.681019814442699</v>
          </cell>
          <cell r="ES12">
            <v>131.94805754347206</v>
          </cell>
          <cell r="ET12">
            <v>132.69722198052858</v>
          </cell>
          <cell r="EU12">
            <v>112.46003106026546</v>
          </cell>
          <cell r="EV12">
            <v>56.092250039992109</v>
          </cell>
          <cell r="EW12">
            <v>134.00251771812663</v>
          </cell>
          <cell r="EX12">
            <v>116.37828556276303</v>
          </cell>
          <cell r="EY12">
            <v>81.406454055282865</v>
          </cell>
          <cell r="EZ12">
            <v>131.5877313490569</v>
          </cell>
          <cell r="FA12">
            <v>51.831837611850126</v>
          </cell>
          <cell r="FB12">
            <v>116.36638858844809</v>
          </cell>
          <cell r="FC12">
            <v>85.674901783582655</v>
          </cell>
          <cell r="FD12">
            <v>115.24698150125539</v>
          </cell>
          <cell r="FE12">
            <v>133.40639389135615</v>
          </cell>
          <cell r="FF12">
            <v>132.81665411301375</v>
          </cell>
          <cell r="FG12">
            <v>133.05319057443174</v>
          </cell>
          <cell r="FH12">
            <v>130.52325876146162</v>
          </cell>
          <cell r="FI12">
            <v>133.29664850350343</v>
          </cell>
          <cell r="FJ12">
            <v>132.79956731474286</v>
          </cell>
          <cell r="FK12">
            <v>85.68388878681003</v>
          </cell>
          <cell r="FL12">
            <v>133.673001325841</v>
          </cell>
          <cell r="FM12">
            <v>116.40371489413194</v>
          </cell>
          <cell r="FN12">
            <v>134.61460020562123</v>
          </cell>
          <cell r="FO12">
            <v>61.278628263425034</v>
          </cell>
          <cell r="FP12">
            <v>114.87989957156825</v>
          </cell>
          <cell r="FQ12">
            <v>127.05826540685497</v>
          </cell>
          <cell r="FR12">
            <v>131.64043305323983</v>
          </cell>
          <cell r="FS12">
            <v>131.1761077394107</v>
          </cell>
          <cell r="FT12">
            <v>132.91574710321038</v>
          </cell>
          <cell r="FU12">
            <v>127.10627096445879</v>
          </cell>
          <cell r="FV12">
            <v>127.134351425387</v>
          </cell>
          <cell r="FW12">
            <v>134.64584022492886</v>
          </cell>
          <cell r="FX12">
            <v>47.621708323577472</v>
          </cell>
          <cell r="FY12">
            <v>85.553225191543817</v>
          </cell>
          <cell r="FZ12">
            <v>116.42180278590843</v>
          </cell>
          <cell r="GA12">
            <v>112.45619941201127</v>
          </cell>
          <cell r="GB12">
            <v>70.36771023723054</v>
          </cell>
          <cell r="GC12">
            <v>131.4733968168382</v>
          </cell>
          <cell r="GD12">
            <v>59.595601923068301</v>
          </cell>
          <cell r="GE12">
            <v>131.28985144211677</v>
          </cell>
          <cell r="GF12">
            <v>70.135003115174698</v>
          </cell>
          <cell r="GG12">
            <v>85.674911010845307</v>
          </cell>
          <cell r="GH12">
            <v>127.25386540232277</v>
          </cell>
          <cell r="GI12">
            <v>76.622839111299015</v>
          </cell>
          <cell r="GJ12">
            <v>47.673561836056386</v>
          </cell>
          <cell r="GK12">
            <v>113.27894094768061</v>
          </cell>
          <cell r="GL12">
            <v>113.54859424696123</v>
          </cell>
          <cell r="GM12">
            <v>81.476134328277823</v>
          </cell>
          <cell r="GN12">
            <v>133.60894125879742</v>
          </cell>
          <cell r="GO12">
            <v>131.15174043129329</v>
          </cell>
          <cell r="GP12">
            <v>130.46013845887947</v>
          </cell>
          <cell r="GQ12">
            <v>63.132857540418904</v>
          </cell>
          <cell r="GR12">
            <v>70.366111886793874</v>
          </cell>
          <cell r="GS12">
            <v>50.239232640074547</v>
          </cell>
          <cell r="GT12">
            <v>130.99072948352321</v>
          </cell>
          <cell r="GU12">
            <v>113.31148111501861</v>
          </cell>
          <cell r="GV12">
            <v>114.64971805711866</v>
          </cell>
          <cell r="GW12">
            <v>44.718638423529136</v>
          </cell>
          <cell r="GX12">
            <v>116.37678831329255</v>
          </cell>
          <cell r="GY12">
            <v>58.218276663066128</v>
          </cell>
          <cell r="GZ12">
            <v>67.835983748432781</v>
          </cell>
          <cell r="HA12">
            <v>133.02869708617061</v>
          </cell>
          <cell r="HB12">
            <v>67.333349454783786</v>
          </cell>
          <cell r="HC12">
            <v>131.89517109626161</v>
          </cell>
          <cell r="HD12">
            <v>127.08545654053361</v>
          </cell>
          <cell r="HE12">
            <v>113.65793677879242</v>
          </cell>
          <cell r="HF12">
            <v>133.52503967324191</v>
          </cell>
          <cell r="HG12">
            <v>70.361320329101616</v>
          </cell>
          <cell r="HH12">
            <v>113.24866143122382</v>
          </cell>
          <cell r="HI12">
            <v>125.55491621285692</v>
          </cell>
        </row>
        <row r="13">
          <cell r="B13" t="str">
            <v>wetlands</v>
          </cell>
          <cell r="C13">
            <v>55.435172910709845</v>
          </cell>
          <cell r="D13">
            <v>6.1939021457308536</v>
          </cell>
          <cell r="E13">
            <v>205.10842932920335</v>
          </cell>
          <cell r="F13">
            <v>7.8189143242295183</v>
          </cell>
          <cell r="G13">
            <v>151.5249551618993</v>
          </cell>
          <cell r="H13">
            <v>10.529553991690833</v>
          </cell>
          <cell r="I13">
            <v>154.76339031948191</v>
          </cell>
          <cell r="J13">
            <v>74.811499882128743</v>
          </cell>
          <cell r="K13">
            <v>55.411256941760612</v>
          </cell>
          <cell r="L13">
            <v>68.639990511755855</v>
          </cell>
          <cell r="M13">
            <v>11.469808829379021</v>
          </cell>
          <cell r="N13">
            <v>25.805852705979436</v>
          </cell>
          <cell r="O13">
            <v>37.628948235171897</v>
          </cell>
          <cell r="P13">
            <v>8.1945429542717854</v>
          </cell>
          <cell r="Q13">
            <v>184.90142025782708</v>
          </cell>
          <cell r="R13">
            <v>8.2763375465339681</v>
          </cell>
          <cell r="S13">
            <v>38.127890345382518</v>
          </cell>
          <cell r="T13">
            <v>11.449826328208756</v>
          </cell>
          <cell r="U13">
            <v>205.10842932920335</v>
          </cell>
          <cell r="V13">
            <v>109.06010801344335</v>
          </cell>
          <cell r="W13">
            <v>87.284691006542204</v>
          </cell>
          <cell r="X13">
            <v>135.53598541338644</v>
          </cell>
          <cell r="Y13">
            <v>204.82805230566501</v>
          </cell>
          <cell r="Z13">
            <v>82.99115104752596</v>
          </cell>
          <cell r="AA13">
            <v>99.666204488248084</v>
          </cell>
          <cell r="AB13">
            <v>136.87533874153013</v>
          </cell>
          <cell r="AC13">
            <v>37.650371755707276</v>
          </cell>
          <cell r="AD13">
            <v>163.78423469052825</v>
          </cell>
          <cell r="AE13">
            <v>39.633362909591554</v>
          </cell>
          <cell r="AF13">
            <v>204.97778078916653</v>
          </cell>
          <cell r="AG13">
            <v>54.984599164015869</v>
          </cell>
          <cell r="AH13">
            <v>204.31925357262548</v>
          </cell>
          <cell r="AI13">
            <v>83.055280756305322</v>
          </cell>
          <cell r="AJ13">
            <v>57.702843081106394</v>
          </cell>
          <cell r="AK13">
            <v>64.829981768937671</v>
          </cell>
          <cell r="AL13">
            <v>187.10878733862631</v>
          </cell>
          <cell r="AM13">
            <v>177.46794680204712</v>
          </cell>
          <cell r="AN13">
            <v>33.56333829414703</v>
          </cell>
          <cell r="AO13">
            <v>40.410887693861149</v>
          </cell>
          <cell r="AP13">
            <v>38.01452361400748</v>
          </cell>
          <cell r="AQ13">
            <v>143.0901809786389</v>
          </cell>
          <cell r="AR13">
            <v>41.243283329950557</v>
          </cell>
          <cell r="AS13">
            <v>177.5170116713935</v>
          </cell>
          <cell r="AT13">
            <v>82.491609084377103</v>
          </cell>
          <cell r="AU13">
            <v>203.53910857644496</v>
          </cell>
          <cell r="AV13">
            <v>188.89084242280524</v>
          </cell>
          <cell r="AW13">
            <v>137.01076118458596</v>
          </cell>
          <cell r="AX13">
            <v>126.02148134670009</v>
          </cell>
          <cell r="AY13">
            <v>202.66466889048874</v>
          </cell>
          <cell r="AZ13">
            <v>119.06957306702934</v>
          </cell>
          <cell r="BA13">
            <v>155.96257462202209</v>
          </cell>
          <cell r="BB13">
            <v>114.32916439863949</v>
          </cell>
          <cell r="BC13">
            <v>53.582487072356635</v>
          </cell>
          <cell r="BD13">
            <v>48.274143915997158</v>
          </cell>
          <cell r="BE13">
            <v>96.369662791346514</v>
          </cell>
          <cell r="BF13">
            <v>108.11440598587728</v>
          </cell>
          <cell r="BG13">
            <v>8.2332568724984334</v>
          </cell>
          <cell r="BH13">
            <v>203.58731719974222</v>
          </cell>
          <cell r="BI13">
            <v>96.588263564031934</v>
          </cell>
          <cell r="BJ13">
            <v>202.93387533011554</v>
          </cell>
          <cell r="BK13">
            <v>11.733158961282873</v>
          </cell>
          <cell r="BL13">
            <v>203.45167943783352</v>
          </cell>
          <cell r="BM13">
            <v>203.78191969531036</v>
          </cell>
          <cell r="BN13">
            <v>7.9049387004295522</v>
          </cell>
          <cell r="BO13">
            <v>97.479589170343488</v>
          </cell>
          <cell r="BP13">
            <v>65.502196084408055</v>
          </cell>
          <cell r="BQ13">
            <v>9.6468575456241208</v>
          </cell>
          <cell r="BR13">
            <v>132.48196372851592</v>
          </cell>
          <cell r="BS13">
            <v>203.17333863754976</v>
          </cell>
          <cell r="BT13">
            <v>53.778048468068455</v>
          </cell>
          <cell r="BU13">
            <v>119.53703424454639</v>
          </cell>
          <cell r="BV13">
            <v>204.49855046360062</v>
          </cell>
          <cell r="BW13">
            <v>186.74541012533015</v>
          </cell>
          <cell r="BX13">
            <v>38.280885370945725</v>
          </cell>
          <cell r="BY13">
            <v>61.385408790446974</v>
          </cell>
          <cell r="BZ13">
            <v>111.74128927737921</v>
          </cell>
          <cell r="CA13">
            <v>103.05767191244834</v>
          </cell>
          <cell r="CB13">
            <v>6.1939021457308536</v>
          </cell>
          <cell r="CC13">
            <v>71.547421480500489</v>
          </cell>
          <cell r="CD13">
            <v>11.80762244844076</v>
          </cell>
          <cell r="CE13">
            <v>194.19730220796242</v>
          </cell>
          <cell r="CF13">
            <v>172.06541668553439</v>
          </cell>
          <cell r="CG13">
            <v>203.45213010268597</v>
          </cell>
          <cell r="CH13">
            <v>113.64498346028448</v>
          </cell>
          <cell r="CI13">
            <v>186.53531948047376</v>
          </cell>
          <cell r="CJ13">
            <v>184.44838069329234</v>
          </cell>
          <cell r="CK13">
            <v>204.52305359406211</v>
          </cell>
          <cell r="CL13">
            <v>126.31375509590126</v>
          </cell>
          <cell r="CM13">
            <v>176.56144765991991</v>
          </cell>
          <cell r="CN13">
            <v>72.084579569134007</v>
          </cell>
          <cell r="CO13">
            <v>189.0469818083605</v>
          </cell>
          <cell r="CP13">
            <v>151.4328639517895</v>
          </cell>
          <cell r="CQ13">
            <v>203.39044200576464</v>
          </cell>
          <cell r="CR13">
            <v>8.1881581361753941</v>
          </cell>
          <cell r="CS13">
            <v>7.5797577795052362</v>
          </cell>
          <cell r="CT13">
            <v>174.87416834042409</v>
          </cell>
          <cell r="CU13">
            <v>150.85005661091043</v>
          </cell>
          <cell r="CV13">
            <v>8.213582551898222</v>
          </cell>
          <cell r="CW13">
            <v>125.79396620492805</v>
          </cell>
          <cell r="CX13">
            <v>193.03503574121339</v>
          </cell>
          <cell r="CY13">
            <v>188.92452720418268</v>
          </cell>
          <cell r="CZ13">
            <v>110.59933235085251</v>
          </cell>
          <cell r="DA13">
            <v>9.5557242552480233</v>
          </cell>
          <cell r="DB13">
            <v>11.40364102274377</v>
          </cell>
          <cell r="DC13">
            <v>38.454388197283549</v>
          </cell>
          <cell r="DD13">
            <v>11.166293857489419</v>
          </cell>
          <cell r="DE13">
            <v>7.4154141943069272</v>
          </cell>
          <cell r="DF13">
            <v>203.14383923487821</v>
          </cell>
          <cell r="DG13">
            <v>101.67898055863756</v>
          </cell>
          <cell r="DH13">
            <v>115.07604159639556</v>
          </cell>
          <cell r="DI13">
            <v>9.999615821840834</v>
          </cell>
          <cell r="DJ13">
            <v>204.45023720431868</v>
          </cell>
          <cell r="DK13">
            <v>11.640849671657923</v>
          </cell>
          <cell r="DL13">
            <v>186.48766584934447</v>
          </cell>
          <cell r="DM13">
            <v>95.92099026756928</v>
          </cell>
          <cell r="DN13">
            <v>153.7809700017946</v>
          </cell>
          <cell r="DO13">
            <v>111.12021951612222</v>
          </cell>
          <cell r="DP13">
            <v>78.592092311172564</v>
          </cell>
          <cell r="DQ13">
            <v>66.868966684882636</v>
          </cell>
          <cell r="DR13">
            <v>203.15103910046435</v>
          </cell>
          <cell r="DS13">
            <v>43.675866908244018</v>
          </cell>
          <cell r="DT13">
            <v>92.648245031611282</v>
          </cell>
          <cell r="DU13">
            <v>204.31011291340872</v>
          </cell>
          <cell r="DV13">
            <v>11.005474318409972</v>
          </cell>
          <cell r="DW13">
            <v>66.069708008211876</v>
          </cell>
          <cell r="DX13">
            <v>7.6959572876126767</v>
          </cell>
          <cell r="DY13">
            <v>22.476140905876385</v>
          </cell>
          <cell r="DZ13">
            <v>43.087044511134152</v>
          </cell>
          <cell r="EA13">
            <v>188.8871467038299</v>
          </cell>
          <cell r="EB13">
            <v>149.78379863203247</v>
          </cell>
          <cell r="EC13">
            <v>8.2439642117064782</v>
          </cell>
          <cell r="ED13">
            <v>66.631928696413269</v>
          </cell>
          <cell r="EE13">
            <v>203.45069686642898</v>
          </cell>
          <cell r="EF13">
            <v>8.209220869742424</v>
          </cell>
          <cell r="EG13">
            <v>81.49929424370734</v>
          </cell>
          <cell r="EH13">
            <v>105.32164830600601</v>
          </cell>
          <cell r="EI13">
            <v>200.13478105814838</v>
          </cell>
          <cell r="EJ13">
            <v>186.35139842836355</v>
          </cell>
          <cell r="EK13">
            <v>204.58769657772734</v>
          </cell>
          <cell r="EL13">
            <v>9.6403752984337991</v>
          </cell>
          <cell r="EM13">
            <v>103.94653551954707</v>
          </cell>
          <cell r="EN13">
            <v>140.51851318096183</v>
          </cell>
          <cell r="EO13">
            <v>76.929279563376923</v>
          </cell>
          <cell r="EP13">
            <v>10.659686892334495</v>
          </cell>
          <cell r="EQ13">
            <v>8.0478972860140274</v>
          </cell>
          <cell r="ER13">
            <v>8.2244714854503087</v>
          </cell>
          <cell r="ES13">
            <v>203.45441146144086</v>
          </cell>
          <cell r="ET13">
            <v>201.95608258732784</v>
          </cell>
          <cell r="EU13">
            <v>68.631045368366628</v>
          </cell>
          <cell r="EV13">
            <v>71.174382652071088</v>
          </cell>
          <cell r="EW13">
            <v>202.77674558410013</v>
          </cell>
          <cell r="EX13">
            <v>84.497072037411115</v>
          </cell>
          <cell r="EY13">
            <v>86.310712318808541</v>
          </cell>
          <cell r="EZ13">
            <v>133.10519002078593</v>
          </cell>
          <cell r="FA13">
            <v>11.509898727693647</v>
          </cell>
          <cell r="FB13">
            <v>84.116717623040785</v>
          </cell>
          <cell r="FC13">
            <v>42.595869268080641</v>
          </cell>
          <cell r="FD13">
            <v>62.784958612389147</v>
          </cell>
          <cell r="FE13">
            <v>54.858845000600589</v>
          </cell>
          <cell r="FF13">
            <v>55.910337749014722</v>
          </cell>
          <cell r="FG13">
            <v>55.607090833498084</v>
          </cell>
          <cell r="FH13">
            <v>55.754499991464087</v>
          </cell>
          <cell r="FI13">
            <v>185.8067560024532</v>
          </cell>
          <cell r="FJ13">
            <v>55.894789154232477</v>
          </cell>
          <cell r="FK13">
            <v>158.31203577916133</v>
          </cell>
          <cell r="FL13">
            <v>203.43577836867138</v>
          </cell>
          <cell r="FM13">
            <v>80.50214597797779</v>
          </cell>
          <cell r="FN13">
            <v>201.88644587203254</v>
          </cell>
          <cell r="FO13">
            <v>9.7663773372225293</v>
          </cell>
          <cell r="FP13">
            <v>54.83879564277396</v>
          </cell>
          <cell r="FQ13">
            <v>97.48955730551063</v>
          </cell>
          <cell r="FR13">
            <v>204.06966044190531</v>
          </cell>
          <cell r="FS13">
            <v>204.99831106956361</v>
          </cell>
          <cell r="FT13">
            <v>76.81567434975824</v>
          </cell>
          <cell r="FU13">
            <v>123.38256705666095</v>
          </cell>
          <cell r="FV13">
            <v>188.85810599516054</v>
          </cell>
          <cell r="FW13">
            <v>201.8858379468785</v>
          </cell>
          <cell r="FX13">
            <v>8.2761459901812273</v>
          </cell>
          <cell r="FY13">
            <v>13.525910527520054</v>
          </cell>
          <cell r="FZ13">
            <v>188.93317544853659</v>
          </cell>
          <cell r="GA13">
            <v>38.463732050221743</v>
          </cell>
          <cell r="GB13">
            <v>23.130144351215343</v>
          </cell>
          <cell r="GC13">
            <v>204.40373291470854</v>
          </cell>
          <cell r="GD13">
            <v>8.3091529269960507</v>
          </cell>
          <cell r="GE13">
            <v>204.77082366415144</v>
          </cell>
          <cell r="GF13">
            <v>16.546853548631344</v>
          </cell>
          <cell r="GG13">
            <v>70.893331430723364</v>
          </cell>
          <cell r="GH13">
            <v>188.61907804128896</v>
          </cell>
          <cell r="GI13">
            <v>9.5069092540844373</v>
          </cell>
          <cell r="GJ13">
            <v>29.389747214183654</v>
          </cell>
          <cell r="GK13">
            <v>58.24815205063657</v>
          </cell>
          <cell r="GL13">
            <v>186.79333805446257</v>
          </cell>
          <cell r="GM13">
            <v>58.452755488661907</v>
          </cell>
          <cell r="GN13">
            <v>203.56389850275849</v>
          </cell>
          <cell r="GO13">
            <v>109.1025294518104</v>
          </cell>
          <cell r="GP13">
            <v>204.94337269277304</v>
          </cell>
          <cell r="GQ13">
            <v>8.2767968506807961</v>
          </cell>
          <cell r="GR13">
            <v>34.374734107695772</v>
          </cell>
          <cell r="GS13">
            <v>10.114398649029315</v>
          </cell>
          <cell r="GT13">
            <v>56.249564921759003</v>
          </cell>
          <cell r="GU13">
            <v>45.833258850276792</v>
          </cell>
          <cell r="GV13">
            <v>74.872372195672625</v>
          </cell>
          <cell r="GW13">
            <v>10.511318231670472</v>
          </cell>
          <cell r="GX13">
            <v>156.25205536947908</v>
          </cell>
          <cell r="GY13">
            <v>35.302709355792068</v>
          </cell>
          <cell r="GZ13">
            <v>61.380789402090528</v>
          </cell>
          <cell r="HA13">
            <v>55.321371397037389</v>
          </cell>
          <cell r="HB13">
            <v>9.223514073963976</v>
          </cell>
          <cell r="HC13">
            <v>202.0733074180088</v>
          </cell>
          <cell r="HD13">
            <v>39.614539726964964</v>
          </cell>
          <cell r="HE13">
            <v>186.57465299080016</v>
          </cell>
          <cell r="HF13">
            <v>203.73170167386957</v>
          </cell>
          <cell r="HG13">
            <v>8.2816434102357341</v>
          </cell>
          <cell r="HH13">
            <v>83.801348885731215</v>
          </cell>
          <cell r="HI13">
            <v>48.980246381712604</v>
          </cell>
        </row>
        <row r="14">
          <cell r="B14" t="str">
            <v>wetlands, coastal</v>
          </cell>
          <cell r="C14">
            <v>55.435172910709845</v>
          </cell>
          <cell r="D14">
            <v>6.1939021457308536</v>
          </cell>
          <cell r="E14">
            <v>205.10842932920335</v>
          </cell>
          <cell r="F14">
            <v>7.8189143242295183</v>
          </cell>
          <cell r="G14">
            <v>151.5249551618993</v>
          </cell>
          <cell r="H14">
            <v>10.529553991690833</v>
          </cell>
          <cell r="I14">
            <v>154.76339031948191</v>
          </cell>
          <cell r="J14">
            <v>74.811499882128743</v>
          </cell>
          <cell r="K14">
            <v>55.411256941760612</v>
          </cell>
          <cell r="L14">
            <v>68.639990511755855</v>
          </cell>
          <cell r="M14">
            <v>11.469808829379021</v>
          </cell>
          <cell r="N14">
            <v>25.805852705979436</v>
          </cell>
          <cell r="O14">
            <v>37.628948235171897</v>
          </cell>
          <cell r="P14">
            <v>8.1945429542717854</v>
          </cell>
          <cell r="Q14">
            <v>184.90142025782708</v>
          </cell>
          <cell r="R14">
            <v>8.2763375465339681</v>
          </cell>
          <cell r="S14">
            <v>38.127890345382518</v>
          </cell>
          <cell r="T14">
            <v>11.449826328208756</v>
          </cell>
          <cell r="U14">
            <v>205.10842932920335</v>
          </cell>
          <cell r="V14">
            <v>109.06010801344335</v>
          </cell>
          <cell r="W14">
            <v>87.284691006542204</v>
          </cell>
          <cell r="X14">
            <v>135.53598541338644</v>
          </cell>
          <cell r="Y14">
            <v>204.82805230566501</v>
          </cell>
          <cell r="Z14">
            <v>82.99115104752596</v>
          </cell>
          <cell r="AA14">
            <v>99.666204488248084</v>
          </cell>
          <cell r="AB14">
            <v>136.87533874153013</v>
          </cell>
          <cell r="AC14">
            <v>37.650371755707276</v>
          </cell>
          <cell r="AD14">
            <v>163.78423469052825</v>
          </cell>
          <cell r="AE14">
            <v>39.633362909591554</v>
          </cell>
          <cell r="AF14">
            <v>204.97778078916653</v>
          </cell>
          <cell r="AG14">
            <v>54.984599164015869</v>
          </cell>
          <cell r="AH14">
            <v>204.31925357262548</v>
          </cell>
          <cell r="AI14">
            <v>83.055280756305322</v>
          </cell>
          <cell r="AJ14">
            <v>57.702843081106394</v>
          </cell>
          <cell r="AK14">
            <v>64.829981768937671</v>
          </cell>
          <cell r="AL14">
            <v>187.10878733862631</v>
          </cell>
          <cell r="AM14">
            <v>177.46794680204712</v>
          </cell>
          <cell r="AN14">
            <v>33.56333829414703</v>
          </cell>
          <cell r="AO14">
            <v>40.410887693861149</v>
          </cell>
          <cell r="AP14">
            <v>38.01452361400748</v>
          </cell>
          <cell r="AQ14">
            <v>143.0901809786389</v>
          </cell>
          <cell r="AR14">
            <v>41.243283329950557</v>
          </cell>
          <cell r="AS14">
            <v>177.5170116713935</v>
          </cell>
          <cell r="AT14">
            <v>82.491609084377103</v>
          </cell>
          <cell r="AU14">
            <v>203.53910857644496</v>
          </cell>
          <cell r="AV14">
            <v>188.89084242280524</v>
          </cell>
          <cell r="AW14">
            <v>137.01076118458596</v>
          </cell>
          <cell r="AX14">
            <v>126.02148134670009</v>
          </cell>
          <cell r="AY14">
            <v>202.66466889048874</v>
          </cell>
          <cell r="AZ14">
            <v>119.06957306702934</v>
          </cell>
          <cell r="BA14">
            <v>155.96257462202209</v>
          </cell>
          <cell r="BB14">
            <v>114.32916439863949</v>
          </cell>
          <cell r="BC14">
            <v>53.582487072356635</v>
          </cell>
          <cell r="BD14">
            <v>48.274143915997158</v>
          </cell>
          <cell r="BE14">
            <v>96.369662791346514</v>
          </cell>
          <cell r="BF14">
            <v>108.11440598587728</v>
          </cell>
          <cell r="BG14">
            <v>8.2332568724984334</v>
          </cell>
          <cell r="BH14">
            <v>203.58731719974222</v>
          </cell>
          <cell r="BI14">
            <v>96.588263564031934</v>
          </cell>
          <cell r="BJ14">
            <v>202.93387533011554</v>
          </cell>
          <cell r="BK14">
            <v>11.733158961282873</v>
          </cell>
          <cell r="BL14">
            <v>203.45167943783352</v>
          </cell>
          <cell r="BM14">
            <v>203.78191969531036</v>
          </cell>
          <cell r="BN14">
            <v>7.9049387004295522</v>
          </cell>
          <cell r="BO14">
            <v>97.479589170343488</v>
          </cell>
          <cell r="BP14">
            <v>65.502196084408055</v>
          </cell>
          <cell r="BQ14">
            <v>9.6468575456241208</v>
          </cell>
          <cell r="BR14">
            <v>132.48196372851592</v>
          </cell>
          <cell r="BS14">
            <v>203.17333863754976</v>
          </cell>
          <cell r="BT14">
            <v>53.778048468068455</v>
          </cell>
          <cell r="BU14">
            <v>119.53703424454639</v>
          </cell>
          <cell r="BV14">
            <v>204.49855046360062</v>
          </cell>
          <cell r="BW14">
            <v>186.74541012533015</v>
          </cell>
          <cell r="BX14">
            <v>38.280885370945725</v>
          </cell>
          <cell r="BY14">
            <v>61.385408790446974</v>
          </cell>
          <cell r="BZ14">
            <v>111.74128927737921</v>
          </cell>
          <cell r="CA14">
            <v>103.05767191244834</v>
          </cell>
          <cell r="CB14">
            <v>6.1939021457308536</v>
          </cell>
          <cell r="CC14">
            <v>71.547421480500489</v>
          </cell>
          <cell r="CD14">
            <v>11.80762244844076</v>
          </cell>
          <cell r="CE14">
            <v>194.19730220796242</v>
          </cell>
          <cell r="CF14">
            <v>172.06541668553439</v>
          </cell>
          <cell r="CG14">
            <v>203.45213010268597</v>
          </cell>
          <cell r="CH14">
            <v>113.64498346028448</v>
          </cell>
          <cell r="CI14">
            <v>186.53531948047376</v>
          </cell>
          <cell r="CJ14">
            <v>184.44838069329234</v>
          </cell>
          <cell r="CK14">
            <v>204.52305359406211</v>
          </cell>
          <cell r="CL14">
            <v>126.31375509590126</v>
          </cell>
          <cell r="CM14">
            <v>176.56144765991991</v>
          </cell>
          <cell r="CN14">
            <v>72.084579569134007</v>
          </cell>
          <cell r="CO14">
            <v>189.0469818083605</v>
          </cell>
          <cell r="CP14">
            <v>151.4328639517895</v>
          </cell>
          <cell r="CQ14">
            <v>203.39044200576464</v>
          </cell>
          <cell r="CR14">
            <v>8.1881581361753941</v>
          </cell>
          <cell r="CS14">
            <v>7.5797577795052362</v>
          </cell>
          <cell r="CT14">
            <v>174.87416834042409</v>
          </cell>
          <cell r="CU14">
            <v>150.85005661091043</v>
          </cell>
          <cell r="CV14">
            <v>8.213582551898222</v>
          </cell>
          <cell r="CW14">
            <v>125.79396620492805</v>
          </cell>
          <cell r="CX14">
            <v>193.03503574121339</v>
          </cell>
          <cell r="CY14">
            <v>188.92452720418268</v>
          </cell>
          <cell r="CZ14">
            <v>110.59933235085251</v>
          </cell>
          <cell r="DA14">
            <v>9.5557242552480233</v>
          </cell>
          <cell r="DB14">
            <v>11.40364102274377</v>
          </cell>
          <cell r="DC14">
            <v>38.454388197283549</v>
          </cell>
          <cell r="DD14">
            <v>11.166293857489419</v>
          </cell>
          <cell r="DE14">
            <v>7.4154141943069272</v>
          </cell>
          <cell r="DF14">
            <v>203.14383923487821</v>
          </cell>
          <cell r="DG14">
            <v>101.67898055863756</v>
          </cell>
          <cell r="DH14">
            <v>115.07604159639556</v>
          </cell>
          <cell r="DI14">
            <v>9.999615821840834</v>
          </cell>
          <cell r="DJ14">
            <v>204.45023720431868</v>
          </cell>
          <cell r="DK14">
            <v>11.640849671657923</v>
          </cell>
          <cell r="DL14">
            <v>186.48766584934447</v>
          </cell>
          <cell r="DM14">
            <v>95.92099026756928</v>
          </cell>
          <cell r="DN14">
            <v>153.7809700017946</v>
          </cell>
          <cell r="DO14">
            <v>111.12021951612222</v>
          </cell>
          <cell r="DP14">
            <v>78.592092311172564</v>
          </cell>
          <cell r="DQ14">
            <v>66.868966684882636</v>
          </cell>
          <cell r="DR14">
            <v>203.15103910046435</v>
          </cell>
          <cell r="DS14">
            <v>43.675866908244018</v>
          </cell>
          <cell r="DT14">
            <v>92.648245031611282</v>
          </cell>
          <cell r="DU14">
            <v>204.31011291340872</v>
          </cell>
          <cell r="DV14">
            <v>11.005474318409972</v>
          </cell>
          <cell r="DW14">
            <v>66.069708008211876</v>
          </cell>
          <cell r="DX14">
            <v>7.6959572876126767</v>
          </cell>
          <cell r="DY14">
            <v>22.476140905876385</v>
          </cell>
          <cell r="DZ14">
            <v>43.087044511134152</v>
          </cell>
          <cell r="EA14">
            <v>188.8871467038299</v>
          </cell>
          <cell r="EB14">
            <v>149.78379863203247</v>
          </cell>
          <cell r="EC14">
            <v>8.2439642117064782</v>
          </cell>
          <cell r="ED14">
            <v>66.631928696413269</v>
          </cell>
          <cell r="EE14">
            <v>203.45069686642898</v>
          </cell>
          <cell r="EF14">
            <v>8.209220869742424</v>
          </cell>
          <cell r="EG14">
            <v>81.49929424370734</v>
          </cell>
          <cell r="EH14">
            <v>105.32164830600601</v>
          </cell>
          <cell r="EI14">
            <v>200.13478105814838</v>
          </cell>
          <cell r="EJ14">
            <v>186.35139842836355</v>
          </cell>
          <cell r="EK14">
            <v>204.58769657772734</v>
          </cell>
          <cell r="EL14">
            <v>9.6403752984337991</v>
          </cell>
          <cell r="EM14">
            <v>103.94653551954707</v>
          </cell>
          <cell r="EN14">
            <v>140.51851318096183</v>
          </cell>
          <cell r="EO14">
            <v>76.929279563376923</v>
          </cell>
          <cell r="EP14">
            <v>10.659686892334495</v>
          </cell>
          <cell r="EQ14">
            <v>8.0478972860140274</v>
          </cell>
          <cell r="ER14">
            <v>8.2244714854503087</v>
          </cell>
          <cell r="ES14">
            <v>203.45441146144086</v>
          </cell>
          <cell r="ET14">
            <v>201.95608258732784</v>
          </cell>
          <cell r="EU14">
            <v>68.631045368366628</v>
          </cell>
          <cell r="EV14">
            <v>71.174382652071088</v>
          </cell>
          <cell r="EW14">
            <v>202.77674558410013</v>
          </cell>
          <cell r="EX14">
            <v>84.497072037411115</v>
          </cell>
          <cell r="EY14">
            <v>86.310712318808541</v>
          </cell>
          <cell r="EZ14">
            <v>133.10519002078593</v>
          </cell>
          <cell r="FA14">
            <v>11.509898727693647</v>
          </cell>
          <cell r="FB14">
            <v>84.116717623040785</v>
          </cell>
          <cell r="FC14">
            <v>42.595869268080641</v>
          </cell>
          <cell r="FD14">
            <v>62.784958612389147</v>
          </cell>
          <cell r="FE14">
            <v>54.858845000600589</v>
          </cell>
          <cell r="FF14">
            <v>55.910337749014722</v>
          </cell>
          <cell r="FG14">
            <v>55.607090833498084</v>
          </cell>
          <cell r="FH14">
            <v>55.754499991464087</v>
          </cell>
          <cell r="FI14">
            <v>185.8067560024532</v>
          </cell>
          <cell r="FJ14">
            <v>55.894789154232477</v>
          </cell>
          <cell r="FK14">
            <v>158.31203577916133</v>
          </cell>
          <cell r="FL14">
            <v>203.43577836867138</v>
          </cell>
          <cell r="FM14">
            <v>80.50214597797779</v>
          </cell>
          <cell r="FN14">
            <v>201.88644587203254</v>
          </cell>
          <cell r="FO14">
            <v>9.7663773372225293</v>
          </cell>
          <cell r="FP14">
            <v>54.83879564277396</v>
          </cell>
          <cell r="FQ14">
            <v>97.48955730551063</v>
          </cell>
          <cell r="FR14">
            <v>204.06966044190531</v>
          </cell>
          <cell r="FS14">
            <v>204.99831106956361</v>
          </cell>
          <cell r="FT14">
            <v>76.81567434975824</v>
          </cell>
          <cell r="FU14">
            <v>123.38256705666095</v>
          </cell>
          <cell r="FV14">
            <v>188.85810599516054</v>
          </cell>
          <cell r="FW14">
            <v>201.8858379468785</v>
          </cell>
          <cell r="FX14">
            <v>8.2761459901812273</v>
          </cell>
          <cell r="FY14">
            <v>13.525910527520054</v>
          </cell>
          <cell r="FZ14">
            <v>188.93317544853659</v>
          </cell>
          <cell r="GA14">
            <v>38.463732050221743</v>
          </cell>
          <cell r="GB14">
            <v>23.130144351215343</v>
          </cell>
          <cell r="GC14">
            <v>204.40373291470854</v>
          </cell>
          <cell r="GD14">
            <v>8.3091529269960507</v>
          </cell>
          <cell r="GE14">
            <v>204.77082366415144</v>
          </cell>
          <cell r="GF14">
            <v>16.546853548631344</v>
          </cell>
          <cell r="GG14">
            <v>70.893331430723364</v>
          </cell>
          <cell r="GH14">
            <v>188.61907804128896</v>
          </cell>
          <cell r="GI14">
            <v>9.5069092540844373</v>
          </cell>
          <cell r="GJ14">
            <v>29.389747214183654</v>
          </cell>
          <cell r="GK14">
            <v>58.24815205063657</v>
          </cell>
          <cell r="GL14">
            <v>186.79333805446257</v>
          </cell>
          <cell r="GM14">
            <v>58.452755488661907</v>
          </cell>
          <cell r="GN14">
            <v>203.56389850275849</v>
          </cell>
          <cell r="GO14">
            <v>109.1025294518104</v>
          </cell>
          <cell r="GP14">
            <v>204.94337269277304</v>
          </cell>
          <cell r="GQ14">
            <v>8.2767968506807961</v>
          </cell>
          <cell r="GR14">
            <v>34.374734107695772</v>
          </cell>
          <cell r="GS14">
            <v>10.114398649029315</v>
          </cell>
          <cell r="GT14">
            <v>56.249564921759003</v>
          </cell>
          <cell r="GU14">
            <v>45.833258850276792</v>
          </cell>
          <cell r="GV14">
            <v>74.872372195672625</v>
          </cell>
          <cell r="GW14">
            <v>10.511318231670472</v>
          </cell>
          <cell r="GX14">
            <v>156.25205536947908</v>
          </cell>
          <cell r="GY14">
            <v>35.302709355792068</v>
          </cell>
          <cell r="GZ14">
            <v>61.380789402090528</v>
          </cell>
          <cell r="HA14">
            <v>55.321371397037389</v>
          </cell>
          <cell r="HB14">
            <v>9.223514073963976</v>
          </cell>
          <cell r="HC14">
            <v>202.0733074180088</v>
          </cell>
          <cell r="HD14">
            <v>39.614539726964964</v>
          </cell>
          <cell r="HE14">
            <v>186.57465299080016</v>
          </cell>
          <cell r="HF14">
            <v>203.73170167386957</v>
          </cell>
          <cell r="HG14">
            <v>8.2816434102357341</v>
          </cell>
          <cell r="HH14">
            <v>83.801348885731215</v>
          </cell>
          <cell r="HI14">
            <v>48.980246381712604</v>
          </cell>
        </row>
        <row r="15">
          <cell r="B15" t="str">
            <v>wetlands, inland</v>
          </cell>
          <cell r="C15">
            <v>55.435172910709845</v>
          </cell>
          <cell r="D15">
            <v>6.1939021457308536</v>
          </cell>
          <cell r="E15">
            <v>205.10842932920335</v>
          </cell>
          <cell r="F15">
            <v>7.8189143242295183</v>
          </cell>
          <cell r="G15">
            <v>151.5249551618993</v>
          </cell>
          <cell r="H15">
            <v>10.529553991690833</v>
          </cell>
          <cell r="I15">
            <v>154.76339031948191</v>
          </cell>
          <cell r="J15">
            <v>74.811499882128743</v>
          </cell>
          <cell r="K15">
            <v>55.411256941760612</v>
          </cell>
          <cell r="L15">
            <v>68.639990511755855</v>
          </cell>
          <cell r="M15">
            <v>11.469808829379021</v>
          </cell>
          <cell r="N15">
            <v>25.805852705979436</v>
          </cell>
          <cell r="O15">
            <v>37.628948235171897</v>
          </cell>
          <cell r="P15">
            <v>8.1945429542717854</v>
          </cell>
          <cell r="Q15">
            <v>184.90142025782708</v>
          </cell>
          <cell r="R15">
            <v>8.2763375465339681</v>
          </cell>
          <cell r="S15">
            <v>38.127890345382518</v>
          </cell>
          <cell r="T15">
            <v>11.449826328208756</v>
          </cell>
          <cell r="U15">
            <v>205.10842932920335</v>
          </cell>
          <cell r="V15">
            <v>109.06010801344335</v>
          </cell>
          <cell r="W15">
            <v>87.284691006542204</v>
          </cell>
          <cell r="X15">
            <v>135.53598541338644</v>
          </cell>
          <cell r="Y15">
            <v>204.82805230566501</v>
          </cell>
          <cell r="Z15">
            <v>82.99115104752596</v>
          </cell>
          <cell r="AA15">
            <v>99.666204488248084</v>
          </cell>
          <cell r="AB15">
            <v>136.87533874153013</v>
          </cell>
          <cell r="AC15">
            <v>37.650371755707276</v>
          </cell>
          <cell r="AD15">
            <v>163.78423469052825</v>
          </cell>
          <cell r="AE15">
            <v>39.633362909591554</v>
          </cell>
          <cell r="AF15">
            <v>204.97778078916653</v>
          </cell>
          <cell r="AG15">
            <v>54.984599164015869</v>
          </cell>
          <cell r="AH15">
            <v>204.31925357262548</v>
          </cell>
          <cell r="AI15">
            <v>83.055280756305322</v>
          </cell>
          <cell r="AJ15">
            <v>57.702843081106394</v>
          </cell>
          <cell r="AK15">
            <v>64.829981768937671</v>
          </cell>
          <cell r="AL15">
            <v>187.10878733862631</v>
          </cell>
          <cell r="AM15">
            <v>177.46794680204712</v>
          </cell>
          <cell r="AN15">
            <v>33.56333829414703</v>
          </cell>
          <cell r="AO15">
            <v>40.410887693861149</v>
          </cell>
          <cell r="AP15">
            <v>38.01452361400748</v>
          </cell>
          <cell r="AQ15">
            <v>143.0901809786389</v>
          </cell>
          <cell r="AR15">
            <v>41.243283329950557</v>
          </cell>
          <cell r="AS15">
            <v>177.5170116713935</v>
          </cell>
          <cell r="AT15">
            <v>82.491609084377103</v>
          </cell>
          <cell r="AU15">
            <v>203.53910857644496</v>
          </cell>
          <cell r="AV15">
            <v>188.89084242280524</v>
          </cell>
          <cell r="AW15">
            <v>137.01076118458596</v>
          </cell>
          <cell r="AX15">
            <v>126.02148134670009</v>
          </cell>
          <cell r="AY15">
            <v>202.66466889048874</v>
          </cell>
          <cell r="AZ15">
            <v>119.06957306702934</v>
          </cell>
          <cell r="BA15">
            <v>155.96257462202209</v>
          </cell>
          <cell r="BB15">
            <v>114.32916439863949</v>
          </cell>
          <cell r="BC15">
            <v>53.582487072356635</v>
          </cell>
          <cell r="BD15">
            <v>48.274143915997158</v>
          </cell>
          <cell r="BE15">
            <v>96.369662791346514</v>
          </cell>
          <cell r="BF15">
            <v>108.11440598587728</v>
          </cell>
          <cell r="BG15">
            <v>8.2332568724984334</v>
          </cell>
          <cell r="BH15">
            <v>203.58731719974222</v>
          </cell>
          <cell r="BI15">
            <v>96.588263564031934</v>
          </cell>
          <cell r="BJ15">
            <v>202.93387533011554</v>
          </cell>
          <cell r="BK15">
            <v>11.733158961282873</v>
          </cell>
          <cell r="BL15">
            <v>203.45167943783352</v>
          </cell>
          <cell r="BM15">
            <v>203.78191969531036</v>
          </cell>
          <cell r="BN15">
            <v>7.9049387004295522</v>
          </cell>
          <cell r="BO15">
            <v>97.479589170343488</v>
          </cell>
          <cell r="BP15">
            <v>65.502196084408055</v>
          </cell>
          <cell r="BQ15">
            <v>9.6468575456241208</v>
          </cell>
          <cell r="BR15">
            <v>132.48196372851592</v>
          </cell>
          <cell r="BS15">
            <v>203.17333863754976</v>
          </cell>
          <cell r="BT15">
            <v>53.778048468068455</v>
          </cell>
          <cell r="BU15">
            <v>119.53703424454639</v>
          </cell>
          <cell r="BV15">
            <v>204.49855046360062</v>
          </cell>
          <cell r="BW15">
            <v>186.74541012533015</v>
          </cell>
          <cell r="BX15">
            <v>38.280885370945725</v>
          </cell>
          <cell r="BY15">
            <v>61.385408790446974</v>
          </cell>
          <cell r="BZ15">
            <v>111.74128927737921</v>
          </cell>
          <cell r="CA15">
            <v>103.05767191244834</v>
          </cell>
          <cell r="CB15">
            <v>6.1939021457308536</v>
          </cell>
          <cell r="CC15">
            <v>71.547421480500489</v>
          </cell>
          <cell r="CD15">
            <v>11.80762244844076</v>
          </cell>
          <cell r="CE15">
            <v>194.19730220796242</v>
          </cell>
          <cell r="CF15">
            <v>172.06541668553439</v>
          </cell>
          <cell r="CG15">
            <v>203.45213010268597</v>
          </cell>
          <cell r="CH15">
            <v>113.64498346028448</v>
          </cell>
          <cell r="CI15">
            <v>186.53531948047376</v>
          </cell>
          <cell r="CJ15">
            <v>184.44838069329234</v>
          </cell>
          <cell r="CK15">
            <v>204.52305359406211</v>
          </cell>
          <cell r="CL15">
            <v>126.31375509590126</v>
          </cell>
          <cell r="CM15">
            <v>176.56144765991991</v>
          </cell>
          <cell r="CN15">
            <v>72.084579569134007</v>
          </cell>
          <cell r="CO15">
            <v>189.0469818083605</v>
          </cell>
          <cell r="CP15">
            <v>151.4328639517895</v>
          </cell>
          <cell r="CQ15">
            <v>203.39044200576464</v>
          </cell>
          <cell r="CR15">
            <v>8.1881581361753941</v>
          </cell>
          <cell r="CS15">
            <v>7.5797577795052362</v>
          </cell>
          <cell r="CT15">
            <v>174.87416834042409</v>
          </cell>
          <cell r="CU15">
            <v>150.85005661091043</v>
          </cell>
          <cell r="CV15">
            <v>8.213582551898222</v>
          </cell>
          <cell r="CW15">
            <v>125.79396620492805</v>
          </cell>
          <cell r="CX15">
            <v>193.03503574121339</v>
          </cell>
          <cell r="CY15">
            <v>188.92452720418268</v>
          </cell>
          <cell r="CZ15">
            <v>110.59933235085251</v>
          </cell>
          <cell r="DA15">
            <v>9.5557242552480233</v>
          </cell>
          <cell r="DB15">
            <v>11.40364102274377</v>
          </cell>
          <cell r="DC15">
            <v>38.454388197283549</v>
          </cell>
          <cell r="DD15">
            <v>11.166293857489419</v>
          </cell>
          <cell r="DE15">
            <v>7.4154141943069272</v>
          </cell>
          <cell r="DF15">
            <v>203.14383923487821</v>
          </cell>
          <cell r="DG15">
            <v>101.67898055863756</v>
          </cell>
          <cell r="DH15">
            <v>115.07604159639556</v>
          </cell>
          <cell r="DI15">
            <v>9.999615821840834</v>
          </cell>
          <cell r="DJ15">
            <v>204.45023720431868</v>
          </cell>
          <cell r="DK15">
            <v>11.640849671657923</v>
          </cell>
          <cell r="DL15">
            <v>186.48766584934447</v>
          </cell>
          <cell r="DM15">
            <v>95.92099026756928</v>
          </cell>
          <cell r="DN15">
            <v>153.7809700017946</v>
          </cell>
          <cell r="DO15">
            <v>111.12021951612222</v>
          </cell>
          <cell r="DP15">
            <v>78.592092311172564</v>
          </cell>
          <cell r="DQ15">
            <v>66.868966684882636</v>
          </cell>
          <cell r="DR15">
            <v>203.15103910046435</v>
          </cell>
          <cell r="DS15">
            <v>43.675866908244018</v>
          </cell>
          <cell r="DT15">
            <v>92.648245031611282</v>
          </cell>
          <cell r="DU15">
            <v>204.31011291340872</v>
          </cell>
          <cell r="DV15">
            <v>11.005474318409972</v>
          </cell>
          <cell r="DW15">
            <v>66.069708008211876</v>
          </cell>
          <cell r="DX15">
            <v>7.6959572876126767</v>
          </cell>
          <cell r="DY15">
            <v>22.476140905876385</v>
          </cell>
          <cell r="DZ15">
            <v>43.087044511134152</v>
          </cell>
          <cell r="EA15">
            <v>188.8871467038299</v>
          </cell>
          <cell r="EB15">
            <v>149.78379863203247</v>
          </cell>
          <cell r="EC15">
            <v>8.2439642117064782</v>
          </cell>
          <cell r="ED15">
            <v>66.631928696413269</v>
          </cell>
          <cell r="EE15">
            <v>203.45069686642898</v>
          </cell>
          <cell r="EF15">
            <v>8.209220869742424</v>
          </cell>
          <cell r="EG15">
            <v>81.49929424370734</v>
          </cell>
          <cell r="EH15">
            <v>105.32164830600601</v>
          </cell>
          <cell r="EI15">
            <v>200.13478105814838</v>
          </cell>
          <cell r="EJ15">
            <v>186.35139842836355</v>
          </cell>
          <cell r="EK15">
            <v>204.58769657772734</v>
          </cell>
          <cell r="EL15">
            <v>9.6403752984337991</v>
          </cell>
          <cell r="EM15">
            <v>103.94653551954707</v>
          </cell>
          <cell r="EN15">
            <v>140.51851318096183</v>
          </cell>
          <cell r="EO15">
            <v>76.929279563376923</v>
          </cell>
          <cell r="EP15">
            <v>10.659686892334495</v>
          </cell>
          <cell r="EQ15">
            <v>8.0478972860140274</v>
          </cell>
          <cell r="ER15">
            <v>8.2244714854503087</v>
          </cell>
          <cell r="ES15">
            <v>203.45441146144086</v>
          </cell>
          <cell r="ET15">
            <v>201.95608258732784</v>
          </cell>
          <cell r="EU15">
            <v>68.631045368366628</v>
          </cell>
          <cell r="EV15">
            <v>71.174382652071088</v>
          </cell>
          <cell r="EW15">
            <v>202.77674558410013</v>
          </cell>
          <cell r="EX15">
            <v>84.497072037411115</v>
          </cell>
          <cell r="EY15">
            <v>86.310712318808541</v>
          </cell>
          <cell r="EZ15">
            <v>133.10519002078593</v>
          </cell>
          <cell r="FA15">
            <v>11.509898727693647</v>
          </cell>
          <cell r="FB15">
            <v>84.116717623040785</v>
          </cell>
          <cell r="FC15">
            <v>42.595869268080641</v>
          </cell>
          <cell r="FD15">
            <v>62.784958612389147</v>
          </cell>
          <cell r="FE15">
            <v>54.858845000600589</v>
          </cell>
          <cell r="FF15">
            <v>55.910337749014722</v>
          </cell>
          <cell r="FG15">
            <v>55.607090833498084</v>
          </cell>
          <cell r="FH15">
            <v>55.754499991464087</v>
          </cell>
          <cell r="FI15">
            <v>185.8067560024532</v>
          </cell>
          <cell r="FJ15">
            <v>55.894789154232477</v>
          </cell>
          <cell r="FK15">
            <v>158.31203577916133</v>
          </cell>
          <cell r="FL15">
            <v>203.43577836867138</v>
          </cell>
          <cell r="FM15">
            <v>80.50214597797779</v>
          </cell>
          <cell r="FN15">
            <v>201.88644587203254</v>
          </cell>
          <cell r="FO15">
            <v>9.7663773372225293</v>
          </cell>
          <cell r="FP15">
            <v>54.83879564277396</v>
          </cell>
          <cell r="FQ15">
            <v>97.48955730551063</v>
          </cell>
          <cell r="FR15">
            <v>204.06966044190531</v>
          </cell>
          <cell r="FS15">
            <v>204.99831106956361</v>
          </cell>
          <cell r="FT15">
            <v>76.81567434975824</v>
          </cell>
          <cell r="FU15">
            <v>123.38256705666095</v>
          </cell>
          <cell r="FV15">
            <v>188.85810599516054</v>
          </cell>
          <cell r="FW15">
            <v>201.8858379468785</v>
          </cell>
          <cell r="FX15">
            <v>8.2761459901812273</v>
          </cell>
          <cell r="FY15">
            <v>13.525910527520054</v>
          </cell>
          <cell r="FZ15">
            <v>188.93317544853659</v>
          </cell>
          <cell r="GA15">
            <v>38.463732050221743</v>
          </cell>
          <cell r="GB15">
            <v>23.130144351215343</v>
          </cell>
          <cell r="GC15">
            <v>204.40373291470854</v>
          </cell>
          <cell r="GD15">
            <v>8.3091529269960507</v>
          </cell>
          <cell r="GE15">
            <v>204.77082366415144</v>
          </cell>
          <cell r="GF15">
            <v>16.546853548631344</v>
          </cell>
          <cell r="GG15">
            <v>70.893331430723364</v>
          </cell>
          <cell r="GH15">
            <v>188.61907804128896</v>
          </cell>
          <cell r="GI15">
            <v>9.5069092540844373</v>
          </cell>
          <cell r="GJ15">
            <v>29.389747214183654</v>
          </cell>
          <cell r="GK15">
            <v>58.24815205063657</v>
          </cell>
          <cell r="GL15">
            <v>186.79333805446257</v>
          </cell>
          <cell r="GM15">
            <v>58.452755488661907</v>
          </cell>
          <cell r="GN15">
            <v>203.56389850275849</v>
          </cell>
          <cell r="GO15">
            <v>109.1025294518104</v>
          </cell>
          <cell r="GP15">
            <v>204.94337269277304</v>
          </cell>
          <cell r="GQ15">
            <v>8.2767968506807961</v>
          </cell>
          <cell r="GR15">
            <v>34.374734107695772</v>
          </cell>
          <cell r="GS15">
            <v>10.114398649029315</v>
          </cell>
          <cell r="GT15">
            <v>56.249564921759003</v>
          </cell>
          <cell r="GU15">
            <v>45.833258850276792</v>
          </cell>
          <cell r="GV15">
            <v>74.872372195672625</v>
          </cell>
          <cell r="GW15">
            <v>10.511318231670472</v>
          </cell>
          <cell r="GX15">
            <v>156.25205536947908</v>
          </cell>
          <cell r="GY15">
            <v>35.302709355792068</v>
          </cell>
          <cell r="GZ15">
            <v>61.380789402090528</v>
          </cell>
          <cell r="HA15">
            <v>55.321371397037389</v>
          </cell>
          <cell r="HB15">
            <v>9.223514073963976</v>
          </cell>
          <cell r="HC15">
            <v>202.0733074180088</v>
          </cell>
          <cell r="HD15">
            <v>39.614539726964964</v>
          </cell>
          <cell r="HE15">
            <v>186.57465299080016</v>
          </cell>
          <cell r="HF15">
            <v>203.73170167386957</v>
          </cell>
          <cell r="HG15">
            <v>8.2816434102357341</v>
          </cell>
          <cell r="HH15">
            <v>83.801348885731215</v>
          </cell>
          <cell r="HI15">
            <v>48.980246381712604</v>
          </cell>
        </row>
        <row r="16">
          <cell r="B16" t="str">
            <v>shrub land</v>
          </cell>
          <cell r="C16">
            <v>78.645999999999987</v>
          </cell>
          <cell r="D16">
            <v>43.125207114537801</v>
          </cell>
          <cell r="E16">
            <v>139.73927740737417</v>
          </cell>
          <cell r="F16">
            <v>43.528907028412071</v>
          </cell>
          <cell r="G16">
            <v>73.972396086088366</v>
          </cell>
          <cell r="H16">
            <v>52.511043276681043</v>
          </cell>
          <cell r="I16">
            <v>73.972396086088366</v>
          </cell>
          <cell r="J16">
            <v>118.33771769036603</v>
          </cell>
          <cell r="K16">
            <v>135.9550612382811</v>
          </cell>
          <cell r="L16">
            <v>135.94636363321965</v>
          </cell>
          <cell r="M16">
            <v>79.614586243279874</v>
          </cell>
          <cell r="N16">
            <v>73.625942004863077</v>
          </cell>
          <cell r="O16">
            <v>118.06042974269789</v>
          </cell>
          <cell r="P16">
            <v>43.951754570909927</v>
          </cell>
          <cell r="Q16">
            <v>119.82779632109271</v>
          </cell>
          <cell r="R16">
            <v>44.006433975926534</v>
          </cell>
          <cell r="S16">
            <v>118.08396991404345</v>
          </cell>
          <cell r="T16">
            <v>53.997084529646486</v>
          </cell>
          <cell r="U16">
            <v>136.12094864866646</v>
          </cell>
          <cell r="V16">
            <v>136.04635502336339</v>
          </cell>
          <cell r="W16">
            <v>119.51248504899921</v>
          </cell>
          <cell r="X16">
            <v>119.55053132933939</v>
          </cell>
          <cell r="Y16">
            <v>136.40132567220479</v>
          </cell>
          <cell r="Z16">
            <v>118.18012235807504</v>
          </cell>
          <cell r="AA16">
            <v>47.177689747056036</v>
          </cell>
          <cell r="AB16">
            <v>136.47191339978087</v>
          </cell>
          <cell r="AC16">
            <v>118.03900622216253</v>
          </cell>
          <cell r="AD16">
            <v>119.638764102661</v>
          </cell>
          <cell r="AE16">
            <v>118.02739641206119</v>
          </cell>
          <cell r="AF16">
            <v>136.25159718870327</v>
          </cell>
          <cell r="AG16">
            <v>136.6300895199825</v>
          </cell>
          <cell r="AH16">
            <v>136.91012440524432</v>
          </cell>
          <cell r="AI16">
            <v>119.61947180693056</v>
          </cell>
          <cell r="AJ16">
            <v>118.02739611837097</v>
          </cell>
          <cell r="AK16">
            <v>118.57862801838651</v>
          </cell>
          <cell r="AL16">
            <v>118.4805906392435</v>
          </cell>
          <cell r="AM16">
            <v>136.53901394077349</v>
          </cell>
          <cell r="AN16">
            <v>50.896757402238102</v>
          </cell>
          <cell r="AO16">
            <v>118.12545593074132</v>
          </cell>
          <cell r="AP16">
            <v>118.13653205583344</v>
          </cell>
          <cell r="AQ16">
            <v>136.18127475330544</v>
          </cell>
          <cell r="AR16">
            <v>118.04413478110376</v>
          </cell>
          <cell r="AS16">
            <v>119.68297369877084</v>
          </cell>
          <cell r="AT16">
            <v>119.57424222238282</v>
          </cell>
          <cell r="AU16">
            <v>137.69026940142484</v>
          </cell>
          <cell r="AV16">
            <v>139.12365182778595</v>
          </cell>
          <cell r="AW16">
            <v>118.33975094443639</v>
          </cell>
          <cell r="AX16">
            <v>118.3659765766475</v>
          </cell>
          <cell r="AY16">
            <v>138.56470908738106</v>
          </cell>
          <cell r="AZ16">
            <v>136.19668016194552</v>
          </cell>
          <cell r="BA16">
            <v>119.57508070010623</v>
          </cell>
          <cell r="BB16">
            <v>136.04363043761393</v>
          </cell>
          <cell r="BC16">
            <v>118.08976225605917</v>
          </cell>
          <cell r="BD16">
            <v>73.972396086088366</v>
          </cell>
          <cell r="BE16">
            <v>119.57730822410531</v>
          </cell>
          <cell r="BF16">
            <v>119.52671964371494</v>
          </cell>
          <cell r="BG16">
            <v>63.75846919571871</v>
          </cell>
          <cell r="BH16">
            <v>137.64206077812759</v>
          </cell>
          <cell r="BI16">
            <v>136.78870456425284</v>
          </cell>
          <cell r="BJ16">
            <v>138.29550264775423</v>
          </cell>
          <cell r="BK16">
            <v>68.449239646774217</v>
          </cell>
          <cell r="BL16">
            <v>137.77769854003625</v>
          </cell>
          <cell r="BM16">
            <v>137.44745828255944</v>
          </cell>
          <cell r="BN16">
            <v>43.605478458522164</v>
          </cell>
          <cell r="BO16">
            <v>119.5124537158781</v>
          </cell>
          <cell r="BP16">
            <v>118.35350041213228</v>
          </cell>
          <cell r="BQ16">
            <v>57.34831454272814</v>
          </cell>
          <cell r="BR16">
            <v>50.27206943107133</v>
          </cell>
          <cell r="BS16">
            <v>138.05603934032004</v>
          </cell>
          <cell r="BT16">
            <v>88.822397213989532</v>
          </cell>
          <cell r="BU16">
            <v>119.55194137357917</v>
          </cell>
          <cell r="BV16">
            <v>136.73082751426918</v>
          </cell>
          <cell r="BW16">
            <v>118.84396785253965</v>
          </cell>
          <cell r="BX16">
            <v>118.02739610340737</v>
          </cell>
          <cell r="BY16">
            <v>73.301749334494957</v>
          </cell>
          <cell r="BZ16">
            <v>119.55336676373112</v>
          </cell>
          <cell r="CA16">
            <v>136.11618971790574</v>
          </cell>
          <cell r="CB16">
            <v>73.972396086088366</v>
          </cell>
          <cell r="CC16">
            <v>73.972396086088366</v>
          </cell>
          <cell r="CD16">
            <v>46.915167974031675</v>
          </cell>
          <cell r="CE16">
            <v>137.0386045086338</v>
          </cell>
          <cell r="CF16">
            <v>136.34114914495751</v>
          </cell>
          <cell r="CG16">
            <v>137.77724787518383</v>
          </cell>
          <cell r="CH16">
            <v>119.52381733192334</v>
          </cell>
          <cell r="CI16">
            <v>119.05405849739604</v>
          </cell>
          <cell r="CJ16">
            <v>118.30810565902379</v>
          </cell>
          <cell r="CK16">
            <v>136.7063243838077</v>
          </cell>
          <cell r="CL16">
            <v>137.47307029092252</v>
          </cell>
          <cell r="CM16">
            <v>137.78869438206149</v>
          </cell>
          <cell r="CN16">
            <v>119.52339403078888</v>
          </cell>
          <cell r="CO16">
            <v>119.51239616950932</v>
          </cell>
          <cell r="CP16">
            <v>118.5175865724095</v>
          </cell>
          <cell r="CQ16">
            <v>137.83893597210516</v>
          </cell>
          <cell r="CR16">
            <v>50.366298384854346</v>
          </cell>
          <cell r="CS16">
            <v>81.474979824957899</v>
          </cell>
          <cell r="CT16">
            <v>119.54087774263373</v>
          </cell>
          <cell r="CU16">
            <v>119.52757142212478</v>
          </cell>
          <cell r="CV16">
            <v>43.968597863421799</v>
          </cell>
          <cell r="CW16">
            <v>119.87424479882328</v>
          </cell>
          <cell r="CX16">
            <v>136.5639632481832</v>
          </cell>
          <cell r="CY16">
            <v>119.63485077368713</v>
          </cell>
          <cell r="CZ16">
            <v>119.52560042833333</v>
          </cell>
          <cell r="DA16">
            <v>52.116274056436815</v>
          </cell>
          <cell r="DB16">
            <v>55.480920235228339</v>
          </cell>
          <cell r="DC16">
            <v>118.02739651032954</v>
          </cell>
          <cell r="DD16">
            <v>50.592936949737599</v>
          </cell>
          <cell r="DE16">
            <v>43.125207114537801</v>
          </cell>
          <cell r="DF16">
            <v>138.08553874299159</v>
          </cell>
          <cell r="DG16">
            <v>119.51251906587193</v>
          </cell>
          <cell r="DH16">
            <v>73.972396086088366</v>
          </cell>
          <cell r="DI16">
            <v>82.196300430065932</v>
          </cell>
          <cell r="DJ16">
            <v>136.77914077355112</v>
          </cell>
          <cell r="DK16">
            <v>55.544615171288939</v>
          </cell>
          <cell r="DL16">
            <v>122.07171212852533</v>
          </cell>
          <cell r="DM16">
            <v>119.5125317095937</v>
          </cell>
          <cell r="DN16">
            <v>119.58457965478495</v>
          </cell>
          <cell r="DO16">
            <v>118.8890984117575</v>
          </cell>
          <cell r="DP16">
            <v>118.1211862883253</v>
          </cell>
          <cell r="DQ16">
            <v>118.32166336377801</v>
          </cell>
          <cell r="DR16">
            <v>138.07833887740546</v>
          </cell>
          <cell r="DS16">
            <v>118.03872092485997</v>
          </cell>
          <cell r="DT16">
            <v>73.972396086088366</v>
          </cell>
          <cell r="DU16">
            <v>136.91926506446109</v>
          </cell>
          <cell r="DV16">
            <v>56.503911634837188</v>
          </cell>
          <cell r="DW16">
            <v>119.14499007489736</v>
          </cell>
          <cell r="DX16">
            <v>43.225246803017122</v>
          </cell>
          <cell r="DY16">
            <v>73.678779241799091</v>
          </cell>
          <cell r="DZ16">
            <v>119.51296621938226</v>
          </cell>
          <cell r="EA16">
            <v>119.67223127403992</v>
          </cell>
          <cell r="EB16">
            <v>136.89800778667498</v>
          </cell>
          <cell r="EC16">
            <v>50.476487341196332</v>
          </cell>
          <cell r="ED16">
            <v>118.24069738340737</v>
          </cell>
          <cell r="EE16">
            <v>137.77868111144082</v>
          </cell>
          <cell r="EF16">
            <v>48.723761025131097</v>
          </cell>
          <cell r="EG16">
            <v>48.573315292557076</v>
          </cell>
          <cell r="EH16">
            <v>119.51782634235674</v>
          </cell>
          <cell r="EI16">
            <v>137.2956581366775</v>
          </cell>
          <cell r="EJ16">
            <v>122.20797954950626</v>
          </cell>
          <cell r="EK16">
            <v>136.64168140014246</v>
          </cell>
          <cell r="EL16">
            <v>57.077504229648625</v>
          </cell>
          <cell r="EM16">
            <v>118.27261320134006</v>
          </cell>
          <cell r="EN16">
            <v>119.56923487685405</v>
          </cell>
          <cell r="EO16">
            <v>50.696797564027278</v>
          </cell>
          <cell r="EP16">
            <v>53.854852319289158</v>
          </cell>
          <cell r="EQ16">
            <v>72.928066865873745</v>
          </cell>
          <cell r="ER16">
            <v>43.828641258286915</v>
          </cell>
          <cell r="ES16">
            <v>137.77496651642895</v>
          </cell>
          <cell r="ET16">
            <v>139.27329539054196</v>
          </cell>
          <cell r="EU16">
            <v>118.10579048786867</v>
          </cell>
          <cell r="EV16">
            <v>49.499760813092237</v>
          </cell>
          <cell r="EW16">
            <v>138.45263239376968</v>
          </cell>
          <cell r="EX16">
            <v>119.53916808304241</v>
          </cell>
          <cell r="EY16">
            <v>73.972396086088366</v>
          </cell>
          <cell r="EZ16">
            <v>137.05431412759862</v>
          </cell>
          <cell r="FA16">
            <v>54.979631904741922</v>
          </cell>
          <cell r="FB16">
            <v>119.51537413441257</v>
          </cell>
          <cell r="FC16">
            <v>88.822402743978316</v>
          </cell>
          <cell r="FD16">
            <v>118.76155996002716</v>
          </cell>
          <cell r="FE16">
            <v>137.26038474022874</v>
          </cell>
          <cell r="FF16">
            <v>136.08090518354399</v>
          </cell>
          <cell r="FG16">
            <v>136.55397810637993</v>
          </cell>
          <cell r="FH16">
            <v>136.41224589026103</v>
          </cell>
          <cell r="FI16">
            <v>137.04089396452335</v>
          </cell>
          <cell r="FJ16">
            <v>136.04673158700214</v>
          </cell>
          <cell r="FK16">
            <v>88.849363753660441</v>
          </cell>
          <cell r="FL16">
            <v>137.79359960919842</v>
          </cell>
          <cell r="FM16">
            <v>119.59002674578024</v>
          </cell>
          <cell r="FN16">
            <v>139.67679736875891</v>
          </cell>
          <cell r="FO16">
            <v>53.753152164916742</v>
          </cell>
          <cell r="FP16">
            <v>118.02739610065287</v>
          </cell>
          <cell r="FQ16">
            <v>119.54909994564522</v>
          </cell>
          <cell r="FR16">
            <v>137.15971753596449</v>
          </cell>
          <cell r="FS16">
            <v>136.23106690830619</v>
          </cell>
          <cell r="FT16">
            <v>136.27909116393721</v>
          </cell>
          <cell r="FU16">
            <v>119.64511106085286</v>
          </cell>
          <cell r="FV16">
            <v>119.70127198270926</v>
          </cell>
          <cell r="FW16">
            <v>139.73927740737417</v>
          </cell>
          <cell r="FX16">
            <v>50.769278092916956</v>
          </cell>
          <cell r="FY16">
            <v>78.025708833552997</v>
          </cell>
          <cell r="FZ16">
            <v>119.62620252933323</v>
          </cell>
          <cell r="GA16">
            <v>118.09812719136029</v>
          </cell>
          <cell r="GB16">
            <v>73.580981984137182</v>
          </cell>
          <cell r="GC16">
            <v>136.82564506316123</v>
          </cell>
          <cell r="GD16">
            <v>52.068124772680413</v>
          </cell>
          <cell r="GE16">
            <v>136.45855431371837</v>
          </cell>
          <cell r="GF16">
            <v>73.489687889864612</v>
          </cell>
          <cell r="GG16">
            <v>88.822430425766271</v>
          </cell>
          <cell r="GH16">
            <v>119.94029993658084</v>
          </cell>
          <cell r="GI16">
            <v>81.49209879733715</v>
          </cell>
          <cell r="GJ16">
            <v>50.821058381351875</v>
          </cell>
          <cell r="GK16">
            <v>118.25673332484601</v>
          </cell>
          <cell r="GL16">
            <v>118.79603992340724</v>
          </cell>
          <cell r="GM16">
            <v>73.972396086088366</v>
          </cell>
          <cell r="GN16">
            <v>137.66547947511128</v>
          </cell>
          <cell r="GO16">
            <v>136.18233229207144</v>
          </cell>
          <cell r="GP16">
            <v>136.28600528509673</v>
          </cell>
          <cell r="GQ16">
            <v>55.605412746107341</v>
          </cell>
          <cell r="GR16">
            <v>73.533214138162407</v>
          </cell>
          <cell r="GS16">
            <v>53.388422433045001</v>
          </cell>
          <cell r="GT16">
            <v>135.86031039653125</v>
          </cell>
          <cell r="GU16">
            <v>118.32181365952201</v>
          </cell>
          <cell r="GV16">
            <v>119.5132875437221</v>
          </cell>
          <cell r="GW16">
            <v>47.867431296916948</v>
          </cell>
          <cell r="GX16">
            <v>119.53617358410149</v>
          </cell>
          <cell r="GY16">
            <v>50.764466247244378</v>
          </cell>
          <cell r="GZ16">
            <v>73.509371302340142</v>
          </cell>
          <cell r="HA16">
            <v>136.50499112985764</v>
          </cell>
          <cell r="HB16">
            <v>70.483430132329303</v>
          </cell>
          <cell r="HC16">
            <v>139.15607055986101</v>
          </cell>
          <cell r="HD16">
            <v>119.60348221300249</v>
          </cell>
          <cell r="HE16">
            <v>119.01472498706964</v>
          </cell>
          <cell r="HF16">
            <v>137.49767630400024</v>
          </cell>
          <cell r="HG16">
            <v>62.833870688230498</v>
          </cell>
          <cell r="HH16">
            <v>118.19617429193245</v>
          </cell>
          <cell r="HI16">
            <v>118.02740155764914</v>
          </cell>
        </row>
        <row r="17">
          <cell r="B17" t="str">
            <v>field margins/hedgerows</v>
          </cell>
          <cell r="C17">
            <v>98.679314703270123</v>
          </cell>
          <cell r="D17">
            <v>38.224859017503263</v>
          </cell>
          <cell r="E17">
            <v>280.51980387371015</v>
          </cell>
          <cell r="F17">
            <v>38.630188935733912</v>
          </cell>
          <cell r="G17">
            <v>148.89919098094276</v>
          </cell>
          <cell r="H17">
            <v>47.097982131441732</v>
          </cell>
          <cell r="I17">
            <v>162.92001343145193</v>
          </cell>
          <cell r="J17">
            <v>124.4227616893095</v>
          </cell>
          <cell r="K17">
            <v>125.45957355885527</v>
          </cell>
          <cell r="L17">
            <v>134.60673703311153</v>
          </cell>
          <cell r="M17">
            <v>73.972396086088366</v>
          </cell>
          <cell r="N17">
            <v>73.972396086088366</v>
          </cell>
          <cell r="O17">
            <v>107.08366911550829</v>
          </cell>
          <cell r="P17">
            <v>40.10649055710433</v>
          </cell>
          <cell r="Q17">
            <v>195.09417141702838</v>
          </cell>
          <cell r="R17">
            <v>39.826087037393869</v>
          </cell>
          <cell r="S17">
            <v>107.87684926049614</v>
          </cell>
          <cell r="T17">
            <v>48.653478545576014</v>
          </cell>
          <cell r="U17">
            <v>217.80576335336588</v>
          </cell>
          <cell r="V17">
            <v>154.96065652976651</v>
          </cell>
          <cell r="W17">
            <v>125.12681598157981</v>
          </cell>
          <cell r="X17">
            <v>156.65363515554819</v>
          </cell>
          <cell r="Y17">
            <v>216.58620089781897</v>
          </cell>
          <cell r="Z17">
            <v>126.81459179965515</v>
          </cell>
          <cell r="AA17">
            <v>51.202396086088385</v>
          </cell>
          <cell r="AB17">
            <v>175.25295212371663</v>
          </cell>
          <cell r="AC17">
            <v>107.37135826813851</v>
          </cell>
          <cell r="AD17">
            <v>182.62274427127224</v>
          </cell>
          <cell r="AE17">
            <v>112.03560060703879</v>
          </cell>
          <cell r="AF17">
            <v>205.71321284622354</v>
          </cell>
          <cell r="AG17">
            <v>126.51864152497106</v>
          </cell>
          <cell r="AH17">
            <v>276.27607437051535</v>
          </cell>
          <cell r="AI17">
            <v>136.40307175545749</v>
          </cell>
          <cell r="AJ17">
            <v>117.85573580074288</v>
          </cell>
          <cell r="AK17">
            <v>126.95002756856182</v>
          </cell>
          <cell r="AL17">
            <v>205.54796318916016</v>
          </cell>
          <cell r="AM17">
            <v>186.18667595897091</v>
          </cell>
          <cell r="AN17">
            <v>51.202396086088385</v>
          </cell>
          <cell r="AO17">
            <v>111.35482248898933</v>
          </cell>
          <cell r="AP17">
            <v>107.94040640317374</v>
          </cell>
          <cell r="AQ17">
            <v>169.48302483465557</v>
          </cell>
          <cell r="AR17">
            <v>112.23869930371654</v>
          </cell>
          <cell r="AS17">
            <v>190.56996200396088</v>
          </cell>
          <cell r="AT17">
            <v>135.98691521921111</v>
          </cell>
          <cell r="AU17">
            <v>277.44629186478613</v>
          </cell>
          <cell r="AV17">
            <v>210.50207537908364</v>
          </cell>
          <cell r="AW17">
            <v>157.08517201166322</v>
          </cell>
          <cell r="AX17">
            <v>152.02194576436099</v>
          </cell>
          <cell r="AY17">
            <v>278.75795139372042</v>
          </cell>
          <cell r="AZ17">
            <v>158.33332503251557</v>
          </cell>
          <cell r="BA17">
            <v>178.01653540221457</v>
          </cell>
          <cell r="BB17">
            <v>157.58244146250081</v>
          </cell>
          <cell r="BC17">
            <v>117.76358326624023</v>
          </cell>
          <cell r="BD17">
            <v>89.696242802374883</v>
          </cell>
          <cell r="BE17">
            <v>138.47697328113782</v>
          </cell>
          <cell r="BF17">
            <v>130.3882669285824</v>
          </cell>
          <cell r="BG17">
            <v>50.487767944532621</v>
          </cell>
          <cell r="BH17">
            <v>270.91989198230817</v>
          </cell>
          <cell r="BI17">
            <v>152.86378149009175</v>
          </cell>
          <cell r="BJ17">
            <v>269.46592528709266</v>
          </cell>
          <cell r="BK17">
            <v>58.036864838041652</v>
          </cell>
          <cell r="BL17">
            <v>237.20032175026148</v>
          </cell>
          <cell r="BM17">
            <v>262.4728277745026</v>
          </cell>
          <cell r="BN17">
            <v>38.711884911633035</v>
          </cell>
          <cell r="BO17">
            <v>132.48016659931776</v>
          </cell>
          <cell r="BP17">
            <v>126.1804173369724</v>
          </cell>
          <cell r="BQ17">
            <v>51.202396086088385</v>
          </cell>
          <cell r="BR17">
            <v>51.202396086088385</v>
          </cell>
          <cell r="BS17">
            <v>277.99494677312896</v>
          </cell>
          <cell r="BT17">
            <v>93.728568031743123</v>
          </cell>
          <cell r="BU17">
            <v>149.20997032994637</v>
          </cell>
          <cell r="BV17">
            <v>276.00712903405264</v>
          </cell>
          <cell r="BW17">
            <v>187.59120018074771</v>
          </cell>
          <cell r="BX17">
            <v>107.78738744853345</v>
          </cell>
          <cell r="BY17">
            <v>73.972396086088366</v>
          </cell>
          <cell r="BZ17">
            <v>145.584376657772</v>
          </cell>
          <cell r="CA17">
            <v>150.72266295555724</v>
          </cell>
          <cell r="CB17">
            <v>63.738538542181473</v>
          </cell>
          <cell r="CC17">
            <v>103.33835504919568</v>
          </cell>
          <cell r="CD17">
            <v>42.238810302570663</v>
          </cell>
          <cell r="CE17">
            <v>213.4759445559086</v>
          </cell>
          <cell r="CF17">
            <v>198.64392764197373</v>
          </cell>
          <cell r="CG17">
            <v>236.90770652532194</v>
          </cell>
          <cell r="CH17">
            <v>138.31959706262018</v>
          </cell>
          <cell r="CI17">
            <v>197.17593688962194</v>
          </cell>
          <cell r="CJ17">
            <v>161.86423786024523</v>
          </cell>
          <cell r="CK17">
            <v>207.56096207055003</v>
          </cell>
          <cell r="CL17">
            <v>171.28579927459955</v>
          </cell>
          <cell r="CM17">
            <v>200.68316654879223</v>
          </cell>
          <cell r="CN17">
            <v>123.78635721854222</v>
          </cell>
          <cell r="CO17">
            <v>202.32302039623755</v>
          </cell>
          <cell r="CP17">
            <v>175.67566434744725</v>
          </cell>
          <cell r="CQ17">
            <v>277.6692917208066</v>
          </cell>
          <cell r="CR17">
            <v>44.730723094187169</v>
          </cell>
          <cell r="CS17">
            <v>73.972396086088366</v>
          </cell>
          <cell r="CT17">
            <v>174.94394115871444</v>
          </cell>
          <cell r="CU17">
            <v>151.2406888930856</v>
          </cell>
          <cell r="CV17">
            <v>40.714431998928525</v>
          </cell>
          <cell r="CW17">
            <v>161.37894687664232</v>
          </cell>
          <cell r="CX17">
            <v>211.77551181547446</v>
          </cell>
          <cell r="CY17">
            <v>229.78883089998996</v>
          </cell>
          <cell r="CZ17">
            <v>137.26572247957466</v>
          </cell>
          <cell r="DA17">
            <v>46.436486009496193</v>
          </cell>
          <cell r="DB17">
            <v>49.468649862141703</v>
          </cell>
          <cell r="DC17">
            <v>107.82969534611877</v>
          </cell>
          <cell r="DD17">
            <v>46.034411792876725</v>
          </cell>
          <cell r="DE17">
            <v>38.224859017503263</v>
          </cell>
          <cell r="DF17">
            <v>278.03919587713625</v>
          </cell>
          <cell r="DG17">
            <v>133.92125468156416</v>
          </cell>
          <cell r="DH17">
            <v>128.22692002384224</v>
          </cell>
          <cell r="DI17">
            <v>73.972396086088366</v>
          </cell>
          <cell r="DJ17">
            <v>271.6368625140484</v>
          </cell>
          <cell r="DK17">
            <v>49.591321028171294</v>
          </cell>
          <cell r="DL17">
            <v>187.40583954246125</v>
          </cell>
          <cell r="DM17">
            <v>131.9454970034495</v>
          </cell>
          <cell r="DN17">
            <v>165.21236858075781</v>
          </cell>
          <cell r="DO17">
            <v>153.38525032467641</v>
          </cell>
          <cell r="DP17">
            <v>133.18691896439444</v>
          </cell>
          <cell r="DQ17">
            <v>124.40333232346865</v>
          </cell>
          <cell r="DR17">
            <v>278.02839607875705</v>
          </cell>
          <cell r="DS17">
            <v>113.06343087495611</v>
          </cell>
          <cell r="DT17">
            <v>106.44811870309967</v>
          </cell>
          <cell r="DU17">
            <v>241.7099373178454</v>
          </cell>
          <cell r="DV17">
            <v>50.419280299911918</v>
          </cell>
          <cell r="DW17">
            <v>128.14504680648781</v>
          </cell>
          <cell r="DX17">
            <v>38.430301359260405</v>
          </cell>
          <cell r="DY17">
            <v>73.972396086088366</v>
          </cell>
          <cell r="DZ17">
            <v>113.551036733705</v>
          </cell>
          <cell r="EA17">
            <v>211.71560276937782</v>
          </cell>
          <cell r="EB17">
            <v>186.36039953463171</v>
          </cell>
          <cell r="EC17">
            <v>44.943230904705302</v>
          </cell>
          <cell r="ED17">
            <v>124.13387388456309</v>
          </cell>
          <cell r="EE17">
            <v>277.5789094298101</v>
          </cell>
          <cell r="EF17">
            <v>43.935218270324235</v>
          </cell>
          <cell r="EG17">
            <v>51.202396086088385</v>
          </cell>
          <cell r="EH17">
            <v>129.67060131087285</v>
          </cell>
          <cell r="EI17">
            <v>213.14632453509759</v>
          </cell>
          <cell r="EJ17">
            <v>223.27967397945011</v>
          </cell>
          <cell r="EK17">
            <v>240.79433754793166</v>
          </cell>
          <cell r="EL17">
            <v>50.508230145464857</v>
          </cell>
          <cell r="EM17">
            <v>141.56404312485998</v>
          </cell>
          <cell r="EN17">
            <v>169.16989598647964</v>
          </cell>
          <cell r="EO17">
            <v>51.202396086088385</v>
          </cell>
          <cell r="EP17">
            <v>48.138251678213351</v>
          </cell>
          <cell r="EQ17">
            <v>54.306622434148622</v>
          </cell>
          <cell r="ER17">
            <v>38.989123942619756</v>
          </cell>
          <cell r="ES17">
            <v>277.57333753729228</v>
          </cell>
          <cell r="ET17">
            <v>279.82083084846181</v>
          </cell>
          <cell r="EU17">
            <v>121.75010071760245</v>
          </cell>
          <cell r="EV17">
            <v>51.202396086088385</v>
          </cell>
          <cell r="EW17">
            <v>278.58983635330338</v>
          </cell>
          <cell r="EX17">
            <v>124.47275049309741</v>
          </cell>
          <cell r="EY17">
            <v>111.62877711823947</v>
          </cell>
          <cell r="EZ17">
            <v>174.30305330423533</v>
          </cell>
          <cell r="FA17">
            <v>49.17558110886776</v>
          </cell>
          <cell r="FB17">
            <v>136.79455571794898</v>
          </cell>
          <cell r="FC17">
            <v>93.599567014769718</v>
          </cell>
          <cell r="FD17">
            <v>125.471578608998</v>
          </cell>
          <cell r="FE17">
            <v>127.75269894293437</v>
          </cell>
          <cell r="FF17">
            <v>125.91026681504056</v>
          </cell>
          <cell r="FG17">
            <v>126.71702243229491</v>
          </cell>
          <cell r="FH17">
            <v>126.50461855775423</v>
          </cell>
          <cell r="FI17">
            <v>208.41400630639765</v>
          </cell>
          <cell r="FJ17">
            <v>125.82034158324606</v>
          </cell>
          <cell r="FK17">
            <v>140.60141367205648</v>
          </cell>
          <cell r="FL17">
            <v>251.47216823107445</v>
          </cell>
          <cell r="FM17">
            <v>134.8815809504714</v>
          </cell>
          <cell r="FN17">
            <v>280.42444835878075</v>
          </cell>
          <cell r="FO17">
            <v>47.763911619959664</v>
          </cell>
          <cell r="FP17">
            <v>116.8729743921876</v>
          </cell>
          <cell r="FQ17">
            <v>144.51415435704305</v>
          </cell>
          <cell r="FR17">
            <v>276.65046406659559</v>
          </cell>
          <cell r="FS17">
            <v>225.99530835897531</v>
          </cell>
          <cell r="FT17">
            <v>140.49725396178121</v>
          </cell>
          <cell r="FU17">
            <v>159.52477194916943</v>
          </cell>
          <cell r="FV17">
            <v>204.93728740820285</v>
          </cell>
          <cell r="FW17">
            <v>280.51980387371015</v>
          </cell>
          <cell r="FX17">
            <v>45.114633604311251</v>
          </cell>
          <cell r="FY17">
            <v>73.972396086088366</v>
          </cell>
          <cell r="FZ17">
            <v>197.61521145734963</v>
          </cell>
          <cell r="GA17">
            <v>109.91408174066657</v>
          </cell>
          <cell r="GB17">
            <v>73.972396086088366</v>
          </cell>
          <cell r="GC17">
            <v>218.78310685166127</v>
          </cell>
          <cell r="GD17">
            <v>46.164214410329478</v>
          </cell>
          <cell r="GE17">
            <v>226.60796164124213</v>
          </cell>
          <cell r="GF17">
            <v>73.972396086088366</v>
          </cell>
          <cell r="GG17">
            <v>98.031362067401162</v>
          </cell>
          <cell r="GH17">
            <v>206.0099677995735</v>
          </cell>
          <cell r="GI17">
            <v>73.972396086088366</v>
          </cell>
          <cell r="GJ17">
            <v>51.202396086088385</v>
          </cell>
          <cell r="GK17">
            <v>120.26330705518102</v>
          </cell>
          <cell r="GL17">
            <v>204.7682700773226</v>
          </cell>
          <cell r="GM17">
            <v>90.62310813663359</v>
          </cell>
          <cell r="GN17">
            <v>246.94385484441446</v>
          </cell>
          <cell r="GO17">
            <v>153.66613653213849</v>
          </cell>
          <cell r="GP17">
            <v>204.30030707572359</v>
          </cell>
          <cell r="GQ17">
            <v>47.700173775016985</v>
          </cell>
          <cell r="GR17">
            <v>73.972396086088366</v>
          </cell>
          <cell r="GS17">
            <v>47.864788333448374</v>
          </cell>
          <cell r="GT17">
            <v>127.2289945597619</v>
          </cell>
          <cell r="GU17">
            <v>114.61291993598672</v>
          </cell>
          <cell r="GV17">
            <v>124.72432508481965</v>
          </cell>
          <cell r="GW17">
            <v>44.177963529681442</v>
          </cell>
          <cell r="GX17">
            <v>166.26735381274892</v>
          </cell>
          <cell r="GY17">
            <v>51.202396086088385</v>
          </cell>
          <cell r="GZ17">
            <v>73.972396086088366</v>
          </cell>
          <cell r="HA17">
            <v>126.45207855330514</v>
          </cell>
          <cell r="HB17">
            <v>56.101294931897698</v>
          </cell>
          <cell r="HC17">
            <v>279.64499360244037</v>
          </cell>
          <cell r="HD17">
            <v>109.34252304746785</v>
          </cell>
          <cell r="HE17">
            <v>220.8897638507068</v>
          </cell>
          <cell r="HF17">
            <v>251.09230246919805</v>
          </cell>
          <cell r="HG17">
            <v>51.542347368775189</v>
          </cell>
          <cell r="HH17">
            <v>132.03757755364126</v>
          </cell>
          <cell r="HI17">
            <v>115.49898386933762</v>
          </cell>
        </row>
        <row r="18">
          <cell r="B18" t="str">
            <v>grassland</v>
          </cell>
          <cell r="C18">
            <v>98.679314703270123</v>
          </cell>
          <cell r="D18">
            <v>38.224859017503263</v>
          </cell>
          <cell r="E18">
            <v>280.51980387371015</v>
          </cell>
          <cell r="F18">
            <v>38.630188935733912</v>
          </cell>
          <cell r="G18">
            <v>148.89919098094276</v>
          </cell>
          <cell r="H18">
            <v>47.097982131441732</v>
          </cell>
          <cell r="I18">
            <v>162.92001343145193</v>
          </cell>
          <cell r="J18">
            <v>124.4227616893095</v>
          </cell>
          <cell r="K18">
            <v>125.45957355885527</v>
          </cell>
          <cell r="L18">
            <v>134.60673703311153</v>
          </cell>
          <cell r="M18">
            <v>73.972396086088366</v>
          </cell>
          <cell r="N18">
            <v>73.972396086088366</v>
          </cell>
          <cell r="O18">
            <v>107.08366911550829</v>
          </cell>
          <cell r="P18">
            <v>40.10649055710433</v>
          </cell>
          <cell r="Q18">
            <v>195.09417141702838</v>
          </cell>
          <cell r="R18">
            <v>39.826087037393869</v>
          </cell>
          <cell r="S18">
            <v>107.87684926049614</v>
          </cell>
          <cell r="T18">
            <v>48.653478545576014</v>
          </cell>
          <cell r="U18">
            <v>217.80576335336588</v>
          </cell>
          <cell r="V18">
            <v>154.96065652976651</v>
          </cell>
          <cell r="W18">
            <v>125.12681598157981</v>
          </cell>
          <cell r="X18">
            <v>156.65363515554819</v>
          </cell>
          <cell r="Y18">
            <v>216.58620089781897</v>
          </cell>
          <cell r="Z18">
            <v>126.81459179965515</v>
          </cell>
          <cell r="AA18">
            <v>51.202396086088385</v>
          </cell>
          <cell r="AB18">
            <v>175.25295212371663</v>
          </cell>
          <cell r="AC18">
            <v>107.37135826813851</v>
          </cell>
          <cell r="AD18">
            <v>182.62274427127224</v>
          </cell>
          <cell r="AE18">
            <v>112.03560060703879</v>
          </cell>
          <cell r="AF18">
            <v>205.71321284622354</v>
          </cell>
          <cell r="AG18">
            <v>126.51864152497106</v>
          </cell>
          <cell r="AH18">
            <v>276.27607437051535</v>
          </cell>
          <cell r="AI18">
            <v>136.40307175545749</v>
          </cell>
          <cell r="AJ18">
            <v>117.85573580074288</v>
          </cell>
          <cell r="AK18">
            <v>126.95002756856182</v>
          </cell>
          <cell r="AL18">
            <v>205.54796318916016</v>
          </cell>
          <cell r="AM18">
            <v>186.18667595897091</v>
          </cell>
          <cell r="AN18">
            <v>51.202396086088385</v>
          </cell>
          <cell r="AO18">
            <v>111.35482248898933</v>
          </cell>
          <cell r="AP18">
            <v>107.94040640317374</v>
          </cell>
          <cell r="AQ18">
            <v>169.48302483465557</v>
          </cell>
          <cell r="AR18">
            <v>112.23869930371654</v>
          </cell>
          <cell r="AS18">
            <v>190.56996200396088</v>
          </cell>
          <cell r="AT18">
            <v>135.98691521921111</v>
          </cell>
          <cell r="AU18">
            <v>277.44629186478613</v>
          </cell>
          <cell r="AV18">
            <v>210.50207537908364</v>
          </cell>
          <cell r="AW18">
            <v>157.08517201166322</v>
          </cell>
          <cell r="AX18">
            <v>152.02194576436099</v>
          </cell>
          <cell r="AY18">
            <v>278.75795139372042</v>
          </cell>
          <cell r="AZ18">
            <v>158.33332503251557</v>
          </cell>
          <cell r="BA18">
            <v>178.01653540221457</v>
          </cell>
          <cell r="BB18">
            <v>157.58244146250081</v>
          </cell>
          <cell r="BC18">
            <v>117.76358326624023</v>
          </cell>
          <cell r="BD18">
            <v>89.696242802374883</v>
          </cell>
          <cell r="BE18">
            <v>138.47697328113782</v>
          </cell>
          <cell r="BF18">
            <v>130.3882669285824</v>
          </cell>
          <cell r="BG18">
            <v>50.487767944532621</v>
          </cell>
          <cell r="BH18">
            <v>270.91989198230817</v>
          </cell>
          <cell r="BI18">
            <v>152.86378149009175</v>
          </cell>
          <cell r="BJ18">
            <v>269.46592528709266</v>
          </cell>
          <cell r="BK18">
            <v>58.036864838041652</v>
          </cell>
          <cell r="BL18">
            <v>237.20032175026148</v>
          </cell>
          <cell r="BM18">
            <v>262.4728277745026</v>
          </cell>
          <cell r="BN18">
            <v>38.711884911633035</v>
          </cell>
          <cell r="BO18">
            <v>132.48016659931776</v>
          </cell>
          <cell r="BP18">
            <v>126.1804173369724</v>
          </cell>
          <cell r="BQ18">
            <v>51.202396086088385</v>
          </cell>
          <cell r="BR18">
            <v>51.202396086088385</v>
          </cell>
          <cell r="BS18">
            <v>277.99494677312896</v>
          </cell>
          <cell r="BT18">
            <v>93.728568031743123</v>
          </cell>
          <cell r="BU18">
            <v>149.20997032994637</v>
          </cell>
          <cell r="BV18">
            <v>276.00712903405264</v>
          </cell>
          <cell r="BW18">
            <v>187.59120018074771</v>
          </cell>
          <cell r="BX18">
            <v>107.78738744853345</v>
          </cell>
          <cell r="BY18">
            <v>73.972396086088366</v>
          </cell>
          <cell r="BZ18">
            <v>145.584376657772</v>
          </cell>
          <cell r="CA18">
            <v>150.72266295555724</v>
          </cell>
          <cell r="CB18">
            <v>63.738538542181473</v>
          </cell>
          <cell r="CC18">
            <v>103.33835504919568</v>
          </cell>
          <cell r="CD18">
            <v>42.238810302570663</v>
          </cell>
          <cell r="CE18">
            <v>213.4759445559086</v>
          </cell>
          <cell r="CF18">
            <v>198.64392764197373</v>
          </cell>
          <cell r="CG18">
            <v>236.90770652532194</v>
          </cell>
          <cell r="CH18">
            <v>138.31959706262018</v>
          </cell>
          <cell r="CI18">
            <v>197.17593688962194</v>
          </cell>
          <cell r="CJ18">
            <v>161.86423786024523</v>
          </cell>
          <cell r="CK18">
            <v>207.56096207055003</v>
          </cell>
          <cell r="CL18">
            <v>171.28579927459955</v>
          </cell>
          <cell r="CM18">
            <v>200.68316654879223</v>
          </cell>
          <cell r="CN18">
            <v>123.78635721854222</v>
          </cell>
          <cell r="CO18">
            <v>202.32302039623755</v>
          </cell>
          <cell r="CP18">
            <v>175.67566434744725</v>
          </cell>
          <cell r="CQ18">
            <v>277.6692917208066</v>
          </cell>
          <cell r="CR18">
            <v>44.730723094187169</v>
          </cell>
          <cell r="CS18">
            <v>73.972396086088366</v>
          </cell>
          <cell r="CT18">
            <v>174.94394115871444</v>
          </cell>
          <cell r="CU18">
            <v>151.2406888930856</v>
          </cell>
          <cell r="CV18">
            <v>40.714431998928525</v>
          </cell>
          <cell r="CW18">
            <v>161.37894687664232</v>
          </cell>
          <cell r="CX18">
            <v>211.77551181547446</v>
          </cell>
          <cell r="CY18">
            <v>229.78883089998996</v>
          </cell>
          <cell r="CZ18">
            <v>137.26572247957466</v>
          </cell>
          <cell r="DA18">
            <v>46.436486009496193</v>
          </cell>
          <cell r="DB18">
            <v>49.468649862141703</v>
          </cell>
          <cell r="DC18">
            <v>107.82969534611877</v>
          </cell>
          <cell r="DD18">
            <v>46.034411792876725</v>
          </cell>
          <cell r="DE18">
            <v>38.224859017503263</v>
          </cell>
          <cell r="DF18">
            <v>278.03919587713625</v>
          </cell>
          <cell r="DG18">
            <v>133.92125468156416</v>
          </cell>
          <cell r="DH18">
            <v>128.22692002384224</v>
          </cell>
          <cell r="DI18">
            <v>73.972396086088366</v>
          </cell>
          <cell r="DJ18">
            <v>271.6368625140484</v>
          </cell>
          <cell r="DK18">
            <v>49.591321028171294</v>
          </cell>
          <cell r="DL18">
            <v>187.40583954246125</v>
          </cell>
          <cell r="DM18">
            <v>131.9454970034495</v>
          </cell>
          <cell r="DN18">
            <v>165.21236858075781</v>
          </cell>
          <cell r="DO18">
            <v>153.38525032467641</v>
          </cell>
          <cell r="DP18">
            <v>133.18691896439444</v>
          </cell>
          <cell r="DQ18">
            <v>124.40333232346865</v>
          </cell>
          <cell r="DR18">
            <v>278.02839607875705</v>
          </cell>
          <cell r="DS18">
            <v>113.06343087495611</v>
          </cell>
          <cell r="DT18">
            <v>106.44811870309967</v>
          </cell>
          <cell r="DU18">
            <v>241.7099373178454</v>
          </cell>
          <cell r="DV18">
            <v>50.419280299911918</v>
          </cell>
          <cell r="DW18">
            <v>128.14504680648781</v>
          </cell>
          <cell r="DX18">
            <v>38.430301359260405</v>
          </cell>
          <cell r="DY18">
            <v>73.972396086088366</v>
          </cell>
          <cell r="DZ18">
            <v>113.551036733705</v>
          </cell>
          <cell r="EA18">
            <v>211.71560276937782</v>
          </cell>
          <cell r="EB18">
            <v>186.36039953463171</v>
          </cell>
          <cell r="EC18">
            <v>44.943230904705302</v>
          </cell>
          <cell r="ED18">
            <v>124.13387388456309</v>
          </cell>
          <cell r="EE18">
            <v>277.5789094298101</v>
          </cell>
          <cell r="EF18">
            <v>43.935218270324235</v>
          </cell>
          <cell r="EG18">
            <v>51.202396086088385</v>
          </cell>
          <cell r="EH18">
            <v>129.67060131087285</v>
          </cell>
          <cell r="EI18">
            <v>213.14632453509759</v>
          </cell>
          <cell r="EJ18">
            <v>223.27967397945011</v>
          </cell>
          <cell r="EK18">
            <v>240.79433754793166</v>
          </cell>
          <cell r="EL18">
            <v>50.508230145464857</v>
          </cell>
          <cell r="EM18">
            <v>141.56404312485998</v>
          </cell>
          <cell r="EN18">
            <v>169.16989598647964</v>
          </cell>
          <cell r="EO18">
            <v>51.202396086088385</v>
          </cell>
          <cell r="EP18">
            <v>48.138251678213351</v>
          </cell>
          <cell r="EQ18">
            <v>54.306622434148622</v>
          </cell>
          <cell r="ER18">
            <v>38.989123942619756</v>
          </cell>
          <cell r="ES18">
            <v>277.57333753729228</v>
          </cell>
          <cell r="ET18">
            <v>279.82083084846181</v>
          </cell>
          <cell r="EU18">
            <v>121.75010071760245</v>
          </cell>
          <cell r="EV18">
            <v>51.202396086088385</v>
          </cell>
          <cell r="EW18">
            <v>278.58983635330338</v>
          </cell>
          <cell r="EX18">
            <v>124.47275049309741</v>
          </cell>
          <cell r="EY18">
            <v>111.62877711823947</v>
          </cell>
          <cell r="EZ18">
            <v>174.30305330423533</v>
          </cell>
          <cell r="FA18">
            <v>49.17558110886776</v>
          </cell>
          <cell r="FB18">
            <v>136.79455571794898</v>
          </cell>
          <cell r="FC18">
            <v>93.599567014769718</v>
          </cell>
          <cell r="FD18">
            <v>125.471578608998</v>
          </cell>
          <cell r="FE18">
            <v>127.75269894293437</v>
          </cell>
          <cell r="FF18">
            <v>125.91026681504056</v>
          </cell>
          <cell r="FG18">
            <v>126.71702243229491</v>
          </cell>
          <cell r="FH18">
            <v>126.50461855775423</v>
          </cell>
          <cell r="FI18">
            <v>208.41400630639765</v>
          </cell>
          <cell r="FJ18">
            <v>125.82034158324606</v>
          </cell>
          <cell r="FK18">
            <v>140.60141367205648</v>
          </cell>
          <cell r="FL18">
            <v>251.47216823107445</v>
          </cell>
          <cell r="FM18">
            <v>134.8815809504714</v>
          </cell>
          <cell r="FN18">
            <v>280.42444835878075</v>
          </cell>
          <cell r="FO18">
            <v>47.763911619959664</v>
          </cell>
          <cell r="FP18">
            <v>116.8729743921876</v>
          </cell>
          <cell r="FQ18">
            <v>144.51415435704305</v>
          </cell>
          <cell r="FR18">
            <v>276.65046406659559</v>
          </cell>
          <cell r="FS18">
            <v>225.99530835897531</v>
          </cell>
          <cell r="FT18">
            <v>140.49725396178121</v>
          </cell>
          <cell r="FU18">
            <v>159.52477194916943</v>
          </cell>
          <cell r="FV18">
            <v>204.93728740820285</v>
          </cell>
          <cell r="FW18">
            <v>280.51980387371015</v>
          </cell>
          <cell r="FX18">
            <v>45.114633604311251</v>
          </cell>
          <cell r="FY18">
            <v>73.972396086088366</v>
          </cell>
          <cell r="FZ18">
            <v>197.61521145734963</v>
          </cell>
          <cell r="GA18">
            <v>109.91408174066657</v>
          </cell>
          <cell r="GB18">
            <v>73.972396086088366</v>
          </cell>
          <cell r="GC18">
            <v>218.78310685166127</v>
          </cell>
          <cell r="GD18">
            <v>46.164214410329478</v>
          </cell>
          <cell r="GE18">
            <v>226.60796164124213</v>
          </cell>
          <cell r="GF18">
            <v>73.972396086088366</v>
          </cell>
          <cell r="GG18">
            <v>98.031362067401162</v>
          </cell>
          <cell r="GH18">
            <v>206.0099677995735</v>
          </cell>
          <cell r="GI18">
            <v>73.972396086088366</v>
          </cell>
          <cell r="GJ18">
            <v>51.202396086088385</v>
          </cell>
          <cell r="GK18">
            <v>120.26330705518102</v>
          </cell>
          <cell r="GL18">
            <v>204.7682700773226</v>
          </cell>
          <cell r="GM18">
            <v>90.62310813663359</v>
          </cell>
          <cell r="GN18">
            <v>246.94385484441446</v>
          </cell>
          <cell r="GO18">
            <v>153.66613653213849</v>
          </cell>
          <cell r="GP18">
            <v>204.30030707572359</v>
          </cell>
          <cell r="GQ18">
            <v>47.700173775016985</v>
          </cell>
          <cell r="GR18">
            <v>73.972396086088366</v>
          </cell>
          <cell r="GS18">
            <v>47.864788333448374</v>
          </cell>
          <cell r="GT18">
            <v>127.2289945597619</v>
          </cell>
          <cell r="GU18">
            <v>114.61291993598672</v>
          </cell>
          <cell r="GV18">
            <v>124.72432508481965</v>
          </cell>
          <cell r="GW18">
            <v>44.177963529681442</v>
          </cell>
          <cell r="GX18">
            <v>166.26735381274892</v>
          </cell>
          <cell r="GY18">
            <v>51.202396086088385</v>
          </cell>
          <cell r="GZ18">
            <v>73.972396086088366</v>
          </cell>
          <cell r="HA18">
            <v>126.45207855330514</v>
          </cell>
          <cell r="HB18">
            <v>56.101294931897698</v>
          </cell>
          <cell r="HC18">
            <v>279.64499360244037</v>
          </cell>
          <cell r="HD18">
            <v>109.34252304746785</v>
          </cell>
          <cell r="HE18">
            <v>220.8897638507068</v>
          </cell>
          <cell r="HF18">
            <v>251.09230246919805</v>
          </cell>
          <cell r="HG18">
            <v>51.542347368775189</v>
          </cell>
          <cell r="HH18">
            <v>132.03757755364126</v>
          </cell>
          <cell r="HI18">
            <v>115.49898386933762</v>
          </cell>
        </row>
        <row r="19">
          <cell r="B19" t="str">
            <v>grassland, not used</v>
          </cell>
          <cell r="C19">
            <v>98.679314703270123</v>
          </cell>
          <cell r="D19">
            <v>38.224859017503263</v>
          </cell>
          <cell r="E19">
            <v>280.51980387371015</v>
          </cell>
          <cell r="F19">
            <v>38.630188935733912</v>
          </cell>
          <cell r="G19">
            <v>148.89919098094276</v>
          </cell>
          <cell r="H19">
            <v>47.097982131441732</v>
          </cell>
          <cell r="I19">
            <v>162.92001343145193</v>
          </cell>
          <cell r="J19">
            <v>124.4227616893095</v>
          </cell>
          <cell r="K19">
            <v>125.45957355885527</v>
          </cell>
          <cell r="L19">
            <v>134.60673703311153</v>
          </cell>
          <cell r="M19">
            <v>73.972396086088366</v>
          </cell>
          <cell r="N19">
            <v>73.972396086088366</v>
          </cell>
          <cell r="O19">
            <v>107.08366911550829</v>
          </cell>
          <cell r="P19">
            <v>40.10649055710433</v>
          </cell>
          <cell r="Q19">
            <v>195.09417141702838</v>
          </cell>
          <cell r="R19">
            <v>39.826087037393869</v>
          </cell>
          <cell r="S19">
            <v>107.87684926049614</v>
          </cell>
          <cell r="T19">
            <v>48.653478545576014</v>
          </cell>
          <cell r="U19">
            <v>217.80576335336588</v>
          </cell>
          <cell r="V19">
            <v>154.96065652976651</v>
          </cell>
          <cell r="W19">
            <v>125.12681598157981</v>
          </cell>
          <cell r="X19">
            <v>156.65363515554819</v>
          </cell>
          <cell r="Y19">
            <v>216.58620089781897</v>
          </cell>
          <cell r="Z19">
            <v>126.81459179965515</v>
          </cell>
          <cell r="AA19">
            <v>51.202396086088385</v>
          </cell>
          <cell r="AB19">
            <v>175.25295212371663</v>
          </cell>
          <cell r="AC19">
            <v>107.37135826813851</v>
          </cell>
          <cell r="AD19">
            <v>182.62274427127224</v>
          </cell>
          <cell r="AE19">
            <v>112.03560060703879</v>
          </cell>
          <cell r="AF19">
            <v>205.71321284622354</v>
          </cell>
          <cell r="AG19">
            <v>126.51864152497106</v>
          </cell>
          <cell r="AH19">
            <v>276.27607437051535</v>
          </cell>
          <cell r="AI19">
            <v>136.40307175545749</v>
          </cell>
          <cell r="AJ19">
            <v>117.85573580074288</v>
          </cell>
          <cell r="AK19">
            <v>126.95002756856182</v>
          </cell>
          <cell r="AL19">
            <v>205.54796318916016</v>
          </cell>
          <cell r="AM19">
            <v>186.18667595897091</v>
          </cell>
          <cell r="AN19">
            <v>51.202396086088385</v>
          </cell>
          <cell r="AO19">
            <v>111.35482248898933</v>
          </cell>
          <cell r="AP19">
            <v>107.94040640317374</v>
          </cell>
          <cell r="AQ19">
            <v>169.48302483465557</v>
          </cell>
          <cell r="AR19">
            <v>112.23869930371654</v>
          </cell>
          <cell r="AS19">
            <v>190.56996200396088</v>
          </cell>
          <cell r="AT19">
            <v>135.98691521921111</v>
          </cell>
          <cell r="AU19">
            <v>277.44629186478613</v>
          </cell>
          <cell r="AV19">
            <v>210.50207537908364</v>
          </cell>
          <cell r="AW19">
            <v>157.08517201166322</v>
          </cell>
          <cell r="AX19">
            <v>152.02194576436099</v>
          </cell>
          <cell r="AY19">
            <v>278.75795139372042</v>
          </cell>
          <cell r="AZ19">
            <v>158.33332503251557</v>
          </cell>
          <cell r="BA19">
            <v>178.01653540221457</v>
          </cell>
          <cell r="BB19">
            <v>157.58244146250081</v>
          </cell>
          <cell r="BC19">
            <v>117.76358326624023</v>
          </cell>
          <cell r="BD19">
            <v>89.696242802374883</v>
          </cell>
          <cell r="BE19">
            <v>138.47697328113782</v>
          </cell>
          <cell r="BF19">
            <v>130.3882669285824</v>
          </cell>
          <cell r="BG19">
            <v>50.487767944532621</v>
          </cell>
          <cell r="BH19">
            <v>270.91989198230817</v>
          </cell>
          <cell r="BI19">
            <v>152.86378149009175</v>
          </cell>
          <cell r="BJ19">
            <v>269.46592528709266</v>
          </cell>
          <cell r="BK19">
            <v>58.036864838041652</v>
          </cell>
          <cell r="BL19">
            <v>237.20032175026148</v>
          </cell>
          <cell r="BM19">
            <v>262.4728277745026</v>
          </cell>
          <cell r="BN19">
            <v>38.711884911633035</v>
          </cell>
          <cell r="BO19">
            <v>132.48016659931776</v>
          </cell>
          <cell r="BP19">
            <v>126.1804173369724</v>
          </cell>
          <cell r="BQ19">
            <v>51.202396086088385</v>
          </cell>
          <cell r="BR19">
            <v>51.202396086088385</v>
          </cell>
          <cell r="BS19">
            <v>277.99494677312896</v>
          </cell>
          <cell r="BT19">
            <v>93.728568031743123</v>
          </cell>
          <cell r="BU19">
            <v>149.20997032994637</v>
          </cell>
          <cell r="BV19">
            <v>276.00712903405264</v>
          </cell>
          <cell r="BW19">
            <v>187.59120018074771</v>
          </cell>
          <cell r="BX19">
            <v>107.78738744853345</v>
          </cell>
          <cell r="BY19">
            <v>73.972396086088366</v>
          </cell>
          <cell r="BZ19">
            <v>145.584376657772</v>
          </cell>
          <cell r="CA19">
            <v>150.72266295555724</v>
          </cell>
          <cell r="CB19">
            <v>63.738538542181473</v>
          </cell>
          <cell r="CC19">
            <v>103.33835504919568</v>
          </cell>
          <cell r="CD19">
            <v>42.238810302570663</v>
          </cell>
          <cell r="CE19">
            <v>213.4759445559086</v>
          </cell>
          <cell r="CF19">
            <v>198.64392764197373</v>
          </cell>
          <cell r="CG19">
            <v>236.90770652532194</v>
          </cell>
          <cell r="CH19">
            <v>138.31959706262018</v>
          </cell>
          <cell r="CI19">
            <v>197.17593688962194</v>
          </cell>
          <cell r="CJ19">
            <v>161.86423786024523</v>
          </cell>
          <cell r="CK19">
            <v>207.56096207055003</v>
          </cell>
          <cell r="CL19">
            <v>171.28579927459955</v>
          </cell>
          <cell r="CM19">
            <v>200.68316654879223</v>
          </cell>
          <cell r="CN19">
            <v>123.78635721854222</v>
          </cell>
          <cell r="CO19">
            <v>202.32302039623755</v>
          </cell>
          <cell r="CP19">
            <v>175.67566434744725</v>
          </cell>
          <cell r="CQ19">
            <v>277.6692917208066</v>
          </cell>
          <cell r="CR19">
            <v>44.730723094187169</v>
          </cell>
          <cell r="CS19">
            <v>73.972396086088366</v>
          </cell>
          <cell r="CT19">
            <v>174.94394115871444</v>
          </cell>
          <cell r="CU19">
            <v>151.2406888930856</v>
          </cell>
          <cell r="CV19">
            <v>40.714431998928525</v>
          </cell>
          <cell r="CW19">
            <v>161.37894687664232</v>
          </cell>
          <cell r="CX19">
            <v>211.77551181547446</v>
          </cell>
          <cell r="CY19">
            <v>229.78883089998996</v>
          </cell>
          <cell r="CZ19">
            <v>137.26572247957466</v>
          </cell>
          <cell r="DA19">
            <v>46.436486009496193</v>
          </cell>
          <cell r="DB19">
            <v>49.468649862141703</v>
          </cell>
          <cell r="DC19">
            <v>107.82969534611877</v>
          </cell>
          <cell r="DD19">
            <v>46.034411792876725</v>
          </cell>
          <cell r="DE19">
            <v>38.224859017503263</v>
          </cell>
          <cell r="DF19">
            <v>278.03919587713625</v>
          </cell>
          <cell r="DG19">
            <v>133.92125468156416</v>
          </cell>
          <cell r="DH19">
            <v>128.22692002384224</v>
          </cell>
          <cell r="DI19">
            <v>73.972396086088366</v>
          </cell>
          <cell r="DJ19">
            <v>271.6368625140484</v>
          </cell>
          <cell r="DK19">
            <v>49.591321028171294</v>
          </cell>
          <cell r="DL19">
            <v>187.40583954246125</v>
          </cell>
          <cell r="DM19">
            <v>131.9454970034495</v>
          </cell>
          <cell r="DN19">
            <v>165.21236858075781</v>
          </cell>
          <cell r="DO19">
            <v>153.38525032467641</v>
          </cell>
          <cell r="DP19">
            <v>133.18691896439444</v>
          </cell>
          <cell r="DQ19">
            <v>124.40333232346865</v>
          </cell>
          <cell r="DR19">
            <v>278.02839607875705</v>
          </cell>
          <cell r="DS19">
            <v>113.06343087495611</v>
          </cell>
          <cell r="DT19">
            <v>106.44811870309967</v>
          </cell>
          <cell r="DU19">
            <v>241.7099373178454</v>
          </cell>
          <cell r="DV19">
            <v>50.419280299911918</v>
          </cell>
          <cell r="DW19">
            <v>128.14504680648781</v>
          </cell>
          <cell r="DX19">
            <v>38.430301359260405</v>
          </cell>
          <cell r="DY19">
            <v>73.972396086088366</v>
          </cell>
          <cell r="DZ19">
            <v>113.551036733705</v>
          </cell>
          <cell r="EA19">
            <v>211.71560276937782</v>
          </cell>
          <cell r="EB19">
            <v>186.36039953463171</v>
          </cell>
          <cell r="EC19">
            <v>44.943230904705302</v>
          </cell>
          <cell r="ED19">
            <v>124.13387388456309</v>
          </cell>
          <cell r="EE19">
            <v>277.5789094298101</v>
          </cell>
          <cell r="EF19">
            <v>43.935218270324235</v>
          </cell>
          <cell r="EG19">
            <v>51.202396086088385</v>
          </cell>
          <cell r="EH19">
            <v>129.67060131087285</v>
          </cell>
          <cell r="EI19">
            <v>213.14632453509759</v>
          </cell>
          <cell r="EJ19">
            <v>223.27967397945011</v>
          </cell>
          <cell r="EK19">
            <v>240.79433754793166</v>
          </cell>
          <cell r="EL19">
            <v>50.508230145464857</v>
          </cell>
          <cell r="EM19">
            <v>141.56404312485998</v>
          </cell>
          <cell r="EN19">
            <v>169.16989598647964</v>
          </cell>
          <cell r="EO19">
            <v>51.202396086088385</v>
          </cell>
          <cell r="EP19">
            <v>48.138251678213351</v>
          </cell>
          <cell r="EQ19">
            <v>54.306622434148622</v>
          </cell>
          <cell r="ER19">
            <v>38.989123942619756</v>
          </cell>
          <cell r="ES19">
            <v>277.57333753729228</v>
          </cell>
          <cell r="ET19">
            <v>279.82083084846181</v>
          </cell>
          <cell r="EU19">
            <v>121.75010071760245</v>
          </cell>
          <cell r="EV19">
            <v>51.202396086088385</v>
          </cell>
          <cell r="EW19">
            <v>278.58983635330338</v>
          </cell>
          <cell r="EX19">
            <v>124.47275049309741</v>
          </cell>
          <cell r="EY19">
            <v>111.62877711823947</v>
          </cell>
          <cell r="EZ19">
            <v>174.30305330423533</v>
          </cell>
          <cell r="FA19">
            <v>49.17558110886776</v>
          </cell>
          <cell r="FB19">
            <v>136.79455571794898</v>
          </cell>
          <cell r="FC19">
            <v>93.599567014769718</v>
          </cell>
          <cell r="FD19">
            <v>125.471578608998</v>
          </cell>
          <cell r="FE19">
            <v>127.75269894293437</v>
          </cell>
          <cell r="FF19">
            <v>125.91026681504056</v>
          </cell>
          <cell r="FG19">
            <v>126.71702243229491</v>
          </cell>
          <cell r="FH19">
            <v>126.50461855775423</v>
          </cell>
          <cell r="FI19">
            <v>208.41400630639765</v>
          </cell>
          <cell r="FJ19">
            <v>125.82034158324606</v>
          </cell>
          <cell r="FK19">
            <v>140.60141367205648</v>
          </cell>
          <cell r="FL19">
            <v>251.47216823107445</v>
          </cell>
          <cell r="FM19">
            <v>134.8815809504714</v>
          </cell>
          <cell r="FN19">
            <v>280.42444835878075</v>
          </cell>
          <cell r="FO19">
            <v>47.763911619959664</v>
          </cell>
          <cell r="FP19">
            <v>116.8729743921876</v>
          </cell>
          <cell r="FQ19">
            <v>144.51415435704305</v>
          </cell>
          <cell r="FR19">
            <v>276.65046406659559</v>
          </cell>
          <cell r="FS19">
            <v>225.99530835897531</v>
          </cell>
          <cell r="FT19">
            <v>140.49725396178121</v>
          </cell>
          <cell r="FU19">
            <v>159.52477194916943</v>
          </cell>
          <cell r="FV19">
            <v>204.93728740820285</v>
          </cell>
          <cell r="FW19">
            <v>280.51980387371015</v>
          </cell>
          <cell r="FX19">
            <v>45.114633604311251</v>
          </cell>
          <cell r="FY19">
            <v>73.972396086088366</v>
          </cell>
          <cell r="FZ19">
            <v>197.61521145734963</v>
          </cell>
          <cell r="GA19">
            <v>109.91408174066657</v>
          </cell>
          <cell r="GB19">
            <v>73.972396086088366</v>
          </cell>
          <cell r="GC19">
            <v>218.78310685166127</v>
          </cell>
          <cell r="GD19">
            <v>46.164214410329478</v>
          </cell>
          <cell r="GE19">
            <v>226.60796164124213</v>
          </cell>
          <cell r="GF19">
            <v>73.972396086088366</v>
          </cell>
          <cell r="GG19">
            <v>98.031362067401162</v>
          </cell>
          <cell r="GH19">
            <v>206.0099677995735</v>
          </cell>
          <cell r="GI19">
            <v>73.972396086088366</v>
          </cell>
          <cell r="GJ19">
            <v>51.202396086088385</v>
          </cell>
          <cell r="GK19">
            <v>120.26330705518102</v>
          </cell>
          <cell r="GL19">
            <v>204.7682700773226</v>
          </cell>
          <cell r="GM19">
            <v>90.62310813663359</v>
          </cell>
          <cell r="GN19">
            <v>246.94385484441446</v>
          </cell>
          <cell r="GO19">
            <v>153.66613653213849</v>
          </cell>
          <cell r="GP19">
            <v>204.30030707572359</v>
          </cell>
          <cell r="GQ19">
            <v>47.700173775016985</v>
          </cell>
          <cell r="GR19">
            <v>73.972396086088366</v>
          </cell>
          <cell r="GS19">
            <v>47.864788333448374</v>
          </cell>
          <cell r="GT19">
            <v>127.2289945597619</v>
          </cell>
          <cell r="GU19">
            <v>114.61291993598672</v>
          </cell>
          <cell r="GV19">
            <v>124.72432508481965</v>
          </cell>
          <cell r="GW19">
            <v>44.177963529681442</v>
          </cell>
          <cell r="GX19">
            <v>166.26735381274892</v>
          </cell>
          <cell r="GY19">
            <v>51.202396086088385</v>
          </cell>
          <cell r="GZ19">
            <v>73.972396086088366</v>
          </cell>
          <cell r="HA19">
            <v>126.45207855330514</v>
          </cell>
          <cell r="HB19">
            <v>56.101294931897698</v>
          </cell>
          <cell r="HC19">
            <v>279.64499360244037</v>
          </cell>
          <cell r="HD19">
            <v>109.34252304746785</v>
          </cell>
          <cell r="HE19">
            <v>220.8897638507068</v>
          </cell>
          <cell r="HF19">
            <v>251.09230246919805</v>
          </cell>
          <cell r="HG19">
            <v>51.542347368775189</v>
          </cell>
          <cell r="HH19">
            <v>132.03757755364126</v>
          </cell>
          <cell r="HI19">
            <v>115.49898386933762</v>
          </cell>
        </row>
        <row r="20">
          <cell r="B20" t="str">
            <v>grassland, for livestock grazing</v>
          </cell>
          <cell r="C20">
            <v>116.9683298077168</v>
          </cell>
          <cell r="D20">
            <v>45.530913341581062</v>
          </cell>
          <cell r="E20">
            <v>287.02480735190778</v>
          </cell>
          <cell r="F20">
            <v>57.73108818429462</v>
          </cell>
          <cell r="G20">
            <v>182.00212119424108</v>
          </cell>
          <cell r="H20">
            <v>64.10692716309029</v>
          </cell>
          <cell r="I20">
            <v>211.28366491200461</v>
          </cell>
          <cell r="J20">
            <v>135.59057225185197</v>
          </cell>
          <cell r="K20">
            <v>131.81087700952438</v>
          </cell>
          <cell r="L20">
            <v>140.43311961956167</v>
          </cell>
          <cell r="M20">
            <v>90.88354120695378</v>
          </cell>
          <cell r="N20">
            <v>86.409222043528658</v>
          </cell>
          <cell r="O20">
            <v>111.05747014998269</v>
          </cell>
          <cell r="P20">
            <v>47.226054172466256</v>
          </cell>
          <cell r="Q20">
            <v>238.96041380082772</v>
          </cell>
          <cell r="R20">
            <v>48.326836977082024</v>
          </cell>
          <cell r="S20">
            <v>112.63524357240699</v>
          </cell>
          <cell r="T20">
            <v>55.040292875505848</v>
          </cell>
          <cell r="U20">
            <v>246.56542639048439</v>
          </cell>
          <cell r="V20">
            <v>170.88900532193634</v>
          </cell>
          <cell r="W20">
            <v>134.801105395115</v>
          </cell>
          <cell r="X20">
            <v>189.31987641138278</v>
          </cell>
          <cell r="Y20">
            <v>263.06109388738383</v>
          </cell>
          <cell r="Z20">
            <v>135.46342698632196</v>
          </cell>
          <cell r="AA20">
            <v>98.418921707061642</v>
          </cell>
          <cell r="AB20">
            <v>194.51525505495994</v>
          </cell>
          <cell r="AC20">
            <v>111.2178628893826</v>
          </cell>
          <cell r="AD20">
            <v>222.42636038236878</v>
          </cell>
          <cell r="AE20">
            <v>118.2280652948338</v>
          </cell>
          <cell r="AF20">
            <v>237.84293675914699</v>
          </cell>
          <cell r="AG20">
            <v>132.90009158802124</v>
          </cell>
          <cell r="AH20">
            <v>281.0654506127288</v>
          </cell>
          <cell r="AI20">
            <v>150.13476259635709</v>
          </cell>
          <cell r="AJ20">
            <v>124.01035194759365</v>
          </cell>
          <cell r="AK20">
            <v>138.00137993110786</v>
          </cell>
          <cell r="AL20">
            <v>243.41155501051941</v>
          </cell>
          <cell r="AM20">
            <v>210.96357702413096</v>
          </cell>
          <cell r="AN20">
            <v>62.644187809379829</v>
          </cell>
          <cell r="AO20">
            <v>127.91161875861802</v>
          </cell>
          <cell r="AP20">
            <v>112.69421489408235</v>
          </cell>
          <cell r="AQ20">
            <v>188.3036471418265</v>
          </cell>
          <cell r="AR20">
            <v>129.17191531616334</v>
          </cell>
          <cell r="AS20">
            <v>233.00054589456539</v>
          </cell>
          <cell r="AT20">
            <v>160.27751591975965</v>
          </cell>
          <cell r="AU20">
            <v>282.23566810699958</v>
          </cell>
          <cell r="AV20">
            <v>252.57885799688819</v>
          </cell>
          <cell r="AW20">
            <v>179.63094946177503</v>
          </cell>
          <cell r="AX20">
            <v>170.22876525328147</v>
          </cell>
          <cell r="AY20">
            <v>283.54732763593393</v>
          </cell>
          <cell r="AZ20">
            <v>173.03764968675483</v>
          </cell>
          <cell r="BA20">
            <v>216.31659025823592</v>
          </cell>
          <cell r="BB20">
            <v>174.82372616034985</v>
          </cell>
          <cell r="BC20">
            <v>124.24498400720998</v>
          </cell>
          <cell r="BD20">
            <v>103.07904778602398</v>
          </cell>
          <cell r="BE20">
            <v>164.43175187824016</v>
          </cell>
          <cell r="BF20">
            <v>139.91895882261207</v>
          </cell>
          <cell r="BG20">
            <v>54.219165626783301</v>
          </cell>
          <cell r="BH20">
            <v>282.16335517205368</v>
          </cell>
          <cell r="BI20">
            <v>166.22025919720832</v>
          </cell>
          <cell r="BJ20">
            <v>284.85914521247793</v>
          </cell>
          <cell r="BK20">
            <v>72.87583252063483</v>
          </cell>
          <cell r="BL20">
            <v>278.17448255620963</v>
          </cell>
          <cell r="BM20">
            <v>281.87145142870145</v>
          </cell>
          <cell r="BN20">
            <v>46.802942515941893</v>
          </cell>
          <cell r="BO20">
            <v>142.3888811468297</v>
          </cell>
          <cell r="BP20">
            <v>136.89004240244276</v>
          </cell>
          <cell r="BQ20">
            <v>57.194863081947062</v>
          </cell>
          <cell r="BR20">
            <v>112.94842787336292</v>
          </cell>
          <cell r="BS20">
            <v>282.0408845464159</v>
          </cell>
          <cell r="BT20">
            <v>103.19042252968663</v>
          </cell>
          <cell r="BU20">
            <v>179.13302952032149</v>
          </cell>
          <cell r="BV20">
            <v>280.05306680733958</v>
          </cell>
          <cell r="BW20">
            <v>219.38176721848089</v>
          </cell>
          <cell r="BX20">
            <v>111.80250402267262</v>
          </cell>
          <cell r="BY20">
            <v>102.30579343339612</v>
          </cell>
          <cell r="BZ20">
            <v>163.49588918262941</v>
          </cell>
          <cell r="CA20">
            <v>162.66754103736019</v>
          </cell>
          <cell r="CB20">
            <v>70.162558227466278</v>
          </cell>
          <cell r="CC20">
            <v>121.23517768082209</v>
          </cell>
          <cell r="CD20">
            <v>47.147905042796118</v>
          </cell>
          <cell r="CE20">
            <v>257.04535399940312</v>
          </cell>
          <cell r="CF20">
            <v>234.85269835969987</v>
          </cell>
          <cell r="CG20">
            <v>276.06892701939893</v>
          </cell>
          <cell r="CH20">
            <v>154.99891587272327</v>
          </cell>
          <cell r="CI20">
            <v>232.38161999004609</v>
          </cell>
          <cell r="CJ20">
            <v>179.72896918060471</v>
          </cell>
          <cell r="CK20">
            <v>240.12013908987822</v>
          </cell>
          <cell r="CL20">
            <v>190.44076671321722</v>
          </cell>
          <cell r="CM20">
            <v>229.47944436657127</v>
          </cell>
          <cell r="CN20">
            <v>131.20643752229941</v>
          </cell>
          <cell r="CO20">
            <v>256.45487954933844</v>
          </cell>
          <cell r="CP20">
            <v>201.08603476695311</v>
          </cell>
          <cell r="CQ20">
            <v>282.45866796302005</v>
          </cell>
          <cell r="CR20">
            <v>51.007147730365382</v>
          </cell>
          <cell r="CS20">
            <v>78.031226939886665</v>
          </cell>
          <cell r="CT20">
            <v>214.35405108205293</v>
          </cell>
          <cell r="CU20">
            <v>173.45520514397293</v>
          </cell>
          <cell r="CV20">
            <v>48.351304215615642</v>
          </cell>
          <cell r="CW20">
            <v>183.30854292865712</v>
          </cell>
          <cell r="CX20">
            <v>254.87045525108499</v>
          </cell>
          <cell r="CY20">
            <v>265.03566740137722</v>
          </cell>
          <cell r="CZ20">
            <v>164.16724839061379</v>
          </cell>
          <cell r="DA20">
            <v>52.671790543087653</v>
          </cell>
          <cell r="DB20">
            <v>53.954404846674862</v>
          </cell>
          <cell r="DC20">
            <v>112.59491535840029</v>
          </cell>
          <cell r="DD20">
            <v>52.656665311228217</v>
          </cell>
          <cell r="DE20">
            <v>46.721399099509185</v>
          </cell>
          <cell r="DF20">
            <v>284.54419935533389</v>
          </cell>
          <cell r="DG20">
            <v>144.24168067400632</v>
          </cell>
          <cell r="DH20">
            <v>154.42107461507126</v>
          </cell>
          <cell r="DI20">
            <v>79.383369342342334</v>
          </cell>
          <cell r="DJ20">
            <v>280.12553669626249</v>
          </cell>
          <cell r="DK20">
            <v>66.484635286798607</v>
          </cell>
          <cell r="DL20">
            <v>233.64037036196197</v>
          </cell>
          <cell r="DM20">
            <v>143.41704261939088</v>
          </cell>
          <cell r="DN20">
            <v>190.33799732165926</v>
          </cell>
          <cell r="DO20">
            <v>171.17972681691799</v>
          </cell>
          <cell r="DP20">
            <v>146.34820163424229</v>
          </cell>
          <cell r="DQ20">
            <v>133.20280052599372</v>
          </cell>
          <cell r="DR20">
            <v>282.81777232097051</v>
          </cell>
          <cell r="DS20">
            <v>119.55959079049958</v>
          </cell>
          <cell r="DT20">
            <v>126.73387608351224</v>
          </cell>
          <cell r="DU20">
            <v>281.07916160155395</v>
          </cell>
          <cell r="DV20">
            <v>67.258667631772937</v>
          </cell>
          <cell r="DW20">
            <v>139.11380353041412</v>
          </cell>
          <cell r="DX20">
            <v>55.661785790249802</v>
          </cell>
          <cell r="DY20">
            <v>83.688174382870699</v>
          </cell>
          <cell r="DZ20">
            <v>117.96749182506215</v>
          </cell>
          <cell r="EA20">
            <v>261.20010479415345</v>
          </cell>
          <cell r="EB20">
            <v>217.01557700772366</v>
          </cell>
          <cell r="EC20">
            <v>61.908325503027903</v>
          </cell>
          <cell r="ED20">
            <v>134.59443951894352</v>
          </cell>
          <cell r="EE20">
            <v>284.08391290800779</v>
          </cell>
          <cell r="EF20">
            <v>61.184371549541972</v>
          </cell>
          <cell r="EG20">
            <v>100.97288647273713</v>
          </cell>
          <cell r="EH20">
            <v>138.98999550520088</v>
          </cell>
          <cell r="EI20">
            <v>246.34350647100379</v>
          </cell>
          <cell r="EJ20">
            <v>279.57037447789645</v>
          </cell>
          <cell r="EK20">
            <v>280.66278610507607</v>
          </cell>
          <cell r="EL20">
            <v>67.201815122842319</v>
          </cell>
          <cell r="EM20">
            <v>158.42861236943963</v>
          </cell>
          <cell r="EN20">
            <v>204.52399394888209</v>
          </cell>
          <cell r="EO20">
            <v>87.124902027766353</v>
          </cell>
          <cell r="EP20">
            <v>54.314220031839312</v>
          </cell>
          <cell r="EQ20">
            <v>66.929391182481339</v>
          </cell>
          <cell r="ER20">
            <v>45.530913341581062</v>
          </cell>
          <cell r="ES20">
            <v>282.36271377950573</v>
          </cell>
          <cell r="ET20">
            <v>284.61020709067526</v>
          </cell>
          <cell r="EU20">
            <v>128.24035649913046</v>
          </cell>
          <cell r="EV20">
            <v>96.354513462870344</v>
          </cell>
          <cell r="EW20">
            <v>285.09483983150102</v>
          </cell>
          <cell r="EX20">
            <v>133.9388128947684</v>
          </cell>
          <cell r="EY20">
            <v>142.97976837934681</v>
          </cell>
          <cell r="EZ20">
            <v>192.95752293174269</v>
          </cell>
          <cell r="FA20">
            <v>55.436484996504376</v>
          </cell>
          <cell r="FB20">
            <v>150.70879004927139</v>
          </cell>
          <cell r="FC20">
            <v>104.27335327819515</v>
          </cell>
          <cell r="FD20">
            <v>135.74089432452945</v>
          </cell>
          <cell r="FE20">
            <v>134.23035386851592</v>
          </cell>
          <cell r="FF20">
            <v>132.36351747633321</v>
          </cell>
          <cell r="FG20">
            <v>133.20265517125435</v>
          </cell>
          <cell r="FH20">
            <v>130.52275580236426</v>
          </cell>
          <cell r="FI20">
            <v>251.26766421787062</v>
          </cell>
          <cell r="FJ20">
            <v>132.23226188334922</v>
          </cell>
          <cell r="FK20">
            <v>171.3995906388318</v>
          </cell>
          <cell r="FL20">
            <v>284.10629065464417</v>
          </cell>
          <cell r="FM20">
            <v>148.12083072028409</v>
          </cell>
          <cell r="FN20">
            <v>286.93108729398489</v>
          </cell>
          <cell r="FO20">
            <v>64.497665366332029</v>
          </cell>
          <cell r="FP20">
            <v>124.4624288087431</v>
          </cell>
          <cell r="FQ20">
            <v>171.65973924190439</v>
          </cell>
          <cell r="FR20">
            <v>281.43984030880904</v>
          </cell>
          <cell r="FS20">
            <v>257.79108632677747</v>
          </cell>
          <cell r="FT20">
            <v>149.98636252628543</v>
          </cell>
          <cell r="FU20">
            <v>191.62589047380243</v>
          </cell>
          <cell r="FV20">
            <v>252.14783062491881</v>
          </cell>
          <cell r="FW20">
            <v>287.02480735190778</v>
          </cell>
          <cell r="FX20">
            <v>51.36000423235101</v>
          </cell>
          <cell r="FY20">
            <v>91.482771557958969</v>
          </cell>
          <cell r="FZ20">
            <v>231.7475835043453</v>
          </cell>
          <cell r="GA20">
            <v>113.02590208443078</v>
          </cell>
          <cell r="GB20">
            <v>85.361896936929483</v>
          </cell>
          <cell r="GC20">
            <v>255.41081788859822</v>
          </cell>
          <cell r="GD20">
            <v>63.071674486188748</v>
          </cell>
          <cell r="GE20">
            <v>266.32137985692719</v>
          </cell>
          <cell r="GF20">
            <v>82.743776591731049</v>
          </cell>
          <cell r="GG20">
            <v>108.78403817015371</v>
          </cell>
          <cell r="GH20">
            <v>261.42397084856015</v>
          </cell>
          <cell r="GI20">
            <v>77.81277914532798</v>
          </cell>
          <cell r="GJ20">
            <v>65.501499412060141</v>
          </cell>
          <cell r="GK20">
            <v>127.57338518037832</v>
          </cell>
          <cell r="GL20">
            <v>239.7369490646214</v>
          </cell>
          <cell r="GM20">
            <v>116.88814990730451</v>
          </cell>
          <cell r="GN20">
            <v>283.9141104535135</v>
          </cell>
          <cell r="GO20">
            <v>166.65889977222196</v>
          </cell>
          <cell r="GP20">
            <v>244.71874344457188</v>
          </cell>
          <cell r="GQ20">
            <v>63.791392167354189</v>
          </cell>
          <cell r="GR20">
            <v>90.269009833420029</v>
          </cell>
          <cell r="GS20">
            <v>54.197193600416604</v>
          </cell>
          <cell r="GT20">
            <v>131.40374196997692</v>
          </cell>
          <cell r="GU20">
            <v>119.80531104284412</v>
          </cell>
          <cell r="GV20">
            <v>132.41672755911327</v>
          </cell>
          <cell r="GW20">
            <v>51.222639528384384</v>
          </cell>
          <cell r="GX20">
            <v>191.80841204660368</v>
          </cell>
          <cell r="GY20">
            <v>76.008788340486348</v>
          </cell>
          <cell r="GZ20">
            <v>85.364435135981083</v>
          </cell>
          <cell r="HA20">
            <v>132.87389015419583</v>
          </cell>
          <cell r="HB20">
            <v>59.130349173609908</v>
          </cell>
          <cell r="HC20">
            <v>283.6909313757273</v>
          </cell>
          <cell r="HD20">
            <v>126.45829968385976</v>
          </cell>
          <cell r="HE20">
            <v>261.12293156396913</v>
          </cell>
          <cell r="HF20">
            <v>283.66240569684686</v>
          </cell>
          <cell r="HG20">
            <v>66.052221151522389</v>
          </cell>
          <cell r="HH20">
            <v>143.71901164382882</v>
          </cell>
          <cell r="HI20">
            <v>133.571162156713</v>
          </cell>
        </row>
        <row r="21">
          <cell r="B21" t="str">
            <v>pasture/meadow</v>
          </cell>
          <cell r="C21">
            <v>116.9683298077168</v>
          </cell>
          <cell r="D21">
            <v>45.530913341581062</v>
          </cell>
          <cell r="E21">
            <v>287.02480735190778</v>
          </cell>
          <cell r="F21">
            <v>57.73108818429462</v>
          </cell>
          <cell r="G21">
            <v>182.00212119424108</v>
          </cell>
          <cell r="H21">
            <v>64.10692716309029</v>
          </cell>
          <cell r="I21">
            <v>211.28366491200461</v>
          </cell>
          <cell r="J21">
            <v>135.59057225185197</v>
          </cell>
          <cell r="K21">
            <v>131.81087700952438</v>
          </cell>
          <cell r="L21">
            <v>140.43311961956167</v>
          </cell>
          <cell r="M21">
            <v>90.88354120695378</v>
          </cell>
          <cell r="N21">
            <v>86.409222043528658</v>
          </cell>
          <cell r="O21">
            <v>111.05747014998269</v>
          </cell>
          <cell r="P21">
            <v>47.226054172466256</v>
          </cell>
          <cell r="Q21">
            <v>238.96041380082772</v>
          </cell>
          <cell r="R21">
            <v>48.326836977082024</v>
          </cell>
          <cell r="S21">
            <v>112.63524357240699</v>
          </cell>
          <cell r="T21">
            <v>55.040292875505848</v>
          </cell>
          <cell r="U21">
            <v>246.56542639048439</v>
          </cell>
          <cell r="V21">
            <v>170.88900532193634</v>
          </cell>
          <cell r="W21">
            <v>134.801105395115</v>
          </cell>
          <cell r="X21">
            <v>189.31987641138278</v>
          </cell>
          <cell r="Y21">
            <v>263.06109388738383</v>
          </cell>
          <cell r="Z21">
            <v>135.46342698632196</v>
          </cell>
          <cell r="AA21">
            <v>98.418921707061642</v>
          </cell>
          <cell r="AB21">
            <v>194.51525505495994</v>
          </cell>
          <cell r="AC21">
            <v>111.2178628893826</v>
          </cell>
          <cell r="AD21">
            <v>222.42636038236878</v>
          </cell>
          <cell r="AE21">
            <v>118.2280652948338</v>
          </cell>
          <cell r="AF21">
            <v>237.84293675914699</v>
          </cell>
          <cell r="AG21">
            <v>132.90009158802124</v>
          </cell>
          <cell r="AH21">
            <v>281.0654506127288</v>
          </cell>
          <cell r="AI21">
            <v>150.13476259635709</v>
          </cell>
          <cell r="AJ21">
            <v>124.01035194759365</v>
          </cell>
          <cell r="AK21">
            <v>138.00137993110786</v>
          </cell>
          <cell r="AL21">
            <v>243.41155501051941</v>
          </cell>
          <cell r="AM21">
            <v>210.96357702413096</v>
          </cell>
          <cell r="AN21">
            <v>62.644187809379829</v>
          </cell>
          <cell r="AO21">
            <v>127.91161875861802</v>
          </cell>
          <cell r="AP21">
            <v>112.69421489408235</v>
          </cell>
          <cell r="AQ21">
            <v>188.3036471418265</v>
          </cell>
          <cell r="AR21">
            <v>129.17191531616334</v>
          </cell>
          <cell r="AS21">
            <v>233.00054589456539</v>
          </cell>
          <cell r="AT21">
            <v>160.27751591975965</v>
          </cell>
          <cell r="AU21">
            <v>282.23566810699958</v>
          </cell>
          <cell r="AV21">
            <v>252.57885799688819</v>
          </cell>
          <cell r="AW21">
            <v>179.63094946177503</v>
          </cell>
          <cell r="AX21">
            <v>170.22876525328147</v>
          </cell>
          <cell r="AY21">
            <v>283.54732763593393</v>
          </cell>
          <cell r="AZ21">
            <v>173.03764968675483</v>
          </cell>
          <cell r="BA21">
            <v>216.31659025823592</v>
          </cell>
          <cell r="BB21">
            <v>174.82372616034985</v>
          </cell>
          <cell r="BC21">
            <v>124.24498400720998</v>
          </cell>
          <cell r="BD21">
            <v>103.07904778602398</v>
          </cell>
          <cell r="BE21">
            <v>164.43175187824016</v>
          </cell>
          <cell r="BF21">
            <v>139.91895882261207</v>
          </cell>
          <cell r="BG21">
            <v>54.219165626783301</v>
          </cell>
          <cell r="BH21">
            <v>282.16335517205368</v>
          </cell>
          <cell r="BI21">
            <v>166.22025919720832</v>
          </cell>
          <cell r="BJ21">
            <v>284.85914521247793</v>
          </cell>
          <cell r="BK21">
            <v>72.87583252063483</v>
          </cell>
          <cell r="BL21">
            <v>278.17448255620963</v>
          </cell>
          <cell r="BM21">
            <v>281.87145142870145</v>
          </cell>
          <cell r="BN21">
            <v>46.802942515941893</v>
          </cell>
          <cell r="BO21">
            <v>142.3888811468297</v>
          </cell>
          <cell r="BP21">
            <v>136.89004240244276</v>
          </cell>
          <cell r="BQ21">
            <v>57.194863081947062</v>
          </cell>
          <cell r="BR21">
            <v>112.94842787336292</v>
          </cell>
          <cell r="BS21">
            <v>282.0408845464159</v>
          </cell>
          <cell r="BT21">
            <v>103.19042252968663</v>
          </cell>
          <cell r="BU21">
            <v>179.13302952032149</v>
          </cell>
          <cell r="BV21">
            <v>280.05306680733958</v>
          </cell>
          <cell r="BW21">
            <v>219.38176721848089</v>
          </cell>
          <cell r="BX21">
            <v>111.80250402267262</v>
          </cell>
          <cell r="BY21">
            <v>102.30579343339612</v>
          </cell>
          <cell r="BZ21">
            <v>163.49588918262941</v>
          </cell>
          <cell r="CA21">
            <v>162.66754103736019</v>
          </cell>
          <cell r="CB21">
            <v>70.162558227466278</v>
          </cell>
          <cell r="CC21">
            <v>121.23517768082209</v>
          </cell>
          <cell r="CD21">
            <v>47.147905042796118</v>
          </cell>
          <cell r="CE21">
            <v>257.04535399940312</v>
          </cell>
          <cell r="CF21">
            <v>234.85269835969987</v>
          </cell>
          <cell r="CG21">
            <v>276.06892701939893</v>
          </cell>
          <cell r="CH21">
            <v>154.99891587272327</v>
          </cell>
          <cell r="CI21">
            <v>232.38161999004609</v>
          </cell>
          <cell r="CJ21">
            <v>179.72896918060471</v>
          </cell>
          <cell r="CK21">
            <v>240.12013908987822</v>
          </cell>
          <cell r="CL21">
            <v>190.44076671321722</v>
          </cell>
          <cell r="CM21">
            <v>229.47944436657127</v>
          </cell>
          <cell r="CN21">
            <v>131.20643752229941</v>
          </cell>
          <cell r="CO21">
            <v>256.45487954933844</v>
          </cell>
          <cell r="CP21">
            <v>201.08603476695311</v>
          </cell>
          <cell r="CQ21">
            <v>282.45866796302005</v>
          </cell>
          <cell r="CR21">
            <v>51.007147730365382</v>
          </cell>
          <cell r="CS21">
            <v>78.031226939886665</v>
          </cell>
          <cell r="CT21">
            <v>214.35405108205293</v>
          </cell>
          <cell r="CU21">
            <v>173.45520514397293</v>
          </cell>
          <cell r="CV21">
            <v>48.351304215615642</v>
          </cell>
          <cell r="CW21">
            <v>183.30854292865712</v>
          </cell>
          <cell r="CX21">
            <v>254.87045525108499</v>
          </cell>
          <cell r="CY21">
            <v>265.03566740137722</v>
          </cell>
          <cell r="CZ21">
            <v>164.16724839061379</v>
          </cell>
          <cell r="DA21">
            <v>52.671790543087653</v>
          </cell>
          <cell r="DB21">
            <v>53.954404846674862</v>
          </cell>
          <cell r="DC21">
            <v>112.59491535840029</v>
          </cell>
          <cell r="DD21">
            <v>52.656665311228217</v>
          </cell>
          <cell r="DE21">
            <v>46.721399099509185</v>
          </cell>
          <cell r="DF21">
            <v>284.54419935533389</v>
          </cell>
          <cell r="DG21">
            <v>144.24168067400632</v>
          </cell>
          <cell r="DH21">
            <v>154.42107461507126</v>
          </cell>
          <cell r="DI21">
            <v>79.383369342342334</v>
          </cell>
          <cell r="DJ21">
            <v>280.12553669626249</v>
          </cell>
          <cell r="DK21">
            <v>66.484635286798607</v>
          </cell>
          <cell r="DL21">
            <v>233.64037036196197</v>
          </cell>
          <cell r="DM21">
            <v>143.41704261939088</v>
          </cell>
          <cell r="DN21">
            <v>190.33799732165926</v>
          </cell>
          <cell r="DO21">
            <v>171.17972681691799</v>
          </cell>
          <cell r="DP21">
            <v>146.34820163424229</v>
          </cell>
          <cell r="DQ21">
            <v>133.20280052599372</v>
          </cell>
          <cell r="DR21">
            <v>282.81777232097051</v>
          </cell>
          <cell r="DS21">
            <v>119.55959079049958</v>
          </cell>
          <cell r="DT21">
            <v>126.73387608351224</v>
          </cell>
          <cell r="DU21">
            <v>281.07916160155395</v>
          </cell>
          <cell r="DV21">
            <v>67.258667631772937</v>
          </cell>
          <cell r="DW21">
            <v>139.11380353041412</v>
          </cell>
          <cell r="DX21">
            <v>55.661785790249802</v>
          </cell>
          <cell r="DY21">
            <v>83.688174382870699</v>
          </cell>
          <cell r="DZ21">
            <v>117.96749182506215</v>
          </cell>
          <cell r="EA21">
            <v>261.20010479415345</v>
          </cell>
          <cell r="EB21">
            <v>217.01557700772366</v>
          </cell>
          <cell r="EC21">
            <v>61.908325503027903</v>
          </cell>
          <cell r="ED21">
            <v>134.59443951894352</v>
          </cell>
          <cell r="EE21">
            <v>284.08391290800779</v>
          </cell>
          <cell r="EF21">
            <v>61.184371549541972</v>
          </cell>
          <cell r="EG21">
            <v>100.97288647273713</v>
          </cell>
          <cell r="EH21">
            <v>138.98999550520088</v>
          </cell>
          <cell r="EI21">
            <v>246.34350647100379</v>
          </cell>
          <cell r="EJ21">
            <v>279.57037447789645</v>
          </cell>
          <cell r="EK21">
            <v>280.66278610507607</v>
          </cell>
          <cell r="EL21">
            <v>67.201815122842319</v>
          </cell>
          <cell r="EM21">
            <v>158.42861236943963</v>
          </cell>
          <cell r="EN21">
            <v>204.52399394888209</v>
          </cell>
          <cell r="EO21">
            <v>87.124902027766353</v>
          </cell>
          <cell r="EP21">
            <v>54.314220031839312</v>
          </cell>
          <cell r="EQ21">
            <v>66.929391182481339</v>
          </cell>
          <cell r="ER21">
            <v>45.530913341581062</v>
          </cell>
          <cell r="ES21">
            <v>282.36271377950573</v>
          </cell>
          <cell r="ET21">
            <v>284.61020709067526</v>
          </cell>
          <cell r="EU21">
            <v>128.24035649913046</v>
          </cell>
          <cell r="EV21">
            <v>96.354513462870344</v>
          </cell>
          <cell r="EW21">
            <v>285.09483983150102</v>
          </cell>
          <cell r="EX21">
            <v>133.9388128947684</v>
          </cell>
          <cell r="EY21">
            <v>142.97976837934681</v>
          </cell>
          <cell r="EZ21">
            <v>192.95752293174269</v>
          </cell>
          <cell r="FA21">
            <v>55.436484996504376</v>
          </cell>
          <cell r="FB21">
            <v>150.70879004927139</v>
          </cell>
          <cell r="FC21">
            <v>104.27335327819515</v>
          </cell>
          <cell r="FD21">
            <v>135.74089432452945</v>
          </cell>
          <cell r="FE21">
            <v>134.23035386851592</v>
          </cell>
          <cell r="FF21">
            <v>132.36351747633321</v>
          </cell>
          <cell r="FG21">
            <v>133.20265517125435</v>
          </cell>
          <cell r="FH21">
            <v>130.52275580236426</v>
          </cell>
          <cell r="FI21">
            <v>251.26766421787062</v>
          </cell>
          <cell r="FJ21">
            <v>132.23226188334922</v>
          </cell>
          <cell r="FK21">
            <v>171.3995906388318</v>
          </cell>
          <cell r="FL21">
            <v>284.10629065464417</v>
          </cell>
          <cell r="FM21">
            <v>148.12083072028409</v>
          </cell>
          <cell r="FN21">
            <v>286.93108729398489</v>
          </cell>
          <cell r="FO21">
            <v>64.497665366332029</v>
          </cell>
          <cell r="FP21">
            <v>124.4624288087431</v>
          </cell>
          <cell r="FQ21">
            <v>171.65973924190439</v>
          </cell>
          <cell r="FR21">
            <v>281.43984030880904</v>
          </cell>
          <cell r="FS21">
            <v>257.79108632677747</v>
          </cell>
          <cell r="FT21">
            <v>149.98636252628543</v>
          </cell>
          <cell r="FU21">
            <v>191.62589047380243</v>
          </cell>
          <cell r="FV21">
            <v>252.14783062491881</v>
          </cell>
          <cell r="FW21">
            <v>287.02480735190778</v>
          </cell>
          <cell r="FX21">
            <v>51.36000423235101</v>
          </cell>
          <cell r="FY21">
            <v>91.482771557958969</v>
          </cell>
          <cell r="FZ21">
            <v>231.7475835043453</v>
          </cell>
          <cell r="GA21">
            <v>113.02590208443078</v>
          </cell>
          <cell r="GB21">
            <v>85.361896936929483</v>
          </cell>
          <cell r="GC21">
            <v>255.41081788859822</v>
          </cell>
          <cell r="GD21">
            <v>63.071674486188748</v>
          </cell>
          <cell r="GE21">
            <v>266.32137985692719</v>
          </cell>
          <cell r="GF21">
            <v>82.743776591731049</v>
          </cell>
          <cell r="GG21">
            <v>108.78403817015371</v>
          </cell>
          <cell r="GH21">
            <v>261.42397084856015</v>
          </cell>
          <cell r="GI21">
            <v>77.81277914532798</v>
          </cell>
          <cell r="GJ21">
            <v>65.501499412060141</v>
          </cell>
          <cell r="GK21">
            <v>127.57338518037832</v>
          </cell>
          <cell r="GL21">
            <v>239.7369490646214</v>
          </cell>
          <cell r="GM21">
            <v>116.88814990730451</v>
          </cell>
          <cell r="GN21">
            <v>283.9141104535135</v>
          </cell>
          <cell r="GO21">
            <v>166.65889977222196</v>
          </cell>
          <cell r="GP21">
            <v>244.71874344457188</v>
          </cell>
          <cell r="GQ21">
            <v>63.791392167354189</v>
          </cell>
          <cell r="GR21">
            <v>90.269009833420029</v>
          </cell>
          <cell r="GS21">
            <v>54.197193600416604</v>
          </cell>
          <cell r="GT21">
            <v>131.40374196997692</v>
          </cell>
          <cell r="GU21">
            <v>119.80531104284412</v>
          </cell>
          <cell r="GV21">
            <v>132.41672755911327</v>
          </cell>
          <cell r="GW21">
            <v>51.222639528384384</v>
          </cell>
          <cell r="GX21">
            <v>191.80841204660368</v>
          </cell>
          <cell r="GY21">
            <v>76.008788340486348</v>
          </cell>
          <cell r="GZ21">
            <v>85.364435135981083</v>
          </cell>
          <cell r="HA21">
            <v>132.87389015419583</v>
          </cell>
          <cell r="HB21">
            <v>59.130349173609908</v>
          </cell>
          <cell r="HC21">
            <v>283.6909313757273</v>
          </cell>
          <cell r="HD21">
            <v>126.45829968385976</v>
          </cell>
          <cell r="HE21">
            <v>261.12293156396913</v>
          </cell>
          <cell r="HF21">
            <v>283.66240569684686</v>
          </cell>
          <cell r="HG21">
            <v>66.052221151522389</v>
          </cell>
          <cell r="HH21">
            <v>143.71901164382882</v>
          </cell>
          <cell r="HI21">
            <v>133.571162156713</v>
          </cell>
        </row>
        <row r="22">
          <cell r="B22" t="str">
            <v>pasture/meadow, extensive</v>
          </cell>
          <cell r="C22">
            <v>101.05531470327014</v>
          </cell>
          <cell r="D22">
            <v>40.699859017503265</v>
          </cell>
          <cell r="E22">
            <v>281.04886321306725</v>
          </cell>
          <cell r="F22">
            <v>41.104658456530842</v>
          </cell>
          <cell r="G22">
            <v>151.2911762913904</v>
          </cell>
          <cell r="H22">
            <v>49.571704015616305</v>
          </cell>
          <cell r="I22">
            <v>165.04829835478174</v>
          </cell>
          <cell r="J22">
            <v>126.74260088717065</v>
          </cell>
          <cell r="K22">
            <v>127.88074098275891</v>
          </cell>
          <cell r="L22">
            <v>137.03225325954591</v>
          </cell>
          <cell r="M22">
            <v>76.409790081518082</v>
          </cell>
          <cell r="N22">
            <v>76.446629928530157</v>
          </cell>
          <cell r="O22">
            <v>109.54215228720352</v>
          </cell>
          <cell r="P22">
            <v>42.581335706531299</v>
          </cell>
          <cell r="Q22">
            <v>197.4114712995262</v>
          </cell>
          <cell r="R22">
            <v>42.301013981413107</v>
          </cell>
          <cell r="S22">
            <v>110.32356234651861</v>
          </cell>
          <cell r="T22">
            <v>51.128120702087102</v>
          </cell>
          <cell r="U22">
            <v>220.14398707207684</v>
          </cell>
          <cell r="V22">
            <v>157.33617706112904</v>
          </cell>
          <cell r="W22">
            <v>127.60177150012437</v>
          </cell>
          <cell r="X22">
            <v>159.10956753392264</v>
          </cell>
          <cell r="Y22">
            <v>218.78423610476077</v>
          </cell>
          <cell r="Z22">
            <v>129.21322866366182</v>
          </cell>
          <cell r="AA22">
            <v>50.664168858723997</v>
          </cell>
          <cell r="AB22">
            <v>177.41569346687038</v>
          </cell>
          <cell r="AC22">
            <v>109.84055320010144</v>
          </cell>
          <cell r="AD22">
            <v>185.03456026298591</v>
          </cell>
          <cell r="AE22">
            <v>114.51060044405237</v>
          </cell>
          <cell r="AF22">
            <v>207.9861122949161</v>
          </cell>
          <cell r="AG22">
            <v>128.602294808024</v>
          </cell>
          <cell r="AH22">
            <v>278.21971021093736</v>
          </cell>
          <cell r="AI22">
            <v>138.82453389503638</v>
          </cell>
          <cell r="AJ22">
            <v>120.33073578460159</v>
          </cell>
          <cell r="AK22">
            <v>129.14941160241275</v>
          </cell>
          <cell r="AL22">
            <v>207.79636591258259</v>
          </cell>
          <cell r="AM22">
            <v>188.31586703162839</v>
          </cell>
          <cell r="AN22">
            <v>53.677396084006403</v>
          </cell>
          <cell r="AO22">
            <v>113.78079256666284</v>
          </cell>
          <cell r="AP22">
            <v>110.3608384183012</v>
          </cell>
          <cell r="AQ22">
            <v>171.79108550104706</v>
          </cell>
          <cell r="AR22">
            <v>114.70532995620883</v>
          </cell>
          <cell r="AS22">
            <v>192.95967319761962</v>
          </cell>
          <cell r="AT22">
            <v>138.43099215106386</v>
          </cell>
          <cell r="AU22">
            <v>278.99985520711789</v>
          </cell>
          <cell r="AV22">
            <v>211.33894750823487</v>
          </cell>
          <cell r="AW22">
            <v>159.40399458248919</v>
          </cell>
          <cell r="AX22">
            <v>154.32765551908142</v>
          </cell>
          <cell r="AY22">
            <v>279.87429489307408</v>
          </cell>
          <cell r="AZ22">
            <v>160.63368299458702</v>
          </cell>
          <cell r="BA22">
            <v>180.46019309520563</v>
          </cell>
          <cell r="BB22">
            <v>159.95932428673802</v>
          </cell>
          <cell r="BC22">
            <v>120.20740018125483</v>
          </cell>
          <cell r="BD22">
            <v>92.130800602442662</v>
          </cell>
          <cell r="BE22">
            <v>140.91951721212934</v>
          </cell>
          <cell r="BF22">
            <v>132.85610514976909</v>
          </cell>
          <cell r="BG22">
            <v>52.962651807877819</v>
          </cell>
          <cell r="BH22">
            <v>272.49755963628854</v>
          </cell>
          <cell r="BI22">
            <v>154.86812725100953</v>
          </cell>
          <cell r="BJ22">
            <v>270.71687200625979</v>
          </cell>
          <cell r="BK22">
            <v>60.511790327185821</v>
          </cell>
          <cell r="BL22">
            <v>238.71017052328756</v>
          </cell>
          <cell r="BM22">
            <v>264.14779667626709</v>
          </cell>
          <cell r="BN22">
            <v>41.186440456806167</v>
          </cell>
          <cell r="BO22">
            <v>134.95513778442287</v>
          </cell>
          <cell r="BP22">
            <v>128.49236517395045</v>
          </cell>
          <cell r="BQ22">
            <v>53.677396083937253</v>
          </cell>
          <cell r="BR22">
            <v>53.65459972136297</v>
          </cell>
          <cell r="BS22">
            <v>279.36562514601314</v>
          </cell>
          <cell r="BT22">
            <v>96.203567279809008</v>
          </cell>
          <cell r="BU22">
            <v>151.66519768620094</v>
          </cell>
          <cell r="BV22">
            <v>278.04041331996223</v>
          </cell>
          <cell r="BW22">
            <v>189.65791429752207</v>
          </cell>
          <cell r="BX22">
            <v>110.26238743987396</v>
          </cell>
          <cell r="BY22">
            <v>76.426746877083161</v>
          </cell>
          <cell r="BZ22">
            <v>148.03889131895059</v>
          </cell>
          <cell r="CA22">
            <v>153.06326613964859</v>
          </cell>
          <cell r="CB22">
            <v>66.072310240833744</v>
          </cell>
          <cell r="CC22">
            <v>105.6728535463746</v>
          </cell>
          <cell r="CD22">
            <v>44.713810255201984</v>
          </cell>
          <cell r="CE22">
            <v>215.35534034463592</v>
          </cell>
          <cell r="CF22">
            <v>200.87205111253917</v>
          </cell>
          <cell r="CG22">
            <v>238.41778063077419</v>
          </cell>
          <cell r="CH22">
            <v>140.78888643970268</v>
          </cell>
          <cell r="CI22">
            <v>199.13760568396808</v>
          </cell>
          <cell r="CJ22">
            <v>164.19888307377752</v>
          </cell>
          <cell r="CK22">
            <v>209.60649792169039</v>
          </cell>
          <cell r="CL22">
            <v>172.94796217218249</v>
          </cell>
          <cell r="CM22">
            <v>202.18751740080569</v>
          </cell>
          <cell r="CN22">
            <v>126.25585824619193</v>
          </cell>
          <cell r="CO22">
            <v>204.79802035452707</v>
          </cell>
          <cell r="CP22">
            <v>177.90556910428666</v>
          </cell>
          <cell r="CQ22">
            <v>279.14852177779824</v>
          </cell>
          <cell r="CR22">
            <v>47.205561858796052</v>
          </cell>
          <cell r="CS22">
            <v>76.443070965504958</v>
          </cell>
          <cell r="CT22">
            <v>177.40470033044173</v>
          </cell>
          <cell r="CU22">
            <v>153.70810122506737</v>
          </cell>
          <cell r="CV22">
            <v>43.189296187953126</v>
          </cell>
          <cell r="CW22">
            <v>163.67302252027483</v>
          </cell>
          <cell r="CX22">
            <v>213.89222823442705</v>
          </cell>
          <cell r="CY22">
            <v>232.20260355619058</v>
          </cell>
          <cell r="CZ22">
            <v>139.73412030845216</v>
          </cell>
          <cell r="DA22">
            <v>48.909234063934321</v>
          </cell>
          <cell r="DB22">
            <v>51.943245833347319</v>
          </cell>
          <cell r="DC22">
            <v>110.30469513399817</v>
          </cell>
          <cell r="DD22">
            <v>48.508770416917095</v>
          </cell>
          <cell r="DE22">
            <v>40.699859017503265</v>
          </cell>
          <cell r="DF22">
            <v>279.39512454868463</v>
          </cell>
          <cell r="DG22">
            <v>136.39619319167235</v>
          </cell>
          <cell r="DH22">
            <v>130.56484942518256</v>
          </cell>
          <cell r="DI22">
            <v>76.43920976423496</v>
          </cell>
          <cell r="DJ22">
            <v>273.64599017031708</v>
          </cell>
          <cell r="DK22">
            <v>52.066154208025829</v>
          </cell>
          <cell r="DL22">
            <v>188.60118152124275</v>
          </cell>
          <cell r="DM22">
            <v>134.4204291916968</v>
          </cell>
          <cell r="DN22">
            <v>167.65127679640949</v>
          </cell>
          <cell r="DO22">
            <v>155.42939916184184</v>
          </cell>
          <cell r="DP22">
            <v>135.61502386327595</v>
          </cell>
          <cell r="DQ22">
            <v>126.73119868462382</v>
          </cell>
          <cell r="DR22">
            <v>279.3879246830985</v>
          </cell>
          <cell r="DS22">
            <v>115.53276845557031</v>
          </cell>
          <cell r="DT22">
            <v>108.90229953495745</v>
          </cell>
          <cell r="DU22">
            <v>243.64900282865909</v>
          </cell>
          <cell r="DV22">
            <v>52.893478104413205</v>
          </cell>
          <cell r="DW22">
            <v>130.06124981208333</v>
          </cell>
          <cell r="DX22">
            <v>40.904647923020718</v>
          </cell>
          <cell r="DY22">
            <v>76.441524153255187</v>
          </cell>
          <cell r="DZ22">
            <v>116.02575166705803</v>
          </cell>
          <cell r="EA22">
            <v>214.11068517540201</v>
          </cell>
          <cell r="EB22">
            <v>188.31009368433843</v>
          </cell>
          <cell r="EC22">
            <v>47.418125475389708</v>
          </cell>
          <cell r="ED22">
            <v>126.50222323590359</v>
          </cell>
          <cell r="EE22">
            <v>279.08826691713386</v>
          </cell>
          <cell r="EF22">
            <v>46.410078097666677</v>
          </cell>
          <cell r="EG22">
            <v>51.90433236712353</v>
          </cell>
          <cell r="EH22">
            <v>132.14288618273864</v>
          </cell>
          <cell r="EI22">
            <v>214.89719350980303</v>
          </cell>
          <cell r="EJ22">
            <v>224.40688224774115</v>
          </cell>
          <cell r="EK22">
            <v>242.87219489090464</v>
          </cell>
          <cell r="EL22">
            <v>52.981062850946174</v>
          </cell>
          <cell r="EM22">
            <v>143.91643456723415</v>
          </cell>
          <cell r="EN22">
            <v>171.61647659109678</v>
          </cell>
          <cell r="EO22">
            <v>53.677295298448115</v>
          </cell>
          <cell r="EP22">
            <v>50.612103695288567</v>
          </cell>
          <cell r="EQ22">
            <v>56.781320937907338</v>
          </cell>
          <cell r="ER22">
            <v>41.463999020577909</v>
          </cell>
          <cell r="ES22">
            <v>279.08455232212202</v>
          </cell>
          <cell r="ET22">
            <v>280.58288119623501</v>
          </cell>
          <cell r="EU22">
            <v>124.1859035167123</v>
          </cell>
          <cell r="EV22">
            <v>52.742367922000057</v>
          </cell>
          <cell r="EW22">
            <v>279.76221819946272</v>
          </cell>
          <cell r="EX22">
            <v>126.93436449462035</v>
          </cell>
          <cell r="EY22">
            <v>114.01031769644577</v>
          </cell>
          <cell r="EZ22">
            <v>176.17459428348022</v>
          </cell>
          <cell r="FA22">
            <v>51.650283337778333</v>
          </cell>
          <cell r="FB22">
            <v>139.26806669378686</v>
          </cell>
          <cell r="FC22">
            <v>96.074562576176419</v>
          </cell>
          <cell r="FD22">
            <v>127.57949667202861</v>
          </cell>
          <cell r="FE22">
            <v>129.52120461586421</v>
          </cell>
          <cell r="FF22">
            <v>128.26851226631277</v>
          </cell>
          <cell r="FG22">
            <v>128.83873142214915</v>
          </cell>
          <cell r="FH22">
            <v>128.69719365566789</v>
          </cell>
          <cell r="FI22">
            <v>210.29225736718018</v>
          </cell>
          <cell r="FJ22">
            <v>128.19567383278917</v>
          </cell>
          <cell r="FK22">
            <v>143.05843522700843</v>
          </cell>
          <cell r="FL22">
            <v>252.97406646951944</v>
          </cell>
          <cell r="FM22">
            <v>137.31776562062544</v>
          </cell>
          <cell r="FN22">
            <v>280.98474771744543</v>
          </cell>
          <cell r="FO22">
            <v>50.236870327479764</v>
          </cell>
          <cell r="FP22">
            <v>119.34797438490536</v>
          </cell>
          <cell r="FQ22">
            <v>146.9708024272646</v>
          </cell>
          <cell r="FR22">
            <v>278.46930334165756</v>
          </cell>
          <cell r="FS22">
            <v>228.27847294786642</v>
          </cell>
          <cell r="FT22">
            <v>142.75640642285683</v>
          </cell>
          <cell r="FU22">
            <v>161.93341446178715</v>
          </cell>
          <cell r="FV22">
            <v>207.31784945989239</v>
          </cell>
          <cell r="FW22">
            <v>281.04886321306725</v>
          </cell>
          <cell r="FX22">
            <v>47.589560356774129</v>
          </cell>
          <cell r="FY22">
            <v>76.447395053091</v>
          </cell>
          <cell r="FZ22">
            <v>200.03330823572719</v>
          </cell>
          <cell r="GA22">
            <v>112.35371618803062</v>
          </cell>
          <cell r="GB22">
            <v>76.381620860984086</v>
          </cell>
          <cell r="GC22">
            <v>220.76898236312485</v>
          </cell>
          <cell r="GD22">
            <v>48.639174169729174</v>
          </cell>
          <cell r="GE22">
            <v>228.77738252742716</v>
          </cell>
          <cell r="GF22">
            <v>76.240207833200799</v>
          </cell>
          <cell r="GG22">
            <v>100.50633917428254</v>
          </cell>
          <cell r="GH22">
            <v>208.27101587432725</v>
          </cell>
          <cell r="GI22">
            <v>76.44126015783678</v>
          </cell>
          <cell r="GJ22">
            <v>53.67739606259525</v>
          </cell>
          <cell r="GK22">
            <v>122.62363843580219</v>
          </cell>
          <cell r="GL22">
            <v>206.85894815866317</v>
          </cell>
          <cell r="GM22">
            <v>93.074328987834846</v>
          </cell>
          <cell r="GN22">
            <v>248.50981314990304</v>
          </cell>
          <cell r="GO22">
            <v>155.97366842914698</v>
          </cell>
          <cell r="GP22">
            <v>206.55600247621942</v>
          </cell>
          <cell r="GQ22">
            <v>50.17510117834037</v>
          </cell>
          <cell r="GR22">
            <v>76.427790356522195</v>
          </cell>
          <cell r="GS22">
            <v>50.338095062280289</v>
          </cell>
          <cell r="GT22">
            <v>129.69753740454047</v>
          </cell>
          <cell r="GU22">
            <v>116.9407111492699</v>
          </cell>
          <cell r="GV22">
            <v>127.19887935600276</v>
          </cell>
          <cell r="GW22">
            <v>46.651667178095991</v>
          </cell>
          <cell r="GX22">
            <v>168.73046506374232</v>
          </cell>
          <cell r="GY22">
            <v>53.603689110921934</v>
          </cell>
          <cell r="GZ22">
            <v>76.380570758894038</v>
          </cell>
          <cell r="HA22">
            <v>128.59828103142053</v>
          </cell>
          <cell r="HB22">
            <v>58.573710776154542</v>
          </cell>
          <cell r="HC22">
            <v>280.46565636555408</v>
          </cell>
          <cell r="HD22">
            <v>111.77197998401076</v>
          </cell>
          <cell r="HE22">
            <v>222.87109940021617</v>
          </cell>
          <cell r="HF22">
            <v>252.74216236024213</v>
          </cell>
          <cell r="HG22">
            <v>54.017279618658129</v>
          </cell>
          <cell r="HH22">
            <v>134.42818845071923</v>
          </cell>
          <cell r="HI22">
            <v>117.97398113355725</v>
          </cell>
        </row>
        <row r="23">
          <cell r="B23" t="str">
            <v>pasture/meadow, intensive</v>
          </cell>
          <cell r="C23">
            <v>119.31957980771679</v>
          </cell>
          <cell r="D23">
            <v>47.882163341581055</v>
          </cell>
          <cell r="E23">
            <v>289.37605735190778</v>
          </cell>
          <cell r="F23">
            <v>60.082338184294613</v>
          </cell>
          <cell r="G23">
            <v>184.35337119424111</v>
          </cell>
          <cell r="H23">
            <v>66.458177163090284</v>
          </cell>
          <cell r="I23">
            <v>213.63491491200466</v>
          </cell>
          <cell r="J23">
            <v>137.94182225185196</v>
          </cell>
          <cell r="K23">
            <v>134.16212700952434</v>
          </cell>
          <cell r="L23">
            <v>142.78436961956163</v>
          </cell>
          <cell r="M23">
            <v>93.234791206953787</v>
          </cell>
          <cell r="N23">
            <v>88.760472043528665</v>
          </cell>
          <cell r="O23">
            <v>113.40872014998268</v>
          </cell>
          <cell r="P23">
            <v>49.577304172466249</v>
          </cell>
          <cell r="Q23">
            <v>241.31166380082772</v>
          </cell>
          <cell r="R23">
            <v>50.678086977082017</v>
          </cell>
          <cell r="S23">
            <v>114.98649357240699</v>
          </cell>
          <cell r="T23">
            <v>57.391542875505841</v>
          </cell>
          <cell r="U23">
            <v>248.91667639048435</v>
          </cell>
          <cell r="V23">
            <v>173.2402553219363</v>
          </cell>
          <cell r="W23">
            <v>137.15235539511499</v>
          </cell>
          <cell r="X23">
            <v>191.67112641138277</v>
          </cell>
          <cell r="Y23">
            <v>265.41234388738377</v>
          </cell>
          <cell r="Z23">
            <v>137.81467698632196</v>
          </cell>
          <cell r="AA23">
            <v>100.77017170706164</v>
          </cell>
          <cell r="AB23">
            <v>196.8665050549599</v>
          </cell>
          <cell r="AC23">
            <v>113.56911288938259</v>
          </cell>
          <cell r="AD23">
            <v>224.77761038236878</v>
          </cell>
          <cell r="AE23">
            <v>120.57931529483379</v>
          </cell>
          <cell r="AF23">
            <v>240.19418675914696</v>
          </cell>
          <cell r="AG23">
            <v>135.25134158802121</v>
          </cell>
          <cell r="AH23">
            <v>283.41670061272879</v>
          </cell>
          <cell r="AI23">
            <v>152.48601259635709</v>
          </cell>
          <cell r="AJ23">
            <v>126.36160194759364</v>
          </cell>
          <cell r="AK23">
            <v>140.35262993110786</v>
          </cell>
          <cell r="AL23">
            <v>245.7628050105194</v>
          </cell>
          <cell r="AM23">
            <v>213.31482702413092</v>
          </cell>
          <cell r="AN23">
            <v>64.995437809379823</v>
          </cell>
          <cell r="AO23">
            <v>130.26286875861803</v>
          </cell>
          <cell r="AP23">
            <v>115.04546489408234</v>
          </cell>
          <cell r="AQ23">
            <v>190.65489714182644</v>
          </cell>
          <cell r="AR23">
            <v>131.52316531616333</v>
          </cell>
          <cell r="AS23">
            <v>235.35179589456538</v>
          </cell>
          <cell r="AT23">
            <v>162.62876591975964</v>
          </cell>
          <cell r="AU23">
            <v>284.58691810699958</v>
          </cell>
          <cell r="AV23">
            <v>254.93010799688818</v>
          </cell>
          <cell r="AW23">
            <v>181.98219946177502</v>
          </cell>
          <cell r="AX23">
            <v>172.58001525328146</v>
          </cell>
          <cell r="AY23">
            <v>285.89857763593386</v>
          </cell>
          <cell r="AZ23">
            <v>175.38889968675483</v>
          </cell>
          <cell r="BA23">
            <v>218.66784025823591</v>
          </cell>
          <cell r="BB23">
            <v>177.17497616034981</v>
          </cell>
          <cell r="BC23">
            <v>126.59623400720997</v>
          </cell>
          <cell r="BD23">
            <v>105.43029778602397</v>
          </cell>
          <cell r="BE23">
            <v>166.78300187824016</v>
          </cell>
          <cell r="BF23">
            <v>142.27020882261206</v>
          </cell>
          <cell r="BG23">
            <v>56.570415626783294</v>
          </cell>
          <cell r="BH23">
            <v>284.51460517205368</v>
          </cell>
          <cell r="BI23">
            <v>168.57150919720829</v>
          </cell>
          <cell r="BJ23">
            <v>287.21039521247786</v>
          </cell>
          <cell r="BK23">
            <v>75.227082520634823</v>
          </cell>
          <cell r="BL23">
            <v>280.52573255620956</v>
          </cell>
          <cell r="BM23">
            <v>284.22270142870144</v>
          </cell>
          <cell r="BN23">
            <v>49.154192515941887</v>
          </cell>
          <cell r="BO23">
            <v>144.7401311468297</v>
          </cell>
          <cell r="BP23">
            <v>139.24129240244275</v>
          </cell>
          <cell r="BQ23">
            <v>59.546113081947055</v>
          </cell>
          <cell r="BR23">
            <v>115.29967787336291</v>
          </cell>
          <cell r="BS23">
            <v>284.39213454641589</v>
          </cell>
          <cell r="BT23">
            <v>105.54167252968662</v>
          </cell>
          <cell r="BU23">
            <v>181.48427952032148</v>
          </cell>
          <cell r="BV23">
            <v>282.40431680733951</v>
          </cell>
          <cell r="BW23">
            <v>221.73301721848088</v>
          </cell>
          <cell r="BX23">
            <v>114.15375402267262</v>
          </cell>
          <cell r="BY23">
            <v>104.65704343339613</v>
          </cell>
          <cell r="BZ23">
            <v>165.84713918262941</v>
          </cell>
          <cell r="CA23">
            <v>165.01879103736019</v>
          </cell>
          <cell r="CB23">
            <v>72.513808227466285</v>
          </cell>
          <cell r="CC23">
            <v>123.58642768082208</v>
          </cell>
          <cell r="CD23">
            <v>49.499155042796112</v>
          </cell>
          <cell r="CE23">
            <v>259.39660399940306</v>
          </cell>
          <cell r="CF23">
            <v>237.20394835969987</v>
          </cell>
          <cell r="CG23">
            <v>278.42017701939892</v>
          </cell>
          <cell r="CH23">
            <v>157.35016587272327</v>
          </cell>
          <cell r="CI23">
            <v>234.73286999004608</v>
          </cell>
          <cell r="CJ23">
            <v>182.0802191806047</v>
          </cell>
          <cell r="CK23">
            <v>242.47138908987819</v>
          </cell>
          <cell r="CL23">
            <v>192.79201671321721</v>
          </cell>
          <cell r="CM23">
            <v>231.83069436657127</v>
          </cell>
          <cell r="CN23">
            <v>133.5576875222994</v>
          </cell>
          <cell r="CO23">
            <v>258.80612954933844</v>
          </cell>
          <cell r="CP23">
            <v>203.4372847669531</v>
          </cell>
          <cell r="CQ23">
            <v>284.80991796302004</v>
          </cell>
          <cell r="CR23">
            <v>53.358397730365375</v>
          </cell>
          <cell r="CS23">
            <v>80.382476939886686</v>
          </cell>
          <cell r="CT23">
            <v>216.70530108205293</v>
          </cell>
          <cell r="CU23">
            <v>175.80645514397293</v>
          </cell>
          <cell r="CV23">
            <v>50.702554215615635</v>
          </cell>
          <cell r="CW23">
            <v>185.65979292865711</v>
          </cell>
          <cell r="CX23">
            <v>257.22170525108498</v>
          </cell>
          <cell r="CY23">
            <v>267.38691740137716</v>
          </cell>
          <cell r="CZ23">
            <v>166.51849839061379</v>
          </cell>
          <cell r="DA23">
            <v>55.023040543087646</v>
          </cell>
          <cell r="DB23">
            <v>56.305654846674855</v>
          </cell>
          <cell r="DC23">
            <v>114.94616535840028</v>
          </cell>
          <cell r="DD23">
            <v>55.00791531122821</v>
          </cell>
          <cell r="DE23">
            <v>49.072649099509178</v>
          </cell>
          <cell r="DF23">
            <v>286.89544935533388</v>
          </cell>
          <cell r="DG23">
            <v>146.59293067400631</v>
          </cell>
          <cell r="DH23">
            <v>156.77232461507128</v>
          </cell>
          <cell r="DI23">
            <v>81.734619342342341</v>
          </cell>
          <cell r="DJ23">
            <v>282.47678669626248</v>
          </cell>
          <cell r="DK23">
            <v>68.8358852867986</v>
          </cell>
          <cell r="DL23">
            <v>235.99162036196196</v>
          </cell>
          <cell r="DM23">
            <v>145.76829261939088</v>
          </cell>
          <cell r="DN23">
            <v>192.68924732165925</v>
          </cell>
          <cell r="DO23">
            <v>173.53097681691798</v>
          </cell>
          <cell r="DP23">
            <v>148.69945163424228</v>
          </cell>
          <cell r="DQ23">
            <v>135.55405052599372</v>
          </cell>
          <cell r="DR23">
            <v>285.1690223209705</v>
          </cell>
          <cell r="DS23">
            <v>121.91084079049958</v>
          </cell>
          <cell r="DT23">
            <v>129.08512608351222</v>
          </cell>
          <cell r="DU23">
            <v>283.43041160155394</v>
          </cell>
          <cell r="DV23">
            <v>69.60991763177293</v>
          </cell>
          <cell r="DW23">
            <v>141.46505353041411</v>
          </cell>
          <cell r="DX23">
            <v>58.013035790249795</v>
          </cell>
          <cell r="DY23">
            <v>86.039424382870706</v>
          </cell>
          <cell r="DZ23">
            <v>120.31874182506215</v>
          </cell>
          <cell r="EA23">
            <v>263.55135479415344</v>
          </cell>
          <cell r="EB23">
            <v>219.36682700772363</v>
          </cell>
          <cell r="EC23">
            <v>64.259575503027889</v>
          </cell>
          <cell r="ED23">
            <v>136.94568951894351</v>
          </cell>
          <cell r="EE23">
            <v>286.43516290800773</v>
          </cell>
          <cell r="EF23">
            <v>63.535621549541965</v>
          </cell>
          <cell r="EG23">
            <v>103.32413647273712</v>
          </cell>
          <cell r="EH23">
            <v>141.34124550520087</v>
          </cell>
          <cell r="EI23">
            <v>248.69475647100376</v>
          </cell>
          <cell r="EJ23">
            <v>281.92162447789644</v>
          </cell>
          <cell r="EK23">
            <v>283.014036105076</v>
          </cell>
          <cell r="EL23">
            <v>69.553065122842312</v>
          </cell>
          <cell r="EM23">
            <v>160.77986236943963</v>
          </cell>
          <cell r="EN23">
            <v>206.87524394888209</v>
          </cell>
          <cell r="EO23">
            <v>89.476152027766346</v>
          </cell>
          <cell r="EP23">
            <v>56.665470031839305</v>
          </cell>
          <cell r="EQ23">
            <v>69.280641182481332</v>
          </cell>
          <cell r="ER23">
            <v>47.882163341581055</v>
          </cell>
          <cell r="ES23">
            <v>284.71396377950572</v>
          </cell>
          <cell r="ET23">
            <v>286.96145709067525</v>
          </cell>
          <cell r="EU23">
            <v>130.59160649913045</v>
          </cell>
          <cell r="EV23">
            <v>98.705763462870337</v>
          </cell>
          <cell r="EW23">
            <v>287.44608983150101</v>
          </cell>
          <cell r="EX23">
            <v>136.2900628947684</v>
          </cell>
          <cell r="EY23">
            <v>145.3310183793468</v>
          </cell>
          <cell r="EZ23">
            <v>195.30877293174265</v>
          </cell>
          <cell r="FA23">
            <v>57.787734996504369</v>
          </cell>
          <cell r="FB23">
            <v>153.06004004927138</v>
          </cell>
          <cell r="FC23">
            <v>106.62460327819514</v>
          </cell>
          <cell r="FD23">
            <v>138.09214432452944</v>
          </cell>
          <cell r="FE23">
            <v>136.58160386851588</v>
          </cell>
          <cell r="FF23">
            <v>134.71476747633318</v>
          </cell>
          <cell r="FG23">
            <v>135.55390517125431</v>
          </cell>
          <cell r="FH23">
            <v>132.87400580236422</v>
          </cell>
          <cell r="FI23">
            <v>253.61891421787055</v>
          </cell>
          <cell r="FJ23">
            <v>134.58351188334919</v>
          </cell>
          <cell r="FK23">
            <v>173.75084063883179</v>
          </cell>
          <cell r="FL23">
            <v>286.45754065464411</v>
          </cell>
          <cell r="FM23">
            <v>150.47208072028408</v>
          </cell>
          <cell r="FN23">
            <v>289.28233729398488</v>
          </cell>
          <cell r="FO23">
            <v>66.848915366332022</v>
          </cell>
          <cell r="FP23">
            <v>126.81367880874309</v>
          </cell>
          <cell r="FQ23">
            <v>174.01098924190438</v>
          </cell>
          <cell r="FR23">
            <v>283.79109030880903</v>
          </cell>
          <cell r="FS23">
            <v>260.14233632677747</v>
          </cell>
          <cell r="FT23">
            <v>152.3376125262854</v>
          </cell>
          <cell r="FU23">
            <v>193.97714047380242</v>
          </cell>
          <cell r="FV23">
            <v>254.4990806249188</v>
          </cell>
          <cell r="FW23">
            <v>289.37605735190778</v>
          </cell>
          <cell r="FX23">
            <v>53.711254232351003</v>
          </cell>
          <cell r="FY23">
            <v>93.834021557958977</v>
          </cell>
          <cell r="FZ23">
            <v>234.09883350434529</v>
          </cell>
          <cell r="GA23">
            <v>115.37715208443078</v>
          </cell>
          <cell r="GB23">
            <v>87.71314693692949</v>
          </cell>
          <cell r="GC23">
            <v>257.76206788859815</v>
          </cell>
          <cell r="GD23">
            <v>65.422924486188748</v>
          </cell>
          <cell r="GE23">
            <v>268.67262985692719</v>
          </cell>
          <cell r="GF23">
            <v>85.095026591731056</v>
          </cell>
          <cell r="GG23">
            <v>111.1352881701537</v>
          </cell>
          <cell r="GH23">
            <v>263.77522084856014</v>
          </cell>
          <cell r="GI23">
            <v>80.164029145327987</v>
          </cell>
          <cell r="GJ23">
            <v>67.852749412060149</v>
          </cell>
          <cell r="GK23">
            <v>129.92463518037832</v>
          </cell>
          <cell r="GL23">
            <v>242.08819906462139</v>
          </cell>
          <cell r="GM23">
            <v>119.2393999073045</v>
          </cell>
          <cell r="GN23">
            <v>286.26536045351344</v>
          </cell>
          <cell r="GO23">
            <v>169.01014977222189</v>
          </cell>
          <cell r="GP23">
            <v>247.06999344457185</v>
          </cell>
          <cell r="GQ23">
            <v>66.142642167354182</v>
          </cell>
          <cell r="GR23">
            <v>92.620259833420036</v>
          </cell>
          <cell r="GS23">
            <v>56.548443600416597</v>
          </cell>
          <cell r="GT23">
            <v>133.75499196997689</v>
          </cell>
          <cell r="GU23">
            <v>122.15656104284412</v>
          </cell>
          <cell r="GV23">
            <v>134.76797755911326</v>
          </cell>
          <cell r="GW23">
            <v>53.573889528384377</v>
          </cell>
          <cell r="GX23">
            <v>194.15966204660367</v>
          </cell>
          <cell r="GY23">
            <v>78.360038340486341</v>
          </cell>
          <cell r="GZ23">
            <v>87.71568513598109</v>
          </cell>
          <cell r="HA23">
            <v>135.2251401541958</v>
          </cell>
          <cell r="HB23">
            <v>61.481599173609901</v>
          </cell>
          <cell r="HC23">
            <v>286.0421813757273</v>
          </cell>
          <cell r="HD23">
            <v>128.80954968385976</v>
          </cell>
          <cell r="HE23">
            <v>263.47418156396913</v>
          </cell>
          <cell r="HF23">
            <v>286.01365569684685</v>
          </cell>
          <cell r="HG23">
            <v>68.403471151522382</v>
          </cell>
          <cell r="HH23">
            <v>146.07026164382881</v>
          </cell>
          <cell r="HI23">
            <v>135.92241215671299</v>
          </cell>
        </row>
        <row r="24">
          <cell r="B24" t="str">
            <v>agriculture</v>
          </cell>
          <cell r="C24">
            <v>120.97069634689281</v>
          </cell>
          <cell r="D24">
            <v>40.006674202798621</v>
          </cell>
          <cell r="E24">
            <v>421.99222974716571</v>
          </cell>
          <cell r="F24">
            <v>51.243051263244915</v>
          </cell>
          <cell r="G24">
            <v>141.94361945821319</v>
          </cell>
          <cell r="H24">
            <v>60.196932775702521</v>
          </cell>
          <cell r="I24">
            <v>238.6989358281952</v>
          </cell>
          <cell r="J24">
            <v>166.55776020006365</v>
          </cell>
          <cell r="K24">
            <v>143.36225845338188</v>
          </cell>
          <cell r="L24">
            <v>146.5893987137857</v>
          </cell>
          <cell r="M24">
            <v>97.9277880683414</v>
          </cell>
          <cell r="N24">
            <v>70.77146763696139</v>
          </cell>
          <cell r="O24">
            <v>111.75280439079744</v>
          </cell>
          <cell r="P24">
            <v>41.032834748598695</v>
          </cell>
          <cell r="Q24">
            <v>220.73544223014221</v>
          </cell>
          <cell r="R24">
            <v>40.902848139949278</v>
          </cell>
          <cell r="S24">
            <v>116.34967436648941</v>
          </cell>
          <cell r="T24">
            <v>50.719131384026298</v>
          </cell>
          <cell r="U24">
            <v>220.42761621117344</v>
          </cell>
          <cell r="V24">
            <v>170.57988543034824</v>
          </cell>
          <cell r="W24">
            <v>122.71672690867655</v>
          </cell>
          <cell r="X24">
            <v>152.63292397628169</v>
          </cell>
          <cell r="Y24">
            <v>250.96240188537467</v>
          </cell>
          <cell r="Z24">
            <v>143.63940474322555</v>
          </cell>
          <cell r="AA24">
            <v>193.0057825394766</v>
          </cell>
          <cell r="AB24">
            <v>249.36497377428969</v>
          </cell>
          <cell r="AC24">
            <v>108.71219561528447</v>
          </cell>
          <cell r="AD24">
            <v>185.46004570658801</v>
          </cell>
          <cell r="AE24">
            <v>114.25487055343442</v>
          </cell>
          <cell r="AF24">
            <v>226.36211219455046</v>
          </cell>
          <cell r="AG24">
            <v>243.92286827149044</v>
          </cell>
          <cell r="AH24">
            <v>362.50044623522666</v>
          </cell>
          <cell r="AI24">
            <v>144.9658848545011</v>
          </cell>
          <cell r="AJ24">
            <v>115.89475694768608</v>
          </cell>
          <cell r="AK24">
            <v>203.64713173450446</v>
          </cell>
          <cell r="AL24">
            <v>223.42666319844258</v>
          </cell>
          <cell r="AM24">
            <v>259.73357887731572</v>
          </cell>
          <cell r="AN24">
            <v>47.786013604323024</v>
          </cell>
          <cell r="AO24">
            <v>139.07519336799089</v>
          </cell>
          <cell r="AP24">
            <v>124.17226185119532</v>
          </cell>
          <cell r="AQ24">
            <v>198.77236725573772</v>
          </cell>
          <cell r="AR24">
            <v>127.55537627729157</v>
          </cell>
          <cell r="AS24">
            <v>196.64446914109357</v>
          </cell>
          <cell r="AT24">
            <v>148.698508576682</v>
          </cell>
          <cell r="AU24">
            <v>384.73194648208323</v>
          </cell>
          <cell r="AV24">
            <v>332.45199700119178</v>
          </cell>
          <cell r="AW24">
            <v>182.04462570774885</v>
          </cell>
          <cell r="AX24">
            <v>181.07617487278941</v>
          </cell>
          <cell r="AY24">
            <v>402.09605295679256</v>
          </cell>
          <cell r="AZ24">
            <v>195.77539044648239</v>
          </cell>
          <cell r="BA24">
            <v>173.33998652954716</v>
          </cell>
          <cell r="BB24">
            <v>171.35556446879127</v>
          </cell>
          <cell r="BC24">
            <v>124.63229172378493</v>
          </cell>
          <cell r="BD24">
            <v>94.83194337876472</v>
          </cell>
          <cell r="BE24">
            <v>147.99365787803418</v>
          </cell>
          <cell r="BF24">
            <v>126.26611371829408</v>
          </cell>
          <cell r="BG24">
            <v>55.791538980830261</v>
          </cell>
          <cell r="BH24">
            <v>364.38353597471138</v>
          </cell>
          <cell r="BI24">
            <v>284.9449427114007</v>
          </cell>
          <cell r="BJ24">
            <v>356.89719273393422</v>
          </cell>
          <cell r="BK24">
            <v>73.267587591296078</v>
          </cell>
          <cell r="BL24">
            <v>338.52866926503594</v>
          </cell>
          <cell r="BM24">
            <v>351.8442974351513</v>
          </cell>
          <cell r="BN24">
            <v>40.622185064472298</v>
          </cell>
          <cell r="BO24">
            <v>124.8965357775689</v>
          </cell>
          <cell r="BP24">
            <v>170.82753192255788</v>
          </cell>
          <cell r="BQ24">
            <v>53.602859428263201</v>
          </cell>
          <cell r="BR24">
            <v>64.902782266975578</v>
          </cell>
          <cell r="BS24">
            <v>361.20195636603199</v>
          </cell>
          <cell r="BT24">
            <v>91.588825304175359</v>
          </cell>
          <cell r="BU24">
            <v>149.31607219813168</v>
          </cell>
          <cell r="BV24">
            <v>330.97580762128052</v>
          </cell>
          <cell r="BW24">
            <v>269.54928226664214</v>
          </cell>
          <cell r="BX24">
            <v>107.17705957509659</v>
          </cell>
          <cell r="BY24">
            <v>76.510172139273436</v>
          </cell>
          <cell r="BZ24">
            <v>137.135042164476</v>
          </cell>
          <cell r="CA24">
            <v>180.23445440570569</v>
          </cell>
          <cell r="CB24">
            <v>107.30462065910058</v>
          </cell>
          <cell r="CC24">
            <v>132.34902791782909</v>
          </cell>
          <cell r="CD24">
            <v>42.188879377959402</v>
          </cell>
          <cell r="CE24">
            <v>328.1987276405298</v>
          </cell>
          <cell r="CF24">
            <v>246.69381689013341</v>
          </cell>
          <cell r="CG24">
            <v>336.64274414624953</v>
          </cell>
          <cell r="CH24">
            <v>129.93669974758606</v>
          </cell>
          <cell r="CI24">
            <v>297.77869695175946</v>
          </cell>
          <cell r="CJ24">
            <v>181.88414732090092</v>
          </cell>
          <cell r="CK24">
            <v>294.66861825905903</v>
          </cell>
          <cell r="CL24">
            <v>300.34508087220763</v>
          </cell>
          <cell r="CM24">
            <v>317.21737403574014</v>
          </cell>
          <cell r="CN24">
            <v>121.54937421176665</v>
          </cell>
          <cell r="CO24">
            <v>173.22972810943912</v>
          </cell>
          <cell r="CP24">
            <v>222.28939460041585</v>
          </cell>
          <cell r="CQ24">
            <v>387.93600977820944</v>
          </cell>
          <cell r="CR24">
            <v>46.8665145652907</v>
          </cell>
          <cell r="CS24">
            <v>76.431000983029193</v>
          </cell>
          <cell r="CT24">
            <v>159.86522784392787</v>
          </cell>
          <cell r="CU24">
            <v>136.953789535184</v>
          </cell>
          <cell r="CV24">
            <v>40.940044374170284</v>
          </cell>
          <cell r="CW24">
            <v>197.27339476596859</v>
          </cell>
          <cell r="CX24">
            <v>288.82686907163026</v>
          </cell>
          <cell r="CY24">
            <v>201.71892047296228</v>
          </cell>
          <cell r="CZ24">
            <v>140.34912041163562</v>
          </cell>
          <cell r="DA24">
            <v>49.288597635026399</v>
          </cell>
          <cell r="DB24">
            <v>50.130146485216635</v>
          </cell>
          <cell r="DC24">
            <v>108.29709663844564</v>
          </cell>
          <cell r="DD24">
            <v>47.869787792293657</v>
          </cell>
          <cell r="DE24">
            <v>40.006674202798621</v>
          </cell>
          <cell r="DF24">
            <v>363.31384747503506</v>
          </cell>
          <cell r="DG24">
            <v>125.72969581651076</v>
          </cell>
          <cell r="DH24">
            <v>145.8538112153575</v>
          </cell>
          <cell r="DI24">
            <v>79.557402288469262</v>
          </cell>
          <cell r="DJ24">
            <v>335.07482621611223</v>
          </cell>
          <cell r="DK24">
            <v>62.548105060612208</v>
          </cell>
          <cell r="DL24">
            <v>308.86579963990403</v>
          </cell>
          <cell r="DM24">
            <v>126.31819174206971</v>
          </cell>
          <cell r="DN24">
            <v>151.06105520926798</v>
          </cell>
          <cell r="DO24">
            <v>264.31684429055395</v>
          </cell>
          <cell r="DP24">
            <v>140.5031282829803</v>
          </cell>
          <cell r="DQ24">
            <v>162.16592922446353</v>
          </cell>
          <cell r="DR24">
            <v>404.98890454337197</v>
          </cell>
          <cell r="DS24">
            <v>116.54961341594984</v>
          </cell>
          <cell r="DT24">
            <v>94.705485494374543</v>
          </cell>
          <cell r="DU24">
            <v>346.38304887457519</v>
          </cell>
          <cell r="DV24">
            <v>63.587618775189235</v>
          </cell>
          <cell r="DW24">
            <v>268.19921212149779</v>
          </cell>
          <cell r="DX24">
            <v>51.036248640954696</v>
          </cell>
          <cell r="DY24">
            <v>72.920298580667776</v>
          </cell>
          <cell r="DZ24">
            <v>114.2547521379929</v>
          </cell>
          <cell r="EA24">
            <v>207.3882045909869</v>
          </cell>
          <cell r="EB24">
            <v>310.97975167999306</v>
          </cell>
          <cell r="EC24">
            <v>57.758882504744285</v>
          </cell>
          <cell r="ED24">
            <v>151.74751563705462</v>
          </cell>
          <cell r="EE24">
            <v>372.33830889246809</v>
          </cell>
          <cell r="EF24">
            <v>56.373428059023965</v>
          </cell>
          <cell r="EG24">
            <v>203.74557230105944</v>
          </cell>
          <cell r="EH24">
            <v>124.51841641651851</v>
          </cell>
          <cell r="EI24">
            <v>324.91895624246257</v>
          </cell>
          <cell r="EJ24">
            <v>327.63918559017634</v>
          </cell>
          <cell r="EK24">
            <v>298.25026519320653</v>
          </cell>
          <cell r="EL24">
            <v>64.273675970946528</v>
          </cell>
          <cell r="EM24">
            <v>164.73669143642567</v>
          </cell>
          <cell r="EN24">
            <v>167.31353430114029</v>
          </cell>
          <cell r="EO24">
            <v>58.390829730486445</v>
          </cell>
          <cell r="EP24">
            <v>50.663284431223083</v>
          </cell>
          <cell r="EQ24">
            <v>72.569642019635353</v>
          </cell>
          <cell r="ER24">
            <v>40.782497022208318</v>
          </cell>
          <cell r="ES24">
            <v>373.35104403234715</v>
          </cell>
          <cell r="ET24">
            <v>406.63334036005244</v>
          </cell>
          <cell r="EU24">
            <v>128.99023574112564</v>
          </cell>
          <cell r="EV24">
            <v>203.78240978675058</v>
          </cell>
          <cell r="EW24">
            <v>385.14014959860668</v>
          </cell>
          <cell r="EX24">
            <v>126.27604495738686</v>
          </cell>
          <cell r="EY24">
            <v>133.96310660071958</v>
          </cell>
          <cell r="EZ24">
            <v>300.75593012975276</v>
          </cell>
          <cell r="FA24">
            <v>51.432076444287787</v>
          </cell>
          <cell r="FB24">
            <v>129.77478275756027</v>
          </cell>
          <cell r="FC24">
            <v>90.53979996189257</v>
          </cell>
          <cell r="FD24">
            <v>230.85786319650191</v>
          </cell>
          <cell r="FE24">
            <v>272.97764950787825</v>
          </cell>
          <cell r="FF24">
            <v>162.22005318907409</v>
          </cell>
          <cell r="FG24">
            <v>232.76458732754523</v>
          </cell>
          <cell r="FH24">
            <v>209.18425284301762</v>
          </cell>
          <cell r="FI24">
            <v>326.67251651917303</v>
          </cell>
          <cell r="FJ24">
            <v>157.09464382979979</v>
          </cell>
          <cell r="FK24">
            <v>119.36552270275574</v>
          </cell>
          <cell r="FL24">
            <v>353.50714273207808</v>
          </cell>
          <cell r="FM24">
            <v>139.71679886870058</v>
          </cell>
          <cell r="FN24">
            <v>362.08103164487324</v>
          </cell>
          <cell r="FO24">
            <v>61.364251211236166</v>
          </cell>
          <cell r="FP24">
            <v>117.04880361111459</v>
          </cell>
          <cell r="FQ24">
            <v>149.9485316653271</v>
          </cell>
          <cell r="FR24">
            <v>346.85914640720307</v>
          </cell>
          <cell r="FS24">
            <v>242.16402828993728</v>
          </cell>
          <cell r="FT24">
            <v>202.24465006480293</v>
          </cell>
          <cell r="FU24">
            <v>172.92637170086493</v>
          </cell>
          <cell r="FV24">
            <v>207.73584226861368</v>
          </cell>
          <cell r="FW24">
            <v>421.99222974716571</v>
          </cell>
          <cell r="FX24">
            <v>47.30964917761289</v>
          </cell>
          <cell r="FY24">
            <v>85.978278095754575</v>
          </cell>
          <cell r="FZ24">
            <v>181.66995460316662</v>
          </cell>
          <cell r="GA24">
            <v>121.09153368584872</v>
          </cell>
          <cell r="GB24">
            <v>89.957496332563068</v>
          </cell>
          <cell r="GC24">
            <v>317.42701858441859</v>
          </cell>
          <cell r="GD24">
            <v>59.653849474030814</v>
          </cell>
          <cell r="GE24">
            <v>266.94918792534935</v>
          </cell>
          <cell r="GF24">
            <v>134.06246288181165</v>
          </cell>
          <cell r="GG24">
            <v>94.177055516181241</v>
          </cell>
          <cell r="GH24">
            <v>238.5900692729532</v>
          </cell>
          <cell r="GI24">
            <v>77.225075709624917</v>
          </cell>
          <cell r="GJ24">
            <v>47.760604022105383</v>
          </cell>
          <cell r="GK24">
            <v>150.57642332417294</v>
          </cell>
          <cell r="GL24">
            <v>280.50598389271528</v>
          </cell>
          <cell r="GM24">
            <v>99.894821996106245</v>
          </cell>
          <cell r="GN24">
            <v>344.31058858510124</v>
          </cell>
          <cell r="GO24">
            <v>191.4369788741829</v>
          </cell>
          <cell r="GP24">
            <v>228.32885324763055</v>
          </cell>
          <cell r="GQ24">
            <v>61.754534326537666</v>
          </cell>
          <cell r="GR24">
            <v>76.298354589857325</v>
          </cell>
          <cell r="GS24">
            <v>50.396937754538733</v>
          </cell>
          <cell r="GT24">
            <v>129.22073159230172</v>
          </cell>
          <cell r="GU24">
            <v>157.55065273874428</v>
          </cell>
          <cell r="GV24">
            <v>120.58815197988952</v>
          </cell>
          <cell r="GW24">
            <v>45.73327278499724</v>
          </cell>
          <cell r="GX24">
            <v>144.3826743112289</v>
          </cell>
          <cell r="GY24">
            <v>80.171816475627963</v>
          </cell>
          <cell r="GZ24">
            <v>87.776857348025104</v>
          </cell>
          <cell r="HA24">
            <v>225.35384083410622</v>
          </cell>
          <cell r="HB24">
            <v>63.631766120734206</v>
          </cell>
          <cell r="HC24">
            <v>380.35380503962773</v>
          </cell>
          <cell r="HD24">
            <v>135.34701666485716</v>
          </cell>
          <cell r="HE24">
            <v>320.69865177982399</v>
          </cell>
          <cell r="HF24">
            <v>346.87734414094717</v>
          </cell>
          <cell r="HG24">
            <v>67.043762603568297</v>
          </cell>
          <cell r="HH24">
            <v>147.17344223218146</v>
          </cell>
          <cell r="HI24">
            <v>126.70279274927418</v>
          </cell>
        </row>
        <row r="25">
          <cell r="B25" t="str">
            <v>arable</v>
          </cell>
          <cell r="C25">
            <v>130.87069634689283</v>
          </cell>
          <cell r="D25">
            <v>40.006674202798621</v>
          </cell>
          <cell r="E25">
            <v>421.99222974716571</v>
          </cell>
          <cell r="F25">
            <v>51.29609918355191</v>
          </cell>
          <cell r="G25">
            <v>150.24508841345002</v>
          </cell>
          <cell r="H25">
            <v>60.324744358245468</v>
          </cell>
          <cell r="I25">
            <v>273.37044349521574</v>
          </cell>
          <cell r="J25">
            <v>182.07384041394803</v>
          </cell>
          <cell r="K25">
            <v>148.74551606301952</v>
          </cell>
          <cell r="L25">
            <v>151.53777607035067</v>
          </cell>
          <cell r="M25">
            <v>101.68838852536931</v>
          </cell>
          <cell r="N25">
            <v>70.848083392782087</v>
          </cell>
          <cell r="O25">
            <v>113.40448722127485</v>
          </cell>
          <cell r="P25">
            <v>41.048319805901464</v>
          </cell>
          <cell r="Q25">
            <v>236.50545398035899</v>
          </cell>
          <cell r="R25">
            <v>40.910153738025826</v>
          </cell>
          <cell r="S25">
            <v>119.17836576424409</v>
          </cell>
          <cell r="T25">
            <v>50.754915732917453</v>
          </cell>
          <cell r="U25">
            <v>234.1052443400778</v>
          </cell>
          <cell r="V25">
            <v>180.5278322940994</v>
          </cell>
          <cell r="W25">
            <v>122.72117505421863</v>
          </cell>
          <cell r="X25">
            <v>154.53968613883291</v>
          </cell>
          <cell r="Y25">
            <v>278.65888119119654</v>
          </cell>
          <cell r="Z25">
            <v>151.27571834256014</v>
          </cell>
          <cell r="AA25">
            <v>193.0057825394766</v>
          </cell>
          <cell r="AB25">
            <v>280.59083945891581</v>
          </cell>
          <cell r="AC25">
            <v>109.29270241899316</v>
          </cell>
          <cell r="AD25">
            <v>191.77844653521953</v>
          </cell>
          <cell r="AE25">
            <v>114.25488685207661</v>
          </cell>
          <cell r="AF25">
            <v>246.57216732529591</v>
          </cell>
          <cell r="AG25">
            <v>272.80929099844843</v>
          </cell>
          <cell r="AH25">
            <v>362.50044623522666</v>
          </cell>
          <cell r="AI25">
            <v>150.31967089661075</v>
          </cell>
          <cell r="AJ25">
            <v>115.89475856181684</v>
          </cell>
          <cell r="AK25">
            <v>231.20872834941252</v>
          </cell>
          <cell r="AL25">
            <v>246.08639085620004</v>
          </cell>
          <cell r="AM25">
            <v>294.31447161157161</v>
          </cell>
          <cell r="AN25">
            <v>47.786013812519379</v>
          </cell>
          <cell r="AO25">
            <v>143.97818560063973</v>
          </cell>
          <cell r="AP25">
            <v>129.62906033845013</v>
          </cell>
          <cell r="AQ25">
            <v>215.46630061659272</v>
          </cell>
          <cell r="AR25">
            <v>128.39231102806266</v>
          </cell>
          <cell r="AS25">
            <v>205.17334977521716</v>
          </cell>
          <cell r="AT25">
            <v>151.79081539140509</v>
          </cell>
          <cell r="AU25">
            <v>384.73194648208323</v>
          </cell>
          <cell r="AV25">
            <v>332.45199700119178</v>
          </cell>
          <cell r="AW25">
            <v>197.6623686251512</v>
          </cell>
          <cell r="AX25">
            <v>198.00519940074707</v>
          </cell>
          <cell r="AY25">
            <v>402.09605295679256</v>
          </cell>
          <cell r="AZ25">
            <v>213.23959423934107</v>
          </cell>
          <cell r="BA25">
            <v>176.47421723044062</v>
          </cell>
          <cell r="BB25">
            <v>181.16728204506984</v>
          </cell>
          <cell r="BC25">
            <v>127.75060022232643</v>
          </cell>
          <cell r="BD25">
            <v>98.876163371987246</v>
          </cell>
          <cell r="BE25">
            <v>151.23926477888159</v>
          </cell>
          <cell r="BF25">
            <v>126.98229159962287</v>
          </cell>
          <cell r="BG25">
            <v>55.803152646310359</v>
          </cell>
          <cell r="BH25">
            <v>364.38353597471138</v>
          </cell>
          <cell r="BI25">
            <v>290.19772384208073</v>
          </cell>
          <cell r="BJ25">
            <v>356.89719273393422</v>
          </cell>
          <cell r="BK25">
            <v>73.275038676879817</v>
          </cell>
          <cell r="BL25">
            <v>338.52866926503594</v>
          </cell>
          <cell r="BM25">
            <v>351.8442974351513</v>
          </cell>
          <cell r="BN25">
            <v>40.666630547159286</v>
          </cell>
          <cell r="BO25">
            <v>124.8994172670555</v>
          </cell>
          <cell r="BP25">
            <v>187.1327482247541</v>
          </cell>
          <cell r="BQ25">
            <v>53.602859643375659</v>
          </cell>
          <cell r="BR25">
            <v>67.182418739515583</v>
          </cell>
          <cell r="BS25">
            <v>361.20195636603199</v>
          </cell>
          <cell r="BT25">
            <v>91.588900497586351</v>
          </cell>
          <cell r="BU25">
            <v>151.29333657267165</v>
          </cell>
          <cell r="BV25">
            <v>344.85226919952527</v>
          </cell>
          <cell r="BW25">
            <v>293.38783344258542</v>
          </cell>
          <cell r="BX25">
            <v>107.17706044104726</v>
          </cell>
          <cell r="BY25">
            <v>78.575093039793288</v>
          </cell>
          <cell r="BZ25">
            <v>139.18357604661369</v>
          </cell>
          <cell r="CA25">
            <v>193.67413599657445</v>
          </cell>
          <cell r="CB25">
            <v>121.4274507938736</v>
          </cell>
          <cell r="CC25">
            <v>146.39917819993812</v>
          </cell>
          <cell r="CD25">
            <v>42.188884114827353</v>
          </cell>
          <cell r="CE25">
            <v>328.1987276405298</v>
          </cell>
          <cell r="CF25">
            <v>271.38146983359178</v>
          </cell>
          <cell r="CG25">
            <v>336.64274414624953</v>
          </cell>
          <cell r="CH25">
            <v>130.50776203933449</v>
          </cell>
          <cell r="CI25">
            <v>297.77869695175946</v>
          </cell>
          <cell r="CJ25">
            <v>195.91962596767294</v>
          </cell>
          <cell r="CK25">
            <v>312.19604627606452</v>
          </cell>
          <cell r="CL25">
            <v>300.34508087220763</v>
          </cell>
          <cell r="CM25">
            <v>317.21737403574014</v>
          </cell>
          <cell r="CN25">
            <v>122.09927144679261</v>
          </cell>
          <cell r="CO25">
            <v>173.2297322804867</v>
          </cell>
          <cell r="CP25">
            <v>246.79891891647372</v>
          </cell>
          <cell r="CQ25">
            <v>387.93600977820944</v>
          </cell>
          <cell r="CR25">
            <v>46.882638104403107</v>
          </cell>
          <cell r="CS25">
            <v>76.863513041369771</v>
          </cell>
          <cell r="CT25">
            <v>161.28931067119572</v>
          </cell>
          <cell r="CU25">
            <v>137.71255633700503</v>
          </cell>
          <cell r="CV25">
            <v>40.95362547171041</v>
          </cell>
          <cell r="CW25">
            <v>215.36583040271441</v>
          </cell>
          <cell r="CX25">
            <v>324.65522717637265</v>
          </cell>
          <cell r="CY25">
            <v>207.84165485290049</v>
          </cell>
          <cell r="CZ25">
            <v>141.00933752388386</v>
          </cell>
          <cell r="DA25">
            <v>49.513792191213625</v>
          </cell>
          <cell r="DB25">
            <v>50.170549364654285</v>
          </cell>
          <cell r="DC25">
            <v>108.29711785050544</v>
          </cell>
          <cell r="DD25">
            <v>47.933925388256746</v>
          </cell>
          <cell r="DE25">
            <v>40.006674202798621</v>
          </cell>
          <cell r="DF25">
            <v>363.31384747503506</v>
          </cell>
          <cell r="DG25">
            <v>125.73584480568913</v>
          </cell>
          <cell r="DH25">
            <v>159.56087108132596</v>
          </cell>
          <cell r="DI25">
            <v>80.376034473809497</v>
          </cell>
          <cell r="DJ25">
            <v>341.75261216134578</v>
          </cell>
          <cell r="DK25">
            <v>62.564787075158442</v>
          </cell>
          <cell r="DL25">
            <v>308.86579963990403</v>
          </cell>
          <cell r="DM25">
            <v>126.32497291733689</v>
          </cell>
          <cell r="DN25">
            <v>154.67023364409732</v>
          </cell>
          <cell r="DO25">
            <v>281.43094214303767</v>
          </cell>
          <cell r="DP25">
            <v>145.19263839482809</v>
          </cell>
          <cell r="DQ25">
            <v>176.87929310894714</v>
          </cell>
          <cell r="DR25">
            <v>404.98890454337197</v>
          </cell>
          <cell r="DS25">
            <v>117.11585535453112</v>
          </cell>
          <cell r="DT25">
            <v>96.787402308596796</v>
          </cell>
          <cell r="DU25">
            <v>346.38304887457519</v>
          </cell>
          <cell r="DV25">
            <v>63.667838325060266</v>
          </cell>
          <cell r="DW25">
            <v>268.19921212149779</v>
          </cell>
          <cell r="DX25">
            <v>51.101592264923376</v>
          </cell>
          <cell r="DY25">
            <v>73.507491863985919</v>
          </cell>
          <cell r="DZ25">
            <v>114.28325880268822</v>
          </cell>
          <cell r="EA25">
            <v>215.3799639885649</v>
          </cell>
          <cell r="EB25">
            <v>310.97975167999306</v>
          </cell>
          <cell r="EC25">
            <v>57.769425436303585</v>
          </cell>
          <cell r="ED25">
            <v>162.4125805030055</v>
          </cell>
          <cell r="EE25">
            <v>372.33830889246809</v>
          </cell>
          <cell r="EF25">
            <v>56.387445324779669</v>
          </cell>
          <cell r="EG25">
            <v>203.74557230105944</v>
          </cell>
          <cell r="EH25">
            <v>124.78992922993714</v>
          </cell>
          <cell r="EI25">
            <v>324.91895624246257</v>
          </cell>
          <cell r="EJ25">
            <v>327.63918559017634</v>
          </cell>
          <cell r="EK25">
            <v>325.40949777633148</v>
          </cell>
          <cell r="EL25">
            <v>64.490405422815172</v>
          </cell>
          <cell r="EM25">
            <v>176.99754719901148</v>
          </cell>
          <cell r="EN25">
            <v>170.1554738394251</v>
          </cell>
          <cell r="EO25">
            <v>58.400908494513011</v>
          </cell>
          <cell r="EP25">
            <v>50.778082723701658</v>
          </cell>
          <cell r="EQ25">
            <v>72.599791643763893</v>
          </cell>
          <cell r="ER25">
            <v>40.794989226393234</v>
          </cell>
          <cell r="ES25">
            <v>373.35104403234715</v>
          </cell>
          <cell r="ET25">
            <v>406.63334036005244</v>
          </cell>
          <cell r="EU25">
            <v>132.90995583014185</v>
          </cell>
          <cell r="EV25">
            <v>203.78240978675058</v>
          </cell>
          <cell r="EW25">
            <v>385.14014959860668</v>
          </cell>
          <cell r="EX25">
            <v>127.61464480508957</v>
          </cell>
          <cell r="EY25">
            <v>143.30904878008931</v>
          </cell>
          <cell r="EZ25">
            <v>300.75593012975276</v>
          </cell>
          <cell r="FA25">
            <v>51.461853553230448</v>
          </cell>
          <cell r="FB25">
            <v>129.92368517377031</v>
          </cell>
          <cell r="FC25">
            <v>90.54024382122283</v>
          </cell>
          <cell r="FD25">
            <v>266.97519035680682</v>
          </cell>
          <cell r="FE25">
            <v>272.97764950787825</v>
          </cell>
          <cell r="FF25">
            <v>173.89550806185531</v>
          </cell>
          <cell r="FG25">
            <v>268.09368834212319</v>
          </cell>
          <cell r="FH25">
            <v>237.42674305165107</v>
          </cell>
          <cell r="FI25">
            <v>326.67251651917303</v>
          </cell>
          <cell r="FJ25">
            <v>167.06141887548972</v>
          </cell>
          <cell r="FK25">
            <v>121.16336720756102</v>
          </cell>
          <cell r="FL25">
            <v>353.50714273207808</v>
          </cell>
          <cell r="FM25">
            <v>143.59833185329396</v>
          </cell>
          <cell r="FN25">
            <v>362.08103164487324</v>
          </cell>
          <cell r="FO25">
            <v>61.568380459225949</v>
          </cell>
          <cell r="FP25">
            <v>117.04880433934041</v>
          </cell>
          <cell r="FQ25">
            <v>151.78372464317027</v>
          </cell>
          <cell r="FR25">
            <v>346.85914640720307</v>
          </cell>
          <cell r="FS25">
            <v>261.34756940082929</v>
          </cell>
          <cell r="FT25">
            <v>223.82940395724611</v>
          </cell>
          <cell r="FU25">
            <v>179.56212043908977</v>
          </cell>
          <cell r="FV25">
            <v>217.17963709965852</v>
          </cell>
          <cell r="FW25">
            <v>421.99222974716571</v>
          </cell>
          <cell r="FX25">
            <v>47.316973931324718</v>
          </cell>
          <cell r="FY25">
            <v>85.978381395491638</v>
          </cell>
          <cell r="FZ25">
            <v>187.36027676540962</v>
          </cell>
          <cell r="GA25">
            <v>124.62808894944568</v>
          </cell>
          <cell r="GB25">
            <v>96.535018842991661</v>
          </cell>
          <cell r="GC25">
            <v>317.42701858441859</v>
          </cell>
          <cell r="GD25">
            <v>60.067425757902662</v>
          </cell>
          <cell r="GE25">
            <v>297.50709930684928</v>
          </cell>
          <cell r="GF25">
            <v>154.78128817056827</v>
          </cell>
          <cell r="GG25">
            <v>94.179344828041906</v>
          </cell>
          <cell r="GH25">
            <v>259.98526179757687</v>
          </cell>
          <cell r="GI25">
            <v>77.838668534783437</v>
          </cell>
          <cell r="GJ25">
            <v>47.760606371417879</v>
          </cell>
          <cell r="GK25">
            <v>162.04328526205614</v>
          </cell>
          <cell r="GL25">
            <v>311.48579650938774</v>
          </cell>
          <cell r="GM25">
            <v>102.27273687597997</v>
          </cell>
          <cell r="GN25">
            <v>344.31058858510124</v>
          </cell>
          <cell r="GO25">
            <v>208.18378917333624</v>
          </cell>
          <cell r="GP25">
            <v>250.25931319805002</v>
          </cell>
          <cell r="GQ25">
            <v>61.761793994199536</v>
          </cell>
          <cell r="GR25">
            <v>78.25892754647505</v>
          </cell>
          <cell r="GS25">
            <v>50.566264871347819</v>
          </cell>
          <cell r="GT25">
            <v>129.86644711444626</v>
          </cell>
          <cell r="GU25">
            <v>172.27153141042703</v>
          </cell>
          <cell r="GV25">
            <v>120.63272486157653</v>
          </cell>
          <cell r="GW25">
            <v>45.862907943542218</v>
          </cell>
          <cell r="GX25">
            <v>145.57154921188499</v>
          </cell>
          <cell r="GY25">
            <v>87.542513992271992</v>
          </cell>
          <cell r="GZ25">
            <v>94.459390067457292</v>
          </cell>
          <cell r="HA25">
            <v>258.23359302257052</v>
          </cell>
          <cell r="HB25">
            <v>63.89018169504984</v>
          </cell>
          <cell r="HC25">
            <v>380.35380503962773</v>
          </cell>
          <cell r="HD25">
            <v>139.90132301056394</v>
          </cell>
          <cell r="HE25">
            <v>320.69865177982399</v>
          </cell>
          <cell r="HF25">
            <v>346.87734414094717</v>
          </cell>
          <cell r="HG25">
            <v>67.050537615274663</v>
          </cell>
          <cell r="HH25">
            <v>155.61235252438618</v>
          </cell>
          <cell r="HI25">
            <v>126.70306632731344</v>
          </cell>
        </row>
        <row r="26">
          <cell r="B26" t="str">
            <v>arable, fallow</v>
          </cell>
          <cell r="C26">
            <v>140.77069634689283</v>
          </cell>
          <cell r="D26">
            <v>40.006674202798621</v>
          </cell>
          <cell r="E26">
            <v>421.99222974716571</v>
          </cell>
          <cell r="F26">
            <v>51.349147103858904</v>
          </cell>
          <cell r="G26">
            <v>158.54655736868685</v>
          </cell>
          <cell r="H26">
            <v>60.452555940788407</v>
          </cell>
          <cell r="I26">
            <v>281.5790175110011</v>
          </cell>
          <cell r="J26">
            <v>197.58992062783238</v>
          </cell>
          <cell r="K26">
            <v>154.12877367265719</v>
          </cell>
          <cell r="L26">
            <v>156.48615342691562</v>
          </cell>
          <cell r="M26">
            <v>105.44898898239721</v>
          </cell>
          <cell r="N26">
            <v>70.924699148602784</v>
          </cell>
          <cell r="O26">
            <v>115.05617005175226</v>
          </cell>
          <cell r="P26">
            <v>41.063804863204233</v>
          </cell>
          <cell r="Q26">
            <v>252.27546573057577</v>
          </cell>
          <cell r="R26">
            <v>40.917459336102375</v>
          </cell>
          <cell r="S26">
            <v>122.00705716199877</v>
          </cell>
          <cell r="T26">
            <v>50.790700081808602</v>
          </cell>
          <cell r="U26">
            <v>247.78287246898222</v>
          </cell>
          <cell r="V26">
            <v>190.47577915785055</v>
          </cell>
          <cell r="W26">
            <v>122.72562319976072</v>
          </cell>
          <cell r="X26">
            <v>156.44644830138407</v>
          </cell>
          <cell r="Y26">
            <v>306.35536049701847</v>
          </cell>
          <cell r="Z26">
            <v>158.91203194189472</v>
          </cell>
          <cell r="AA26">
            <v>193.0057825394766</v>
          </cell>
          <cell r="AB26">
            <v>301.81963841129067</v>
          </cell>
          <cell r="AC26">
            <v>109.87320922270183</v>
          </cell>
          <cell r="AD26">
            <v>198.096847363851</v>
          </cell>
          <cell r="AE26">
            <v>114.25490315071879</v>
          </cell>
          <cell r="AF26">
            <v>266.78222245604138</v>
          </cell>
          <cell r="AG26">
            <v>272.80929099844843</v>
          </cell>
          <cell r="AH26">
            <v>362.50044623522666</v>
          </cell>
          <cell r="AI26">
            <v>155.67345693872039</v>
          </cell>
          <cell r="AJ26">
            <v>115.89476017594761</v>
          </cell>
          <cell r="AK26">
            <v>258.77032496432054</v>
          </cell>
          <cell r="AL26">
            <v>268.74611851395747</v>
          </cell>
          <cell r="AM26">
            <v>302.19026290641972</v>
          </cell>
          <cell r="AN26">
            <v>47.786014020715726</v>
          </cell>
          <cell r="AO26">
            <v>148.88117783328852</v>
          </cell>
          <cell r="AP26">
            <v>135.08585882570495</v>
          </cell>
          <cell r="AQ26">
            <v>232.16023397744769</v>
          </cell>
          <cell r="AR26">
            <v>129.22924577883376</v>
          </cell>
          <cell r="AS26">
            <v>213.70223040934081</v>
          </cell>
          <cell r="AT26">
            <v>154.88312220612818</v>
          </cell>
          <cell r="AU26">
            <v>384.73194648208323</v>
          </cell>
          <cell r="AV26">
            <v>332.45199700119178</v>
          </cell>
          <cell r="AW26">
            <v>213.28011154255356</v>
          </cell>
          <cell r="AX26">
            <v>214.93422392870474</v>
          </cell>
          <cell r="AY26">
            <v>402.09605295679256</v>
          </cell>
          <cell r="AZ26">
            <v>230.70379803219976</v>
          </cell>
          <cell r="BA26">
            <v>179.60844793133413</v>
          </cell>
          <cell r="BB26">
            <v>190.97899962134838</v>
          </cell>
          <cell r="BC26">
            <v>130.86890872086792</v>
          </cell>
          <cell r="BD26">
            <v>102.92038336520977</v>
          </cell>
          <cell r="BE26">
            <v>154.484871679729</v>
          </cell>
          <cell r="BF26">
            <v>127.69846948095164</v>
          </cell>
          <cell r="BG26">
            <v>55.814766311790464</v>
          </cell>
          <cell r="BH26">
            <v>364.38353597471138</v>
          </cell>
          <cell r="BI26">
            <v>290.19772384208073</v>
          </cell>
          <cell r="BJ26">
            <v>356.89719273393422</v>
          </cell>
          <cell r="BK26">
            <v>73.282489762463555</v>
          </cell>
          <cell r="BL26">
            <v>338.52866926503594</v>
          </cell>
          <cell r="BM26">
            <v>351.8442974351513</v>
          </cell>
          <cell r="BN26">
            <v>40.711076029846282</v>
          </cell>
          <cell r="BO26">
            <v>124.90229875654209</v>
          </cell>
          <cell r="BP26">
            <v>203.43796452695028</v>
          </cell>
          <cell r="BQ26">
            <v>53.602859858488117</v>
          </cell>
          <cell r="BR26">
            <v>69.462055212055603</v>
          </cell>
          <cell r="BS26">
            <v>361.20195636603199</v>
          </cell>
          <cell r="BT26">
            <v>91.58897569099733</v>
          </cell>
          <cell r="BU26">
            <v>153.27060094721156</v>
          </cell>
          <cell r="BV26">
            <v>344.85226919952527</v>
          </cell>
          <cell r="BW26">
            <v>293.38783344258542</v>
          </cell>
          <cell r="BX26">
            <v>107.17706130699794</v>
          </cell>
          <cell r="BY26">
            <v>80.640013940313139</v>
          </cell>
          <cell r="BZ26">
            <v>141.23210992875138</v>
          </cell>
          <cell r="CA26">
            <v>207.11381758744315</v>
          </cell>
          <cell r="CB26">
            <v>135.55028092864663</v>
          </cell>
          <cell r="CC26">
            <v>160.44932848204718</v>
          </cell>
          <cell r="CD26">
            <v>42.188888851695303</v>
          </cell>
          <cell r="CE26">
            <v>328.1987276405298</v>
          </cell>
          <cell r="CF26">
            <v>296.06912277705015</v>
          </cell>
          <cell r="CG26">
            <v>336.64274414624953</v>
          </cell>
          <cell r="CH26">
            <v>131.07882433108296</v>
          </cell>
          <cell r="CI26">
            <v>297.77869695175946</v>
          </cell>
          <cell r="CJ26">
            <v>209.95510461444493</v>
          </cell>
          <cell r="CK26">
            <v>312.19604627606452</v>
          </cell>
          <cell r="CL26">
            <v>300.34508087220763</v>
          </cell>
          <cell r="CM26">
            <v>317.21737403574014</v>
          </cell>
          <cell r="CN26">
            <v>122.64916868181858</v>
          </cell>
          <cell r="CO26">
            <v>173.22973645153422</v>
          </cell>
          <cell r="CP26">
            <v>271.30844323253154</v>
          </cell>
          <cell r="CQ26">
            <v>387.93600977820944</v>
          </cell>
          <cell r="CR26">
            <v>46.898761643515513</v>
          </cell>
          <cell r="CS26">
            <v>77.296025099710349</v>
          </cell>
          <cell r="CT26">
            <v>162.71339349846352</v>
          </cell>
          <cell r="CU26">
            <v>138.47132313882608</v>
          </cell>
          <cell r="CV26">
            <v>40.967206569250529</v>
          </cell>
          <cell r="CW26">
            <v>233.4582660394602</v>
          </cell>
          <cell r="CX26">
            <v>327.5661062966845</v>
          </cell>
          <cell r="CY26">
            <v>213.9643892328387</v>
          </cell>
          <cell r="CZ26">
            <v>141.66955463613209</v>
          </cell>
          <cell r="DA26">
            <v>49.738986747400844</v>
          </cell>
          <cell r="DB26">
            <v>50.210952244091935</v>
          </cell>
          <cell r="DC26">
            <v>108.29713906256524</v>
          </cell>
          <cell r="DD26">
            <v>47.998062984219828</v>
          </cell>
          <cell r="DE26">
            <v>40.006674202798621</v>
          </cell>
          <cell r="DF26">
            <v>363.31384747503506</v>
          </cell>
          <cell r="DG26">
            <v>125.7419937948675</v>
          </cell>
          <cell r="DH26">
            <v>173.26793094729436</v>
          </cell>
          <cell r="DI26">
            <v>81.194666659149732</v>
          </cell>
          <cell r="DJ26">
            <v>341.75261216134578</v>
          </cell>
          <cell r="DK26">
            <v>62.581469089704676</v>
          </cell>
          <cell r="DL26">
            <v>308.86579963990403</v>
          </cell>
          <cell r="DM26">
            <v>126.33175409260409</v>
          </cell>
          <cell r="DN26">
            <v>158.27941207892664</v>
          </cell>
          <cell r="DO26">
            <v>281.43094214303767</v>
          </cell>
          <cell r="DP26">
            <v>149.88214850667589</v>
          </cell>
          <cell r="DQ26">
            <v>191.59265699343072</v>
          </cell>
          <cell r="DR26">
            <v>404.98890454337197</v>
          </cell>
          <cell r="DS26">
            <v>117.68209729311241</v>
          </cell>
          <cell r="DT26">
            <v>98.86931912281905</v>
          </cell>
          <cell r="DU26">
            <v>346.38304887457519</v>
          </cell>
          <cell r="DV26">
            <v>63.748057874931298</v>
          </cell>
          <cell r="DW26">
            <v>268.19921212149779</v>
          </cell>
          <cell r="DX26">
            <v>51.166935888892056</v>
          </cell>
          <cell r="DY26">
            <v>74.094685147304048</v>
          </cell>
          <cell r="DZ26">
            <v>114.31176546738354</v>
          </cell>
          <cell r="EA26">
            <v>223.37172338614289</v>
          </cell>
          <cell r="EB26">
            <v>310.97975167999306</v>
          </cell>
          <cell r="EC26">
            <v>57.779968367862878</v>
          </cell>
          <cell r="ED26">
            <v>173.07764536895638</v>
          </cell>
          <cell r="EE26">
            <v>372.33830889246809</v>
          </cell>
          <cell r="EF26">
            <v>56.401462590535374</v>
          </cell>
          <cell r="EG26">
            <v>203.74557230105944</v>
          </cell>
          <cell r="EH26">
            <v>125.0614420433558</v>
          </cell>
          <cell r="EI26">
            <v>324.91895624246257</v>
          </cell>
          <cell r="EJ26">
            <v>327.63918559017634</v>
          </cell>
          <cell r="EK26">
            <v>325.40949777633148</v>
          </cell>
          <cell r="EL26">
            <v>64.707134874683817</v>
          </cell>
          <cell r="EM26">
            <v>189.25840296159728</v>
          </cell>
          <cell r="EN26">
            <v>172.9974133777099</v>
          </cell>
          <cell r="EO26">
            <v>58.410987258539578</v>
          </cell>
          <cell r="EP26">
            <v>50.89288101618024</v>
          </cell>
          <cell r="EQ26">
            <v>72.629941267892434</v>
          </cell>
          <cell r="ER26">
            <v>40.80748143057815</v>
          </cell>
          <cell r="ES26">
            <v>373.35104403234715</v>
          </cell>
          <cell r="ET26">
            <v>406.63334036005244</v>
          </cell>
          <cell r="EU26">
            <v>136.82967591915803</v>
          </cell>
          <cell r="EV26">
            <v>203.78240978675058</v>
          </cell>
          <cell r="EW26">
            <v>385.14014959860668</v>
          </cell>
          <cell r="EX26">
            <v>128.95324465279225</v>
          </cell>
          <cell r="EY26">
            <v>152.6549909594591</v>
          </cell>
          <cell r="EZ26">
            <v>300.75593012975276</v>
          </cell>
          <cell r="FA26">
            <v>51.491630662173108</v>
          </cell>
          <cell r="FB26">
            <v>130.07258758998037</v>
          </cell>
          <cell r="FC26">
            <v>90.540687680553091</v>
          </cell>
          <cell r="FD26">
            <v>266.97519035680682</v>
          </cell>
          <cell r="FE26">
            <v>272.97764950787825</v>
          </cell>
          <cell r="FF26">
            <v>185.57096293463653</v>
          </cell>
          <cell r="FG26">
            <v>272.99161068128967</v>
          </cell>
          <cell r="FH26">
            <v>265.6692332602845</v>
          </cell>
          <cell r="FI26">
            <v>326.67251651917303</v>
          </cell>
          <cell r="FJ26">
            <v>177.02819392117962</v>
          </cell>
          <cell r="FK26">
            <v>122.96121171236634</v>
          </cell>
          <cell r="FL26">
            <v>353.50714273207808</v>
          </cell>
          <cell r="FM26">
            <v>147.47986483788731</v>
          </cell>
          <cell r="FN26">
            <v>362.08103164487324</v>
          </cell>
          <cell r="FO26">
            <v>61.772509707215718</v>
          </cell>
          <cell r="FP26">
            <v>117.04880506756622</v>
          </cell>
          <cell r="FQ26">
            <v>153.6189176210134</v>
          </cell>
          <cell r="FR26">
            <v>346.85914640720307</v>
          </cell>
          <cell r="FS26">
            <v>280.53111051172129</v>
          </cell>
          <cell r="FT26">
            <v>245.41415784968925</v>
          </cell>
          <cell r="FU26">
            <v>186.1978691773146</v>
          </cell>
          <cell r="FV26">
            <v>226.62343193070336</v>
          </cell>
          <cell r="FW26">
            <v>421.99222974716571</v>
          </cell>
          <cell r="FX26">
            <v>47.324298685036531</v>
          </cell>
          <cell r="FY26">
            <v>85.978484695228701</v>
          </cell>
          <cell r="FZ26">
            <v>193.0505989276526</v>
          </cell>
          <cell r="GA26">
            <v>128.16464421304264</v>
          </cell>
          <cell r="GB26">
            <v>103.11254135342027</v>
          </cell>
          <cell r="GC26">
            <v>317.42701858441859</v>
          </cell>
          <cell r="GD26">
            <v>60.481002041774509</v>
          </cell>
          <cell r="GE26">
            <v>321.39435638566624</v>
          </cell>
          <cell r="GF26">
            <v>175.50011345932487</v>
          </cell>
          <cell r="GG26">
            <v>94.18163413990257</v>
          </cell>
          <cell r="GH26">
            <v>281.38045432220053</v>
          </cell>
          <cell r="GI26">
            <v>78.452261359941971</v>
          </cell>
          <cell r="GJ26">
            <v>47.760608720730374</v>
          </cell>
          <cell r="GK26">
            <v>173.51014719993933</v>
          </cell>
          <cell r="GL26">
            <v>311.48579650938774</v>
          </cell>
          <cell r="GM26">
            <v>104.65065175585372</v>
          </cell>
          <cell r="GN26">
            <v>344.31058858510124</v>
          </cell>
          <cell r="GO26">
            <v>224.93059947248955</v>
          </cell>
          <cell r="GP26">
            <v>272.18977314846944</v>
          </cell>
          <cell r="GQ26">
            <v>61.769053661861406</v>
          </cell>
          <cell r="GR26">
            <v>80.219500503092775</v>
          </cell>
          <cell r="GS26">
            <v>50.735591988156919</v>
          </cell>
          <cell r="GT26">
            <v>130.51216263659077</v>
          </cell>
          <cell r="GU26">
            <v>186.99241008210976</v>
          </cell>
          <cell r="GV26">
            <v>120.67729774326355</v>
          </cell>
          <cell r="GW26">
            <v>45.992543102087197</v>
          </cell>
          <cell r="GX26">
            <v>146.76042411254107</v>
          </cell>
          <cell r="GY26">
            <v>94.913211508916021</v>
          </cell>
          <cell r="GZ26">
            <v>101.14192278688948</v>
          </cell>
          <cell r="HA26">
            <v>272.87992368966928</v>
          </cell>
          <cell r="HB26">
            <v>64.148597269365467</v>
          </cell>
          <cell r="HC26">
            <v>380.35380503962773</v>
          </cell>
          <cell r="HD26">
            <v>144.45562935627072</v>
          </cell>
          <cell r="HE26">
            <v>320.69865177982399</v>
          </cell>
          <cell r="HF26">
            <v>346.87734414094717</v>
          </cell>
          <cell r="HG26">
            <v>67.067925251280315</v>
          </cell>
          <cell r="HH26">
            <v>164.05126281659093</v>
          </cell>
          <cell r="HI26">
            <v>126.70333990535268</v>
          </cell>
        </row>
        <row r="27">
          <cell r="B27" t="str">
            <v>arable, non-irrigated</v>
          </cell>
          <cell r="C27">
            <v>130.87069634689283</v>
          </cell>
          <cell r="D27">
            <v>40.006674202798621</v>
          </cell>
          <cell r="E27">
            <v>421.99222974716571</v>
          </cell>
          <cell r="F27">
            <v>51.29609918355191</v>
          </cell>
          <cell r="G27">
            <v>150.24508841345002</v>
          </cell>
          <cell r="H27">
            <v>60.324744358245468</v>
          </cell>
          <cell r="I27">
            <v>273.37044349521574</v>
          </cell>
          <cell r="J27">
            <v>182.07384041394803</v>
          </cell>
          <cell r="K27">
            <v>148.74551606301952</v>
          </cell>
          <cell r="L27">
            <v>151.53777607035067</v>
          </cell>
          <cell r="M27">
            <v>101.68838852536931</v>
          </cell>
          <cell r="N27">
            <v>70.848083392782087</v>
          </cell>
          <cell r="O27">
            <v>113.40448722127485</v>
          </cell>
          <cell r="P27">
            <v>41.048319805901464</v>
          </cell>
          <cell r="Q27">
            <v>236.50545398035899</v>
          </cell>
          <cell r="R27">
            <v>40.910153738025826</v>
          </cell>
          <cell r="S27">
            <v>119.17836576424409</v>
          </cell>
          <cell r="T27">
            <v>50.754915732917453</v>
          </cell>
          <cell r="U27">
            <v>234.1052443400778</v>
          </cell>
          <cell r="V27">
            <v>180.5278322940994</v>
          </cell>
          <cell r="W27">
            <v>122.72117505421863</v>
          </cell>
          <cell r="X27">
            <v>154.53968613883291</v>
          </cell>
          <cell r="Y27">
            <v>278.65888119119654</v>
          </cell>
          <cell r="Z27">
            <v>151.27571834256014</v>
          </cell>
          <cell r="AA27">
            <v>193.0057825394766</v>
          </cell>
          <cell r="AB27">
            <v>280.59083945891581</v>
          </cell>
          <cell r="AC27">
            <v>109.29270241899316</v>
          </cell>
          <cell r="AD27">
            <v>191.77844653521953</v>
          </cell>
          <cell r="AE27">
            <v>114.25488685207661</v>
          </cell>
          <cell r="AF27">
            <v>246.57216732529591</v>
          </cell>
          <cell r="AG27">
            <v>272.80929099844843</v>
          </cell>
          <cell r="AH27">
            <v>362.50044623522666</v>
          </cell>
          <cell r="AI27">
            <v>150.31967089661075</v>
          </cell>
          <cell r="AJ27">
            <v>115.89475856181684</v>
          </cell>
          <cell r="AK27">
            <v>231.20872834941252</v>
          </cell>
          <cell r="AL27">
            <v>246.08639085620004</v>
          </cell>
          <cell r="AM27">
            <v>294.31447161157161</v>
          </cell>
          <cell r="AN27">
            <v>47.786013812519379</v>
          </cell>
          <cell r="AO27">
            <v>143.97818560063973</v>
          </cell>
          <cell r="AP27">
            <v>129.62906033845013</v>
          </cell>
          <cell r="AQ27">
            <v>215.46630061659272</v>
          </cell>
          <cell r="AR27">
            <v>128.39231102806266</v>
          </cell>
          <cell r="AS27">
            <v>205.17334977521716</v>
          </cell>
          <cell r="AT27">
            <v>151.79081539140509</v>
          </cell>
          <cell r="AU27">
            <v>384.73194648208323</v>
          </cell>
          <cell r="AV27">
            <v>332.45199700119178</v>
          </cell>
          <cell r="AW27">
            <v>197.6623686251512</v>
          </cell>
          <cell r="AX27">
            <v>198.00519940074707</v>
          </cell>
          <cell r="AY27">
            <v>402.09605295679256</v>
          </cell>
          <cell r="AZ27">
            <v>213.23959423934107</v>
          </cell>
          <cell r="BA27">
            <v>176.47421723044062</v>
          </cell>
          <cell r="BB27">
            <v>181.16728204506984</v>
          </cell>
          <cell r="BC27">
            <v>127.75060022232643</v>
          </cell>
          <cell r="BD27">
            <v>98.876163371987246</v>
          </cell>
          <cell r="BE27">
            <v>151.23926477888159</v>
          </cell>
          <cell r="BF27">
            <v>126.98229159962287</v>
          </cell>
          <cell r="BG27">
            <v>55.803152646310359</v>
          </cell>
          <cell r="BH27">
            <v>364.38353597471138</v>
          </cell>
          <cell r="BI27">
            <v>290.19772384208073</v>
          </cell>
          <cell r="BJ27">
            <v>356.89719273393422</v>
          </cell>
          <cell r="BK27">
            <v>73.275038676879817</v>
          </cell>
          <cell r="BL27">
            <v>338.52866926503594</v>
          </cell>
          <cell r="BM27">
            <v>351.8442974351513</v>
          </cell>
          <cell r="BN27">
            <v>40.666630547159286</v>
          </cell>
          <cell r="BO27">
            <v>124.8994172670555</v>
          </cell>
          <cell r="BP27">
            <v>187.1327482247541</v>
          </cell>
          <cell r="BQ27">
            <v>53.602859643375659</v>
          </cell>
          <cell r="BR27">
            <v>67.182418739515583</v>
          </cell>
          <cell r="BS27">
            <v>361.20195636603199</v>
          </cell>
          <cell r="BT27">
            <v>91.588900497586351</v>
          </cell>
          <cell r="BU27">
            <v>151.29333657267165</v>
          </cell>
          <cell r="BV27">
            <v>344.85226919952527</v>
          </cell>
          <cell r="BW27">
            <v>293.38783344258542</v>
          </cell>
          <cell r="BX27">
            <v>107.17706044104726</v>
          </cell>
          <cell r="BY27">
            <v>78.575093039793288</v>
          </cell>
          <cell r="BZ27">
            <v>139.18357604661369</v>
          </cell>
          <cell r="CA27">
            <v>193.67413599657445</v>
          </cell>
          <cell r="CB27">
            <v>121.4274507938736</v>
          </cell>
          <cell r="CC27">
            <v>146.39917819993812</v>
          </cell>
          <cell r="CD27">
            <v>42.188884114827353</v>
          </cell>
          <cell r="CE27">
            <v>328.1987276405298</v>
          </cell>
          <cell r="CF27">
            <v>271.38146983359178</v>
          </cell>
          <cell r="CG27">
            <v>336.64274414624953</v>
          </cell>
          <cell r="CH27">
            <v>130.50776203933449</v>
          </cell>
          <cell r="CI27">
            <v>297.77869695175946</v>
          </cell>
          <cell r="CJ27">
            <v>195.91962596767294</v>
          </cell>
          <cell r="CK27">
            <v>312.19604627606452</v>
          </cell>
          <cell r="CL27">
            <v>300.34508087220763</v>
          </cell>
          <cell r="CM27">
            <v>317.21737403574014</v>
          </cell>
          <cell r="CN27">
            <v>122.09927144679261</v>
          </cell>
          <cell r="CO27">
            <v>173.2297322804867</v>
          </cell>
          <cell r="CP27">
            <v>246.79891891647372</v>
          </cell>
          <cell r="CQ27">
            <v>387.93600977820944</v>
          </cell>
          <cell r="CR27">
            <v>46.882638104403107</v>
          </cell>
          <cell r="CS27">
            <v>76.863513041369771</v>
          </cell>
          <cell r="CT27">
            <v>161.28931067119572</v>
          </cell>
          <cell r="CU27">
            <v>137.71255633700503</v>
          </cell>
          <cell r="CV27">
            <v>40.95362547171041</v>
          </cell>
          <cell r="CW27">
            <v>215.36583040271441</v>
          </cell>
          <cell r="CX27">
            <v>324.65522717637265</v>
          </cell>
          <cell r="CY27">
            <v>207.84165485290049</v>
          </cell>
          <cell r="CZ27">
            <v>141.00933752388386</v>
          </cell>
          <cell r="DA27">
            <v>49.513792191213625</v>
          </cell>
          <cell r="DB27">
            <v>50.170549364654285</v>
          </cell>
          <cell r="DC27">
            <v>108.29711785050544</v>
          </cell>
          <cell r="DD27">
            <v>47.933925388256746</v>
          </cell>
          <cell r="DE27">
            <v>40.006674202798621</v>
          </cell>
          <cell r="DF27">
            <v>363.31384747503506</v>
          </cell>
          <cell r="DG27">
            <v>125.73584480568913</v>
          </cell>
          <cell r="DH27">
            <v>159.56087108132596</v>
          </cell>
          <cell r="DI27">
            <v>80.376034473809497</v>
          </cell>
          <cell r="DJ27">
            <v>341.75261216134578</v>
          </cell>
          <cell r="DK27">
            <v>62.564787075158442</v>
          </cell>
          <cell r="DL27">
            <v>308.86579963990403</v>
          </cell>
          <cell r="DM27">
            <v>126.32497291733689</v>
          </cell>
          <cell r="DN27">
            <v>154.67023364409732</v>
          </cell>
          <cell r="DO27">
            <v>281.43094214303767</v>
          </cell>
          <cell r="DP27">
            <v>145.19263839482809</v>
          </cell>
          <cell r="DQ27">
            <v>176.87929310894714</v>
          </cell>
          <cell r="DR27">
            <v>404.98890454337197</v>
          </cell>
          <cell r="DS27">
            <v>117.11585535453112</v>
          </cell>
          <cell r="DT27">
            <v>96.787402308596796</v>
          </cell>
          <cell r="DU27">
            <v>346.38304887457519</v>
          </cell>
          <cell r="DV27">
            <v>63.667838325060266</v>
          </cell>
          <cell r="DW27">
            <v>268.19921212149779</v>
          </cell>
          <cell r="DX27">
            <v>51.101592264923376</v>
          </cell>
          <cell r="DY27">
            <v>73.507491863985919</v>
          </cell>
          <cell r="DZ27">
            <v>114.28325880268822</v>
          </cell>
          <cell r="EA27">
            <v>215.3799639885649</v>
          </cell>
          <cell r="EB27">
            <v>310.97975167999306</v>
          </cell>
          <cell r="EC27">
            <v>57.769425436303585</v>
          </cell>
          <cell r="ED27">
            <v>162.4125805030055</v>
          </cell>
          <cell r="EE27">
            <v>372.33830889246809</v>
          </cell>
          <cell r="EF27">
            <v>56.387445324779669</v>
          </cell>
          <cell r="EG27">
            <v>203.74557230105944</v>
          </cell>
          <cell r="EH27">
            <v>124.78992922993714</v>
          </cell>
          <cell r="EI27">
            <v>324.91895624246257</v>
          </cell>
          <cell r="EJ27">
            <v>327.63918559017634</v>
          </cell>
          <cell r="EK27">
            <v>325.40949777633148</v>
          </cell>
          <cell r="EL27">
            <v>64.490405422815172</v>
          </cell>
          <cell r="EM27">
            <v>176.99754719901148</v>
          </cell>
          <cell r="EN27">
            <v>170.1554738394251</v>
          </cell>
          <cell r="EO27">
            <v>58.400908494513011</v>
          </cell>
          <cell r="EP27">
            <v>50.778082723701658</v>
          </cell>
          <cell r="EQ27">
            <v>72.599791643763893</v>
          </cell>
          <cell r="ER27">
            <v>40.794989226393234</v>
          </cell>
          <cell r="ES27">
            <v>373.35104403234715</v>
          </cell>
          <cell r="ET27">
            <v>406.63334036005244</v>
          </cell>
          <cell r="EU27">
            <v>132.90995583014185</v>
          </cell>
          <cell r="EV27">
            <v>203.78240978675058</v>
          </cell>
          <cell r="EW27">
            <v>385.14014959860668</v>
          </cell>
          <cell r="EX27">
            <v>127.61464480508957</v>
          </cell>
          <cell r="EY27">
            <v>143.30904878008931</v>
          </cell>
          <cell r="EZ27">
            <v>300.75593012975276</v>
          </cell>
          <cell r="FA27">
            <v>51.461853553230448</v>
          </cell>
          <cell r="FB27">
            <v>129.92368517377031</v>
          </cell>
          <cell r="FC27">
            <v>90.54024382122283</v>
          </cell>
          <cell r="FD27">
            <v>266.97519035680682</v>
          </cell>
          <cell r="FE27">
            <v>272.97764950787825</v>
          </cell>
          <cell r="FF27">
            <v>173.89550806185531</v>
          </cell>
          <cell r="FG27">
            <v>268.09368834212319</v>
          </cell>
          <cell r="FH27">
            <v>237.42674305165107</v>
          </cell>
          <cell r="FI27">
            <v>326.67251651917303</v>
          </cell>
          <cell r="FJ27">
            <v>167.06141887548972</v>
          </cell>
          <cell r="FK27">
            <v>121.16336720756102</v>
          </cell>
          <cell r="FL27">
            <v>353.50714273207808</v>
          </cell>
          <cell r="FM27">
            <v>143.59833185329396</v>
          </cell>
          <cell r="FN27">
            <v>362.08103164487324</v>
          </cell>
          <cell r="FO27">
            <v>61.568380459225949</v>
          </cell>
          <cell r="FP27">
            <v>117.04880433934041</v>
          </cell>
          <cell r="FQ27">
            <v>151.78372464317027</v>
          </cell>
          <cell r="FR27">
            <v>346.85914640720307</v>
          </cell>
          <cell r="FS27">
            <v>261.34756940082929</v>
          </cell>
          <cell r="FT27">
            <v>223.82940395724611</v>
          </cell>
          <cell r="FU27">
            <v>179.56212043908977</v>
          </cell>
          <cell r="FV27">
            <v>217.17963709965852</v>
          </cell>
          <cell r="FW27">
            <v>421.99222974716571</v>
          </cell>
          <cell r="FX27">
            <v>47.316973931324718</v>
          </cell>
          <cell r="FY27">
            <v>85.978381395491638</v>
          </cell>
          <cell r="FZ27">
            <v>187.36027676540962</v>
          </cell>
          <cell r="GA27">
            <v>124.62808894944568</v>
          </cell>
          <cell r="GB27">
            <v>96.535018842991661</v>
          </cell>
          <cell r="GC27">
            <v>317.42701858441859</v>
          </cell>
          <cell r="GD27">
            <v>60.067425757902662</v>
          </cell>
          <cell r="GE27">
            <v>297.50709930684928</v>
          </cell>
          <cell r="GF27">
            <v>154.78128817056827</v>
          </cell>
          <cell r="GG27">
            <v>94.179344828041906</v>
          </cell>
          <cell r="GH27">
            <v>259.98526179757687</v>
          </cell>
          <cell r="GI27">
            <v>77.838668534783437</v>
          </cell>
          <cell r="GJ27">
            <v>47.760606371417879</v>
          </cell>
          <cell r="GK27">
            <v>162.04328526205614</v>
          </cell>
          <cell r="GL27">
            <v>311.48579650938774</v>
          </cell>
          <cell r="GM27">
            <v>102.27273687597997</v>
          </cell>
          <cell r="GN27">
            <v>344.31058858510124</v>
          </cell>
          <cell r="GO27">
            <v>208.18378917333624</v>
          </cell>
          <cell r="GP27">
            <v>250.25931319805002</v>
          </cell>
          <cell r="GQ27">
            <v>61.761793994199536</v>
          </cell>
          <cell r="GR27">
            <v>78.25892754647505</v>
          </cell>
          <cell r="GS27">
            <v>50.566264871347819</v>
          </cell>
          <cell r="GT27">
            <v>129.86644711444626</v>
          </cell>
          <cell r="GU27">
            <v>172.27153141042703</v>
          </cell>
          <cell r="GV27">
            <v>120.63272486157653</v>
          </cell>
          <cell r="GW27">
            <v>45.862907943542218</v>
          </cell>
          <cell r="GX27">
            <v>145.57154921188499</v>
          </cell>
          <cell r="GY27">
            <v>87.542513992271992</v>
          </cell>
          <cell r="GZ27">
            <v>94.459390067457292</v>
          </cell>
          <cell r="HA27">
            <v>258.23359302257052</v>
          </cell>
          <cell r="HB27">
            <v>63.89018169504984</v>
          </cell>
          <cell r="HC27">
            <v>380.35380503962773</v>
          </cell>
          <cell r="HD27">
            <v>139.90132301056394</v>
          </cell>
          <cell r="HE27">
            <v>320.69865177982399</v>
          </cell>
          <cell r="HF27">
            <v>346.87734414094717</v>
          </cell>
          <cell r="HG27">
            <v>67.050537615274663</v>
          </cell>
          <cell r="HH27">
            <v>155.61235252438618</v>
          </cell>
          <cell r="HI27">
            <v>126.70306632731344</v>
          </cell>
        </row>
        <row r="28">
          <cell r="B28" t="str">
            <v>arable, non-irrigated, extensive</v>
          </cell>
          <cell r="C28">
            <v>123.56944634689282</v>
          </cell>
          <cell r="D28">
            <v>37.655424202798621</v>
          </cell>
          <cell r="E28">
            <v>419.64097974716572</v>
          </cell>
          <cell r="F28">
            <v>48.918325223398412</v>
          </cell>
          <cell r="G28">
            <v>143.74310393583161</v>
          </cell>
          <cell r="H28">
            <v>57.909588566973994</v>
          </cell>
          <cell r="I28">
            <v>253.68343966170545</v>
          </cell>
          <cell r="J28">
            <v>171.96455030700585</v>
          </cell>
          <cell r="K28">
            <v>143.70263725820072</v>
          </cell>
          <cell r="L28">
            <v>146.71233739206821</v>
          </cell>
          <cell r="M28">
            <v>97.456838296855352</v>
          </cell>
          <cell r="N28">
            <v>68.458525514871724</v>
          </cell>
          <cell r="O28">
            <v>110.22739580603614</v>
          </cell>
          <cell r="P28">
            <v>38.689327277250079</v>
          </cell>
          <cell r="Q28">
            <v>226.26919810525061</v>
          </cell>
          <cell r="R28">
            <v>38.555250938987548</v>
          </cell>
          <cell r="S28">
            <v>115.41277006536676</v>
          </cell>
          <cell r="T28">
            <v>48.385773558471875</v>
          </cell>
          <cell r="U28">
            <v>224.91518027562566</v>
          </cell>
          <cell r="V28">
            <v>173.20260886222385</v>
          </cell>
          <cell r="W28">
            <v>120.36770098144758</v>
          </cell>
          <cell r="X28">
            <v>151.2350550575573</v>
          </cell>
          <cell r="Y28">
            <v>262.45939153828562</v>
          </cell>
          <cell r="Z28">
            <v>145.10631154289285</v>
          </cell>
          <cell r="AA28">
            <v>190.65453253947661</v>
          </cell>
          <cell r="AB28">
            <v>262.62665661660276</v>
          </cell>
          <cell r="AC28">
            <v>106.65119901713882</v>
          </cell>
          <cell r="AD28">
            <v>186.26799612090377</v>
          </cell>
          <cell r="AE28">
            <v>111.90362870275551</v>
          </cell>
          <cell r="AF28">
            <v>234.11588975992319</v>
          </cell>
          <cell r="AG28">
            <v>261.13895411884425</v>
          </cell>
          <cell r="AH28">
            <v>360.14919623522667</v>
          </cell>
          <cell r="AI28">
            <v>145.29152787555591</v>
          </cell>
          <cell r="AJ28">
            <v>113.54350775475147</v>
          </cell>
          <cell r="AK28">
            <v>215.0766800419585</v>
          </cell>
          <cell r="AL28">
            <v>232.40527702732132</v>
          </cell>
          <cell r="AM28">
            <v>274.6727752444437</v>
          </cell>
          <cell r="AN28">
            <v>45.434763708421208</v>
          </cell>
          <cell r="AO28">
            <v>139.17543948431532</v>
          </cell>
          <cell r="AP28">
            <v>124.54941109482273</v>
          </cell>
          <cell r="AQ28">
            <v>204.76808393616523</v>
          </cell>
          <cell r="AR28">
            <v>125.62259365267712</v>
          </cell>
          <cell r="AS28">
            <v>198.55765945815534</v>
          </cell>
          <cell r="AT28">
            <v>147.89341198404355</v>
          </cell>
          <cell r="AU28">
            <v>382.38069648208318</v>
          </cell>
          <cell r="AV28">
            <v>330.10074700119179</v>
          </cell>
          <cell r="AW28">
            <v>187.50224716645002</v>
          </cell>
          <cell r="AX28">
            <v>187.18943713676825</v>
          </cell>
          <cell r="AY28">
            <v>399.74480295679257</v>
          </cell>
          <cell r="AZ28">
            <v>202.15624234291175</v>
          </cell>
          <cell r="BA28">
            <v>172.5558518799939</v>
          </cell>
          <cell r="BB28">
            <v>173.91017325693056</v>
          </cell>
          <cell r="BC28">
            <v>123.84019597305569</v>
          </cell>
          <cell r="BD28">
            <v>94.502803375375976</v>
          </cell>
          <cell r="BE28">
            <v>147.26521132845789</v>
          </cell>
          <cell r="BF28">
            <v>124.27295265895846</v>
          </cell>
          <cell r="BG28">
            <v>53.446095813570309</v>
          </cell>
          <cell r="BH28">
            <v>362.03228597471139</v>
          </cell>
          <cell r="BI28">
            <v>287.84647384208074</v>
          </cell>
          <cell r="BJ28">
            <v>354.54594273393428</v>
          </cell>
          <cell r="BK28">
            <v>70.92006313408794</v>
          </cell>
          <cell r="BL28">
            <v>336.17741926503595</v>
          </cell>
          <cell r="BM28">
            <v>349.49304743515131</v>
          </cell>
          <cell r="BN28">
            <v>38.293157805815795</v>
          </cell>
          <cell r="BO28">
            <v>122.54672652231218</v>
          </cell>
          <cell r="BP28">
            <v>176.62889007365598</v>
          </cell>
          <cell r="BQ28">
            <v>51.251609535819441</v>
          </cell>
          <cell r="BR28">
            <v>63.691350503245594</v>
          </cell>
          <cell r="BS28">
            <v>358.85070636603206</v>
          </cell>
          <cell r="BT28">
            <v>89.237612900880862</v>
          </cell>
          <cell r="BU28">
            <v>147.95345438540164</v>
          </cell>
          <cell r="BV28">
            <v>342.50101919952527</v>
          </cell>
          <cell r="BW28">
            <v>287.61232642792459</v>
          </cell>
          <cell r="BX28">
            <v>104.82581000807193</v>
          </cell>
          <cell r="BY28">
            <v>75.191382589533362</v>
          </cell>
          <cell r="BZ28">
            <v>135.80805910554486</v>
          </cell>
          <cell r="CA28">
            <v>184.60304520114008</v>
          </cell>
          <cell r="CB28">
            <v>112.01478572648709</v>
          </cell>
          <cell r="CC28">
            <v>137.02285305888361</v>
          </cell>
          <cell r="CD28">
            <v>39.837631746393377</v>
          </cell>
          <cell r="CE28">
            <v>325.8474776405298</v>
          </cell>
          <cell r="CF28">
            <v>256.6863933618626</v>
          </cell>
          <cell r="CG28">
            <v>334.29149414624953</v>
          </cell>
          <cell r="CH28">
            <v>127.87098089346027</v>
          </cell>
          <cell r="CI28">
            <v>295.42744695175941</v>
          </cell>
          <cell r="CJ28">
            <v>186.55063664428693</v>
          </cell>
          <cell r="CK28">
            <v>309.84479627606453</v>
          </cell>
          <cell r="CL28">
            <v>297.99383087220764</v>
          </cell>
          <cell r="CM28">
            <v>314.86612403574014</v>
          </cell>
          <cell r="CN28">
            <v>119.47307282927963</v>
          </cell>
          <cell r="CO28">
            <v>170.87848019496289</v>
          </cell>
          <cell r="CP28">
            <v>232.19290675844479</v>
          </cell>
          <cell r="CQ28">
            <v>385.58475977820945</v>
          </cell>
          <cell r="CR28">
            <v>44.523326334846899</v>
          </cell>
          <cell r="CS28">
            <v>74.296007012199482</v>
          </cell>
          <cell r="CT28">
            <v>158.2260192575618</v>
          </cell>
          <cell r="CU28">
            <v>134.98192293609452</v>
          </cell>
          <cell r="CV28">
            <v>38.595584922940347</v>
          </cell>
          <cell r="CW28">
            <v>203.96836258434146</v>
          </cell>
          <cell r="CX28">
            <v>304.38979812400146</v>
          </cell>
          <cell r="CY28">
            <v>202.42903766293139</v>
          </cell>
          <cell r="CZ28">
            <v>138.32797896775975</v>
          </cell>
          <cell r="DA28">
            <v>47.049944913120008</v>
          </cell>
          <cell r="DB28">
            <v>47.79909792493546</v>
          </cell>
          <cell r="DC28">
            <v>105.94585724447555</v>
          </cell>
          <cell r="DD28">
            <v>45.550606590275201</v>
          </cell>
          <cell r="DE28">
            <v>37.655424202798621</v>
          </cell>
          <cell r="DF28">
            <v>360.96259747503501</v>
          </cell>
          <cell r="DG28">
            <v>123.38152031109993</v>
          </cell>
          <cell r="DH28">
            <v>150.3560911483417</v>
          </cell>
          <cell r="DI28">
            <v>77.61546838113938</v>
          </cell>
          <cell r="DJ28">
            <v>339.40136216134579</v>
          </cell>
          <cell r="DK28">
            <v>60.205196067885318</v>
          </cell>
          <cell r="DL28">
            <v>306.51454963990398</v>
          </cell>
          <cell r="DM28">
            <v>123.9703323297033</v>
          </cell>
          <cell r="DN28">
            <v>150.51439442668266</v>
          </cell>
          <cell r="DO28">
            <v>279.07969214303768</v>
          </cell>
          <cell r="DP28">
            <v>140.49663333890419</v>
          </cell>
          <cell r="DQ28">
            <v>167.17136116670534</v>
          </cell>
          <cell r="DR28">
            <v>402.63765454337198</v>
          </cell>
          <cell r="DS28">
            <v>114.48148438524048</v>
          </cell>
          <cell r="DT28">
            <v>93.395193901485669</v>
          </cell>
          <cell r="DU28">
            <v>344.0317988745752</v>
          </cell>
          <cell r="DV28">
            <v>61.27647855012475</v>
          </cell>
          <cell r="DW28">
            <v>265.8479621214978</v>
          </cell>
          <cell r="DX28">
            <v>48.717670452939039</v>
          </cell>
          <cell r="DY28">
            <v>70.862645222326847</v>
          </cell>
          <cell r="DZ28">
            <v>111.91775547034055</v>
          </cell>
          <cell r="EA28">
            <v>209.03283428977591</v>
          </cell>
          <cell r="EB28">
            <v>308.62850167999306</v>
          </cell>
          <cell r="EC28">
            <v>55.412903970523935</v>
          </cell>
          <cell r="ED28">
            <v>154.72879807003008</v>
          </cell>
          <cell r="EE28">
            <v>369.9870588924681</v>
          </cell>
          <cell r="EF28">
            <v>54.029186691901813</v>
          </cell>
          <cell r="EG28">
            <v>201.39432230105945</v>
          </cell>
          <cell r="EH28">
            <v>122.30292282322782</v>
          </cell>
          <cell r="EI28">
            <v>322.56770624246252</v>
          </cell>
          <cell r="EJ28">
            <v>325.28793559017629</v>
          </cell>
          <cell r="EK28">
            <v>315.75614804455915</v>
          </cell>
          <cell r="EL28">
            <v>62.030790696880857</v>
          </cell>
          <cell r="EM28">
            <v>168.5158693177186</v>
          </cell>
          <cell r="EN28">
            <v>166.3832540702827</v>
          </cell>
          <cell r="EO28">
            <v>56.044619112499738</v>
          </cell>
          <cell r="EP28">
            <v>48.369433577462374</v>
          </cell>
          <cell r="EQ28">
            <v>70.23346683169963</v>
          </cell>
          <cell r="ER28">
            <v>38.437493124300772</v>
          </cell>
          <cell r="ES28">
            <v>370.99979403234715</v>
          </cell>
          <cell r="ET28">
            <v>404.28209036005245</v>
          </cell>
          <cell r="EU28">
            <v>128.59884578563376</v>
          </cell>
          <cell r="EV28">
            <v>201.43115978675058</v>
          </cell>
          <cell r="EW28">
            <v>382.78889959860669</v>
          </cell>
          <cell r="EX28">
            <v>124.59409488123819</v>
          </cell>
          <cell r="EY28">
            <v>136.28482769040443</v>
          </cell>
          <cell r="EZ28">
            <v>298.40468012975276</v>
          </cell>
          <cell r="FA28">
            <v>49.095714998759114</v>
          </cell>
          <cell r="FB28">
            <v>127.4979839656653</v>
          </cell>
          <cell r="FC28">
            <v>88.188771891557707</v>
          </cell>
          <cell r="FD28">
            <v>246.86071004497194</v>
          </cell>
          <cell r="FE28">
            <v>270.62639950787826</v>
          </cell>
          <cell r="FF28">
            <v>165.70653062546469</v>
          </cell>
          <cell r="FG28">
            <v>248.07788783483423</v>
          </cell>
          <cell r="FH28">
            <v>220.95424794733435</v>
          </cell>
          <cell r="FI28">
            <v>324.32126651917304</v>
          </cell>
          <cell r="FJ28">
            <v>159.72678135264479</v>
          </cell>
          <cell r="FK28">
            <v>117.91319495515837</v>
          </cell>
          <cell r="FL28">
            <v>351.15589273207803</v>
          </cell>
          <cell r="FM28">
            <v>139.30631536099727</v>
          </cell>
          <cell r="FN28">
            <v>359.72978164487319</v>
          </cell>
          <cell r="FO28">
            <v>59.115065835231064</v>
          </cell>
          <cell r="FP28">
            <v>114.69755397522751</v>
          </cell>
          <cell r="FQ28">
            <v>148.51487815424866</v>
          </cell>
          <cell r="FR28">
            <v>344.50789640720302</v>
          </cell>
          <cell r="FS28">
            <v>249.40454884538332</v>
          </cell>
          <cell r="FT28">
            <v>210.68577701102456</v>
          </cell>
          <cell r="FU28">
            <v>173.89299606997736</v>
          </cell>
          <cell r="FV28">
            <v>210.10648968413614</v>
          </cell>
          <cell r="FW28">
            <v>419.64097974716572</v>
          </cell>
          <cell r="FX28">
            <v>44.962061554468796</v>
          </cell>
          <cell r="FY28">
            <v>83.627079745623107</v>
          </cell>
          <cell r="FZ28">
            <v>182.16386568428811</v>
          </cell>
          <cell r="GA28">
            <v>120.50856131764719</v>
          </cell>
          <cell r="GB28">
            <v>90.895007587777371</v>
          </cell>
          <cell r="GC28">
            <v>315.0757685844186</v>
          </cell>
          <cell r="GD28">
            <v>57.509387615966737</v>
          </cell>
          <cell r="GE28">
            <v>279.87689361609932</v>
          </cell>
          <cell r="GF28">
            <v>142.07062552618996</v>
          </cell>
          <cell r="GG28">
            <v>91.82695017211158</v>
          </cell>
          <cell r="GH28">
            <v>246.93641553526504</v>
          </cell>
          <cell r="GI28">
            <v>75.18062212220417</v>
          </cell>
          <cell r="GJ28">
            <v>45.409355196761638</v>
          </cell>
          <cell r="GK28">
            <v>153.95860429311455</v>
          </cell>
          <cell r="GL28">
            <v>297.37082982568751</v>
          </cell>
          <cell r="GM28">
            <v>98.732529436043109</v>
          </cell>
          <cell r="GN28">
            <v>341.95933858510125</v>
          </cell>
          <cell r="GO28">
            <v>197.45913402375956</v>
          </cell>
          <cell r="GP28">
            <v>236.94283322284028</v>
          </cell>
          <cell r="GQ28">
            <v>59.406914160368601</v>
          </cell>
          <cell r="GR28">
            <v>74.927391068166187</v>
          </cell>
          <cell r="GS28">
            <v>48.130351312943269</v>
          </cell>
          <cell r="GT28">
            <v>127.19233935337401</v>
          </cell>
          <cell r="GU28">
            <v>162.55984207458565</v>
          </cell>
          <cell r="GV28">
            <v>118.25918842073301</v>
          </cell>
          <cell r="GW28">
            <v>43.446840364269733</v>
          </cell>
          <cell r="GX28">
            <v>142.62586176155693</v>
          </cell>
          <cell r="GY28">
            <v>81.505915233949992</v>
          </cell>
          <cell r="GZ28">
            <v>88.766873707741198</v>
          </cell>
          <cell r="HA28">
            <v>239.44246692833838</v>
          </cell>
          <cell r="HB28">
            <v>61.409723907892023</v>
          </cell>
          <cell r="HC28">
            <v>378.00255503962774</v>
          </cell>
          <cell r="HD28">
            <v>135.27291983771053</v>
          </cell>
          <cell r="HE28">
            <v>318.34740177982405</v>
          </cell>
          <cell r="HF28">
            <v>344.52609414094718</v>
          </cell>
          <cell r="HG28">
            <v>64.695900109421487</v>
          </cell>
          <cell r="HH28">
            <v>149.04164737828384</v>
          </cell>
          <cell r="HI28">
            <v>124.35167953829381</v>
          </cell>
        </row>
        <row r="29">
          <cell r="B29" t="str">
            <v>arable, non-irrigated, intensive</v>
          </cell>
          <cell r="C29">
            <v>135.82069634689276</v>
          </cell>
          <cell r="D29">
            <v>40.006674202798621</v>
          </cell>
          <cell r="E29">
            <v>421.99222974716571</v>
          </cell>
          <cell r="F29">
            <v>51.322623143705407</v>
          </cell>
          <cell r="G29">
            <v>154.39582289106843</v>
          </cell>
          <cell r="H29">
            <v>60.388650149516934</v>
          </cell>
          <cell r="I29">
            <v>281.5790175110011</v>
          </cell>
          <cell r="J29">
            <v>189.83188052089019</v>
          </cell>
          <cell r="K29">
            <v>151.43714486783836</v>
          </cell>
          <cell r="L29">
            <v>154.01196474863315</v>
          </cell>
          <cell r="M29">
            <v>103.56868875388327</v>
          </cell>
          <cell r="N29">
            <v>70.886391270692428</v>
          </cell>
          <cell r="O29">
            <v>114.23032863651356</v>
          </cell>
          <cell r="P29">
            <v>41.056062334552848</v>
          </cell>
          <cell r="Q29">
            <v>244.39045985546738</v>
          </cell>
          <cell r="R29">
            <v>40.913806537064097</v>
          </cell>
          <cell r="S29">
            <v>120.59271146312143</v>
          </cell>
          <cell r="T29">
            <v>50.772807907363031</v>
          </cell>
          <cell r="U29">
            <v>240.94405840453001</v>
          </cell>
          <cell r="V29">
            <v>185.501805725975</v>
          </cell>
          <cell r="W29">
            <v>122.72339912698968</v>
          </cell>
          <cell r="X29">
            <v>155.49306722010846</v>
          </cell>
          <cell r="Y29">
            <v>292.50712084410753</v>
          </cell>
          <cell r="Z29">
            <v>155.09387514222743</v>
          </cell>
          <cell r="AA29">
            <v>193.0057825394766</v>
          </cell>
          <cell r="AB29">
            <v>296.20377230122875</v>
          </cell>
          <cell r="AC29">
            <v>109.58295582084749</v>
          </cell>
          <cell r="AD29">
            <v>194.93764694953524</v>
          </cell>
          <cell r="AE29">
            <v>114.2548950013977</v>
          </cell>
          <cell r="AF29">
            <v>256.67719489066866</v>
          </cell>
          <cell r="AG29">
            <v>272.80929099844843</v>
          </cell>
          <cell r="AH29">
            <v>362.50044623522666</v>
          </cell>
          <cell r="AI29">
            <v>152.99656391766558</v>
          </cell>
          <cell r="AJ29">
            <v>115.89475936888222</v>
          </cell>
          <cell r="AK29">
            <v>244.98952665686653</v>
          </cell>
          <cell r="AL29">
            <v>257.41625468507874</v>
          </cell>
          <cell r="AM29">
            <v>302.19026290641972</v>
          </cell>
          <cell r="AN29">
            <v>47.786013916617549</v>
          </cell>
          <cell r="AO29">
            <v>146.42968171696413</v>
          </cell>
          <cell r="AP29">
            <v>132.35745958207752</v>
          </cell>
          <cell r="AQ29">
            <v>223.81326729702019</v>
          </cell>
          <cell r="AR29">
            <v>128.81077840344821</v>
          </cell>
          <cell r="AS29">
            <v>209.43779009227899</v>
          </cell>
          <cell r="AT29">
            <v>153.33696879876663</v>
          </cell>
          <cell r="AU29">
            <v>384.73194648208323</v>
          </cell>
          <cell r="AV29">
            <v>332.45199700119178</v>
          </cell>
          <cell r="AW29">
            <v>205.47124008385236</v>
          </cell>
          <cell r="AX29">
            <v>206.46971166472593</v>
          </cell>
          <cell r="AY29">
            <v>402.09605295679256</v>
          </cell>
          <cell r="AZ29">
            <v>221.9716961357704</v>
          </cell>
          <cell r="BA29">
            <v>178.0413325808874</v>
          </cell>
          <cell r="BB29">
            <v>186.07314083320912</v>
          </cell>
          <cell r="BC29">
            <v>129.30975447159716</v>
          </cell>
          <cell r="BD29">
            <v>100.89827336859851</v>
          </cell>
          <cell r="BE29">
            <v>152.86206822930529</v>
          </cell>
          <cell r="BF29">
            <v>127.34038054028726</v>
          </cell>
          <cell r="BG29">
            <v>55.808959479050415</v>
          </cell>
          <cell r="BH29">
            <v>364.38353597471138</v>
          </cell>
          <cell r="BI29">
            <v>290.19772384208073</v>
          </cell>
          <cell r="BJ29">
            <v>356.89719273393422</v>
          </cell>
          <cell r="BK29">
            <v>73.278764219671686</v>
          </cell>
          <cell r="BL29">
            <v>338.52866926503594</v>
          </cell>
          <cell r="BM29">
            <v>351.8442974351513</v>
          </cell>
          <cell r="BN29">
            <v>40.688853288502784</v>
          </cell>
          <cell r="BO29">
            <v>124.9008580117988</v>
          </cell>
          <cell r="BP29">
            <v>195.28535637585219</v>
          </cell>
          <cell r="BQ29">
            <v>53.602859750931891</v>
          </cell>
          <cell r="BR29">
            <v>68.3222369757856</v>
          </cell>
          <cell r="BS29">
            <v>361.20195636603199</v>
          </cell>
          <cell r="BT29">
            <v>91.588938094291834</v>
          </cell>
          <cell r="BU29">
            <v>152.28196875994161</v>
          </cell>
          <cell r="BV29">
            <v>344.85226919952527</v>
          </cell>
          <cell r="BW29">
            <v>293.38783344258542</v>
          </cell>
          <cell r="BX29">
            <v>107.1770608740226</v>
          </cell>
          <cell r="BY29">
            <v>79.60755349005322</v>
          </cell>
          <cell r="BZ29">
            <v>140.20784298768254</v>
          </cell>
          <cell r="CA29">
            <v>200.39397679200883</v>
          </cell>
          <cell r="CB29">
            <v>128.48886586126011</v>
          </cell>
          <cell r="CC29">
            <v>153.42425334099266</v>
          </cell>
          <cell r="CD29">
            <v>42.188886483261328</v>
          </cell>
          <cell r="CE29">
            <v>328.1987276405298</v>
          </cell>
          <cell r="CF29">
            <v>283.72529630532097</v>
          </cell>
          <cell r="CG29">
            <v>336.64274414624953</v>
          </cell>
          <cell r="CH29">
            <v>130.79329318520874</v>
          </cell>
          <cell r="CI29">
            <v>297.77869695175946</v>
          </cell>
          <cell r="CJ29">
            <v>202.93736529105894</v>
          </cell>
          <cell r="CK29">
            <v>312.19604627606452</v>
          </cell>
          <cell r="CL29">
            <v>300.34508087220763</v>
          </cell>
          <cell r="CM29">
            <v>317.21737403574014</v>
          </cell>
          <cell r="CN29">
            <v>122.3742200643056</v>
          </cell>
          <cell r="CO29">
            <v>173.22973436601046</v>
          </cell>
          <cell r="CP29">
            <v>259.05368107450261</v>
          </cell>
          <cell r="CQ29">
            <v>387.93600977820944</v>
          </cell>
          <cell r="CR29">
            <v>46.890699873959313</v>
          </cell>
          <cell r="CS29">
            <v>77.079769070540067</v>
          </cell>
          <cell r="CT29">
            <v>162.00135208482959</v>
          </cell>
          <cell r="CU29">
            <v>138.09193973791557</v>
          </cell>
          <cell r="CV29">
            <v>40.960416020480466</v>
          </cell>
          <cell r="CW29">
            <v>224.4120482210873</v>
          </cell>
          <cell r="CX29">
            <v>327.5661062966845</v>
          </cell>
          <cell r="CY29">
            <v>210.90302204286959</v>
          </cell>
          <cell r="CZ29">
            <v>141.33944608000797</v>
          </cell>
          <cell r="DA29">
            <v>49.626389469307234</v>
          </cell>
          <cell r="DB29">
            <v>50.19075080437311</v>
          </cell>
          <cell r="DC29">
            <v>108.29712845653533</v>
          </cell>
          <cell r="DD29">
            <v>47.965994186238284</v>
          </cell>
          <cell r="DE29">
            <v>40.006674202798621</v>
          </cell>
          <cell r="DF29">
            <v>363.31384747503506</v>
          </cell>
          <cell r="DG29">
            <v>125.73891930027831</v>
          </cell>
          <cell r="DH29">
            <v>166.41440101431016</v>
          </cell>
          <cell r="DI29">
            <v>80.785350566479607</v>
          </cell>
          <cell r="DJ29">
            <v>341.75261216134578</v>
          </cell>
          <cell r="DK29">
            <v>62.573128082431559</v>
          </cell>
          <cell r="DL29">
            <v>308.86579963990403</v>
          </cell>
          <cell r="DM29">
            <v>126.3283635049705</v>
          </cell>
          <cell r="DN29">
            <v>156.474822861512</v>
          </cell>
          <cell r="DO29">
            <v>281.43094214303767</v>
          </cell>
          <cell r="DP29">
            <v>147.53739345075198</v>
          </cell>
          <cell r="DQ29">
            <v>184.23597505118892</v>
          </cell>
          <cell r="DR29">
            <v>404.98890454337197</v>
          </cell>
          <cell r="DS29">
            <v>117.39897632382176</v>
          </cell>
          <cell r="DT29">
            <v>97.82836071570793</v>
          </cell>
          <cell r="DU29">
            <v>346.38304887457519</v>
          </cell>
          <cell r="DV29">
            <v>63.707948099995782</v>
          </cell>
          <cell r="DW29">
            <v>268.19921212149779</v>
          </cell>
          <cell r="DX29">
            <v>51.134264076907719</v>
          </cell>
          <cell r="DY29">
            <v>73.801088505644984</v>
          </cell>
          <cell r="DZ29">
            <v>114.29751213503587</v>
          </cell>
          <cell r="EA29">
            <v>219.37584368735389</v>
          </cell>
          <cell r="EB29">
            <v>310.97975167999306</v>
          </cell>
          <cell r="EC29">
            <v>57.774696902083228</v>
          </cell>
          <cell r="ED29">
            <v>167.74511293598096</v>
          </cell>
          <cell r="EE29">
            <v>372.33830889246809</v>
          </cell>
          <cell r="EF29">
            <v>56.394453957657518</v>
          </cell>
          <cell r="EG29">
            <v>203.74557230105944</v>
          </cell>
          <cell r="EH29">
            <v>124.92568563664648</v>
          </cell>
          <cell r="EI29">
            <v>324.91895624246257</v>
          </cell>
          <cell r="EJ29">
            <v>327.63918559017634</v>
          </cell>
          <cell r="EK29">
            <v>325.40949777633148</v>
          </cell>
          <cell r="EL29">
            <v>64.598770148749495</v>
          </cell>
          <cell r="EM29">
            <v>183.1279750803044</v>
          </cell>
          <cell r="EN29">
            <v>171.5764436085675</v>
          </cell>
          <cell r="EO29">
            <v>58.405947876526291</v>
          </cell>
          <cell r="EP29">
            <v>50.835481869940949</v>
          </cell>
          <cell r="EQ29">
            <v>72.614866455828164</v>
          </cell>
          <cell r="ER29">
            <v>40.801235328485689</v>
          </cell>
          <cell r="ES29">
            <v>373.35104403234715</v>
          </cell>
          <cell r="ET29">
            <v>406.63334036005244</v>
          </cell>
          <cell r="EU29">
            <v>134.86981587464996</v>
          </cell>
          <cell r="EV29">
            <v>203.78240978675058</v>
          </cell>
          <cell r="EW29">
            <v>385.14014959860668</v>
          </cell>
          <cell r="EX29">
            <v>128.28394472894092</v>
          </cell>
          <cell r="EY29">
            <v>147.98201986977421</v>
          </cell>
          <cell r="EZ29">
            <v>300.75593012975276</v>
          </cell>
          <cell r="FA29">
            <v>51.476742107701774</v>
          </cell>
          <cell r="FB29">
            <v>129.99813638187533</v>
          </cell>
          <cell r="FC29">
            <v>90.540465750887961</v>
          </cell>
          <cell r="FD29">
            <v>266.97519035680682</v>
          </cell>
          <cell r="FE29">
            <v>272.97764950787825</v>
          </cell>
          <cell r="FF29">
            <v>179.73323549824593</v>
          </cell>
          <cell r="FG29">
            <v>272.99161068128967</v>
          </cell>
          <cell r="FH29">
            <v>251.54798815596777</v>
          </cell>
          <cell r="FI29">
            <v>326.67251651917303</v>
          </cell>
          <cell r="FJ29">
            <v>172.04480639833469</v>
          </cell>
          <cell r="FK29">
            <v>122.06228945996368</v>
          </cell>
          <cell r="FL29">
            <v>353.50714273207808</v>
          </cell>
          <cell r="FM29">
            <v>145.53909834559065</v>
          </cell>
          <cell r="FN29">
            <v>362.08103164487324</v>
          </cell>
          <cell r="FO29">
            <v>61.670445083220827</v>
          </cell>
          <cell r="FP29">
            <v>117.04880470345331</v>
          </cell>
          <cell r="FQ29">
            <v>152.70132113209183</v>
          </cell>
          <cell r="FR29">
            <v>346.85914640720307</v>
          </cell>
          <cell r="FS29">
            <v>270.93933995627526</v>
          </cell>
          <cell r="FT29">
            <v>234.62178090346765</v>
          </cell>
          <cell r="FU29">
            <v>182.87999480820218</v>
          </cell>
          <cell r="FV29">
            <v>221.90153451518097</v>
          </cell>
          <cell r="FW29">
            <v>421.99222974716571</v>
          </cell>
          <cell r="FX29">
            <v>47.320636308180617</v>
          </cell>
          <cell r="FY29">
            <v>85.978433045360163</v>
          </cell>
          <cell r="FZ29">
            <v>190.20543784653111</v>
          </cell>
          <cell r="GA29">
            <v>126.39636658124415</v>
          </cell>
          <cell r="GB29">
            <v>99.823780098205958</v>
          </cell>
          <cell r="GC29">
            <v>317.42701858441859</v>
          </cell>
          <cell r="GD29">
            <v>60.274213899838585</v>
          </cell>
          <cell r="GE29">
            <v>312.78605499759925</v>
          </cell>
          <cell r="GF29">
            <v>165.1407008149466</v>
          </cell>
          <cell r="GG29">
            <v>94.180489483972238</v>
          </cell>
          <cell r="GH29">
            <v>270.6828580598887</v>
          </cell>
          <cell r="GI29">
            <v>78.145464947362697</v>
          </cell>
          <cell r="GJ29">
            <v>47.760607546074127</v>
          </cell>
          <cell r="GK29">
            <v>167.77671623099772</v>
          </cell>
          <cell r="GL29">
            <v>311.48579650938774</v>
          </cell>
          <cell r="GM29">
            <v>103.46169431591684</v>
          </cell>
          <cell r="GN29">
            <v>344.31058858510124</v>
          </cell>
          <cell r="GO29">
            <v>216.55719432291286</v>
          </cell>
          <cell r="GP29">
            <v>261.22454317325975</v>
          </cell>
          <cell r="GQ29">
            <v>61.765423828030464</v>
          </cell>
          <cell r="GR29">
            <v>79.239214024783919</v>
          </cell>
          <cell r="GS29">
            <v>50.650928429752376</v>
          </cell>
          <cell r="GT29">
            <v>130.1893048755185</v>
          </cell>
          <cell r="GU29">
            <v>179.63197074626839</v>
          </cell>
          <cell r="GV29">
            <v>120.65501130242005</v>
          </cell>
          <cell r="GW29">
            <v>45.927725522814711</v>
          </cell>
          <cell r="GX29">
            <v>146.16598666221304</v>
          </cell>
          <cell r="GY29">
            <v>91.227862750593999</v>
          </cell>
          <cell r="GZ29">
            <v>97.800656427173394</v>
          </cell>
          <cell r="HA29">
            <v>272.87992368966928</v>
          </cell>
          <cell r="HB29">
            <v>64.019389482207657</v>
          </cell>
          <cell r="HC29">
            <v>380.35380503962773</v>
          </cell>
          <cell r="HD29">
            <v>142.17847618341733</v>
          </cell>
          <cell r="HE29">
            <v>320.69865177982399</v>
          </cell>
          <cell r="HF29">
            <v>346.87734414094717</v>
          </cell>
          <cell r="HG29">
            <v>67.053925121127861</v>
          </cell>
          <cell r="HH29">
            <v>159.83180767048856</v>
          </cell>
          <cell r="HI29">
            <v>126.70320311633306</v>
          </cell>
        </row>
        <row r="30">
          <cell r="B30" t="str">
            <v>arable, irrigated</v>
          </cell>
          <cell r="C30">
            <v>130.87069634689283</v>
          </cell>
          <cell r="D30">
            <v>40.006674202798621</v>
          </cell>
          <cell r="E30">
            <v>421.99222974716571</v>
          </cell>
          <cell r="F30">
            <v>51.29609918355191</v>
          </cell>
          <cell r="G30">
            <v>150.24508841345002</v>
          </cell>
          <cell r="H30">
            <v>60.324744358245468</v>
          </cell>
          <cell r="I30">
            <v>273.37044349521574</v>
          </cell>
          <cell r="J30">
            <v>182.07384041394803</v>
          </cell>
          <cell r="K30">
            <v>148.74551606301952</v>
          </cell>
          <cell r="L30">
            <v>151.53777607035067</v>
          </cell>
          <cell r="M30">
            <v>101.68838852536931</v>
          </cell>
          <cell r="N30">
            <v>70.848083392782087</v>
          </cell>
          <cell r="O30">
            <v>113.40448722127485</v>
          </cell>
          <cell r="P30">
            <v>41.048319805901464</v>
          </cell>
          <cell r="Q30">
            <v>236.50545398035899</v>
          </cell>
          <cell r="R30">
            <v>40.910153738025826</v>
          </cell>
          <cell r="S30">
            <v>119.17836576424409</v>
          </cell>
          <cell r="T30">
            <v>50.754915732917453</v>
          </cell>
          <cell r="U30">
            <v>234.1052443400778</v>
          </cell>
          <cell r="V30">
            <v>180.5278322940994</v>
          </cell>
          <cell r="W30">
            <v>122.72117505421863</v>
          </cell>
          <cell r="X30">
            <v>154.53968613883291</v>
          </cell>
          <cell r="Y30">
            <v>278.65888119119654</v>
          </cell>
          <cell r="Z30">
            <v>151.27571834256014</v>
          </cell>
          <cell r="AA30">
            <v>193.0057825394766</v>
          </cell>
          <cell r="AB30">
            <v>280.59083945891581</v>
          </cell>
          <cell r="AC30">
            <v>109.29270241899316</v>
          </cell>
          <cell r="AD30">
            <v>191.77844653521953</v>
          </cell>
          <cell r="AE30">
            <v>114.25488685207661</v>
          </cell>
          <cell r="AF30">
            <v>246.57216732529591</v>
          </cell>
          <cell r="AG30">
            <v>272.80929099844843</v>
          </cell>
          <cell r="AH30">
            <v>362.50044623522666</v>
          </cell>
          <cell r="AI30">
            <v>150.31967089661075</v>
          </cell>
          <cell r="AJ30">
            <v>115.89475856181684</v>
          </cell>
          <cell r="AK30">
            <v>231.20872834941252</v>
          </cell>
          <cell r="AL30">
            <v>246.08639085620004</v>
          </cell>
          <cell r="AM30">
            <v>294.31447161157161</v>
          </cell>
          <cell r="AN30">
            <v>47.786013812519379</v>
          </cell>
          <cell r="AO30">
            <v>143.97818560063973</v>
          </cell>
          <cell r="AP30">
            <v>129.62906033845013</v>
          </cell>
          <cell r="AQ30">
            <v>215.46630061659272</v>
          </cell>
          <cell r="AR30">
            <v>128.39231102806266</v>
          </cell>
          <cell r="AS30">
            <v>205.17334977521716</v>
          </cell>
          <cell r="AT30">
            <v>151.79081539140509</v>
          </cell>
          <cell r="AU30">
            <v>384.73194648208323</v>
          </cell>
          <cell r="AV30">
            <v>332.45199700119178</v>
          </cell>
          <cell r="AW30">
            <v>197.6623686251512</v>
          </cell>
          <cell r="AX30">
            <v>198.00519940074707</v>
          </cell>
          <cell r="AY30">
            <v>402.09605295679256</v>
          </cell>
          <cell r="AZ30">
            <v>213.23959423934107</v>
          </cell>
          <cell r="BA30">
            <v>176.47421723044062</v>
          </cell>
          <cell r="BB30">
            <v>181.16728204506984</v>
          </cell>
          <cell r="BC30">
            <v>127.75060022232643</v>
          </cell>
          <cell r="BD30">
            <v>98.876163371987246</v>
          </cell>
          <cell r="BE30">
            <v>151.23926477888159</v>
          </cell>
          <cell r="BF30">
            <v>126.98229159962287</v>
          </cell>
          <cell r="BG30">
            <v>55.803152646310359</v>
          </cell>
          <cell r="BH30">
            <v>364.38353597471138</v>
          </cell>
          <cell r="BI30">
            <v>290.19772384208073</v>
          </cell>
          <cell r="BJ30">
            <v>356.89719273393422</v>
          </cell>
          <cell r="BK30">
            <v>73.275038676879817</v>
          </cell>
          <cell r="BL30">
            <v>338.52866926503594</v>
          </cell>
          <cell r="BM30">
            <v>351.8442974351513</v>
          </cell>
          <cell r="BN30">
            <v>40.666630547159286</v>
          </cell>
          <cell r="BO30">
            <v>124.8994172670555</v>
          </cell>
          <cell r="BP30">
            <v>187.1327482247541</v>
          </cell>
          <cell r="BQ30">
            <v>53.602859643375659</v>
          </cell>
          <cell r="BR30">
            <v>67.182418739515583</v>
          </cell>
          <cell r="BS30">
            <v>361.20195636603199</v>
          </cell>
          <cell r="BT30">
            <v>91.588900497586351</v>
          </cell>
          <cell r="BU30">
            <v>151.29333657267165</v>
          </cell>
          <cell r="BV30">
            <v>344.85226919952527</v>
          </cell>
          <cell r="BW30">
            <v>293.38783344258542</v>
          </cell>
          <cell r="BX30">
            <v>107.17706044104726</v>
          </cell>
          <cell r="BY30">
            <v>78.575093039793288</v>
          </cell>
          <cell r="BZ30">
            <v>139.18357604661369</v>
          </cell>
          <cell r="CA30">
            <v>193.67413599657445</v>
          </cell>
          <cell r="CB30">
            <v>121.4274507938736</v>
          </cell>
          <cell r="CC30">
            <v>146.39917819993812</v>
          </cell>
          <cell r="CD30">
            <v>42.188884114827353</v>
          </cell>
          <cell r="CE30">
            <v>328.1987276405298</v>
          </cell>
          <cell r="CF30">
            <v>271.38146983359178</v>
          </cell>
          <cell r="CG30">
            <v>336.64274414624953</v>
          </cell>
          <cell r="CH30">
            <v>130.50776203933449</v>
          </cell>
          <cell r="CI30">
            <v>297.77869695175946</v>
          </cell>
          <cell r="CJ30">
            <v>195.91962596767294</v>
          </cell>
          <cell r="CK30">
            <v>312.19604627606452</v>
          </cell>
          <cell r="CL30">
            <v>300.34508087220763</v>
          </cell>
          <cell r="CM30">
            <v>317.21737403574014</v>
          </cell>
          <cell r="CN30">
            <v>122.09927144679261</v>
          </cell>
          <cell r="CO30">
            <v>173.2297322804867</v>
          </cell>
          <cell r="CP30">
            <v>246.79891891647372</v>
          </cell>
          <cell r="CQ30">
            <v>387.93600977820944</v>
          </cell>
          <cell r="CR30">
            <v>46.882638104403107</v>
          </cell>
          <cell r="CS30">
            <v>76.863513041369771</v>
          </cell>
          <cell r="CT30">
            <v>161.28931067119572</v>
          </cell>
          <cell r="CU30">
            <v>137.71255633700503</v>
          </cell>
          <cell r="CV30">
            <v>40.95362547171041</v>
          </cell>
          <cell r="CW30">
            <v>215.36583040271441</v>
          </cell>
          <cell r="CX30">
            <v>324.65522717637265</v>
          </cell>
          <cell r="CY30">
            <v>207.84165485290049</v>
          </cell>
          <cell r="CZ30">
            <v>141.00933752388386</v>
          </cell>
          <cell r="DA30">
            <v>49.513792191213625</v>
          </cell>
          <cell r="DB30">
            <v>50.170549364654285</v>
          </cell>
          <cell r="DC30">
            <v>108.29711785050544</v>
          </cell>
          <cell r="DD30">
            <v>47.933925388256746</v>
          </cell>
          <cell r="DE30">
            <v>40.006674202798621</v>
          </cell>
          <cell r="DF30">
            <v>363.31384747503506</v>
          </cell>
          <cell r="DG30">
            <v>125.73584480568913</v>
          </cell>
          <cell r="DH30">
            <v>159.56087108132596</v>
          </cell>
          <cell r="DI30">
            <v>80.376034473809497</v>
          </cell>
          <cell r="DJ30">
            <v>341.75261216134578</v>
          </cell>
          <cell r="DK30">
            <v>62.564787075158442</v>
          </cell>
          <cell r="DL30">
            <v>308.86579963990403</v>
          </cell>
          <cell r="DM30">
            <v>126.32497291733689</v>
          </cell>
          <cell r="DN30">
            <v>154.67023364409732</v>
          </cell>
          <cell r="DO30">
            <v>281.43094214303767</v>
          </cell>
          <cell r="DP30">
            <v>145.19263839482809</v>
          </cell>
          <cell r="DQ30">
            <v>176.87929310894714</v>
          </cell>
          <cell r="DR30">
            <v>404.98890454337197</v>
          </cell>
          <cell r="DS30">
            <v>117.11585535453112</v>
          </cell>
          <cell r="DT30">
            <v>96.787402308596796</v>
          </cell>
          <cell r="DU30">
            <v>346.38304887457519</v>
          </cell>
          <cell r="DV30">
            <v>63.667838325060266</v>
          </cell>
          <cell r="DW30">
            <v>268.19921212149779</v>
          </cell>
          <cell r="DX30">
            <v>51.101592264923376</v>
          </cell>
          <cell r="DY30">
            <v>73.507491863985919</v>
          </cell>
          <cell r="DZ30">
            <v>114.28325880268822</v>
          </cell>
          <cell r="EA30">
            <v>215.3799639885649</v>
          </cell>
          <cell r="EB30">
            <v>310.97975167999306</v>
          </cell>
          <cell r="EC30">
            <v>57.769425436303585</v>
          </cell>
          <cell r="ED30">
            <v>162.4125805030055</v>
          </cell>
          <cell r="EE30">
            <v>372.33830889246809</v>
          </cell>
          <cell r="EF30">
            <v>56.387445324779669</v>
          </cell>
          <cell r="EG30">
            <v>203.74557230105944</v>
          </cell>
          <cell r="EH30">
            <v>124.78992922993714</v>
          </cell>
          <cell r="EI30">
            <v>324.91895624246257</v>
          </cell>
          <cell r="EJ30">
            <v>327.63918559017634</v>
          </cell>
          <cell r="EK30">
            <v>325.40949777633148</v>
          </cell>
          <cell r="EL30">
            <v>64.490405422815172</v>
          </cell>
          <cell r="EM30">
            <v>176.99754719901148</v>
          </cell>
          <cell r="EN30">
            <v>170.1554738394251</v>
          </cell>
          <cell r="EO30">
            <v>58.400908494513011</v>
          </cell>
          <cell r="EP30">
            <v>50.778082723701658</v>
          </cell>
          <cell r="EQ30">
            <v>72.599791643763893</v>
          </cell>
          <cell r="ER30">
            <v>40.794989226393234</v>
          </cell>
          <cell r="ES30">
            <v>373.35104403234715</v>
          </cell>
          <cell r="ET30">
            <v>406.63334036005244</v>
          </cell>
          <cell r="EU30">
            <v>132.90995583014185</v>
          </cell>
          <cell r="EV30">
            <v>203.78240978675058</v>
          </cell>
          <cell r="EW30">
            <v>385.14014959860668</v>
          </cell>
          <cell r="EX30">
            <v>127.61464480508957</v>
          </cell>
          <cell r="EY30">
            <v>143.30904878008931</v>
          </cell>
          <cell r="EZ30">
            <v>300.75593012975276</v>
          </cell>
          <cell r="FA30">
            <v>51.461853553230448</v>
          </cell>
          <cell r="FB30">
            <v>129.92368517377031</v>
          </cell>
          <cell r="FC30">
            <v>90.54024382122283</v>
          </cell>
          <cell r="FD30">
            <v>266.97519035680682</v>
          </cell>
          <cell r="FE30">
            <v>272.97764950787825</v>
          </cell>
          <cell r="FF30">
            <v>173.89550806185531</v>
          </cell>
          <cell r="FG30">
            <v>268.09368834212319</v>
          </cell>
          <cell r="FH30">
            <v>237.42674305165107</v>
          </cell>
          <cell r="FI30">
            <v>326.67251651917303</v>
          </cell>
          <cell r="FJ30">
            <v>167.06141887548972</v>
          </cell>
          <cell r="FK30">
            <v>121.16336720756102</v>
          </cell>
          <cell r="FL30">
            <v>353.50714273207808</v>
          </cell>
          <cell r="FM30">
            <v>143.59833185329396</v>
          </cell>
          <cell r="FN30">
            <v>362.08103164487324</v>
          </cell>
          <cell r="FO30">
            <v>61.568380459225949</v>
          </cell>
          <cell r="FP30">
            <v>117.04880433934041</v>
          </cell>
          <cell r="FQ30">
            <v>151.78372464317027</v>
          </cell>
          <cell r="FR30">
            <v>346.85914640720307</v>
          </cell>
          <cell r="FS30">
            <v>261.34756940082929</v>
          </cell>
          <cell r="FT30">
            <v>223.82940395724611</v>
          </cell>
          <cell r="FU30">
            <v>179.56212043908977</v>
          </cell>
          <cell r="FV30">
            <v>217.17963709965852</v>
          </cell>
          <cell r="FW30">
            <v>421.99222974716571</v>
          </cell>
          <cell r="FX30">
            <v>47.316973931324718</v>
          </cell>
          <cell r="FY30">
            <v>85.978381395491638</v>
          </cell>
          <cell r="FZ30">
            <v>187.36027676540962</v>
          </cell>
          <cell r="GA30">
            <v>124.62808894944568</v>
          </cell>
          <cell r="GB30">
            <v>96.535018842991661</v>
          </cell>
          <cell r="GC30">
            <v>317.42701858441859</v>
          </cell>
          <cell r="GD30">
            <v>60.067425757902662</v>
          </cell>
          <cell r="GE30">
            <v>297.50709930684928</v>
          </cell>
          <cell r="GF30">
            <v>154.78128817056827</v>
          </cell>
          <cell r="GG30">
            <v>94.179344828041906</v>
          </cell>
          <cell r="GH30">
            <v>259.98526179757687</v>
          </cell>
          <cell r="GI30">
            <v>77.838668534783437</v>
          </cell>
          <cell r="GJ30">
            <v>47.760606371417879</v>
          </cell>
          <cell r="GK30">
            <v>162.04328526205614</v>
          </cell>
          <cell r="GL30">
            <v>311.48579650938774</v>
          </cell>
          <cell r="GM30">
            <v>102.27273687597997</v>
          </cell>
          <cell r="GN30">
            <v>344.31058858510124</v>
          </cell>
          <cell r="GO30">
            <v>208.18378917333624</v>
          </cell>
          <cell r="GP30">
            <v>250.25931319805002</v>
          </cell>
          <cell r="GQ30">
            <v>61.761793994199536</v>
          </cell>
          <cell r="GR30">
            <v>78.25892754647505</v>
          </cell>
          <cell r="GS30">
            <v>50.566264871347819</v>
          </cell>
          <cell r="GT30">
            <v>129.86644711444626</v>
          </cell>
          <cell r="GU30">
            <v>172.27153141042703</v>
          </cell>
          <cell r="GV30">
            <v>120.63272486157653</v>
          </cell>
          <cell r="GW30">
            <v>45.862907943542218</v>
          </cell>
          <cell r="GX30">
            <v>145.57154921188499</v>
          </cell>
          <cell r="GY30">
            <v>87.542513992271992</v>
          </cell>
          <cell r="GZ30">
            <v>94.459390067457292</v>
          </cell>
          <cell r="HA30">
            <v>258.23359302257052</v>
          </cell>
          <cell r="HB30">
            <v>63.89018169504984</v>
          </cell>
          <cell r="HC30">
            <v>380.35380503962773</v>
          </cell>
          <cell r="HD30">
            <v>139.90132301056394</v>
          </cell>
          <cell r="HE30">
            <v>320.69865177982399</v>
          </cell>
          <cell r="HF30">
            <v>346.87734414094717</v>
          </cell>
          <cell r="HG30">
            <v>67.050537615274663</v>
          </cell>
          <cell r="HH30">
            <v>155.61235252438618</v>
          </cell>
          <cell r="HI30">
            <v>126.70306632731344</v>
          </cell>
        </row>
        <row r="31">
          <cell r="B31" t="str">
            <v>arable, irrigated, extensive</v>
          </cell>
          <cell r="C31">
            <v>123.56944634689282</v>
          </cell>
          <cell r="D31">
            <v>37.655424202798621</v>
          </cell>
          <cell r="E31">
            <v>419.64097974716572</v>
          </cell>
          <cell r="F31">
            <v>48.918325223398412</v>
          </cell>
          <cell r="G31">
            <v>143.74310393583161</v>
          </cell>
          <cell r="H31">
            <v>57.909588566973994</v>
          </cell>
          <cell r="I31">
            <v>253.68343966170545</v>
          </cell>
          <cell r="J31">
            <v>171.96455030700585</v>
          </cell>
          <cell r="K31">
            <v>143.70263725820072</v>
          </cell>
          <cell r="L31">
            <v>146.71233739206821</v>
          </cell>
          <cell r="M31">
            <v>97.456838296855352</v>
          </cell>
          <cell r="N31">
            <v>68.458525514871724</v>
          </cell>
          <cell r="O31">
            <v>110.22739580603614</v>
          </cell>
          <cell r="P31">
            <v>38.689327277250079</v>
          </cell>
          <cell r="Q31">
            <v>226.26919810525061</v>
          </cell>
          <cell r="R31">
            <v>38.555250938987548</v>
          </cell>
          <cell r="S31">
            <v>115.41277006536676</v>
          </cell>
          <cell r="T31">
            <v>48.385773558471875</v>
          </cell>
          <cell r="U31">
            <v>224.91518027562566</v>
          </cell>
          <cell r="V31">
            <v>173.20260886222385</v>
          </cell>
          <cell r="W31">
            <v>120.36770098144758</v>
          </cell>
          <cell r="X31">
            <v>151.2350550575573</v>
          </cell>
          <cell r="Y31">
            <v>262.45939153828562</v>
          </cell>
          <cell r="Z31">
            <v>145.10631154289285</v>
          </cell>
          <cell r="AA31">
            <v>190.65453253947661</v>
          </cell>
          <cell r="AB31">
            <v>262.62665661660276</v>
          </cell>
          <cell r="AC31">
            <v>106.65119901713882</v>
          </cell>
          <cell r="AD31">
            <v>186.26799612090377</v>
          </cell>
          <cell r="AE31">
            <v>111.90362870275551</v>
          </cell>
          <cell r="AF31">
            <v>234.11588975992319</v>
          </cell>
          <cell r="AG31">
            <v>261.13895411884425</v>
          </cell>
          <cell r="AH31">
            <v>360.14919623522667</v>
          </cell>
          <cell r="AI31">
            <v>145.29152787555591</v>
          </cell>
          <cell r="AJ31">
            <v>113.54350775475147</v>
          </cell>
          <cell r="AK31">
            <v>215.0766800419585</v>
          </cell>
          <cell r="AL31">
            <v>232.40527702732132</v>
          </cell>
          <cell r="AM31">
            <v>274.6727752444437</v>
          </cell>
          <cell r="AN31">
            <v>45.434763708421208</v>
          </cell>
          <cell r="AO31">
            <v>139.17543948431532</v>
          </cell>
          <cell r="AP31">
            <v>124.54941109482273</v>
          </cell>
          <cell r="AQ31">
            <v>204.76808393616523</v>
          </cell>
          <cell r="AR31">
            <v>125.62259365267712</v>
          </cell>
          <cell r="AS31">
            <v>198.55765945815534</v>
          </cell>
          <cell r="AT31">
            <v>147.89341198404355</v>
          </cell>
          <cell r="AU31">
            <v>382.38069648208318</v>
          </cell>
          <cell r="AV31">
            <v>330.10074700119179</v>
          </cell>
          <cell r="AW31">
            <v>187.50224716645002</v>
          </cell>
          <cell r="AX31">
            <v>187.18943713676825</v>
          </cell>
          <cell r="AY31">
            <v>399.74480295679257</v>
          </cell>
          <cell r="AZ31">
            <v>202.15624234291175</v>
          </cell>
          <cell r="BA31">
            <v>172.5558518799939</v>
          </cell>
          <cell r="BB31">
            <v>173.91017325693056</v>
          </cell>
          <cell r="BC31">
            <v>123.84019597305569</v>
          </cell>
          <cell r="BD31">
            <v>94.502803375375976</v>
          </cell>
          <cell r="BE31">
            <v>147.26521132845789</v>
          </cell>
          <cell r="BF31">
            <v>124.27295265895846</v>
          </cell>
          <cell r="BG31">
            <v>53.446095813570309</v>
          </cell>
          <cell r="BH31">
            <v>362.03228597471139</v>
          </cell>
          <cell r="BI31">
            <v>287.84647384208074</v>
          </cell>
          <cell r="BJ31">
            <v>354.54594273393428</v>
          </cell>
          <cell r="BK31">
            <v>70.92006313408794</v>
          </cell>
          <cell r="BL31">
            <v>336.17741926503595</v>
          </cell>
          <cell r="BM31">
            <v>349.49304743515131</v>
          </cell>
          <cell r="BN31">
            <v>38.293157805815795</v>
          </cell>
          <cell r="BO31">
            <v>122.54672652231218</v>
          </cell>
          <cell r="BP31">
            <v>176.62889007365598</v>
          </cell>
          <cell r="BQ31">
            <v>51.251609535819441</v>
          </cell>
          <cell r="BR31">
            <v>63.691350503245594</v>
          </cell>
          <cell r="BS31">
            <v>358.85070636603206</v>
          </cell>
          <cell r="BT31">
            <v>89.237612900880862</v>
          </cell>
          <cell r="BU31">
            <v>147.95345438540164</v>
          </cell>
          <cell r="BV31">
            <v>342.50101919952527</v>
          </cell>
          <cell r="BW31">
            <v>287.61232642792459</v>
          </cell>
          <cell r="BX31">
            <v>104.82581000807193</v>
          </cell>
          <cell r="BY31">
            <v>75.191382589533362</v>
          </cell>
          <cell r="BZ31">
            <v>135.80805910554486</v>
          </cell>
          <cell r="CA31">
            <v>184.60304520114008</v>
          </cell>
          <cell r="CB31">
            <v>112.01478572648709</v>
          </cell>
          <cell r="CC31">
            <v>137.02285305888361</v>
          </cell>
          <cell r="CD31">
            <v>39.837631746393377</v>
          </cell>
          <cell r="CE31">
            <v>325.8474776405298</v>
          </cell>
          <cell r="CF31">
            <v>256.6863933618626</v>
          </cell>
          <cell r="CG31">
            <v>334.29149414624953</v>
          </cell>
          <cell r="CH31">
            <v>127.87098089346027</v>
          </cell>
          <cell r="CI31">
            <v>295.42744695175941</v>
          </cell>
          <cell r="CJ31">
            <v>186.55063664428693</v>
          </cell>
          <cell r="CK31">
            <v>309.84479627606453</v>
          </cell>
          <cell r="CL31">
            <v>297.99383087220764</v>
          </cell>
          <cell r="CM31">
            <v>314.86612403574014</v>
          </cell>
          <cell r="CN31">
            <v>119.47307282927963</v>
          </cell>
          <cell r="CO31">
            <v>170.87848019496289</v>
          </cell>
          <cell r="CP31">
            <v>232.19290675844479</v>
          </cell>
          <cell r="CQ31">
            <v>385.58475977820945</v>
          </cell>
          <cell r="CR31">
            <v>44.523326334846899</v>
          </cell>
          <cell r="CS31">
            <v>74.296007012199482</v>
          </cell>
          <cell r="CT31">
            <v>158.2260192575618</v>
          </cell>
          <cell r="CU31">
            <v>134.98192293609452</v>
          </cell>
          <cell r="CV31">
            <v>38.595584922940347</v>
          </cell>
          <cell r="CW31">
            <v>203.96836258434146</v>
          </cell>
          <cell r="CX31">
            <v>304.38979812400146</v>
          </cell>
          <cell r="CY31">
            <v>202.42903766293139</v>
          </cell>
          <cell r="CZ31">
            <v>138.32797896775975</v>
          </cell>
          <cell r="DA31">
            <v>47.049944913120008</v>
          </cell>
          <cell r="DB31">
            <v>47.79909792493546</v>
          </cell>
          <cell r="DC31">
            <v>105.94585724447555</v>
          </cell>
          <cell r="DD31">
            <v>45.550606590275201</v>
          </cell>
          <cell r="DE31">
            <v>37.655424202798621</v>
          </cell>
          <cell r="DF31">
            <v>360.96259747503501</v>
          </cell>
          <cell r="DG31">
            <v>123.38152031109993</v>
          </cell>
          <cell r="DH31">
            <v>150.3560911483417</v>
          </cell>
          <cell r="DI31">
            <v>77.61546838113938</v>
          </cell>
          <cell r="DJ31">
            <v>339.40136216134579</v>
          </cell>
          <cell r="DK31">
            <v>60.205196067885318</v>
          </cell>
          <cell r="DL31">
            <v>306.51454963990398</v>
          </cell>
          <cell r="DM31">
            <v>123.9703323297033</v>
          </cell>
          <cell r="DN31">
            <v>150.51439442668266</v>
          </cell>
          <cell r="DO31">
            <v>279.07969214303768</v>
          </cell>
          <cell r="DP31">
            <v>140.49663333890419</v>
          </cell>
          <cell r="DQ31">
            <v>167.17136116670534</v>
          </cell>
          <cell r="DR31">
            <v>402.63765454337198</v>
          </cell>
          <cell r="DS31">
            <v>114.48148438524048</v>
          </cell>
          <cell r="DT31">
            <v>93.395193901485669</v>
          </cell>
          <cell r="DU31">
            <v>344.0317988745752</v>
          </cell>
          <cell r="DV31">
            <v>61.27647855012475</v>
          </cell>
          <cell r="DW31">
            <v>265.8479621214978</v>
          </cell>
          <cell r="DX31">
            <v>48.717670452939039</v>
          </cell>
          <cell r="DY31">
            <v>70.862645222326847</v>
          </cell>
          <cell r="DZ31">
            <v>111.91775547034055</v>
          </cell>
          <cell r="EA31">
            <v>209.03283428977591</v>
          </cell>
          <cell r="EB31">
            <v>308.62850167999306</v>
          </cell>
          <cell r="EC31">
            <v>55.412903970523935</v>
          </cell>
          <cell r="ED31">
            <v>154.72879807003008</v>
          </cell>
          <cell r="EE31">
            <v>369.9870588924681</v>
          </cell>
          <cell r="EF31">
            <v>54.029186691901813</v>
          </cell>
          <cell r="EG31">
            <v>201.39432230105945</v>
          </cell>
          <cell r="EH31">
            <v>122.30292282322782</v>
          </cell>
          <cell r="EI31">
            <v>322.56770624246252</v>
          </cell>
          <cell r="EJ31">
            <v>325.28793559017629</v>
          </cell>
          <cell r="EK31">
            <v>315.75614804455915</v>
          </cell>
          <cell r="EL31">
            <v>62.030790696880857</v>
          </cell>
          <cell r="EM31">
            <v>168.5158693177186</v>
          </cell>
          <cell r="EN31">
            <v>166.3832540702827</v>
          </cell>
          <cell r="EO31">
            <v>56.044619112499738</v>
          </cell>
          <cell r="EP31">
            <v>48.369433577462374</v>
          </cell>
          <cell r="EQ31">
            <v>70.23346683169963</v>
          </cell>
          <cell r="ER31">
            <v>38.437493124300772</v>
          </cell>
          <cell r="ES31">
            <v>370.99979403234715</v>
          </cell>
          <cell r="ET31">
            <v>404.28209036005245</v>
          </cell>
          <cell r="EU31">
            <v>128.59884578563376</v>
          </cell>
          <cell r="EV31">
            <v>201.43115978675058</v>
          </cell>
          <cell r="EW31">
            <v>382.78889959860669</v>
          </cell>
          <cell r="EX31">
            <v>124.59409488123819</v>
          </cell>
          <cell r="EY31">
            <v>136.28482769040443</v>
          </cell>
          <cell r="EZ31">
            <v>298.40468012975276</v>
          </cell>
          <cell r="FA31">
            <v>49.095714998759114</v>
          </cell>
          <cell r="FB31">
            <v>127.4979839656653</v>
          </cell>
          <cell r="FC31">
            <v>88.188771891557707</v>
          </cell>
          <cell r="FD31">
            <v>246.86071004497194</v>
          </cell>
          <cell r="FE31">
            <v>270.62639950787826</v>
          </cell>
          <cell r="FF31">
            <v>165.70653062546469</v>
          </cell>
          <cell r="FG31">
            <v>248.07788783483423</v>
          </cell>
          <cell r="FH31">
            <v>220.95424794733435</v>
          </cell>
          <cell r="FI31">
            <v>324.32126651917304</v>
          </cell>
          <cell r="FJ31">
            <v>159.72678135264479</v>
          </cell>
          <cell r="FK31">
            <v>117.91319495515837</v>
          </cell>
          <cell r="FL31">
            <v>351.15589273207803</v>
          </cell>
          <cell r="FM31">
            <v>139.30631536099727</v>
          </cell>
          <cell r="FN31">
            <v>359.72978164487319</v>
          </cell>
          <cell r="FO31">
            <v>59.115065835231064</v>
          </cell>
          <cell r="FP31">
            <v>114.69755397522751</v>
          </cell>
          <cell r="FQ31">
            <v>148.51487815424866</v>
          </cell>
          <cell r="FR31">
            <v>344.50789640720302</v>
          </cell>
          <cell r="FS31">
            <v>249.40454884538332</v>
          </cell>
          <cell r="FT31">
            <v>210.68577701102456</v>
          </cell>
          <cell r="FU31">
            <v>173.89299606997736</v>
          </cell>
          <cell r="FV31">
            <v>210.10648968413614</v>
          </cell>
          <cell r="FW31">
            <v>419.64097974716572</v>
          </cell>
          <cell r="FX31">
            <v>44.962061554468796</v>
          </cell>
          <cell r="FY31">
            <v>83.627079745623107</v>
          </cell>
          <cell r="FZ31">
            <v>182.16386568428811</v>
          </cell>
          <cell r="GA31">
            <v>120.50856131764719</v>
          </cell>
          <cell r="GB31">
            <v>90.895007587777371</v>
          </cell>
          <cell r="GC31">
            <v>315.0757685844186</v>
          </cell>
          <cell r="GD31">
            <v>57.509387615966737</v>
          </cell>
          <cell r="GE31">
            <v>279.87689361609932</v>
          </cell>
          <cell r="GF31">
            <v>142.07062552618996</v>
          </cell>
          <cell r="GG31">
            <v>91.82695017211158</v>
          </cell>
          <cell r="GH31">
            <v>246.93641553526504</v>
          </cell>
          <cell r="GI31">
            <v>75.18062212220417</v>
          </cell>
          <cell r="GJ31">
            <v>45.409355196761638</v>
          </cell>
          <cell r="GK31">
            <v>153.95860429311455</v>
          </cell>
          <cell r="GL31">
            <v>297.37082982568751</v>
          </cell>
          <cell r="GM31">
            <v>98.732529436043109</v>
          </cell>
          <cell r="GN31">
            <v>341.95933858510125</v>
          </cell>
          <cell r="GO31">
            <v>197.45913402375956</v>
          </cell>
          <cell r="GP31">
            <v>236.94283322284028</v>
          </cell>
          <cell r="GQ31">
            <v>59.406914160368601</v>
          </cell>
          <cell r="GR31">
            <v>74.927391068166187</v>
          </cell>
          <cell r="GS31">
            <v>48.130351312943269</v>
          </cell>
          <cell r="GT31">
            <v>127.19233935337401</v>
          </cell>
          <cell r="GU31">
            <v>162.55984207458565</v>
          </cell>
          <cell r="GV31">
            <v>118.25918842073301</v>
          </cell>
          <cell r="GW31">
            <v>43.446840364269733</v>
          </cell>
          <cell r="GX31">
            <v>142.62586176155693</v>
          </cell>
          <cell r="GY31">
            <v>81.505915233949992</v>
          </cell>
          <cell r="GZ31">
            <v>88.766873707741198</v>
          </cell>
          <cell r="HA31">
            <v>239.44246692833838</v>
          </cell>
          <cell r="HB31">
            <v>61.409723907892023</v>
          </cell>
          <cell r="HC31">
            <v>378.00255503962774</v>
          </cell>
          <cell r="HD31">
            <v>135.27291983771053</v>
          </cell>
          <cell r="HE31">
            <v>318.34740177982405</v>
          </cell>
          <cell r="HF31">
            <v>344.52609414094718</v>
          </cell>
          <cell r="HG31">
            <v>64.695900109421487</v>
          </cell>
          <cell r="HH31">
            <v>149.04164737828384</v>
          </cell>
          <cell r="HI31">
            <v>124.35167953829381</v>
          </cell>
        </row>
        <row r="32">
          <cell r="B32" t="str">
            <v>arable, irrigated, intensive</v>
          </cell>
          <cell r="C32">
            <v>135.82069634689276</v>
          </cell>
          <cell r="D32">
            <v>40.006674202798621</v>
          </cell>
          <cell r="E32">
            <v>421.99222974716571</v>
          </cell>
          <cell r="F32">
            <v>51.322623143705407</v>
          </cell>
          <cell r="G32">
            <v>154.39582289106843</v>
          </cell>
          <cell r="H32">
            <v>60.388650149516934</v>
          </cell>
          <cell r="I32">
            <v>281.5790175110011</v>
          </cell>
          <cell r="J32">
            <v>189.83188052089019</v>
          </cell>
          <cell r="K32">
            <v>151.43714486783836</v>
          </cell>
          <cell r="L32">
            <v>154.01196474863315</v>
          </cell>
          <cell r="M32">
            <v>103.56868875388327</v>
          </cell>
          <cell r="N32">
            <v>70.886391270692428</v>
          </cell>
          <cell r="O32">
            <v>114.23032863651356</v>
          </cell>
          <cell r="P32">
            <v>41.056062334552848</v>
          </cell>
          <cell r="Q32">
            <v>244.39045985546738</v>
          </cell>
          <cell r="R32">
            <v>40.913806537064097</v>
          </cell>
          <cell r="S32">
            <v>120.59271146312143</v>
          </cell>
          <cell r="T32">
            <v>50.772807907363031</v>
          </cell>
          <cell r="U32">
            <v>240.94405840453001</v>
          </cell>
          <cell r="V32">
            <v>185.501805725975</v>
          </cell>
          <cell r="W32">
            <v>122.72339912698968</v>
          </cell>
          <cell r="X32">
            <v>155.49306722010846</v>
          </cell>
          <cell r="Y32">
            <v>292.50712084410753</v>
          </cell>
          <cell r="Z32">
            <v>155.09387514222743</v>
          </cell>
          <cell r="AA32">
            <v>193.0057825394766</v>
          </cell>
          <cell r="AB32">
            <v>296.20377230122875</v>
          </cell>
          <cell r="AC32">
            <v>109.58295582084749</v>
          </cell>
          <cell r="AD32">
            <v>194.93764694953524</v>
          </cell>
          <cell r="AE32">
            <v>114.2548950013977</v>
          </cell>
          <cell r="AF32">
            <v>256.67719489066866</v>
          </cell>
          <cell r="AG32">
            <v>272.80929099844843</v>
          </cell>
          <cell r="AH32">
            <v>362.50044623522666</v>
          </cell>
          <cell r="AI32">
            <v>152.99656391766558</v>
          </cell>
          <cell r="AJ32">
            <v>115.89475936888222</v>
          </cell>
          <cell r="AK32">
            <v>244.98952665686653</v>
          </cell>
          <cell r="AL32">
            <v>257.41625468507874</v>
          </cell>
          <cell r="AM32">
            <v>302.19026290641972</v>
          </cell>
          <cell r="AN32">
            <v>47.786013916617549</v>
          </cell>
          <cell r="AO32">
            <v>146.42968171696413</v>
          </cell>
          <cell r="AP32">
            <v>132.35745958207752</v>
          </cell>
          <cell r="AQ32">
            <v>223.81326729702019</v>
          </cell>
          <cell r="AR32">
            <v>128.81077840344821</v>
          </cell>
          <cell r="AS32">
            <v>209.43779009227899</v>
          </cell>
          <cell r="AT32">
            <v>153.33696879876663</v>
          </cell>
          <cell r="AU32">
            <v>384.73194648208323</v>
          </cell>
          <cell r="AV32">
            <v>332.45199700119178</v>
          </cell>
          <cell r="AW32">
            <v>205.47124008385236</v>
          </cell>
          <cell r="AX32">
            <v>206.46971166472593</v>
          </cell>
          <cell r="AY32">
            <v>402.09605295679256</v>
          </cell>
          <cell r="AZ32">
            <v>221.9716961357704</v>
          </cell>
          <cell r="BA32">
            <v>178.0413325808874</v>
          </cell>
          <cell r="BB32">
            <v>186.07314083320912</v>
          </cell>
          <cell r="BC32">
            <v>129.30975447159716</v>
          </cell>
          <cell r="BD32">
            <v>100.89827336859851</v>
          </cell>
          <cell r="BE32">
            <v>152.86206822930529</v>
          </cell>
          <cell r="BF32">
            <v>127.34038054028726</v>
          </cell>
          <cell r="BG32">
            <v>55.808959479050415</v>
          </cell>
          <cell r="BH32">
            <v>364.38353597471138</v>
          </cell>
          <cell r="BI32">
            <v>290.19772384208073</v>
          </cell>
          <cell r="BJ32">
            <v>356.89719273393422</v>
          </cell>
          <cell r="BK32">
            <v>73.278764219671686</v>
          </cell>
          <cell r="BL32">
            <v>338.52866926503594</v>
          </cell>
          <cell r="BM32">
            <v>351.8442974351513</v>
          </cell>
          <cell r="BN32">
            <v>40.688853288502784</v>
          </cell>
          <cell r="BO32">
            <v>124.9008580117988</v>
          </cell>
          <cell r="BP32">
            <v>195.28535637585219</v>
          </cell>
          <cell r="BQ32">
            <v>53.602859750931891</v>
          </cell>
          <cell r="BR32">
            <v>68.3222369757856</v>
          </cell>
          <cell r="BS32">
            <v>361.20195636603199</v>
          </cell>
          <cell r="BT32">
            <v>91.588938094291834</v>
          </cell>
          <cell r="BU32">
            <v>152.28196875994161</v>
          </cell>
          <cell r="BV32">
            <v>344.85226919952527</v>
          </cell>
          <cell r="BW32">
            <v>293.38783344258542</v>
          </cell>
          <cell r="BX32">
            <v>107.1770608740226</v>
          </cell>
          <cell r="BY32">
            <v>79.60755349005322</v>
          </cell>
          <cell r="BZ32">
            <v>140.20784298768254</v>
          </cell>
          <cell r="CA32">
            <v>200.39397679200883</v>
          </cell>
          <cell r="CB32">
            <v>128.48886586126011</v>
          </cell>
          <cell r="CC32">
            <v>153.42425334099266</v>
          </cell>
          <cell r="CD32">
            <v>42.188886483261328</v>
          </cell>
          <cell r="CE32">
            <v>328.1987276405298</v>
          </cell>
          <cell r="CF32">
            <v>283.72529630532097</v>
          </cell>
          <cell r="CG32">
            <v>336.64274414624953</v>
          </cell>
          <cell r="CH32">
            <v>130.79329318520874</v>
          </cell>
          <cell r="CI32">
            <v>297.77869695175946</v>
          </cell>
          <cell r="CJ32">
            <v>202.93736529105894</v>
          </cell>
          <cell r="CK32">
            <v>312.19604627606452</v>
          </cell>
          <cell r="CL32">
            <v>300.34508087220763</v>
          </cell>
          <cell r="CM32">
            <v>317.21737403574014</v>
          </cell>
          <cell r="CN32">
            <v>122.3742200643056</v>
          </cell>
          <cell r="CO32">
            <v>173.22973436601046</v>
          </cell>
          <cell r="CP32">
            <v>259.05368107450261</v>
          </cell>
          <cell r="CQ32">
            <v>387.93600977820944</v>
          </cell>
          <cell r="CR32">
            <v>46.890699873959313</v>
          </cell>
          <cell r="CS32">
            <v>77.079769070540067</v>
          </cell>
          <cell r="CT32">
            <v>162.00135208482959</v>
          </cell>
          <cell r="CU32">
            <v>138.09193973791557</v>
          </cell>
          <cell r="CV32">
            <v>40.960416020480466</v>
          </cell>
          <cell r="CW32">
            <v>224.4120482210873</v>
          </cell>
          <cell r="CX32">
            <v>327.5661062966845</v>
          </cell>
          <cell r="CY32">
            <v>210.90302204286959</v>
          </cell>
          <cell r="CZ32">
            <v>141.33944608000797</v>
          </cell>
          <cell r="DA32">
            <v>49.626389469307234</v>
          </cell>
          <cell r="DB32">
            <v>50.19075080437311</v>
          </cell>
          <cell r="DC32">
            <v>108.29712845653533</v>
          </cell>
          <cell r="DD32">
            <v>47.965994186238284</v>
          </cell>
          <cell r="DE32">
            <v>40.006674202798621</v>
          </cell>
          <cell r="DF32">
            <v>363.31384747503506</v>
          </cell>
          <cell r="DG32">
            <v>125.73891930027831</v>
          </cell>
          <cell r="DH32">
            <v>166.41440101431016</v>
          </cell>
          <cell r="DI32">
            <v>80.785350566479607</v>
          </cell>
          <cell r="DJ32">
            <v>341.75261216134578</v>
          </cell>
          <cell r="DK32">
            <v>62.573128082431559</v>
          </cell>
          <cell r="DL32">
            <v>308.86579963990403</v>
          </cell>
          <cell r="DM32">
            <v>126.3283635049705</v>
          </cell>
          <cell r="DN32">
            <v>156.474822861512</v>
          </cell>
          <cell r="DO32">
            <v>281.43094214303767</v>
          </cell>
          <cell r="DP32">
            <v>147.53739345075198</v>
          </cell>
          <cell r="DQ32">
            <v>184.23597505118892</v>
          </cell>
          <cell r="DR32">
            <v>404.98890454337197</v>
          </cell>
          <cell r="DS32">
            <v>117.39897632382176</v>
          </cell>
          <cell r="DT32">
            <v>97.82836071570793</v>
          </cell>
          <cell r="DU32">
            <v>346.38304887457519</v>
          </cell>
          <cell r="DV32">
            <v>63.707948099995782</v>
          </cell>
          <cell r="DW32">
            <v>268.19921212149779</v>
          </cell>
          <cell r="DX32">
            <v>51.134264076907719</v>
          </cell>
          <cell r="DY32">
            <v>73.801088505644984</v>
          </cell>
          <cell r="DZ32">
            <v>114.29751213503587</v>
          </cell>
          <cell r="EA32">
            <v>219.37584368735389</v>
          </cell>
          <cell r="EB32">
            <v>310.97975167999306</v>
          </cell>
          <cell r="EC32">
            <v>57.774696902083228</v>
          </cell>
          <cell r="ED32">
            <v>167.74511293598096</v>
          </cell>
          <cell r="EE32">
            <v>372.33830889246809</v>
          </cell>
          <cell r="EF32">
            <v>56.394453957657518</v>
          </cell>
          <cell r="EG32">
            <v>203.74557230105944</v>
          </cell>
          <cell r="EH32">
            <v>124.92568563664648</v>
          </cell>
          <cell r="EI32">
            <v>324.91895624246257</v>
          </cell>
          <cell r="EJ32">
            <v>327.63918559017634</v>
          </cell>
          <cell r="EK32">
            <v>325.40949777633148</v>
          </cell>
          <cell r="EL32">
            <v>64.598770148749495</v>
          </cell>
          <cell r="EM32">
            <v>183.1279750803044</v>
          </cell>
          <cell r="EN32">
            <v>171.5764436085675</v>
          </cell>
          <cell r="EO32">
            <v>58.405947876526291</v>
          </cell>
          <cell r="EP32">
            <v>50.835481869940949</v>
          </cell>
          <cell r="EQ32">
            <v>72.614866455828164</v>
          </cell>
          <cell r="ER32">
            <v>40.801235328485689</v>
          </cell>
          <cell r="ES32">
            <v>373.35104403234715</v>
          </cell>
          <cell r="ET32">
            <v>406.63334036005244</v>
          </cell>
          <cell r="EU32">
            <v>134.86981587464996</v>
          </cell>
          <cell r="EV32">
            <v>203.78240978675058</v>
          </cell>
          <cell r="EW32">
            <v>385.14014959860668</v>
          </cell>
          <cell r="EX32">
            <v>128.28394472894092</v>
          </cell>
          <cell r="EY32">
            <v>147.98201986977421</v>
          </cell>
          <cell r="EZ32">
            <v>300.75593012975276</v>
          </cell>
          <cell r="FA32">
            <v>51.476742107701774</v>
          </cell>
          <cell r="FB32">
            <v>129.99813638187533</v>
          </cell>
          <cell r="FC32">
            <v>90.540465750887961</v>
          </cell>
          <cell r="FD32">
            <v>266.97519035680682</v>
          </cell>
          <cell r="FE32">
            <v>272.97764950787825</v>
          </cell>
          <cell r="FF32">
            <v>179.73323549824593</v>
          </cell>
          <cell r="FG32">
            <v>272.99161068128967</v>
          </cell>
          <cell r="FH32">
            <v>251.54798815596777</v>
          </cell>
          <cell r="FI32">
            <v>326.67251651917303</v>
          </cell>
          <cell r="FJ32">
            <v>172.04480639833469</v>
          </cell>
          <cell r="FK32">
            <v>122.06228945996368</v>
          </cell>
          <cell r="FL32">
            <v>353.50714273207808</v>
          </cell>
          <cell r="FM32">
            <v>145.53909834559065</v>
          </cell>
          <cell r="FN32">
            <v>362.08103164487324</v>
          </cell>
          <cell r="FO32">
            <v>61.670445083220827</v>
          </cell>
          <cell r="FP32">
            <v>117.04880470345331</v>
          </cell>
          <cell r="FQ32">
            <v>152.70132113209183</v>
          </cell>
          <cell r="FR32">
            <v>346.85914640720307</v>
          </cell>
          <cell r="FS32">
            <v>270.93933995627526</v>
          </cell>
          <cell r="FT32">
            <v>234.62178090346765</v>
          </cell>
          <cell r="FU32">
            <v>182.87999480820218</v>
          </cell>
          <cell r="FV32">
            <v>221.90153451518097</v>
          </cell>
          <cell r="FW32">
            <v>421.99222974716571</v>
          </cell>
          <cell r="FX32">
            <v>47.320636308180617</v>
          </cell>
          <cell r="FY32">
            <v>85.978433045360163</v>
          </cell>
          <cell r="FZ32">
            <v>190.20543784653111</v>
          </cell>
          <cell r="GA32">
            <v>126.39636658124415</v>
          </cell>
          <cell r="GB32">
            <v>99.823780098205958</v>
          </cell>
          <cell r="GC32">
            <v>317.42701858441859</v>
          </cell>
          <cell r="GD32">
            <v>60.274213899838585</v>
          </cell>
          <cell r="GE32">
            <v>312.78605499759925</v>
          </cell>
          <cell r="GF32">
            <v>165.1407008149466</v>
          </cell>
          <cell r="GG32">
            <v>94.180489483972238</v>
          </cell>
          <cell r="GH32">
            <v>270.6828580598887</v>
          </cell>
          <cell r="GI32">
            <v>78.145464947362697</v>
          </cell>
          <cell r="GJ32">
            <v>47.760607546074127</v>
          </cell>
          <cell r="GK32">
            <v>167.77671623099772</v>
          </cell>
          <cell r="GL32">
            <v>311.48579650938774</v>
          </cell>
          <cell r="GM32">
            <v>103.46169431591684</v>
          </cell>
          <cell r="GN32">
            <v>344.31058858510124</v>
          </cell>
          <cell r="GO32">
            <v>216.55719432291286</v>
          </cell>
          <cell r="GP32">
            <v>261.22454317325975</v>
          </cell>
          <cell r="GQ32">
            <v>61.765423828030464</v>
          </cell>
          <cell r="GR32">
            <v>79.239214024783919</v>
          </cell>
          <cell r="GS32">
            <v>50.650928429752376</v>
          </cell>
          <cell r="GT32">
            <v>130.1893048755185</v>
          </cell>
          <cell r="GU32">
            <v>179.63197074626839</v>
          </cell>
          <cell r="GV32">
            <v>120.65501130242005</v>
          </cell>
          <cell r="GW32">
            <v>45.927725522814711</v>
          </cell>
          <cell r="GX32">
            <v>146.16598666221304</v>
          </cell>
          <cell r="GY32">
            <v>91.227862750593999</v>
          </cell>
          <cell r="GZ32">
            <v>97.800656427173394</v>
          </cell>
          <cell r="HA32">
            <v>272.87992368966928</v>
          </cell>
          <cell r="HB32">
            <v>64.019389482207657</v>
          </cell>
          <cell r="HC32">
            <v>380.35380503962773</v>
          </cell>
          <cell r="HD32">
            <v>142.17847618341733</v>
          </cell>
          <cell r="HE32">
            <v>320.69865177982399</v>
          </cell>
          <cell r="HF32">
            <v>346.87734414094717</v>
          </cell>
          <cell r="HG32">
            <v>67.053925121127861</v>
          </cell>
          <cell r="HH32">
            <v>159.83180767048856</v>
          </cell>
          <cell r="HI32">
            <v>126.70320311633306</v>
          </cell>
        </row>
        <row r="33">
          <cell r="B33" t="str">
            <v>arable, flooded crops</v>
          </cell>
          <cell r="C33">
            <v>91.369696346892837</v>
          </cell>
          <cell r="D33">
            <v>40.006674202798621</v>
          </cell>
          <cell r="E33">
            <v>274.53854470933612</v>
          </cell>
          <cell r="F33">
            <v>51.084437981527003</v>
          </cell>
          <cell r="G33">
            <v>117.12222728205511</v>
          </cell>
          <cell r="H33">
            <v>59.814776143899124</v>
          </cell>
          <cell r="I33">
            <v>135.03112790380385</v>
          </cell>
          <cell r="J33">
            <v>120.16468036054944</v>
          </cell>
          <cell r="K33">
            <v>127.26631820056534</v>
          </cell>
          <cell r="L33">
            <v>131.79375041765647</v>
          </cell>
          <cell r="M33">
            <v>86.683592701827962</v>
          </cell>
          <cell r="N33">
            <v>70.542386527057488</v>
          </cell>
          <cell r="O33">
            <v>106.81427272766996</v>
          </cell>
          <cell r="P33">
            <v>40.986534427263422</v>
          </cell>
          <cell r="Q33">
            <v>173.58310709699401</v>
          </cell>
          <cell r="R33">
            <v>40.881004401700388</v>
          </cell>
          <cell r="S33">
            <v>107.89188708720289</v>
          </cell>
          <cell r="T33">
            <v>50.612136180841759</v>
          </cell>
          <cell r="U33">
            <v>179.53150810574934</v>
          </cell>
          <cell r="V33">
            <v>140.8355243077323</v>
          </cell>
          <cell r="W33">
            <v>122.7034269535057</v>
          </cell>
          <cell r="X33">
            <v>146.93170511025363</v>
          </cell>
          <cell r="Y33">
            <v>168.14992876096724</v>
          </cell>
          <cell r="Z33">
            <v>120.80682708121515</v>
          </cell>
          <cell r="AA33">
            <v>43.922488153246583</v>
          </cell>
          <cell r="AB33">
            <v>155.99963537725773</v>
          </cell>
          <cell r="AC33">
            <v>106.97648027219553</v>
          </cell>
          <cell r="AD33">
            <v>166.56802722897982</v>
          </cell>
          <cell r="AE33">
            <v>114.25482182049427</v>
          </cell>
          <cell r="AF33">
            <v>165.93404735362142</v>
          </cell>
          <cell r="AG33">
            <v>126.91019990431472</v>
          </cell>
          <cell r="AH33">
            <v>216.46133769846199</v>
          </cell>
          <cell r="AI33">
            <v>128.95806458859332</v>
          </cell>
          <cell r="AJ33">
            <v>115.8947521214351</v>
          </cell>
          <cell r="AK33">
            <v>121.23795785592949</v>
          </cell>
          <cell r="AL33">
            <v>155.6740775017478</v>
          </cell>
          <cell r="AM33">
            <v>156.3367096018905</v>
          </cell>
          <cell r="AN33">
            <v>47.786012981815936</v>
          </cell>
          <cell r="AO33">
            <v>124.41524659237092</v>
          </cell>
          <cell r="AP33">
            <v>107.85643437430343</v>
          </cell>
          <cell r="AQ33">
            <v>148.85750650678133</v>
          </cell>
          <cell r="AR33">
            <v>125.05294137248599</v>
          </cell>
          <cell r="AS33">
            <v>171.14311604506389</v>
          </cell>
          <cell r="AT33">
            <v>139.45251120065996</v>
          </cell>
          <cell r="AU33">
            <v>238.3027654472283</v>
          </cell>
          <cell r="AV33">
            <v>185.30612475315627</v>
          </cell>
          <cell r="AW33">
            <v>135.3475743847159</v>
          </cell>
          <cell r="AX33">
            <v>130.45839153419598</v>
          </cell>
          <cell r="AY33">
            <v>255.22965207895953</v>
          </cell>
          <cell r="AZ33">
            <v>143.55742110583495</v>
          </cell>
          <cell r="BA33">
            <v>163.9686367338756</v>
          </cell>
          <cell r="BB33">
            <v>142.01852891571835</v>
          </cell>
          <cell r="BC33">
            <v>115.30854931314587</v>
          </cell>
          <cell r="BD33">
            <v>82.739725599029356</v>
          </cell>
          <cell r="BE33">
            <v>138.28929324450053</v>
          </cell>
          <cell r="BF33">
            <v>124.12474185312102</v>
          </cell>
          <cell r="BG33">
            <v>55.756814121044748</v>
          </cell>
          <cell r="BH33">
            <v>217.97845925150506</v>
          </cell>
          <cell r="BI33">
            <v>144.21932522581182</v>
          </cell>
          <cell r="BJ33">
            <v>210.16539507591463</v>
          </cell>
          <cell r="BK33">
            <v>73.245308845400686</v>
          </cell>
          <cell r="BL33">
            <v>192.05577366087533</v>
          </cell>
          <cell r="BM33">
            <v>205.5365219597291</v>
          </cell>
          <cell r="BN33">
            <v>40.489293071238194</v>
          </cell>
          <cell r="BO33">
            <v>124.88792012400395</v>
          </cell>
          <cell r="BP33">
            <v>122.07493517899128</v>
          </cell>
          <cell r="BQ33">
            <v>53.602858785076954</v>
          </cell>
          <cell r="BR33">
            <v>58.086669214080956</v>
          </cell>
          <cell r="BS33">
            <v>214.58989036172952</v>
          </cell>
          <cell r="BT33">
            <v>91.588600475876518</v>
          </cell>
          <cell r="BU33">
            <v>143.40405171825722</v>
          </cell>
          <cell r="BV33">
            <v>198.90280910824819</v>
          </cell>
          <cell r="BW33">
            <v>147.47180318217309</v>
          </cell>
          <cell r="BX33">
            <v>107.17705698590407</v>
          </cell>
          <cell r="BY33">
            <v>70.336058646719067</v>
          </cell>
          <cell r="BZ33">
            <v>131.00992585688434</v>
          </cell>
          <cell r="CA33">
            <v>140.04980644900812</v>
          </cell>
          <cell r="CB33">
            <v>65.077358556129241</v>
          </cell>
          <cell r="CC33">
            <v>90.339078574323068</v>
          </cell>
          <cell r="CD33">
            <v>42.188865214724231</v>
          </cell>
          <cell r="CE33">
            <v>182.09537905207037</v>
          </cell>
          <cell r="CF33">
            <v>172.87773458919293</v>
          </cell>
          <cell r="CG33">
            <v>190.17007387451511</v>
          </cell>
          <cell r="CH33">
            <v>128.22922349525817</v>
          </cell>
          <cell r="CI33">
            <v>151.7576213689189</v>
          </cell>
          <cell r="CJ33">
            <v>139.91806616705259</v>
          </cell>
          <cell r="CK33">
            <v>166.25883775001816</v>
          </cell>
          <cell r="CL33">
            <v>154.02449939260384</v>
          </cell>
          <cell r="CM33">
            <v>170.73898051056688</v>
          </cell>
          <cell r="CN33">
            <v>119.90518147903902</v>
          </cell>
          <cell r="CO33">
            <v>173.22971563800706</v>
          </cell>
          <cell r="CP33">
            <v>149.00591689540295</v>
          </cell>
          <cell r="CQ33">
            <v>241.43249545801436</v>
          </cell>
          <cell r="CR33">
            <v>46.818305183344599</v>
          </cell>
          <cell r="CS33">
            <v>75.137789928590863</v>
          </cell>
          <cell r="CT33">
            <v>155.60722019039713</v>
          </cell>
          <cell r="CU33">
            <v>134.68507679773904</v>
          </cell>
          <cell r="CV33">
            <v>40.899436892525308</v>
          </cell>
          <cell r="CW33">
            <v>143.17701221209862</v>
          </cell>
          <cell r="CX33">
            <v>181.70007833845042</v>
          </cell>
          <cell r="CY33">
            <v>183.41194467694709</v>
          </cell>
          <cell r="CZ33">
            <v>138.37507124601348</v>
          </cell>
          <cell r="DA33">
            <v>48.615265912026601</v>
          </cell>
          <cell r="DB33">
            <v>50.009341875698063</v>
          </cell>
          <cell r="DC33">
            <v>108.29703321438684</v>
          </cell>
          <cell r="DD33">
            <v>47.678016380364035</v>
          </cell>
          <cell r="DE33">
            <v>40.006674202798621</v>
          </cell>
          <cell r="DF33">
            <v>216.68703176939675</v>
          </cell>
          <cell r="DG33">
            <v>125.71131033886741</v>
          </cell>
          <cell r="DH33">
            <v>104.86970221611195</v>
          </cell>
          <cell r="DI33">
            <v>77.109692054301973</v>
          </cell>
          <cell r="DJ33">
            <v>195.77899544042774</v>
          </cell>
          <cell r="DK33">
            <v>62.498225837118966</v>
          </cell>
          <cell r="DL33">
            <v>162.07839724149886</v>
          </cell>
          <cell r="DM33">
            <v>126.29791602802081</v>
          </cell>
          <cell r="DN33">
            <v>140.26961168912828</v>
          </cell>
          <cell r="DO33">
            <v>135.49234660301644</v>
          </cell>
          <cell r="DP33">
            <v>126.48149304855541</v>
          </cell>
          <cell r="DQ33">
            <v>118.17297120985758</v>
          </cell>
          <cell r="DR33">
            <v>258.36568877052673</v>
          </cell>
          <cell r="DS33">
            <v>114.85655001959178</v>
          </cell>
          <cell r="DT33">
            <v>88.480554219850006</v>
          </cell>
          <cell r="DU33">
            <v>200.33937000820214</v>
          </cell>
          <cell r="DV33">
            <v>63.34776232107486</v>
          </cell>
          <cell r="DW33">
            <v>122.13267074990662</v>
          </cell>
          <cell r="DX33">
            <v>50.840871205288344</v>
          </cell>
          <cell r="DY33">
            <v>71.164590663546562</v>
          </cell>
          <cell r="DZ33">
            <v>114.16951721055389</v>
          </cell>
          <cell r="EA33">
            <v>183.4928439922287</v>
          </cell>
          <cell r="EB33">
            <v>164.94670145251308</v>
          </cell>
          <cell r="EC33">
            <v>57.727359139381974</v>
          </cell>
          <cell r="ED33">
            <v>119.85897168786151</v>
          </cell>
          <cell r="EE33">
            <v>225.8649220026052</v>
          </cell>
          <cell r="EF33">
            <v>56.331516434414404</v>
          </cell>
          <cell r="EG33">
            <v>54.710544632239042</v>
          </cell>
          <cell r="EH33">
            <v>123.70659310439676</v>
          </cell>
          <cell r="EI33">
            <v>178.68708083998129</v>
          </cell>
          <cell r="EJ33">
            <v>180.78364948128069</v>
          </cell>
          <cell r="EK33">
            <v>179.50461074211776</v>
          </cell>
          <cell r="EL33">
            <v>63.625654909859279</v>
          </cell>
          <cell r="EM33">
            <v>128.07673270629414</v>
          </cell>
          <cell r="EN33">
            <v>158.81613508166868</v>
          </cell>
          <cell r="EO33">
            <v>58.360694226047023</v>
          </cell>
          <cell r="EP33">
            <v>50.320037536712135</v>
          </cell>
          <cell r="EQ33">
            <v>72.479494643491009</v>
          </cell>
          <cell r="ER33">
            <v>40.745145331695419</v>
          </cell>
          <cell r="ES33">
            <v>226.87951443999017</v>
          </cell>
          <cell r="ET33">
            <v>259.41264633063895</v>
          </cell>
          <cell r="EU33">
            <v>117.2702726749672</v>
          </cell>
          <cell r="EV33">
            <v>54.779998160115269</v>
          </cell>
          <cell r="EW33">
            <v>238.32978706757936</v>
          </cell>
          <cell r="EX33">
            <v>122.27363141275576</v>
          </cell>
          <cell r="EY33">
            <v>106.01873948440398</v>
          </cell>
          <cell r="EZ33">
            <v>154.64472673181095</v>
          </cell>
          <cell r="FA33">
            <v>51.343042888549228</v>
          </cell>
          <cell r="FB33">
            <v>129.32956453309225</v>
          </cell>
          <cell r="FC33">
            <v>90.538472822495081</v>
          </cell>
          <cell r="FD33">
            <v>121.10036404265077</v>
          </cell>
          <cell r="FE33">
            <v>126.76341080362143</v>
          </cell>
          <cell r="FF33">
            <v>127.31044311945824</v>
          </cell>
          <cell r="FG33">
            <v>127.13057529395719</v>
          </cell>
          <cell r="FH33">
            <v>124.73920711920356</v>
          </cell>
          <cell r="FI33">
            <v>180.56802320276884</v>
          </cell>
          <cell r="FJ33">
            <v>127.29398644318698</v>
          </cell>
          <cell r="FK33">
            <v>113.98996763338788</v>
          </cell>
          <cell r="FL33">
            <v>207.02629659333633</v>
          </cell>
          <cell r="FM33">
            <v>128.11101524476643</v>
          </cell>
          <cell r="FN33">
            <v>214.65858662635125</v>
          </cell>
          <cell r="FO33">
            <v>60.753904759746746</v>
          </cell>
          <cell r="FP33">
            <v>117.04880143371942</v>
          </cell>
          <cell r="FQ33">
            <v>144.46130466157609</v>
          </cell>
          <cell r="FR33">
            <v>200.6952413050783</v>
          </cell>
          <cell r="FS33">
            <v>184.80524036837016</v>
          </cell>
          <cell r="FT33">
            <v>137.70623592639797</v>
          </cell>
          <cell r="FU33">
            <v>153.08548297357265</v>
          </cell>
          <cell r="FV33">
            <v>179.4988957237897</v>
          </cell>
          <cell r="FW33">
            <v>274.53854470933612</v>
          </cell>
          <cell r="FX33">
            <v>47.287748164014538</v>
          </cell>
          <cell r="FY33">
            <v>85.977969229540761</v>
          </cell>
          <cell r="FZ33">
            <v>164.65589133806009</v>
          </cell>
          <cell r="GA33">
            <v>110.5172334476938</v>
          </cell>
          <cell r="GB33">
            <v>70.290704026381576</v>
          </cell>
          <cell r="GC33">
            <v>171.43014971869547</v>
          </cell>
          <cell r="GD33">
            <v>59.050406811609847</v>
          </cell>
          <cell r="GE33">
            <v>175.58103289466459</v>
          </cell>
          <cell r="GF33">
            <v>72.11317526842943</v>
          </cell>
          <cell r="GG33">
            <v>94.170210473717859</v>
          </cell>
          <cell r="GH33">
            <v>174.61844362432845</v>
          </cell>
          <cell r="GI33">
            <v>75.390433162400925</v>
          </cell>
          <cell r="GJ33">
            <v>47.760596997661025</v>
          </cell>
          <cell r="GK33">
            <v>116.29050612990218</v>
          </cell>
          <cell r="GL33">
            <v>165.59373021354165</v>
          </cell>
          <cell r="GM33">
            <v>92.78485650528377</v>
          </cell>
          <cell r="GN33">
            <v>197.8938025134031</v>
          </cell>
          <cell r="GO33">
            <v>141.36401607971445</v>
          </cell>
          <cell r="GP33">
            <v>162.75677799587632</v>
          </cell>
          <cell r="GQ33">
            <v>61.732827920228686</v>
          </cell>
          <cell r="GR33">
            <v>70.436241449570318</v>
          </cell>
          <cell r="GS33">
            <v>49.890649675279541</v>
          </cell>
          <cell r="GT33">
            <v>127.29004218108958</v>
          </cell>
          <cell r="GU33">
            <v>113.5352255104129</v>
          </cell>
          <cell r="GV33">
            <v>120.45487906364531</v>
          </cell>
          <cell r="GW33">
            <v>45.34566366094775</v>
          </cell>
          <cell r="GX33">
            <v>140.82793835826718</v>
          </cell>
          <cell r="GY33">
            <v>58.133430900862344</v>
          </cell>
          <cell r="GZ33">
            <v>67.796084516922861</v>
          </cell>
          <cell r="HA33">
            <v>127.04338179059796</v>
          </cell>
          <cell r="HB33">
            <v>62.859103553530481</v>
          </cell>
          <cell r="HC33">
            <v>233.19172342555476</v>
          </cell>
          <cell r="HD33">
            <v>121.72964069119386</v>
          </cell>
          <cell r="HE33">
            <v>174.69724295214669</v>
          </cell>
          <cell r="HF33">
            <v>200.54445965480454</v>
          </cell>
          <cell r="HG33">
            <v>67.023505318566237</v>
          </cell>
          <cell r="HH33">
            <v>121.94110045848926</v>
          </cell>
          <cell r="HI33">
            <v>126.70197475093681</v>
          </cell>
        </row>
        <row r="34">
          <cell r="B34" t="str">
            <v>arable, greenhouse</v>
          </cell>
          <cell r="C34">
            <v>88.988746346892839</v>
          </cell>
          <cell r="D34">
            <v>37.655424202798621</v>
          </cell>
          <cell r="E34">
            <v>271.60351251114326</v>
          </cell>
          <cell r="F34">
            <v>48.733028837766078</v>
          </cell>
          <cell r="G34">
            <v>114.7460728751894</v>
          </cell>
          <cell r="H34">
            <v>57.463142709151491</v>
          </cell>
          <cell r="I34">
            <v>132.57586338080279</v>
          </cell>
          <cell r="J34">
            <v>117.76688211990779</v>
          </cell>
          <cell r="K34">
            <v>124.89891842773645</v>
          </cell>
          <cell r="L34">
            <v>129.42765528558678</v>
          </cell>
          <cell r="M34">
            <v>84.321060900456885</v>
          </cell>
          <cell r="N34">
            <v>68.190906679790032</v>
          </cell>
          <cell r="O34">
            <v>104.45806767917854</v>
          </cell>
          <cell r="P34">
            <v>38.63523797209151</v>
          </cell>
          <cell r="Q34">
            <v>171.18454706174333</v>
          </cell>
          <cell r="R34">
            <v>38.529732484906162</v>
          </cell>
          <cell r="S34">
            <v>105.53215101300962</v>
          </cell>
          <cell r="T34">
            <v>48.260778827795086</v>
          </cell>
          <cell r="U34">
            <v>177.13922522136264</v>
          </cell>
          <cell r="V34">
            <v>138.45443046714107</v>
          </cell>
          <cell r="W34">
            <v>120.35216360906907</v>
          </cell>
          <cell r="X34">
            <v>144.57473482376599</v>
          </cell>
          <cell r="Y34">
            <v>165.71558932304981</v>
          </cell>
          <cell r="Z34">
            <v>118.43266814041716</v>
          </cell>
          <cell r="AA34">
            <v>41.5624426243049</v>
          </cell>
          <cell r="AB34">
            <v>153.5547077802039</v>
          </cell>
          <cell r="AC34">
            <v>104.62348875178441</v>
          </cell>
          <cell r="AD34">
            <v>164.19782202649395</v>
          </cell>
          <cell r="AE34">
            <v>111.90357177159835</v>
          </cell>
          <cell r="AF34">
            <v>163.52216718822919</v>
          </cell>
          <cell r="AG34">
            <v>124.44154588923062</v>
          </cell>
          <cell r="AH34">
            <v>213.95067845058861</v>
          </cell>
          <cell r="AI34">
            <v>126.59075323046699</v>
          </cell>
          <cell r="AJ34">
            <v>113.54350211659272</v>
          </cell>
          <cell r="AK34">
            <v>118.80402306608477</v>
          </cell>
          <cell r="AL34">
            <v>153.25484831877455</v>
          </cell>
          <cell r="AM34">
            <v>153.88171692368775</v>
          </cell>
          <cell r="AN34">
            <v>45.434762981191355</v>
          </cell>
          <cell r="AO34">
            <v>122.04928761567298</v>
          </cell>
          <cell r="AP34">
            <v>105.48881397884168</v>
          </cell>
          <cell r="AQ34">
            <v>146.45617470669879</v>
          </cell>
          <cell r="AR34">
            <v>122.69918056823369</v>
          </cell>
          <cell r="AS34">
            <v>168.76627940316149</v>
          </cell>
          <cell r="AT34">
            <v>137.09198428021574</v>
          </cell>
          <cell r="AU34">
            <v>235.67508444992782</v>
          </cell>
          <cell r="AV34">
            <v>182.46343639190167</v>
          </cell>
          <cell r="AW34">
            <v>132.94947115596369</v>
          </cell>
          <cell r="AX34">
            <v>128.05635446061211</v>
          </cell>
          <cell r="AY34">
            <v>252.47080512876568</v>
          </cell>
          <cell r="AZ34">
            <v>141.15377849445639</v>
          </cell>
          <cell r="BA34">
            <v>161.60798404177291</v>
          </cell>
          <cell r="BB34">
            <v>139.63784376298955</v>
          </cell>
          <cell r="BC34">
            <v>112.94794438765027</v>
          </cell>
          <cell r="BD34">
            <v>80.376342939049692</v>
          </cell>
          <cell r="BE34">
            <v>135.92830642379795</v>
          </cell>
          <cell r="BF34">
            <v>121.77134331947703</v>
          </cell>
          <cell r="BG34">
            <v>53.405529280048306</v>
          </cell>
          <cell r="BH34">
            <v>215.35800954769923</v>
          </cell>
          <cell r="BI34">
            <v>141.72687895408717</v>
          </cell>
          <cell r="BJ34">
            <v>207.44692909166477</v>
          </cell>
          <cell r="BK34">
            <v>70.89403649214394</v>
          </cell>
          <cell r="BL34">
            <v>189.41497829278316</v>
          </cell>
          <cell r="BM34">
            <v>202.94526263025847</v>
          </cell>
          <cell r="BN34">
            <v>38.137909734790128</v>
          </cell>
          <cell r="BO34">
            <v>122.53666147953548</v>
          </cell>
          <cell r="BP34">
            <v>119.6747695300847</v>
          </cell>
          <cell r="BQ34">
            <v>51.251608784431625</v>
          </cell>
          <cell r="BR34">
            <v>55.728580304663346</v>
          </cell>
          <cell r="BS34">
            <v>211.90734387359478</v>
          </cell>
          <cell r="BT34">
            <v>89.237350250296288</v>
          </cell>
          <cell r="BU34">
            <v>141.04686992513362</v>
          </cell>
          <cell r="BV34">
            <v>196.41904439402111</v>
          </cell>
          <cell r="BW34">
            <v>144.99806741720539</v>
          </cell>
          <cell r="BX34">
            <v>104.82580698330622</v>
          </cell>
          <cell r="BY34">
            <v>67.978613884017506</v>
          </cell>
          <cell r="BZ34">
            <v>128.65253025523793</v>
          </cell>
          <cell r="CA34">
            <v>137.65823740423554</v>
          </cell>
          <cell r="CB34">
            <v>62.683740065724912</v>
          </cell>
          <cell r="CC34">
            <v>87.945678123476739</v>
          </cell>
          <cell r="CD34">
            <v>39.837615200513625</v>
          </cell>
          <cell r="CE34">
            <v>179.56544778868857</v>
          </cell>
          <cell r="CF34">
            <v>170.45242163036258</v>
          </cell>
          <cell r="CG34">
            <v>187.5293461061508</v>
          </cell>
          <cell r="CH34">
            <v>125.87626030838292</v>
          </cell>
          <cell r="CI34">
            <v>149.25237200722276</v>
          </cell>
          <cell r="CJ34">
            <v>137.52470973111227</v>
          </cell>
          <cell r="CK34">
            <v>163.77874850536028</v>
          </cell>
          <cell r="CL34">
            <v>151.42939826187876</v>
          </cell>
          <cell r="CM34">
            <v>168.09653576617094</v>
          </cell>
          <cell r="CN34">
            <v>117.55228178733392</v>
          </cell>
          <cell r="CO34">
            <v>170.8784656254939</v>
          </cell>
          <cell r="CP34">
            <v>146.58113832245476</v>
          </cell>
          <cell r="CQ34">
            <v>238.78251447511187</v>
          </cell>
          <cell r="CR34">
            <v>44.467006812727263</v>
          </cell>
          <cell r="CS34">
            <v>72.785242392415853</v>
          </cell>
          <cell r="CT34">
            <v>153.25169794191532</v>
          </cell>
          <cell r="CU34">
            <v>132.33155049733358</v>
          </cell>
          <cell r="CV34">
            <v>38.548146149232686</v>
          </cell>
          <cell r="CW34">
            <v>140.77148490518837</v>
          </cell>
          <cell r="CX34">
            <v>179.24134326413622</v>
          </cell>
          <cell r="CY34">
            <v>181.04232647380724</v>
          </cell>
          <cell r="CZ34">
            <v>136.02184059467672</v>
          </cell>
          <cell r="DA34">
            <v>46.263340328358034</v>
          </cell>
          <cell r="DB34">
            <v>47.65797066705975</v>
          </cell>
          <cell r="DC34">
            <v>105.94578315075067</v>
          </cell>
          <cell r="DD34">
            <v>45.326573967576145</v>
          </cell>
          <cell r="DE34">
            <v>37.655424202798621</v>
          </cell>
          <cell r="DF34">
            <v>214.00006037086126</v>
          </cell>
          <cell r="DG34">
            <v>123.36004189189987</v>
          </cell>
          <cell r="DH34">
            <v>102.47733103651403</v>
          </cell>
          <cell r="DI34">
            <v>74.755986157745951</v>
          </cell>
          <cell r="DJ34">
            <v>193.28798373730834</v>
          </cell>
          <cell r="DK34">
            <v>60.146925791075326</v>
          </cell>
          <cell r="DL34">
            <v>159.34324983513329</v>
          </cell>
          <cell r="DM34">
            <v>123.94664568449501</v>
          </cell>
          <cell r="DN34">
            <v>137.9075341538238</v>
          </cell>
          <cell r="DO34">
            <v>133.01184125416609</v>
          </cell>
          <cell r="DP34">
            <v>124.11617451821986</v>
          </cell>
          <cell r="DQ34">
            <v>115.77758111820414</v>
          </cell>
          <cell r="DR34">
            <v>255.67979735182922</v>
          </cell>
          <cell r="DS34">
            <v>112.50360129377604</v>
          </cell>
          <cell r="DT34">
            <v>86.12305846940734</v>
          </cell>
          <cell r="DU34">
            <v>197.82733966144627</v>
          </cell>
          <cell r="DV34">
            <v>60.996271662425244</v>
          </cell>
          <cell r="DW34">
            <v>119.61378165158528</v>
          </cell>
          <cell r="DX34">
            <v>48.489425174416439</v>
          </cell>
          <cell r="DY34">
            <v>68.8115790836966</v>
          </cell>
          <cell r="DZ34">
            <v>111.8181816905598</v>
          </cell>
          <cell r="EA34">
            <v>181.11761871403593</v>
          </cell>
          <cell r="EB34">
            <v>162.4378596974251</v>
          </cell>
          <cell r="EC34">
            <v>55.376077510587301</v>
          </cell>
          <cell r="ED34">
            <v>117.47572649326368</v>
          </cell>
          <cell r="EE34">
            <v>223.22397924880235</v>
          </cell>
          <cell r="EF34">
            <v>53.980224382617138</v>
          </cell>
          <cell r="EG34">
            <v>52.354119107103074</v>
          </cell>
          <cell r="EH34">
            <v>121.3545285659565</v>
          </cell>
          <cell r="EI34">
            <v>176.11859153239294</v>
          </cell>
          <cell r="EJ34">
            <v>178.028061961768</v>
          </cell>
          <cell r="EK34">
            <v>177.03421794500966</v>
          </cell>
          <cell r="EL34">
            <v>61.273754721503664</v>
          </cell>
          <cell r="EM34">
            <v>125.6887001390064</v>
          </cell>
          <cell r="EN34">
            <v>156.4563592630538</v>
          </cell>
          <cell r="EO34">
            <v>56.009413989754947</v>
          </cell>
          <cell r="EP34">
            <v>47.968443141834705</v>
          </cell>
          <cell r="EQ34">
            <v>70.128154194618617</v>
          </cell>
          <cell r="ER34">
            <v>38.393857855082864</v>
          </cell>
          <cell r="ES34">
            <v>224.23912887543912</v>
          </cell>
          <cell r="ET34">
            <v>256.54751143497094</v>
          </cell>
          <cell r="EU34">
            <v>114.90726351470016</v>
          </cell>
          <cell r="EV34">
            <v>52.426018838143193</v>
          </cell>
          <cell r="EW34">
            <v>235.58775162142717</v>
          </cell>
          <cell r="EX34">
            <v>119.91836561321264</v>
          </cell>
          <cell r="EY34">
            <v>103.63945165786586</v>
          </cell>
          <cell r="EZ34">
            <v>152.11243902558442</v>
          </cell>
          <cell r="FA34">
            <v>48.991703557222394</v>
          </cell>
          <cell r="FB34">
            <v>126.97786782584363</v>
          </cell>
          <cell r="FC34">
            <v>88.187221490917096</v>
          </cell>
          <cell r="FD34">
            <v>118.63898946155996</v>
          </cell>
          <cell r="FE34">
            <v>124.20021250550039</v>
          </cell>
          <cell r="FF34">
            <v>124.92416675483992</v>
          </cell>
          <cell r="FG34">
            <v>124.67333799091348</v>
          </cell>
          <cell r="FH34">
            <v>122.30322964857768</v>
          </cell>
          <cell r="FI34">
            <v>178.03774852100361</v>
          </cell>
          <cell r="FJ34">
            <v>124.91283611804992</v>
          </cell>
          <cell r="FK34">
            <v>111.63332409987349</v>
          </cell>
          <cell r="FL34">
            <v>204.38311606486985</v>
          </cell>
          <cell r="FM34">
            <v>125.74812064581266</v>
          </cell>
          <cell r="FN34">
            <v>211.73292643395069</v>
          </cell>
          <cell r="FO34">
            <v>58.402042372002782</v>
          </cell>
          <cell r="FP34">
            <v>114.69755143153476</v>
          </cell>
          <cell r="FQ34">
            <v>142.10454908264256</v>
          </cell>
          <cell r="FR34">
            <v>198.1471430875969</v>
          </cell>
          <cell r="FS34">
            <v>182.39643974503753</v>
          </cell>
          <cell r="FT34">
            <v>135.29023166472066</v>
          </cell>
          <cell r="FU34">
            <v>150.71432572735802</v>
          </cell>
          <cell r="FV34">
            <v>177.11931433929652</v>
          </cell>
          <cell r="FW34">
            <v>271.60351251114326</v>
          </cell>
          <cell r="FX34">
            <v>44.9364761897534</v>
          </cell>
          <cell r="FY34">
            <v>83.626718919641547</v>
          </cell>
          <cell r="FZ34">
            <v>162.28757037157334</v>
          </cell>
          <cell r="GA34">
            <v>108.15537378190301</v>
          </cell>
          <cell r="GB34">
            <v>67.91972145885029</v>
          </cell>
          <cell r="GC34">
            <v>168.93216237213457</v>
          </cell>
          <cell r="GD34">
            <v>56.699144739429755</v>
          </cell>
          <cell r="GE34">
            <v>173.13810916052012</v>
          </cell>
          <cell r="GF34">
            <v>69.699768792563162</v>
          </cell>
          <cell r="GG34">
            <v>91.818953605782283</v>
          </cell>
          <cell r="GH34">
            <v>172.20300804675458</v>
          </cell>
          <cell r="GI34">
            <v>73.037342383925449</v>
          </cell>
          <cell r="GJ34">
            <v>45.409346990613095</v>
          </cell>
          <cell r="GK34">
            <v>113.90485554408855</v>
          </cell>
          <cell r="GL34">
            <v>163.1271836379438</v>
          </cell>
          <cell r="GM34">
            <v>90.42647276064416</v>
          </cell>
          <cell r="GN34">
            <v>195.26984000504967</v>
          </cell>
          <cell r="GO34">
            <v>138.96252564881704</v>
          </cell>
          <cell r="GP34">
            <v>160.33973661602508</v>
          </cell>
          <cell r="GQ34">
            <v>59.381556141225701</v>
          </cell>
          <cell r="GR34">
            <v>68.079109730700466</v>
          </cell>
          <cell r="GS34">
            <v>47.538891693929109</v>
          </cell>
          <cell r="GT34">
            <v>124.93685503452316</v>
          </cell>
          <cell r="GU34">
            <v>111.13981287439785</v>
          </cell>
          <cell r="GV34">
            <v>118.10349534500024</v>
          </cell>
          <cell r="GW34">
            <v>42.994024755472118</v>
          </cell>
          <cell r="GX34">
            <v>138.47312173356519</v>
          </cell>
          <cell r="GY34">
            <v>55.760068808312418</v>
          </cell>
          <cell r="GZ34">
            <v>65.424786918764568</v>
          </cell>
          <cell r="HA34">
            <v>124.59349253403259</v>
          </cell>
          <cell r="HB34">
            <v>60.507078306807529</v>
          </cell>
          <cell r="HC34">
            <v>230.34417225448888</v>
          </cell>
          <cell r="HD34">
            <v>119.36472777215674</v>
          </cell>
          <cell r="HE34">
            <v>172.19789361699952</v>
          </cell>
          <cell r="HF34">
            <v>197.94566762211778</v>
          </cell>
          <cell r="HG34">
            <v>64.67223499353112</v>
          </cell>
          <cell r="HH34">
            <v>119.56453372761266</v>
          </cell>
          <cell r="HI34">
            <v>124.3507239302027</v>
          </cell>
        </row>
        <row r="35">
          <cell r="B35" t="str">
            <v>field margins/hedgerows</v>
          </cell>
          <cell r="C35">
            <v>98.679314703270123</v>
          </cell>
          <cell r="D35">
            <v>38.224859017503263</v>
          </cell>
          <cell r="E35">
            <v>280.51980387371015</v>
          </cell>
          <cell r="F35">
            <v>38.630188935733912</v>
          </cell>
          <cell r="G35">
            <v>148.89919098094276</v>
          </cell>
          <cell r="H35">
            <v>47.097982131441732</v>
          </cell>
          <cell r="I35">
            <v>162.92001343145193</v>
          </cell>
          <cell r="J35">
            <v>124.4227616893095</v>
          </cell>
          <cell r="K35">
            <v>125.45957355885527</v>
          </cell>
          <cell r="L35">
            <v>134.60673703311153</v>
          </cell>
          <cell r="M35">
            <v>73.972396086088366</v>
          </cell>
          <cell r="N35">
            <v>73.972396086088366</v>
          </cell>
          <cell r="O35">
            <v>107.08366911550829</v>
          </cell>
          <cell r="P35">
            <v>40.10649055710433</v>
          </cell>
          <cell r="Q35">
            <v>195.09417141702838</v>
          </cell>
          <cell r="R35">
            <v>39.826087037393869</v>
          </cell>
          <cell r="S35">
            <v>107.87684926049614</v>
          </cell>
          <cell r="T35">
            <v>48.653478545576014</v>
          </cell>
          <cell r="U35">
            <v>217.80576335336588</v>
          </cell>
          <cell r="V35">
            <v>154.96065652976651</v>
          </cell>
          <cell r="W35">
            <v>125.12681598157981</v>
          </cell>
          <cell r="X35">
            <v>156.65363515554819</v>
          </cell>
          <cell r="Y35">
            <v>216.58620089781897</v>
          </cell>
          <cell r="Z35">
            <v>126.81459179965515</v>
          </cell>
          <cell r="AA35">
            <v>51.202396086088385</v>
          </cell>
          <cell r="AB35">
            <v>175.25295212371663</v>
          </cell>
          <cell r="AC35">
            <v>107.37135826813851</v>
          </cell>
          <cell r="AD35">
            <v>182.62274427127224</v>
          </cell>
          <cell r="AE35">
            <v>112.03560060703879</v>
          </cell>
          <cell r="AF35">
            <v>205.71321284622354</v>
          </cell>
          <cell r="AG35">
            <v>126.51864152497106</v>
          </cell>
          <cell r="AH35">
            <v>276.27607437051535</v>
          </cell>
          <cell r="AI35">
            <v>136.40307175545749</v>
          </cell>
          <cell r="AJ35">
            <v>117.85573580074288</v>
          </cell>
          <cell r="AK35">
            <v>126.95002756856182</v>
          </cell>
          <cell r="AL35">
            <v>205.54796318916016</v>
          </cell>
          <cell r="AM35">
            <v>186.18667595897091</v>
          </cell>
          <cell r="AN35">
            <v>51.202396086088385</v>
          </cell>
          <cell r="AO35">
            <v>111.35482248898933</v>
          </cell>
          <cell r="AP35">
            <v>107.94040640317374</v>
          </cell>
          <cell r="AQ35">
            <v>169.48302483465557</v>
          </cell>
          <cell r="AR35">
            <v>112.23869930371654</v>
          </cell>
          <cell r="AS35">
            <v>190.56996200396088</v>
          </cell>
          <cell r="AT35">
            <v>135.98691521921111</v>
          </cell>
          <cell r="AU35">
            <v>277.44629186478613</v>
          </cell>
          <cell r="AV35">
            <v>210.50207537908364</v>
          </cell>
          <cell r="AW35">
            <v>157.08517201166322</v>
          </cell>
          <cell r="AX35">
            <v>152.02194576436099</v>
          </cell>
          <cell r="AY35">
            <v>278.75795139372042</v>
          </cell>
          <cell r="AZ35">
            <v>158.33332503251557</v>
          </cell>
          <cell r="BA35">
            <v>178.01653540221457</v>
          </cell>
          <cell r="BB35">
            <v>157.58244146250081</v>
          </cell>
          <cell r="BC35">
            <v>117.76358326624023</v>
          </cell>
          <cell r="BD35">
            <v>89.696242802374883</v>
          </cell>
          <cell r="BE35">
            <v>138.47697328113782</v>
          </cell>
          <cell r="BF35">
            <v>130.3882669285824</v>
          </cell>
          <cell r="BG35">
            <v>50.487767944532621</v>
          </cell>
          <cell r="BH35">
            <v>270.91989198230817</v>
          </cell>
          <cell r="BI35">
            <v>152.86378149009175</v>
          </cell>
          <cell r="BJ35">
            <v>269.46592528709266</v>
          </cell>
          <cell r="BK35">
            <v>58.036864838041652</v>
          </cell>
          <cell r="BL35">
            <v>237.20032175026148</v>
          </cell>
          <cell r="BM35">
            <v>262.4728277745026</v>
          </cell>
          <cell r="BN35">
            <v>38.711884911633035</v>
          </cell>
          <cell r="BO35">
            <v>132.48016659931776</v>
          </cell>
          <cell r="BP35">
            <v>126.1804173369724</v>
          </cell>
          <cell r="BQ35">
            <v>51.202396086088385</v>
          </cell>
          <cell r="BR35">
            <v>51.202396086088385</v>
          </cell>
          <cell r="BS35">
            <v>277.99494677312896</v>
          </cell>
          <cell r="BT35">
            <v>93.728568031743123</v>
          </cell>
          <cell r="BU35">
            <v>149.20997032994637</v>
          </cell>
          <cell r="BV35">
            <v>276.00712903405264</v>
          </cell>
          <cell r="BW35">
            <v>187.59120018074771</v>
          </cell>
          <cell r="BX35">
            <v>107.78738744853345</v>
          </cell>
          <cell r="BY35">
            <v>73.972396086088366</v>
          </cell>
          <cell r="BZ35">
            <v>145.584376657772</v>
          </cell>
          <cell r="CA35">
            <v>150.72266295555724</v>
          </cell>
          <cell r="CB35">
            <v>63.738538542181473</v>
          </cell>
          <cell r="CC35">
            <v>103.33835504919568</v>
          </cell>
          <cell r="CD35">
            <v>42.238810302570663</v>
          </cell>
          <cell r="CE35">
            <v>213.4759445559086</v>
          </cell>
          <cell r="CF35">
            <v>198.64392764197373</v>
          </cell>
          <cell r="CG35">
            <v>236.90770652532194</v>
          </cell>
          <cell r="CH35">
            <v>138.31959706262018</v>
          </cell>
          <cell r="CI35">
            <v>197.17593688962194</v>
          </cell>
          <cell r="CJ35">
            <v>161.86423786024523</v>
          </cell>
          <cell r="CK35">
            <v>207.56096207055003</v>
          </cell>
          <cell r="CL35">
            <v>171.28579927459955</v>
          </cell>
          <cell r="CM35">
            <v>200.68316654879223</v>
          </cell>
          <cell r="CN35">
            <v>123.78635721854222</v>
          </cell>
          <cell r="CO35">
            <v>202.32302039623755</v>
          </cell>
          <cell r="CP35">
            <v>175.67566434744725</v>
          </cell>
          <cell r="CQ35">
            <v>277.6692917208066</v>
          </cell>
          <cell r="CR35">
            <v>44.730723094187169</v>
          </cell>
          <cell r="CS35">
            <v>73.972396086088366</v>
          </cell>
          <cell r="CT35">
            <v>174.94394115871444</v>
          </cell>
          <cell r="CU35">
            <v>151.2406888930856</v>
          </cell>
          <cell r="CV35">
            <v>40.714431998928525</v>
          </cell>
          <cell r="CW35">
            <v>161.37894687664232</v>
          </cell>
          <cell r="CX35">
            <v>211.77551181547446</v>
          </cell>
          <cell r="CY35">
            <v>229.78883089998996</v>
          </cell>
          <cell r="CZ35">
            <v>137.26572247957466</v>
          </cell>
          <cell r="DA35">
            <v>46.436486009496193</v>
          </cell>
          <cell r="DB35">
            <v>49.468649862141703</v>
          </cell>
          <cell r="DC35">
            <v>107.82969534611877</v>
          </cell>
          <cell r="DD35">
            <v>46.034411792876725</v>
          </cell>
          <cell r="DE35">
            <v>38.224859017503263</v>
          </cell>
          <cell r="DF35">
            <v>278.03919587713625</v>
          </cell>
          <cell r="DG35">
            <v>133.92125468156416</v>
          </cell>
          <cell r="DH35">
            <v>128.22692002384224</v>
          </cell>
          <cell r="DI35">
            <v>73.972396086088366</v>
          </cell>
          <cell r="DJ35">
            <v>271.6368625140484</v>
          </cell>
          <cell r="DK35">
            <v>49.591321028171294</v>
          </cell>
          <cell r="DL35">
            <v>187.40583954246125</v>
          </cell>
          <cell r="DM35">
            <v>131.9454970034495</v>
          </cell>
          <cell r="DN35">
            <v>165.21236858075781</v>
          </cell>
          <cell r="DO35">
            <v>153.38525032467641</v>
          </cell>
          <cell r="DP35">
            <v>133.18691896439444</v>
          </cell>
          <cell r="DQ35">
            <v>124.40333232346865</v>
          </cell>
          <cell r="DR35">
            <v>278.02839607875705</v>
          </cell>
          <cell r="DS35">
            <v>113.06343087495611</v>
          </cell>
          <cell r="DT35">
            <v>106.44811870309967</v>
          </cell>
          <cell r="DU35">
            <v>241.7099373178454</v>
          </cell>
          <cell r="DV35">
            <v>50.419280299911918</v>
          </cell>
          <cell r="DW35">
            <v>128.14504680648781</v>
          </cell>
          <cell r="DX35">
            <v>38.430301359260405</v>
          </cell>
          <cell r="DY35">
            <v>73.972396086088366</v>
          </cell>
          <cell r="DZ35">
            <v>113.551036733705</v>
          </cell>
          <cell r="EA35">
            <v>211.71560276937782</v>
          </cell>
          <cell r="EB35">
            <v>186.36039953463171</v>
          </cell>
          <cell r="EC35">
            <v>44.943230904705302</v>
          </cell>
          <cell r="ED35">
            <v>124.13387388456309</v>
          </cell>
          <cell r="EE35">
            <v>277.5789094298101</v>
          </cell>
          <cell r="EF35">
            <v>43.935218270324235</v>
          </cell>
          <cell r="EG35">
            <v>51.202396086088385</v>
          </cell>
          <cell r="EH35">
            <v>129.67060131087285</v>
          </cell>
          <cell r="EI35">
            <v>213.14632453509759</v>
          </cell>
          <cell r="EJ35">
            <v>223.27967397945011</v>
          </cell>
          <cell r="EK35">
            <v>240.79433754793166</v>
          </cell>
          <cell r="EL35">
            <v>50.508230145464857</v>
          </cell>
          <cell r="EM35">
            <v>141.56404312485998</v>
          </cell>
          <cell r="EN35">
            <v>169.16989598647964</v>
          </cell>
          <cell r="EO35">
            <v>51.202396086088385</v>
          </cell>
          <cell r="EP35">
            <v>48.138251678213351</v>
          </cell>
          <cell r="EQ35">
            <v>54.306622434148622</v>
          </cell>
          <cell r="ER35">
            <v>38.989123942619756</v>
          </cell>
          <cell r="ES35">
            <v>277.57333753729228</v>
          </cell>
          <cell r="ET35">
            <v>279.82083084846181</v>
          </cell>
          <cell r="EU35">
            <v>121.75010071760245</v>
          </cell>
          <cell r="EV35">
            <v>51.202396086088385</v>
          </cell>
          <cell r="EW35">
            <v>278.58983635330338</v>
          </cell>
          <cell r="EX35">
            <v>124.47275049309741</v>
          </cell>
          <cell r="EY35">
            <v>111.62877711823947</v>
          </cell>
          <cell r="EZ35">
            <v>174.30305330423533</v>
          </cell>
          <cell r="FA35">
            <v>49.17558110886776</v>
          </cell>
          <cell r="FB35">
            <v>136.79455571794898</v>
          </cell>
          <cell r="FC35">
            <v>93.599567014769718</v>
          </cell>
          <cell r="FD35">
            <v>125.471578608998</v>
          </cell>
          <cell r="FE35">
            <v>127.75269894293437</v>
          </cell>
          <cell r="FF35">
            <v>125.91026681504056</v>
          </cell>
          <cell r="FG35">
            <v>126.71702243229491</v>
          </cell>
          <cell r="FH35">
            <v>126.50461855775423</v>
          </cell>
          <cell r="FI35">
            <v>208.41400630639765</v>
          </cell>
          <cell r="FJ35">
            <v>125.82034158324606</v>
          </cell>
          <cell r="FK35">
            <v>140.60141367205648</v>
          </cell>
          <cell r="FL35">
            <v>251.47216823107445</v>
          </cell>
          <cell r="FM35">
            <v>134.8815809504714</v>
          </cell>
          <cell r="FN35">
            <v>280.42444835878075</v>
          </cell>
          <cell r="FO35">
            <v>47.763911619959664</v>
          </cell>
          <cell r="FP35">
            <v>116.8729743921876</v>
          </cell>
          <cell r="FQ35">
            <v>144.51415435704305</v>
          </cell>
          <cell r="FR35">
            <v>276.65046406659559</v>
          </cell>
          <cell r="FS35">
            <v>225.99530835897531</v>
          </cell>
          <cell r="FT35">
            <v>140.49725396178121</v>
          </cell>
          <cell r="FU35">
            <v>159.52477194916943</v>
          </cell>
          <cell r="FV35">
            <v>204.93728740820285</v>
          </cell>
          <cell r="FW35">
            <v>280.51980387371015</v>
          </cell>
          <cell r="FX35">
            <v>45.114633604311251</v>
          </cell>
          <cell r="FY35">
            <v>73.972396086088366</v>
          </cell>
          <cell r="FZ35">
            <v>197.61521145734963</v>
          </cell>
          <cell r="GA35">
            <v>109.91408174066657</v>
          </cell>
          <cell r="GB35">
            <v>73.972396086088366</v>
          </cell>
          <cell r="GC35">
            <v>218.78310685166127</v>
          </cell>
          <cell r="GD35">
            <v>46.164214410329478</v>
          </cell>
          <cell r="GE35">
            <v>226.60796164124213</v>
          </cell>
          <cell r="GF35">
            <v>73.972396086088366</v>
          </cell>
          <cell r="GG35">
            <v>98.031362067401162</v>
          </cell>
          <cell r="GH35">
            <v>206.0099677995735</v>
          </cell>
          <cell r="GI35">
            <v>73.972396086088366</v>
          </cell>
          <cell r="GJ35">
            <v>51.202396086088385</v>
          </cell>
          <cell r="GK35">
            <v>120.26330705518102</v>
          </cell>
          <cell r="GL35">
            <v>204.7682700773226</v>
          </cell>
          <cell r="GM35">
            <v>90.62310813663359</v>
          </cell>
          <cell r="GN35">
            <v>246.94385484441446</v>
          </cell>
          <cell r="GO35">
            <v>153.66613653213849</v>
          </cell>
          <cell r="GP35">
            <v>204.30030707572359</v>
          </cell>
          <cell r="GQ35">
            <v>47.700173775016985</v>
          </cell>
          <cell r="GR35">
            <v>73.972396086088366</v>
          </cell>
          <cell r="GS35">
            <v>47.864788333448374</v>
          </cell>
          <cell r="GT35">
            <v>127.2289945597619</v>
          </cell>
          <cell r="GU35">
            <v>114.61291993598672</v>
          </cell>
          <cell r="GV35">
            <v>124.72432508481965</v>
          </cell>
          <cell r="GW35">
            <v>44.177963529681442</v>
          </cell>
          <cell r="GX35">
            <v>166.26735381274892</v>
          </cell>
          <cell r="GY35">
            <v>51.202396086088385</v>
          </cell>
          <cell r="GZ35">
            <v>73.972396086088366</v>
          </cell>
          <cell r="HA35">
            <v>126.45207855330514</v>
          </cell>
          <cell r="HB35">
            <v>56.101294931897698</v>
          </cell>
          <cell r="HC35">
            <v>279.64499360244037</v>
          </cell>
          <cell r="HD35">
            <v>109.34252304746785</v>
          </cell>
          <cell r="HE35">
            <v>220.8897638507068</v>
          </cell>
          <cell r="HF35">
            <v>251.09230246919805</v>
          </cell>
          <cell r="HG35">
            <v>51.542347368775189</v>
          </cell>
          <cell r="HH35">
            <v>132.03757755364126</v>
          </cell>
          <cell r="HI35">
            <v>115.49898386933762</v>
          </cell>
        </row>
        <row r="36">
          <cell r="B36" t="str">
            <v>permanent crops</v>
          </cell>
          <cell r="C36">
            <v>130.87069634689283</v>
          </cell>
          <cell r="D36">
            <v>40.006674202798621</v>
          </cell>
          <cell r="E36">
            <v>421.99222974716571</v>
          </cell>
          <cell r="F36">
            <v>51.29609918355191</v>
          </cell>
          <cell r="G36">
            <v>150.24508841345002</v>
          </cell>
          <cell r="H36">
            <v>60.324744358245468</v>
          </cell>
          <cell r="I36">
            <v>273.37044349521574</v>
          </cell>
          <cell r="J36">
            <v>182.07384041394803</v>
          </cell>
          <cell r="K36">
            <v>148.74551606301952</v>
          </cell>
          <cell r="L36">
            <v>151.53777607035067</v>
          </cell>
          <cell r="M36">
            <v>101.68838852536931</v>
          </cell>
          <cell r="N36">
            <v>70.848083392782087</v>
          </cell>
          <cell r="O36">
            <v>113.40448722127485</v>
          </cell>
          <cell r="P36">
            <v>41.048319805901464</v>
          </cell>
          <cell r="Q36">
            <v>236.50545398035899</v>
          </cell>
          <cell r="R36">
            <v>40.910153738025826</v>
          </cell>
          <cell r="S36">
            <v>119.17836576424409</v>
          </cell>
          <cell r="T36">
            <v>50.754915732917453</v>
          </cell>
          <cell r="U36">
            <v>234.1052443400778</v>
          </cell>
          <cell r="V36">
            <v>180.5278322940994</v>
          </cell>
          <cell r="W36">
            <v>122.72117505421863</v>
          </cell>
          <cell r="X36">
            <v>154.53968613883291</v>
          </cell>
          <cell r="Y36">
            <v>278.65888119119654</v>
          </cell>
          <cell r="Z36">
            <v>151.27571834256014</v>
          </cell>
          <cell r="AA36">
            <v>193.0057825394766</v>
          </cell>
          <cell r="AB36">
            <v>280.59083945891581</v>
          </cell>
          <cell r="AC36">
            <v>109.29270241899316</v>
          </cell>
          <cell r="AD36">
            <v>191.77844653521953</v>
          </cell>
          <cell r="AE36">
            <v>114.25488685207661</v>
          </cell>
          <cell r="AF36">
            <v>246.57216732529591</v>
          </cell>
          <cell r="AG36">
            <v>272.80929099844843</v>
          </cell>
          <cell r="AH36">
            <v>362.50044623522666</v>
          </cell>
          <cell r="AI36">
            <v>150.31967089661075</v>
          </cell>
          <cell r="AJ36">
            <v>115.89475856181684</v>
          </cell>
          <cell r="AK36">
            <v>231.20872834941252</v>
          </cell>
          <cell r="AL36">
            <v>246.08639085620004</v>
          </cell>
          <cell r="AM36">
            <v>294.31447161157161</v>
          </cell>
          <cell r="AN36">
            <v>47.786013812519379</v>
          </cell>
          <cell r="AO36">
            <v>143.97818560063973</v>
          </cell>
          <cell r="AP36">
            <v>129.62906033845013</v>
          </cell>
          <cell r="AQ36">
            <v>215.46630061659272</v>
          </cell>
          <cell r="AR36">
            <v>128.39231102806266</v>
          </cell>
          <cell r="AS36">
            <v>205.17334977521716</v>
          </cell>
          <cell r="AT36">
            <v>151.79081539140509</v>
          </cell>
          <cell r="AU36">
            <v>384.73194648208323</v>
          </cell>
          <cell r="AV36">
            <v>332.45199700119178</v>
          </cell>
          <cell r="AW36">
            <v>197.6623686251512</v>
          </cell>
          <cell r="AX36">
            <v>198.00519940074707</v>
          </cell>
          <cell r="AY36">
            <v>402.09605295679256</v>
          </cell>
          <cell r="AZ36">
            <v>213.23959423934107</v>
          </cell>
          <cell r="BA36">
            <v>176.47421723044062</v>
          </cell>
          <cell r="BB36">
            <v>181.16728204506984</v>
          </cell>
          <cell r="BC36">
            <v>127.75060022232643</v>
          </cell>
          <cell r="BD36">
            <v>98.876163371987246</v>
          </cell>
          <cell r="BE36">
            <v>151.23926477888159</v>
          </cell>
          <cell r="BF36">
            <v>126.98229159962287</v>
          </cell>
          <cell r="BG36">
            <v>55.803152646310359</v>
          </cell>
          <cell r="BH36">
            <v>364.38353597471138</v>
          </cell>
          <cell r="BI36">
            <v>290.19772384208073</v>
          </cell>
          <cell r="BJ36">
            <v>356.89719273393422</v>
          </cell>
          <cell r="BK36">
            <v>73.275038676879817</v>
          </cell>
          <cell r="BL36">
            <v>338.52866926503594</v>
          </cell>
          <cell r="BM36">
            <v>351.8442974351513</v>
          </cell>
          <cell r="BN36">
            <v>40.666630547159286</v>
          </cell>
          <cell r="BO36">
            <v>124.8994172670555</v>
          </cell>
          <cell r="BP36">
            <v>187.1327482247541</v>
          </cell>
          <cell r="BQ36">
            <v>53.602859643375659</v>
          </cell>
          <cell r="BR36">
            <v>67.182418739515583</v>
          </cell>
          <cell r="BS36">
            <v>361.20195636603199</v>
          </cell>
          <cell r="BT36">
            <v>91.588900497586351</v>
          </cell>
          <cell r="BU36">
            <v>151.29333657267165</v>
          </cell>
          <cell r="BV36">
            <v>344.85226919952527</v>
          </cell>
          <cell r="BW36">
            <v>293.38783344258542</v>
          </cell>
          <cell r="BX36">
            <v>107.17706044104726</v>
          </cell>
          <cell r="BY36">
            <v>78.575093039793288</v>
          </cell>
          <cell r="BZ36">
            <v>139.18357604661369</v>
          </cell>
          <cell r="CA36">
            <v>193.67413599657445</v>
          </cell>
          <cell r="CB36">
            <v>121.4274507938736</v>
          </cell>
          <cell r="CC36">
            <v>146.39917819993812</v>
          </cell>
          <cell r="CD36">
            <v>42.188884114827353</v>
          </cell>
          <cell r="CE36">
            <v>328.1987276405298</v>
          </cell>
          <cell r="CF36">
            <v>271.38146983359178</v>
          </cell>
          <cell r="CG36">
            <v>336.64274414624953</v>
          </cell>
          <cell r="CH36">
            <v>130.50776203933449</v>
          </cell>
          <cell r="CI36">
            <v>297.77869695175946</v>
          </cell>
          <cell r="CJ36">
            <v>195.91962596767294</v>
          </cell>
          <cell r="CK36">
            <v>312.19604627606452</v>
          </cell>
          <cell r="CL36">
            <v>300.34508087220763</v>
          </cell>
          <cell r="CM36">
            <v>317.21737403574014</v>
          </cell>
          <cell r="CN36">
            <v>122.09927144679261</v>
          </cell>
          <cell r="CO36">
            <v>173.2297322804867</v>
          </cell>
          <cell r="CP36">
            <v>246.79891891647372</v>
          </cell>
          <cell r="CQ36">
            <v>387.93600977820944</v>
          </cell>
          <cell r="CR36">
            <v>46.882638104403107</v>
          </cell>
          <cell r="CS36">
            <v>76.863513041369771</v>
          </cell>
          <cell r="CT36">
            <v>161.28931067119572</v>
          </cell>
          <cell r="CU36">
            <v>137.71255633700503</v>
          </cell>
          <cell r="CV36">
            <v>40.95362547171041</v>
          </cell>
          <cell r="CW36">
            <v>215.36583040271441</v>
          </cell>
          <cell r="CX36">
            <v>324.65522717637265</v>
          </cell>
          <cell r="CY36">
            <v>207.84165485290049</v>
          </cell>
          <cell r="CZ36">
            <v>141.00933752388386</v>
          </cell>
          <cell r="DA36">
            <v>49.513792191213625</v>
          </cell>
          <cell r="DB36">
            <v>50.170549364654285</v>
          </cell>
          <cell r="DC36">
            <v>108.29711785050544</v>
          </cell>
          <cell r="DD36">
            <v>47.933925388256746</v>
          </cell>
          <cell r="DE36">
            <v>40.006674202798621</v>
          </cell>
          <cell r="DF36">
            <v>363.31384747503506</v>
          </cell>
          <cell r="DG36">
            <v>125.73584480568913</v>
          </cell>
          <cell r="DH36">
            <v>159.56087108132596</v>
          </cell>
          <cell r="DI36">
            <v>80.376034473809497</v>
          </cell>
          <cell r="DJ36">
            <v>341.75261216134578</v>
          </cell>
          <cell r="DK36">
            <v>62.564787075158442</v>
          </cell>
          <cell r="DL36">
            <v>308.86579963990403</v>
          </cell>
          <cell r="DM36">
            <v>126.32497291733689</v>
          </cell>
          <cell r="DN36">
            <v>154.67023364409732</v>
          </cell>
          <cell r="DO36">
            <v>281.43094214303767</v>
          </cell>
          <cell r="DP36">
            <v>145.19263839482809</v>
          </cell>
          <cell r="DQ36">
            <v>176.87929310894714</v>
          </cell>
          <cell r="DR36">
            <v>404.98890454337197</v>
          </cell>
          <cell r="DS36">
            <v>117.11585535453112</v>
          </cell>
          <cell r="DT36">
            <v>96.787402308596796</v>
          </cell>
          <cell r="DU36">
            <v>346.38304887457519</v>
          </cell>
          <cell r="DV36">
            <v>63.667838325060266</v>
          </cell>
          <cell r="DW36">
            <v>268.19921212149779</v>
          </cell>
          <cell r="DX36">
            <v>51.101592264923376</v>
          </cell>
          <cell r="DY36">
            <v>73.507491863985919</v>
          </cell>
          <cell r="DZ36">
            <v>114.28325880268822</v>
          </cell>
          <cell r="EA36">
            <v>215.3799639885649</v>
          </cell>
          <cell r="EB36">
            <v>310.97975167999306</v>
          </cell>
          <cell r="EC36">
            <v>57.769425436303585</v>
          </cell>
          <cell r="ED36">
            <v>162.4125805030055</v>
          </cell>
          <cell r="EE36">
            <v>372.33830889246809</v>
          </cell>
          <cell r="EF36">
            <v>56.387445324779669</v>
          </cell>
          <cell r="EG36">
            <v>203.74557230105944</v>
          </cell>
          <cell r="EH36">
            <v>124.78992922993714</v>
          </cell>
          <cell r="EI36">
            <v>324.91895624246257</v>
          </cell>
          <cell r="EJ36">
            <v>327.63918559017634</v>
          </cell>
          <cell r="EK36">
            <v>325.40949777633148</v>
          </cell>
          <cell r="EL36">
            <v>64.490405422815172</v>
          </cell>
          <cell r="EM36">
            <v>176.99754719901148</v>
          </cell>
          <cell r="EN36">
            <v>170.1554738394251</v>
          </cell>
          <cell r="EO36">
            <v>58.400908494513011</v>
          </cell>
          <cell r="EP36">
            <v>50.778082723701658</v>
          </cell>
          <cell r="EQ36">
            <v>72.599791643763893</v>
          </cell>
          <cell r="ER36">
            <v>40.794989226393234</v>
          </cell>
          <cell r="ES36">
            <v>373.35104403234715</v>
          </cell>
          <cell r="ET36">
            <v>406.63334036005244</v>
          </cell>
          <cell r="EU36">
            <v>132.90995583014185</v>
          </cell>
          <cell r="EV36">
            <v>203.78240978675058</v>
          </cell>
          <cell r="EW36">
            <v>385.14014959860668</v>
          </cell>
          <cell r="EX36">
            <v>127.61464480508957</v>
          </cell>
          <cell r="EY36">
            <v>143.30904878008931</v>
          </cell>
          <cell r="EZ36">
            <v>300.75593012975276</v>
          </cell>
          <cell r="FA36">
            <v>51.461853553230448</v>
          </cell>
          <cell r="FB36">
            <v>129.92368517377031</v>
          </cell>
          <cell r="FC36">
            <v>90.54024382122283</v>
          </cell>
          <cell r="FD36">
            <v>266.97519035680682</v>
          </cell>
          <cell r="FE36">
            <v>272.97764950787825</v>
          </cell>
          <cell r="FF36">
            <v>173.89550806185531</v>
          </cell>
          <cell r="FG36">
            <v>268.09368834212319</v>
          </cell>
          <cell r="FH36">
            <v>237.42674305165107</v>
          </cell>
          <cell r="FI36">
            <v>326.67251651917303</v>
          </cell>
          <cell r="FJ36">
            <v>167.06141887548972</v>
          </cell>
          <cell r="FK36">
            <v>121.16336720756102</v>
          </cell>
          <cell r="FL36">
            <v>353.50714273207808</v>
          </cell>
          <cell r="FM36">
            <v>143.59833185329396</v>
          </cell>
          <cell r="FN36">
            <v>362.08103164487324</v>
          </cell>
          <cell r="FO36">
            <v>61.568380459225949</v>
          </cell>
          <cell r="FP36">
            <v>117.04880433934041</v>
          </cell>
          <cell r="FQ36">
            <v>151.78372464317027</v>
          </cell>
          <cell r="FR36">
            <v>346.85914640720307</v>
          </cell>
          <cell r="FS36">
            <v>261.34756940082929</v>
          </cell>
          <cell r="FT36">
            <v>223.82940395724611</v>
          </cell>
          <cell r="FU36">
            <v>179.56212043908977</v>
          </cell>
          <cell r="FV36">
            <v>217.17963709965852</v>
          </cell>
          <cell r="FW36">
            <v>421.99222974716571</v>
          </cell>
          <cell r="FX36">
            <v>47.316973931324718</v>
          </cell>
          <cell r="FY36">
            <v>85.978381395491638</v>
          </cell>
          <cell r="FZ36">
            <v>187.36027676540962</v>
          </cell>
          <cell r="GA36">
            <v>124.62808894944568</v>
          </cell>
          <cell r="GB36">
            <v>96.535018842991661</v>
          </cell>
          <cell r="GC36">
            <v>317.42701858441859</v>
          </cell>
          <cell r="GD36">
            <v>60.067425757902662</v>
          </cell>
          <cell r="GE36">
            <v>297.50709930684928</v>
          </cell>
          <cell r="GF36">
            <v>154.78128817056827</v>
          </cell>
          <cell r="GG36">
            <v>94.179344828041906</v>
          </cell>
          <cell r="GH36">
            <v>259.98526179757687</v>
          </cell>
          <cell r="GI36">
            <v>77.838668534783437</v>
          </cell>
          <cell r="GJ36">
            <v>47.760606371417879</v>
          </cell>
          <cell r="GK36">
            <v>162.04328526205614</v>
          </cell>
          <cell r="GL36">
            <v>311.48579650938774</v>
          </cell>
          <cell r="GM36">
            <v>102.27273687597997</v>
          </cell>
          <cell r="GN36">
            <v>344.31058858510124</v>
          </cell>
          <cell r="GO36">
            <v>208.18378917333624</v>
          </cell>
          <cell r="GP36">
            <v>250.25931319805002</v>
          </cell>
          <cell r="GQ36">
            <v>61.761793994199536</v>
          </cell>
          <cell r="GR36">
            <v>78.25892754647505</v>
          </cell>
          <cell r="GS36">
            <v>50.566264871347819</v>
          </cell>
          <cell r="GT36">
            <v>129.86644711444626</v>
          </cell>
          <cell r="GU36">
            <v>172.27153141042703</v>
          </cell>
          <cell r="GV36">
            <v>120.63272486157653</v>
          </cell>
          <cell r="GW36">
            <v>45.862907943542218</v>
          </cell>
          <cell r="GX36">
            <v>145.57154921188499</v>
          </cell>
          <cell r="GY36">
            <v>87.542513992271992</v>
          </cell>
          <cell r="GZ36">
            <v>94.459390067457292</v>
          </cell>
          <cell r="HA36">
            <v>258.23359302257052</v>
          </cell>
          <cell r="HB36">
            <v>63.89018169504984</v>
          </cell>
          <cell r="HC36">
            <v>380.35380503962773</v>
          </cell>
          <cell r="HD36">
            <v>139.90132301056394</v>
          </cell>
          <cell r="HE36">
            <v>320.69865177982399</v>
          </cell>
          <cell r="HF36">
            <v>346.87734414094717</v>
          </cell>
          <cell r="HG36">
            <v>67.050537615274663</v>
          </cell>
          <cell r="HH36">
            <v>155.61235252438618</v>
          </cell>
          <cell r="HI36">
            <v>126.70306632731344</v>
          </cell>
        </row>
        <row r="37">
          <cell r="B37" t="str">
            <v>permanent crops, non-irrigated</v>
          </cell>
          <cell r="C37">
            <v>130.87069634689283</v>
          </cell>
          <cell r="D37">
            <v>40.006674202798621</v>
          </cell>
          <cell r="E37">
            <v>421.99222974716571</v>
          </cell>
          <cell r="F37">
            <v>51.29609918355191</v>
          </cell>
          <cell r="G37">
            <v>150.24508841345002</v>
          </cell>
          <cell r="H37">
            <v>60.324744358245468</v>
          </cell>
          <cell r="I37">
            <v>273.37044349521574</v>
          </cell>
          <cell r="J37">
            <v>182.07384041394803</v>
          </cell>
          <cell r="K37">
            <v>148.74551606301952</v>
          </cell>
          <cell r="L37">
            <v>151.53777607035067</v>
          </cell>
          <cell r="M37">
            <v>101.68838852536931</v>
          </cell>
          <cell r="N37">
            <v>70.848083392782087</v>
          </cell>
          <cell r="O37">
            <v>113.40448722127485</v>
          </cell>
          <cell r="P37">
            <v>41.048319805901464</v>
          </cell>
          <cell r="Q37">
            <v>236.50545398035899</v>
          </cell>
          <cell r="R37">
            <v>40.910153738025826</v>
          </cell>
          <cell r="S37">
            <v>119.17836576424409</v>
          </cell>
          <cell r="T37">
            <v>50.754915732917453</v>
          </cell>
          <cell r="U37">
            <v>234.1052443400778</v>
          </cell>
          <cell r="V37">
            <v>180.5278322940994</v>
          </cell>
          <cell r="W37">
            <v>122.72117505421863</v>
          </cell>
          <cell r="X37">
            <v>154.53968613883291</v>
          </cell>
          <cell r="Y37">
            <v>278.65888119119654</v>
          </cell>
          <cell r="Z37">
            <v>151.27571834256014</v>
          </cell>
          <cell r="AA37">
            <v>193.0057825394766</v>
          </cell>
          <cell r="AB37">
            <v>280.59083945891581</v>
          </cell>
          <cell r="AC37">
            <v>109.29270241899316</v>
          </cell>
          <cell r="AD37">
            <v>191.77844653521953</v>
          </cell>
          <cell r="AE37">
            <v>114.25488685207661</v>
          </cell>
          <cell r="AF37">
            <v>246.57216732529591</v>
          </cell>
          <cell r="AG37">
            <v>272.80929099844843</v>
          </cell>
          <cell r="AH37">
            <v>362.50044623522666</v>
          </cell>
          <cell r="AI37">
            <v>150.31967089661075</v>
          </cell>
          <cell r="AJ37">
            <v>115.89475856181684</v>
          </cell>
          <cell r="AK37">
            <v>231.20872834941252</v>
          </cell>
          <cell r="AL37">
            <v>246.08639085620004</v>
          </cell>
          <cell r="AM37">
            <v>294.31447161157161</v>
          </cell>
          <cell r="AN37">
            <v>47.786013812519379</v>
          </cell>
          <cell r="AO37">
            <v>143.97818560063973</v>
          </cell>
          <cell r="AP37">
            <v>129.62906033845013</v>
          </cell>
          <cell r="AQ37">
            <v>215.46630061659272</v>
          </cell>
          <cell r="AR37">
            <v>128.39231102806266</v>
          </cell>
          <cell r="AS37">
            <v>205.17334977521716</v>
          </cell>
          <cell r="AT37">
            <v>151.79081539140509</v>
          </cell>
          <cell r="AU37">
            <v>384.73194648208323</v>
          </cell>
          <cell r="AV37">
            <v>332.45199700119178</v>
          </cell>
          <cell r="AW37">
            <v>197.6623686251512</v>
          </cell>
          <cell r="AX37">
            <v>198.00519940074707</v>
          </cell>
          <cell r="AY37">
            <v>402.09605295679256</v>
          </cell>
          <cell r="AZ37">
            <v>213.23959423934107</v>
          </cell>
          <cell r="BA37">
            <v>176.47421723044062</v>
          </cell>
          <cell r="BB37">
            <v>181.16728204506984</v>
          </cell>
          <cell r="BC37">
            <v>127.75060022232643</v>
          </cell>
          <cell r="BD37">
            <v>98.876163371987246</v>
          </cell>
          <cell r="BE37">
            <v>151.23926477888159</v>
          </cell>
          <cell r="BF37">
            <v>126.98229159962287</v>
          </cell>
          <cell r="BG37">
            <v>55.803152646310359</v>
          </cell>
          <cell r="BH37">
            <v>364.38353597471138</v>
          </cell>
          <cell r="BI37">
            <v>290.19772384208073</v>
          </cell>
          <cell r="BJ37">
            <v>356.89719273393422</v>
          </cell>
          <cell r="BK37">
            <v>73.275038676879817</v>
          </cell>
          <cell r="BL37">
            <v>338.52866926503594</v>
          </cell>
          <cell r="BM37">
            <v>351.8442974351513</v>
          </cell>
          <cell r="BN37">
            <v>40.666630547159286</v>
          </cell>
          <cell r="BO37">
            <v>124.8994172670555</v>
          </cell>
          <cell r="BP37">
            <v>187.1327482247541</v>
          </cell>
          <cell r="BQ37">
            <v>53.602859643375659</v>
          </cell>
          <cell r="BR37">
            <v>67.182418739515583</v>
          </cell>
          <cell r="BS37">
            <v>361.20195636603199</v>
          </cell>
          <cell r="BT37">
            <v>91.588900497586351</v>
          </cell>
          <cell r="BU37">
            <v>151.29333657267165</v>
          </cell>
          <cell r="BV37">
            <v>344.85226919952527</v>
          </cell>
          <cell r="BW37">
            <v>293.38783344258542</v>
          </cell>
          <cell r="BX37">
            <v>107.17706044104726</v>
          </cell>
          <cell r="BY37">
            <v>78.575093039793288</v>
          </cell>
          <cell r="BZ37">
            <v>139.18357604661369</v>
          </cell>
          <cell r="CA37">
            <v>193.67413599657445</v>
          </cell>
          <cell r="CB37">
            <v>121.4274507938736</v>
          </cell>
          <cell r="CC37">
            <v>146.39917819993812</v>
          </cell>
          <cell r="CD37">
            <v>42.188884114827353</v>
          </cell>
          <cell r="CE37">
            <v>328.1987276405298</v>
          </cell>
          <cell r="CF37">
            <v>271.38146983359178</v>
          </cell>
          <cell r="CG37">
            <v>336.64274414624953</v>
          </cell>
          <cell r="CH37">
            <v>130.50776203933449</v>
          </cell>
          <cell r="CI37">
            <v>297.77869695175946</v>
          </cell>
          <cell r="CJ37">
            <v>195.91962596767294</v>
          </cell>
          <cell r="CK37">
            <v>312.19604627606452</v>
          </cell>
          <cell r="CL37">
            <v>300.34508087220763</v>
          </cell>
          <cell r="CM37">
            <v>317.21737403574014</v>
          </cell>
          <cell r="CN37">
            <v>122.09927144679261</v>
          </cell>
          <cell r="CO37">
            <v>173.2297322804867</v>
          </cell>
          <cell r="CP37">
            <v>246.79891891647372</v>
          </cell>
          <cell r="CQ37">
            <v>387.93600977820944</v>
          </cell>
          <cell r="CR37">
            <v>46.882638104403107</v>
          </cell>
          <cell r="CS37">
            <v>76.863513041369771</v>
          </cell>
          <cell r="CT37">
            <v>161.28931067119572</v>
          </cell>
          <cell r="CU37">
            <v>137.71255633700503</v>
          </cell>
          <cell r="CV37">
            <v>40.95362547171041</v>
          </cell>
          <cell r="CW37">
            <v>215.36583040271441</v>
          </cell>
          <cell r="CX37">
            <v>324.65522717637265</v>
          </cell>
          <cell r="CY37">
            <v>207.84165485290049</v>
          </cell>
          <cell r="CZ37">
            <v>141.00933752388386</v>
          </cell>
          <cell r="DA37">
            <v>49.513792191213625</v>
          </cell>
          <cell r="DB37">
            <v>50.170549364654285</v>
          </cell>
          <cell r="DC37">
            <v>108.29711785050544</v>
          </cell>
          <cell r="DD37">
            <v>47.933925388256746</v>
          </cell>
          <cell r="DE37">
            <v>40.006674202798621</v>
          </cell>
          <cell r="DF37">
            <v>363.31384747503506</v>
          </cell>
          <cell r="DG37">
            <v>125.73584480568913</v>
          </cell>
          <cell r="DH37">
            <v>159.56087108132596</v>
          </cell>
          <cell r="DI37">
            <v>80.376034473809497</v>
          </cell>
          <cell r="DJ37">
            <v>341.75261216134578</v>
          </cell>
          <cell r="DK37">
            <v>62.564787075158442</v>
          </cell>
          <cell r="DL37">
            <v>308.86579963990403</v>
          </cell>
          <cell r="DM37">
            <v>126.32497291733689</v>
          </cell>
          <cell r="DN37">
            <v>154.67023364409732</v>
          </cell>
          <cell r="DO37">
            <v>281.43094214303767</v>
          </cell>
          <cell r="DP37">
            <v>145.19263839482809</v>
          </cell>
          <cell r="DQ37">
            <v>176.87929310894714</v>
          </cell>
          <cell r="DR37">
            <v>404.98890454337197</v>
          </cell>
          <cell r="DS37">
            <v>117.11585535453112</v>
          </cell>
          <cell r="DT37">
            <v>96.787402308596796</v>
          </cell>
          <cell r="DU37">
            <v>346.38304887457519</v>
          </cell>
          <cell r="DV37">
            <v>63.667838325060266</v>
          </cell>
          <cell r="DW37">
            <v>268.19921212149779</v>
          </cell>
          <cell r="DX37">
            <v>51.101592264923376</v>
          </cell>
          <cell r="DY37">
            <v>73.507491863985919</v>
          </cell>
          <cell r="DZ37">
            <v>114.28325880268822</v>
          </cell>
          <cell r="EA37">
            <v>215.3799639885649</v>
          </cell>
          <cell r="EB37">
            <v>310.97975167999306</v>
          </cell>
          <cell r="EC37">
            <v>57.769425436303585</v>
          </cell>
          <cell r="ED37">
            <v>162.4125805030055</v>
          </cell>
          <cell r="EE37">
            <v>372.33830889246809</v>
          </cell>
          <cell r="EF37">
            <v>56.387445324779669</v>
          </cell>
          <cell r="EG37">
            <v>203.74557230105944</v>
          </cell>
          <cell r="EH37">
            <v>124.78992922993714</v>
          </cell>
          <cell r="EI37">
            <v>324.91895624246257</v>
          </cell>
          <cell r="EJ37">
            <v>327.63918559017634</v>
          </cell>
          <cell r="EK37">
            <v>325.40949777633148</v>
          </cell>
          <cell r="EL37">
            <v>64.490405422815172</v>
          </cell>
          <cell r="EM37">
            <v>176.99754719901148</v>
          </cell>
          <cell r="EN37">
            <v>170.1554738394251</v>
          </cell>
          <cell r="EO37">
            <v>58.400908494513011</v>
          </cell>
          <cell r="EP37">
            <v>50.778082723701658</v>
          </cell>
          <cell r="EQ37">
            <v>72.599791643763893</v>
          </cell>
          <cell r="ER37">
            <v>40.794989226393234</v>
          </cell>
          <cell r="ES37">
            <v>373.35104403234715</v>
          </cell>
          <cell r="ET37">
            <v>406.63334036005244</v>
          </cell>
          <cell r="EU37">
            <v>132.90995583014185</v>
          </cell>
          <cell r="EV37">
            <v>203.78240978675058</v>
          </cell>
          <cell r="EW37">
            <v>385.14014959860668</v>
          </cell>
          <cell r="EX37">
            <v>127.61464480508957</v>
          </cell>
          <cell r="EY37">
            <v>143.30904878008931</v>
          </cell>
          <cell r="EZ37">
            <v>300.75593012975276</v>
          </cell>
          <cell r="FA37">
            <v>51.461853553230448</v>
          </cell>
          <cell r="FB37">
            <v>129.92368517377031</v>
          </cell>
          <cell r="FC37">
            <v>90.54024382122283</v>
          </cell>
          <cell r="FD37">
            <v>266.97519035680682</v>
          </cell>
          <cell r="FE37">
            <v>272.97764950787825</v>
          </cell>
          <cell r="FF37">
            <v>173.89550806185531</v>
          </cell>
          <cell r="FG37">
            <v>268.09368834212319</v>
          </cell>
          <cell r="FH37">
            <v>237.42674305165107</v>
          </cell>
          <cell r="FI37">
            <v>326.67251651917303</v>
          </cell>
          <cell r="FJ37">
            <v>167.06141887548972</v>
          </cell>
          <cell r="FK37">
            <v>121.16336720756102</v>
          </cell>
          <cell r="FL37">
            <v>353.50714273207808</v>
          </cell>
          <cell r="FM37">
            <v>143.59833185329396</v>
          </cell>
          <cell r="FN37">
            <v>362.08103164487324</v>
          </cell>
          <cell r="FO37">
            <v>61.568380459225949</v>
          </cell>
          <cell r="FP37">
            <v>117.04880433934041</v>
          </cell>
          <cell r="FQ37">
            <v>151.78372464317027</v>
          </cell>
          <cell r="FR37">
            <v>346.85914640720307</v>
          </cell>
          <cell r="FS37">
            <v>261.34756940082929</v>
          </cell>
          <cell r="FT37">
            <v>223.82940395724611</v>
          </cell>
          <cell r="FU37">
            <v>179.56212043908977</v>
          </cell>
          <cell r="FV37">
            <v>217.17963709965852</v>
          </cell>
          <cell r="FW37">
            <v>421.99222974716571</v>
          </cell>
          <cell r="FX37">
            <v>47.316973931324718</v>
          </cell>
          <cell r="FY37">
            <v>85.978381395491638</v>
          </cell>
          <cell r="FZ37">
            <v>187.36027676540962</v>
          </cell>
          <cell r="GA37">
            <v>124.62808894944568</v>
          </cell>
          <cell r="GB37">
            <v>96.535018842991661</v>
          </cell>
          <cell r="GC37">
            <v>317.42701858441859</v>
          </cell>
          <cell r="GD37">
            <v>60.067425757902662</v>
          </cell>
          <cell r="GE37">
            <v>297.50709930684928</v>
          </cell>
          <cell r="GF37">
            <v>154.78128817056827</v>
          </cell>
          <cell r="GG37">
            <v>94.179344828041906</v>
          </cell>
          <cell r="GH37">
            <v>259.98526179757687</v>
          </cell>
          <cell r="GI37">
            <v>77.838668534783437</v>
          </cell>
          <cell r="GJ37">
            <v>47.760606371417879</v>
          </cell>
          <cell r="GK37">
            <v>162.04328526205614</v>
          </cell>
          <cell r="GL37">
            <v>311.48579650938774</v>
          </cell>
          <cell r="GM37">
            <v>102.27273687597997</v>
          </cell>
          <cell r="GN37">
            <v>344.31058858510124</v>
          </cell>
          <cell r="GO37">
            <v>208.18378917333624</v>
          </cell>
          <cell r="GP37">
            <v>250.25931319805002</v>
          </cell>
          <cell r="GQ37">
            <v>61.761793994199536</v>
          </cell>
          <cell r="GR37">
            <v>78.25892754647505</v>
          </cell>
          <cell r="GS37">
            <v>50.566264871347819</v>
          </cell>
          <cell r="GT37">
            <v>129.86644711444626</v>
          </cell>
          <cell r="GU37">
            <v>172.27153141042703</v>
          </cell>
          <cell r="GV37">
            <v>120.63272486157653</v>
          </cell>
          <cell r="GW37">
            <v>45.862907943542218</v>
          </cell>
          <cell r="GX37">
            <v>145.57154921188499</v>
          </cell>
          <cell r="GY37">
            <v>87.542513992271992</v>
          </cell>
          <cell r="GZ37">
            <v>94.459390067457292</v>
          </cell>
          <cell r="HA37">
            <v>258.23359302257052</v>
          </cell>
          <cell r="HB37">
            <v>63.89018169504984</v>
          </cell>
          <cell r="HC37">
            <v>380.35380503962773</v>
          </cell>
          <cell r="HD37">
            <v>139.90132301056394</v>
          </cell>
          <cell r="HE37">
            <v>320.69865177982399</v>
          </cell>
          <cell r="HF37">
            <v>346.87734414094717</v>
          </cell>
          <cell r="HG37">
            <v>67.050537615274663</v>
          </cell>
          <cell r="HH37">
            <v>155.61235252438618</v>
          </cell>
          <cell r="HI37">
            <v>126.70306632731344</v>
          </cell>
        </row>
        <row r="38">
          <cell r="B38" t="str">
            <v>permanent crops, non-irrigated, extensive</v>
          </cell>
          <cell r="C38">
            <v>123.56944634689282</v>
          </cell>
          <cell r="D38">
            <v>37.655424202798621</v>
          </cell>
          <cell r="E38">
            <v>419.64097974716572</v>
          </cell>
          <cell r="F38">
            <v>48.918325223398412</v>
          </cell>
          <cell r="G38">
            <v>143.74310393583161</v>
          </cell>
          <cell r="H38">
            <v>57.909588566973994</v>
          </cell>
          <cell r="I38">
            <v>253.68343966170545</v>
          </cell>
          <cell r="J38">
            <v>171.96455030700585</v>
          </cell>
          <cell r="K38">
            <v>143.70263725820072</v>
          </cell>
          <cell r="L38">
            <v>146.71233739206821</v>
          </cell>
          <cell r="M38">
            <v>97.456838296855352</v>
          </cell>
          <cell r="N38">
            <v>68.458525514871724</v>
          </cell>
          <cell r="O38">
            <v>110.22739580603614</v>
          </cell>
          <cell r="P38">
            <v>38.689327277250079</v>
          </cell>
          <cell r="Q38">
            <v>226.26919810525061</v>
          </cell>
          <cell r="R38">
            <v>38.555250938987548</v>
          </cell>
          <cell r="S38">
            <v>115.41277006536676</v>
          </cell>
          <cell r="T38">
            <v>48.385773558471875</v>
          </cell>
          <cell r="U38">
            <v>224.91518027562566</v>
          </cell>
          <cell r="V38">
            <v>173.20260886222385</v>
          </cell>
          <cell r="W38">
            <v>120.36770098144758</v>
          </cell>
          <cell r="X38">
            <v>151.2350550575573</v>
          </cell>
          <cell r="Y38">
            <v>262.45939153828562</v>
          </cell>
          <cell r="Z38">
            <v>145.10631154289285</v>
          </cell>
          <cell r="AA38">
            <v>190.65453253947661</v>
          </cell>
          <cell r="AB38">
            <v>262.62665661660276</v>
          </cell>
          <cell r="AC38">
            <v>106.65119901713882</v>
          </cell>
          <cell r="AD38">
            <v>186.26799612090377</v>
          </cell>
          <cell r="AE38">
            <v>111.90362870275551</v>
          </cell>
          <cell r="AF38">
            <v>234.11588975992319</v>
          </cell>
          <cell r="AG38">
            <v>261.13895411884425</v>
          </cell>
          <cell r="AH38">
            <v>360.14919623522667</v>
          </cell>
          <cell r="AI38">
            <v>145.29152787555591</v>
          </cell>
          <cell r="AJ38">
            <v>113.54350775475147</v>
          </cell>
          <cell r="AK38">
            <v>215.0766800419585</v>
          </cell>
          <cell r="AL38">
            <v>232.40527702732132</v>
          </cell>
          <cell r="AM38">
            <v>274.6727752444437</v>
          </cell>
          <cell r="AN38">
            <v>45.434763708421208</v>
          </cell>
          <cell r="AO38">
            <v>139.17543948431532</v>
          </cell>
          <cell r="AP38">
            <v>124.54941109482273</v>
          </cell>
          <cell r="AQ38">
            <v>204.76808393616523</v>
          </cell>
          <cell r="AR38">
            <v>125.62259365267712</v>
          </cell>
          <cell r="AS38">
            <v>198.55765945815534</v>
          </cell>
          <cell r="AT38">
            <v>147.89341198404355</v>
          </cell>
          <cell r="AU38">
            <v>382.38069648208318</v>
          </cell>
          <cell r="AV38">
            <v>330.10074700119179</v>
          </cell>
          <cell r="AW38">
            <v>187.50224716645002</v>
          </cell>
          <cell r="AX38">
            <v>187.18943713676825</v>
          </cell>
          <cell r="AY38">
            <v>399.74480295679257</v>
          </cell>
          <cell r="AZ38">
            <v>202.15624234291175</v>
          </cell>
          <cell r="BA38">
            <v>172.5558518799939</v>
          </cell>
          <cell r="BB38">
            <v>173.91017325693056</v>
          </cell>
          <cell r="BC38">
            <v>123.84019597305569</v>
          </cell>
          <cell r="BD38">
            <v>94.502803375375976</v>
          </cell>
          <cell r="BE38">
            <v>147.26521132845789</v>
          </cell>
          <cell r="BF38">
            <v>124.27295265895846</v>
          </cell>
          <cell r="BG38">
            <v>53.446095813570309</v>
          </cell>
          <cell r="BH38">
            <v>362.03228597471139</v>
          </cell>
          <cell r="BI38">
            <v>287.84647384208074</v>
          </cell>
          <cell r="BJ38">
            <v>354.54594273393428</v>
          </cell>
          <cell r="BK38">
            <v>70.92006313408794</v>
          </cell>
          <cell r="BL38">
            <v>336.17741926503595</v>
          </cell>
          <cell r="BM38">
            <v>349.49304743515131</v>
          </cell>
          <cell r="BN38">
            <v>38.293157805815795</v>
          </cell>
          <cell r="BO38">
            <v>122.54672652231218</v>
          </cell>
          <cell r="BP38">
            <v>176.62889007365598</v>
          </cell>
          <cell r="BQ38">
            <v>51.251609535819441</v>
          </cell>
          <cell r="BR38">
            <v>63.691350503245594</v>
          </cell>
          <cell r="BS38">
            <v>358.85070636603206</v>
          </cell>
          <cell r="BT38">
            <v>89.237612900880862</v>
          </cell>
          <cell r="BU38">
            <v>147.95345438540164</v>
          </cell>
          <cell r="BV38">
            <v>342.50101919952527</v>
          </cell>
          <cell r="BW38">
            <v>287.61232642792459</v>
          </cell>
          <cell r="BX38">
            <v>104.82581000807193</v>
          </cell>
          <cell r="BY38">
            <v>75.191382589533362</v>
          </cell>
          <cell r="BZ38">
            <v>135.80805910554486</v>
          </cell>
          <cell r="CA38">
            <v>184.60304520114008</v>
          </cell>
          <cell r="CB38">
            <v>112.01478572648709</v>
          </cell>
          <cell r="CC38">
            <v>137.02285305888361</v>
          </cell>
          <cell r="CD38">
            <v>39.837631746393377</v>
          </cell>
          <cell r="CE38">
            <v>325.8474776405298</v>
          </cell>
          <cell r="CF38">
            <v>256.6863933618626</v>
          </cell>
          <cell r="CG38">
            <v>334.29149414624953</v>
          </cell>
          <cell r="CH38">
            <v>127.87098089346027</v>
          </cell>
          <cell r="CI38">
            <v>295.42744695175941</v>
          </cell>
          <cell r="CJ38">
            <v>186.55063664428693</v>
          </cell>
          <cell r="CK38">
            <v>309.84479627606453</v>
          </cell>
          <cell r="CL38">
            <v>297.99383087220764</v>
          </cell>
          <cell r="CM38">
            <v>314.86612403574014</v>
          </cell>
          <cell r="CN38">
            <v>119.47307282927963</v>
          </cell>
          <cell r="CO38">
            <v>170.87848019496289</v>
          </cell>
          <cell r="CP38">
            <v>232.19290675844479</v>
          </cell>
          <cell r="CQ38">
            <v>385.58475977820945</v>
          </cell>
          <cell r="CR38">
            <v>44.523326334846899</v>
          </cell>
          <cell r="CS38">
            <v>74.296007012199482</v>
          </cell>
          <cell r="CT38">
            <v>158.2260192575618</v>
          </cell>
          <cell r="CU38">
            <v>134.98192293609452</v>
          </cell>
          <cell r="CV38">
            <v>38.595584922940347</v>
          </cell>
          <cell r="CW38">
            <v>203.96836258434146</v>
          </cell>
          <cell r="CX38">
            <v>304.38979812400146</v>
          </cell>
          <cell r="CY38">
            <v>202.42903766293139</v>
          </cell>
          <cell r="CZ38">
            <v>138.32797896775975</v>
          </cell>
          <cell r="DA38">
            <v>47.049944913120008</v>
          </cell>
          <cell r="DB38">
            <v>47.79909792493546</v>
          </cell>
          <cell r="DC38">
            <v>105.94585724447555</v>
          </cell>
          <cell r="DD38">
            <v>45.550606590275201</v>
          </cell>
          <cell r="DE38">
            <v>37.655424202798621</v>
          </cell>
          <cell r="DF38">
            <v>360.96259747503501</v>
          </cell>
          <cell r="DG38">
            <v>123.38152031109993</v>
          </cell>
          <cell r="DH38">
            <v>150.3560911483417</v>
          </cell>
          <cell r="DI38">
            <v>77.61546838113938</v>
          </cell>
          <cell r="DJ38">
            <v>339.40136216134579</v>
          </cell>
          <cell r="DK38">
            <v>60.205196067885318</v>
          </cell>
          <cell r="DL38">
            <v>306.51454963990398</v>
          </cell>
          <cell r="DM38">
            <v>123.9703323297033</v>
          </cell>
          <cell r="DN38">
            <v>150.51439442668266</v>
          </cell>
          <cell r="DO38">
            <v>279.07969214303768</v>
          </cell>
          <cell r="DP38">
            <v>140.49663333890419</v>
          </cell>
          <cell r="DQ38">
            <v>167.17136116670534</v>
          </cell>
          <cell r="DR38">
            <v>402.63765454337198</v>
          </cell>
          <cell r="DS38">
            <v>114.48148438524048</v>
          </cell>
          <cell r="DT38">
            <v>93.395193901485669</v>
          </cell>
          <cell r="DU38">
            <v>344.0317988745752</v>
          </cell>
          <cell r="DV38">
            <v>61.27647855012475</v>
          </cell>
          <cell r="DW38">
            <v>265.8479621214978</v>
          </cell>
          <cell r="DX38">
            <v>48.717670452939039</v>
          </cell>
          <cell r="DY38">
            <v>70.862645222326847</v>
          </cell>
          <cell r="DZ38">
            <v>111.91775547034055</v>
          </cell>
          <cell r="EA38">
            <v>209.03283428977591</v>
          </cell>
          <cell r="EB38">
            <v>308.62850167999306</v>
          </cell>
          <cell r="EC38">
            <v>55.412903970523935</v>
          </cell>
          <cell r="ED38">
            <v>154.72879807003008</v>
          </cell>
          <cell r="EE38">
            <v>369.9870588924681</v>
          </cell>
          <cell r="EF38">
            <v>54.029186691901813</v>
          </cell>
          <cell r="EG38">
            <v>201.39432230105945</v>
          </cell>
          <cell r="EH38">
            <v>122.30292282322782</v>
          </cell>
          <cell r="EI38">
            <v>322.56770624246252</v>
          </cell>
          <cell r="EJ38">
            <v>325.28793559017629</v>
          </cell>
          <cell r="EK38">
            <v>315.75614804455915</v>
          </cell>
          <cell r="EL38">
            <v>62.030790696880857</v>
          </cell>
          <cell r="EM38">
            <v>168.5158693177186</v>
          </cell>
          <cell r="EN38">
            <v>166.3832540702827</v>
          </cell>
          <cell r="EO38">
            <v>56.044619112499738</v>
          </cell>
          <cell r="EP38">
            <v>48.369433577462374</v>
          </cell>
          <cell r="EQ38">
            <v>70.23346683169963</v>
          </cell>
          <cell r="ER38">
            <v>38.437493124300772</v>
          </cell>
          <cell r="ES38">
            <v>370.99979403234715</v>
          </cell>
          <cell r="ET38">
            <v>404.28209036005245</v>
          </cell>
          <cell r="EU38">
            <v>128.59884578563376</v>
          </cell>
          <cell r="EV38">
            <v>201.43115978675058</v>
          </cell>
          <cell r="EW38">
            <v>382.78889959860669</v>
          </cell>
          <cell r="EX38">
            <v>124.59409488123819</v>
          </cell>
          <cell r="EY38">
            <v>136.28482769040443</v>
          </cell>
          <cell r="EZ38">
            <v>298.40468012975276</v>
          </cell>
          <cell r="FA38">
            <v>49.095714998759114</v>
          </cell>
          <cell r="FB38">
            <v>127.4979839656653</v>
          </cell>
          <cell r="FC38">
            <v>88.188771891557707</v>
          </cell>
          <cell r="FD38">
            <v>246.86071004497194</v>
          </cell>
          <cell r="FE38">
            <v>270.62639950787826</v>
          </cell>
          <cell r="FF38">
            <v>165.70653062546469</v>
          </cell>
          <cell r="FG38">
            <v>248.07788783483423</v>
          </cell>
          <cell r="FH38">
            <v>220.95424794733435</v>
          </cell>
          <cell r="FI38">
            <v>324.32126651917304</v>
          </cell>
          <cell r="FJ38">
            <v>159.72678135264479</v>
          </cell>
          <cell r="FK38">
            <v>117.91319495515837</v>
          </cell>
          <cell r="FL38">
            <v>351.15589273207803</v>
          </cell>
          <cell r="FM38">
            <v>139.30631536099727</v>
          </cell>
          <cell r="FN38">
            <v>359.72978164487319</v>
          </cell>
          <cell r="FO38">
            <v>59.115065835231064</v>
          </cell>
          <cell r="FP38">
            <v>114.69755397522751</v>
          </cell>
          <cell r="FQ38">
            <v>148.51487815424866</v>
          </cell>
          <cell r="FR38">
            <v>344.50789640720302</v>
          </cell>
          <cell r="FS38">
            <v>249.40454884538332</v>
          </cell>
          <cell r="FT38">
            <v>210.68577701102456</v>
          </cell>
          <cell r="FU38">
            <v>173.89299606997736</v>
          </cell>
          <cell r="FV38">
            <v>210.10648968413614</v>
          </cell>
          <cell r="FW38">
            <v>419.64097974716572</v>
          </cell>
          <cell r="FX38">
            <v>44.962061554468796</v>
          </cell>
          <cell r="FY38">
            <v>83.627079745623107</v>
          </cell>
          <cell r="FZ38">
            <v>182.16386568428811</v>
          </cell>
          <cell r="GA38">
            <v>120.50856131764719</v>
          </cell>
          <cell r="GB38">
            <v>90.895007587777371</v>
          </cell>
          <cell r="GC38">
            <v>315.0757685844186</v>
          </cell>
          <cell r="GD38">
            <v>57.509387615966737</v>
          </cell>
          <cell r="GE38">
            <v>279.87689361609932</v>
          </cell>
          <cell r="GF38">
            <v>142.07062552618996</v>
          </cell>
          <cell r="GG38">
            <v>91.82695017211158</v>
          </cell>
          <cell r="GH38">
            <v>246.93641553526504</v>
          </cell>
          <cell r="GI38">
            <v>75.18062212220417</v>
          </cell>
          <cell r="GJ38">
            <v>45.409355196761638</v>
          </cell>
          <cell r="GK38">
            <v>153.95860429311455</v>
          </cell>
          <cell r="GL38">
            <v>297.37082982568751</v>
          </cell>
          <cell r="GM38">
            <v>98.732529436043109</v>
          </cell>
          <cell r="GN38">
            <v>341.95933858510125</v>
          </cell>
          <cell r="GO38">
            <v>197.45913402375956</v>
          </cell>
          <cell r="GP38">
            <v>236.94283322284028</v>
          </cell>
          <cell r="GQ38">
            <v>59.406914160368601</v>
          </cell>
          <cell r="GR38">
            <v>74.927391068166187</v>
          </cell>
          <cell r="GS38">
            <v>48.130351312943269</v>
          </cell>
          <cell r="GT38">
            <v>127.19233935337401</v>
          </cell>
          <cell r="GU38">
            <v>162.55984207458565</v>
          </cell>
          <cell r="GV38">
            <v>118.25918842073301</v>
          </cell>
          <cell r="GW38">
            <v>43.446840364269733</v>
          </cell>
          <cell r="GX38">
            <v>142.62586176155693</v>
          </cell>
          <cell r="GY38">
            <v>81.505915233949992</v>
          </cell>
          <cell r="GZ38">
            <v>88.766873707741198</v>
          </cell>
          <cell r="HA38">
            <v>239.44246692833838</v>
          </cell>
          <cell r="HB38">
            <v>61.409723907892023</v>
          </cell>
          <cell r="HC38">
            <v>378.00255503962774</v>
          </cell>
          <cell r="HD38">
            <v>135.27291983771053</v>
          </cell>
          <cell r="HE38">
            <v>318.34740177982405</v>
          </cell>
          <cell r="HF38">
            <v>344.52609414094718</v>
          </cell>
          <cell r="HG38">
            <v>64.695900109421487</v>
          </cell>
          <cell r="HH38">
            <v>149.04164737828384</v>
          </cell>
          <cell r="HI38">
            <v>124.35167953829381</v>
          </cell>
        </row>
        <row r="39">
          <cell r="B39" t="str">
            <v>permanent crops, non-irrigated, intensive</v>
          </cell>
          <cell r="C39">
            <v>130.87069634689283</v>
          </cell>
          <cell r="D39">
            <v>40.006674202798621</v>
          </cell>
          <cell r="E39">
            <v>421.99222974716571</v>
          </cell>
          <cell r="F39">
            <v>51.29609918355191</v>
          </cell>
          <cell r="G39">
            <v>150.24508841345002</v>
          </cell>
          <cell r="H39">
            <v>60.324744358245468</v>
          </cell>
          <cell r="I39">
            <v>273.37044349521574</v>
          </cell>
          <cell r="J39">
            <v>182.07384041394803</v>
          </cell>
          <cell r="K39">
            <v>148.74551606301952</v>
          </cell>
          <cell r="L39">
            <v>151.53777607035067</v>
          </cell>
          <cell r="M39">
            <v>101.68838852536931</v>
          </cell>
          <cell r="N39">
            <v>70.848083392782087</v>
          </cell>
          <cell r="O39">
            <v>113.40448722127485</v>
          </cell>
          <cell r="P39">
            <v>41.048319805901464</v>
          </cell>
          <cell r="Q39">
            <v>236.50545398035899</v>
          </cell>
          <cell r="R39">
            <v>40.910153738025826</v>
          </cell>
          <cell r="S39">
            <v>119.17836576424409</v>
          </cell>
          <cell r="T39">
            <v>50.754915732917453</v>
          </cell>
          <cell r="U39">
            <v>234.1052443400778</v>
          </cell>
          <cell r="V39">
            <v>180.5278322940994</v>
          </cell>
          <cell r="W39">
            <v>122.72117505421863</v>
          </cell>
          <cell r="X39">
            <v>154.53968613883291</v>
          </cell>
          <cell r="Y39">
            <v>278.65888119119654</v>
          </cell>
          <cell r="Z39">
            <v>151.27571834256014</v>
          </cell>
          <cell r="AA39">
            <v>193.0057825394766</v>
          </cell>
          <cell r="AB39">
            <v>280.59083945891581</v>
          </cell>
          <cell r="AC39">
            <v>109.29270241899316</v>
          </cell>
          <cell r="AD39">
            <v>191.77844653521953</v>
          </cell>
          <cell r="AE39">
            <v>114.25488685207661</v>
          </cell>
          <cell r="AF39">
            <v>246.57216732529591</v>
          </cell>
          <cell r="AG39">
            <v>272.80929099844843</v>
          </cell>
          <cell r="AH39">
            <v>362.50044623522666</v>
          </cell>
          <cell r="AI39">
            <v>150.31967089661075</v>
          </cell>
          <cell r="AJ39">
            <v>115.89475856181684</v>
          </cell>
          <cell r="AK39">
            <v>231.20872834941252</v>
          </cell>
          <cell r="AL39">
            <v>246.08639085620004</v>
          </cell>
          <cell r="AM39">
            <v>294.31447161157161</v>
          </cell>
          <cell r="AN39">
            <v>47.786013812519379</v>
          </cell>
          <cell r="AO39">
            <v>143.97818560063973</v>
          </cell>
          <cell r="AP39">
            <v>129.62906033845013</v>
          </cell>
          <cell r="AQ39">
            <v>215.46630061659272</v>
          </cell>
          <cell r="AR39">
            <v>128.39231102806266</v>
          </cell>
          <cell r="AS39">
            <v>205.17334977521716</v>
          </cell>
          <cell r="AT39">
            <v>151.79081539140509</v>
          </cell>
          <cell r="AU39">
            <v>384.73194648208323</v>
          </cell>
          <cell r="AV39">
            <v>332.45199700119178</v>
          </cell>
          <cell r="AW39">
            <v>197.6623686251512</v>
          </cell>
          <cell r="AX39">
            <v>198.00519940074707</v>
          </cell>
          <cell r="AY39">
            <v>402.09605295679256</v>
          </cell>
          <cell r="AZ39">
            <v>213.23959423934107</v>
          </cell>
          <cell r="BA39">
            <v>176.47421723044062</v>
          </cell>
          <cell r="BB39">
            <v>181.16728204506984</v>
          </cell>
          <cell r="BC39">
            <v>127.75060022232643</v>
          </cell>
          <cell r="BD39">
            <v>98.876163371987246</v>
          </cell>
          <cell r="BE39">
            <v>151.23926477888159</v>
          </cell>
          <cell r="BF39">
            <v>126.98229159962287</v>
          </cell>
          <cell r="BG39">
            <v>55.803152646310359</v>
          </cell>
          <cell r="BH39">
            <v>364.38353597471138</v>
          </cell>
          <cell r="BI39">
            <v>290.19772384208073</v>
          </cell>
          <cell r="BJ39">
            <v>356.89719273393422</v>
          </cell>
          <cell r="BK39">
            <v>73.275038676879817</v>
          </cell>
          <cell r="BL39">
            <v>338.52866926503594</v>
          </cell>
          <cell r="BM39">
            <v>351.8442974351513</v>
          </cell>
          <cell r="BN39">
            <v>40.666630547159286</v>
          </cell>
          <cell r="BO39">
            <v>124.8994172670555</v>
          </cell>
          <cell r="BP39">
            <v>187.1327482247541</v>
          </cell>
          <cell r="BQ39">
            <v>53.602859643375659</v>
          </cell>
          <cell r="BR39">
            <v>67.182418739515583</v>
          </cell>
          <cell r="BS39">
            <v>361.20195636603199</v>
          </cell>
          <cell r="BT39">
            <v>91.588900497586351</v>
          </cell>
          <cell r="BU39">
            <v>151.29333657267165</v>
          </cell>
          <cell r="BV39">
            <v>344.85226919952527</v>
          </cell>
          <cell r="BW39">
            <v>293.38783344258542</v>
          </cell>
          <cell r="BX39">
            <v>107.17706044104726</v>
          </cell>
          <cell r="BY39">
            <v>78.575093039793288</v>
          </cell>
          <cell r="BZ39">
            <v>139.18357604661369</v>
          </cell>
          <cell r="CA39">
            <v>193.67413599657445</v>
          </cell>
          <cell r="CB39">
            <v>121.4274507938736</v>
          </cell>
          <cell r="CC39">
            <v>146.39917819993812</v>
          </cell>
          <cell r="CD39">
            <v>42.188884114827353</v>
          </cell>
          <cell r="CE39">
            <v>328.1987276405298</v>
          </cell>
          <cell r="CF39">
            <v>271.38146983359178</v>
          </cell>
          <cell r="CG39">
            <v>336.64274414624953</v>
          </cell>
          <cell r="CH39">
            <v>130.50776203933449</v>
          </cell>
          <cell r="CI39">
            <v>297.77869695175946</v>
          </cell>
          <cell r="CJ39">
            <v>195.91962596767294</v>
          </cell>
          <cell r="CK39">
            <v>312.19604627606452</v>
          </cell>
          <cell r="CL39">
            <v>300.34508087220763</v>
          </cell>
          <cell r="CM39">
            <v>317.21737403574014</v>
          </cell>
          <cell r="CN39">
            <v>122.09927144679261</v>
          </cell>
          <cell r="CO39">
            <v>173.2297322804867</v>
          </cell>
          <cell r="CP39">
            <v>246.79891891647372</v>
          </cell>
          <cell r="CQ39">
            <v>387.93600977820944</v>
          </cell>
          <cell r="CR39">
            <v>46.882638104403107</v>
          </cell>
          <cell r="CS39">
            <v>76.863513041369771</v>
          </cell>
          <cell r="CT39">
            <v>161.28931067119572</v>
          </cell>
          <cell r="CU39">
            <v>137.71255633700503</v>
          </cell>
          <cell r="CV39">
            <v>40.95362547171041</v>
          </cell>
          <cell r="CW39">
            <v>215.36583040271441</v>
          </cell>
          <cell r="CX39">
            <v>324.65522717637265</v>
          </cell>
          <cell r="CY39">
            <v>207.84165485290049</v>
          </cell>
          <cell r="CZ39">
            <v>141.00933752388386</v>
          </cell>
          <cell r="DA39">
            <v>49.513792191213625</v>
          </cell>
          <cell r="DB39">
            <v>50.170549364654285</v>
          </cell>
          <cell r="DC39">
            <v>108.29711785050544</v>
          </cell>
          <cell r="DD39">
            <v>47.933925388256746</v>
          </cell>
          <cell r="DE39">
            <v>40.006674202798621</v>
          </cell>
          <cell r="DF39">
            <v>363.31384747503506</v>
          </cell>
          <cell r="DG39">
            <v>125.73584480568913</v>
          </cell>
          <cell r="DH39">
            <v>159.56087108132596</v>
          </cell>
          <cell r="DI39">
            <v>80.376034473809497</v>
          </cell>
          <cell r="DJ39">
            <v>341.75261216134578</v>
          </cell>
          <cell r="DK39">
            <v>62.564787075158442</v>
          </cell>
          <cell r="DL39">
            <v>308.86579963990403</v>
          </cell>
          <cell r="DM39">
            <v>126.32497291733689</v>
          </cell>
          <cell r="DN39">
            <v>154.67023364409732</v>
          </cell>
          <cell r="DO39">
            <v>281.43094214303767</v>
          </cell>
          <cell r="DP39">
            <v>145.19263839482809</v>
          </cell>
          <cell r="DQ39">
            <v>176.87929310894714</v>
          </cell>
          <cell r="DR39">
            <v>404.98890454337197</v>
          </cell>
          <cell r="DS39">
            <v>117.11585535453112</v>
          </cell>
          <cell r="DT39">
            <v>96.787402308596796</v>
          </cell>
          <cell r="DU39">
            <v>346.38304887457519</v>
          </cell>
          <cell r="DV39">
            <v>63.667838325060266</v>
          </cell>
          <cell r="DW39">
            <v>268.19921212149779</v>
          </cell>
          <cell r="DX39">
            <v>51.101592264923376</v>
          </cell>
          <cell r="DY39">
            <v>73.507491863985919</v>
          </cell>
          <cell r="DZ39">
            <v>114.28325880268822</v>
          </cell>
          <cell r="EA39">
            <v>215.3799639885649</v>
          </cell>
          <cell r="EB39">
            <v>310.97975167999306</v>
          </cell>
          <cell r="EC39">
            <v>57.769425436303585</v>
          </cell>
          <cell r="ED39">
            <v>162.4125805030055</v>
          </cell>
          <cell r="EE39">
            <v>372.33830889246809</v>
          </cell>
          <cell r="EF39">
            <v>56.387445324779669</v>
          </cell>
          <cell r="EG39">
            <v>203.74557230105944</v>
          </cell>
          <cell r="EH39">
            <v>124.78992922993714</v>
          </cell>
          <cell r="EI39">
            <v>324.91895624246257</v>
          </cell>
          <cell r="EJ39">
            <v>327.63918559017634</v>
          </cell>
          <cell r="EK39">
            <v>325.40949777633148</v>
          </cell>
          <cell r="EL39">
            <v>64.490405422815172</v>
          </cell>
          <cell r="EM39">
            <v>176.99754719901148</v>
          </cell>
          <cell r="EN39">
            <v>170.1554738394251</v>
          </cell>
          <cell r="EO39">
            <v>58.400908494513011</v>
          </cell>
          <cell r="EP39">
            <v>50.778082723701658</v>
          </cell>
          <cell r="EQ39">
            <v>72.599791643763893</v>
          </cell>
          <cell r="ER39">
            <v>40.794989226393234</v>
          </cell>
          <cell r="ES39">
            <v>373.35104403234715</v>
          </cell>
          <cell r="ET39">
            <v>406.63334036005244</v>
          </cell>
          <cell r="EU39">
            <v>132.90995583014185</v>
          </cell>
          <cell r="EV39">
            <v>203.78240978675058</v>
          </cell>
          <cell r="EW39">
            <v>385.14014959860668</v>
          </cell>
          <cell r="EX39">
            <v>127.61464480508957</v>
          </cell>
          <cell r="EY39">
            <v>143.30904878008931</v>
          </cell>
          <cell r="EZ39">
            <v>300.75593012975276</v>
          </cell>
          <cell r="FA39">
            <v>51.461853553230448</v>
          </cell>
          <cell r="FB39">
            <v>129.92368517377031</v>
          </cell>
          <cell r="FC39">
            <v>90.54024382122283</v>
          </cell>
          <cell r="FD39">
            <v>266.97519035680682</v>
          </cell>
          <cell r="FE39">
            <v>272.97764950787825</v>
          </cell>
          <cell r="FF39">
            <v>173.89550806185531</v>
          </cell>
          <cell r="FG39">
            <v>268.09368834212319</v>
          </cell>
          <cell r="FH39">
            <v>237.42674305165107</v>
          </cell>
          <cell r="FI39">
            <v>326.67251651917303</v>
          </cell>
          <cell r="FJ39">
            <v>167.06141887548972</v>
          </cell>
          <cell r="FK39">
            <v>121.16336720756102</v>
          </cell>
          <cell r="FL39">
            <v>353.50714273207808</v>
          </cell>
          <cell r="FM39">
            <v>143.59833185329396</v>
          </cell>
          <cell r="FN39">
            <v>362.08103164487324</v>
          </cell>
          <cell r="FO39">
            <v>61.568380459225949</v>
          </cell>
          <cell r="FP39">
            <v>117.04880433934041</v>
          </cell>
          <cell r="FQ39">
            <v>151.78372464317027</v>
          </cell>
          <cell r="FR39">
            <v>346.85914640720307</v>
          </cell>
          <cell r="FS39">
            <v>261.34756940082929</v>
          </cell>
          <cell r="FT39">
            <v>223.82940395724611</v>
          </cell>
          <cell r="FU39">
            <v>179.56212043908977</v>
          </cell>
          <cell r="FV39">
            <v>217.17963709965852</v>
          </cell>
          <cell r="FW39">
            <v>421.99222974716571</v>
          </cell>
          <cell r="FX39">
            <v>47.316973931324718</v>
          </cell>
          <cell r="FY39">
            <v>85.978381395491638</v>
          </cell>
          <cell r="FZ39">
            <v>187.36027676540962</v>
          </cell>
          <cell r="GA39">
            <v>124.62808894944568</v>
          </cell>
          <cell r="GB39">
            <v>96.535018842991661</v>
          </cell>
          <cell r="GC39">
            <v>317.42701858441859</v>
          </cell>
          <cell r="GD39">
            <v>60.067425757902662</v>
          </cell>
          <cell r="GE39">
            <v>297.50709930684928</v>
          </cell>
          <cell r="GF39">
            <v>154.78128817056827</v>
          </cell>
          <cell r="GG39">
            <v>94.179344828041906</v>
          </cell>
          <cell r="GH39">
            <v>259.98526179757687</v>
          </cell>
          <cell r="GI39">
            <v>77.838668534783437</v>
          </cell>
          <cell r="GJ39">
            <v>47.760606371417879</v>
          </cell>
          <cell r="GK39">
            <v>162.04328526205614</v>
          </cell>
          <cell r="GL39">
            <v>311.48579650938774</v>
          </cell>
          <cell r="GM39">
            <v>102.27273687597997</v>
          </cell>
          <cell r="GN39">
            <v>344.31058858510124</v>
          </cell>
          <cell r="GO39">
            <v>208.18378917333624</v>
          </cell>
          <cell r="GP39">
            <v>250.25931319805002</v>
          </cell>
          <cell r="GQ39">
            <v>61.761793994199536</v>
          </cell>
          <cell r="GR39">
            <v>78.25892754647505</v>
          </cell>
          <cell r="GS39">
            <v>50.566264871347819</v>
          </cell>
          <cell r="GT39">
            <v>129.86644711444626</v>
          </cell>
          <cell r="GU39">
            <v>172.27153141042703</v>
          </cell>
          <cell r="GV39">
            <v>120.63272486157653</v>
          </cell>
          <cell r="GW39">
            <v>45.862907943542218</v>
          </cell>
          <cell r="GX39">
            <v>145.57154921188499</v>
          </cell>
          <cell r="GY39">
            <v>87.542513992271992</v>
          </cell>
          <cell r="GZ39">
            <v>94.459390067457292</v>
          </cell>
          <cell r="HA39">
            <v>258.23359302257052</v>
          </cell>
          <cell r="HB39">
            <v>63.89018169504984</v>
          </cell>
          <cell r="HC39">
            <v>380.35380503962773</v>
          </cell>
          <cell r="HD39">
            <v>139.90132301056394</v>
          </cell>
          <cell r="HE39">
            <v>320.69865177982399</v>
          </cell>
          <cell r="HF39">
            <v>346.87734414094717</v>
          </cell>
          <cell r="HG39">
            <v>67.050537615274663</v>
          </cell>
          <cell r="HH39">
            <v>155.61235252438618</v>
          </cell>
          <cell r="HI39">
            <v>126.70306632731344</v>
          </cell>
        </row>
        <row r="40">
          <cell r="B40" t="str">
            <v>permanent crops, irrigated</v>
          </cell>
          <cell r="C40">
            <v>130.87069634689283</v>
          </cell>
          <cell r="D40">
            <v>40.006674202798621</v>
          </cell>
          <cell r="E40">
            <v>421.99222974716571</v>
          </cell>
          <cell r="F40">
            <v>51.29609918355191</v>
          </cell>
          <cell r="G40">
            <v>150.24508841345002</v>
          </cell>
          <cell r="H40">
            <v>60.324744358245468</v>
          </cell>
          <cell r="I40">
            <v>273.37044349521574</v>
          </cell>
          <cell r="J40">
            <v>182.07384041394803</v>
          </cell>
          <cell r="K40">
            <v>148.74551606301952</v>
          </cell>
          <cell r="L40">
            <v>151.53777607035067</v>
          </cell>
          <cell r="M40">
            <v>101.68838852536931</v>
          </cell>
          <cell r="N40">
            <v>70.848083392782087</v>
          </cell>
          <cell r="O40">
            <v>113.40448722127485</v>
          </cell>
          <cell r="P40">
            <v>41.048319805901464</v>
          </cell>
          <cell r="Q40">
            <v>236.50545398035899</v>
          </cell>
          <cell r="R40">
            <v>40.910153738025826</v>
          </cell>
          <cell r="S40">
            <v>119.17836576424409</v>
          </cell>
          <cell r="T40">
            <v>50.754915732917453</v>
          </cell>
          <cell r="U40">
            <v>234.1052443400778</v>
          </cell>
          <cell r="V40">
            <v>180.5278322940994</v>
          </cell>
          <cell r="W40">
            <v>122.72117505421863</v>
          </cell>
          <cell r="X40">
            <v>154.53968613883291</v>
          </cell>
          <cell r="Y40">
            <v>278.65888119119654</v>
          </cell>
          <cell r="Z40">
            <v>151.27571834256014</v>
          </cell>
          <cell r="AA40">
            <v>193.0057825394766</v>
          </cell>
          <cell r="AB40">
            <v>280.59083945891581</v>
          </cell>
          <cell r="AC40">
            <v>109.29270241899316</v>
          </cell>
          <cell r="AD40">
            <v>191.77844653521953</v>
          </cell>
          <cell r="AE40">
            <v>114.25488685207661</v>
          </cell>
          <cell r="AF40">
            <v>246.57216732529591</v>
          </cell>
          <cell r="AG40">
            <v>272.80929099844843</v>
          </cell>
          <cell r="AH40">
            <v>362.50044623522666</v>
          </cell>
          <cell r="AI40">
            <v>150.31967089661075</v>
          </cell>
          <cell r="AJ40">
            <v>115.89475856181684</v>
          </cell>
          <cell r="AK40">
            <v>231.20872834941252</v>
          </cell>
          <cell r="AL40">
            <v>246.08639085620004</v>
          </cell>
          <cell r="AM40">
            <v>294.31447161157161</v>
          </cell>
          <cell r="AN40">
            <v>47.786013812519379</v>
          </cell>
          <cell r="AO40">
            <v>143.97818560063973</v>
          </cell>
          <cell r="AP40">
            <v>129.62906033845013</v>
          </cell>
          <cell r="AQ40">
            <v>215.46630061659272</v>
          </cell>
          <cell r="AR40">
            <v>128.39231102806266</v>
          </cell>
          <cell r="AS40">
            <v>205.17334977521716</v>
          </cell>
          <cell r="AT40">
            <v>151.79081539140509</v>
          </cell>
          <cell r="AU40">
            <v>384.73194648208323</v>
          </cell>
          <cell r="AV40">
            <v>332.45199700119178</v>
          </cell>
          <cell r="AW40">
            <v>197.6623686251512</v>
          </cell>
          <cell r="AX40">
            <v>198.00519940074707</v>
          </cell>
          <cell r="AY40">
            <v>402.09605295679256</v>
          </cell>
          <cell r="AZ40">
            <v>213.23959423934107</v>
          </cell>
          <cell r="BA40">
            <v>176.47421723044062</v>
          </cell>
          <cell r="BB40">
            <v>181.16728204506984</v>
          </cell>
          <cell r="BC40">
            <v>127.75060022232643</v>
          </cell>
          <cell r="BD40">
            <v>98.876163371987246</v>
          </cell>
          <cell r="BE40">
            <v>151.23926477888159</v>
          </cell>
          <cell r="BF40">
            <v>126.98229159962287</v>
          </cell>
          <cell r="BG40">
            <v>55.803152646310359</v>
          </cell>
          <cell r="BH40">
            <v>364.38353597471138</v>
          </cell>
          <cell r="BI40">
            <v>290.19772384208073</v>
          </cell>
          <cell r="BJ40">
            <v>356.89719273393422</v>
          </cell>
          <cell r="BK40">
            <v>73.275038676879817</v>
          </cell>
          <cell r="BL40">
            <v>338.52866926503594</v>
          </cell>
          <cell r="BM40">
            <v>351.8442974351513</v>
          </cell>
          <cell r="BN40">
            <v>40.666630547159286</v>
          </cell>
          <cell r="BO40">
            <v>124.8994172670555</v>
          </cell>
          <cell r="BP40">
            <v>187.1327482247541</v>
          </cell>
          <cell r="BQ40">
            <v>53.602859643375659</v>
          </cell>
          <cell r="BR40">
            <v>67.182418739515583</v>
          </cell>
          <cell r="BS40">
            <v>361.20195636603199</v>
          </cell>
          <cell r="BT40">
            <v>91.588900497586351</v>
          </cell>
          <cell r="BU40">
            <v>151.29333657267165</v>
          </cell>
          <cell r="BV40">
            <v>344.85226919952527</v>
          </cell>
          <cell r="BW40">
            <v>293.38783344258542</v>
          </cell>
          <cell r="BX40">
            <v>107.17706044104726</v>
          </cell>
          <cell r="BY40">
            <v>78.575093039793288</v>
          </cell>
          <cell r="BZ40">
            <v>139.18357604661369</v>
          </cell>
          <cell r="CA40">
            <v>193.67413599657445</v>
          </cell>
          <cell r="CB40">
            <v>121.4274507938736</v>
          </cell>
          <cell r="CC40">
            <v>146.39917819993812</v>
          </cell>
          <cell r="CD40">
            <v>42.188884114827353</v>
          </cell>
          <cell r="CE40">
            <v>328.1987276405298</v>
          </cell>
          <cell r="CF40">
            <v>271.38146983359178</v>
          </cell>
          <cell r="CG40">
            <v>336.64274414624953</v>
          </cell>
          <cell r="CH40">
            <v>130.50776203933449</v>
          </cell>
          <cell r="CI40">
            <v>297.77869695175946</v>
          </cell>
          <cell r="CJ40">
            <v>195.91962596767294</v>
          </cell>
          <cell r="CK40">
            <v>312.19604627606452</v>
          </cell>
          <cell r="CL40">
            <v>300.34508087220763</v>
          </cell>
          <cell r="CM40">
            <v>317.21737403574014</v>
          </cell>
          <cell r="CN40">
            <v>122.09927144679261</v>
          </cell>
          <cell r="CO40">
            <v>173.2297322804867</v>
          </cell>
          <cell r="CP40">
            <v>246.79891891647372</v>
          </cell>
          <cell r="CQ40">
            <v>387.93600977820944</v>
          </cell>
          <cell r="CR40">
            <v>46.882638104403107</v>
          </cell>
          <cell r="CS40">
            <v>76.863513041369771</v>
          </cell>
          <cell r="CT40">
            <v>161.28931067119572</v>
          </cell>
          <cell r="CU40">
            <v>137.71255633700503</v>
          </cell>
          <cell r="CV40">
            <v>40.95362547171041</v>
          </cell>
          <cell r="CW40">
            <v>215.36583040271441</v>
          </cell>
          <cell r="CX40">
            <v>324.65522717637265</v>
          </cell>
          <cell r="CY40">
            <v>207.84165485290049</v>
          </cell>
          <cell r="CZ40">
            <v>141.00933752388386</v>
          </cell>
          <cell r="DA40">
            <v>49.513792191213625</v>
          </cell>
          <cell r="DB40">
            <v>50.170549364654285</v>
          </cell>
          <cell r="DC40">
            <v>108.29711785050544</v>
          </cell>
          <cell r="DD40">
            <v>47.933925388256746</v>
          </cell>
          <cell r="DE40">
            <v>40.006674202798621</v>
          </cell>
          <cell r="DF40">
            <v>363.31384747503506</v>
          </cell>
          <cell r="DG40">
            <v>125.73584480568913</v>
          </cell>
          <cell r="DH40">
            <v>159.56087108132596</v>
          </cell>
          <cell r="DI40">
            <v>80.376034473809497</v>
          </cell>
          <cell r="DJ40">
            <v>341.75261216134578</v>
          </cell>
          <cell r="DK40">
            <v>62.564787075158442</v>
          </cell>
          <cell r="DL40">
            <v>308.86579963990403</v>
          </cell>
          <cell r="DM40">
            <v>126.32497291733689</v>
          </cell>
          <cell r="DN40">
            <v>154.67023364409732</v>
          </cell>
          <cell r="DO40">
            <v>281.43094214303767</v>
          </cell>
          <cell r="DP40">
            <v>145.19263839482809</v>
          </cell>
          <cell r="DQ40">
            <v>176.87929310894714</v>
          </cell>
          <cell r="DR40">
            <v>404.98890454337197</v>
          </cell>
          <cell r="DS40">
            <v>117.11585535453112</v>
          </cell>
          <cell r="DT40">
            <v>96.787402308596796</v>
          </cell>
          <cell r="DU40">
            <v>346.38304887457519</v>
          </cell>
          <cell r="DV40">
            <v>63.667838325060266</v>
          </cell>
          <cell r="DW40">
            <v>268.19921212149779</v>
          </cell>
          <cell r="DX40">
            <v>51.101592264923376</v>
          </cell>
          <cell r="DY40">
            <v>73.507491863985919</v>
          </cell>
          <cell r="DZ40">
            <v>114.28325880268822</v>
          </cell>
          <cell r="EA40">
            <v>215.3799639885649</v>
          </cell>
          <cell r="EB40">
            <v>310.97975167999306</v>
          </cell>
          <cell r="EC40">
            <v>57.769425436303585</v>
          </cell>
          <cell r="ED40">
            <v>162.4125805030055</v>
          </cell>
          <cell r="EE40">
            <v>372.33830889246809</v>
          </cell>
          <cell r="EF40">
            <v>56.387445324779669</v>
          </cell>
          <cell r="EG40">
            <v>203.74557230105944</v>
          </cell>
          <cell r="EH40">
            <v>124.78992922993714</v>
          </cell>
          <cell r="EI40">
            <v>324.91895624246257</v>
          </cell>
          <cell r="EJ40">
            <v>327.63918559017634</v>
          </cell>
          <cell r="EK40">
            <v>325.40949777633148</v>
          </cell>
          <cell r="EL40">
            <v>64.490405422815172</v>
          </cell>
          <cell r="EM40">
            <v>176.99754719901148</v>
          </cell>
          <cell r="EN40">
            <v>170.1554738394251</v>
          </cell>
          <cell r="EO40">
            <v>58.400908494513011</v>
          </cell>
          <cell r="EP40">
            <v>50.778082723701658</v>
          </cell>
          <cell r="EQ40">
            <v>72.599791643763893</v>
          </cell>
          <cell r="ER40">
            <v>40.794989226393234</v>
          </cell>
          <cell r="ES40">
            <v>373.35104403234715</v>
          </cell>
          <cell r="ET40">
            <v>406.63334036005244</v>
          </cell>
          <cell r="EU40">
            <v>132.90995583014185</v>
          </cell>
          <cell r="EV40">
            <v>203.78240978675058</v>
          </cell>
          <cell r="EW40">
            <v>385.14014959860668</v>
          </cell>
          <cell r="EX40">
            <v>127.61464480508957</v>
          </cell>
          <cell r="EY40">
            <v>143.30904878008931</v>
          </cell>
          <cell r="EZ40">
            <v>300.75593012975276</v>
          </cell>
          <cell r="FA40">
            <v>51.461853553230448</v>
          </cell>
          <cell r="FB40">
            <v>129.92368517377031</v>
          </cell>
          <cell r="FC40">
            <v>90.54024382122283</v>
          </cell>
          <cell r="FD40">
            <v>266.97519035680682</v>
          </cell>
          <cell r="FE40">
            <v>272.97764950787825</v>
          </cell>
          <cell r="FF40">
            <v>173.89550806185531</v>
          </cell>
          <cell r="FG40">
            <v>268.09368834212319</v>
          </cell>
          <cell r="FH40">
            <v>237.42674305165107</v>
          </cell>
          <cell r="FI40">
            <v>326.67251651917303</v>
          </cell>
          <cell r="FJ40">
            <v>167.06141887548972</v>
          </cell>
          <cell r="FK40">
            <v>121.16336720756102</v>
          </cell>
          <cell r="FL40">
            <v>353.50714273207808</v>
          </cell>
          <cell r="FM40">
            <v>143.59833185329396</v>
          </cell>
          <cell r="FN40">
            <v>362.08103164487324</v>
          </cell>
          <cell r="FO40">
            <v>61.568380459225949</v>
          </cell>
          <cell r="FP40">
            <v>117.04880433934041</v>
          </cell>
          <cell r="FQ40">
            <v>151.78372464317027</v>
          </cell>
          <cell r="FR40">
            <v>346.85914640720307</v>
          </cell>
          <cell r="FS40">
            <v>261.34756940082929</v>
          </cell>
          <cell r="FT40">
            <v>223.82940395724611</v>
          </cell>
          <cell r="FU40">
            <v>179.56212043908977</v>
          </cell>
          <cell r="FV40">
            <v>217.17963709965852</v>
          </cell>
          <cell r="FW40">
            <v>421.99222974716571</v>
          </cell>
          <cell r="FX40">
            <v>47.316973931324718</v>
          </cell>
          <cell r="FY40">
            <v>85.978381395491638</v>
          </cell>
          <cell r="FZ40">
            <v>187.36027676540962</v>
          </cell>
          <cell r="GA40">
            <v>124.62808894944568</v>
          </cell>
          <cell r="GB40">
            <v>96.535018842991661</v>
          </cell>
          <cell r="GC40">
            <v>317.42701858441859</v>
          </cell>
          <cell r="GD40">
            <v>60.067425757902662</v>
          </cell>
          <cell r="GE40">
            <v>297.50709930684928</v>
          </cell>
          <cell r="GF40">
            <v>154.78128817056827</v>
          </cell>
          <cell r="GG40">
            <v>94.179344828041906</v>
          </cell>
          <cell r="GH40">
            <v>259.98526179757687</v>
          </cell>
          <cell r="GI40">
            <v>77.838668534783437</v>
          </cell>
          <cell r="GJ40">
            <v>47.760606371417879</v>
          </cell>
          <cell r="GK40">
            <v>162.04328526205614</v>
          </cell>
          <cell r="GL40">
            <v>311.48579650938774</v>
          </cell>
          <cell r="GM40">
            <v>102.27273687597997</v>
          </cell>
          <cell r="GN40">
            <v>344.31058858510124</v>
          </cell>
          <cell r="GO40">
            <v>208.18378917333624</v>
          </cell>
          <cell r="GP40">
            <v>250.25931319805002</v>
          </cell>
          <cell r="GQ40">
            <v>61.761793994199536</v>
          </cell>
          <cell r="GR40">
            <v>78.25892754647505</v>
          </cell>
          <cell r="GS40">
            <v>50.566264871347819</v>
          </cell>
          <cell r="GT40">
            <v>129.86644711444626</v>
          </cell>
          <cell r="GU40">
            <v>172.27153141042703</v>
          </cell>
          <cell r="GV40">
            <v>120.63272486157653</v>
          </cell>
          <cell r="GW40">
            <v>45.862907943542218</v>
          </cell>
          <cell r="GX40">
            <v>145.57154921188499</v>
          </cell>
          <cell r="GY40">
            <v>87.542513992271992</v>
          </cell>
          <cell r="GZ40">
            <v>94.459390067457292</v>
          </cell>
          <cell r="HA40">
            <v>258.23359302257052</v>
          </cell>
          <cell r="HB40">
            <v>63.89018169504984</v>
          </cell>
          <cell r="HC40">
            <v>380.35380503962773</v>
          </cell>
          <cell r="HD40">
            <v>139.90132301056394</v>
          </cell>
          <cell r="HE40">
            <v>320.69865177982399</v>
          </cell>
          <cell r="HF40">
            <v>346.87734414094717</v>
          </cell>
          <cell r="HG40">
            <v>67.050537615274663</v>
          </cell>
          <cell r="HH40">
            <v>155.61235252438618</v>
          </cell>
          <cell r="HI40">
            <v>126.70306632731344</v>
          </cell>
        </row>
        <row r="41">
          <cell r="B41" t="str">
            <v>permanent crops, irrigated, extensive</v>
          </cell>
          <cell r="C41">
            <v>123.56944634689282</v>
          </cell>
          <cell r="D41">
            <v>37.655424202798621</v>
          </cell>
          <cell r="E41">
            <v>419.64097974716572</v>
          </cell>
          <cell r="F41">
            <v>48.918325223398412</v>
          </cell>
          <cell r="G41">
            <v>143.74310393583161</v>
          </cell>
          <cell r="H41">
            <v>57.909588566973994</v>
          </cell>
          <cell r="I41">
            <v>253.68343966170545</v>
          </cell>
          <cell r="J41">
            <v>171.96455030700585</v>
          </cell>
          <cell r="K41">
            <v>143.70263725820072</v>
          </cell>
          <cell r="L41">
            <v>146.71233739206821</v>
          </cell>
          <cell r="M41">
            <v>97.456838296855352</v>
          </cell>
          <cell r="N41">
            <v>68.458525514871724</v>
          </cell>
          <cell r="O41">
            <v>110.22739580603614</v>
          </cell>
          <cell r="P41">
            <v>38.689327277250079</v>
          </cell>
          <cell r="Q41">
            <v>226.26919810525061</v>
          </cell>
          <cell r="R41">
            <v>38.555250938987548</v>
          </cell>
          <cell r="S41">
            <v>115.41277006536676</v>
          </cell>
          <cell r="T41">
            <v>48.385773558471875</v>
          </cell>
          <cell r="U41">
            <v>224.91518027562566</v>
          </cell>
          <cell r="V41">
            <v>173.20260886222385</v>
          </cell>
          <cell r="W41">
            <v>120.36770098144758</v>
          </cell>
          <cell r="X41">
            <v>151.2350550575573</v>
          </cell>
          <cell r="Y41">
            <v>262.45939153828562</v>
          </cell>
          <cell r="Z41">
            <v>145.10631154289285</v>
          </cell>
          <cell r="AA41">
            <v>190.65453253947661</v>
          </cell>
          <cell r="AB41">
            <v>262.62665661660276</v>
          </cell>
          <cell r="AC41">
            <v>106.65119901713882</v>
          </cell>
          <cell r="AD41">
            <v>186.26799612090377</v>
          </cell>
          <cell r="AE41">
            <v>111.90362870275551</v>
          </cell>
          <cell r="AF41">
            <v>234.11588975992319</v>
          </cell>
          <cell r="AG41">
            <v>261.13895411884425</v>
          </cell>
          <cell r="AH41">
            <v>360.14919623522667</v>
          </cell>
          <cell r="AI41">
            <v>145.29152787555591</v>
          </cell>
          <cell r="AJ41">
            <v>113.54350775475147</v>
          </cell>
          <cell r="AK41">
            <v>215.0766800419585</v>
          </cell>
          <cell r="AL41">
            <v>232.40527702732132</v>
          </cell>
          <cell r="AM41">
            <v>274.6727752444437</v>
          </cell>
          <cell r="AN41">
            <v>45.434763708421208</v>
          </cell>
          <cell r="AO41">
            <v>139.17543948431532</v>
          </cell>
          <cell r="AP41">
            <v>124.54941109482273</v>
          </cell>
          <cell r="AQ41">
            <v>204.76808393616523</v>
          </cell>
          <cell r="AR41">
            <v>125.62259365267712</v>
          </cell>
          <cell r="AS41">
            <v>198.55765945815534</v>
          </cell>
          <cell r="AT41">
            <v>147.89341198404355</v>
          </cell>
          <cell r="AU41">
            <v>382.38069648208318</v>
          </cell>
          <cell r="AV41">
            <v>330.10074700119179</v>
          </cell>
          <cell r="AW41">
            <v>187.50224716645002</v>
          </cell>
          <cell r="AX41">
            <v>187.18943713676825</v>
          </cell>
          <cell r="AY41">
            <v>399.74480295679257</v>
          </cell>
          <cell r="AZ41">
            <v>202.15624234291175</v>
          </cell>
          <cell r="BA41">
            <v>172.5558518799939</v>
          </cell>
          <cell r="BB41">
            <v>173.91017325693056</v>
          </cell>
          <cell r="BC41">
            <v>123.84019597305569</v>
          </cell>
          <cell r="BD41">
            <v>94.502803375375976</v>
          </cell>
          <cell r="BE41">
            <v>147.26521132845789</v>
          </cell>
          <cell r="BF41">
            <v>124.27295265895846</v>
          </cell>
          <cell r="BG41">
            <v>53.446095813570309</v>
          </cell>
          <cell r="BH41">
            <v>362.03228597471139</v>
          </cell>
          <cell r="BI41">
            <v>287.84647384208074</v>
          </cell>
          <cell r="BJ41">
            <v>354.54594273393428</v>
          </cell>
          <cell r="BK41">
            <v>70.92006313408794</v>
          </cell>
          <cell r="BL41">
            <v>336.17741926503595</v>
          </cell>
          <cell r="BM41">
            <v>349.49304743515131</v>
          </cell>
          <cell r="BN41">
            <v>38.293157805815795</v>
          </cell>
          <cell r="BO41">
            <v>122.54672652231218</v>
          </cell>
          <cell r="BP41">
            <v>176.62889007365598</v>
          </cell>
          <cell r="BQ41">
            <v>51.251609535819441</v>
          </cell>
          <cell r="BR41">
            <v>63.691350503245594</v>
          </cell>
          <cell r="BS41">
            <v>358.85070636603206</v>
          </cell>
          <cell r="BT41">
            <v>89.237612900880862</v>
          </cell>
          <cell r="BU41">
            <v>147.95345438540164</v>
          </cell>
          <cell r="BV41">
            <v>342.50101919952527</v>
          </cell>
          <cell r="BW41">
            <v>287.61232642792459</v>
          </cell>
          <cell r="BX41">
            <v>104.82581000807193</v>
          </cell>
          <cell r="BY41">
            <v>75.191382589533362</v>
          </cell>
          <cell r="BZ41">
            <v>135.80805910554486</v>
          </cell>
          <cell r="CA41">
            <v>184.60304520114008</v>
          </cell>
          <cell r="CB41">
            <v>112.01478572648709</v>
          </cell>
          <cell r="CC41">
            <v>137.02285305888361</v>
          </cell>
          <cell r="CD41">
            <v>39.837631746393377</v>
          </cell>
          <cell r="CE41">
            <v>325.8474776405298</v>
          </cell>
          <cell r="CF41">
            <v>256.6863933618626</v>
          </cell>
          <cell r="CG41">
            <v>334.29149414624953</v>
          </cell>
          <cell r="CH41">
            <v>127.87098089346027</v>
          </cell>
          <cell r="CI41">
            <v>295.42744695175941</v>
          </cell>
          <cell r="CJ41">
            <v>186.55063664428693</v>
          </cell>
          <cell r="CK41">
            <v>309.84479627606453</v>
          </cell>
          <cell r="CL41">
            <v>297.99383087220764</v>
          </cell>
          <cell r="CM41">
            <v>314.86612403574014</v>
          </cell>
          <cell r="CN41">
            <v>119.47307282927963</v>
          </cell>
          <cell r="CO41">
            <v>170.87848019496289</v>
          </cell>
          <cell r="CP41">
            <v>232.19290675844479</v>
          </cell>
          <cell r="CQ41">
            <v>385.58475977820945</v>
          </cell>
          <cell r="CR41">
            <v>44.523326334846899</v>
          </cell>
          <cell r="CS41">
            <v>74.296007012199482</v>
          </cell>
          <cell r="CT41">
            <v>158.2260192575618</v>
          </cell>
          <cell r="CU41">
            <v>134.98192293609452</v>
          </cell>
          <cell r="CV41">
            <v>38.595584922940347</v>
          </cell>
          <cell r="CW41">
            <v>203.96836258434146</v>
          </cell>
          <cell r="CX41">
            <v>304.38979812400146</v>
          </cell>
          <cell r="CY41">
            <v>202.42903766293139</v>
          </cell>
          <cell r="CZ41">
            <v>138.32797896775975</v>
          </cell>
          <cell r="DA41">
            <v>47.049944913120008</v>
          </cell>
          <cell r="DB41">
            <v>47.79909792493546</v>
          </cell>
          <cell r="DC41">
            <v>105.94585724447555</v>
          </cell>
          <cell r="DD41">
            <v>45.550606590275201</v>
          </cell>
          <cell r="DE41">
            <v>37.655424202798621</v>
          </cell>
          <cell r="DF41">
            <v>360.96259747503501</v>
          </cell>
          <cell r="DG41">
            <v>123.38152031109993</v>
          </cell>
          <cell r="DH41">
            <v>150.3560911483417</v>
          </cell>
          <cell r="DI41">
            <v>77.61546838113938</v>
          </cell>
          <cell r="DJ41">
            <v>339.40136216134579</v>
          </cell>
          <cell r="DK41">
            <v>60.205196067885318</v>
          </cell>
          <cell r="DL41">
            <v>306.51454963990398</v>
          </cell>
          <cell r="DM41">
            <v>123.9703323297033</v>
          </cell>
          <cell r="DN41">
            <v>150.51439442668266</v>
          </cell>
          <cell r="DO41">
            <v>279.07969214303768</v>
          </cell>
          <cell r="DP41">
            <v>140.49663333890419</v>
          </cell>
          <cell r="DQ41">
            <v>167.17136116670534</v>
          </cell>
          <cell r="DR41">
            <v>402.63765454337198</v>
          </cell>
          <cell r="DS41">
            <v>114.48148438524048</v>
          </cell>
          <cell r="DT41">
            <v>93.395193901485669</v>
          </cell>
          <cell r="DU41">
            <v>344.0317988745752</v>
          </cell>
          <cell r="DV41">
            <v>61.27647855012475</v>
          </cell>
          <cell r="DW41">
            <v>265.8479621214978</v>
          </cell>
          <cell r="DX41">
            <v>48.717670452939039</v>
          </cell>
          <cell r="DY41">
            <v>70.862645222326847</v>
          </cell>
          <cell r="DZ41">
            <v>111.91775547034055</v>
          </cell>
          <cell r="EA41">
            <v>209.03283428977591</v>
          </cell>
          <cell r="EB41">
            <v>308.62850167999306</v>
          </cell>
          <cell r="EC41">
            <v>55.412903970523935</v>
          </cell>
          <cell r="ED41">
            <v>154.72879807003008</v>
          </cell>
          <cell r="EE41">
            <v>369.9870588924681</v>
          </cell>
          <cell r="EF41">
            <v>54.029186691901813</v>
          </cell>
          <cell r="EG41">
            <v>201.39432230105945</v>
          </cell>
          <cell r="EH41">
            <v>122.30292282322782</v>
          </cell>
          <cell r="EI41">
            <v>322.56770624246252</v>
          </cell>
          <cell r="EJ41">
            <v>325.28793559017629</v>
          </cell>
          <cell r="EK41">
            <v>315.75614804455915</v>
          </cell>
          <cell r="EL41">
            <v>62.030790696880857</v>
          </cell>
          <cell r="EM41">
            <v>168.5158693177186</v>
          </cell>
          <cell r="EN41">
            <v>166.3832540702827</v>
          </cell>
          <cell r="EO41">
            <v>56.044619112499738</v>
          </cell>
          <cell r="EP41">
            <v>48.369433577462374</v>
          </cell>
          <cell r="EQ41">
            <v>70.23346683169963</v>
          </cell>
          <cell r="ER41">
            <v>38.437493124300772</v>
          </cell>
          <cell r="ES41">
            <v>370.99979403234715</v>
          </cell>
          <cell r="ET41">
            <v>404.28209036005245</v>
          </cell>
          <cell r="EU41">
            <v>128.59884578563376</v>
          </cell>
          <cell r="EV41">
            <v>201.43115978675058</v>
          </cell>
          <cell r="EW41">
            <v>382.78889959860669</v>
          </cell>
          <cell r="EX41">
            <v>124.59409488123819</v>
          </cell>
          <cell r="EY41">
            <v>136.28482769040443</v>
          </cell>
          <cell r="EZ41">
            <v>298.40468012975276</v>
          </cell>
          <cell r="FA41">
            <v>49.095714998759114</v>
          </cell>
          <cell r="FB41">
            <v>127.4979839656653</v>
          </cell>
          <cell r="FC41">
            <v>88.188771891557707</v>
          </cell>
          <cell r="FD41">
            <v>246.86071004497194</v>
          </cell>
          <cell r="FE41">
            <v>270.62639950787826</v>
          </cell>
          <cell r="FF41">
            <v>165.70653062546469</v>
          </cell>
          <cell r="FG41">
            <v>248.07788783483423</v>
          </cell>
          <cell r="FH41">
            <v>220.95424794733435</v>
          </cell>
          <cell r="FI41">
            <v>324.32126651917304</v>
          </cell>
          <cell r="FJ41">
            <v>159.72678135264479</v>
          </cell>
          <cell r="FK41">
            <v>117.91319495515837</v>
          </cell>
          <cell r="FL41">
            <v>351.15589273207803</v>
          </cell>
          <cell r="FM41">
            <v>139.30631536099727</v>
          </cell>
          <cell r="FN41">
            <v>359.72978164487319</v>
          </cell>
          <cell r="FO41">
            <v>59.115065835231064</v>
          </cell>
          <cell r="FP41">
            <v>114.69755397522751</v>
          </cell>
          <cell r="FQ41">
            <v>148.51487815424866</v>
          </cell>
          <cell r="FR41">
            <v>344.50789640720302</v>
          </cell>
          <cell r="FS41">
            <v>249.40454884538332</v>
          </cell>
          <cell r="FT41">
            <v>210.68577701102456</v>
          </cell>
          <cell r="FU41">
            <v>173.89299606997736</v>
          </cell>
          <cell r="FV41">
            <v>210.10648968413614</v>
          </cell>
          <cell r="FW41">
            <v>419.64097974716572</v>
          </cell>
          <cell r="FX41">
            <v>44.962061554468796</v>
          </cell>
          <cell r="FY41">
            <v>83.627079745623107</v>
          </cell>
          <cell r="FZ41">
            <v>182.16386568428811</v>
          </cell>
          <cell r="GA41">
            <v>120.50856131764719</v>
          </cell>
          <cell r="GB41">
            <v>90.895007587777371</v>
          </cell>
          <cell r="GC41">
            <v>315.0757685844186</v>
          </cell>
          <cell r="GD41">
            <v>57.509387615966737</v>
          </cell>
          <cell r="GE41">
            <v>279.87689361609932</v>
          </cell>
          <cell r="GF41">
            <v>142.07062552618996</v>
          </cell>
          <cell r="GG41">
            <v>91.82695017211158</v>
          </cell>
          <cell r="GH41">
            <v>246.93641553526504</v>
          </cell>
          <cell r="GI41">
            <v>75.18062212220417</v>
          </cell>
          <cell r="GJ41">
            <v>45.409355196761638</v>
          </cell>
          <cell r="GK41">
            <v>153.95860429311455</v>
          </cell>
          <cell r="GL41">
            <v>297.37082982568751</v>
          </cell>
          <cell r="GM41">
            <v>98.732529436043109</v>
          </cell>
          <cell r="GN41">
            <v>341.95933858510125</v>
          </cell>
          <cell r="GO41">
            <v>197.45913402375956</v>
          </cell>
          <cell r="GP41">
            <v>236.94283322284028</v>
          </cell>
          <cell r="GQ41">
            <v>59.406914160368601</v>
          </cell>
          <cell r="GR41">
            <v>74.927391068166187</v>
          </cell>
          <cell r="GS41">
            <v>48.130351312943269</v>
          </cell>
          <cell r="GT41">
            <v>127.19233935337401</v>
          </cell>
          <cell r="GU41">
            <v>162.55984207458565</v>
          </cell>
          <cell r="GV41">
            <v>118.25918842073301</v>
          </cell>
          <cell r="GW41">
            <v>43.446840364269733</v>
          </cell>
          <cell r="GX41">
            <v>142.62586176155693</v>
          </cell>
          <cell r="GY41">
            <v>81.505915233949992</v>
          </cell>
          <cell r="GZ41">
            <v>88.766873707741198</v>
          </cell>
          <cell r="HA41">
            <v>239.44246692833838</v>
          </cell>
          <cell r="HB41">
            <v>61.409723907892023</v>
          </cell>
          <cell r="HC41">
            <v>378.00255503962774</v>
          </cell>
          <cell r="HD41">
            <v>135.27291983771053</v>
          </cell>
          <cell r="HE41">
            <v>318.34740177982405</v>
          </cell>
          <cell r="HF41">
            <v>344.52609414094718</v>
          </cell>
          <cell r="HG41">
            <v>64.695900109421487</v>
          </cell>
          <cell r="HH41">
            <v>149.04164737828384</v>
          </cell>
          <cell r="HI41">
            <v>124.35167953829381</v>
          </cell>
        </row>
        <row r="42">
          <cell r="B42" t="str">
            <v>permanent crops, irrigated, intensive</v>
          </cell>
          <cell r="C42">
            <v>130.87069634689283</v>
          </cell>
          <cell r="D42">
            <v>40.006674202798621</v>
          </cell>
          <cell r="E42">
            <v>421.99222974716571</v>
          </cell>
          <cell r="F42">
            <v>51.29609918355191</v>
          </cell>
          <cell r="G42">
            <v>150.24508841345002</v>
          </cell>
          <cell r="H42">
            <v>60.324744358245468</v>
          </cell>
          <cell r="I42">
            <v>273.37044349521574</v>
          </cell>
          <cell r="J42">
            <v>182.07384041394803</v>
          </cell>
          <cell r="K42">
            <v>148.74551606301952</v>
          </cell>
          <cell r="L42">
            <v>151.53777607035067</v>
          </cell>
          <cell r="M42">
            <v>101.68838852536931</v>
          </cell>
          <cell r="N42">
            <v>70.848083392782087</v>
          </cell>
          <cell r="O42">
            <v>113.40448722127485</v>
          </cell>
          <cell r="P42">
            <v>41.048319805901464</v>
          </cell>
          <cell r="Q42">
            <v>236.50545398035899</v>
          </cell>
          <cell r="R42">
            <v>40.910153738025826</v>
          </cell>
          <cell r="S42">
            <v>119.17836576424409</v>
          </cell>
          <cell r="T42">
            <v>50.754915732917453</v>
          </cell>
          <cell r="U42">
            <v>234.1052443400778</v>
          </cell>
          <cell r="V42">
            <v>180.5278322940994</v>
          </cell>
          <cell r="W42">
            <v>122.72117505421863</v>
          </cell>
          <cell r="X42">
            <v>154.53968613883291</v>
          </cell>
          <cell r="Y42">
            <v>278.65888119119654</v>
          </cell>
          <cell r="Z42">
            <v>151.27571834256014</v>
          </cell>
          <cell r="AA42">
            <v>193.0057825394766</v>
          </cell>
          <cell r="AB42">
            <v>280.59083945891581</v>
          </cell>
          <cell r="AC42">
            <v>109.29270241899316</v>
          </cell>
          <cell r="AD42">
            <v>191.77844653521953</v>
          </cell>
          <cell r="AE42">
            <v>114.25488685207661</v>
          </cell>
          <cell r="AF42">
            <v>246.57216732529591</v>
          </cell>
          <cell r="AG42">
            <v>272.80929099844843</v>
          </cell>
          <cell r="AH42">
            <v>362.50044623522666</v>
          </cell>
          <cell r="AI42">
            <v>150.31967089661075</v>
          </cell>
          <cell r="AJ42">
            <v>115.89475856181684</v>
          </cell>
          <cell r="AK42">
            <v>231.20872834941252</v>
          </cell>
          <cell r="AL42">
            <v>246.08639085620004</v>
          </cell>
          <cell r="AM42">
            <v>294.31447161157161</v>
          </cell>
          <cell r="AN42">
            <v>47.786013812519379</v>
          </cell>
          <cell r="AO42">
            <v>143.97818560063973</v>
          </cell>
          <cell r="AP42">
            <v>129.62906033845013</v>
          </cell>
          <cell r="AQ42">
            <v>215.46630061659272</v>
          </cell>
          <cell r="AR42">
            <v>128.39231102806266</v>
          </cell>
          <cell r="AS42">
            <v>205.17334977521716</v>
          </cell>
          <cell r="AT42">
            <v>151.79081539140509</v>
          </cell>
          <cell r="AU42">
            <v>384.73194648208323</v>
          </cell>
          <cell r="AV42">
            <v>332.45199700119178</v>
          </cell>
          <cell r="AW42">
            <v>197.6623686251512</v>
          </cell>
          <cell r="AX42">
            <v>198.00519940074707</v>
          </cell>
          <cell r="AY42">
            <v>402.09605295679256</v>
          </cell>
          <cell r="AZ42">
            <v>213.23959423934107</v>
          </cell>
          <cell r="BA42">
            <v>176.47421723044062</v>
          </cell>
          <cell r="BB42">
            <v>181.16728204506984</v>
          </cell>
          <cell r="BC42">
            <v>127.75060022232643</v>
          </cell>
          <cell r="BD42">
            <v>98.876163371987246</v>
          </cell>
          <cell r="BE42">
            <v>151.23926477888159</v>
          </cell>
          <cell r="BF42">
            <v>126.98229159962287</v>
          </cell>
          <cell r="BG42">
            <v>55.803152646310359</v>
          </cell>
          <cell r="BH42">
            <v>364.38353597471138</v>
          </cell>
          <cell r="BI42">
            <v>290.19772384208073</v>
          </cell>
          <cell r="BJ42">
            <v>356.89719273393422</v>
          </cell>
          <cell r="BK42">
            <v>73.275038676879817</v>
          </cell>
          <cell r="BL42">
            <v>338.52866926503594</v>
          </cell>
          <cell r="BM42">
            <v>351.8442974351513</v>
          </cell>
          <cell r="BN42">
            <v>40.666630547159286</v>
          </cell>
          <cell r="BO42">
            <v>124.8994172670555</v>
          </cell>
          <cell r="BP42">
            <v>187.1327482247541</v>
          </cell>
          <cell r="BQ42">
            <v>53.602859643375659</v>
          </cell>
          <cell r="BR42">
            <v>67.182418739515583</v>
          </cell>
          <cell r="BS42">
            <v>361.20195636603199</v>
          </cell>
          <cell r="BT42">
            <v>91.588900497586351</v>
          </cell>
          <cell r="BU42">
            <v>151.29333657267165</v>
          </cell>
          <cell r="BV42">
            <v>344.85226919952527</v>
          </cell>
          <cell r="BW42">
            <v>293.38783344258542</v>
          </cell>
          <cell r="BX42">
            <v>107.17706044104726</v>
          </cell>
          <cell r="BY42">
            <v>78.575093039793288</v>
          </cell>
          <cell r="BZ42">
            <v>139.18357604661369</v>
          </cell>
          <cell r="CA42">
            <v>193.67413599657445</v>
          </cell>
          <cell r="CB42">
            <v>121.4274507938736</v>
          </cell>
          <cell r="CC42">
            <v>146.39917819993812</v>
          </cell>
          <cell r="CD42">
            <v>42.188884114827353</v>
          </cell>
          <cell r="CE42">
            <v>328.1987276405298</v>
          </cell>
          <cell r="CF42">
            <v>271.38146983359178</v>
          </cell>
          <cell r="CG42">
            <v>336.64274414624953</v>
          </cell>
          <cell r="CH42">
            <v>130.50776203933449</v>
          </cell>
          <cell r="CI42">
            <v>297.77869695175946</v>
          </cell>
          <cell r="CJ42">
            <v>195.91962596767294</v>
          </cell>
          <cell r="CK42">
            <v>312.19604627606452</v>
          </cell>
          <cell r="CL42">
            <v>300.34508087220763</v>
          </cell>
          <cell r="CM42">
            <v>317.21737403574014</v>
          </cell>
          <cell r="CN42">
            <v>122.09927144679261</v>
          </cell>
          <cell r="CO42">
            <v>173.2297322804867</v>
          </cell>
          <cell r="CP42">
            <v>246.79891891647372</v>
          </cell>
          <cell r="CQ42">
            <v>387.93600977820944</v>
          </cell>
          <cell r="CR42">
            <v>46.882638104403107</v>
          </cell>
          <cell r="CS42">
            <v>76.863513041369771</v>
          </cell>
          <cell r="CT42">
            <v>161.28931067119572</v>
          </cell>
          <cell r="CU42">
            <v>137.71255633700503</v>
          </cell>
          <cell r="CV42">
            <v>40.95362547171041</v>
          </cell>
          <cell r="CW42">
            <v>215.36583040271441</v>
          </cell>
          <cell r="CX42">
            <v>324.65522717637265</v>
          </cell>
          <cell r="CY42">
            <v>207.84165485290049</v>
          </cell>
          <cell r="CZ42">
            <v>141.00933752388386</v>
          </cell>
          <cell r="DA42">
            <v>49.513792191213625</v>
          </cell>
          <cell r="DB42">
            <v>50.170549364654285</v>
          </cell>
          <cell r="DC42">
            <v>108.29711785050544</v>
          </cell>
          <cell r="DD42">
            <v>47.933925388256746</v>
          </cell>
          <cell r="DE42">
            <v>40.006674202798621</v>
          </cell>
          <cell r="DF42">
            <v>363.31384747503506</v>
          </cell>
          <cell r="DG42">
            <v>125.73584480568913</v>
          </cell>
          <cell r="DH42">
            <v>159.56087108132596</v>
          </cell>
          <cell r="DI42">
            <v>80.376034473809497</v>
          </cell>
          <cell r="DJ42">
            <v>341.75261216134578</v>
          </cell>
          <cell r="DK42">
            <v>62.564787075158442</v>
          </cell>
          <cell r="DL42">
            <v>308.86579963990403</v>
          </cell>
          <cell r="DM42">
            <v>126.32497291733689</v>
          </cell>
          <cell r="DN42">
            <v>154.67023364409732</v>
          </cell>
          <cell r="DO42">
            <v>281.43094214303767</v>
          </cell>
          <cell r="DP42">
            <v>145.19263839482809</v>
          </cell>
          <cell r="DQ42">
            <v>176.87929310894714</v>
          </cell>
          <cell r="DR42">
            <v>404.98890454337197</v>
          </cell>
          <cell r="DS42">
            <v>117.11585535453112</v>
          </cell>
          <cell r="DT42">
            <v>96.787402308596796</v>
          </cell>
          <cell r="DU42">
            <v>346.38304887457519</v>
          </cell>
          <cell r="DV42">
            <v>63.667838325060266</v>
          </cell>
          <cell r="DW42">
            <v>268.19921212149779</v>
          </cell>
          <cell r="DX42">
            <v>51.101592264923376</v>
          </cell>
          <cell r="DY42">
            <v>73.507491863985919</v>
          </cell>
          <cell r="DZ42">
            <v>114.28325880268822</v>
          </cell>
          <cell r="EA42">
            <v>215.3799639885649</v>
          </cell>
          <cell r="EB42">
            <v>310.97975167999306</v>
          </cell>
          <cell r="EC42">
            <v>57.769425436303585</v>
          </cell>
          <cell r="ED42">
            <v>162.4125805030055</v>
          </cell>
          <cell r="EE42">
            <v>372.33830889246809</v>
          </cell>
          <cell r="EF42">
            <v>56.387445324779669</v>
          </cell>
          <cell r="EG42">
            <v>203.74557230105944</v>
          </cell>
          <cell r="EH42">
            <v>124.78992922993714</v>
          </cell>
          <cell r="EI42">
            <v>324.91895624246257</v>
          </cell>
          <cell r="EJ42">
            <v>327.63918559017634</v>
          </cell>
          <cell r="EK42">
            <v>325.40949777633148</v>
          </cell>
          <cell r="EL42">
            <v>64.490405422815172</v>
          </cell>
          <cell r="EM42">
            <v>176.99754719901148</v>
          </cell>
          <cell r="EN42">
            <v>170.1554738394251</v>
          </cell>
          <cell r="EO42">
            <v>58.400908494513011</v>
          </cell>
          <cell r="EP42">
            <v>50.778082723701658</v>
          </cell>
          <cell r="EQ42">
            <v>72.599791643763893</v>
          </cell>
          <cell r="ER42">
            <v>40.794989226393234</v>
          </cell>
          <cell r="ES42">
            <v>373.35104403234715</v>
          </cell>
          <cell r="ET42">
            <v>406.63334036005244</v>
          </cell>
          <cell r="EU42">
            <v>132.90995583014185</v>
          </cell>
          <cell r="EV42">
            <v>203.78240978675058</v>
          </cell>
          <cell r="EW42">
            <v>385.14014959860668</v>
          </cell>
          <cell r="EX42">
            <v>127.61464480508957</v>
          </cell>
          <cell r="EY42">
            <v>143.30904878008931</v>
          </cell>
          <cell r="EZ42">
            <v>300.75593012975276</v>
          </cell>
          <cell r="FA42">
            <v>51.461853553230448</v>
          </cell>
          <cell r="FB42">
            <v>129.92368517377031</v>
          </cell>
          <cell r="FC42">
            <v>90.54024382122283</v>
          </cell>
          <cell r="FD42">
            <v>266.97519035680682</v>
          </cell>
          <cell r="FE42">
            <v>272.97764950787825</v>
          </cell>
          <cell r="FF42">
            <v>173.89550806185531</v>
          </cell>
          <cell r="FG42">
            <v>268.09368834212319</v>
          </cell>
          <cell r="FH42">
            <v>237.42674305165107</v>
          </cell>
          <cell r="FI42">
            <v>326.67251651917303</v>
          </cell>
          <cell r="FJ42">
            <v>167.06141887548972</v>
          </cell>
          <cell r="FK42">
            <v>121.16336720756102</v>
          </cell>
          <cell r="FL42">
            <v>353.50714273207808</v>
          </cell>
          <cell r="FM42">
            <v>143.59833185329396</v>
          </cell>
          <cell r="FN42">
            <v>362.08103164487324</v>
          </cell>
          <cell r="FO42">
            <v>61.568380459225949</v>
          </cell>
          <cell r="FP42">
            <v>117.04880433934041</v>
          </cell>
          <cell r="FQ42">
            <v>151.78372464317027</v>
          </cell>
          <cell r="FR42">
            <v>346.85914640720307</v>
          </cell>
          <cell r="FS42">
            <v>261.34756940082929</v>
          </cell>
          <cell r="FT42">
            <v>223.82940395724611</v>
          </cell>
          <cell r="FU42">
            <v>179.56212043908977</v>
          </cell>
          <cell r="FV42">
            <v>217.17963709965852</v>
          </cell>
          <cell r="FW42">
            <v>421.99222974716571</v>
          </cell>
          <cell r="FX42">
            <v>47.316973931324718</v>
          </cell>
          <cell r="FY42">
            <v>85.978381395491638</v>
          </cell>
          <cell r="FZ42">
            <v>187.36027676540962</v>
          </cell>
          <cell r="GA42">
            <v>124.62808894944568</v>
          </cell>
          <cell r="GB42">
            <v>96.535018842991661</v>
          </cell>
          <cell r="GC42">
            <v>317.42701858441859</v>
          </cell>
          <cell r="GD42">
            <v>60.067425757902662</v>
          </cell>
          <cell r="GE42">
            <v>297.50709930684928</v>
          </cell>
          <cell r="GF42">
            <v>154.78128817056827</v>
          </cell>
          <cell r="GG42">
            <v>94.179344828041906</v>
          </cell>
          <cell r="GH42">
            <v>259.98526179757687</v>
          </cell>
          <cell r="GI42">
            <v>77.838668534783437</v>
          </cell>
          <cell r="GJ42">
            <v>47.760606371417879</v>
          </cell>
          <cell r="GK42">
            <v>162.04328526205614</v>
          </cell>
          <cell r="GL42">
            <v>311.48579650938774</v>
          </cell>
          <cell r="GM42">
            <v>102.27273687597997</v>
          </cell>
          <cell r="GN42">
            <v>344.31058858510124</v>
          </cell>
          <cell r="GO42">
            <v>208.18378917333624</v>
          </cell>
          <cell r="GP42">
            <v>250.25931319805002</v>
          </cell>
          <cell r="GQ42">
            <v>61.761793994199536</v>
          </cell>
          <cell r="GR42">
            <v>78.25892754647505</v>
          </cell>
          <cell r="GS42">
            <v>50.566264871347819</v>
          </cell>
          <cell r="GT42">
            <v>129.86644711444626</v>
          </cell>
          <cell r="GU42">
            <v>172.27153141042703</v>
          </cell>
          <cell r="GV42">
            <v>120.63272486157653</v>
          </cell>
          <cell r="GW42">
            <v>45.862907943542218</v>
          </cell>
          <cell r="GX42">
            <v>145.57154921188499</v>
          </cell>
          <cell r="GY42">
            <v>87.542513992271992</v>
          </cell>
          <cell r="GZ42">
            <v>94.459390067457292</v>
          </cell>
          <cell r="HA42">
            <v>258.23359302257052</v>
          </cell>
          <cell r="HB42">
            <v>63.89018169504984</v>
          </cell>
          <cell r="HC42">
            <v>380.35380503962773</v>
          </cell>
          <cell r="HD42">
            <v>139.90132301056394</v>
          </cell>
          <cell r="HE42">
            <v>320.69865177982399</v>
          </cell>
          <cell r="HF42">
            <v>346.87734414094717</v>
          </cell>
          <cell r="HG42">
            <v>67.050537615274663</v>
          </cell>
          <cell r="HH42">
            <v>155.61235252438618</v>
          </cell>
          <cell r="HI42">
            <v>126.70306632731344</v>
          </cell>
        </row>
        <row r="43">
          <cell r="B43" t="str">
            <v>agriculture, mosaic</v>
          </cell>
          <cell r="C43">
            <v>120.97069634689281</v>
          </cell>
          <cell r="D43">
            <v>40.006674202798621</v>
          </cell>
          <cell r="E43">
            <v>421.99222974716571</v>
          </cell>
          <cell r="F43">
            <v>51.243051263244915</v>
          </cell>
          <cell r="G43">
            <v>141.94361945821319</v>
          </cell>
          <cell r="H43">
            <v>60.196932775702521</v>
          </cell>
          <cell r="I43">
            <v>238.6989358281952</v>
          </cell>
          <cell r="J43">
            <v>166.55776020006365</v>
          </cell>
          <cell r="K43">
            <v>143.36225845338188</v>
          </cell>
          <cell r="L43">
            <v>146.5893987137857</v>
          </cell>
          <cell r="M43">
            <v>97.9277880683414</v>
          </cell>
          <cell r="N43">
            <v>70.77146763696139</v>
          </cell>
          <cell r="O43">
            <v>111.75280439079744</v>
          </cell>
          <cell r="P43">
            <v>41.032834748598695</v>
          </cell>
          <cell r="Q43">
            <v>220.73544223014221</v>
          </cell>
          <cell r="R43">
            <v>40.902848139949278</v>
          </cell>
          <cell r="S43">
            <v>116.34967436648941</v>
          </cell>
          <cell r="T43">
            <v>50.719131384026298</v>
          </cell>
          <cell r="U43">
            <v>220.42761621117344</v>
          </cell>
          <cell r="V43">
            <v>170.57988543034824</v>
          </cell>
          <cell r="W43">
            <v>122.71672690867655</v>
          </cell>
          <cell r="X43">
            <v>152.63292397628169</v>
          </cell>
          <cell r="Y43">
            <v>250.96240188537467</v>
          </cell>
          <cell r="Z43">
            <v>143.63940474322555</v>
          </cell>
          <cell r="AA43">
            <v>193.0057825394766</v>
          </cell>
          <cell r="AB43">
            <v>249.36497377428969</v>
          </cell>
          <cell r="AC43">
            <v>108.71219561528447</v>
          </cell>
          <cell r="AD43">
            <v>185.46004570658801</v>
          </cell>
          <cell r="AE43">
            <v>114.25487055343442</v>
          </cell>
          <cell r="AF43">
            <v>226.36211219455046</v>
          </cell>
          <cell r="AG43">
            <v>243.92286827149044</v>
          </cell>
          <cell r="AH43">
            <v>362.50044623522666</v>
          </cell>
          <cell r="AI43">
            <v>144.9658848545011</v>
          </cell>
          <cell r="AJ43">
            <v>115.89475694768608</v>
          </cell>
          <cell r="AK43">
            <v>203.64713173450446</v>
          </cell>
          <cell r="AL43">
            <v>223.42666319844258</v>
          </cell>
          <cell r="AM43">
            <v>259.73357887731572</v>
          </cell>
          <cell r="AN43">
            <v>47.786013604323024</v>
          </cell>
          <cell r="AO43">
            <v>139.07519336799089</v>
          </cell>
          <cell r="AP43">
            <v>124.17226185119532</v>
          </cell>
          <cell r="AQ43">
            <v>198.77236725573772</v>
          </cell>
          <cell r="AR43">
            <v>127.55537627729157</v>
          </cell>
          <cell r="AS43">
            <v>196.64446914109357</v>
          </cell>
          <cell r="AT43">
            <v>148.698508576682</v>
          </cell>
          <cell r="AU43">
            <v>384.73194648208323</v>
          </cell>
          <cell r="AV43">
            <v>332.45199700119178</v>
          </cell>
          <cell r="AW43">
            <v>182.04462570774885</v>
          </cell>
          <cell r="AX43">
            <v>181.07617487278941</v>
          </cell>
          <cell r="AY43">
            <v>402.09605295679256</v>
          </cell>
          <cell r="AZ43">
            <v>195.77539044648239</v>
          </cell>
          <cell r="BA43">
            <v>173.33998652954716</v>
          </cell>
          <cell r="BB43">
            <v>171.35556446879127</v>
          </cell>
          <cell r="BC43">
            <v>124.63229172378493</v>
          </cell>
          <cell r="BD43">
            <v>94.83194337876472</v>
          </cell>
          <cell r="BE43">
            <v>147.99365787803418</v>
          </cell>
          <cell r="BF43">
            <v>126.26611371829408</v>
          </cell>
          <cell r="BG43">
            <v>55.791538980830261</v>
          </cell>
          <cell r="BH43">
            <v>364.38353597471138</v>
          </cell>
          <cell r="BI43">
            <v>284.9449427114007</v>
          </cell>
          <cell r="BJ43">
            <v>356.89719273393422</v>
          </cell>
          <cell r="BK43">
            <v>73.267587591296078</v>
          </cell>
          <cell r="BL43">
            <v>338.52866926503594</v>
          </cell>
          <cell r="BM43">
            <v>351.8442974351513</v>
          </cell>
          <cell r="BN43">
            <v>40.622185064472298</v>
          </cell>
          <cell r="BO43">
            <v>124.8965357775689</v>
          </cell>
          <cell r="BP43">
            <v>170.82753192255788</v>
          </cell>
          <cell r="BQ43">
            <v>53.602859428263201</v>
          </cell>
          <cell r="BR43">
            <v>64.902782266975578</v>
          </cell>
          <cell r="BS43">
            <v>361.20195636603199</v>
          </cell>
          <cell r="BT43">
            <v>91.588825304175359</v>
          </cell>
          <cell r="BU43">
            <v>149.31607219813168</v>
          </cell>
          <cell r="BV43">
            <v>330.97580762128052</v>
          </cell>
          <cell r="BW43">
            <v>269.54928226664214</v>
          </cell>
          <cell r="BX43">
            <v>107.17705957509659</v>
          </cell>
          <cell r="BY43">
            <v>76.510172139273436</v>
          </cell>
          <cell r="BZ43">
            <v>137.135042164476</v>
          </cell>
          <cell r="CA43">
            <v>180.23445440570569</v>
          </cell>
          <cell r="CB43">
            <v>107.30462065910058</v>
          </cell>
          <cell r="CC43">
            <v>132.34902791782909</v>
          </cell>
          <cell r="CD43">
            <v>42.188879377959402</v>
          </cell>
          <cell r="CE43">
            <v>328.1987276405298</v>
          </cell>
          <cell r="CF43">
            <v>246.69381689013341</v>
          </cell>
          <cell r="CG43">
            <v>336.64274414624953</v>
          </cell>
          <cell r="CH43">
            <v>129.93669974758606</v>
          </cell>
          <cell r="CI43">
            <v>297.77869695175946</v>
          </cell>
          <cell r="CJ43">
            <v>181.88414732090092</v>
          </cell>
          <cell r="CK43">
            <v>294.66861825905903</v>
          </cell>
          <cell r="CL43">
            <v>300.34508087220763</v>
          </cell>
          <cell r="CM43">
            <v>317.21737403574014</v>
          </cell>
          <cell r="CN43">
            <v>121.54937421176665</v>
          </cell>
          <cell r="CO43">
            <v>173.22972810943912</v>
          </cell>
          <cell r="CP43">
            <v>222.28939460041585</v>
          </cell>
          <cell r="CQ43">
            <v>387.93600977820944</v>
          </cell>
          <cell r="CR43">
            <v>46.8665145652907</v>
          </cell>
          <cell r="CS43">
            <v>76.431000983029193</v>
          </cell>
          <cell r="CT43">
            <v>159.86522784392787</v>
          </cell>
          <cell r="CU43">
            <v>136.953789535184</v>
          </cell>
          <cell r="CV43">
            <v>40.940044374170284</v>
          </cell>
          <cell r="CW43">
            <v>197.27339476596859</v>
          </cell>
          <cell r="CX43">
            <v>288.82686907163026</v>
          </cell>
          <cell r="CY43">
            <v>201.71892047296228</v>
          </cell>
          <cell r="CZ43">
            <v>140.34912041163562</v>
          </cell>
          <cell r="DA43">
            <v>49.288597635026399</v>
          </cell>
          <cell r="DB43">
            <v>50.130146485216635</v>
          </cell>
          <cell r="DC43">
            <v>108.29709663844564</v>
          </cell>
          <cell r="DD43">
            <v>47.869787792293657</v>
          </cell>
          <cell r="DE43">
            <v>40.006674202798621</v>
          </cell>
          <cell r="DF43">
            <v>363.31384747503506</v>
          </cell>
          <cell r="DG43">
            <v>125.72969581651076</v>
          </cell>
          <cell r="DH43">
            <v>145.8538112153575</v>
          </cell>
          <cell r="DI43">
            <v>79.557402288469262</v>
          </cell>
          <cell r="DJ43">
            <v>335.07482621611223</v>
          </cell>
          <cell r="DK43">
            <v>62.548105060612208</v>
          </cell>
          <cell r="DL43">
            <v>308.86579963990403</v>
          </cell>
          <cell r="DM43">
            <v>126.31819174206971</v>
          </cell>
          <cell r="DN43">
            <v>151.06105520926798</v>
          </cell>
          <cell r="DO43">
            <v>264.31684429055395</v>
          </cell>
          <cell r="DP43">
            <v>140.5031282829803</v>
          </cell>
          <cell r="DQ43">
            <v>162.16592922446353</v>
          </cell>
          <cell r="DR43">
            <v>404.98890454337197</v>
          </cell>
          <cell r="DS43">
            <v>116.54961341594984</v>
          </cell>
          <cell r="DT43">
            <v>94.705485494374543</v>
          </cell>
          <cell r="DU43">
            <v>346.38304887457519</v>
          </cell>
          <cell r="DV43">
            <v>63.587618775189235</v>
          </cell>
          <cell r="DW43">
            <v>268.19921212149779</v>
          </cell>
          <cell r="DX43">
            <v>51.036248640954696</v>
          </cell>
          <cell r="DY43">
            <v>72.920298580667776</v>
          </cell>
          <cell r="DZ43">
            <v>114.2547521379929</v>
          </cell>
          <cell r="EA43">
            <v>207.3882045909869</v>
          </cell>
          <cell r="EB43">
            <v>310.97975167999306</v>
          </cell>
          <cell r="EC43">
            <v>57.758882504744285</v>
          </cell>
          <cell r="ED43">
            <v>151.74751563705462</v>
          </cell>
          <cell r="EE43">
            <v>372.33830889246809</v>
          </cell>
          <cell r="EF43">
            <v>56.373428059023965</v>
          </cell>
          <cell r="EG43">
            <v>203.74557230105944</v>
          </cell>
          <cell r="EH43">
            <v>124.51841641651851</v>
          </cell>
          <cell r="EI43">
            <v>324.91895624246257</v>
          </cell>
          <cell r="EJ43">
            <v>327.63918559017634</v>
          </cell>
          <cell r="EK43">
            <v>298.25026519320653</v>
          </cell>
          <cell r="EL43">
            <v>64.273675970946528</v>
          </cell>
          <cell r="EM43">
            <v>164.73669143642567</v>
          </cell>
          <cell r="EN43">
            <v>167.31353430114029</v>
          </cell>
          <cell r="EO43">
            <v>58.390829730486445</v>
          </cell>
          <cell r="EP43">
            <v>50.663284431223083</v>
          </cell>
          <cell r="EQ43">
            <v>72.569642019635353</v>
          </cell>
          <cell r="ER43">
            <v>40.782497022208318</v>
          </cell>
          <cell r="ES43">
            <v>373.35104403234715</v>
          </cell>
          <cell r="ET43">
            <v>406.63334036005244</v>
          </cell>
          <cell r="EU43">
            <v>128.99023574112564</v>
          </cell>
          <cell r="EV43">
            <v>203.78240978675058</v>
          </cell>
          <cell r="EW43">
            <v>385.14014959860668</v>
          </cell>
          <cell r="EX43">
            <v>126.27604495738686</v>
          </cell>
          <cell r="EY43">
            <v>133.96310660071958</v>
          </cell>
          <cell r="EZ43">
            <v>300.75593012975276</v>
          </cell>
          <cell r="FA43">
            <v>51.432076444287787</v>
          </cell>
          <cell r="FB43">
            <v>129.77478275756027</v>
          </cell>
          <cell r="FC43">
            <v>90.53979996189257</v>
          </cell>
          <cell r="FD43">
            <v>230.85786319650191</v>
          </cell>
          <cell r="FE43">
            <v>272.97764950787825</v>
          </cell>
          <cell r="FF43">
            <v>162.22005318907409</v>
          </cell>
          <cell r="FG43">
            <v>232.76458732754523</v>
          </cell>
          <cell r="FH43">
            <v>209.18425284301762</v>
          </cell>
          <cell r="FI43">
            <v>326.67251651917303</v>
          </cell>
          <cell r="FJ43">
            <v>157.09464382979979</v>
          </cell>
          <cell r="FK43">
            <v>119.36552270275574</v>
          </cell>
          <cell r="FL43">
            <v>353.50714273207808</v>
          </cell>
          <cell r="FM43">
            <v>139.71679886870058</v>
          </cell>
          <cell r="FN43">
            <v>362.08103164487324</v>
          </cell>
          <cell r="FO43">
            <v>61.364251211236166</v>
          </cell>
          <cell r="FP43">
            <v>117.04880361111459</v>
          </cell>
          <cell r="FQ43">
            <v>149.9485316653271</v>
          </cell>
          <cell r="FR43">
            <v>346.85914640720307</v>
          </cell>
          <cell r="FS43">
            <v>242.16402828993728</v>
          </cell>
          <cell r="FT43">
            <v>202.24465006480293</v>
          </cell>
          <cell r="FU43">
            <v>172.92637170086493</v>
          </cell>
          <cell r="FV43">
            <v>207.73584226861368</v>
          </cell>
          <cell r="FW43">
            <v>421.99222974716571</v>
          </cell>
          <cell r="FX43">
            <v>47.30964917761289</v>
          </cell>
          <cell r="FY43">
            <v>85.978278095754575</v>
          </cell>
          <cell r="FZ43">
            <v>181.66995460316662</v>
          </cell>
          <cell r="GA43">
            <v>121.09153368584872</v>
          </cell>
          <cell r="GB43">
            <v>89.957496332563068</v>
          </cell>
          <cell r="GC43">
            <v>317.42701858441859</v>
          </cell>
          <cell r="GD43">
            <v>59.653849474030814</v>
          </cell>
          <cell r="GE43">
            <v>266.94918792534935</v>
          </cell>
          <cell r="GF43">
            <v>134.06246288181165</v>
          </cell>
          <cell r="GG43">
            <v>94.177055516181241</v>
          </cell>
          <cell r="GH43">
            <v>238.5900692729532</v>
          </cell>
          <cell r="GI43">
            <v>77.225075709624917</v>
          </cell>
          <cell r="GJ43">
            <v>47.760604022105383</v>
          </cell>
          <cell r="GK43">
            <v>150.57642332417294</v>
          </cell>
          <cell r="GL43">
            <v>280.50598389271528</v>
          </cell>
          <cell r="GM43">
            <v>99.894821996106245</v>
          </cell>
          <cell r="GN43">
            <v>344.31058858510124</v>
          </cell>
          <cell r="GO43">
            <v>191.4369788741829</v>
          </cell>
          <cell r="GP43">
            <v>228.32885324763055</v>
          </cell>
          <cell r="GQ43">
            <v>61.754534326537666</v>
          </cell>
          <cell r="GR43">
            <v>76.298354589857325</v>
          </cell>
          <cell r="GS43">
            <v>50.396937754538733</v>
          </cell>
          <cell r="GT43">
            <v>129.22073159230172</v>
          </cell>
          <cell r="GU43">
            <v>157.55065273874428</v>
          </cell>
          <cell r="GV43">
            <v>120.58815197988952</v>
          </cell>
          <cell r="GW43">
            <v>45.73327278499724</v>
          </cell>
          <cell r="GX43">
            <v>144.3826743112289</v>
          </cell>
          <cell r="GY43">
            <v>80.171816475627963</v>
          </cell>
          <cell r="GZ43">
            <v>87.776857348025104</v>
          </cell>
          <cell r="HA43">
            <v>225.35384083410622</v>
          </cell>
          <cell r="HB43">
            <v>63.631766120734206</v>
          </cell>
          <cell r="HC43">
            <v>380.35380503962773</v>
          </cell>
          <cell r="HD43">
            <v>135.34701666485716</v>
          </cell>
          <cell r="HE43">
            <v>320.69865177982399</v>
          </cell>
          <cell r="HF43">
            <v>346.87734414094717</v>
          </cell>
          <cell r="HG43">
            <v>67.043762603568297</v>
          </cell>
          <cell r="HH43">
            <v>147.17344223218146</v>
          </cell>
          <cell r="HI43">
            <v>126.70279274927418</v>
          </cell>
        </row>
        <row r="44">
          <cell r="B44" t="str">
            <v>artificial areas</v>
          </cell>
          <cell r="C44">
            <v>243.43698180775442</v>
          </cell>
          <cell r="D44">
            <v>83.800666724096104</v>
          </cell>
          <cell r="E44">
            <v>435.19508956955985</v>
          </cell>
          <cell r="F44">
            <v>215.45308184838393</v>
          </cell>
          <cell r="G44">
            <v>268.42556819823494</v>
          </cell>
          <cell r="H44">
            <v>208.51321471941969</v>
          </cell>
          <cell r="I44">
            <v>374.30549604865166</v>
          </cell>
          <cell r="J44">
            <v>221.61336878119235</v>
          </cell>
          <cell r="K44">
            <v>180.60453432483249</v>
          </cell>
          <cell r="L44">
            <v>174.77610308678081</v>
          </cell>
          <cell r="M44">
            <v>234.53284796115543</v>
          </cell>
          <cell r="N44">
            <v>163.22813783630437</v>
          </cell>
          <cell r="O44">
            <v>138.24238774785479</v>
          </cell>
          <cell r="P44">
            <v>104.90948147049882</v>
          </cell>
          <cell r="Q44">
            <v>420.78464564891055</v>
          </cell>
          <cell r="R44">
            <v>106.94438152453708</v>
          </cell>
          <cell r="S44">
            <v>145.8718393464749</v>
          </cell>
          <cell r="T44">
            <v>102.18069163519381</v>
          </cell>
          <cell r="U44">
            <v>305.80605045897522</v>
          </cell>
          <cell r="V44">
            <v>246.43506874379722</v>
          </cell>
          <cell r="W44">
            <v>244.40487820004901</v>
          </cell>
          <cell r="X44">
            <v>420.96486789355015</v>
          </cell>
          <cell r="Y44">
            <v>305.6238053936753</v>
          </cell>
          <cell r="Z44">
            <v>221.18464743159188</v>
          </cell>
          <cell r="AA44">
            <v>247.29517113577276</v>
          </cell>
          <cell r="AB44">
            <v>294.05671494720502</v>
          </cell>
          <cell r="AC44">
            <v>138.25631303620278</v>
          </cell>
          <cell r="AD44">
            <v>420.90751659089108</v>
          </cell>
          <cell r="AE44">
            <v>163.74126205171282</v>
          </cell>
          <cell r="AF44">
            <v>313.15551359721616</v>
          </cell>
          <cell r="AG44">
            <v>180.16576594172659</v>
          </cell>
          <cell r="AH44">
            <v>312.72747090646448</v>
          </cell>
          <cell r="AI44">
            <v>232.71551015282168</v>
          </cell>
          <cell r="AJ44">
            <v>176.38797677071079</v>
          </cell>
          <cell r="AK44">
            <v>187.98355178750242</v>
          </cell>
          <cell r="AL44">
            <v>287.86928316510017</v>
          </cell>
          <cell r="AM44">
            <v>312.96869270837055</v>
          </cell>
          <cell r="AN44">
            <v>151.52602506495657</v>
          </cell>
          <cell r="AO44">
            <v>270.43989677986963</v>
          </cell>
          <cell r="AP44">
            <v>145.7306714642595</v>
          </cell>
          <cell r="AQ44">
            <v>307.72463430054069</v>
          </cell>
          <cell r="AR44">
            <v>271.26676503046485</v>
          </cell>
          <cell r="AS44">
            <v>420.87878035341976</v>
          </cell>
          <cell r="AT44">
            <v>338.49365105233687</v>
          </cell>
          <cell r="AU44">
            <v>312.22037665894709</v>
          </cell>
          <cell r="AV44">
            <v>435.19508956955985</v>
          </cell>
          <cell r="AW44">
            <v>312.55148601583153</v>
          </cell>
          <cell r="AX44">
            <v>283.7450305541966</v>
          </cell>
          <cell r="AY44">
            <v>311.65199086307558</v>
          </cell>
          <cell r="AZ44">
            <v>267.13968677745572</v>
          </cell>
          <cell r="BA44">
            <v>420.94891080255172</v>
          </cell>
          <cell r="BB44">
            <v>255.75868465485689</v>
          </cell>
          <cell r="BC44">
            <v>168.45164769976805</v>
          </cell>
          <cell r="BD44">
            <v>184.102509592807</v>
          </cell>
          <cell r="BE44">
            <v>363.65695185224138</v>
          </cell>
          <cell r="BF44">
            <v>263.92004673814461</v>
          </cell>
          <cell r="BG44">
            <v>94.912634095240179</v>
          </cell>
          <cell r="BH44">
            <v>312.25171226409032</v>
          </cell>
          <cell r="BI44">
            <v>245.27204558168336</v>
          </cell>
          <cell r="BJ44">
            <v>328.98324740867497</v>
          </cell>
          <cell r="BK44">
            <v>205.15359460363459</v>
          </cell>
          <cell r="BL44">
            <v>329.31982007869169</v>
          </cell>
          <cell r="BM44">
            <v>312.37820388620963</v>
          </cell>
          <cell r="BN44">
            <v>109.70906213413613</v>
          </cell>
          <cell r="BO44">
            <v>245.4467105442327</v>
          </cell>
          <cell r="BP44">
            <v>205.0228242463634</v>
          </cell>
          <cell r="BQ44">
            <v>102.48210251776436</v>
          </cell>
          <cell r="BR44">
            <v>357.53163143334416</v>
          </cell>
          <cell r="BS44">
            <v>304.54824150940038</v>
          </cell>
          <cell r="BT44">
            <v>208.75811997531983</v>
          </cell>
          <cell r="BU44">
            <v>402.78934901020148</v>
          </cell>
          <cell r="BV44">
            <v>305.40962919633347</v>
          </cell>
          <cell r="BW44">
            <v>295.06747266572251</v>
          </cell>
          <cell r="BX44">
            <v>138.64235775652412</v>
          </cell>
          <cell r="BY44">
            <v>252.56085478308668</v>
          </cell>
          <cell r="BZ44">
            <v>282.86388910181512</v>
          </cell>
          <cell r="CA44">
            <v>239.99174649492346</v>
          </cell>
          <cell r="CB44">
            <v>118.56825779322791</v>
          </cell>
          <cell r="CC44">
            <v>222.70571610707805</v>
          </cell>
          <cell r="CD44">
            <v>152.80410222153782</v>
          </cell>
          <cell r="CE44">
            <v>312.6439588392613</v>
          </cell>
          <cell r="CF44">
            <v>305.66292013638605</v>
          </cell>
          <cell r="CG44">
            <v>312.1638406510038</v>
          </cell>
          <cell r="CH44">
            <v>285.75641415320035</v>
          </cell>
          <cell r="CI44">
            <v>294.93091374656581</v>
          </cell>
          <cell r="CJ44">
            <v>287.98139840224297</v>
          </cell>
          <cell r="CK44">
            <v>312.85994092039823</v>
          </cell>
          <cell r="CL44">
            <v>294.83918179354498</v>
          </cell>
          <cell r="CM44">
            <v>329.31267278137523</v>
          </cell>
          <cell r="CN44">
            <v>200.64418295195475</v>
          </cell>
          <cell r="CO44">
            <v>420.98965574743966</v>
          </cell>
          <cell r="CP44">
            <v>295.27962049780706</v>
          </cell>
          <cell r="CQ44">
            <v>312.12374338800493</v>
          </cell>
          <cell r="CR44">
            <v>99.336808577622421</v>
          </cell>
          <cell r="CS44">
            <v>107.44033233149632</v>
          </cell>
          <cell r="CT44">
            <v>420.97114272490887</v>
          </cell>
          <cell r="CU44">
            <v>314.22965270533416</v>
          </cell>
          <cell r="CV44">
            <v>104.69115949720694</v>
          </cell>
          <cell r="CW44">
            <v>303.2568401539603</v>
          </cell>
          <cell r="CX44">
            <v>312.95247565855419</v>
          </cell>
          <cell r="CY44">
            <v>314.15992112681863</v>
          </cell>
          <cell r="CZ44">
            <v>387.37358373408836</v>
          </cell>
          <cell r="DA44">
            <v>100.39291639265522</v>
          </cell>
          <cell r="DB44">
            <v>83.800666724096104</v>
          </cell>
          <cell r="DC44">
            <v>146.39341235662081</v>
          </cell>
          <cell r="DD44">
            <v>104.2691894613037</v>
          </cell>
          <cell r="DE44">
            <v>108.10490174674599</v>
          </cell>
          <cell r="DF44">
            <v>329.1197239467707</v>
          </cell>
          <cell r="DG44">
            <v>252.85747407548004</v>
          </cell>
          <cell r="DH44">
            <v>268.24718369818083</v>
          </cell>
          <cell r="DI44">
            <v>124.60832685369375</v>
          </cell>
          <cell r="DJ44">
            <v>305.37822557780015</v>
          </cell>
          <cell r="DK44">
            <v>208.07608219219483</v>
          </cell>
          <cell r="DL44">
            <v>419.32610037407926</v>
          </cell>
          <cell r="DM44">
            <v>259.85260119217372</v>
          </cell>
          <cell r="DN44">
            <v>314.19259735410503</v>
          </cell>
          <cell r="DO44">
            <v>263.42254165303029</v>
          </cell>
          <cell r="DP44">
            <v>226.31937526459384</v>
          </cell>
          <cell r="DQ44">
            <v>191.15043410079613</v>
          </cell>
          <cell r="DR44">
            <v>311.96813149955972</v>
          </cell>
          <cell r="DS44">
            <v>168.80338559508778</v>
          </cell>
          <cell r="DT44">
            <v>260.6850875064568</v>
          </cell>
          <cell r="DU44">
            <v>312.7215294779736</v>
          </cell>
          <cell r="DV44">
            <v>206.24590358660552</v>
          </cell>
          <cell r="DW44">
            <v>206.74336651974852</v>
          </cell>
          <cell r="DX44">
            <v>233.63412112433386</v>
          </cell>
          <cell r="DY44">
            <v>152.77378740391566</v>
          </cell>
          <cell r="DZ44">
            <v>149.62235086314121</v>
          </cell>
          <cell r="EA44">
            <v>420.88576292949483</v>
          </cell>
          <cell r="EB44">
            <v>312.73534670853451</v>
          </cell>
          <cell r="EC44">
            <v>206.05028866377589</v>
          </cell>
          <cell r="ED44">
            <v>207.82182627860939</v>
          </cell>
          <cell r="EE44">
            <v>329.31918140727873</v>
          </cell>
          <cell r="EF44">
            <v>207.19951243184448</v>
          </cell>
          <cell r="EG44">
            <v>354.09719698489363</v>
          </cell>
          <cell r="EH44">
            <v>258.99554772432197</v>
          </cell>
          <cell r="EI44">
            <v>329.63314634087487</v>
          </cell>
          <cell r="EJ44">
            <v>419.23752655044166</v>
          </cell>
          <cell r="EK44">
            <v>312.90195885978068</v>
          </cell>
          <cell r="EL44">
            <v>203.41293641670171</v>
          </cell>
          <cell r="EM44">
            <v>270.92625944034535</v>
          </cell>
          <cell r="EN44">
            <v>420.95271058766559</v>
          </cell>
          <cell r="EO44">
            <v>345.04205646394564</v>
          </cell>
          <cell r="EP44">
            <v>101.06453401246803</v>
          </cell>
          <cell r="EQ44">
            <v>201.43906765251091</v>
          </cell>
          <cell r="ER44">
            <v>119.63433498674843</v>
          </cell>
          <cell r="ES44">
            <v>312.1653235341945</v>
          </cell>
          <cell r="ET44">
            <v>311.19140976602102</v>
          </cell>
          <cell r="EU44">
            <v>188.32604160613937</v>
          </cell>
          <cell r="EV44">
            <v>354.13225923024265</v>
          </cell>
          <cell r="EW44">
            <v>328.88111307376494</v>
          </cell>
          <cell r="EX44">
            <v>239.52890395109031</v>
          </cell>
          <cell r="EY44">
            <v>353.58130353382859</v>
          </cell>
          <cell r="EZ44">
            <v>288.4355922294007</v>
          </cell>
          <cell r="FA44">
            <v>101.52739141202474</v>
          </cell>
          <cell r="FB44">
            <v>234.35761124485518</v>
          </cell>
          <cell r="FC44">
            <v>187.01112777784473</v>
          </cell>
          <cell r="FD44">
            <v>200.95991739700867</v>
          </cell>
          <cell r="FE44">
            <v>180.45347251004321</v>
          </cell>
          <cell r="FF44">
            <v>181.00964744239661</v>
          </cell>
          <cell r="FG44">
            <v>180.98144546242955</v>
          </cell>
          <cell r="FH44">
            <v>156.487817229114</v>
          </cell>
          <cell r="FI44">
            <v>329.79874305277508</v>
          </cell>
          <cell r="FJ44">
            <v>180.93524312040347</v>
          </cell>
          <cell r="FK44">
            <v>283.51715547267133</v>
          </cell>
          <cell r="FL44">
            <v>329.30948438373628</v>
          </cell>
          <cell r="FM44">
            <v>228.48734520444503</v>
          </cell>
          <cell r="FN44">
            <v>328.08540584002196</v>
          </cell>
          <cell r="FO44">
            <v>206.38143517063543</v>
          </cell>
          <cell r="FP44">
            <v>188.49004774903915</v>
          </cell>
          <cell r="FQ44">
            <v>363.13423212191412</v>
          </cell>
          <cell r="FR44">
            <v>312.56523537149633</v>
          </cell>
          <cell r="FS44">
            <v>313.16885827947425</v>
          </cell>
          <cell r="FT44">
            <v>212.24723543685687</v>
          </cell>
          <cell r="FU44">
            <v>405.81330254005957</v>
          </cell>
          <cell r="FV44">
            <v>420.86688646885978</v>
          </cell>
          <cell r="FW44">
            <v>328.04479381492206</v>
          </cell>
          <cell r="FX44">
            <v>99.152333063607415</v>
          </cell>
          <cell r="FY44">
            <v>238.97476613181311</v>
          </cell>
          <cell r="FZ44">
            <v>314.16554248564864</v>
          </cell>
          <cell r="GA44">
            <v>139.04387272681757</v>
          </cell>
          <cell r="GB44">
            <v>157.05739512123588</v>
          </cell>
          <cell r="GC44">
            <v>312.78238247881848</v>
          </cell>
          <cell r="GD44">
            <v>204.85463421626065</v>
          </cell>
          <cell r="GE44">
            <v>313.02099146595634</v>
          </cell>
          <cell r="GF44">
            <v>141.72239216002657</v>
          </cell>
          <cell r="GG44">
            <v>238.87725090006529</v>
          </cell>
          <cell r="GH44">
            <v>420.7115182988432</v>
          </cell>
          <cell r="GI44">
            <v>107.45688557593678</v>
          </cell>
          <cell r="GJ44">
            <v>150.93674241077375</v>
          </cell>
          <cell r="GK44">
            <v>176.51150786387117</v>
          </cell>
          <cell r="GL44">
            <v>295.09862581965854</v>
          </cell>
          <cell r="GM44">
            <v>306.53804993731694</v>
          </cell>
          <cell r="GN44">
            <v>329.39276247089288</v>
          </cell>
          <cell r="GO44">
            <v>250.27790752476619</v>
          </cell>
          <cell r="GP44">
            <v>305.69876364529551</v>
          </cell>
          <cell r="GQ44">
            <v>202.56539981453949</v>
          </cell>
          <cell r="GR44">
            <v>184.85843399480908</v>
          </cell>
          <cell r="GS44">
            <v>100.29807782481366</v>
          </cell>
          <cell r="GT44">
            <v>164.17643601182218</v>
          </cell>
          <cell r="GU44">
            <v>155.59486217983849</v>
          </cell>
          <cell r="GV44">
            <v>205.55255123820436</v>
          </cell>
          <cell r="GW44">
            <v>104.92197668438811</v>
          </cell>
          <cell r="GX44">
            <v>314.22406130004924</v>
          </cell>
          <cell r="GY44">
            <v>268.00223616996743</v>
          </cell>
          <cell r="GZ44">
            <v>211.5053934228057</v>
          </cell>
          <cell r="HA44">
            <v>180.46282968132573</v>
          </cell>
          <cell r="HB44">
            <v>95.875165681108385</v>
          </cell>
          <cell r="HC44">
            <v>303.83322121669875</v>
          </cell>
          <cell r="HD44">
            <v>271.33049925165386</v>
          </cell>
          <cell r="HE44">
            <v>294.95648052827801</v>
          </cell>
          <cell r="HF44">
            <v>329.50183453211503</v>
          </cell>
          <cell r="HG44">
            <v>201.7170020155171</v>
          </cell>
          <cell r="HH44">
            <v>219.63995146159721</v>
          </cell>
          <cell r="HI44">
            <v>284.51422384670093</v>
          </cell>
        </row>
        <row r="45">
          <cell r="B45" t="str">
            <v>urban</v>
          </cell>
          <cell r="C45">
            <v>243.93198180775443</v>
          </cell>
          <cell r="D45">
            <v>84.295666724096094</v>
          </cell>
          <cell r="E45">
            <v>435.69008956955986</v>
          </cell>
          <cell r="F45">
            <v>215.94808184838391</v>
          </cell>
          <cell r="G45">
            <v>268.92056819823495</v>
          </cell>
          <cell r="H45">
            <v>209.0082147194197</v>
          </cell>
          <cell r="I45">
            <v>374.80049604865167</v>
          </cell>
          <cell r="J45">
            <v>222.10836878119235</v>
          </cell>
          <cell r="K45">
            <v>181.09953432483249</v>
          </cell>
          <cell r="L45">
            <v>175.27110308678081</v>
          </cell>
          <cell r="M45">
            <v>235.02784796115543</v>
          </cell>
          <cell r="N45">
            <v>163.72313783630435</v>
          </cell>
          <cell r="O45">
            <v>138.73738774785477</v>
          </cell>
          <cell r="P45">
            <v>105.40448147049881</v>
          </cell>
          <cell r="Q45">
            <v>421.27964564891056</v>
          </cell>
          <cell r="R45">
            <v>107.43938152453707</v>
          </cell>
          <cell r="S45">
            <v>146.36683934647488</v>
          </cell>
          <cell r="T45">
            <v>102.67569163519379</v>
          </cell>
          <cell r="U45">
            <v>306.30105045897523</v>
          </cell>
          <cell r="V45">
            <v>246.93006874379722</v>
          </cell>
          <cell r="W45">
            <v>244.89987820004902</v>
          </cell>
          <cell r="X45">
            <v>421.45986789355015</v>
          </cell>
          <cell r="Y45">
            <v>306.1188053936753</v>
          </cell>
          <cell r="Z45">
            <v>221.67964743159186</v>
          </cell>
          <cell r="AA45">
            <v>247.79017113577274</v>
          </cell>
          <cell r="AB45">
            <v>294.55171494720503</v>
          </cell>
          <cell r="AC45">
            <v>138.75131303620276</v>
          </cell>
          <cell r="AD45">
            <v>421.40251659089108</v>
          </cell>
          <cell r="AE45">
            <v>164.2362620517128</v>
          </cell>
          <cell r="AF45">
            <v>313.65051359721616</v>
          </cell>
          <cell r="AG45">
            <v>180.66076594172659</v>
          </cell>
          <cell r="AH45">
            <v>313.22247090646448</v>
          </cell>
          <cell r="AI45">
            <v>233.21051015282168</v>
          </cell>
          <cell r="AJ45">
            <v>176.88297677071077</v>
          </cell>
          <cell r="AK45">
            <v>188.4785517875024</v>
          </cell>
          <cell r="AL45">
            <v>288.36428316510012</v>
          </cell>
          <cell r="AM45">
            <v>313.46369270837056</v>
          </cell>
          <cell r="AN45">
            <v>152.02102506495655</v>
          </cell>
          <cell r="AO45">
            <v>270.93489677986958</v>
          </cell>
          <cell r="AP45">
            <v>146.22567146425951</v>
          </cell>
          <cell r="AQ45">
            <v>308.21963430054069</v>
          </cell>
          <cell r="AR45">
            <v>271.76176503046474</v>
          </cell>
          <cell r="AS45">
            <v>421.37378035341976</v>
          </cell>
          <cell r="AT45">
            <v>338.98865105233688</v>
          </cell>
          <cell r="AU45">
            <v>312.71537665894709</v>
          </cell>
          <cell r="AV45">
            <v>435.69008956955986</v>
          </cell>
          <cell r="AW45">
            <v>313.04648601583153</v>
          </cell>
          <cell r="AX45">
            <v>284.24003055419655</v>
          </cell>
          <cell r="AY45">
            <v>312.14699086307559</v>
          </cell>
          <cell r="AZ45">
            <v>267.63468677745573</v>
          </cell>
          <cell r="BA45">
            <v>421.44391080255173</v>
          </cell>
          <cell r="BB45">
            <v>256.2536846548569</v>
          </cell>
          <cell r="BC45">
            <v>168.94664769976802</v>
          </cell>
          <cell r="BD45">
            <v>184.597509592807</v>
          </cell>
          <cell r="BE45">
            <v>364.15195185224138</v>
          </cell>
          <cell r="BF45">
            <v>264.41504673814461</v>
          </cell>
          <cell r="BG45">
            <v>95.407634095240169</v>
          </cell>
          <cell r="BH45">
            <v>312.74671226409032</v>
          </cell>
          <cell r="BI45">
            <v>245.76704558168336</v>
          </cell>
          <cell r="BJ45">
            <v>329.47824740867497</v>
          </cell>
          <cell r="BK45">
            <v>205.64859460363459</v>
          </cell>
          <cell r="BL45">
            <v>329.8148200786917</v>
          </cell>
          <cell r="BM45">
            <v>312.87320388620964</v>
          </cell>
          <cell r="BN45">
            <v>110.20406213413612</v>
          </cell>
          <cell r="BO45">
            <v>245.94171054423271</v>
          </cell>
          <cell r="BP45">
            <v>205.51782424636335</v>
          </cell>
          <cell r="BQ45">
            <v>102.97710251776435</v>
          </cell>
          <cell r="BR45">
            <v>358.02663143334416</v>
          </cell>
          <cell r="BS45">
            <v>305.04324150940039</v>
          </cell>
          <cell r="BT45">
            <v>209.25311997531981</v>
          </cell>
          <cell r="BU45">
            <v>403.28434901020148</v>
          </cell>
          <cell r="BV45">
            <v>305.90462919633347</v>
          </cell>
          <cell r="BW45">
            <v>295.56247266572245</v>
          </cell>
          <cell r="BX45">
            <v>139.1373577565241</v>
          </cell>
          <cell r="BY45">
            <v>253.05585478308669</v>
          </cell>
          <cell r="BZ45">
            <v>283.35888910181512</v>
          </cell>
          <cell r="CA45">
            <v>240.48674649492347</v>
          </cell>
          <cell r="CB45">
            <v>119.06325779322792</v>
          </cell>
          <cell r="CC45">
            <v>223.20071610707805</v>
          </cell>
          <cell r="CD45">
            <v>153.29910222153779</v>
          </cell>
          <cell r="CE45">
            <v>313.13895883926131</v>
          </cell>
          <cell r="CF45">
            <v>306.15792013638605</v>
          </cell>
          <cell r="CG45">
            <v>312.6588406510038</v>
          </cell>
          <cell r="CH45">
            <v>286.25141415320036</v>
          </cell>
          <cell r="CI45">
            <v>295.42591374656581</v>
          </cell>
          <cell r="CJ45">
            <v>288.47639840224298</v>
          </cell>
          <cell r="CK45">
            <v>313.35494092039823</v>
          </cell>
          <cell r="CL45">
            <v>295.33418179354499</v>
          </cell>
          <cell r="CM45">
            <v>329.80767278137523</v>
          </cell>
          <cell r="CN45">
            <v>201.13918295195475</v>
          </cell>
          <cell r="CO45">
            <v>421.48465574743966</v>
          </cell>
          <cell r="CP45">
            <v>295.77462049780706</v>
          </cell>
          <cell r="CQ45">
            <v>312.61874338800493</v>
          </cell>
          <cell r="CR45">
            <v>99.831808577622411</v>
          </cell>
          <cell r="CS45">
            <v>107.93533233149631</v>
          </cell>
          <cell r="CT45">
            <v>421.46614272490888</v>
          </cell>
          <cell r="CU45">
            <v>314.72465270533417</v>
          </cell>
          <cell r="CV45">
            <v>105.18615949720693</v>
          </cell>
          <cell r="CW45">
            <v>303.7518401539603</v>
          </cell>
          <cell r="CX45">
            <v>313.4474756585542</v>
          </cell>
          <cell r="CY45">
            <v>314.65492112681864</v>
          </cell>
          <cell r="CZ45">
            <v>387.86858373408836</v>
          </cell>
          <cell r="DA45">
            <v>100.88791639265521</v>
          </cell>
          <cell r="DB45">
            <v>84.295666724096094</v>
          </cell>
          <cell r="DC45">
            <v>146.88841235662079</v>
          </cell>
          <cell r="DD45">
            <v>104.76418946130369</v>
          </cell>
          <cell r="DE45">
            <v>108.59990174674599</v>
          </cell>
          <cell r="DF45">
            <v>329.61472394677071</v>
          </cell>
          <cell r="DG45">
            <v>253.35247407548005</v>
          </cell>
          <cell r="DH45">
            <v>268.74218369818084</v>
          </cell>
          <cell r="DI45">
            <v>125.10332685369374</v>
          </cell>
          <cell r="DJ45">
            <v>305.87322557780016</v>
          </cell>
          <cell r="DK45">
            <v>208.57108219219481</v>
          </cell>
          <cell r="DL45">
            <v>419.82110037407926</v>
          </cell>
          <cell r="DM45">
            <v>260.34760119217373</v>
          </cell>
          <cell r="DN45">
            <v>314.68759735410504</v>
          </cell>
          <cell r="DO45">
            <v>263.9175416530303</v>
          </cell>
          <cell r="DP45">
            <v>226.81437526459379</v>
          </cell>
          <cell r="DQ45">
            <v>191.64543410079614</v>
          </cell>
          <cell r="DR45">
            <v>312.46313149955972</v>
          </cell>
          <cell r="DS45">
            <v>169.29838559508775</v>
          </cell>
          <cell r="DT45">
            <v>261.1800875064568</v>
          </cell>
          <cell r="DU45">
            <v>313.21652947797361</v>
          </cell>
          <cell r="DV45">
            <v>206.7409035866055</v>
          </cell>
          <cell r="DW45">
            <v>207.2383665197485</v>
          </cell>
          <cell r="DX45">
            <v>234.12912112433384</v>
          </cell>
          <cell r="DY45">
            <v>153.26878740391567</v>
          </cell>
          <cell r="DZ45">
            <v>150.11735086314121</v>
          </cell>
          <cell r="EA45">
            <v>421.38076292949484</v>
          </cell>
          <cell r="EB45">
            <v>313.23034670853451</v>
          </cell>
          <cell r="EC45">
            <v>206.54528866377586</v>
          </cell>
          <cell r="ED45">
            <v>208.31682627860937</v>
          </cell>
          <cell r="EE45">
            <v>329.81418140727874</v>
          </cell>
          <cell r="EF45">
            <v>207.69451243184449</v>
          </cell>
          <cell r="EG45">
            <v>354.59219698489358</v>
          </cell>
          <cell r="EH45">
            <v>259.49054772432197</v>
          </cell>
          <cell r="EI45">
            <v>330.12814634087488</v>
          </cell>
          <cell r="EJ45">
            <v>419.73252655044166</v>
          </cell>
          <cell r="EK45">
            <v>313.39695885978068</v>
          </cell>
          <cell r="EL45">
            <v>203.90793641670172</v>
          </cell>
          <cell r="EM45">
            <v>271.42125944034535</v>
          </cell>
          <cell r="EN45">
            <v>421.4477105876656</v>
          </cell>
          <cell r="EO45">
            <v>345.53705646394565</v>
          </cell>
          <cell r="EP45">
            <v>101.55953401246802</v>
          </cell>
          <cell r="EQ45">
            <v>201.93406765251089</v>
          </cell>
          <cell r="ER45">
            <v>120.1293349867484</v>
          </cell>
          <cell r="ES45">
            <v>312.6603235341945</v>
          </cell>
          <cell r="ET45">
            <v>311.68640976602103</v>
          </cell>
          <cell r="EU45">
            <v>188.82104160613937</v>
          </cell>
          <cell r="EV45">
            <v>354.62725923024266</v>
          </cell>
          <cell r="EW45">
            <v>329.37611307376494</v>
          </cell>
          <cell r="EX45">
            <v>240.02390395109032</v>
          </cell>
          <cell r="EY45">
            <v>354.07630353382859</v>
          </cell>
          <cell r="EZ45">
            <v>288.9305922294007</v>
          </cell>
          <cell r="FA45">
            <v>102.02239141202473</v>
          </cell>
          <cell r="FB45">
            <v>234.85261124485518</v>
          </cell>
          <cell r="FC45">
            <v>187.50612777784474</v>
          </cell>
          <cell r="FD45">
            <v>201.45491739700864</v>
          </cell>
          <cell r="FE45">
            <v>180.94847251004322</v>
          </cell>
          <cell r="FF45">
            <v>181.50464744239662</v>
          </cell>
          <cell r="FG45">
            <v>181.47644546242955</v>
          </cell>
          <cell r="FH45">
            <v>156.982817229114</v>
          </cell>
          <cell r="FI45">
            <v>330.29374305277508</v>
          </cell>
          <cell r="FJ45">
            <v>181.43024312040347</v>
          </cell>
          <cell r="FK45">
            <v>284.01215547267134</v>
          </cell>
          <cell r="FL45">
            <v>329.80448438373628</v>
          </cell>
          <cell r="FM45">
            <v>228.98234520444504</v>
          </cell>
          <cell r="FN45">
            <v>328.58040584002197</v>
          </cell>
          <cell r="FO45">
            <v>206.8764351706354</v>
          </cell>
          <cell r="FP45">
            <v>188.98504774903913</v>
          </cell>
          <cell r="FQ45">
            <v>363.62923212191413</v>
          </cell>
          <cell r="FR45">
            <v>313.06023537149633</v>
          </cell>
          <cell r="FS45">
            <v>313.66385827947425</v>
          </cell>
          <cell r="FT45">
            <v>212.74223543685687</v>
          </cell>
          <cell r="FU45">
            <v>406.30830254005957</v>
          </cell>
          <cell r="FV45">
            <v>421.36188646885978</v>
          </cell>
          <cell r="FW45">
            <v>328.53979381492206</v>
          </cell>
          <cell r="FX45">
            <v>99.647333063607405</v>
          </cell>
          <cell r="FY45">
            <v>239.46976613181312</v>
          </cell>
          <cell r="FZ45">
            <v>314.66054248564865</v>
          </cell>
          <cell r="GA45">
            <v>139.53887272681754</v>
          </cell>
          <cell r="GB45">
            <v>157.55239512123589</v>
          </cell>
          <cell r="GC45">
            <v>313.27738247881848</v>
          </cell>
          <cell r="GD45">
            <v>205.34963421626065</v>
          </cell>
          <cell r="GE45">
            <v>313.51599146595635</v>
          </cell>
          <cell r="GF45">
            <v>142.21739216002658</v>
          </cell>
          <cell r="GG45">
            <v>239.37225090006527</v>
          </cell>
          <cell r="GH45">
            <v>421.20651829884321</v>
          </cell>
          <cell r="GI45">
            <v>107.95188557593677</v>
          </cell>
          <cell r="GJ45">
            <v>151.43174241077375</v>
          </cell>
          <cell r="GK45">
            <v>177.00650786387115</v>
          </cell>
          <cell r="GL45">
            <v>295.59362581965854</v>
          </cell>
          <cell r="GM45">
            <v>307.03304993731695</v>
          </cell>
          <cell r="GN45">
            <v>329.88776247089288</v>
          </cell>
          <cell r="GO45">
            <v>250.7729075247662</v>
          </cell>
          <cell r="GP45">
            <v>306.19376364529552</v>
          </cell>
          <cell r="GQ45">
            <v>203.06039981453949</v>
          </cell>
          <cell r="GR45">
            <v>185.35343399480908</v>
          </cell>
          <cell r="GS45">
            <v>100.79307782481365</v>
          </cell>
          <cell r="GT45">
            <v>164.67143601182218</v>
          </cell>
          <cell r="GU45">
            <v>156.08986217983846</v>
          </cell>
          <cell r="GV45">
            <v>206.04755123820436</v>
          </cell>
          <cell r="GW45">
            <v>105.4169766843881</v>
          </cell>
          <cell r="GX45">
            <v>314.71906130004925</v>
          </cell>
          <cell r="GY45">
            <v>268.49723616996744</v>
          </cell>
          <cell r="GZ45">
            <v>212.00039342280567</v>
          </cell>
          <cell r="HA45">
            <v>180.95782968132573</v>
          </cell>
          <cell r="HB45">
            <v>96.370165681108375</v>
          </cell>
          <cell r="HC45">
            <v>304.32822121669875</v>
          </cell>
          <cell r="HD45">
            <v>271.82549925165387</v>
          </cell>
          <cell r="HE45">
            <v>295.45148052827801</v>
          </cell>
          <cell r="HF45">
            <v>329.99683453211503</v>
          </cell>
          <cell r="HG45">
            <v>202.2120020155171</v>
          </cell>
          <cell r="HH45">
            <v>220.13495146159715</v>
          </cell>
          <cell r="HI45">
            <v>285.00922384670093</v>
          </cell>
        </row>
        <row r="46">
          <cell r="B46" t="str">
            <v>urban/industrial fallow</v>
          </cell>
          <cell r="C46">
            <v>243.16968180775439</v>
          </cell>
          <cell r="D46">
            <v>83.306595990323174</v>
          </cell>
          <cell r="E46">
            <v>438.46778367251216</v>
          </cell>
          <cell r="F46">
            <v>214.95930195055098</v>
          </cell>
          <cell r="G46">
            <v>268.12150198420545</v>
          </cell>
          <cell r="H46">
            <v>208.02115438581819</v>
          </cell>
          <cell r="I46">
            <v>374.60794072499311</v>
          </cell>
          <cell r="J46">
            <v>221.47523862611169</v>
          </cell>
          <cell r="K46">
            <v>180.23334924985414</v>
          </cell>
          <cell r="L46">
            <v>174.39491576598178</v>
          </cell>
          <cell r="M46">
            <v>234.12434177166705</v>
          </cell>
          <cell r="N46">
            <v>162.73489999868823</v>
          </cell>
          <cell r="O46">
            <v>137.78537645295577</v>
          </cell>
          <cell r="P46">
            <v>104.41483762681678</v>
          </cell>
          <cell r="Q46">
            <v>420.65235591916553</v>
          </cell>
          <cell r="R46">
            <v>106.44954955329283</v>
          </cell>
          <cell r="S46">
            <v>145.44189924862326</v>
          </cell>
          <cell r="T46">
            <v>101.68651467521829</v>
          </cell>
          <cell r="U46">
            <v>305.62563590594004</v>
          </cell>
          <cell r="V46">
            <v>246.1688715216635</v>
          </cell>
          <cell r="W46">
            <v>243.90998050739648</v>
          </cell>
          <cell r="X46">
            <v>420.51372342328887</v>
          </cell>
          <cell r="Y46">
            <v>305.76582441770921</v>
          </cell>
          <cell r="Z46">
            <v>220.86528264437658</v>
          </cell>
          <cell r="AA46">
            <v>246.86760352432574</v>
          </cell>
          <cell r="AB46">
            <v>294.27990985795145</v>
          </cell>
          <cell r="AC46">
            <v>137.77466469268808</v>
          </cell>
          <cell r="AD46">
            <v>420.55783980994966</v>
          </cell>
          <cell r="AE46">
            <v>163.24626242658158</v>
          </cell>
          <cell r="AF46">
            <v>313.12534486522327</v>
          </cell>
          <cell r="AG46">
            <v>180.57086339070486</v>
          </cell>
          <cell r="AH46">
            <v>313.45460847349381</v>
          </cell>
          <cell r="AI46">
            <v>232.34364723179019</v>
          </cell>
          <cell r="AJ46">
            <v>175.89297680783579</v>
          </cell>
          <cell r="AK46">
            <v>188.1224685096453</v>
          </cell>
          <cell r="AL46">
            <v>287.89545690122856</v>
          </cell>
          <cell r="AM46">
            <v>313.2690532412584</v>
          </cell>
          <cell r="AN46">
            <v>151.03102506974508</v>
          </cell>
          <cell r="AO46">
            <v>270.05766560122049</v>
          </cell>
          <cell r="AP46">
            <v>145.36117782946638</v>
          </cell>
          <cell r="AQ46">
            <v>307.61359476784037</v>
          </cell>
          <cell r="AR46">
            <v>270.79101452973254</v>
          </cell>
          <cell r="AS46">
            <v>420.57994460800455</v>
          </cell>
          <cell r="AT46">
            <v>338.06977410907552</v>
          </cell>
          <cell r="AU46">
            <v>313.84468097158413</v>
          </cell>
          <cell r="AV46">
            <v>438.46778367251216</v>
          </cell>
          <cell r="AW46">
            <v>312.41569410293187</v>
          </cell>
          <cell r="AX46">
            <v>283.63939811833956</v>
          </cell>
          <cell r="AY46">
            <v>314.28190081456216</v>
          </cell>
          <cell r="AZ46">
            <v>267.04636346469147</v>
          </cell>
          <cell r="BA46">
            <v>420.5259981086723</v>
          </cell>
          <cell r="BB46">
            <v>255.48935415911131</v>
          </cell>
          <cell r="BC46">
            <v>168.02836879523451</v>
          </cell>
          <cell r="BD46">
            <v>183.70052665265112</v>
          </cell>
          <cell r="BE46">
            <v>363.23660081096079</v>
          </cell>
          <cell r="BF46">
            <v>263.4415188294152</v>
          </cell>
          <cell r="BG46">
            <v>94.417901209546216</v>
          </cell>
          <cell r="BH46">
            <v>313.82057665993545</v>
          </cell>
          <cell r="BI46">
            <v>245.85955033157251</v>
          </cell>
          <cell r="BJ46">
            <v>331.30356995459078</v>
          </cell>
          <cell r="BK46">
            <v>204.65876597860301</v>
          </cell>
          <cell r="BL46">
            <v>331.04466790073172</v>
          </cell>
          <cell r="BM46">
            <v>313.72327541215134</v>
          </cell>
          <cell r="BN46">
            <v>109.21508438023793</v>
          </cell>
          <cell r="BO46">
            <v>244.95177681849088</v>
          </cell>
          <cell r="BP46">
            <v>204.90284422131393</v>
          </cell>
          <cell r="BQ46">
            <v>101.98710252271194</v>
          </cell>
          <cell r="BR46">
            <v>357.08906307221253</v>
          </cell>
          <cell r="BS46">
            <v>306.59318125176685</v>
          </cell>
          <cell r="BT46">
            <v>208.26312170476828</v>
          </cell>
          <cell r="BU46">
            <v>402.3398260908159</v>
          </cell>
          <cell r="BV46">
            <v>305.93057533874139</v>
          </cell>
          <cell r="BW46">
            <v>295.5115301971415</v>
          </cell>
          <cell r="BX46">
            <v>138.14735777644097</v>
          </cell>
          <cell r="BY46">
            <v>252.11334796379865</v>
          </cell>
          <cell r="BZ46">
            <v>282.41600538110424</v>
          </cell>
          <cell r="CA46">
            <v>239.80585917151348</v>
          </cell>
          <cell r="CB46">
            <v>118.3980828863277</v>
          </cell>
          <cell r="CC46">
            <v>222.53386956356658</v>
          </cell>
          <cell r="CD46">
            <v>152.30910233048576</v>
          </cell>
          <cell r="CE46">
            <v>313.51884852518856</v>
          </cell>
          <cell r="CF46">
            <v>305.7357361540856</v>
          </cell>
          <cell r="CG46">
            <v>313.88817020846358</v>
          </cell>
          <cell r="CH46">
            <v>285.27454858591057</v>
          </cell>
          <cell r="CI46">
            <v>295.61657551956966</v>
          </cell>
          <cell r="CJ46">
            <v>287.80921441111872</v>
          </cell>
          <cell r="CK46">
            <v>313.35270846277547</v>
          </cell>
          <cell r="CL46">
            <v>296.21370712910425</v>
          </cell>
          <cell r="CM46">
            <v>331.05016582174437</v>
          </cell>
          <cell r="CN46">
            <v>200.16183058836035</v>
          </cell>
          <cell r="CO46">
            <v>420.49465584337383</v>
          </cell>
          <cell r="CP46">
            <v>295.34833955707643</v>
          </cell>
          <cell r="CQ46">
            <v>313.91901425692424</v>
          </cell>
          <cell r="CR46">
            <v>98.842179419022003</v>
          </cell>
          <cell r="CS46">
            <v>106.95528010883815</v>
          </cell>
          <cell r="CT46">
            <v>420.50889662993598</v>
          </cell>
          <cell r="CU46">
            <v>313.75210434177598</v>
          </cell>
          <cell r="CV46">
            <v>104.19647186245035</v>
          </cell>
          <cell r="CW46">
            <v>303.17796617360545</v>
          </cell>
          <cell r="CX46">
            <v>313.28152789496323</v>
          </cell>
          <cell r="CY46">
            <v>313.80574401755712</v>
          </cell>
          <cell r="CZ46">
            <v>386.89376872767002</v>
          </cell>
          <cell r="DA46">
            <v>99.903095867447519</v>
          </cell>
          <cell r="DB46">
            <v>83.306595990323174</v>
          </cell>
          <cell r="DC46">
            <v>145.89841284449818</v>
          </cell>
          <cell r="DD46">
            <v>103.77566462601085</v>
          </cell>
          <cell r="DE46">
            <v>107.60990174674599</v>
          </cell>
          <cell r="DF46">
            <v>331.19858800220936</v>
          </cell>
          <cell r="DG46">
            <v>252.36261550223114</v>
          </cell>
          <cell r="DH46">
            <v>268.06744607509813</v>
          </cell>
          <cell r="DI46">
            <v>124.13215539395657</v>
          </cell>
          <cell r="DJ46">
            <v>305.95473196838242</v>
          </cell>
          <cell r="DK46">
            <v>207.5814658785294</v>
          </cell>
          <cell r="DL46">
            <v>421.77431382288182</v>
          </cell>
          <cell r="DM46">
            <v>259.35775715920488</v>
          </cell>
          <cell r="DN46">
            <v>313.78060845810603</v>
          </cell>
          <cell r="DO46">
            <v>263.91849932754985</v>
          </cell>
          <cell r="DP46">
            <v>225.93223399716632</v>
          </cell>
          <cell r="DQ46">
            <v>190.99384147013927</v>
          </cell>
          <cell r="DR46">
            <v>314.03871570957438</v>
          </cell>
          <cell r="DS46">
            <v>168.32140915967514</v>
          </cell>
          <cell r="DT46">
            <v>260.23797159318394</v>
          </cell>
          <cell r="DU46">
            <v>313.45917880310219</v>
          </cell>
          <cell r="DV46">
            <v>205.75274863625253</v>
          </cell>
          <cell r="DW46">
            <v>207.53359960687888</v>
          </cell>
          <cell r="DX46">
            <v>233.14062402768513</v>
          </cell>
          <cell r="DY46">
            <v>152.29229284943199</v>
          </cell>
          <cell r="DZ46">
            <v>149.1280065164292</v>
          </cell>
          <cell r="EA46">
            <v>420.57457339563905</v>
          </cell>
          <cell r="EB46">
            <v>313.44855016420911</v>
          </cell>
          <cell r="EC46">
            <v>205.55553115120176</v>
          </cell>
          <cell r="ED46">
            <v>207.57212277052628</v>
          </cell>
          <cell r="EE46">
            <v>331.04515918643403</v>
          </cell>
          <cell r="EF46">
            <v>206.70483482895685</v>
          </cell>
          <cell r="EG46">
            <v>353.64187601093607</v>
          </cell>
          <cell r="EH46">
            <v>258.50679251903063</v>
          </cell>
          <cell r="EI46">
            <v>330.80364769905236</v>
          </cell>
          <cell r="EJ46">
            <v>421.84244753337225</v>
          </cell>
          <cell r="EK46">
            <v>313.32038697094288</v>
          </cell>
          <cell r="EL46">
            <v>202.92292119409467</v>
          </cell>
          <cell r="EM46">
            <v>270.71325912288478</v>
          </cell>
          <cell r="EN46">
            <v>420.52307519704618</v>
          </cell>
          <cell r="EO46">
            <v>344.54728827551827</v>
          </cell>
          <cell r="EP46">
            <v>100.57217437319504</v>
          </cell>
          <cell r="EQ46">
            <v>200.94476109386585</v>
          </cell>
          <cell r="ER46">
            <v>119.13962230744468</v>
          </cell>
          <cell r="ES46">
            <v>313.88702952908613</v>
          </cell>
          <cell r="ET46">
            <v>314.63619396614263</v>
          </cell>
          <cell r="EU46">
            <v>187.92119516818673</v>
          </cell>
          <cell r="EV46">
            <v>355.26459947348667</v>
          </cell>
          <cell r="EW46">
            <v>331.38213482759841</v>
          </cell>
          <cell r="EX46">
            <v>239.06469174758746</v>
          </cell>
          <cell r="EY46">
            <v>353.30126020395414</v>
          </cell>
          <cell r="EZ46">
            <v>289.32854797713753</v>
          </cell>
          <cell r="FA46">
            <v>101.03307628553043</v>
          </cell>
          <cell r="FB46">
            <v>233.86603600042801</v>
          </cell>
          <cell r="FC46">
            <v>186.51613798660935</v>
          </cell>
          <cell r="FD46">
            <v>201.3092058520383</v>
          </cell>
          <cell r="FE46">
            <v>181.58340946230464</v>
          </cell>
          <cell r="FF46">
            <v>180.78318290447058</v>
          </cell>
          <cell r="FG46">
            <v>181.29901478576485</v>
          </cell>
          <cell r="FH46">
            <v>156.64239450391258</v>
          </cell>
          <cell r="FI46">
            <v>330.67626561297527</v>
          </cell>
          <cell r="FJ46">
            <v>180.66947894645435</v>
          </cell>
          <cell r="FK46">
            <v>283.06350589628187</v>
          </cell>
          <cell r="FL46">
            <v>331.05261843531287</v>
          </cell>
          <cell r="FM46">
            <v>228.08162046309067</v>
          </cell>
          <cell r="FN46">
            <v>331.99421731509312</v>
          </cell>
          <cell r="FO46">
            <v>205.89113014333918</v>
          </cell>
          <cell r="FP46">
            <v>187.99504776578834</v>
          </cell>
          <cell r="FQ46">
            <v>362.68144156040444</v>
          </cell>
          <cell r="FR46">
            <v>313.57940503885391</v>
          </cell>
          <cell r="FS46">
            <v>313.11507972502477</v>
          </cell>
          <cell r="FT46">
            <v>212.24868477638304</v>
          </cell>
          <cell r="FU46">
            <v>405.47092476103876</v>
          </cell>
          <cell r="FV46">
            <v>420.58909374997381</v>
          </cell>
          <cell r="FW46">
            <v>332.0254573344007</v>
          </cell>
          <cell r="FX46">
            <v>98.657501532942788</v>
          </cell>
          <cell r="FY46">
            <v>238.47976850770709</v>
          </cell>
          <cell r="FZ46">
            <v>313.80141989538026</v>
          </cell>
          <cell r="GA46">
            <v>138.63021349788028</v>
          </cell>
          <cell r="GB46">
            <v>156.71367813897575</v>
          </cell>
          <cell r="GC46">
            <v>313.41236880245231</v>
          </cell>
          <cell r="GD46">
            <v>204.35972676964136</v>
          </cell>
          <cell r="GE46">
            <v>313.22882342773084</v>
          </cell>
          <cell r="GF46">
            <v>141.70392514166798</v>
          </cell>
          <cell r="GG46">
            <v>238.38230355423809</v>
          </cell>
          <cell r="GH46">
            <v>420.70860772690958</v>
          </cell>
          <cell r="GI46">
            <v>106.97599821091542</v>
          </cell>
          <cell r="GJ46">
            <v>150.44174246480793</v>
          </cell>
          <cell r="GK46">
            <v>176.28024568844251</v>
          </cell>
          <cell r="GL46">
            <v>295.48756623257532</v>
          </cell>
          <cell r="GM46">
            <v>306.09774197955403</v>
          </cell>
          <cell r="GN46">
            <v>330.98855836826931</v>
          </cell>
          <cell r="GO46">
            <v>250.16808416164668</v>
          </cell>
          <cell r="GP46">
            <v>305.70816422415515</v>
          </cell>
          <cell r="GQ46">
            <v>202.07056678689571</v>
          </cell>
          <cell r="GR46">
            <v>184.40852717281129</v>
          </cell>
          <cell r="GS46">
            <v>99.806972348500253</v>
          </cell>
          <cell r="GT46">
            <v>163.69628746883151</v>
          </cell>
          <cell r="GU46">
            <v>155.43844238928719</v>
          </cell>
          <cell r="GV46">
            <v>205.05857641448316</v>
          </cell>
          <cell r="GW46">
            <v>104.42995829303464</v>
          </cell>
          <cell r="GX46">
            <v>313.75640542276437</v>
          </cell>
          <cell r="GY46">
            <v>267.67676221285024</v>
          </cell>
          <cell r="GZ46">
            <v>211.16409167535261</v>
          </cell>
          <cell r="HA46">
            <v>180.72406398166041</v>
          </cell>
          <cell r="HB46">
            <v>95.386109239317648</v>
          </cell>
          <cell r="HC46">
            <v>307.14319686153732</v>
          </cell>
          <cell r="HD46">
            <v>270.94024829760508</v>
          </cell>
          <cell r="HE46">
            <v>295.59690876440652</v>
          </cell>
          <cell r="HF46">
            <v>330.90465678271369</v>
          </cell>
          <cell r="HG46">
            <v>201.22215784078634</v>
          </cell>
          <cell r="HH46">
            <v>219.33904639831792</v>
          </cell>
          <cell r="HI46">
            <v>284.01923013899585</v>
          </cell>
        </row>
        <row r="47">
          <cell r="B47" t="str">
            <v>urban, continuously built</v>
          </cell>
          <cell r="C47">
            <v>301.0693</v>
          </cell>
          <cell r="D47">
            <v>91.08571820318285</v>
          </cell>
          <cell r="E47">
            <v>451.25241565967798</v>
          </cell>
          <cell r="F47">
            <v>234.16156863164119</v>
          </cell>
          <cell r="G47">
            <v>290.2705960238161</v>
          </cell>
          <cell r="H47">
            <v>224.30171281628978</v>
          </cell>
          <cell r="I47">
            <v>390.36282213876973</v>
          </cell>
          <cell r="J47">
            <v>254.33827980357805</v>
          </cell>
          <cell r="K47">
            <v>202.44956215041358</v>
          </cell>
          <cell r="L47">
            <v>177.83882767965804</v>
          </cell>
          <cell r="M47">
            <v>250.16766048393771</v>
          </cell>
          <cell r="N47">
            <v>191.00498814112811</v>
          </cell>
          <cell r="O47">
            <v>140.41488993415041</v>
          </cell>
          <cell r="P47">
            <v>128.4445496732817</v>
          </cell>
          <cell r="Q47">
            <v>436.84197173902862</v>
          </cell>
          <cell r="R47">
            <v>130.78515581160869</v>
          </cell>
          <cell r="S47">
            <v>153.83693963266933</v>
          </cell>
          <cell r="T47">
            <v>123.43477371943581</v>
          </cell>
          <cell r="U47">
            <v>307.9785526452709</v>
          </cell>
          <cell r="V47">
            <v>254.54877643953427</v>
          </cell>
          <cell r="W47">
            <v>282.0963357023179</v>
          </cell>
          <cell r="X47">
            <v>437.02219398366822</v>
          </cell>
          <cell r="Y47">
            <v>307.79630757997097</v>
          </cell>
          <cell r="Z47">
            <v>239.91816946654612</v>
          </cell>
          <cell r="AA47">
            <v>269.14019896135386</v>
          </cell>
          <cell r="AB47">
            <v>316.64965157394238</v>
          </cell>
          <cell r="AC47">
            <v>140.4288152224984</v>
          </cell>
          <cell r="AD47">
            <v>436.9648426810092</v>
          </cell>
          <cell r="AE47">
            <v>185.57631827630385</v>
          </cell>
          <cell r="AF47">
            <v>321.27552353492371</v>
          </cell>
          <cell r="AG47">
            <v>202.01079376730769</v>
          </cell>
          <cell r="AH47">
            <v>320.84748084417203</v>
          </cell>
          <cell r="AI47">
            <v>261.78722534110472</v>
          </cell>
          <cell r="AJ47">
            <v>188.26239644617092</v>
          </cell>
          <cell r="AK47">
            <v>197.14722441193203</v>
          </cell>
          <cell r="AL47">
            <v>290.04178535139579</v>
          </cell>
          <cell r="AM47">
            <v>321.0887026460781</v>
          </cell>
          <cell r="AN47">
            <v>184.89022546242322</v>
          </cell>
          <cell r="AO47">
            <v>286.49324607571981</v>
          </cell>
          <cell r="AP47">
            <v>153.74731587128903</v>
          </cell>
          <cell r="AQ47">
            <v>321.32123311793225</v>
          </cell>
          <cell r="AR47">
            <v>286.64538732959397</v>
          </cell>
          <cell r="AS47">
            <v>436.93610644353782</v>
          </cell>
          <cell r="AT47">
            <v>361.66156045201535</v>
          </cell>
          <cell r="AU47">
            <v>320.34038659665464</v>
          </cell>
          <cell r="AV47">
            <v>451.25241565967798</v>
          </cell>
          <cell r="AW47">
            <v>334.39651384141263</v>
          </cell>
          <cell r="AX47">
            <v>290.1162844920832</v>
          </cell>
          <cell r="AY47">
            <v>319.77200080078313</v>
          </cell>
          <cell r="AZ47">
            <v>290.840329934061</v>
          </cell>
          <cell r="BA47">
            <v>437.00623689266979</v>
          </cell>
          <cell r="BB47">
            <v>264.52886030343359</v>
          </cell>
          <cell r="BC47">
            <v>179.2305532783783</v>
          </cell>
          <cell r="BD47">
            <v>212.82533892383952</v>
          </cell>
          <cell r="BE47">
            <v>393.50318840911024</v>
          </cell>
          <cell r="BF47">
            <v>295.74663493493341</v>
          </cell>
          <cell r="BG47">
            <v>116.73996345192711</v>
          </cell>
          <cell r="BH47">
            <v>320.37172220179787</v>
          </cell>
          <cell r="BI47">
            <v>273.96854763618336</v>
          </cell>
          <cell r="BJ47">
            <v>350.82827523425607</v>
          </cell>
          <cell r="BK47">
            <v>221.17606462678384</v>
          </cell>
          <cell r="BL47">
            <v>351.16484790427279</v>
          </cell>
          <cell r="BM47">
            <v>320.49821382391718</v>
          </cell>
          <cell r="BN47">
            <v>134.47744119651097</v>
          </cell>
          <cell r="BO47">
            <v>267.64490082151116</v>
          </cell>
          <cell r="BP47">
            <v>231.07247365921717</v>
          </cell>
          <cell r="BQ47">
            <v>123.72075841541391</v>
          </cell>
          <cell r="BR47">
            <v>373.58895752346223</v>
          </cell>
          <cell r="BS47">
            <v>306.72074369569606</v>
          </cell>
          <cell r="BT47">
            <v>245.38740289963013</v>
          </cell>
          <cell r="BU47">
            <v>437.02127745491237</v>
          </cell>
          <cell r="BV47">
            <v>307.58213138262914</v>
          </cell>
          <cell r="BW47">
            <v>303.18748260343</v>
          </cell>
          <cell r="BX47">
            <v>140.7301016451633</v>
          </cell>
          <cell r="BY47">
            <v>295.40575290061656</v>
          </cell>
          <cell r="BZ47">
            <v>322.63343114357593</v>
          </cell>
          <cell r="CA47">
            <v>259.3561164662716</v>
          </cell>
          <cell r="CB47">
            <v>140.3323018258962</v>
          </cell>
          <cell r="CC47">
            <v>255.94256308608786</v>
          </cell>
          <cell r="CD47">
            <v>209.16827380453083</v>
          </cell>
          <cell r="CE47">
            <v>320.76396877696885</v>
          </cell>
          <cell r="CF47">
            <v>307.83542232268172</v>
          </cell>
          <cell r="CG47">
            <v>320.28385058871135</v>
          </cell>
          <cell r="CH47">
            <v>331.3415110865609</v>
          </cell>
          <cell r="CI47">
            <v>303.05092368427336</v>
          </cell>
          <cell r="CJ47">
            <v>290.15390058853865</v>
          </cell>
          <cell r="CK47">
            <v>320.97995085810578</v>
          </cell>
          <cell r="CL47">
            <v>329.33417357954607</v>
          </cell>
          <cell r="CM47">
            <v>351.15770060695638</v>
          </cell>
          <cell r="CN47">
            <v>215.99862905890757</v>
          </cell>
          <cell r="CO47">
            <v>437.04698183755778</v>
          </cell>
          <cell r="CP47">
            <v>303.39963043551461</v>
          </cell>
          <cell r="CQ47">
            <v>320.24375332571248</v>
          </cell>
          <cell r="CR47">
            <v>120.95325756118407</v>
          </cell>
          <cell r="CS47">
            <v>115.54752277595009</v>
          </cell>
          <cell r="CT47">
            <v>437.02846881502694</v>
          </cell>
          <cell r="CU47">
            <v>336.07468053091526</v>
          </cell>
          <cell r="CV47">
            <v>128.31483819755721</v>
          </cell>
          <cell r="CW47">
            <v>335.84934283606123</v>
          </cell>
          <cell r="CX47">
            <v>321.07248559626174</v>
          </cell>
          <cell r="CY47">
            <v>336.00494895239973</v>
          </cell>
          <cell r="CZ47">
            <v>426.11442970432529</v>
          </cell>
          <cell r="DA47">
            <v>121.81413159099804</v>
          </cell>
          <cell r="DB47">
            <v>91.08571820318285</v>
          </cell>
          <cell r="DC47">
            <v>154.47546250443526</v>
          </cell>
          <cell r="DD47">
            <v>126.70046748765404</v>
          </cell>
          <cell r="DE47">
            <v>132.54365310604774</v>
          </cell>
          <cell r="DF47">
            <v>350.9647517723518</v>
          </cell>
          <cell r="DG47">
            <v>276.1878708263165</v>
          </cell>
          <cell r="DH47">
            <v>290.09221152376199</v>
          </cell>
          <cell r="DI47">
            <v>146.44637363680636</v>
          </cell>
          <cell r="DJ47">
            <v>307.55072776409583</v>
          </cell>
          <cell r="DK47">
            <v>223.34497466832048</v>
          </cell>
          <cell r="DL47">
            <v>435.38342646419738</v>
          </cell>
          <cell r="DM47">
            <v>295.35561989655014</v>
          </cell>
          <cell r="DN47">
            <v>336.03762517968613</v>
          </cell>
          <cell r="DO47">
            <v>284.54765184076592</v>
          </cell>
          <cell r="DP47">
            <v>254.82068228182513</v>
          </cell>
          <cell r="DQ47">
            <v>205.57201711899333</v>
          </cell>
          <cell r="DR47">
            <v>320.08814143726727</v>
          </cell>
          <cell r="DS47">
            <v>190.62409362336982</v>
          </cell>
          <cell r="DT47">
            <v>290.47584124446956</v>
          </cell>
          <cell r="DU47">
            <v>320.84153941568115</v>
          </cell>
          <cell r="DV47">
            <v>220.60007938108762</v>
          </cell>
          <cell r="DW47">
            <v>233.05214759105826</v>
          </cell>
          <cell r="DX47">
            <v>257.75707601552114</v>
          </cell>
          <cell r="DY47">
            <v>179.66431851584414</v>
          </cell>
          <cell r="DZ47">
            <v>157.15634184950312</v>
          </cell>
          <cell r="EA47">
            <v>436.9430890196129</v>
          </cell>
          <cell r="EB47">
            <v>320.85535664624206</v>
          </cell>
          <cell r="EC47">
            <v>221.76987893684804</v>
          </cell>
          <cell r="ED47">
            <v>235.88273749247776</v>
          </cell>
          <cell r="EE47">
            <v>351.16420923285983</v>
          </cell>
          <cell r="EF47">
            <v>223.41815559449816</v>
          </cell>
          <cell r="EG47">
            <v>370.1545230750117</v>
          </cell>
          <cell r="EH47">
            <v>289.76564742260246</v>
          </cell>
          <cell r="EI47">
            <v>351.47817416645597</v>
          </cell>
          <cell r="EJ47">
            <v>435.29485264055978</v>
          </cell>
          <cell r="EK47">
            <v>321.02196879748823</v>
          </cell>
          <cell r="EL47">
            <v>219.1416951694415</v>
          </cell>
          <cell r="EM47">
            <v>309.05060489881248</v>
          </cell>
          <cell r="EN47">
            <v>437.01003667778366</v>
          </cell>
          <cell r="EO47">
            <v>373.68654850492828</v>
          </cell>
          <cell r="EP47">
            <v>122.14181321404854</v>
          </cell>
          <cell r="EQ47">
            <v>217.46731379065352</v>
          </cell>
          <cell r="ER47">
            <v>147.24424810548709</v>
          </cell>
          <cell r="ES47">
            <v>320.28533347190205</v>
          </cell>
          <cell r="ET47">
            <v>319.31141970372857</v>
          </cell>
          <cell r="EU47">
            <v>197.22041831509785</v>
          </cell>
          <cell r="EV47">
            <v>370.18958532036072</v>
          </cell>
          <cell r="EW47">
            <v>350.72614089934603</v>
          </cell>
          <cell r="EX47">
            <v>276.17922639403838</v>
          </cell>
          <cell r="EY47">
            <v>383.80960349406587</v>
          </cell>
          <cell r="EZ47">
            <v>310.42069555240209</v>
          </cell>
          <cell r="FA47">
            <v>122.701145363563</v>
          </cell>
          <cell r="FB47">
            <v>263.61186992356107</v>
          </cell>
          <cell r="FC47">
            <v>218.58331543562394</v>
          </cell>
          <cell r="FD47">
            <v>226.56925745992356</v>
          </cell>
          <cell r="FE47">
            <v>202.27115178300818</v>
          </cell>
          <cell r="FF47">
            <v>202.8029224510727</v>
          </cell>
          <cell r="FG47">
            <v>202.80710254877243</v>
          </cell>
          <cell r="FH47">
            <v>158.65568599396349</v>
          </cell>
          <cell r="FI47">
            <v>351.64377087835618</v>
          </cell>
          <cell r="FJ47">
            <v>202.76475708296883</v>
          </cell>
          <cell r="FK47">
            <v>305.36218329825243</v>
          </cell>
          <cell r="FL47">
            <v>351.15451220931737</v>
          </cell>
          <cell r="FM47">
            <v>257.06661932164121</v>
          </cell>
          <cell r="FN47">
            <v>349.93043366560306</v>
          </cell>
          <cell r="FO47">
            <v>221.39747942331653</v>
          </cell>
          <cell r="FP47">
            <v>213.3173156551043</v>
          </cell>
          <cell r="FQ47">
            <v>389.15712570590529</v>
          </cell>
          <cell r="FR47">
            <v>320.68524530920388</v>
          </cell>
          <cell r="FS47">
            <v>321.2888682171818</v>
          </cell>
          <cell r="FT47">
            <v>237.0763683487445</v>
          </cell>
          <cell r="FU47">
            <v>436.79172976382245</v>
          </cell>
          <cell r="FV47">
            <v>436.92421255897784</v>
          </cell>
          <cell r="FW47">
            <v>349.88982164050316</v>
          </cell>
          <cell r="FX47">
            <v>120.58936641036897</v>
          </cell>
          <cell r="FY47">
            <v>255.55122634903216</v>
          </cell>
          <cell r="FZ47">
            <v>336.01057031122974</v>
          </cell>
          <cell r="GA47">
            <v>141.19998317034691</v>
          </cell>
          <cell r="GB47">
            <v>183.78692031946045</v>
          </cell>
          <cell r="GC47">
            <v>320.90239241652603</v>
          </cell>
          <cell r="GD47">
            <v>220.1624276897742</v>
          </cell>
          <cell r="GE47">
            <v>321.14100140366389</v>
          </cell>
          <cell r="GF47">
            <v>165.83379701305273</v>
          </cell>
          <cell r="GG47">
            <v>281.96064184842083</v>
          </cell>
          <cell r="GH47">
            <v>436.76884438896127</v>
          </cell>
          <cell r="GI47">
            <v>115.56737963930094</v>
          </cell>
          <cell r="GJ47">
            <v>180.57587008412895</v>
          </cell>
          <cell r="GK47">
            <v>188.59262076055327</v>
          </cell>
          <cell r="GL47">
            <v>303.21863575736609</v>
          </cell>
          <cell r="GM47">
            <v>337.35854064441946</v>
          </cell>
          <cell r="GN47">
            <v>351.23779029647397</v>
          </cell>
          <cell r="GO47">
            <v>271.28895417341221</v>
          </cell>
          <cell r="GP47">
            <v>307.87126583159119</v>
          </cell>
          <cell r="GQ47">
            <v>217.78455462044678</v>
          </cell>
          <cell r="GR47">
            <v>216.4950720895242</v>
          </cell>
          <cell r="GS47">
            <v>121.28011459424766</v>
          </cell>
          <cell r="GT47">
            <v>172.22192858432626</v>
          </cell>
          <cell r="GU47">
            <v>164.34818119055794</v>
          </cell>
          <cell r="GV47">
            <v>221.65588331413241</v>
          </cell>
          <cell r="GW47">
            <v>128.02624039114826</v>
          </cell>
          <cell r="GX47">
            <v>336.06908912563034</v>
          </cell>
          <cell r="GY47">
            <v>296.04386561687238</v>
          </cell>
          <cell r="GZ47">
            <v>233.87967411976715</v>
          </cell>
          <cell r="HA47">
            <v>202.22466562959983</v>
          </cell>
          <cell r="HB47">
            <v>117.68533899271426</v>
          </cell>
          <cell r="HC47">
            <v>306.00572340299442</v>
          </cell>
          <cell r="HD47">
            <v>287.28687558454925</v>
          </cell>
          <cell r="HE47">
            <v>303.07649046598556</v>
          </cell>
          <cell r="HF47">
            <v>351.34686235769618</v>
          </cell>
          <cell r="HG47">
            <v>217.74664091151357</v>
          </cell>
          <cell r="HH47">
            <v>238.59033801754967</v>
          </cell>
          <cell r="HI47">
            <v>301.97351705971317</v>
          </cell>
        </row>
        <row r="48">
          <cell r="B48" t="str">
            <v>urban, discontinuously built</v>
          </cell>
          <cell r="C48">
            <v>183.62982954515354</v>
          </cell>
          <cell r="D48">
            <v>77.836244676856225</v>
          </cell>
          <cell r="E48">
            <v>415.47341285812263</v>
          </cell>
          <cell r="F48">
            <v>198.05435057074558</v>
          </cell>
          <cell r="G48">
            <v>203.21210710297649</v>
          </cell>
          <cell r="H48">
            <v>206.45900676292928</v>
          </cell>
          <cell r="I48">
            <v>323.19308506836933</v>
          </cell>
          <cell r="J48">
            <v>184.97908467672104</v>
          </cell>
          <cell r="K48">
            <v>177.85043111132174</v>
          </cell>
          <cell r="L48">
            <v>162.47833453964884</v>
          </cell>
          <cell r="M48">
            <v>233.14367939799027</v>
          </cell>
          <cell r="N48">
            <v>127.08902307650766</v>
          </cell>
          <cell r="O48">
            <v>135.02488774785476</v>
          </cell>
          <cell r="P48">
            <v>93.887067728512392</v>
          </cell>
          <cell r="Q48">
            <v>355.84270169611182</v>
          </cell>
          <cell r="R48">
            <v>92.650488663264753</v>
          </cell>
          <cell r="S48">
            <v>143.17070485151842</v>
          </cell>
          <cell r="T48">
            <v>100.9330107729907</v>
          </cell>
          <cell r="U48">
            <v>289.78670855158947</v>
          </cell>
          <cell r="V48">
            <v>182.61727254749482</v>
          </cell>
          <cell r="W48">
            <v>188.36594594442309</v>
          </cell>
          <cell r="X48">
            <v>321.30638076038781</v>
          </cell>
          <cell r="Y48">
            <v>243.4796300205382</v>
          </cell>
          <cell r="Z48">
            <v>168.95201883703425</v>
          </cell>
          <cell r="AA48">
            <v>103.34644949078782</v>
          </cell>
          <cell r="AB48">
            <v>210.51447182308937</v>
          </cell>
          <cell r="AC48">
            <v>135.36239712774818</v>
          </cell>
          <cell r="AD48">
            <v>343.47299684953111</v>
          </cell>
          <cell r="AE48">
            <v>163.6688387201647</v>
          </cell>
          <cell r="AF48">
            <v>249.7367763848365</v>
          </cell>
          <cell r="AG48">
            <v>177.50161891793897</v>
          </cell>
          <cell r="AH48">
            <v>309.50997090646445</v>
          </cell>
          <cell r="AI48">
            <v>189.38989528982583</v>
          </cell>
          <cell r="AJ48">
            <v>155.83192998181684</v>
          </cell>
          <cell r="AK48">
            <v>161.07490879891077</v>
          </cell>
          <cell r="AL48">
            <v>244.25259687779953</v>
          </cell>
          <cell r="AM48">
            <v>227.07132564711407</v>
          </cell>
          <cell r="AN48">
            <v>112.92820930845095</v>
          </cell>
          <cell r="AO48">
            <v>270.52242614876536</v>
          </cell>
          <cell r="AP48">
            <v>143.10596731934007</v>
          </cell>
          <cell r="AQ48">
            <v>209.09466105883007</v>
          </cell>
          <cell r="AR48">
            <v>271.18364253794073</v>
          </cell>
          <cell r="AS48">
            <v>351.52218653404668</v>
          </cell>
          <cell r="AT48">
            <v>295.81241368427698</v>
          </cell>
          <cell r="AU48">
            <v>309.00287665894712</v>
          </cell>
          <cell r="AV48">
            <v>364.75055683632695</v>
          </cell>
          <cell r="AW48">
            <v>214.58833778141903</v>
          </cell>
          <cell r="AX48">
            <v>184.23353488788842</v>
          </cell>
          <cell r="AY48">
            <v>308.43449086307555</v>
          </cell>
          <cell r="AZ48">
            <v>196.5005375756802</v>
          </cell>
          <cell r="BA48">
            <v>338.89094020183552</v>
          </cell>
          <cell r="BB48">
            <v>185.24491533959042</v>
          </cell>
          <cell r="BC48">
            <v>153.72838110822525</v>
          </cell>
          <cell r="BD48">
            <v>142.71321123755155</v>
          </cell>
          <cell r="BE48">
            <v>300.7710756506653</v>
          </cell>
          <cell r="BF48">
            <v>181.68061920787386</v>
          </cell>
          <cell r="BG48">
            <v>102.95428290419733</v>
          </cell>
          <cell r="BH48">
            <v>300.38283733482763</v>
          </cell>
          <cell r="BI48">
            <v>204.02886361118343</v>
          </cell>
          <cell r="BJ48">
            <v>320.24994019544999</v>
          </cell>
          <cell r="BK48">
            <v>213.16979388585258</v>
          </cell>
          <cell r="BL48">
            <v>288.31039305583113</v>
          </cell>
          <cell r="BM48">
            <v>297.78083993406699</v>
          </cell>
          <cell r="BN48">
            <v>91.386407587810965</v>
          </cell>
          <cell r="BO48">
            <v>177.2136140669416</v>
          </cell>
          <cell r="BP48">
            <v>178.46967443699978</v>
          </cell>
          <cell r="BQ48">
            <v>102.93778064119348</v>
          </cell>
          <cell r="BR48">
            <v>249.5248082244016</v>
          </cell>
          <cell r="BS48">
            <v>301.33074150940041</v>
          </cell>
          <cell r="BT48">
            <v>156.25976964622234</v>
          </cell>
          <cell r="BU48">
            <v>312.91916477437002</v>
          </cell>
          <cell r="BV48">
            <v>302.1921291963335</v>
          </cell>
          <cell r="BW48">
            <v>230.61188443490431</v>
          </cell>
          <cell r="BX48">
            <v>135.81628698570111</v>
          </cell>
          <cell r="BY48">
            <v>128.19576880952565</v>
          </cell>
          <cell r="BZ48">
            <v>202.08212758452839</v>
          </cell>
          <cell r="CA48">
            <v>188.11683398571503</v>
          </cell>
          <cell r="CB48">
            <v>115.80021784389415</v>
          </cell>
          <cell r="CC48">
            <v>156.26361980554853</v>
          </cell>
          <cell r="CD48">
            <v>77.836244676856225</v>
          </cell>
          <cell r="CE48">
            <v>245.14094109619433</v>
          </cell>
          <cell r="CF48">
            <v>224.5946418667933</v>
          </cell>
          <cell r="CG48">
            <v>270.8551759197909</v>
          </cell>
          <cell r="CH48">
            <v>209.62298760787806</v>
          </cell>
          <cell r="CI48">
            <v>240.91582319311701</v>
          </cell>
          <cell r="CJ48">
            <v>214.2189183960341</v>
          </cell>
          <cell r="CK48">
            <v>250.75410320474157</v>
          </cell>
          <cell r="CL48">
            <v>221.41438181321396</v>
          </cell>
          <cell r="CM48">
            <v>250.85625556989498</v>
          </cell>
          <cell r="CN48">
            <v>164.01674137034928</v>
          </cell>
          <cell r="CO48">
            <v>394.08105566861309</v>
          </cell>
          <cell r="CP48">
            <v>211.68709178728813</v>
          </cell>
          <cell r="CQ48">
            <v>308.9062433880049</v>
          </cell>
          <cell r="CR48">
            <v>97.387921150830266</v>
          </cell>
          <cell r="CS48">
            <v>108.1575787905669</v>
          </cell>
          <cell r="CT48">
            <v>341.9296255181153</v>
          </cell>
          <cell r="CU48">
            <v>232.68387011918145</v>
          </cell>
          <cell r="CV48">
            <v>93.776952075478505</v>
          </cell>
          <cell r="CW48">
            <v>214.43285136927491</v>
          </cell>
          <cell r="CX48">
            <v>244.47680259932508</v>
          </cell>
          <cell r="CY48">
            <v>285.07665692319154</v>
          </cell>
          <cell r="CZ48">
            <v>314.48527267372327</v>
          </cell>
          <cell r="DA48">
            <v>99.009369215977259</v>
          </cell>
          <cell r="DB48">
            <v>84.439156696635777</v>
          </cell>
          <cell r="DC48">
            <v>143.34017472015796</v>
          </cell>
          <cell r="DD48">
            <v>99.097522125406186</v>
          </cell>
          <cell r="DE48">
            <v>90.901135097053782</v>
          </cell>
          <cell r="DF48">
            <v>325.90222394677073</v>
          </cell>
          <cell r="DG48">
            <v>179.39564224757561</v>
          </cell>
          <cell r="DH48">
            <v>181.78923756505932</v>
          </cell>
          <cell r="DI48">
            <v>126.53017741744935</v>
          </cell>
          <cell r="DJ48">
            <v>302.16072557780018</v>
          </cell>
          <cell r="DK48">
            <v>208.49971197317811</v>
          </cell>
          <cell r="DL48">
            <v>366.75118321105219</v>
          </cell>
          <cell r="DM48">
            <v>193.56001604282815</v>
          </cell>
          <cell r="DN48">
            <v>224.11642306582073</v>
          </cell>
          <cell r="DO48">
            <v>188.02673526537427</v>
          </cell>
          <cell r="DP48">
            <v>186.1595257509351</v>
          </cell>
          <cell r="DQ48">
            <v>160.66430877067711</v>
          </cell>
          <cell r="DR48">
            <v>308.75063149955974</v>
          </cell>
          <cell r="DS48">
            <v>165.69819884079595</v>
          </cell>
          <cell r="DT48">
            <v>163.75846097139532</v>
          </cell>
          <cell r="DU48">
            <v>273.17690563225136</v>
          </cell>
          <cell r="DV48">
            <v>208.70557123872538</v>
          </cell>
          <cell r="DW48">
            <v>178.75203600595447</v>
          </cell>
          <cell r="DX48">
            <v>197.85652552131174</v>
          </cell>
          <cell r="DY48">
            <v>127.72301863753968</v>
          </cell>
          <cell r="DZ48">
            <v>148.94071468896396</v>
          </cell>
          <cell r="EA48">
            <v>373.21996737269797</v>
          </cell>
          <cell r="EB48">
            <v>218.75815342614231</v>
          </cell>
          <cell r="EC48">
            <v>204.29426365390196</v>
          </cell>
          <cell r="ED48">
            <v>177.70650361656624</v>
          </cell>
          <cell r="EE48">
            <v>326.10168140727876</v>
          </cell>
          <cell r="EF48">
            <v>203.48653856619947</v>
          </cell>
          <cell r="EG48">
            <v>209.53939665387506</v>
          </cell>
          <cell r="EH48">
            <v>180.27774852241225</v>
          </cell>
          <cell r="EI48">
            <v>264.7095092926354</v>
          </cell>
          <cell r="EJ48">
            <v>415.47341285812263</v>
          </cell>
          <cell r="EK48">
            <v>274.60538654484981</v>
          </cell>
          <cell r="EL48">
            <v>208.30264331021397</v>
          </cell>
          <cell r="EM48">
            <v>197.26371222894758</v>
          </cell>
          <cell r="EN48">
            <v>329.83592253907136</v>
          </cell>
          <cell r="EO48">
            <v>222.94362908528467</v>
          </cell>
          <cell r="EP48">
            <v>100.20511907189839</v>
          </cell>
          <cell r="EQ48">
            <v>213.38870626199383</v>
          </cell>
          <cell r="ER48">
            <v>91.666380503873455</v>
          </cell>
          <cell r="ES48">
            <v>308.94782353419447</v>
          </cell>
          <cell r="ET48">
            <v>307.97390976602099</v>
          </cell>
          <cell r="EU48">
            <v>154.06570290147818</v>
          </cell>
          <cell r="EV48">
            <v>209.22808092348413</v>
          </cell>
          <cell r="EW48">
            <v>325.66361307376496</v>
          </cell>
          <cell r="EX48">
            <v>186.96042189320056</v>
          </cell>
          <cell r="EY48">
            <v>271.7148985546674</v>
          </cell>
          <cell r="EZ48">
            <v>208.26682394101974</v>
          </cell>
          <cell r="FA48">
            <v>101.40995621214975</v>
          </cell>
          <cell r="FB48">
            <v>190.01888001001271</v>
          </cell>
          <cell r="FC48">
            <v>153.91735115037912</v>
          </cell>
          <cell r="FD48">
            <v>176.85048447980597</v>
          </cell>
          <cell r="FE48">
            <v>177.38775697706274</v>
          </cell>
          <cell r="FF48">
            <v>178.07937557621949</v>
          </cell>
          <cell r="FG48">
            <v>177.87145306520159</v>
          </cell>
          <cell r="FH48">
            <v>153.37549589594181</v>
          </cell>
          <cell r="FI48">
            <v>257.31139883529636</v>
          </cell>
          <cell r="FJ48">
            <v>178.06990781086094</v>
          </cell>
          <cell r="FK48">
            <v>237.73662586938534</v>
          </cell>
          <cell r="FL48">
            <v>298.08037796859901</v>
          </cell>
          <cell r="FM48">
            <v>187.89477828598137</v>
          </cell>
          <cell r="FN48">
            <v>324.86790584002199</v>
          </cell>
          <cell r="FO48">
            <v>206.36215795704896</v>
          </cell>
          <cell r="FP48">
            <v>171.5000208318944</v>
          </cell>
          <cell r="FQ48">
            <v>304.60783253091819</v>
          </cell>
          <cell r="FR48">
            <v>309.34773537149636</v>
          </cell>
          <cell r="FS48">
            <v>309.30070161940102</v>
          </cell>
          <cell r="FT48">
            <v>192.46795220785557</v>
          </cell>
          <cell r="FU48">
            <v>319.78369124833102</v>
          </cell>
          <cell r="FV48">
            <v>366.20866757727936</v>
          </cell>
          <cell r="FW48">
            <v>324.82729381492197</v>
          </cell>
          <cell r="FX48">
            <v>97.700336444681028</v>
          </cell>
          <cell r="FY48">
            <v>233.5108311818127</v>
          </cell>
          <cell r="FZ48">
            <v>252.11761502900944</v>
          </cell>
          <cell r="GA48">
            <v>136.1649762240605</v>
          </cell>
          <cell r="GB48">
            <v>126.73093470306458</v>
          </cell>
          <cell r="GC48">
            <v>263.11463447413712</v>
          </cell>
          <cell r="GD48">
            <v>205.09861211839802</v>
          </cell>
          <cell r="GE48">
            <v>272.78669112201948</v>
          </cell>
          <cell r="GF48">
            <v>125.92649965770659</v>
          </cell>
          <cell r="GG48">
            <v>164.86520715748384</v>
          </cell>
          <cell r="GH48">
            <v>397.96988588164527</v>
          </cell>
          <cell r="GI48">
            <v>109.13940492543566</v>
          </cell>
          <cell r="GJ48">
            <v>104.46198825562736</v>
          </cell>
          <cell r="GK48">
            <v>156.15323505958094</v>
          </cell>
          <cell r="GL48">
            <v>240.8978959551028</v>
          </cell>
          <cell r="GM48">
            <v>257.89542803890333</v>
          </cell>
          <cell r="GN48">
            <v>298.54299368186139</v>
          </cell>
          <cell r="GO48">
            <v>191.2773759392505</v>
          </cell>
          <cell r="GP48">
            <v>231.44167503072515</v>
          </cell>
          <cell r="GQ48">
            <v>206.75173300536625</v>
          </cell>
          <cell r="GR48">
            <v>127.29749700111525</v>
          </cell>
          <cell r="GS48">
            <v>99.957214678637257</v>
          </cell>
          <cell r="GT48">
            <v>161.14875919476154</v>
          </cell>
          <cell r="GU48">
            <v>149.63686110025955</v>
          </cell>
          <cell r="GV48">
            <v>165.46661809078591</v>
          </cell>
          <cell r="GW48">
            <v>97.836823620766765</v>
          </cell>
          <cell r="GX48">
            <v>225.41791431879381</v>
          </cell>
          <cell r="GY48">
            <v>212.92538709878079</v>
          </cell>
          <cell r="GZ48">
            <v>114.99240720991271</v>
          </cell>
          <cell r="HA48">
            <v>177.70704460037953</v>
          </cell>
          <cell r="HB48">
            <v>107.57346382024063</v>
          </cell>
          <cell r="HC48">
            <v>300.61572121669877</v>
          </cell>
          <cell r="HD48">
            <v>268.54983638290855</v>
          </cell>
          <cell r="HE48">
            <v>256.94405349606012</v>
          </cell>
          <cell r="HF48">
            <v>303.16222193406998</v>
          </cell>
          <cell r="HG48">
            <v>208.63085429594287</v>
          </cell>
          <cell r="HH48">
            <v>169.55645809537342</v>
          </cell>
          <cell r="HI48">
            <v>275.23002975126803</v>
          </cell>
        </row>
        <row r="49">
          <cell r="B49" t="str">
            <v>urban, green areas</v>
          </cell>
          <cell r="C49">
            <v>120.51307980771679</v>
          </cell>
          <cell r="D49">
            <v>46.343781190272203</v>
          </cell>
          <cell r="E49">
            <v>288.46130840546675</v>
          </cell>
          <cell r="F49">
            <v>69.316544616876669</v>
          </cell>
          <cell r="G49">
            <v>182.747595293334</v>
          </cell>
          <cell r="H49">
            <v>75.690888322427611</v>
          </cell>
          <cell r="I49">
            <v>222.1767521496524</v>
          </cell>
          <cell r="J49">
            <v>136.19175412577195</v>
          </cell>
          <cell r="K49">
            <v>132.61471533552927</v>
          </cell>
          <cell r="L49">
            <v>138.78658984571732</v>
          </cell>
          <cell r="M49">
            <v>102.39484658880143</v>
          </cell>
          <cell r="N49">
            <v>87.319193206609896</v>
          </cell>
          <cell r="O49">
            <v>109.4768742666601</v>
          </cell>
          <cell r="P49">
            <v>48.137247949517842</v>
          </cell>
          <cell r="Q49">
            <v>250.23153095681158</v>
          </cell>
          <cell r="R49">
            <v>49.238194343318142</v>
          </cell>
          <cell r="S49">
            <v>111.77454598666534</v>
          </cell>
          <cell r="T49">
            <v>55.951080666725673</v>
          </cell>
          <cell r="U49">
            <v>244.74431160119326</v>
          </cell>
          <cell r="V49">
            <v>169.14248415794825</v>
          </cell>
          <cell r="W49">
            <v>135.7125199104018</v>
          </cell>
          <cell r="X49">
            <v>200.86825855911997</v>
          </cell>
          <cell r="Y49">
            <v>260.95960207455437</v>
          </cell>
          <cell r="Z49">
            <v>134.50657695654871</v>
          </cell>
          <cell r="AA49">
            <v>95.813512035827202</v>
          </cell>
          <cell r="AB49">
            <v>193.08661398348085</v>
          </cell>
          <cell r="AC49">
            <v>109.65869052659539</v>
          </cell>
          <cell r="AD49">
            <v>233.88650975678433</v>
          </cell>
          <cell r="AE49">
            <v>119.13956844705858</v>
          </cell>
          <cell r="AF49">
            <v>236.6346118987455</v>
          </cell>
          <cell r="AG49">
            <v>133.02890163232476</v>
          </cell>
          <cell r="AH49">
            <v>279.19859853578629</v>
          </cell>
          <cell r="AI49">
            <v>150.93919035371255</v>
          </cell>
          <cell r="AJ49">
            <v>123.20622815752448</v>
          </cell>
          <cell r="AK49">
            <v>136.64602424102316</v>
          </cell>
          <cell r="AL49">
            <v>241.41079823065121</v>
          </cell>
          <cell r="AM49">
            <v>209.46783541165925</v>
          </cell>
          <cell r="AN49">
            <v>63.555691283413537</v>
          </cell>
          <cell r="AO49">
            <v>139.40007630495325</v>
          </cell>
          <cell r="AP49">
            <v>111.7809551665507</v>
          </cell>
          <cell r="AQ49">
            <v>187.16564471682281</v>
          </cell>
          <cell r="AR49">
            <v>140.74169401213607</v>
          </cell>
          <cell r="AS49">
            <v>244.41648567287106</v>
          </cell>
          <cell r="AT49">
            <v>171.80218717445337</v>
          </cell>
          <cell r="AU49">
            <v>279.58867103387655</v>
          </cell>
          <cell r="AV49">
            <v>260.88911964617876</v>
          </cell>
          <cell r="AW49">
            <v>180.23009808162462</v>
          </cell>
          <cell r="AX49">
            <v>168.34262253600929</v>
          </cell>
          <cell r="AY49">
            <v>280.02589087685465</v>
          </cell>
          <cell r="AZ49">
            <v>171.88424185311112</v>
          </cell>
          <cell r="BA49">
            <v>227.84042303520621</v>
          </cell>
          <cell r="BB49">
            <v>173.07992958211122</v>
          </cell>
          <cell r="BC49">
            <v>123.37849407945259</v>
          </cell>
          <cell r="BD49">
            <v>103.90966686435715</v>
          </cell>
          <cell r="BE49">
            <v>175.95335713121139</v>
          </cell>
          <cell r="BF49">
            <v>139.10051150719895</v>
          </cell>
          <cell r="BG49">
            <v>55.130436831671339</v>
          </cell>
          <cell r="BH49">
            <v>279.56456672222794</v>
          </cell>
          <cell r="BI49">
            <v>166.19045419724148</v>
          </cell>
          <cell r="BJ49">
            <v>283.32254212900961</v>
          </cell>
          <cell r="BK49">
            <v>84.462200889911344</v>
          </cell>
          <cell r="BL49">
            <v>277.15568358045937</v>
          </cell>
          <cell r="BM49">
            <v>279.46726547444382</v>
          </cell>
          <cell r="BN49">
            <v>47.713557084485799</v>
          </cell>
          <cell r="BO49">
            <v>141.58469975925343</v>
          </cell>
          <cell r="BP49">
            <v>137.4754415545965</v>
          </cell>
          <cell r="BQ49">
            <v>58.106366555842449</v>
          </cell>
          <cell r="BR49">
            <v>124.48935253490029</v>
          </cell>
          <cell r="BS49">
            <v>278.28467906547115</v>
          </cell>
          <cell r="BT49">
            <v>104.10192450401604</v>
          </cell>
          <cell r="BU49">
            <v>190.68000162381887</v>
          </cell>
          <cell r="BV49">
            <v>277.62207315244575</v>
          </cell>
          <cell r="BW49">
            <v>217.76107169424307</v>
          </cell>
          <cell r="BX49">
            <v>110.25494177864057</v>
          </cell>
          <cell r="BY49">
            <v>103.17599849358336</v>
          </cell>
          <cell r="BZ49">
            <v>164.36642198318432</v>
          </cell>
          <cell r="CA49">
            <v>161.59462364775624</v>
          </cell>
          <cell r="CB49">
            <v>70.791605102968447</v>
          </cell>
          <cell r="CC49">
            <v>121.86567815337753</v>
          </cell>
          <cell r="CD49">
            <v>46.343781190272203</v>
          </cell>
          <cell r="CE49">
            <v>255.05002181907111</v>
          </cell>
          <cell r="CF49">
            <v>232.81138307411766</v>
          </cell>
          <cell r="CG49">
            <v>273.33495147251688</v>
          </cell>
          <cell r="CH49">
            <v>155.89899810508595</v>
          </cell>
          <cell r="CI49">
            <v>230.55083382095182</v>
          </cell>
          <cell r="CJ49">
            <v>177.90069738095622</v>
          </cell>
          <cell r="CK49">
            <v>238.45708703437234</v>
          </cell>
          <cell r="CL49">
            <v>189.72659598658069</v>
          </cell>
          <cell r="CM49">
            <v>228.4496495487958</v>
          </cell>
          <cell r="CN49">
            <v>130.39131581981232</v>
          </cell>
          <cell r="CO49">
            <v>268.04139685690564</v>
          </cell>
          <cell r="CP49">
            <v>199.79172052284537</v>
          </cell>
          <cell r="CQ49">
            <v>279.66300431921672</v>
          </cell>
          <cell r="CR49">
            <v>51.91832873778079</v>
          </cell>
          <cell r="CS49">
            <v>77.218452940933332</v>
          </cell>
          <cell r="CT49">
            <v>225.91208681649576</v>
          </cell>
          <cell r="CU49">
            <v>174.35153328613416</v>
          </cell>
          <cell r="CV49">
            <v>49.262536071862485</v>
          </cell>
          <cell r="CW49">
            <v>183.85819769411987</v>
          </cell>
          <cell r="CX49">
            <v>253.34976433120357</v>
          </cell>
          <cell r="CY49">
            <v>265.82471619197605</v>
          </cell>
          <cell r="CZ49">
            <v>175.74056143935701</v>
          </cell>
          <cell r="DA49">
            <v>53.578790130161551</v>
          </cell>
          <cell r="DB49">
            <v>53.14947303129955</v>
          </cell>
          <cell r="DC49">
            <v>111.79079117637252</v>
          </cell>
          <cell r="DD49">
            <v>53.566886037506599</v>
          </cell>
          <cell r="DE49">
            <v>47.63290257770683</v>
          </cell>
          <cell r="DF49">
            <v>283.2175601766283</v>
          </cell>
          <cell r="DG49">
            <v>143.43743393643618</v>
          </cell>
          <cell r="DH49">
            <v>155.05843689594954</v>
          </cell>
          <cell r="DI49">
            <v>80.278500176833177</v>
          </cell>
          <cell r="DJ49">
            <v>277.64622978208672</v>
          </cell>
          <cell r="DK49">
            <v>78.07081903749588</v>
          </cell>
          <cell r="DL49">
            <v>242.66757171051319</v>
          </cell>
          <cell r="DM49">
            <v>144.32841047408317</v>
          </cell>
          <cell r="DN49">
            <v>191.17731723116029</v>
          </cell>
          <cell r="DO49">
            <v>169.51390073346226</v>
          </cell>
          <cell r="DP49">
            <v>147.16591491020299</v>
          </cell>
          <cell r="DQ49">
            <v>132.1044094905175</v>
          </cell>
          <cell r="DR49">
            <v>279.78270577186686</v>
          </cell>
          <cell r="DS49">
            <v>120.45976942992559</v>
          </cell>
          <cell r="DT49">
            <v>127.60374122542542</v>
          </cell>
          <cell r="DU49">
            <v>279.20316886539467</v>
          </cell>
          <cell r="DV49">
            <v>78.8435806317637</v>
          </cell>
          <cell r="DW49">
            <v>138.90771301980277</v>
          </cell>
          <cell r="DX49">
            <v>67.246996308758611</v>
          </cell>
          <cell r="DY49">
            <v>84.587933995401983</v>
          </cell>
          <cell r="DZ49">
            <v>117.16279793398168</v>
          </cell>
          <cell r="EA49">
            <v>272.62678699719004</v>
          </cell>
          <cell r="EB49">
            <v>215.16084154935049</v>
          </cell>
          <cell r="EC49">
            <v>73.49463203538491</v>
          </cell>
          <cell r="ED49">
            <v>135.29264169982216</v>
          </cell>
          <cell r="EE49">
            <v>283.06413136085291</v>
          </cell>
          <cell r="EF49">
            <v>72.770608595215052</v>
          </cell>
          <cell r="EG49">
            <v>109.06662407299802</v>
          </cell>
          <cell r="EH49">
            <v>138.18044149114593</v>
          </cell>
          <cell r="EI49">
            <v>245.80674789861231</v>
          </cell>
          <cell r="EJ49">
            <v>288.46130840546675</v>
          </cell>
          <cell r="EK49">
            <v>279.06437703323536</v>
          </cell>
          <cell r="EL49">
            <v>78.783997924793141</v>
          </cell>
          <cell r="EM49">
            <v>159.09489873238559</v>
          </cell>
          <cell r="EN49">
            <v>216.05367254910456</v>
          </cell>
          <cell r="EO49">
            <v>98.711217843474003</v>
          </cell>
          <cell r="EP49">
            <v>55.223427544187388</v>
          </cell>
          <cell r="EQ49">
            <v>78.515305580986961</v>
          </cell>
          <cell r="ER49">
            <v>46.44216697569501</v>
          </cell>
          <cell r="ES49">
            <v>279.63101959137862</v>
          </cell>
          <cell r="ET49">
            <v>280.38018402843511</v>
          </cell>
          <cell r="EU49">
            <v>126.6143998706371</v>
          </cell>
          <cell r="EV49">
            <v>106.07097452568189</v>
          </cell>
          <cell r="EW49">
            <v>283.40110700201734</v>
          </cell>
          <cell r="EX49">
            <v>134.82354437601199</v>
          </cell>
          <cell r="EY49">
            <v>154.37936692674759</v>
          </cell>
          <cell r="EZ49">
            <v>190.94648113244585</v>
          </cell>
          <cell r="FA49">
            <v>56.347392932523164</v>
          </cell>
          <cell r="FB49">
            <v>151.61731547914482</v>
          </cell>
          <cell r="FC49">
            <v>105.18484787920617</v>
          </cell>
          <cell r="FD49">
            <v>135.91823392878831</v>
          </cell>
          <cell r="FE49">
            <v>133.72886869257317</v>
          </cell>
          <cell r="FF49">
            <v>133.04151185707522</v>
          </cell>
          <cell r="FG49">
            <v>133.40757662916045</v>
          </cell>
          <cell r="FH49">
            <v>128.41034377147852</v>
          </cell>
          <cell r="FI49">
            <v>250.98566981763327</v>
          </cell>
          <cell r="FJ49">
            <v>132.94442986063308</v>
          </cell>
          <cell r="FK49">
            <v>172.27513722693337</v>
          </cell>
          <cell r="FL49">
            <v>283.07159060973174</v>
          </cell>
          <cell r="FM49">
            <v>148.95470353878986</v>
          </cell>
          <cell r="FN49">
            <v>284.01318948951194</v>
          </cell>
          <cell r="FO49">
            <v>76.080100172360417</v>
          </cell>
          <cell r="FP49">
            <v>125.37393227237622</v>
          </cell>
          <cell r="FQ49">
            <v>183.2095527733357</v>
          </cell>
          <cell r="FR49">
            <v>279.32339510114639</v>
          </cell>
          <cell r="FS49">
            <v>256.60329174677304</v>
          </cell>
          <cell r="FT49">
            <v>150.46617092663422</v>
          </cell>
          <cell r="FU49">
            <v>203.07969289002608</v>
          </cell>
          <cell r="FV49">
            <v>263.54547211928605</v>
          </cell>
          <cell r="FW49">
            <v>284.04442950881958</v>
          </cell>
          <cell r="FX49">
            <v>52.271361215474414</v>
          </cell>
          <cell r="FY49">
            <v>103.06928688295244</v>
          </cell>
          <cell r="FZ49">
            <v>232.54528053929809</v>
          </cell>
          <cell r="GA49">
            <v>111.40760875244581</v>
          </cell>
          <cell r="GB49">
            <v>86.141849964918563</v>
          </cell>
          <cell r="GC49">
            <v>253.62844515373874</v>
          </cell>
          <cell r="GD49">
            <v>74.658111395976334</v>
          </cell>
          <cell r="GE49">
            <v>264.90609787151061</v>
          </cell>
          <cell r="GF49">
            <v>83.24090356415357</v>
          </cell>
          <cell r="GG49">
            <v>109.69549586211413</v>
          </cell>
          <cell r="GH49">
            <v>272.58258438905585</v>
          </cell>
          <cell r="GI49">
            <v>76.996383531038276</v>
          </cell>
          <cell r="GJ49">
            <v>66.413002843271528</v>
          </cell>
          <cell r="GK49">
            <v>126.5399241838341</v>
          </cell>
          <cell r="GL49">
            <v>238.16418146951594</v>
          </cell>
          <cell r="GM49">
            <v>128.42710900069522</v>
          </cell>
          <cell r="GN49">
            <v>283.00753054268813</v>
          </cell>
          <cell r="GO49">
            <v>165.5198398084523</v>
          </cell>
          <cell r="GP49">
            <v>242.73257201885042</v>
          </cell>
          <cell r="GQ49">
            <v>75.377764364989147</v>
          </cell>
          <cell r="GR49">
            <v>91.141301852485327</v>
          </cell>
          <cell r="GS49">
            <v>55.105310536278068</v>
          </cell>
          <cell r="GT49">
            <v>130.58670390174748</v>
          </cell>
          <cell r="GU49">
            <v>118.70676971162391</v>
          </cell>
          <cell r="GV49">
            <v>131.61171234369297</v>
          </cell>
          <cell r="GW49">
            <v>52.131550303411139</v>
          </cell>
          <cell r="GX49">
            <v>192.69613802678819</v>
          </cell>
          <cell r="GY49">
            <v>87.447891781141664</v>
          </cell>
          <cell r="GZ49">
            <v>83.683222254879411</v>
          </cell>
          <cell r="HA49">
            <v>133.12779858862416</v>
          </cell>
          <cell r="HB49">
            <v>60.036684340321237</v>
          </cell>
          <cell r="HC49">
            <v>278.83469467524168</v>
          </cell>
          <cell r="HD49">
            <v>137.95373094793382</v>
          </cell>
          <cell r="HE49">
            <v>259.33147890520127</v>
          </cell>
          <cell r="HF49">
            <v>282.92362895713262</v>
          </cell>
          <cell r="HG49">
            <v>77.638603042276458</v>
          </cell>
          <cell r="HH49">
            <v>142.74610968019815</v>
          </cell>
          <cell r="HI49">
            <v>145.15767407614044</v>
          </cell>
        </row>
        <row r="50">
          <cell r="B50" t="str">
            <v>industrial area</v>
          </cell>
          <cell r="C50">
            <v>243.53951282654785</v>
          </cell>
          <cell r="D50">
            <v>83.153775289497091</v>
          </cell>
          <cell r="E50">
            <v>434.37246399539015</v>
          </cell>
          <cell r="F50">
            <v>214.29518557925849</v>
          </cell>
          <cell r="G50">
            <v>267.91396526032452</v>
          </cell>
          <cell r="H50">
            <v>207.99352018777751</v>
          </cell>
          <cell r="I50">
            <v>373.74115303331757</v>
          </cell>
          <cell r="J50">
            <v>224.19587467699449</v>
          </cell>
          <cell r="K50">
            <v>180.09876780961321</v>
          </cell>
          <cell r="L50">
            <v>173.38098392548611</v>
          </cell>
          <cell r="M50">
            <v>233.99191643593809</v>
          </cell>
          <cell r="N50">
            <v>161.25002898498207</v>
          </cell>
          <cell r="O50">
            <v>137.74408438219382</v>
          </cell>
          <cell r="P50">
            <v>104.72173056896635</v>
          </cell>
          <cell r="Q50">
            <v>420.25810562541005</v>
          </cell>
          <cell r="R50">
            <v>105.9504302979683</v>
          </cell>
          <cell r="S50">
            <v>145.31954541317504</v>
          </cell>
          <cell r="T50">
            <v>101.48863815271632</v>
          </cell>
          <cell r="U50">
            <v>305.28369520271741</v>
          </cell>
          <cell r="V50">
            <v>239.97896734062829</v>
          </cell>
          <cell r="W50">
            <v>249.19201252932052</v>
          </cell>
          <cell r="X50">
            <v>420.46605436922505</v>
          </cell>
          <cell r="Y50">
            <v>305.07341243506363</v>
          </cell>
          <cell r="Z50">
            <v>222.60410427661989</v>
          </cell>
          <cell r="AA50">
            <v>246.79430744981164</v>
          </cell>
          <cell r="AB50">
            <v>289.88103154357833</v>
          </cell>
          <cell r="AC50">
            <v>137.76015202259535</v>
          </cell>
          <cell r="AD50">
            <v>420.39987978923386</v>
          </cell>
          <cell r="AE50">
            <v>163.24293815211885</v>
          </cell>
          <cell r="AF50">
            <v>312.62009348695466</v>
          </cell>
          <cell r="AG50">
            <v>179.59249659833716</v>
          </cell>
          <cell r="AH50">
            <v>312.12619807454882</v>
          </cell>
          <cell r="AI50">
            <v>230.40313074006193</v>
          </cell>
          <cell r="AJ50">
            <v>176.57559671980118</v>
          </cell>
          <cell r="AK50">
            <v>183.78060919074528</v>
          </cell>
          <cell r="AL50">
            <v>287.32896370978466</v>
          </cell>
          <cell r="AM50">
            <v>312.40453092290198</v>
          </cell>
          <cell r="AN50">
            <v>154.32221722793605</v>
          </cell>
          <cell r="AO50">
            <v>269.93608499397124</v>
          </cell>
          <cell r="AP50">
            <v>145.16547828177693</v>
          </cell>
          <cell r="AQ50">
            <v>309.20071015738432</v>
          </cell>
          <cell r="AR50">
            <v>270.64669047169258</v>
          </cell>
          <cell r="AS50">
            <v>420.36672259215152</v>
          </cell>
          <cell r="AT50">
            <v>336.21482061131735</v>
          </cell>
          <cell r="AU50">
            <v>311.54108932741349</v>
          </cell>
          <cell r="AV50">
            <v>434.37246399539015</v>
          </cell>
          <cell r="AW50">
            <v>312.02525052999681</v>
          </cell>
          <cell r="AX50">
            <v>285.23915560737402</v>
          </cell>
          <cell r="AY50">
            <v>310.88525956294632</v>
          </cell>
          <cell r="AZ50">
            <v>268.02617957158805</v>
          </cell>
          <cell r="BA50">
            <v>420.44764234114996</v>
          </cell>
          <cell r="BB50">
            <v>248.6463877574233</v>
          </cell>
          <cell r="BC50">
            <v>168.19212886830758</v>
          </cell>
          <cell r="BD50">
            <v>181.8799707764577</v>
          </cell>
          <cell r="BE50">
            <v>364.40899795359883</v>
          </cell>
          <cell r="BF50">
            <v>271.32580713540904</v>
          </cell>
          <cell r="BG50">
            <v>94.422035485132753</v>
          </cell>
          <cell r="BH50">
            <v>311.57724579488638</v>
          </cell>
          <cell r="BI50">
            <v>242.97004617663717</v>
          </cell>
          <cell r="BJ50">
            <v>328.24343675250839</v>
          </cell>
          <cell r="BK50">
            <v>204.64862082518661</v>
          </cell>
          <cell r="BL50">
            <v>328.63178983329692</v>
          </cell>
          <cell r="BM50">
            <v>311.72319766656256</v>
          </cell>
          <cell r="BN50">
            <v>108.48313543397232</v>
          </cell>
          <cell r="BO50">
            <v>247.51137393390297</v>
          </cell>
          <cell r="BP50">
            <v>203.44405841694081</v>
          </cell>
          <cell r="BQ50">
            <v>101.64541152910816</v>
          </cell>
          <cell r="BR50">
            <v>357.03207216039903</v>
          </cell>
          <cell r="BS50">
            <v>303.83237718397726</v>
          </cell>
          <cell r="BT50">
            <v>213.19120485784273</v>
          </cell>
          <cell r="BU50">
            <v>404.11082902422197</v>
          </cell>
          <cell r="BV50">
            <v>304.82628605351539</v>
          </cell>
          <cell r="BW50">
            <v>294.49081548907736</v>
          </cell>
          <cell r="BX50">
            <v>138.13194715521831</v>
          </cell>
          <cell r="BY50">
            <v>246.60462647400814</v>
          </cell>
          <cell r="BZ50">
            <v>283.99429332643081</v>
          </cell>
          <cell r="CA50">
            <v>240.4920816802545</v>
          </cell>
          <cell r="CB50">
            <v>118.06525808118658</v>
          </cell>
          <cell r="CC50">
            <v>219.33466101815665</v>
          </cell>
          <cell r="CD50">
            <v>171.07072062967509</v>
          </cell>
          <cell r="CE50">
            <v>312.02983799700678</v>
          </cell>
          <cell r="CF50">
            <v>305.1185448304991</v>
          </cell>
          <cell r="CG50">
            <v>311.47585547209422</v>
          </cell>
          <cell r="CH50">
            <v>292.04314891655383</v>
          </cell>
          <cell r="CI50">
            <v>294.33324750543511</v>
          </cell>
          <cell r="CJ50">
            <v>287.45832744494942</v>
          </cell>
          <cell r="CK50">
            <v>312.27904809062636</v>
          </cell>
          <cell r="CL50">
            <v>291.01912338295654</v>
          </cell>
          <cell r="CM50">
            <v>328.62354295177795</v>
          </cell>
          <cell r="CN50">
            <v>201.4634351882566</v>
          </cell>
          <cell r="CO50">
            <v>420.49465573909765</v>
          </cell>
          <cell r="CP50">
            <v>294.73560144917496</v>
          </cell>
          <cell r="CQ50">
            <v>311.4295893994032</v>
          </cell>
          <cell r="CR50">
            <v>98.89892104104905</v>
          </cell>
          <cell r="CS50">
            <v>106.9421364904244</v>
          </cell>
          <cell r="CT50">
            <v>420.47329455925433</v>
          </cell>
          <cell r="CU50">
            <v>313.73313517173051</v>
          </cell>
          <cell r="CV50">
            <v>104.35782786908177</v>
          </cell>
          <cell r="CW50">
            <v>298.8695071392325</v>
          </cell>
          <cell r="CX50">
            <v>312.38581894234471</v>
          </cell>
          <cell r="CY50">
            <v>313.65267565805868</v>
          </cell>
          <cell r="CZ50">
            <v>393.35826897989784</v>
          </cell>
          <cell r="DA50">
            <v>99.85893758288482</v>
          </cell>
          <cell r="DB50">
            <v>83.153775289497091</v>
          </cell>
          <cell r="DC50">
            <v>145.8949614242064</v>
          </cell>
          <cell r="DD50">
            <v>103.9694779197015</v>
          </cell>
          <cell r="DE50">
            <v>106.96147086331582</v>
          </cell>
          <cell r="DF50">
            <v>328.40090968108041</v>
          </cell>
          <cell r="DG50">
            <v>255.12798665261607</v>
          </cell>
          <cell r="DH50">
            <v>267.7247695784489</v>
          </cell>
          <cell r="DI50">
            <v>124.11343484994019</v>
          </cell>
          <cell r="DJ50">
            <v>304.79005110905388</v>
          </cell>
          <cell r="DK50">
            <v>207.43769726198531</v>
          </cell>
          <cell r="DL50">
            <v>418.57516876983561</v>
          </cell>
          <cell r="DM50">
            <v>261.840858698695</v>
          </cell>
          <cell r="DN50">
            <v>313.69037899723537</v>
          </cell>
          <cell r="DO50">
            <v>259.59009635795638</v>
          </cell>
          <cell r="DP50">
            <v>224.15092644645759</v>
          </cell>
          <cell r="DQ50">
            <v>191.19887765307169</v>
          </cell>
          <cell r="DR50">
            <v>311.250037220428</v>
          </cell>
          <cell r="DS50">
            <v>168.3028313298835</v>
          </cell>
          <cell r="DT50">
            <v>262.15460280171624</v>
          </cell>
          <cell r="DU50">
            <v>312.11934258013628</v>
          </cell>
          <cell r="DV50">
            <v>205.18302638229378</v>
          </cell>
          <cell r="DW50">
            <v>205.02066880943548</v>
          </cell>
          <cell r="DX50">
            <v>231.12258323681863</v>
          </cell>
          <cell r="DY50">
            <v>152.73629513428972</v>
          </cell>
          <cell r="DZ50">
            <v>149.07401939968946</v>
          </cell>
          <cell r="EA50">
            <v>420.3747794106996</v>
          </cell>
          <cell r="EB50">
            <v>304.14615619489473</v>
          </cell>
          <cell r="EC50">
            <v>205.52456432181768</v>
          </cell>
          <cell r="ED50">
            <v>207.87057645690362</v>
          </cell>
          <cell r="EE50">
            <v>328.63105290474346</v>
          </cell>
          <cell r="EF50">
            <v>206.75057498946597</v>
          </cell>
          <cell r="EG50">
            <v>353.59874663480298</v>
          </cell>
          <cell r="EH50">
            <v>266.05003461888612</v>
          </cell>
          <cell r="EI50">
            <v>328.99332013581591</v>
          </cell>
          <cell r="EJ50">
            <v>418.47296820409986</v>
          </cell>
          <cell r="EK50">
            <v>312.32753032837525</v>
          </cell>
          <cell r="EL50">
            <v>202.59928209065228</v>
          </cell>
          <cell r="EM50">
            <v>271.88667569544612</v>
          </cell>
          <cell r="EN50">
            <v>420.45202670858907</v>
          </cell>
          <cell r="EO50">
            <v>357.13420225728214</v>
          </cell>
          <cell r="EP50">
            <v>100.3499476661686</v>
          </cell>
          <cell r="EQ50">
            <v>200.95127734125651</v>
          </cell>
          <cell r="ER50">
            <v>117.69808867905066</v>
          </cell>
          <cell r="ES50">
            <v>311.47756649116042</v>
          </cell>
          <cell r="ET50">
            <v>310.35381983557568</v>
          </cell>
          <cell r="EU50">
            <v>189.04536117008186</v>
          </cell>
          <cell r="EV50">
            <v>353.63543968226122</v>
          </cell>
          <cell r="EW50">
            <v>328.12558944299678</v>
          </cell>
          <cell r="EX50">
            <v>243.9663249571839</v>
          </cell>
          <cell r="EY50">
            <v>349.52486818194006</v>
          </cell>
          <cell r="EZ50">
            <v>284.35362707892619</v>
          </cell>
          <cell r="FA50">
            <v>100.91028206252633</v>
          </cell>
          <cell r="FB50">
            <v>232.01000572674158</v>
          </cell>
          <cell r="FC50">
            <v>189.29531541361126</v>
          </cell>
          <cell r="FD50">
            <v>199.45042295028134</v>
          </cell>
          <cell r="FE50">
            <v>179.82401078278318</v>
          </cell>
          <cell r="FF50">
            <v>180.50423473687732</v>
          </cell>
          <cell r="FG50">
            <v>180.42062994520995</v>
          </cell>
          <cell r="FH50">
            <v>155.9525492237583</v>
          </cell>
          <cell r="FI50">
            <v>329.1843932649316</v>
          </cell>
          <cell r="FJ50">
            <v>180.47460809086721</v>
          </cell>
          <cell r="FK50">
            <v>283.01855978366166</v>
          </cell>
          <cell r="FL50">
            <v>328.61986403142521</v>
          </cell>
          <cell r="FM50">
            <v>226.30102056557209</v>
          </cell>
          <cell r="FN50">
            <v>327.20746571175482</v>
          </cell>
          <cell r="FO50">
            <v>205.58851781572886</v>
          </cell>
          <cell r="FP50">
            <v>188.53727321676163</v>
          </cell>
          <cell r="FQ50">
            <v>360.14416986249012</v>
          </cell>
          <cell r="FR50">
            <v>311.9390032265087</v>
          </cell>
          <cell r="FS50">
            <v>312.63549119725246</v>
          </cell>
          <cell r="FT50">
            <v>210.9630396574953</v>
          </cell>
          <cell r="FU50">
            <v>401.57475575917192</v>
          </cell>
          <cell r="FV50">
            <v>420.35299887919768</v>
          </cell>
          <cell r="FW50">
            <v>327.1606056827934</v>
          </cell>
          <cell r="FX50">
            <v>98.620228006934582</v>
          </cell>
          <cell r="FY50">
            <v>238.52695993676829</v>
          </cell>
          <cell r="FZ50">
            <v>313.65916184132413</v>
          </cell>
          <cell r="GA50">
            <v>138.53881929942375</v>
          </cell>
          <cell r="GB50">
            <v>155.32811573305415</v>
          </cell>
          <cell r="GC50">
            <v>312.18955758111116</v>
          </cell>
          <cell r="GD50">
            <v>204.22334751057613</v>
          </cell>
          <cell r="GE50">
            <v>312.4648756431933</v>
          </cell>
          <cell r="GF50">
            <v>140.6193602525878</v>
          </cell>
          <cell r="GG50">
            <v>245.4617006956997</v>
          </cell>
          <cell r="GH50">
            <v>420.17372791379398</v>
          </cell>
          <cell r="GI50">
            <v>106.95979331080069</v>
          </cell>
          <cell r="GJ50">
            <v>148.4932174441316</v>
          </cell>
          <cell r="GK50">
            <v>176.3536744089931</v>
          </cell>
          <cell r="GL50">
            <v>294.52676143592669</v>
          </cell>
          <cell r="GM50">
            <v>308.30955020247791</v>
          </cell>
          <cell r="GN50">
            <v>328.71595413199054</v>
          </cell>
          <cell r="GO50">
            <v>250.921326332435</v>
          </cell>
          <cell r="GP50">
            <v>305.15990272539472</v>
          </cell>
          <cell r="GQ50">
            <v>201.91484258111117</v>
          </cell>
          <cell r="GR50">
            <v>181.91161028161233</v>
          </cell>
          <cell r="GS50">
            <v>99.515075485197656</v>
          </cell>
          <cell r="GT50">
            <v>163.64484688147101</v>
          </cell>
          <cell r="GU50">
            <v>155.12799397458713</v>
          </cell>
          <cell r="GV50">
            <v>206.50897520848105</v>
          </cell>
          <cell r="GW50">
            <v>104.7864990944079</v>
          </cell>
          <cell r="GX50">
            <v>313.72668355024791</v>
          </cell>
          <cell r="GY50">
            <v>268.58197689827841</v>
          </cell>
          <cell r="GZ50">
            <v>214.67007899566968</v>
          </cell>
          <cell r="HA50">
            <v>179.92286814627553</v>
          </cell>
          <cell r="HB50">
            <v>95.376480257780187</v>
          </cell>
          <cell r="HC50">
            <v>303.00735376932147</v>
          </cell>
          <cell r="HD50">
            <v>270.81721338830585</v>
          </cell>
          <cell r="HE50">
            <v>294.36274763817988</v>
          </cell>
          <cell r="HF50">
            <v>328.84180651032386</v>
          </cell>
          <cell r="HG50">
            <v>201.21772889716729</v>
          </cell>
          <cell r="HH50">
            <v>220.11265333358051</v>
          </cell>
          <cell r="HI50">
            <v>284.14667485617161</v>
          </cell>
        </row>
        <row r="51">
          <cell r="B51" t="str">
            <v>mineral extraction site</v>
          </cell>
          <cell r="C51">
            <v>206.84494634689275</v>
          </cell>
          <cell r="D51">
            <v>74.822527052071536</v>
          </cell>
          <cell r="E51">
            <v>459.77274018175865</v>
          </cell>
          <cell r="F51">
            <v>121.26079511743747</v>
          </cell>
          <cell r="G51">
            <v>212.93000571375339</v>
          </cell>
          <cell r="H51">
            <v>130.51373127883886</v>
          </cell>
          <cell r="I51">
            <v>351.38456968396565</v>
          </cell>
          <cell r="J51">
            <v>266.40259149019403</v>
          </cell>
          <cell r="K51">
            <v>202.67579932652538</v>
          </cell>
          <cell r="L51">
            <v>196.78622145990644</v>
          </cell>
          <cell r="M51">
            <v>182.77574206941756</v>
          </cell>
          <cell r="N51">
            <v>108.85844109483706</v>
          </cell>
          <cell r="O51">
            <v>148.76284903256797</v>
          </cell>
          <cell r="P51">
            <v>78.87528541240269</v>
          </cell>
          <cell r="Q51">
            <v>353.62104140397389</v>
          </cell>
          <cell r="R51">
            <v>79.940256383782284</v>
          </cell>
          <cell r="S51">
            <v>160.29806868414849</v>
          </cell>
          <cell r="T51">
            <v>88.642779214183804</v>
          </cell>
          <cell r="U51">
            <v>305.54144204665187</v>
          </cell>
          <cell r="V51">
            <v>240.77498620521374</v>
          </cell>
          <cell r="W51">
            <v>160.5150299254378</v>
          </cell>
          <cell r="X51">
            <v>230.065524799451</v>
          </cell>
          <cell r="Y51">
            <v>344.33795125107304</v>
          </cell>
          <cell r="Z51">
            <v>206.81828786720428</v>
          </cell>
          <cell r="AA51">
            <v>230.78629297406951</v>
          </cell>
          <cell r="AB51">
            <v>334.45326713793099</v>
          </cell>
          <cell r="AC51">
            <v>141.43753614998008</v>
          </cell>
          <cell r="AD51">
            <v>280.53920119407854</v>
          </cell>
          <cell r="AE51">
            <v>152.03544618259608</v>
          </cell>
          <cell r="AF51">
            <v>339.83596144417265</v>
          </cell>
          <cell r="AG51">
            <v>310.58980143304137</v>
          </cell>
          <cell r="AH51">
            <v>395.13407496186699</v>
          </cell>
          <cell r="AI51">
            <v>204.16153945753254</v>
          </cell>
          <cell r="AJ51">
            <v>148.52839213084948</v>
          </cell>
          <cell r="AK51">
            <v>299.65494692590556</v>
          </cell>
          <cell r="AL51">
            <v>331.81173247537293</v>
          </cell>
          <cell r="AM51">
            <v>334.82389163306004</v>
          </cell>
          <cell r="AN51">
            <v>85.566524871701333</v>
          </cell>
          <cell r="AO51">
            <v>228.49271447155076</v>
          </cell>
          <cell r="AP51">
            <v>178.6330845268549</v>
          </cell>
          <cell r="AQ51">
            <v>298.18172942579798</v>
          </cell>
          <cell r="AR51">
            <v>200.70866745334052</v>
          </cell>
          <cell r="AS51">
            <v>300.56554385055267</v>
          </cell>
          <cell r="AT51">
            <v>230.87328800853894</v>
          </cell>
          <cell r="AU51">
            <v>417.3655752087235</v>
          </cell>
          <cell r="AV51">
            <v>402.25754917415634</v>
          </cell>
          <cell r="AW51">
            <v>282.29610781195117</v>
          </cell>
          <cell r="AX51">
            <v>279.19558630448097</v>
          </cell>
          <cell r="AY51">
            <v>434.72968168343289</v>
          </cell>
          <cell r="AZ51">
            <v>298.26583434455745</v>
          </cell>
          <cell r="BA51">
            <v>255.68246150608564</v>
          </cell>
          <cell r="BB51">
            <v>241.00574809376639</v>
          </cell>
          <cell r="BC51">
            <v>169.73915444459124</v>
          </cell>
          <cell r="BD51">
            <v>148.78933378624771</v>
          </cell>
          <cell r="BE51">
            <v>230.78163765438833</v>
          </cell>
          <cell r="BF51">
            <v>161.76445397024952</v>
          </cell>
          <cell r="BG51">
            <v>93.618504077343587</v>
          </cell>
          <cell r="BH51">
            <v>397.0171647013517</v>
          </cell>
          <cell r="BI51">
            <v>327.97823427667367</v>
          </cell>
          <cell r="BJ51">
            <v>394.67770316852722</v>
          </cell>
          <cell r="BK51">
            <v>143.1029441065956</v>
          </cell>
          <cell r="BL51">
            <v>376.30917969962888</v>
          </cell>
          <cell r="BM51">
            <v>384.47792616179163</v>
          </cell>
          <cell r="BN51">
            <v>78.580477429813172</v>
          </cell>
          <cell r="BO51">
            <v>157.5416904621556</v>
          </cell>
          <cell r="BP51">
            <v>273.82890756593559</v>
          </cell>
          <cell r="BQ51">
            <v>91.383370723305944</v>
          </cell>
          <cell r="BR51">
            <v>143.82688033010021</v>
          </cell>
          <cell r="BS51">
            <v>391.60526968589295</v>
          </cell>
          <cell r="BT51">
            <v>129.3696365124122</v>
          </cell>
          <cell r="BU51">
            <v>227.03068186925603</v>
          </cell>
          <cell r="BV51">
            <v>375.25558251938617</v>
          </cell>
          <cell r="BW51">
            <v>326.02146216922574</v>
          </cell>
          <cell r="BX51">
            <v>137.58037635876019</v>
          </cell>
          <cell r="BY51">
            <v>122.55036617594574</v>
          </cell>
          <cell r="BZ51">
            <v>183.10968812761965</v>
          </cell>
          <cell r="CA51">
            <v>266.62680949582108</v>
          </cell>
          <cell r="CB51">
            <v>201.57645163278556</v>
          </cell>
          <cell r="CC51">
            <v>226.33013948085815</v>
          </cell>
          <cell r="CD51">
            <v>74.822527052071536</v>
          </cell>
          <cell r="CE51">
            <v>360.83235636717012</v>
          </cell>
          <cell r="CF51">
            <v>349.03566881567508</v>
          </cell>
          <cell r="CG51">
            <v>369.27637287288985</v>
          </cell>
          <cell r="CH51">
            <v>170.00145934917276</v>
          </cell>
          <cell r="CI51">
            <v>330.41232567839972</v>
          </cell>
          <cell r="CJ51">
            <v>268.42937522784985</v>
          </cell>
          <cell r="CK51">
            <v>344.82967500270485</v>
          </cell>
          <cell r="CL51">
            <v>338.12559130680057</v>
          </cell>
          <cell r="CM51">
            <v>354.99788447033308</v>
          </cell>
          <cell r="CN51">
            <v>156.38259187851082</v>
          </cell>
          <cell r="CO51">
            <v>243.03529696659382</v>
          </cell>
          <cell r="CP51">
            <v>327.3923852423905</v>
          </cell>
          <cell r="CQ51">
            <v>420.56963850484976</v>
          </cell>
          <cell r="CR51">
            <v>84.711519156333239</v>
          </cell>
          <cell r="CS51">
            <v>110.79467794303181</v>
          </cell>
          <cell r="CT51">
            <v>235.36711132596372</v>
          </cell>
          <cell r="CU51">
            <v>177.76936717706107</v>
          </cell>
          <cell r="CV51">
            <v>78.774879198923699</v>
          </cell>
          <cell r="CW51">
            <v>307.42364774754469</v>
          </cell>
          <cell r="CX51">
            <v>360.19973502332482</v>
          </cell>
          <cell r="CY51">
            <v>263.990368427308</v>
          </cell>
          <cell r="CZ51">
            <v>212.79554103359308</v>
          </cell>
          <cell r="DA51">
            <v>87.969886294368209</v>
          </cell>
          <cell r="DB51">
            <v>82.925386729607567</v>
          </cell>
          <cell r="DC51">
            <v>140.93081021332517</v>
          </cell>
          <cell r="DD51">
            <v>85.906848610738905</v>
          </cell>
          <cell r="DE51">
            <v>77.787184637391533</v>
          </cell>
          <cell r="DF51">
            <v>401.09435790962794</v>
          </cell>
          <cell r="DG51">
            <v>158.38792049986458</v>
          </cell>
          <cell r="DH51">
            <v>238.46256111382408</v>
          </cell>
          <cell r="DI51">
            <v>120.61244146442307</v>
          </cell>
          <cell r="DJ51">
            <v>372.15592548120668</v>
          </cell>
          <cell r="DK51">
            <v>132.4203852917617</v>
          </cell>
          <cell r="DL51">
            <v>378.67135181286858</v>
          </cell>
          <cell r="DM51">
            <v>164.12582687773136</v>
          </cell>
          <cell r="DN51">
            <v>203.27827938317822</v>
          </cell>
          <cell r="DO51">
            <v>314.06457086967799</v>
          </cell>
          <cell r="DP51">
            <v>197.04167916496439</v>
          </cell>
          <cell r="DQ51">
            <v>253.65301348903824</v>
          </cell>
          <cell r="DR51">
            <v>437.6225332700123</v>
          </cell>
          <cell r="DS51">
            <v>156.59509160486789</v>
          </cell>
          <cell r="DT51">
            <v>140.81366318585646</v>
          </cell>
          <cell r="DU51">
            <v>379.01667760121552</v>
          </cell>
          <cell r="DV51">
            <v>133.71404914763792</v>
          </cell>
          <cell r="DW51">
            <v>305.97972255609073</v>
          </cell>
          <cell r="DX51">
            <v>121.103175309794</v>
          </cell>
          <cell r="DY51">
            <v>113.0495821485332</v>
          </cell>
          <cell r="DZ51">
            <v>147.00240752341449</v>
          </cell>
          <cell r="EA51">
            <v>309.16079435426343</v>
          </cell>
          <cell r="EB51">
            <v>343.61338040663338</v>
          </cell>
          <cell r="EC51">
            <v>127.84583449366869</v>
          </cell>
          <cell r="ED51">
            <v>232.18828553545103</v>
          </cell>
          <cell r="EE51">
            <v>410.11881932706103</v>
          </cell>
          <cell r="EF51">
            <v>126.23504929501135</v>
          </cell>
          <cell r="EG51">
            <v>273.55112447402405</v>
          </cell>
          <cell r="EH51">
            <v>158.23809639683338</v>
          </cell>
          <cell r="EI51">
            <v>362.69946667705545</v>
          </cell>
          <cell r="EJ51">
            <v>397.44473776314089</v>
          </cell>
          <cell r="EK51">
            <v>358.0431265029718</v>
          </cell>
          <cell r="EL51">
            <v>134.94614595138569</v>
          </cell>
          <cell r="EM51">
            <v>251.56062492136178</v>
          </cell>
          <cell r="EN51">
            <v>248.48684462724412</v>
          </cell>
          <cell r="EO51">
            <v>128.23669695955726</v>
          </cell>
          <cell r="EP51">
            <v>88.902988035730289</v>
          </cell>
          <cell r="EQ51">
            <v>142.4957926891141</v>
          </cell>
          <cell r="ER51">
            <v>78.61297627354088</v>
          </cell>
          <cell r="ES51">
            <v>405.98467275898747</v>
          </cell>
          <cell r="ET51">
            <v>439.26696908669277</v>
          </cell>
          <cell r="EU51">
            <v>175.07242941705132</v>
          </cell>
          <cell r="EV51">
            <v>273.58796195971513</v>
          </cell>
          <cell r="EW51">
            <v>422.92066003319962</v>
          </cell>
          <cell r="EX51">
            <v>169.41095478279058</v>
          </cell>
          <cell r="EY51">
            <v>241.15242749116314</v>
          </cell>
          <cell r="EZ51">
            <v>333.38955885639308</v>
          </cell>
          <cell r="FA51">
            <v>89.331695314651341</v>
          </cell>
          <cell r="FB51">
            <v>168.15090285699333</v>
          </cell>
          <cell r="FC51">
            <v>128.32208583380651</v>
          </cell>
          <cell r="FD51">
            <v>304.75570079139976</v>
          </cell>
          <cell r="FE51">
            <v>310.7581599424712</v>
          </cell>
          <cell r="FF51">
            <v>246.70238311479187</v>
          </cell>
          <cell r="FG51">
            <v>310.77212111588261</v>
          </cell>
          <cell r="FH51">
            <v>300.93268971833743</v>
          </cell>
          <cell r="FI51">
            <v>364.45302695376597</v>
          </cell>
          <cell r="FJ51">
            <v>234.74225444715239</v>
          </cell>
          <cell r="FK51">
            <v>164.33741115656983</v>
          </cell>
          <cell r="FL51">
            <v>391.28765316667096</v>
          </cell>
          <cell r="FM51">
            <v>193.02344124166694</v>
          </cell>
          <cell r="FN51">
            <v>399.86154207946612</v>
          </cell>
          <cell r="FO51">
            <v>131.98632037615982</v>
          </cell>
          <cell r="FP51">
            <v>154.82931695861075</v>
          </cell>
          <cell r="FQ51">
            <v>227.09485574966425</v>
          </cell>
          <cell r="FR51">
            <v>379.49277513384334</v>
          </cell>
          <cell r="FS51">
            <v>351.53182146014569</v>
          </cell>
          <cell r="FT51">
            <v>321.21033827710204</v>
          </cell>
          <cell r="FU51">
            <v>269.27491882672882</v>
          </cell>
          <cell r="FV51">
            <v>315.31657376575754</v>
          </cell>
          <cell r="FW51">
            <v>459.77274018175865</v>
          </cell>
          <cell r="FX51">
            <v>86.341285299460466</v>
          </cell>
          <cell r="FY51">
            <v>155.78424346766735</v>
          </cell>
          <cell r="FZ51">
            <v>242.2117536867315</v>
          </cell>
          <cell r="GA51">
            <v>165.64106806009747</v>
          </cell>
          <cell r="GB51">
            <v>154.04809680887033</v>
          </cell>
          <cell r="GC51">
            <v>350.06064731105891</v>
          </cell>
          <cell r="GD51">
            <v>131.11370678248278</v>
          </cell>
          <cell r="GE51">
            <v>354.02798511230657</v>
          </cell>
          <cell r="GF51">
            <v>254.71827447143096</v>
          </cell>
          <cell r="GG51">
            <v>131.96672319821678</v>
          </cell>
          <cell r="GH51">
            <v>390.14569209972592</v>
          </cell>
          <cell r="GI51">
            <v>112.31307573689932</v>
          </cell>
          <cell r="GJ51">
            <v>85.541123853948292</v>
          </cell>
          <cell r="GK51">
            <v>229.07749980234607</v>
          </cell>
          <cell r="GL51">
            <v>344.11942523602806</v>
          </cell>
          <cell r="GM51">
            <v>179.21203368856573</v>
          </cell>
          <cell r="GN51">
            <v>382.09109901969418</v>
          </cell>
          <cell r="GO51">
            <v>291.05784879743646</v>
          </cell>
          <cell r="GP51">
            <v>338.88714029242806</v>
          </cell>
          <cell r="GQ51">
            <v>132.83082441128116</v>
          </cell>
          <cell r="GR51">
            <v>121.92115685092112</v>
          </cell>
          <cell r="GS51">
            <v>88.854756656368011</v>
          </cell>
          <cell r="GT51">
            <v>164.43722240752018</v>
          </cell>
          <cell r="GU51">
            <v>249.06779615211556</v>
          </cell>
          <cell r="GV51">
            <v>153.40007223327791</v>
          </cell>
          <cell r="GW51">
            <v>84.03232385377008</v>
          </cell>
          <cell r="GX51">
            <v>186.91868434844616</v>
          </cell>
          <cell r="GY51">
            <v>179.46015871516863</v>
          </cell>
          <cell r="GZ51">
            <v>144.91030154561471</v>
          </cell>
          <cell r="HA51">
            <v>310.66043412426222</v>
          </cell>
          <cell r="HB51">
            <v>102.44593885258965</v>
          </cell>
          <cell r="HC51">
            <v>410.75711835948863</v>
          </cell>
          <cell r="HD51">
            <v>223.36979422064886</v>
          </cell>
          <cell r="HE51">
            <v>353.33228050646437</v>
          </cell>
          <cell r="HF51">
            <v>384.65785457554011</v>
          </cell>
          <cell r="HG51">
            <v>138.26609291386626</v>
          </cell>
          <cell r="HH51">
            <v>213.56271212764076</v>
          </cell>
          <cell r="HI51">
            <v>196.50943923439576</v>
          </cell>
        </row>
        <row r="52">
          <cell r="B52" t="str">
            <v>dump site</v>
          </cell>
          <cell r="C52">
            <v>158.0945798077168</v>
          </cell>
          <cell r="D52">
            <v>75.079033556277395</v>
          </cell>
          <cell r="E52">
            <v>338.60836385817078</v>
          </cell>
          <cell r="F52">
            <v>122.83175320084537</v>
          </cell>
          <cell r="G52">
            <v>214.70656552584833</v>
          </cell>
          <cell r="H52">
            <v>129.20422781484041</v>
          </cell>
          <cell r="I52">
            <v>274.82649923995325</v>
          </cell>
          <cell r="J52">
            <v>167.97035907682007</v>
          </cell>
          <cell r="K52">
            <v>164.64664085168357</v>
          </cell>
          <cell r="L52">
            <v>165.9112559583771</v>
          </cell>
          <cell r="M52">
            <v>155.81736635935209</v>
          </cell>
          <cell r="N52">
            <v>119.48378476910962</v>
          </cell>
          <cell r="O52">
            <v>136.68395774247207</v>
          </cell>
          <cell r="P52">
            <v>80.303367779480539</v>
          </cell>
          <cell r="Q52">
            <v>303.35381544503252</v>
          </cell>
          <cell r="R52">
            <v>81.404518659761493</v>
          </cell>
          <cell r="S52">
            <v>140.43908118614834</v>
          </cell>
          <cell r="T52">
            <v>88.116693014398649</v>
          </cell>
          <cell r="U52">
            <v>271.65074644454455</v>
          </cell>
          <cell r="V52">
            <v>196.14216103292839</v>
          </cell>
          <cell r="W52">
            <v>167.87891566315849</v>
          </cell>
          <cell r="X52">
            <v>254.33712428703257</v>
          </cell>
          <cell r="Y52">
            <v>287.51556563848271</v>
          </cell>
          <cell r="Z52">
            <v>163.05092160099221</v>
          </cell>
          <cell r="AA52">
            <v>127.90672291770836</v>
          </cell>
          <cell r="AB52">
            <v>221.0412198257921</v>
          </cell>
          <cell r="AC52">
            <v>136.89255340307656</v>
          </cell>
          <cell r="AD52">
            <v>287.24508451804491</v>
          </cell>
          <cell r="AE52">
            <v>151.30607499598779</v>
          </cell>
          <cell r="AF52">
            <v>264.86461300490373</v>
          </cell>
          <cell r="AG52">
            <v>164.21704179635231</v>
          </cell>
          <cell r="AH52">
            <v>306.6054406212682</v>
          </cell>
          <cell r="AI52">
            <v>182.97185265905503</v>
          </cell>
          <cell r="AJ52">
            <v>151.9414806015981</v>
          </cell>
          <cell r="AK52">
            <v>164.69223681007733</v>
          </cell>
          <cell r="AL52">
            <v>268.09268058578118</v>
          </cell>
          <cell r="AM52">
            <v>237.33856557772972</v>
          </cell>
          <cell r="AN52">
            <v>95.722198234603894</v>
          </cell>
          <cell r="AO52">
            <v>192.79403628111339</v>
          </cell>
          <cell r="AP52">
            <v>140.37978768879623</v>
          </cell>
          <cell r="AQ52">
            <v>215.48354886722831</v>
          </cell>
          <cell r="AR52">
            <v>194.23730542534318</v>
          </cell>
          <cell r="AS52">
            <v>297.71979843899436</v>
          </cell>
          <cell r="AT52">
            <v>225.24141428606166</v>
          </cell>
          <cell r="AU52">
            <v>306.02033187413281</v>
          </cell>
          <cell r="AV52">
            <v>310.31033475103317</v>
          </cell>
          <cell r="AW52">
            <v>212.00616146508483</v>
          </cell>
          <cell r="AX52">
            <v>195.16777246938426</v>
          </cell>
          <cell r="AY52">
            <v>305.36450210966564</v>
          </cell>
          <cell r="AZ52">
            <v>200.1828892427165</v>
          </cell>
          <cell r="BA52">
            <v>281.27860204966026</v>
          </cell>
          <cell r="BB52">
            <v>200.08301218927815</v>
          </cell>
          <cell r="BC52">
            <v>152.03578885141593</v>
          </cell>
          <cell r="BD52">
            <v>135.97506832092185</v>
          </cell>
          <cell r="BE52">
            <v>229.38875174066658</v>
          </cell>
          <cell r="BF52">
            <v>167.81785954459258</v>
          </cell>
          <cell r="BG52">
            <v>87.296653446429602</v>
          </cell>
          <cell r="BH52">
            <v>306.05648834160576</v>
          </cell>
          <cell r="BI52">
            <v>197.18032555593115</v>
          </cell>
          <cell r="BJ52">
            <v>312.42891588332253</v>
          </cell>
          <cell r="BK52">
            <v>137.97854939474814</v>
          </cell>
          <cell r="BL52">
            <v>306.90931246941977</v>
          </cell>
          <cell r="BM52">
            <v>306.20244021328188</v>
          </cell>
          <cell r="BN52">
            <v>79.878952903813882</v>
          </cell>
          <cell r="BO52">
            <v>170.31988020644312</v>
          </cell>
          <cell r="BP52">
            <v>169.23431810343683</v>
          </cell>
          <cell r="BQ52">
            <v>90.272873506859909</v>
          </cell>
          <cell r="BR52">
            <v>177.94889640506318</v>
          </cell>
          <cell r="BS52">
            <v>302.77225054425548</v>
          </cell>
          <cell r="BT52">
            <v>136.26842958057603</v>
          </cell>
          <cell r="BU52">
            <v>244.14710479643176</v>
          </cell>
          <cell r="BV52">
            <v>303.76615941379362</v>
          </cell>
          <cell r="BW52">
            <v>245.4756094706058</v>
          </cell>
          <cell r="BX52">
            <v>137.50331730356569</v>
          </cell>
          <cell r="BY52">
            <v>135.29088242746562</v>
          </cell>
          <cell r="BZ52">
            <v>196.48171559252614</v>
          </cell>
          <cell r="CA52">
            <v>189.99388409241141</v>
          </cell>
          <cell r="CB52">
            <v>102.60504130599439</v>
          </cell>
          <cell r="CC52">
            <v>153.68093135272008</v>
          </cell>
          <cell r="CD52">
            <v>75.079033556277395</v>
          </cell>
          <cell r="CE52">
            <v>282.29626377531616</v>
          </cell>
          <cell r="CF52">
            <v>259.44256729710509</v>
          </cell>
          <cell r="CG52">
            <v>299.65788922057442</v>
          </cell>
          <cell r="CH52">
            <v>188.05122850418749</v>
          </cell>
          <cell r="CI52">
            <v>258.00275829124411</v>
          </cell>
          <cell r="CJ52">
            <v>204.79818596136084</v>
          </cell>
          <cell r="CK52">
            <v>266.11867914665004</v>
          </cell>
          <cell r="CL52">
            <v>219.86101018693321</v>
          </cell>
          <cell r="CM52">
            <v>258.18953363522468</v>
          </cell>
          <cell r="CN52">
            <v>159.11282087336355</v>
          </cell>
          <cell r="CO52">
            <v>321.55793153460587</v>
          </cell>
          <cell r="CP52">
            <v>227.9142348993708</v>
          </cell>
          <cell r="CQ52">
            <v>305.90883194612258</v>
          </cell>
          <cell r="CR52">
            <v>84.084432605698225</v>
          </cell>
          <cell r="CS52">
            <v>105.94289262390166</v>
          </cell>
          <cell r="CT52">
            <v>279.39301952779044</v>
          </cell>
          <cell r="CU52">
            <v>206.49907107248387</v>
          </cell>
          <cell r="CV52">
            <v>81.428703500819253</v>
          </cell>
          <cell r="CW52">
            <v>215.57239375959648</v>
          </cell>
          <cell r="CX52">
            <v>281.18930786301189</v>
          </cell>
          <cell r="CY52">
            <v>297.83815478887294</v>
          </cell>
          <cell r="CZ52">
            <v>229.24059079352719</v>
          </cell>
          <cell r="DA52">
            <v>85.739667222652145</v>
          </cell>
          <cell r="DB52">
            <v>81.883715443740485</v>
          </cell>
          <cell r="DC52">
            <v>140.5260431304979</v>
          </cell>
          <cell r="DD52">
            <v>85.731789554002788</v>
          </cell>
          <cell r="DE52">
            <v>79.799409534102082</v>
          </cell>
          <cell r="DF52">
            <v>312.58638881189455</v>
          </cell>
          <cell r="DG52">
            <v>172.1725326961336</v>
          </cell>
          <cell r="DH52">
            <v>186.88226735569557</v>
          </cell>
          <cell r="DI52">
            <v>112.42454132859491</v>
          </cell>
          <cell r="DJ52">
            <v>303.72992446933216</v>
          </cell>
          <cell r="DK52">
            <v>131.5869367691086</v>
          </cell>
          <cell r="DL52">
            <v>292.9849614394434</v>
          </cell>
          <cell r="DM52">
            <v>176.49474790109676</v>
          </cell>
          <cell r="DN52">
            <v>223.25359472668484</v>
          </cell>
          <cell r="DO52">
            <v>197.17202531080272</v>
          </cell>
          <cell r="DP52">
            <v>179.21518411380205</v>
          </cell>
          <cell r="DQ52">
            <v>160.47182787783228</v>
          </cell>
          <cell r="DR52">
            <v>305.72927976714737</v>
          </cell>
          <cell r="DS52">
            <v>152.61212033785631</v>
          </cell>
          <cell r="DT52">
            <v>159.71820026146511</v>
          </cell>
          <cell r="DU52">
            <v>306.59858512685565</v>
          </cell>
          <cell r="DV52">
            <v>132.3581099249933</v>
          </cell>
          <cell r="DW52">
            <v>169.67722749018677</v>
          </cell>
          <cell r="DX52">
            <v>120.76189750013577</v>
          </cell>
          <cell r="DY52">
            <v>116.73976111971427</v>
          </cell>
          <cell r="DZ52">
            <v>145.89733775179118</v>
          </cell>
          <cell r="EA52">
            <v>325.94352779422701</v>
          </cell>
          <cell r="EB52">
            <v>242.58282940804409</v>
          </cell>
          <cell r="EC52">
            <v>127.0109032440723</v>
          </cell>
          <cell r="ED52">
            <v>167.19252203456864</v>
          </cell>
          <cell r="EE52">
            <v>312.81653203555766</v>
          </cell>
          <cell r="EF52">
            <v>126.28679294554753</v>
          </cell>
          <cell r="EG52">
            <v>162.54002947884129</v>
          </cell>
          <cell r="EH52">
            <v>166.90890615523733</v>
          </cell>
          <cell r="EI52">
            <v>276.16292729177115</v>
          </cell>
          <cell r="EJ52">
            <v>338.60836385817078</v>
          </cell>
          <cell r="EK52">
            <v>306.80677287509457</v>
          </cell>
          <cell r="EL52">
            <v>132.29511447047281</v>
          </cell>
          <cell r="EM52">
            <v>190.95488429471618</v>
          </cell>
          <cell r="EN52">
            <v>269.49915884262379</v>
          </cell>
          <cell r="EO52">
            <v>152.22750065634972</v>
          </cell>
          <cell r="EP52">
            <v>87.387064543270682</v>
          </cell>
          <cell r="EQ52">
            <v>132.03108662236014</v>
          </cell>
          <cell r="ER52">
            <v>78.608361626985641</v>
          </cell>
          <cell r="ES52">
            <v>305.95680903787974</v>
          </cell>
          <cell r="ET52">
            <v>304.833062382295</v>
          </cell>
          <cell r="EU52">
            <v>153.7647824149856</v>
          </cell>
          <cell r="EV52">
            <v>157.9583495164328</v>
          </cell>
          <cell r="EW52">
            <v>312.31106857381099</v>
          </cell>
          <cell r="EX52">
            <v>166.95658633621468</v>
          </cell>
          <cell r="EY52">
            <v>207.66225315423972</v>
          </cell>
          <cell r="EZ52">
            <v>218.17308606498489</v>
          </cell>
          <cell r="FA52">
            <v>88.513155461194856</v>
          </cell>
          <cell r="FB52">
            <v>183.78009987513482</v>
          </cell>
          <cell r="FC52">
            <v>137.35134373911816</v>
          </cell>
          <cell r="FD52">
            <v>167.16703604276006</v>
          </cell>
          <cell r="FE52">
            <v>164.12913983129295</v>
          </cell>
          <cell r="FF52">
            <v>164.91613244165097</v>
          </cell>
          <cell r="FG52">
            <v>164.69085606019127</v>
          </cell>
          <cell r="FH52">
            <v>154.95265706283661</v>
          </cell>
          <cell r="FI52">
            <v>281.6603044259848</v>
          </cell>
          <cell r="FJ52">
            <v>164.8617674408861</v>
          </cell>
          <cell r="FK52">
            <v>204.39669807070845</v>
          </cell>
          <cell r="FL52">
            <v>312.80534316223947</v>
          </cell>
          <cell r="FM52">
            <v>181.02417217057027</v>
          </cell>
          <cell r="FN52">
            <v>311.39294484256908</v>
          </cell>
          <cell r="FO52">
            <v>129.59153172313705</v>
          </cell>
          <cell r="FP52">
            <v>157.54043921056586</v>
          </cell>
          <cell r="FQ52">
            <v>236.68020773086599</v>
          </cell>
          <cell r="FR52">
            <v>306.41824577322808</v>
          </cell>
          <cell r="FS52">
            <v>284.85895570342768</v>
          </cell>
          <cell r="FT52">
            <v>182.09305903571837</v>
          </cell>
          <cell r="FU52">
            <v>256.43033395354684</v>
          </cell>
          <cell r="FV52">
            <v>316.82591203048634</v>
          </cell>
          <cell r="FW52">
            <v>311.3460848136076</v>
          </cell>
          <cell r="FX52">
            <v>84.437685053026883</v>
          </cell>
          <cell r="FY52">
            <v>156.58581908243536</v>
          </cell>
          <cell r="FZ52">
            <v>264.56952944163731</v>
          </cell>
          <cell r="GA52">
            <v>138.56757041742978</v>
          </cell>
          <cell r="GB52">
            <v>118.14391885855308</v>
          </cell>
          <cell r="GC52">
            <v>281.14088641682451</v>
          </cell>
          <cell r="GD52">
            <v>128.17454557645195</v>
          </cell>
          <cell r="GE52">
            <v>292.87740257140001</v>
          </cell>
          <cell r="GF52">
            <v>114.88943988832989</v>
          </cell>
          <cell r="GG52">
            <v>141.86194558571285</v>
          </cell>
          <cell r="GH52">
            <v>325.56423935791662</v>
          </cell>
          <cell r="GI52">
            <v>105.71629619483616</v>
          </cell>
          <cell r="GJ52">
            <v>98.579509740933986</v>
          </cell>
          <cell r="GK52">
            <v>154.98850511981391</v>
          </cell>
          <cell r="GL52">
            <v>265.9386291572942</v>
          </cell>
          <cell r="GM52">
            <v>181.88419591067475</v>
          </cell>
          <cell r="GN52">
            <v>312.9014332628048</v>
          </cell>
          <cell r="GO52">
            <v>193.83642203540035</v>
          </cell>
          <cell r="GP52">
            <v>269.43268606666385</v>
          </cell>
          <cell r="GQ52">
            <v>128.89411765527399</v>
          </cell>
          <cell r="GR52">
            <v>123.25879448496512</v>
          </cell>
          <cell r="GS52">
            <v>87.267584314753094</v>
          </cell>
          <cell r="GT52">
            <v>159.30581349812073</v>
          </cell>
          <cell r="GU52">
            <v>147.07400022925873</v>
          </cell>
          <cell r="GV52">
            <v>160.34585050607768</v>
          </cell>
          <cell r="GW52">
            <v>84.294816380842761</v>
          </cell>
          <cell r="GX52">
            <v>224.83292311066705</v>
          </cell>
          <cell r="GY52">
            <v>140.78015912520192</v>
          </cell>
          <cell r="GZ52">
            <v>110.7645344834675</v>
          </cell>
          <cell r="HA52">
            <v>164.47231174030782</v>
          </cell>
          <cell r="HB52">
            <v>92.196730907358614</v>
          </cell>
          <cell r="HC52">
            <v>301.94722712959975</v>
          </cell>
          <cell r="HD52">
            <v>191.35640807126751</v>
          </cell>
          <cell r="HE52">
            <v>286.83257026340152</v>
          </cell>
          <cell r="HF52">
            <v>313.02728564113806</v>
          </cell>
          <cell r="HG52">
            <v>131.15496844896018</v>
          </cell>
          <cell r="HH52">
            <v>171.2703894073199</v>
          </cell>
          <cell r="HI52">
            <v>198.67420201866582</v>
          </cell>
        </row>
        <row r="53">
          <cell r="B53" t="str">
            <v>construction site</v>
          </cell>
          <cell r="C53">
            <v>206.84494634689275</v>
          </cell>
          <cell r="D53">
            <v>74.822527052071536</v>
          </cell>
          <cell r="E53">
            <v>459.77274018175865</v>
          </cell>
          <cell r="F53">
            <v>121.26079511743747</v>
          </cell>
          <cell r="G53">
            <v>212.93000571375339</v>
          </cell>
          <cell r="H53">
            <v>130.51373127883886</v>
          </cell>
          <cell r="I53">
            <v>351.38456968396565</v>
          </cell>
          <cell r="J53">
            <v>266.40259149019403</v>
          </cell>
          <cell r="K53">
            <v>202.67579932652538</v>
          </cell>
          <cell r="L53">
            <v>196.78622145990644</v>
          </cell>
          <cell r="M53">
            <v>182.77574206941756</v>
          </cell>
          <cell r="N53">
            <v>108.85844109483706</v>
          </cell>
          <cell r="O53">
            <v>148.76284903256797</v>
          </cell>
          <cell r="P53">
            <v>78.87528541240269</v>
          </cell>
          <cell r="Q53">
            <v>353.62104140397389</v>
          </cell>
          <cell r="R53">
            <v>79.940256383782284</v>
          </cell>
          <cell r="S53">
            <v>160.29806868414849</v>
          </cell>
          <cell r="T53">
            <v>88.642779214183804</v>
          </cell>
          <cell r="U53">
            <v>305.54144204665187</v>
          </cell>
          <cell r="V53">
            <v>240.77498620521374</v>
          </cell>
          <cell r="W53">
            <v>160.5150299254378</v>
          </cell>
          <cell r="X53">
            <v>230.065524799451</v>
          </cell>
          <cell r="Y53">
            <v>344.33795125107304</v>
          </cell>
          <cell r="Z53">
            <v>206.81828786720428</v>
          </cell>
          <cell r="AA53">
            <v>230.78629297406951</v>
          </cell>
          <cell r="AB53">
            <v>334.45326713793099</v>
          </cell>
          <cell r="AC53">
            <v>141.43753614998008</v>
          </cell>
          <cell r="AD53">
            <v>280.53920119407854</v>
          </cell>
          <cell r="AE53">
            <v>152.03544618259608</v>
          </cell>
          <cell r="AF53">
            <v>339.83596144417265</v>
          </cell>
          <cell r="AG53">
            <v>310.58980143304137</v>
          </cell>
          <cell r="AH53">
            <v>395.13407496186699</v>
          </cell>
          <cell r="AI53">
            <v>204.16153945753254</v>
          </cell>
          <cell r="AJ53">
            <v>148.52839213084948</v>
          </cell>
          <cell r="AK53">
            <v>299.65494692590556</v>
          </cell>
          <cell r="AL53">
            <v>331.81173247537293</v>
          </cell>
          <cell r="AM53">
            <v>334.82389163306004</v>
          </cell>
          <cell r="AN53">
            <v>85.566524871701333</v>
          </cell>
          <cell r="AO53">
            <v>228.49271447155076</v>
          </cell>
          <cell r="AP53">
            <v>178.6330845268549</v>
          </cell>
          <cell r="AQ53">
            <v>298.18172942579798</v>
          </cell>
          <cell r="AR53">
            <v>200.70866745334052</v>
          </cell>
          <cell r="AS53">
            <v>300.56554385055267</v>
          </cell>
          <cell r="AT53">
            <v>230.87328800853894</v>
          </cell>
          <cell r="AU53">
            <v>417.3655752087235</v>
          </cell>
          <cell r="AV53">
            <v>402.25754917415634</v>
          </cell>
          <cell r="AW53">
            <v>282.29610781195117</v>
          </cell>
          <cell r="AX53">
            <v>279.19558630448097</v>
          </cell>
          <cell r="AY53">
            <v>434.72968168343289</v>
          </cell>
          <cell r="AZ53">
            <v>298.26583434455745</v>
          </cell>
          <cell r="BA53">
            <v>255.68246150608564</v>
          </cell>
          <cell r="BB53">
            <v>241.00574809376639</v>
          </cell>
          <cell r="BC53">
            <v>169.73915444459124</v>
          </cell>
          <cell r="BD53">
            <v>148.78933378624771</v>
          </cell>
          <cell r="BE53">
            <v>230.78163765438833</v>
          </cell>
          <cell r="BF53">
            <v>161.76445397024952</v>
          </cell>
          <cell r="BG53">
            <v>93.618504077343587</v>
          </cell>
          <cell r="BH53">
            <v>397.0171647013517</v>
          </cell>
          <cell r="BI53">
            <v>327.97823427667367</v>
          </cell>
          <cell r="BJ53">
            <v>394.67770316852722</v>
          </cell>
          <cell r="BK53">
            <v>143.1029441065956</v>
          </cell>
          <cell r="BL53">
            <v>376.30917969962888</v>
          </cell>
          <cell r="BM53">
            <v>384.47792616179163</v>
          </cell>
          <cell r="BN53">
            <v>78.580477429813172</v>
          </cell>
          <cell r="BO53">
            <v>157.5416904621556</v>
          </cell>
          <cell r="BP53">
            <v>273.82890756593559</v>
          </cell>
          <cell r="BQ53">
            <v>91.383370723305944</v>
          </cell>
          <cell r="BR53">
            <v>143.82688033010021</v>
          </cell>
          <cell r="BS53">
            <v>391.60526968589295</v>
          </cell>
          <cell r="BT53">
            <v>129.3696365124122</v>
          </cell>
          <cell r="BU53">
            <v>227.03068186925603</v>
          </cell>
          <cell r="BV53">
            <v>375.25558251938617</v>
          </cell>
          <cell r="BW53">
            <v>326.02146216922574</v>
          </cell>
          <cell r="BX53">
            <v>137.58037635876019</v>
          </cell>
          <cell r="BY53">
            <v>122.55036617594574</v>
          </cell>
          <cell r="BZ53">
            <v>183.10968812761965</v>
          </cell>
          <cell r="CA53">
            <v>266.62680949582108</v>
          </cell>
          <cell r="CB53">
            <v>201.57645163278556</v>
          </cell>
          <cell r="CC53">
            <v>226.33013948085815</v>
          </cell>
          <cell r="CD53">
            <v>74.822527052071536</v>
          </cell>
          <cell r="CE53">
            <v>360.83235636717012</v>
          </cell>
          <cell r="CF53">
            <v>349.03566881567508</v>
          </cell>
          <cell r="CG53">
            <v>369.27637287288985</v>
          </cell>
          <cell r="CH53">
            <v>170.00145934917276</v>
          </cell>
          <cell r="CI53">
            <v>330.41232567839972</v>
          </cell>
          <cell r="CJ53">
            <v>268.42937522784985</v>
          </cell>
          <cell r="CK53">
            <v>344.82967500270485</v>
          </cell>
          <cell r="CL53">
            <v>338.12559130680057</v>
          </cell>
          <cell r="CM53">
            <v>354.99788447033308</v>
          </cell>
          <cell r="CN53">
            <v>156.38259187851082</v>
          </cell>
          <cell r="CO53">
            <v>243.03529696659382</v>
          </cell>
          <cell r="CP53">
            <v>327.3923852423905</v>
          </cell>
          <cell r="CQ53">
            <v>420.56963850484976</v>
          </cell>
          <cell r="CR53">
            <v>84.711519156333239</v>
          </cell>
          <cell r="CS53">
            <v>110.79467794303181</v>
          </cell>
          <cell r="CT53">
            <v>235.36711132596372</v>
          </cell>
          <cell r="CU53">
            <v>177.76936717706107</v>
          </cell>
          <cell r="CV53">
            <v>78.774879198923699</v>
          </cell>
          <cell r="CW53">
            <v>307.42364774754469</v>
          </cell>
          <cell r="CX53">
            <v>360.19973502332482</v>
          </cell>
          <cell r="CY53">
            <v>263.990368427308</v>
          </cell>
          <cell r="CZ53">
            <v>212.79554103359308</v>
          </cell>
          <cell r="DA53">
            <v>87.969886294368209</v>
          </cell>
          <cell r="DB53">
            <v>82.925386729607567</v>
          </cell>
          <cell r="DC53">
            <v>140.93081021332517</v>
          </cell>
          <cell r="DD53">
            <v>85.906848610738905</v>
          </cell>
          <cell r="DE53">
            <v>77.787184637391533</v>
          </cell>
          <cell r="DF53">
            <v>401.09435790962794</v>
          </cell>
          <cell r="DG53">
            <v>158.38792049986458</v>
          </cell>
          <cell r="DH53">
            <v>238.46256111382408</v>
          </cell>
          <cell r="DI53">
            <v>120.61244146442307</v>
          </cell>
          <cell r="DJ53">
            <v>372.15592548120668</v>
          </cell>
          <cell r="DK53">
            <v>132.4203852917617</v>
          </cell>
          <cell r="DL53">
            <v>378.67135181286858</v>
          </cell>
          <cell r="DM53">
            <v>164.12582687773136</v>
          </cell>
          <cell r="DN53">
            <v>203.27827938317822</v>
          </cell>
          <cell r="DO53">
            <v>314.06457086967799</v>
          </cell>
          <cell r="DP53">
            <v>197.04167916496439</v>
          </cell>
          <cell r="DQ53">
            <v>253.65301348903824</v>
          </cell>
          <cell r="DR53">
            <v>437.6225332700123</v>
          </cell>
          <cell r="DS53">
            <v>156.59509160486789</v>
          </cell>
          <cell r="DT53">
            <v>140.81366318585646</v>
          </cell>
          <cell r="DU53">
            <v>379.01667760121552</v>
          </cell>
          <cell r="DV53">
            <v>133.71404914763792</v>
          </cell>
          <cell r="DW53">
            <v>305.97972255609073</v>
          </cell>
          <cell r="DX53">
            <v>121.103175309794</v>
          </cell>
          <cell r="DY53">
            <v>113.0495821485332</v>
          </cell>
          <cell r="DZ53">
            <v>147.00240752341449</v>
          </cell>
          <cell r="EA53">
            <v>309.16079435426343</v>
          </cell>
          <cell r="EB53">
            <v>343.61338040663338</v>
          </cell>
          <cell r="EC53">
            <v>127.84583449366869</v>
          </cell>
          <cell r="ED53">
            <v>232.18828553545103</v>
          </cell>
          <cell r="EE53">
            <v>410.11881932706103</v>
          </cell>
          <cell r="EF53">
            <v>126.23504929501135</v>
          </cell>
          <cell r="EG53">
            <v>273.55112447402405</v>
          </cell>
          <cell r="EH53">
            <v>158.23809639683338</v>
          </cell>
          <cell r="EI53">
            <v>362.69946667705545</v>
          </cell>
          <cell r="EJ53">
            <v>397.44473776314089</v>
          </cell>
          <cell r="EK53">
            <v>358.0431265029718</v>
          </cell>
          <cell r="EL53">
            <v>134.94614595138569</v>
          </cell>
          <cell r="EM53">
            <v>251.56062492136178</v>
          </cell>
          <cell r="EN53">
            <v>248.48684462724412</v>
          </cell>
          <cell r="EO53">
            <v>128.23669695955726</v>
          </cell>
          <cell r="EP53">
            <v>88.902988035730289</v>
          </cell>
          <cell r="EQ53">
            <v>142.4957926891141</v>
          </cell>
          <cell r="ER53">
            <v>78.61297627354088</v>
          </cell>
          <cell r="ES53">
            <v>405.98467275898747</v>
          </cell>
          <cell r="ET53">
            <v>439.26696908669277</v>
          </cell>
          <cell r="EU53">
            <v>175.07242941705132</v>
          </cell>
          <cell r="EV53">
            <v>273.58796195971513</v>
          </cell>
          <cell r="EW53">
            <v>422.92066003319962</v>
          </cell>
          <cell r="EX53">
            <v>169.41095478279058</v>
          </cell>
          <cell r="EY53">
            <v>241.15242749116314</v>
          </cell>
          <cell r="EZ53">
            <v>333.38955885639308</v>
          </cell>
          <cell r="FA53">
            <v>89.331695314651341</v>
          </cell>
          <cell r="FB53">
            <v>168.15090285699333</v>
          </cell>
          <cell r="FC53">
            <v>128.32208583380651</v>
          </cell>
          <cell r="FD53">
            <v>304.75570079139976</v>
          </cell>
          <cell r="FE53">
            <v>310.7581599424712</v>
          </cell>
          <cell r="FF53">
            <v>246.70238311479187</v>
          </cell>
          <cell r="FG53">
            <v>310.77212111588261</v>
          </cell>
          <cell r="FH53">
            <v>300.93268971833743</v>
          </cell>
          <cell r="FI53">
            <v>364.45302695376597</v>
          </cell>
          <cell r="FJ53">
            <v>234.74225444715239</v>
          </cell>
          <cell r="FK53">
            <v>164.33741115656983</v>
          </cell>
          <cell r="FL53">
            <v>391.28765316667096</v>
          </cell>
          <cell r="FM53">
            <v>193.02344124166694</v>
          </cell>
          <cell r="FN53">
            <v>399.86154207946612</v>
          </cell>
          <cell r="FO53">
            <v>131.98632037615982</v>
          </cell>
          <cell r="FP53">
            <v>154.82931695861075</v>
          </cell>
          <cell r="FQ53">
            <v>227.09485574966425</v>
          </cell>
          <cell r="FR53">
            <v>379.49277513384334</v>
          </cell>
          <cell r="FS53">
            <v>351.53182146014569</v>
          </cell>
          <cell r="FT53">
            <v>321.21033827710204</v>
          </cell>
          <cell r="FU53">
            <v>269.27491882672882</v>
          </cell>
          <cell r="FV53">
            <v>315.31657376575754</v>
          </cell>
          <cell r="FW53">
            <v>459.77274018175865</v>
          </cell>
          <cell r="FX53">
            <v>86.341285299460466</v>
          </cell>
          <cell r="FY53">
            <v>155.78424346766735</v>
          </cell>
          <cell r="FZ53">
            <v>242.2117536867315</v>
          </cell>
          <cell r="GA53">
            <v>165.64106806009747</v>
          </cell>
          <cell r="GB53">
            <v>154.04809680887033</v>
          </cell>
          <cell r="GC53">
            <v>350.06064731105891</v>
          </cell>
          <cell r="GD53">
            <v>131.11370678248278</v>
          </cell>
          <cell r="GE53">
            <v>354.02798511230657</v>
          </cell>
          <cell r="GF53">
            <v>254.71827447143096</v>
          </cell>
          <cell r="GG53">
            <v>131.96672319821678</v>
          </cell>
          <cell r="GH53">
            <v>390.14569209972592</v>
          </cell>
          <cell r="GI53">
            <v>112.31307573689932</v>
          </cell>
          <cell r="GJ53">
            <v>85.541123853948292</v>
          </cell>
          <cell r="GK53">
            <v>229.07749980234607</v>
          </cell>
          <cell r="GL53">
            <v>344.11942523602806</v>
          </cell>
          <cell r="GM53">
            <v>179.21203368856573</v>
          </cell>
          <cell r="GN53">
            <v>382.09109901969418</v>
          </cell>
          <cell r="GO53">
            <v>291.05784879743646</v>
          </cell>
          <cell r="GP53">
            <v>338.88714029242806</v>
          </cell>
          <cell r="GQ53">
            <v>132.83082441128116</v>
          </cell>
          <cell r="GR53">
            <v>121.92115685092112</v>
          </cell>
          <cell r="GS53">
            <v>88.854756656368011</v>
          </cell>
          <cell r="GT53">
            <v>164.43722240752018</v>
          </cell>
          <cell r="GU53">
            <v>249.06779615211556</v>
          </cell>
          <cell r="GV53">
            <v>153.40007223327791</v>
          </cell>
          <cell r="GW53">
            <v>84.03232385377008</v>
          </cell>
          <cell r="GX53">
            <v>186.91868434844616</v>
          </cell>
          <cell r="GY53">
            <v>179.46015871516863</v>
          </cell>
          <cell r="GZ53">
            <v>144.91030154561471</v>
          </cell>
          <cell r="HA53">
            <v>310.66043412426222</v>
          </cell>
          <cell r="HB53">
            <v>102.44593885258965</v>
          </cell>
          <cell r="HC53">
            <v>410.75711835948863</v>
          </cell>
          <cell r="HD53">
            <v>223.36979422064886</v>
          </cell>
          <cell r="HE53">
            <v>353.33228050646437</v>
          </cell>
          <cell r="HF53">
            <v>384.65785457554011</v>
          </cell>
          <cell r="HG53">
            <v>138.26609291386626</v>
          </cell>
          <cell r="HH53">
            <v>213.56271212764076</v>
          </cell>
          <cell r="HI53">
            <v>196.50943923439576</v>
          </cell>
        </row>
        <row r="54">
          <cell r="B54" t="str">
            <v>traffic area</v>
          </cell>
          <cell r="C54">
            <v>242.92218180775438</v>
          </cell>
          <cell r="D54">
            <v>83.305585918337229</v>
          </cell>
          <cell r="E54">
            <v>434.37246399539015</v>
          </cell>
          <cell r="F54">
            <v>214.95797575254329</v>
          </cell>
          <cell r="G54">
            <v>267.91396526032452</v>
          </cell>
          <cell r="H54">
            <v>208.01795909625463</v>
          </cell>
          <cell r="I54">
            <v>373.74115303331757</v>
          </cell>
          <cell r="J54">
            <v>221.0873366207646</v>
          </cell>
          <cell r="K54">
            <v>180.09876780961321</v>
          </cell>
          <cell r="L54">
            <v>174.27120633206766</v>
          </cell>
          <cell r="M54">
            <v>234.03032676024137</v>
          </cell>
          <cell r="N54">
            <v>162.73298460479273</v>
          </cell>
          <cell r="O54">
            <v>137.74408438219382</v>
          </cell>
          <cell r="P54">
            <v>104.41445050038421</v>
          </cell>
          <cell r="Q54">
            <v>420.25810562541005</v>
          </cell>
          <cell r="R54">
            <v>106.44936691334092</v>
          </cell>
          <cell r="S54">
            <v>145.37118196367939</v>
          </cell>
          <cell r="T54">
            <v>101.68562006649601</v>
          </cell>
          <cell r="U54">
            <v>305.28369520271741</v>
          </cell>
          <cell r="V54">
            <v>245.92017285006972</v>
          </cell>
          <cell r="W54">
            <v>243.90986930375792</v>
          </cell>
          <cell r="X54">
            <v>420.46605436922505</v>
          </cell>
          <cell r="Y54">
            <v>305.07341243506363</v>
          </cell>
          <cell r="Z54">
            <v>220.67437480439321</v>
          </cell>
          <cell r="AA54">
            <v>246.79430744981164</v>
          </cell>
          <cell r="AB54">
            <v>293.49926321583575</v>
          </cell>
          <cell r="AC54">
            <v>137.76015202259535</v>
          </cell>
          <cell r="AD54">
            <v>420.39987978923386</v>
          </cell>
          <cell r="AE54">
            <v>163.24626201911553</v>
          </cell>
          <cell r="AF54">
            <v>312.62009348695466</v>
          </cell>
          <cell r="AG54">
            <v>179.59249659833716</v>
          </cell>
          <cell r="AH54">
            <v>312.12619807454882</v>
          </cell>
          <cell r="AI54">
            <v>232.20980258073743</v>
          </cell>
          <cell r="AJ54">
            <v>175.89297676748251</v>
          </cell>
          <cell r="AK54">
            <v>187.43342859427261</v>
          </cell>
          <cell r="AL54">
            <v>287.32896370978466</v>
          </cell>
          <cell r="AM54">
            <v>312.40453092290198</v>
          </cell>
          <cell r="AN54">
            <v>151.03102506454016</v>
          </cell>
          <cell r="AO54">
            <v>269.93509079540434</v>
          </cell>
          <cell r="AP54">
            <v>145.22475786728501</v>
          </cell>
          <cell r="AQ54">
            <v>307.19624643381894</v>
          </cell>
          <cell r="AR54">
            <v>270.77009116096326</v>
          </cell>
          <cell r="AS54">
            <v>420.36672259215152</v>
          </cell>
          <cell r="AT54">
            <v>337.99246643870742</v>
          </cell>
          <cell r="AU54">
            <v>311.54108932741349</v>
          </cell>
          <cell r="AV54">
            <v>434.37246399539015</v>
          </cell>
          <cell r="AW54">
            <v>312.02525052999681</v>
          </cell>
          <cell r="AX54">
            <v>283.21617250514066</v>
          </cell>
          <cell r="AY54">
            <v>310.88525956294632</v>
          </cell>
          <cell r="AZ54">
            <v>266.60975836987006</v>
          </cell>
          <cell r="BA54">
            <v>420.44764234114996</v>
          </cell>
          <cell r="BB54">
            <v>255.24406121970435</v>
          </cell>
          <cell r="BC54">
            <v>167.95041108277096</v>
          </cell>
          <cell r="BD54">
            <v>183.59942115282055</v>
          </cell>
          <cell r="BE54">
            <v>363.15546063843965</v>
          </cell>
          <cell r="BF54">
            <v>263.42361438238197</v>
          </cell>
          <cell r="BG54">
            <v>94.417610867909218</v>
          </cell>
          <cell r="BH54">
            <v>311.57724579488638</v>
          </cell>
          <cell r="BI54">
            <v>244.68291473386691</v>
          </cell>
          <cell r="BJ54">
            <v>328.24343675250839</v>
          </cell>
          <cell r="BK54">
            <v>204.65857970146342</v>
          </cell>
          <cell r="BL54">
            <v>328.63178983329692</v>
          </cell>
          <cell r="BM54">
            <v>311.72319766656256</v>
          </cell>
          <cell r="BN54">
            <v>109.21397324317076</v>
          </cell>
          <cell r="BO54">
            <v>244.95170478125368</v>
          </cell>
          <cell r="BP54">
            <v>204.49521381375902</v>
          </cell>
          <cell r="BQ54">
            <v>101.98710251733414</v>
          </cell>
          <cell r="BR54">
            <v>357.03207216039903</v>
          </cell>
          <cell r="BS54">
            <v>303.83237718397726</v>
          </cell>
          <cell r="BT54">
            <v>208.263119824933</v>
          </cell>
          <cell r="BU54">
            <v>402.29039448145238</v>
          </cell>
          <cell r="BV54">
            <v>304.82628605351539</v>
          </cell>
          <cell r="BW54">
            <v>294.49081548907736</v>
          </cell>
          <cell r="BX54">
            <v>138.14735775479221</v>
          </cell>
          <cell r="BY54">
            <v>252.06172494128566</v>
          </cell>
          <cell r="BZ54">
            <v>282.36479203405082</v>
          </cell>
          <cell r="CA54">
            <v>239.46986713174175</v>
          </cell>
          <cell r="CB54">
            <v>118.04501213295838</v>
          </cell>
          <cell r="CC54">
            <v>222.18261580651384</v>
          </cell>
          <cell r="CD54">
            <v>152.30910221206409</v>
          </cell>
          <cell r="CE54">
            <v>312.02983799700678</v>
          </cell>
          <cell r="CF54">
            <v>305.1185448304991</v>
          </cell>
          <cell r="CG54">
            <v>311.47585547209422</v>
          </cell>
          <cell r="CH54">
            <v>285.2602720286169</v>
          </cell>
          <cell r="CI54">
            <v>294.33324750543511</v>
          </cell>
          <cell r="CJ54">
            <v>287.45832744494942</v>
          </cell>
          <cell r="CK54">
            <v>312.27904809062636</v>
          </cell>
          <cell r="CL54">
            <v>294.18161437306151</v>
          </cell>
          <cell r="CM54">
            <v>328.62354295177795</v>
          </cell>
          <cell r="CN54">
            <v>200.14808315748471</v>
          </cell>
          <cell r="CO54">
            <v>420.49465573909765</v>
          </cell>
          <cell r="CP54">
            <v>294.73560144917496</v>
          </cell>
          <cell r="CQ54">
            <v>311.4295893994032</v>
          </cell>
          <cell r="CR54">
            <v>98.841776330544192</v>
          </cell>
          <cell r="CS54">
            <v>106.94446730737964</v>
          </cell>
          <cell r="CT54">
            <v>420.47329455925433</v>
          </cell>
          <cell r="CU54">
            <v>313.73313517173051</v>
          </cell>
          <cell r="CV54">
            <v>104.19613233501185</v>
          </cell>
          <cell r="CW54">
            <v>302.72565528268683</v>
          </cell>
          <cell r="CX54">
            <v>312.38581894234471</v>
          </cell>
          <cell r="CY54">
            <v>313.65267565805868</v>
          </cell>
          <cell r="CZ54">
            <v>386.87726329986378</v>
          </cell>
          <cell r="DA54">
            <v>99.897466003542846</v>
          </cell>
          <cell r="DB54">
            <v>83.305585918337229</v>
          </cell>
          <cell r="DC54">
            <v>145.89841231419669</v>
          </cell>
          <cell r="DD54">
            <v>103.77406118611177</v>
          </cell>
          <cell r="DE54">
            <v>107.60990174674599</v>
          </cell>
          <cell r="DF54">
            <v>328.40090968108041</v>
          </cell>
          <cell r="DG54">
            <v>252.36246177750169</v>
          </cell>
          <cell r="DH54">
            <v>267.7247695784489</v>
          </cell>
          <cell r="DI54">
            <v>124.11168958932306</v>
          </cell>
          <cell r="DJ54">
            <v>304.79005110905388</v>
          </cell>
          <cell r="DK54">
            <v>207.58104882816573</v>
          </cell>
          <cell r="DL54">
            <v>418.57516876983561</v>
          </cell>
          <cell r="DM54">
            <v>259.35758762982317</v>
          </cell>
          <cell r="DN54">
            <v>313.69037899723537</v>
          </cell>
          <cell r="DO54">
            <v>262.84137142046342</v>
          </cell>
          <cell r="DP54">
            <v>225.81499624437012</v>
          </cell>
          <cell r="DQ54">
            <v>190.62600737302716</v>
          </cell>
          <cell r="DR54">
            <v>311.250037220428</v>
          </cell>
          <cell r="DS54">
            <v>168.3072531112106</v>
          </cell>
          <cell r="DT54">
            <v>260.18592367282838</v>
          </cell>
          <cell r="DU54">
            <v>312.11934258013628</v>
          </cell>
          <cell r="DV54">
            <v>205.75074314750577</v>
          </cell>
          <cell r="DW54">
            <v>206.13660712086764</v>
          </cell>
          <cell r="DX54">
            <v>233.13899043708591</v>
          </cell>
          <cell r="DY54">
            <v>152.27761301734904</v>
          </cell>
          <cell r="DZ54">
            <v>149.12729384981179</v>
          </cell>
          <cell r="EA54">
            <v>420.3747794106996</v>
          </cell>
          <cell r="EB54">
            <v>312.13528553847584</v>
          </cell>
          <cell r="EC54">
            <v>205.55526757791276</v>
          </cell>
          <cell r="ED54">
            <v>207.30549614887749</v>
          </cell>
          <cell r="EE54">
            <v>328.63105290474346</v>
          </cell>
          <cell r="EF54">
            <v>206.70448439731297</v>
          </cell>
          <cell r="EG54">
            <v>353.59874663480298</v>
          </cell>
          <cell r="EH54">
            <v>258.50000469869514</v>
          </cell>
          <cell r="EI54">
            <v>328.99332013581591</v>
          </cell>
          <cell r="EJ54">
            <v>418.47296820409986</v>
          </cell>
          <cell r="EK54">
            <v>312.32753032837525</v>
          </cell>
          <cell r="EL54">
            <v>202.91750295779798</v>
          </cell>
          <cell r="EM54">
            <v>270.40673772882019</v>
          </cell>
          <cell r="EN54">
            <v>420.45202670858907</v>
          </cell>
          <cell r="EO54">
            <v>344.54703630641757</v>
          </cell>
          <cell r="EP54">
            <v>100.56930441588307</v>
          </cell>
          <cell r="EQ54">
            <v>200.94400735326263</v>
          </cell>
          <cell r="ER54">
            <v>119.13931000234004</v>
          </cell>
          <cell r="ES54">
            <v>311.47756649116042</v>
          </cell>
          <cell r="ET54">
            <v>310.35381983557568</v>
          </cell>
          <cell r="EU54">
            <v>187.82320216596133</v>
          </cell>
          <cell r="EV54">
            <v>353.63543968226122</v>
          </cell>
          <cell r="EW54">
            <v>328.12558944299678</v>
          </cell>
          <cell r="EX54">
            <v>239.03122675139491</v>
          </cell>
          <cell r="EY54">
            <v>353.06761164946988</v>
          </cell>
          <cell r="EZ54">
            <v>287.81990042524967</v>
          </cell>
          <cell r="FA54">
            <v>101.03233185780685</v>
          </cell>
          <cell r="FB54">
            <v>233.86231344002275</v>
          </cell>
          <cell r="FC54">
            <v>186.51612689012609</v>
          </cell>
          <cell r="FD54">
            <v>200.39150100961479</v>
          </cell>
          <cell r="FE54">
            <v>179.81717364462915</v>
          </cell>
          <cell r="FF54">
            <v>180.49129653265106</v>
          </cell>
          <cell r="FG54">
            <v>180.41578726040041</v>
          </cell>
          <cell r="FH54">
            <v>155.93633224869674</v>
          </cell>
          <cell r="FI54">
            <v>329.1843932649316</v>
          </cell>
          <cell r="FJ54">
            <v>180.4203095703121</v>
          </cell>
          <cell r="FK54">
            <v>283.01855978366166</v>
          </cell>
          <cell r="FL54">
            <v>328.61986403142521</v>
          </cell>
          <cell r="FM54">
            <v>227.98458213847584</v>
          </cell>
          <cell r="FN54">
            <v>327.20746571175482</v>
          </cell>
          <cell r="FO54">
            <v>205.88602691213941</v>
          </cell>
          <cell r="FP54">
            <v>187.9950477475827</v>
          </cell>
          <cell r="FQ54">
            <v>362.63556173595839</v>
          </cell>
          <cell r="FR54">
            <v>311.9390032265087</v>
          </cell>
          <cell r="FS54">
            <v>312.63549119725246</v>
          </cell>
          <cell r="FT54">
            <v>211.70906592907195</v>
          </cell>
          <cell r="FU54">
            <v>405.3050310425831</v>
          </cell>
          <cell r="FV54">
            <v>420.35299887919768</v>
          </cell>
          <cell r="FW54">
            <v>327.1606056827934</v>
          </cell>
          <cell r="FX54">
            <v>98.65731841409999</v>
          </cell>
          <cell r="FY54">
            <v>238.47976592521366</v>
          </cell>
          <cell r="FZ54">
            <v>313.65916184132413</v>
          </cell>
          <cell r="GA54">
            <v>138.54179961629035</v>
          </cell>
          <cell r="GB54">
            <v>156.54924007621503</v>
          </cell>
          <cell r="GC54">
            <v>312.18955758111116</v>
          </cell>
          <cell r="GD54">
            <v>204.35962616814061</v>
          </cell>
          <cell r="GE54">
            <v>312.4648756431933</v>
          </cell>
          <cell r="GF54">
            <v>141.18595450944906</v>
          </cell>
          <cell r="GG54">
            <v>238.38224632144156</v>
          </cell>
          <cell r="GH54">
            <v>420.17372791379398</v>
          </cell>
          <cell r="GI54">
            <v>106.96065839028645</v>
          </cell>
          <cell r="GJ54">
            <v>150.44174240607512</v>
          </cell>
          <cell r="GK54">
            <v>175.99357413999542</v>
          </cell>
          <cell r="GL54">
            <v>294.52676143592669</v>
          </cell>
          <cell r="GM54">
            <v>306.03829410755719</v>
          </cell>
          <cell r="GN54">
            <v>328.71595413199054</v>
          </cell>
          <cell r="GO54">
            <v>249.74941390416785</v>
          </cell>
          <cell r="GP54">
            <v>305.15990272539472</v>
          </cell>
          <cell r="GQ54">
            <v>202.07038529520418</v>
          </cell>
          <cell r="GR54">
            <v>184.35951284889583</v>
          </cell>
          <cell r="GS54">
            <v>99.802739170580026</v>
          </cell>
          <cell r="GT54">
            <v>163.68014458077789</v>
          </cell>
          <cell r="GU54">
            <v>155.07042042249512</v>
          </cell>
          <cell r="GV54">
            <v>205.05746209244097</v>
          </cell>
          <cell r="GW54">
            <v>104.42671741407102</v>
          </cell>
          <cell r="GX54">
            <v>313.72668355024791</v>
          </cell>
          <cell r="GY54">
            <v>267.49249477493413</v>
          </cell>
          <cell r="GZ54">
            <v>210.99702835736682</v>
          </cell>
          <cell r="HA54">
            <v>179.9020701769488</v>
          </cell>
          <cell r="HB54">
            <v>95.37964884995975</v>
          </cell>
          <cell r="HC54">
            <v>303.00735376932147</v>
          </cell>
          <cell r="HD54">
            <v>270.82639063896244</v>
          </cell>
          <cell r="HE54">
            <v>294.36274763817988</v>
          </cell>
          <cell r="HF54">
            <v>328.84180651032386</v>
          </cell>
          <cell r="HG54">
            <v>201.22198846549369</v>
          </cell>
          <cell r="HH54">
            <v>219.1280736410128</v>
          </cell>
          <cell r="HI54">
            <v>284.01922329954488</v>
          </cell>
        </row>
        <row r="55">
          <cell r="B55" t="str">
            <v>traffic area, road network</v>
          </cell>
          <cell r="C55">
            <v>287.71418180775447</v>
          </cell>
          <cell r="D55">
            <v>91.722595856044776</v>
          </cell>
          <cell r="E55">
            <v>450.72679008550818</v>
          </cell>
          <cell r="F55">
            <v>231.31230184266138</v>
          </cell>
          <cell r="G55">
            <v>290.05599308590564</v>
          </cell>
          <cell r="H55">
            <v>224.37228518637272</v>
          </cell>
          <cell r="I55">
            <v>390.09547912343572</v>
          </cell>
          <cell r="J55">
            <v>243.22936444634567</v>
          </cell>
          <cell r="K55">
            <v>202.24079563519427</v>
          </cell>
          <cell r="L55">
            <v>176.74070851836328</v>
          </cell>
          <cell r="M55">
            <v>250.38465285035946</v>
          </cell>
          <cell r="N55">
            <v>184.87501243037383</v>
          </cell>
          <cell r="O55">
            <v>140.21358656848946</v>
          </cell>
          <cell r="P55">
            <v>126.55647832596532</v>
          </cell>
          <cell r="Q55">
            <v>436.61243171552815</v>
          </cell>
          <cell r="R55">
            <v>128.59139473892202</v>
          </cell>
          <cell r="S55">
            <v>153.78819190138691</v>
          </cell>
          <cell r="T55">
            <v>123.82764789207712</v>
          </cell>
          <cell r="U55">
            <v>307.75319738901305</v>
          </cell>
          <cell r="V55">
            <v>248.38967503636533</v>
          </cell>
          <cell r="W55">
            <v>266.05189712933901</v>
          </cell>
          <cell r="X55">
            <v>436.82038045934314</v>
          </cell>
          <cell r="Y55">
            <v>307.54291462135933</v>
          </cell>
          <cell r="Z55">
            <v>229.09138474210073</v>
          </cell>
          <cell r="AA55">
            <v>268.93633527539276</v>
          </cell>
          <cell r="AB55">
            <v>301.91627315354333</v>
          </cell>
          <cell r="AC55">
            <v>140.22965420889099</v>
          </cell>
          <cell r="AD55">
            <v>436.75420587935196</v>
          </cell>
          <cell r="AE55">
            <v>185.38828984469663</v>
          </cell>
          <cell r="AF55">
            <v>321.03710342466218</v>
          </cell>
          <cell r="AG55">
            <v>201.73452442391823</v>
          </cell>
          <cell r="AH55">
            <v>320.5432080122564</v>
          </cell>
          <cell r="AI55">
            <v>254.3518304063185</v>
          </cell>
          <cell r="AJ55">
            <v>184.30998670519006</v>
          </cell>
          <cell r="AK55">
            <v>195.85043853198013</v>
          </cell>
          <cell r="AL55">
            <v>289.7984658960803</v>
          </cell>
          <cell r="AM55">
            <v>320.8215408606095</v>
          </cell>
          <cell r="AN55">
            <v>173.17305289012126</v>
          </cell>
          <cell r="AO55">
            <v>286.28941688552243</v>
          </cell>
          <cell r="AP55">
            <v>153.6417678049925</v>
          </cell>
          <cell r="AQ55">
            <v>315.61325637152652</v>
          </cell>
          <cell r="AR55">
            <v>287.12441725108135</v>
          </cell>
          <cell r="AS55">
            <v>436.72104868226955</v>
          </cell>
          <cell r="AT55">
            <v>354.34679252882552</v>
          </cell>
          <cell r="AU55">
            <v>319.95809926512095</v>
          </cell>
          <cell r="AV55">
            <v>450.72679008550818</v>
          </cell>
          <cell r="AW55">
            <v>334.16727835557788</v>
          </cell>
          <cell r="AX55">
            <v>285.6856746914363</v>
          </cell>
          <cell r="AY55">
            <v>319.30226950065384</v>
          </cell>
          <cell r="AZ55">
            <v>275.02676830757753</v>
          </cell>
          <cell r="BA55">
            <v>436.80196843126799</v>
          </cell>
          <cell r="BB55">
            <v>257.71356340599999</v>
          </cell>
          <cell r="BC55">
            <v>176.36742102047847</v>
          </cell>
          <cell r="BD55">
            <v>205.74144897840168</v>
          </cell>
          <cell r="BE55">
            <v>379.50978672855774</v>
          </cell>
          <cell r="BF55">
            <v>271.84062432008949</v>
          </cell>
          <cell r="BG55">
            <v>116.55963869349031</v>
          </cell>
          <cell r="BH55">
            <v>319.99425573259396</v>
          </cell>
          <cell r="BI55">
            <v>266.824942559448</v>
          </cell>
          <cell r="BJ55">
            <v>350.38546457808945</v>
          </cell>
          <cell r="BK55">
            <v>221.01290579158152</v>
          </cell>
          <cell r="BL55">
            <v>350.77381765887793</v>
          </cell>
          <cell r="BM55">
            <v>320.14020760427002</v>
          </cell>
          <cell r="BN55">
            <v>131.35600106875185</v>
          </cell>
          <cell r="BO55">
            <v>253.36871471896123</v>
          </cell>
          <cell r="BP55">
            <v>226.63724163934009</v>
          </cell>
          <cell r="BQ55">
            <v>124.12913034291523</v>
          </cell>
          <cell r="BR55">
            <v>373.38639825051712</v>
          </cell>
          <cell r="BS55">
            <v>306.30187937027284</v>
          </cell>
          <cell r="BT55">
            <v>230.40514765051407</v>
          </cell>
          <cell r="BU55">
            <v>418.64472057157047</v>
          </cell>
          <cell r="BV55">
            <v>307.29578823981103</v>
          </cell>
          <cell r="BW55">
            <v>302.90782542678494</v>
          </cell>
          <cell r="BX55">
            <v>140.61685994108785</v>
          </cell>
          <cell r="BY55">
            <v>274.20375276686678</v>
          </cell>
          <cell r="BZ55">
            <v>304.50681985963195</v>
          </cell>
          <cell r="CA55">
            <v>247.88687706944924</v>
          </cell>
          <cell r="CB55">
            <v>140.18703995853949</v>
          </cell>
          <cell r="CC55">
            <v>244.32464363209493</v>
          </cell>
          <cell r="CD55">
            <v>160.72611214977158</v>
          </cell>
          <cell r="CE55">
            <v>320.44684793471424</v>
          </cell>
          <cell r="CF55">
            <v>307.58804701679475</v>
          </cell>
          <cell r="CG55">
            <v>319.89286540980174</v>
          </cell>
          <cell r="CH55">
            <v>307.40229985419802</v>
          </cell>
          <cell r="CI55">
            <v>302.75025744314263</v>
          </cell>
          <cell r="CJ55">
            <v>289.92782963124506</v>
          </cell>
          <cell r="CK55">
            <v>320.69605802833382</v>
          </cell>
          <cell r="CL55">
            <v>316.32364219864263</v>
          </cell>
          <cell r="CM55">
            <v>350.76557077735907</v>
          </cell>
          <cell r="CN55">
            <v>208.56509309519222</v>
          </cell>
          <cell r="CO55">
            <v>436.84898182921569</v>
          </cell>
          <cell r="CP55">
            <v>303.15261138688254</v>
          </cell>
          <cell r="CQ55">
            <v>319.84659933711077</v>
          </cell>
          <cell r="CR55">
            <v>120.9838041561253</v>
          </cell>
          <cell r="CS55">
            <v>115.36147724508719</v>
          </cell>
          <cell r="CT55">
            <v>436.82762064937242</v>
          </cell>
          <cell r="CU55">
            <v>335.87516299731158</v>
          </cell>
          <cell r="CV55">
            <v>126.33816016059296</v>
          </cell>
          <cell r="CW55">
            <v>324.86768310826795</v>
          </cell>
          <cell r="CX55">
            <v>320.80282888005223</v>
          </cell>
          <cell r="CY55">
            <v>335.79470348363981</v>
          </cell>
          <cell r="CZ55">
            <v>403.23158938998193</v>
          </cell>
          <cell r="DA55">
            <v>122.03949382912396</v>
          </cell>
          <cell r="DB55">
            <v>91.722595856044776</v>
          </cell>
          <cell r="DC55">
            <v>154.31542225190421</v>
          </cell>
          <cell r="DD55">
            <v>125.91608901169286</v>
          </cell>
          <cell r="DE55">
            <v>129.7519295723271</v>
          </cell>
          <cell r="DF55">
            <v>350.54293750666142</v>
          </cell>
          <cell r="DG55">
            <v>260.77947171520924</v>
          </cell>
          <cell r="DH55">
            <v>289.86679740403002</v>
          </cell>
          <cell r="DI55">
            <v>146.25371741490417</v>
          </cell>
          <cell r="DJ55">
            <v>307.25955329534958</v>
          </cell>
          <cell r="DK55">
            <v>223.93537491828383</v>
          </cell>
          <cell r="DL55">
            <v>434.92949485995371</v>
          </cell>
          <cell r="DM55">
            <v>281.4996154554043</v>
          </cell>
          <cell r="DN55">
            <v>335.83240682281649</v>
          </cell>
          <cell r="DO55">
            <v>271.25838135817094</v>
          </cell>
          <cell r="DP55">
            <v>247.95702406995125</v>
          </cell>
          <cell r="DQ55">
            <v>199.04301731073468</v>
          </cell>
          <cell r="DR55">
            <v>319.66704715813557</v>
          </cell>
          <cell r="DS55">
            <v>190.44928093679169</v>
          </cell>
          <cell r="DT55">
            <v>282.3279514984095</v>
          </cell>
          <cell r="DU55">
            <v>320.53635251784385</v>
          </cell>
          <cell r="DV55">
            <v>222.10506923762387</v>
          </cell>
          <cell r="DW55">
            <v>228.27863494644873</v>
          </cell>
          <cell r="DX55">
            <v>249.493316527204</v>
          </cell>
          <cell r="DY55">
            <v>174.41964084293014</v>
          </cell>
          <cell r="DZ55">
            <v>157.54430378751931</v>
          </cell>
          <cell r="EA55">
            <v>436.7291055008177</v>
          </cell>
          <cell r="EB55">
            <v>320.55229547618342</v>
          </cell>
          <cell r="EC55">
            <v>221.90959366803085</v>
          </cell>
          <cell r="ED55">
            <v>229.44752397445859</v>
          </cell>
          <cell r="EE55">
            <v>350.77308073032458</v>
          </cell>
          <cell r="EF55">
            <v>223.05881048743106</v>
          </cell>
          <cell r="EG55">
            <v>369.95307272492107</v>
          </cell>
          <cell r="EH55">
            <v>266.91701463640271</v>
          </cell>
          <cell r="EI55">
            <v>351.13534796139703</v>
          </cell>
          <cell r="EJ55">
            <v>434.82729429421795</v>
          </cell>
          <cell r="EK55">
            <v>320.74454026608277</v>
          </cell>
          <cell r="EL55">
            <v>219.27182904791607</v>
          </cell>
          <cell r="EM55">
            <v>292.54876555440126</v>
          </cell>
          <cell r="EN55">
            <v>436.80635279870711</v>
          </cell>
          <cell r="EO55">
            <v>360.90136239653566</v>
          </cell>
          <cell r="EP55">
            <v>122.71133224146416</v>
          </cell>
          <cell r="EQ55">
            <v>217.29833344338073</v>
          </cell>
          <cell r="ER55">
            <v>141.28133782792113</v>
          </cell>
          <cell r="ES55">
            <v>319.89457642886794</v>
          </cell>
          <cell r="ET55">
            <v>318.77082977328314</v>
          </cell>
          <cell r="EU55">
            <v>190.292704352257</v>
          </cell>
          <cell r="EV55">
            <v>369.98976577237931</v>
          </cell>
          <cell r="EW55">
            <v>350.26761726857791</v>
          </cell>
          <cell r="EX55">
            <v>261.17325457697603</v>
          </cell>
          <cell r="EY55">
            <v>369.42193773958797</v>
          </cell>
          <cell r="EZ55">
            <v>296.23691036295719</v>
          </cell>
          <cell r="FA55">
            <v>123.17435968338796</v>
          </cell>
          <cell r="FB55">
            <v>256.0043412656039</v>
          </cell>
          <cell r="FC55">
            <v>208.65815471570718</v>
          </cell>
          <cell r="FD55">
            <v>222.53352883519588</v>
          </cell>
          <cell r="FE55">
            <v>201.95920147021022</v>
          </cell>
          <cell r="FF55">
            <v>202.63332435823213</v>
          </cell>
          <cell r="FG55">
            <v>202.55781508598147</v>
          </cell>
          <cell r="FH55">
            <v>158.40583443499236</v>
          </cell>
          <cell r="FI55">
            <v>351.32642109051261</v>
          </cell>
          <cell r="FJ55">
            <v>202.56233739589317</v>
          </cell>
          <cell r="FK55">
            <v>305.16058760924284</v>
          </cell>
          <cell r="FL55">
            <v>350.76189185700633</v>
          </cell>
          <cell r="FM55">
            <v>250.12660996405694</v>
          </cell>
          <cell r="FN55">
            <v>349.34949353733595</v>
          </cell>
          <cell r="FO55">
            <v>222.24035300225751</v>
          </cell>
          <cell r="FP55">
            <v>210.1370755731638</v>
          </cell>
          <cell r="FQ55">
            <v>378.98988782607648</v>
          </cell>
          <cell r="FR55">
            <v>320.35601316421628</v>
          </cell>
          <cell r="FS55">
            <v>321.05250113495998</v>
          </cell>
          <cell r="FT55">
            <v>233.85109375465302</v>
          </cell>
          <cell r="FU55">
            <v>421.65935713270119</v>
          </cell>
          <cell r="FV55">
            <v>436.70732496931572</v>
          </cell>
          <cell r="FW55">
            <v>349.30263350837453</v>
          </cell>
          <cell r="FX55">
            <v>120.79934623968109</v>
          </cell>
          <cell r="FY55">
            <v>254.83409201533175</v>
          </cell>
          <cell r="FZ55">
            <v>335.80118966690526</v>
          </cell>
          <cell r="GA55">
            <v>141.01130180258599</v>
          </cell>
          <cell r="GB55">
            <v>178.69126790179612</v>
          </cell>
          <cell r="GC55">
            <v>320.60656751881868</v>
          </cell>
          <cell r="GD55">
            <v>220.7139522582587</v>
          </cell>
          <cell r="GE55">
            <v>320.88188558090087</v>
          </cell>
          <cell r="GF55">
            <v>163.32798233503019</v>
          </cell>
          <cell r="GG55">
            <v>260.52427414702271</v>
          </cell>
          <cell r="GH55">
            <v>436.52805400391208</v>
          </cell>
          <cell r="GI55">
            <v>115.377668327994</v>
          </cell>
          <cell r="GJ55">
            <v>172.58377023165622</v>
          </cell>
          <cell r="GK55">
            <v>184.41058407770294</v>
          </cell>
          <cell r="GL55">
            <v>302.94377137363426</v>
          </cell>
          <cell r="GM55">
            <v>322.39262019767528</v>
          </cell>
          <cell r="GN55">
            <v>350.85798195757167</v>
          </cell>
          <cell r="GO55">
            <v>258.16642384187537</v>
          </cell>
          <cell r="GP55">
            <v>307.6294049116903</v>
          </cell>
          <cell r="GQ55">
            <v>218.42471138532227</v>
          </cell>
          <cell r="GR55">
            <v>206.50154067447696</v>
          </cell>
          <cell r="GS55">
            <v>121.94476699616112</v>
          </cell>
          <cell r="GT55">
            <v>172.09715451848538</v>
          </cell>
          <cell r="GU55">
            <v>163.48743036020264</v>
          </cell>
          <cell r="GV55">
            <v>213.47447203014849</v>
          </cell>
          <cell r="GW55">
            <v>126.56874523965212</v>
          </cell>
          <cell r="GX55">
            <v>335.86871137582904</v>
          </cell>
          <cell r="GY55">
            <v>283.84682086505222</v>
          </cell>
          <cell r="GZ55">
            <v>213.46653054366246</v>
          </cell>
          <cell r="HA55">
            <v>202.04409800252986</v>
          </cell>
          <cell r="HB55">
            <v>117.52167667554085</v>
          </cell>
          <cell r="HC55">
            <v>305.47685595561717</v>
          </cell>
          <cell r="HD55">
            <v>287.18071672908053</v>
          </cell>
          <cell r="HE55">
            <v>302.7797575758874</v>
          </cell>
          <cell r="HF55">
            <v>350.98383433590499</v>
          </cell>
          <cell r="HG55">
            <v>217.57631455561179</v>
          </cell>
          <cell r="HH55">
            <v>227.54508357872029</v>
          </cell>
          <cell r="HI55">
            <v>300.37354938966297</v>
          </cell>
        </row>
        <row r="56">
          <cell r="B56" t="str">
            <v>traffic area, rail network</v>
          </cell>
          <cell r="C56">
            <v>243.5656818077544</v>
          </cell>
          <cell r="D56">
            <v>83.308212105500672</v>
          </cell>
          <cell r="E56">
            <v>445.02029515590732</v>
          </cell>
          <cell r="F56">
            <v>214.96142386736324</v>
          </cell>
          <cell r="G56">
            <v>268.45356074241488</v>
          </cell>
          <cell r="H56">
            <v>208.02626684911991</v>
          </cell>
          <cell r="I56">
            <v>375.994801031674</v>
          </cell>
          <cell r="J56">
            <v>222.0958818346671</v>
          </cell>
          <cell r="K56">
            <v>180.44867955423967</v>
          </cell>
          <cell r="L56">
            <v>174.5928508602444</v>
          </cell>
          <cell r="M56">
            <v>234.27476578994816</v>
          </cell>
          <cell r="N56">
            <v>162.73796462892108</v>
          </cell>
          <cell r="O56">
            <v>137.85144376617487</v>
          </cell>
          <cell r="P56">
            <v>104.41545702910888</v>
          </cell>
          <cell r="Q56">
            <v>421.28315638917411</v>
          </cell>
          <cell r="R56">
            <v>106.44984177721589</v>
          </cell>
          <cell r="S56">
            <v>145.55504690453344</v>
          </cell>
          <cell r="T56">
            <v>101.68794604917395</v>
          </cell>
          <cell r="U56">
            <v>306.17274103109622</v>
          </cell>
          <cell r="V56">
            <v>246.56678939621355</v>
          </cell>
          <cell r="W56">
            <v>243.91015843321816</v>
          </cell>
          <cell r="X56">
            <v>420.58999390979091</v>
          </cell>
          <cell r="Y56">
            <v>306.87368358994212</v>
          </cell>
          <cell r="Z56">
            <v>221.17073518834997</v>
          </cell>
          <cell r="AA56">
            <v>256.41097112848661</v>
          </cell>
          <cell r="AB56">
            <v>295.52894448533647</v>
          </cell>
          <cell r="AC56">
            <v>137.79788496483641</v>
          </cell>
          <cell r="AD56">
            <v>420.81057584309485</v>
          </cell>
          <cell r="AE56">
            <v>163.24626307852728</v>
          </cell>
          <cell r="AF56">
            <v>313.93374707045314</v>
          </cell>
          <cell r="AG56">
            <v>182.13625025849316</v>
          </cell>
          <cell r="AH56">
            <v>315.58006511180577</v>
          </cell>
          <cell r="AI56">
            <v>232.55779867347454</v>
          </cell>
          <cell r="AJ56">
            <v>175.89297687240102</v>
          </cell>
          <cell r="AK56">
            <v>189.22493237424163</v>
          </cell>
          <cell r="AL56">
            <v>288.80184600753887</v>
          </cell>
          <cell r="AM56">
            <v>314.65228895062864</v>
          </cell>
          <cell r="AN56">
            <v>151.03102507807293</v>
          </cell>
          <cell r="AO56">
            <v>270.25378529052648</v>
          </cell>
          <cell r="AP56">
            <v>145.57944976895658</v>
          </cell>
          <cell r="AQ56">
            <v>308.28135210227458</v>
          </cell>
          <cell r="AR56">
            <v>270.82449191976337</v>
          </cell>
          <cell r="AS56">
            <v>420.92109983336945</v>
          </cell>
          <cell r="AT56">
            <v>338.19346638166451</v>
          </cell>
          <cell r="AU56">
            <v>317.53042760225708</v>
          </cell>
          <cell r="AV56">
            <v>445.02029515590732</v>
          </cell>
          <cell r="AW56">
            <v>313.04040381962795</v>
          </cell>
          <cell r="AX56">
            <v>284.31655909945789</v>
          </cell>
          <cell r="AY56">
            <v>319.71652681714755</v>
          </cell>
          <cell r="AZ56">
            <v>267.74493161640589</v>
          </cell>
          <cell r="BA56">
            <v>420.65136733670795</v>
          </cell>
          <cell r="BB56">
            <v>255.88182286216244</v>
          </cell>
          <cell r="BC56">
            <v>168.15310113517617</v>
          </cell>
          <cell r="BD56">
            <v>183.86229545238004</v>
          </cell>
          <cell r="BE56">
            <v>363.3664250869947</v>
          </cell>
          <cell r="BF56">
            <v>263.47016594466834</v>
          </cell>
          <cell r="BG56">
            <v>94.418365756165429</v>
          </cell>
          <cell r="BH56">
            <v>317.40990604401395</v>
          </cell>
          <cell r="BI56">
            <v>247.74216728790145</v>
          </cell>
          <cell r="BJ56">
            <v>336.19978307792246</v>
          </cell>
          <cell r="BK56">
            <v>204.65906402202637</v>
          </cell>
          <cell r="BL56">
            <v>334.90527280862761</v>
          </cell>
          <cell r="BM56">
            <v>316.92339980509354</v>
          </cell>
          <cell r="BN56">
            <v>109.21686219954542</v>
          </cell>
          <cell r="BO56">
            <v>244.95189207807033</v>
          </cell>
          <cell r="BP56">
            <v>205.55505287340176</v>
          </cell>
          <cell r="BQ56">
            <v>101.98710253131644</v>
          </cell>
          <cell r="BR56">
            <v>357.1802485311141</v>
          </cell>
          <cell r="BS56">
            <v>311.01046776023026</v>
          </cell>
          <cell r="BT56">
            <v>208.26312471250472</v>
          </cell>
          <cell r="BU56">
            <v>402.4189166657975</v>
          </cell>
          <cell r="BV56">
            <v>307.69743819510308</v>
          </cell>
          <cell r="BW56">
            <v>297.14467373004408</v>
          </cell>
          <cell r="BX56">
            <v>138.14735781107902</v>
          </cell>
          <cell r="BY56">
            <v>252.19594479981944</v>
          </cell>
          <cell r="BZ56">
            <v>282.49794673638979</v>
          </cell>
          <cell r="CA56">
            <v>240.34344643514822</v>
          </cell>
          <cell r="CB56">
            <v>118.96299609171862</v>
          </cell>
          <cell r="CC56">
            <v>223.09587557485091</v>
          </cell>
          <cell r="CD56">
            <v>152.3091025199605</v>
          </cell>
          <cell r="CE56">
            <v>315.90126537027948</v>
          </cell>
          <cell r="CF56">
            <v>306.72324227182395</v>
          </cell>
          <cell r="CG56">
            <v>317.74787378665451</v>
          </cell>
          <cell r="CH56">
            <v>285.29739107758053</v>
          </cell>
          <cell r="CI56">
            <v>297.66990034218509</v>
          </cell>
          <cell r="CJ56">
            <v>288.37063355698962</v>
          </cell>
          <cell r="CK56">
            <v>315.07056505821419</v>
          </cell>
          <cell r="CL56">
            <v>299.46505553877262</v>
          </cell>
          <cell r="CM56">
            <v>334.93276241369063</v>
          </cell>
          <cell r="CN56">
            <v>200.18382647776139</v>
          </cell>
          <cell r="CO56">
            <v>420.49465601021575</v>
          </cell>
          <cell r="CP56">
            <v>296.32872052971874</v>
          </cell>
          <cell r="CQ56">
            <v>317.90209402895783</v>
          </cell>
          <cell r="CR56">
            <v>98.842824360586505</v>
          </cell>
          <cell r="CS56">
            <v>106.97258059117178</v>
          </cell>
          <cell r="CT56">
            <v>420.56585994302668</v>
          </cell>
          <cell r="CU56">
            <v>313.78245501384879</v>
          </cell>
          <cell r="CV56">
            <v>104.19701510635196</v>
          </cell>
          <cell r="CW56">
            <v>303.90166359907528</v>
          </cell>
          <cell r="CX56">
            <v>314.71466221915296</v>
          </cell>
          <cell r="CY56">
            <v>314.05065339275473</v>
          </cell>
          <cell r="CZ56">
            <v>386.92017741216</v>
          </cell>
          <cell r="DA56">
            <v>99.912103649695013</v>
          </cell>
          <cell r="DB56">
            <v>83.308212105500672</v>
          </cell>
          <cell r="DC56">
            <v>145.89841369298057</v>
          </cell>
          <cell r="DD56">
            <v>103.77823012984936</v>
          </cell>
          <cell r="DE56">
            <v>107.60990174674599</v>
          </cell>
          <cell r="DF56">
            <v>335.67487331601592</v>
          </cell>
          <cell r="DG56">
            <v>252.36286146179827</v>
          </cell>
          <cell r="DH56">
            <v>268.61572846973684</v>
          </cell>
          <cell r="DI56">
            <v>124.16490068137017</v>
          </cell>
          <cell r="DJ56">
            <v>307.81822134330793</v>
          </cell>
          <cell r="DK56">
            <v>207.58213315911124</v>
          </cell>
          <cell r="DL56">
            <v>426.89294590775569</v>
          </cell>
          <cell r="DM56">
            <v>259.35802840621557</v>
          </cell>
          <cell r="DN56">
            <v>313.92497559549929</v>
          </cell>
          <cell r="DO56">
            <v>265.64190397888814</v>
          </cell>
          <cell r="DP56">
            <v>226.11981440164024</v>
          </cell>
          <cell r="DQ56">
            <v>191.58237602551861</v>
          </cell>
          <cell r="DR56">
            <v>318.50060129220856</v>
          </cell>
          <cell r="DS56">
            <v>168.34405883721837</v>
          </cell>
          <cell r="DT56">
            <v>260.32124826575284</v>
          </cell>
          <cell r="DU56">
            <v>315.60291675984763</v>
          </cell>
          <cell r="DV56">
            <v>205.75595741824739</v>
          </cell>
          <cell r="DW56">
            <v>209.76878758449692</v>
          </cell>
          <cell r="DX56">
            <v>233.14323777264389</v>
          </cell>
          <cell r="DY56">
            <v>152.31578058076474</v>
          </cell>
          <cell r="DZ56">
            <v>149.12914678301701</v>
          </cell>
          <cell r="EA56">
            <v>420.89424377154216</v>
          </cell>
          <cell r="EB56">
            <v>315.54977356538234</v>
          </cell>
          <cell r="EC56">
            <v>205.55595286846412</v>
          </cell>
          <cell r="ED56">
            <v>207.99872536516429</v>
          </cell>
          <cell r="EE56">
            <v>334.90772923713894</v>
          </cell>
          <cell r="EF56">
            <v>206.70539551958709</v>
          </cell>
          <cell r="EG56">
            <v>360.68078323959298</v>
          </cell>
          <cell r="EH56">
            <v>258.51765303156736</v>
          </cell>
          <cell r="EI56">
            <v>333.70017180023069</v>
          </cell>
          <cell r="EJ56">
            <v>427.23361446020806</v>
          </cell>
          <cell r="EK56">
            <v>314.90895759905106</v>
          </cell>
          <cell r="EL56">
            <v>202.93159037216944</v>
          </cell>
          <cell r="EM56">
            <v>271.20369335338825</v>
          </cell>
          <cell r="EN56">
            <v>420.6367527785776</v>
          </cell>
          <cell r="EO56">
            <v>344.54769142607938</v>
          </cell>
          <cell r="EP56">
            <v>100.57676630489418</v>
          </cell>
          <cell r="EQ56">
            <v>200.94596707883099</v>
          </cell>
          <cell r="ER56">
            <v>119.14012199561208</v>
          </cell>
          <cell r="ES56">
            <v>317.74217038976724</v>
          </cell>
          <cell r="ET56">
            <v>321.48799257504982</v>
          </cell>
          <cell r="EU56">
            <v>188.07798397174741</v>
          </cell>
          <cell r="EV56">
            <v>359.00471212983996</v>
          </cell>
          <cell r="EW56">
            <v>336.59260744296114</v>
          </cell>
          <cell r="EX56">
            <v>239.11823574149557</v>
          </cell>
          <cell r="EY56">
            <v>353.67509789112887</v>
          </cell>
          <cell r="EZ56">
            <v>291.74238406015809</v>
          </cell>
          <cell r="FA56">
            <v>101.03426736988813</v>
          </cell>
          <cell r="FB56">
            <v>233.8719920970764</v>
          </cell>
          <cell r="FC56">
            <v>186.51615574098255</v>
          </cell>
          <cell r="FD56">
            <v>202.7775335999159</v>
          </cell>
          <cell r="FE56">
            <v>184.4093867705854</v>
          </cell>
          <cell r="FF56">
            <v>181.25020109938183</v>
          </cell>
          <cell r="FG56">
            <v>182.71217882634795</v>
          </cell>
          <cell r="FH56">
            <v>157.77209411225792</v>
          </cell>
          <cell r="FI56">
            <v>333.06326136984524</v>
          </cell>
          <cell r="FJ56">
            <v>181.06814994828193</v>
          </cell>
          <cell r="FK56">
            <v>283.13541967647404</v>
          </cell>
          <cell r="FL56">
            <v>334.94502548153298</v>
          </cell>
          <cell r="FM56">
            <v>228.23688178247443</v>
          </cell>
          <cell r="FN56">
            <v>339.65301988043416</v>
          </cell>
          <cell r="FO56">
            <v>205.89929531325876</v>
          </cell>
          <cell r="FP56">
            <v>187.99504779491738</v>
          </cell>
          <cell r="FQ56">
            <v>362.75484927951823</v>
          </cell>
          <cell r="FR56">
            <v>316.20404793860621</v>
          </cell>
          <cell r="FS56">
            <v>313.88242136946042</v>
          </cell>
          <cell r="FT56">
            <v>213.11207493208076</v>
          </cell>
          <cell r="FU56">
            <v>405.73635471056775</v>
          </cell>
          <cell r="FV56">
            <v>420.96684554321553</v>
          </cell>
          <cell r="FW56">
            <v>339.80921997697237</v>
          </cell>
          <cell r="FX56">
            <v>98.657794523091255</v>
          </cell>
          <cell r="FY56">
            <v>238.47977263969656</v>
          </cell>
          <cell r="FZ56">
            <v>314.02903278186989</v>
          </cell>
          <cell r="GA56">
            <v>138.77167570842417</v>
          </cell>
          <cell r="GB56">
            <v>156.97677903939288</v>
          </cell>
          <cell r="GC56">
            <v>315.36886675659804</v>
          </cell>
          <cell r="GD56">
            <v>204.35988773204258</v>
          </cell>
          <cell r="GE56">
            <v>314.45113988299084</v>
          </cell>
          <cell r="GF56">
            <v>142.53267815321826</v>
          </cell>
          <cell r="GG56">
            <v>238.38239512671251</v>
          </cell>
          <cell r="GH56">
            <v>421.56441542789446</v>
          </cell>
          <cell r="GI56">
            <v>107.00054192392176</v>
          </cell>
          <cell r="GJ56">
            <v>150.44174255878045</v>
          </cell>
          <cell r="GK56">
            <v>176.73892016595784</v>
          </cell>
          <cell r="GL56">
            <v>297.02485390721307</v>
          </cell>
          <cell r="GM56">
            <v>306.19285857474898</v>
          </cell>
          <cell r="GN56">
            <v>334.62472514631509</v>
          </cell>
          <cell r="GO56">
            <v>250.83795657361281</v>
          </cell>
          <cell r="GP56">
            <v>306.58538262217195</v>
          </cell>
          <cell r="GQ56">
            <v>202.07085717360221</v>
          </cell>
          <cell r="GR56">
            <v>184.48695009107601</v>
          </cell>
          <cell r="GS56">
            <v>99.813745433172627</v>
          </cell>
          <cell r="GT56">
            <v>163.7221160897173</v>
          </cell>
          <cell r="GU56">
            <v>156.02727753615449</v>
          </cell>
          <cell r="GV56">
            <v>205.06035932975064</v>
          </cell>
          <cell r="GW56">
            <v>104.43514369937645</v>
          </cell>
          <cell r="GX56">
            <v>313.80396041879055</v>
          </cell>
          <cell r="GY56">
            <v>267.97159011351607</v>
          </cell>
          <cell r="GZ56">
            <v>211.4313929841299</v>
          </cell>
          <cell r="HA56">
            <v>182.03925406919899</v>
          </cell>
          <cell r="HB56">
            <v>95.396445862290264</v>
          </cell>
          <cell r="HC56">
            <v>313.7605458090826</v>
          </cell>
          <cell r="HD56">
            <v>271.12242055143338</v>
          </cell>
          <cell r="HE56">
            <v>297.57156656636903</v>
          </cell>
          <cell r="HF56">
            <v>334.20521721853754</v>
          </cell>
          <cell r="HG56">
            <v>201.22242884125461</v>
          </cell>
          <cell r="HH56">
            <v>219.6766028100061</v>
          </cell>
          <cell r="HI56">
            <v>284.01924108211745</v>
          </cell>
        </row>
        <row r="57">
          <cell r="B57" t="str">
            <v>traffic area, rail/road embankment</v>
          </cell>
          <cell r="C57">
            <v>191.54007980771678</v>
          </cell>
          <cell r="D57">
            <v>80.599791317454446</v>
          </cell>
          <cell r="E57">
            <v>427.23361446020806</v>
          </cell>
          <cell r="F57">
            <v>202.69980566159444</v>
          </cell>
          <cell r="G57">
            <v>231.06068187712455</v>
          </cell>
          <cell r="H57">
            <v>209.07713991363485</v>
          </cell>
          <cell r="I57">
            <v>356.9447515842387</v>
          </cell>
          <cell r="J57">
            <v>184.7934251599084</v>
          </cell>
          <cell r="K57">
            <v>180.81107346549587</v>
          </cell>
          <cell r="L57">
            <v>167.29302712627558</v>
          </cell>
          <cell r="M57">
            <v>235.92640973498806</v>
          </cell>
          <cell r="N57">
            <v>135.3032856624238</v>
          </cell>
          <cell r="O57">
            <v>137.85144376617487</v>
          </cell>
          <cell r="P57">
            <v>96.118895177391039</v>
          </cell>
          <cell r="Q57">
            <v>384.24347055472572</v>
          </cell>
          <cell r="R57">
            <v>97.21951439282229</v>
          </cell>
          <cell r="S57">
            <v>146.14370358028305</v>
          </cell>
          <cell r="T57">
            <v>103.93353986626241</v>
          </cell>
          <cell r="U57">
            <v>273.59991891264508</v>
          </cell>
          <cell r="V57">
            <v>197.84890421879396</v>
          </cell>
          <cell r="W57">
            <v>183.69372566180456</v>
          </cell>
          <cell r="X57">
            <v>334.32566817352756</v>
          </cell>
          <cell r="Y57">
            <v>290.37596343308292</v>
          </cell>
          <cell r="Z57">
            <v>169.06803943822962</v>
          </cell>
          <cell r="AA57">
            <v>153.33790746556912</v>
          </cell>
          <cell r="AB57">
            <v>228.59165854857343</v>
          </cell>
          <cell r="AC57">
            <v>137.99041298503937</v>
          </cell>
          <cell r="AD57">
            <v>367.52038491783514</v>
          </cell>
          <cell r="AE57">
            <v>167.12059692458536</v>
          </cell>
          <cell r="AF57">
            <v>271.69902404168283</v>
          </cell>
          <cell r="AG57">
            <v>182.57531632569413</v>
          </cell>
          <cell r="AH57">
            <v>315.58006511180577</v>
          </cell>
          <cell r="AI57">
            <v>199.13436962097799</v>
          </cell>
          <cell r="AJ57">
            <v>157.46223815979724</v>
          </cell>
          <cell r="AK57">
            <v>172.004498043327</v>
          </cell>
          <cell r="AL57">
            <v>270.62568952325717</v>
          </cell>
          <cell r="AM57">
            <v>245.10708105873704</v>
          </cell>
          <cell r="AN57">
            <v>111.53671911732249</v>
          </cell>
          <cell r="AO57">
            <v>272.97733512216473</v>
          </cell>
          <cell r="AP57">
            <v>146.25523704374845</v>
          </cell>
          <cell r="AQ57">
            <v>222.08941198896457</v>
          </cell>
          <cell r="AR57">
            <v>274.15631053007246</v>
          </cell>
          <cell r="AS57">
            <v>378.13878002614149</v>
          </cell>
          <cell r="AT57">
            <v>305.30701857494785</v>
          </cell>
          <cell r="AU57">
            <v>317.53042760225708</v>
          </cell>
          <cell r="AV57">
            <v>400.82277025747953</v>
          </cell>
          <cell r="AW57">
            <v>228.8358356239018</v>
          </cell>
          <cell r="AX57">
            <v>197.32828570342323</v>
          </cell>
          <cell r="AY57">
            <v>319.71652681714755</v>
          </cell>
          <cell r="AZ57">
            <v>206.83881994253301</v>
          </cell>
          <cell r="BA57">
            <v>361.34693139114745</v>
          </cell>
          <cell r="BB57">
            <v>201.78090047145801</v>
          </cell>
          <cell r="BC57">
            <v>157.7592363571018</v>
          </cell>
          <cell r="BD57">
            <v>152.05246348966716</v>
          </cell>
          <cell r="BE57">
            <v>309.46432053515082</v>
          </cell>
          <cell r="BF57">
            <v>173.3851685601596</v>
          </cell>
          <cell r="BG57">
            <v>103.11192920387164</v>
          </cell>
          <cell r="BH57">
            <v>317.40990604401395</v>
          </cell>
          <cell r="BI57">
            <v>216.05409897915152</v>
          </cell>
          <cell r="BJ57">
            <v>336.19978307792246</v>
          </cell>
          <cell r="BK57">
            <v>217.8436380612402</v>
          </cell>
          <cell r="BL57">
            <v>328.99731631393627</v>
          </cell>
          <cell r="BM57">
            <v>316.92339980509354</v>
          </cell>
          <cell r="BN57">
            <v>95.696362729374371</v>
          </cell>
          <cell r="BO57">
            <v>175.84082495654042</v>
          </cell>
          <cell r="BP57">
            <v>186.1086780322654</v>
          </cell>
          <cell r="BQ57">
            <v>106.08739439002804</v>
          </cell>
          <cell r="BR57">
            <v>257.96167712170745</v>
          </cell>
          <cell r="BS57">
            <v>311.01046776023026</v>
          </cell>
          <cell r="BT57">
            <v>152.08295533733357</v>
          </cell>
          <cell r="BU57">
            <v>324.14023132670599</v>
          </cell>
          <cell r="BV57">
            <v>307.69743819510308</v>
          </cell>
          <cell r="BW57">
            <v>253.65022516485317</v>
          </cell>
          <cell r="BX57">
            <v>138.56344399957425</v>
          </cell>
          <cell r="BY57">
            <v>151.23962315518526</v>
          </cell>
          <cell r="BZ57">
            <v>212.42939116405091</v>
          </cell>
          <cell r="CA57">
            <v>196.38822084909856</v>
          </cell>
          <cell r="CB57">
            <v>119.33754613394048</v>
          </cell>
          <cell r="CC57">
            <v>170.40871199024301</v>
          </cell>
          <cell r="CD57">
            <v>80.599791317454446</v>
          </cell>
          <cell r="CE57">
            <v>291.68844860186948</v>
          </cell>
          <cell r="CF57">
            <v>262.10739137815165</v>
          </cell>
          <cell r="CG57">
            <v>311.45066498841538</v>
          </cell>
          <cell r="CH57">
            <v>203.90286842233695</v>
          </cell>
          <cell r="CI57">
            <v>266.86016858127476</v>
          </cell>
          <cell r="CJ57">
            <v>206.77061871312276</v>
          </cell>
          <cell r="CK57">
            <v>274.43095356751854</v>
          </cell>
          <cell r="CL57">
            <v>240.95897222183012</v>
          </cell>
          <cell r="CM57">
            <v>280.3132739663231</v>
          </cell>
          <cell r="CN57">
            <v>164.66932164692088</v>
          </cell>
          <cell r="CO57">
            <v>401.42253615165305</v>
          </cell>
          <cell r="CP57">
            <v>235.02811143319522</v>
          </cell>
          <cell r="CQ57">
            <v>317.90209402895783</v>
          </cell>
          <cell r="CR57">
            <v>99.900001504926365</v>
          </cell>
          <cell r="CS57">
            <v>111.49176336097445</v>
          </cell>
          <cell r="CT57">
            <v>359.35018925749193</v>
          </cell>
          <cell r="CU57">
            <v>222.36291178378806</v>
          </cell>
          <cell r="CV57">
            <v>97.244107141345182</v>
          </cell>
          <cell r="CW57">
            <v>232.56292294517078</v>
          </cell>
          <cell r="CX57">
            <v>289.03890859310081</v>
          </cell>
          <cell r="CY57">
            <v>314.05065339275473</v>
          </cell>
          <cell r="CZ57">
            <v>309.14810925175243</v>
          </cell>
          <cell r="DA57">
            <v>101.56882573799014</v>
          </cell>
          <cell r="DB57">
            <v>87.407099084184566</v>
          </cell>
          <cell r="DC57">
            <v>146.04680196256243</v>
          </cell>
          <cell r="DD57">
            <v>101.55047936692621</v>
          </cell>
          <cell r="DE57">
            <v>95.61393040328791</v>
          </cell>
          <cell r="DF57">
            <v>335.67487331601592</v>
          </cell>
          <cell r="DG57">
            <v>177.69368983371083</v>
          </cell>
          <cell r="DH57">
            <v>203.58774711616937</v>
          </cell>
          <cell r="DI57">
            <v>128.29227328982785</v>
          </cell>
          <cell r="DJ57">
            <v>307.81822134330793</v>
          </cell>
          <cell r="DK57">
            <v>211.45262544598324</v>
          </cell>
          <cell r="DL57">
            <v>381.16734292329261</v>
          </cell>
          <cell r="DM57">
            <v>192.30970954667495</v>
          </cell>
          <cell r="DN57">
            <v>239.30271219413456</v>
          </cell>
          <cell r="DO57">
            <v>205.4933153225081</v>
          </cell>
          <cell r="DP57">
            <v>195.33452314025797</v>
          </cell>
          <cell r="DQ57">
            <v>166.94895398360438</v>
          </cell>
          <cell r="DR57">
            <v>318.50060129220856</v>
          </cell>
          <cell r="DS57">
            <v>168.46344693304991</v>
          </cell>
          <cell r="DT57">
            <v>175.6680457235754</v>
          </cell>
          <cell r="DU57">
            <v>315.60291675984763</v>
          </cell>
          <cell r="DV57">
            <v>212.22792854166406</v>
          </cell>
          <cell r="DW57">
            <v>189.12392882300188</v>
          </cell>
          <cell r="DX57">
            <v>200.63074918162289</v>
          </cell>
          <cell r="DY57">
            <v>132.5924495523158</v>
          </cell>
          <cell r="DZ57">
            <v>151.41994813827705</v>
          </cell>
          <cell r="EA57">
            <v>406.32759650099865</v>
          </cell>
          <cell r="EB57">
            <v>251.51807488823124</v>
          </cell>
          <cell r="EC57">
            <v>206.87619288055279</v>
          </cell>
          <cell r="ED57">
            <v>183.70027212004126</v>
          </cell>
          <cell r="EE57">
            <v>334.90772923713894</v>
          </cell>
          <cell r="EF57">
            <v>206.1523084137508</v>
          </cell>
          <cell r="EG57">
            <v>249.48667042956049</v>
          </cell>
          <cell r="EH57">
            <v>172.44731194139021</v>
          </cell>
          <cell r="EI57">
            <v>296.68429982537168</v>
          </cell>
          <cell r="EJ57">
            <v>427.23361446020806</v>
          </cell>
          <cell r="EK57">
            <v>314.90895759905106</v>
          </cell>
          <cell r="EL57">
            <v>212.17380623077338</v>
          </cell>
          <cell r="EM57">
            <v>207.56636078847009</v>
          </cell>
          <cell r="EN57">
            <v>349.54848925854151</v>
          </cell>
          <cell r="EO57">
            <v>232.09276012194059</v>
          </cell>
          <cell r="EP57">
            <v>103.20904730146762</v>
          </cell>
          <cell r="EQ57">
            <v>211.8976506938576</v>
          </cell>
          <cell r="ER57">
            <v>94.423694489443491</v>
          </cell>
          <cell r="ES57">
            <v>317.74217038976724</v>
          </cell>
          <cell r="ET57">
            <v>321.48799257504982</v>
          </cell>
          <cell r="EU57">
            <v>155.0796908604934</v>
          </cell>
          <cell r="EV57">
            <v>243.19222630994068</v>
          </cell>
          <cell r="EW57">
            <v>336.59260744296114</v>
          </cell>
          <cell r="EX57">
            <v>182.85811619550117</v>
          </cell>
          <cell r="EY57">
            <v>288.13434374182793</v>
          </cell>
          <cell r="EZ57">
            <v>227.61632715317393</v>
          </cell>
          <cell r="FA57">
            <v>104.32961184246196</v>
          </cell>
          <cell r="FB57">
            <v>199.60429940137433</v>
          </cell>
          <cell r="FC57">
            <v>153.16589345916049</v>
          </cell>
          <cell r="FD57">
            <v>185.367589502247</v>
          </cell>
          <cell r="FE57">
            <v>184.53587382643502</v>
          </cell>
          <cell r="FF57">
            <v>181.48955787756756</v>
          </cell>
          <cell r="FG57">
            <v>182.80176849532464</v>
          </cell>
          <cell r="FH57">
            <v>157.84854556611953</v>
          </cell>
          <cell r="FI57">
            <v>301.35369340008435</v>
          </cell>
          <cell r="FJ57">
            <v>181.32412868804175</v>
          </cell>
          <cell r="FK57">
            <v>220.32807883270664</v>
          </cell>
          <cell r="FL57">
            <v>334.94502548153298</v>
          </cell>
          <cell r="FM57">
            <v>197.09099268375471</v>
          </cell>
          <cell r="FN57">
            <v>339.65301988043416</v>
          </cell>
          <cell r="FO57">
            <v>209.46940447018551</v>
          </cell>
          <cell r="FP57">
            <v>173.35496012708637</v>
          </cell>
          <cell r="FQ57">
            <v>316.66409962035493</v>
          </cell>
          <cell r="FR57">
            <v>316.20404793860621</v>
          </cell>
          <cell r="FS57">
            <v>291.62664332891632</v>
          </cell>
          <cell r="FT57">
            <v>199.310588907913</v>
          </cell>
          <cell r="FU57">
            <v>336.72626196746057</v>
          </cell>
          <cell r="FV57">
            <v>397.30436304043337</v>
          </cell>
          <cell r="FW57">
            <v>339.80921997697237</v>
          </cell>
          <cell r="FX57">
            <v>100.25268203120397</v>
          </cell>
          <cell r="FY57">
            <v>236.45043014284744</v>
          </cell>
          <cell r="FZ57">
            <v>280.75392125136887</v>
          </cell>
          <cell r="GA57">
            <v>139.85757314928534</v>
          </cell>
          <cell r="GB57">
            <v>134.38597869091677</v>
          </cell>
          <cell r="GC57">
            <v>289.84095304559202</v>
          </cell>
          <cell r="GD57">
            <v>208.03941148628306</v>
          </cell>
          <cell r="GE57">
            <v>300.38442426447818</v>
          </cell>
          <cell r="GF57">
            <v>132.05068440128491</v>
          </cell>
          <cell r="GG57">
            <v>157.67661526016963</v>
          </cell>
          <cell r="GH57">
            <v>406.81953121794629</v>
          </cell>
          <cell r="GI57">
            <v>111.27693718175212</v>
          </cell>
          <cell r="GJ57">
            <v>114.39403076282512</v>
          </cell>
          <cell r="GK57">
            <v>161.25460859905698</v>
          </cell>
          <cell r="GL57">
            <v>273.95747908186127</v>
          </cell>
          <cell r="GM57">
            <v>261.90336472379568</v>
          </cell>
          <cell r="GN57">
            <v>334.62472514631509</v>
          </cell>
          <cell r="GO57">
            <v>200.44572215812599</v>
          </cell>
          <cell r="GP57">
            <v>271.91829260316285</v>
          </cell>
          <cell r="GQ57">
            <v>208.75919387960113</v>
          </cell>
          <cell r="GR57">
            <v>139.20075259633111</v>
          </cell>
          <cell r="GS57">
            <v>103.09311144653152</v>
          </cell>
          <cell r="GT57">
            <v>164.86854246034079</v>
          </cell>
          <cell r="GU57">
            <v>153.55161479619875</v>
          </cell>
          <cell r="GV57">
            <v>165.869505196668</v>
          </cell>
          <cell r="GW57">
            <v>100.11776353533402</v>
          </cell>
          <cell r="GX57">
            <v>240.72472084839552</v>
          </cell>
          <cell r="GY57">
            <v>221.12385880971294</v>
          </cell>
          <cell r="GZ57">
            <v>112.25902574995233</v>
          </cell>
          <cell r="HA57">
            <v>182.42401650174384</v>
          </cell>
          <cell r="HB57">
            <v>108.02804878887495</v>
          </cell>
          <cell r="HC57">
            <v>313.7605458090826</v>
          </cell>
          <cell r="HD57">
            <v>271.51704232966756</v>
          </cell>
          <cell r="HE57">
            <v>295.5621466448714</v>
          </cell>
          <cell r="HF57">
            <v>334.20521721853754</v>
          </cell>
          <cell r="HG57">
            <v>211.02001317065023</v>
          </cell>
          <cell r="HH57">
            <v>177.33967602959387</v>
          </cell>
          <cell r="HI57">
            <v>278.53882414716753</v>
          </cell>
        </row>
        <row r="58">
          <cell r="B58" t="str">
            <v>bare area</v>
          </cell>
          <cell r="C58">
            <v>249.87117291070982</v>
          </cell>
          <cell r="D58">
            <v>73.972396086088366</v>
          </cell>
          <cell r="E58">
            <v>446.32572626896808</v>
          </cell>
          <cell r="F58">
            <v>73.972396086088366</v>
          </cell>
          <cell r="G58">
            <v>317.33237597988625</v>
          </cell>
          <cell r="H58">
            <v>73.972396086088366</v>
          </cell>
          <cell r="I58">
            <v>384.45072626896808</v>
          </cell>
          <cell r="J58">
            <v>316.06556586359301</v>
          </cell>
          <cell r="K58">
            <v>204.67983303813705</v>
          </cell>
          <cell r="L58">
            <v>213.55976407740548</v>
          </cell>
          <cell r="M58">
            <v>136.68817200094279</v>
          </cell>
          <cell r="N58">
            <v>114.18436886547116</v>
          </cell>
          <cell r="O58">
            <v>149.58177653994599</v>
          </cell>
          <cell r="P58">
            <v>73.972396086088366</v>
          </cell>
          <cell r="Q58">
            <v>426.16056487001799</v>
          </cell>
          <cell r="R58">
            <v>73.972396086088366</v>
          </cell>
          <cell r="S58">
            <v>161.85080432292935</v>
          </cell>
          <cell r="T58">
            <v>73.972396086088366</v>
          </cell>
          <cell r="U58">
            <v>437.32071061824718</v>
          </cell>
          <cell r="V58">
            <v>303.97557665095485</v>
          </cell>
          <cell r="W58">
            <v>182.76517246196303</v>
          </cell>
          <cell r="X58">
            <v>250.03960703889828</v>
          </cell>
          <cell r="Y58">
            <v>446.32572626896808</v>
          </cell>
          <cell r="Z58">
            <v>254.79028704087176</v>
          </cell>
          <cell r="AA58">
            <v>314.22089016150471</v>
          </cell>
          <cell r="AB58">
            <v>378.44360043240931</v>
          </cell>
          <cell r="AC58">
            <v>138.89143979279402</v>
          </cell>
          <cell r="AD58">
            <v>322.40424297684319</v>
          </cell>
          <cell r="AE58">
            <v>135.0695258960134</v>
          </cell>
          <cell r="AF58">
            <v>446.32572626896808</v>
          </cell>
          <cell r="AG58">
            <v>296.71103697509665</v>
          </cell>
          <cell r="AH58">
            <v>446.32572626896808</v>
          </cell>
          <cell r="AI58">
            <v>232.02914117740164</v>
          </cell>
          <cell r="AJ58">
            <v>153.13885922241397</v>
          </cell>
          <cell r="AK58">
            <v>306.32495807842241</v>
          </cell>
          <cell r="AL58">
            <v>428.50572626896803</v>
          </cell>
          <cell r="AM58">
            <v>419.10330903391889</v>
          </cell>
          <cell r="AN58">
            <v>99.005413233331524</v>
          </cell>
          <cell r="AO58">
            <v>184.87681002034935</v>
          </cell>
          <cell r="AP58">
            <v>188.01850848655553</v>
          </cell>
          <cell r="AQ58">
            <v>384.36780402304265</v>
          </cell>
          <cell r="AR58">
            <v>145.04863083766145</v>
          </cell>
          <cell r="AS58">
            <v>358.24181801262989</v>
          </cell>
          <cell r="AT58">
            <v>208.85067723160802</v>
          </cell>
          <cell r="AU58">
            <v>446.32572626896808</v>
          </cell>
          <cell r="AV58">
            <v>433.11084254168946</v>
          </cell>
          <cell r="AW58">
            <v>378.26686042012057</v>
          </cell>
          <cell r="AX58">
            <v>367.30380621444584</v>
          </cell>
          <cell r="AY58">
            <v>446.32572626896808</v>
          </cell>
          <cell r="AZ58">
            <v>360.36260152007316</v>
          </cell>
          <cell r="BA58">
            <v>282.74088163095695</v>
          </cell>
          <cell r="BB58">
            <v>307.88234016142508</v>
          </cell>
          <cell r="BC58">
            <v>180.20157205777147</v>
          </cell>
          <cell r="BD58">
            <v>171.50907511384111</v>
          </cell>
          <cell r="BE58">
            <v>224.26173179982038</v>
          </cell>
          <cell r="BF58">
            <v>210.71218479916507</v>
          </cell>
          <cell r="BG58">
            <v>73.972396086088366</v>
          </cell>
          <cell r="BH58">
            <v>446.32572626896808</v>
          </cell>
          <cell r="BI58">
            <v>338.47331641938302</v>
          </cell>
          <cell r="BJ58">
            <v>446.32572626896808</v>
          </cell>
          <cell r="BK58">
            <v>73.972396086088366</v>
          </cell>
          <cell r="BL58">
            <v>446.32572626896808</v>
          </cell>
          <cell r="BM58">
            <v>446.32572626896808</v>
          </cell>
          <cell r="BN58">
            <v>73.972396086088366</v>
          </cell>
          <cell r="BO58">
            <v>192.94440406520945</v>
          </cell>
          <cell r="BP58">
            <v>306.77204478763855</v>
          </cell>
          <cell r="BQ58">
            <v>75.088932553969698</v>
          </cell>
          <cell r="BR58">
            <v>220.72040131113701</v>
          </cell>
          <cell r="BS58">
            <v>446.32572626896808</v>
          </cell>
          <cell r="BT58">
            <v>149.21480040217827</v>
          </cell>
          <cell r="BU58">
            <v>234.74567798994582</v>
          </cell>
          <cell r="BV58">
            <v>446.32572626896808</v>
          </cell>
          <cell r="BW58">
            <v>428.50572626896803</v>
          </cell>
          <cell r="BX58">
            <v>133.71689403045241</v>
          </cell>
          <cell r="BY58">
            <v>169.64697639693026</v>
          </cell>
          <cell r="BZ58">
            <v>227.66262809875599</v>
          </cell>
          <cell r="CA58">
            <v>332.89048782113582</v>
          </cell>
          <cell r="CB58">
            <v>230.2149347590798</v>
          </cell>
          <cell r="CC58">
            <v>294.84165556720956</v>
          </cell>
          <cell r="CD58">
            <v>73.972396086088366</v>
          </cell>
          <cell r="CE58">
            <v>436.33225500769453</v>
          </cell>
          <cell r="CF58">
            <v>413.50291412159021</v>
          </cell>
          <cell r="CG58">
            <v>446.32572626896808</v>
          </cell>
          <cell r="CH58">
            <v>214.79160637776897</v>
          </cell>
          <cell r="CI58">
            <v>428.50572626896803</v>
          </cell>
          <cell r="CJ58">
            <v>420.23916716101246</v>
          </cell>
          <cell r="CK58">
            <v>446.32572626896808</v>
          </cell>
          <cell r="CL58">
            <v>368.88317367792206</v>
          </cell>
          <cell r="CM58">
            <v>419.44649033307968</v>
          </cell>
          <cell r="CN58">
            <v>173.01955191939365</v>
          </cell>
          <cell r="CO58">
            <v>284.48302351883575</v>
          </cell>
          <cell r="CP58">
            <v>392.86679881529727</v>
          </cell>
          <cell r="CQ58">
            <v>446.32572626896808</v>
          </cell>
          <cell r="CR58">
            <v>73.972396086088366</v>
          </cell>
          <cell r="CS58">
            <v>99.517236964195732</v>
          </cell>
          <cell r="CT58">
            <v>284.55099661310226</v>
          </cell>
          <cell r="CU58">
            <v>253.87372462912089</v>
          </cell>
          <cell r="CV58">
            <v>73.972396086088366</v>
          </cell>
          <cell r="CW58">
            <v>367.09955929484954</v>
          </cell>
          <cell r="CX58">
            <v>434.69534728049484</v>
          </cell>
          <cell r="CY58">
            <v>345.58787100356466</v>
          </cell>
          <cell r="CZ58">
            <v>212.63750347333468</v>
          </cell>
          <cell r="DA58">
            <v>73.972396086088366</v>
          </cell>
          <cell r="DB58">
            <v>73.972396086088366</v>
          </cell>
          <cell r="DC58">
            <v>133.89060031788148</v>
          </cell>
          <cell r="DD58">
            <v>73.972396086088366</v>
          </cell>
          <cell r="DE58">
            <v>73.972396086088366</v>
          </cell>
          <cell r="DF58">
            <v>446.32572626896808</v>
          </cell>
          <cell r="DG58">
            <v>197.17647045042131</v>
          </cell>
          <cell r="DH58">
            <v>334.93937152169849</v>
          </cell>
          <cell r="DI58">
            <v>105.79829627652786</v>
          </cell>
          <cell r="DJ58">
            <v>446.32572626896808</v>
          </cell>
          <cell r="DK58">
            <v>73.972396086088366</v>
          </cell>
          <cell r="DL58">
            <v>429.99072626896805</v>
          </cell>
          <cell r="DM58">
            <v>191.42480202024115</v>
          </cell>
          <cell r="DN58">
            <v>285.30875435008784</v>
          </cell>
          <cell r="DO58">
            <v>352.92566621897794</v>
          </cell>
          <cell r="DP58">
            <v>220.9231934296505</v>
          </cell>
          <cell r="DQ58">
            <v>308.10697833975888</v>
          </cell>
          <cell r="DR58">
            <v>446.32572626896808</v>
          </cell>
          <cell r="DS58">
            <v>144.77428629405685</v>
          </cell>
          <cell r="DT58">
            <v>196.26014443945252</v>
          </cell>
          <cell r="DU58">
            <v>446.32572626896808</v>
          </cell>
          <cell r="DV58">
            <v>73.972396086088366</v>
          </cell>
          <cell r="DW58">
            <v>308.13104637420747</v>
          </cell>
          <cell r="DX58">
            <v>73.972396086088366</v>
          </cell>
          <cell r="DY58">
            <v>115.96043234034245</v>
          </cell>
          <cell r="DZ58">
            <v>138.80811115808731</v>
          </cell>
          <cell r="EA58">
            <v>364.24074067960976</v>
          </cell>
          <cell r="EB58">
            <v>391.77815470980573</v>
          </cell>
          <cell r="EC58">
            <v>73.972396086088366</v>
          </cell>
          <cell r="ED58">
            <v>268.71857735592204</v>
          </cell>
          <cell r="EE58">
            <v>446.32572626896808</v>
          </cell>
          <cell r="EF58">
            <v>73.972396086088366</v>
          </cell>
          <cell r="EG58">
            <v>295.99364652020199</v>
          </cell>
          <cell r="EH58">
            <v>203.47277644019243</v>
          </cell>
          <cell r="EI58">
            <v>442.52678748592416</v>
          </cell>
          <cell r="EJ58">
            <v>429.99072626896805</v>
          </cell>
          <cell r="EK58">
            <v>446.32572626896808</v>
          </cell>
          <cell r="EL58">
            <v>73.972396086088366</v>
          </cell>
          <cell r="EM58">
            <v>321.99109314540499</v>
          </cell>
          <cell r="EN58">
            <v>264.37390856381001</v>
          </cell>
          <cell r="EO58">
            <v>142.47214006086358</v>
          </cell>
          <cell r="EP58">
            <v>73.972396086088366</v>
          </cell>
          <cell r="EQ58">
            <v>73.972396086088366</v>
          </cell>
          <cell r="ER58">
            <v>73.972396086088366</v>
          </cell>
          <cell r="ES58">
            <v>446.32572626896808</v>
          </cell>
          <cell r="ET58">
            <v>446.32572626896808</v>
          </cell>
          <cell r="EU58">
            <v>203.2642462585286</v>
          </cell>
          <cell r="EV58">
            <v>285.62796487583432</v>
          </cell>
          <cell r="EW58">
            <v>446.32572626896808</v>
          </cell>
          <cell r="EX58">
            <v>193.31907051443818</v>
          </cell>
          <cell r="EY58">
            <v>262.56286537812485</v>
          </cell>
          <cell r="EZ58">
            <v>375.25585243948285</v>
          </cell>
          <cell r="FA58">
            <v>73.972396086088366</v>
          </cell>
          <cell r="FB58">
            <v>181.04174178514117</v>
          </cell>
          <cell r="FC58">
            <v>138.03630786138319</v>
          </cell>
          <cell r="FD58">
            <v>304.46286686351453</v>
          </cell>
          <cell r="FE58">
            <v>297.21557803192763</v>
          </cell>
          <cell r="FF58">
            <v>268.10088647682699</v>
          </cell>
          <cell r="FG58">
            <v>297.25741723097627</v>
          </cell>
          <cell r="FH58">
            <v>297.2630941728234</v>
          </cell>
          <cell r="FI58">
            <v>427.94399825807483</v>
          </cell>
          <cell r="FJ58">
            <v>250.99853961113158</v>
          </cell>
          <cell r="FK58">
            <v>271.72648082721429</v>
          </cell>
          <cell r="FL58">
            <v>446.32572626896808</v>
          </cell>
          <cell r="FM58">
            <v>214.7534758239114</v>
          </cell>
          <cell r="FN58">
            <v>446.32572626896808</v>
          </cell>
          <cell r="FO58">
            <v>73.972396086088366</v>
          </cell>
          <cell r="FP58">
            <v>150.27480292503202</v>
          </cell>
          <cell r="FQ58">
            <v>211.27748708394205</v>
          </cell>
          <cell r="FR58">
            <v>446.32572626896808</v>
          </cell>
          <cell r="FS58">
            <v>446.32572626896808</v>
          </cell>
          <cell r="FT58">
            <v>318.19111380479376</v>
          </cell>
          <cell r="FU58">
            <v>285.17605443890926</v>
          </cell>
          <cell r="FV58">
            <v>378.73205430560876</v>
          </cell>
          <cell r="FW58">
            <v>446.32572626896808</v>
          </cell>
          <cell r="FX58">
            <v>73.972396086088366</v>
          </cell>
          <cell r="FY58">
            <v>101.13930212617539</v>
          </cell>
          <cell r="FZ58">
            <v>341.27239707096646</v>
          </cell>
          <cell r="GA58">
            <v>169.26528468619134</v>
          </cell>
          <cell r="GB58">
            <v>176.51772805678598</v>
          </cell>
          <cell r="GC58">
            <v>446.32572626896808</v>
          </cell>
          <cell r="GD58">
            <v>73.972396086088366</v>
          </cell>
          <cell r="GE58">
            <v>446.32572626896808</v>
          </cell>
          <cell r="GF58">
            <v>250.70289779154055</v>
          </cell>
          <cell r="GG58">
            <v>166.35222454932995</v>
          </cell>
          <cell r="GH58">
            <v>429.99072626896805</v>
          </cell>
          <cell r="GI58">
            <v>103.25519610695441</v>
          </cell>
          <cell r="GJ58">
            <v>94.83184356452962</v>
          </cell>
          <cell r="GK58">
            <v>268.35277142946848</v>
          </cell>
          <cell r="GL58">
            <v>428.50572626896803</v>
          </cell>
          <cell r="GM58">
            <v>165.02463555301796</v>
          </cell>
          <cell r="GN58">
            <v>446.32572626896808</v>
          </cell>
          <cell r="GO58">
            <v>350.38121003498009</v>
          </cell>
          <cell r="GP58">
            <v>446.32572626896808</v>
          </cell>
          <cell r="GQ58">
            <v>73.972396086088366</v>
          </cell>
          <cell r="GR58">
            <v>141.59282227515777</v>
          </cell>
          <cell r="GS58">
            <v>73.972396086088366</v>
          </cell>
          <cell r="GT58">
            <v>158.14272014320429</v>
          </cell>
          <cell r="GU58">
            <v>287.07142080089704</v>
          </cell>
          <cell r="GV58">
            <v>170.7541010125428</v>
          </cell>
          <cell r="GW58">
            <v>73.972396086088366</v>
          </cell>
          <cell r="GX58">
            <v>263.57680437604</v>
          </cell>
          <cell r="GY58">
            <v>174.45175737945331</v>
          </cell>
          <cell r="GZ58">
            <v>215.81847519769713</v>
          </cell>
          <cell r="HA58">
            <v>296.92271081799333</v>
          </cell>
          <cell r="HB58">
            <v>73.972396086088366</v>
          </cell>
          <cell r="HC58">
            <v>446.32572626896808</v>
          </cell>
          <cell r="HD58">
            <v>180.59360318403276</v>
          </cell>
          <cell r="HE58">
            <v>428.50572626896803</v>
          </cell>
          <cell r="HF58">
            <v>446.32572626896808</v>
          </cell>
          <cell r="HG58">
            <v>73.972396086088366</v>
          </cell>
          <cell r="HH58">
            <v>263.62645180777861</v>
          </cell>
          <cell r="HI58">
            <v>144.4189821621051</v>
          </cell>
        </row>
        <row r="59">
          <cell r="B59" t="str">
            <v>snow and ice</v>
          </cell>
          <cell r="C59">
            <v>249.87117291070982</v>
          </cell>
          <cell r="D59">
            <v>73.972396086088366</v>
          </cell>
          <cell r="E59">
            <v>446.32572626896808</v>
          </cell>
          <cell r="F59">
            <v>73.972396086088366</v>
          </cell>
          <cell r="G59">
            <v>317.33237597988625</v>
          </cell>
          <cell r="H59">
            <v>73.972396086088366</v>
          </cell>
          <cell r="I59">
            <v>384.45072626896808</v>
          </cell>
          <cell r="J59">
            <v>316.06556586359301</v>
          </cell>
          <cell r="K59">
            <v>204.67983303813705</v>
          </cell>
          <cell r="L59">
            <v>213.55976407740548</v>
          </cell>
          <cell r="M59">
            <v>136.68817200094279</v>
          </cell>
          <cell r="N59">
            <v>114.18436886547116</v>
          </cell>
          <cell r="O59">
            <v>149.58177653994599</v>
          </cell>
          <cell r="P59">
            <v>73.972396086088366</v>
          </cell>
          <cell r="Q59">
            <v>426.16056487001799</v>
          </cell>
          <cell r="R59">
            <v>73.972396086088366</v>
          </cell>
          <cell r="S59">
            <v>161.85080432292935</v>
          </cell>
          <cell r="T59">
            <v>73.972396086088366</v>
          </cell>
          <cell r="U59">
            <v>437.32071061824718</v>
          </cell>
          <cell r="V59">
            <v>303.97557665095485</v>
          </cell>
          <cell r="W59">
            <v>182.76517246196303</v>
          </cell>
          <cell r="X59">
            <v>250.03960703889828</v>
          </cell>
          <cell r="Y59">
            <v>446.32572626896808</v>
          </cell>
          <cell r="Z59">
            <v>254.79028704087176</v>
          </cell>
          <cell r="AA59">
            <v>314.22089016150471</v>
          </cell>
          <cell r="AB59">
            <v>378.44360043240931</v>
          </cell>
          <cell r="AC59">
            <v>138.89143979279402</v>
          </cell>
          <cell r="AD59">
            <v>322.40424297684319</v>
          </cell>
          <cell r="AE59">
            <v>135.0695258960134</v>
          </cell>
          <cell r="AF59">
            <v>446.32572626896808</v>
          </cell>
          <cell r="AG59">
            <v>296.71103697509665</v>
          </cell>
          <cell r="AH59">
            <v>446.32572626896808</v>
          </cell>
          <cell r="AI59">
            <v>232.02914117740164</v>
          </cell>
          <cell r="AJ59">
            <v>153.13885922241397</v>
          </cell>
          <cell r="AK59">
            <v>306.32495807842241</v>
          </cell>
          <cell r="AL59">
            <v>428.50572626896803</v>
          </cell>
          <cell r="AM59">
            <v>419.10330903391889</v>
          </cell>
          <cell r="AN59">
            <v>99.005413233331524</v>
          </cell>
          <cell r="AO59">
            <v>184.87681002034935</v>
          </cell>
          <cell r="AP59">
            <v>188.01850848655553</v>
          </cell>
          <cell r="AQ59">
            <v>384.36780402304265</v>
          </cell>
          <cell r="AR59">
            <v>145.04863083766145</v>
          </cell>
          <cell r="AS59">
            <v>358.24181801262989</v>
          </cell>
          <cell r="AT59">
            <v>208.85067723160802</v>
          </cell>
          <cell r="AU59">
            <v>446.32572626896808</v>
          </cell>
          <cell r="AV59">
            <v>433.11084254168946</v>
          </cell>
          <cell r="AW59">
            <v>378.26686042012057</v>
          </cell>
          <cell r="AX59">
            <v>367.30380621444584</v>
          </cell>
          <cell r="AY59">
            <v>446.32572626896808</v>
          </cell>
          <cell r="AZ59">
            <v>360.36260152007316</v>
          </cell>
          <cell r="BA59">
            <v>282.74088163095695</v>
          </cell>
          <cell r="BB59">
            <v>307.88234016142508</v>
          </cell>
          <cell r="BC59">
            <v>180.20157205777147</v>
          </cell>
          <cell r="BD59">
            <v>171.50907511384111</v>
          </cell>
          <cell r="BE59">
            <v>224.26173179982038</v>
          </cell>
          <cell r="BF59">
            <v>210.71218479916507</v>
          </cell>
          <cell r="BG59">
            <v>73.972396086088366</v>
          </cell>
          <cell r="BH59">
            <v>446.32572626896808</v>
          </cell>
          <cell r="BI59">
            <v>338.47331641938302</v>
          </cell>
          <cell r="BJ59">
            <v>446.32572626896808</v>
          </cell>
          <cell r="BK59">
            <v>73.972396086088366</v>
          </cell>
          <cell r="BL59">
            <v>446.32572626896808</v>
          </cell>
          <cell r="BM59">
            <v>446.32572626896808</v>
          </cell>
          <cell r="BN59">
            <v>73.972396086088366</v>
          </cell>
          <cell r="BO59">
            <v>192.94440406520945</v>
          </cell>
          <cell r="BP59">
            <v>306.77204478763855</v>
          </cell>
          <cell r="BQ59">
            <v>75.088932553969698</v>
          </cell>
          <cell r="BR59">
            <v>220.72040131113701</v>
          </cell>
          <cell r="BS59">
            <v>446.32572626896808</v>
          </cell>
          <cell r="BT59">
            <v>149.21480040217827</v>
          </cell>
          <cell r="BU59">
            <v>234.74567798994582</v>
          </cell>
          <cell r="BV59">
            <v>446.32572626896808</v>
          </cell>
          <cell r="BW59">
            <v>428.50572626896803</v>
          </cell>
          <cell r="BX59">
            <v>133.71689403045241</v>
          </cell>
          <cell r="BY59">
            <v>169.64697639693026</v>
          </cell>
          <cell r="BZ59">
            <v>227.66262809875599</v>
          </cell>
          <cell r="CA59">
            <v>332.89048782113582</v>
          </cell>
          <cell r="CB59">
            <v>230.2149347590798</v>
          </cell>
          <cell r="CC59">
            <v>294.84165556720956</v>
          </cell>
          <cell r="CD59">
            <v>73.972396086088366</v>
          </cell>
          <cell r="CE59">
            <v>436.33225500769453</v>
          </cell>
          <cell r="CF59">
            <v>413.50291412159021</v>
          </cell>
          <cell r="CG59">
            <v>446.32572626896808</v>
          </cell>
          <cell r="CH59">
            <v>214.79160637776897</v>
          </cell>
          <cell r="CI59">
            <v>428.50572626896803</v>
          </cell>
          <cell r="CJ59">
            <v>420.23916716101246</v>
          </cell>
          <cell r="CK59">
            <v>446.32572626896808</v>
          </cell>
          <cell r="CL59">
            <v>368.88317367792206</v>
          </cell>
          <cell r="CM59">
            <v>419.44649033307968</v>
          </cell>
          <cell r="CN59">
            <v>173.01955191939365</v>
          </cell>
          <cell r="CO59">
            <v>284.48302351883575</v>
          </cell>
          <cell r="CP59">
            <v>392.86679881529727</v>
          </cell>
          <cell r="CQ59">
            <v>446.32572626896808</v>
          </cell>
          <cell r="CR59">
            <v>73.972396086088366</v>
          </cell>
          <cell r="CS59">
            <v>99.517236964195732</v>
          </cell>
          <cell r="CT59">
            <v>284.55099661310226</v>
          </cell>
          <cell r="CU59">
            <v>253.87372462912089</v>
          </cell>
          <cell r="CV59">
            <v>73.972396086088366</v>
          </cell>
          <cell r="CW59">
            <v>367.09955929484954</v>
          </cell>
          <cell r="CX59">
            <v>434.69534728049484</v>
          </cell>
          <cell r="CY59">
            <v>345.58787100356466</v>
          </cell>
          <cell r="CZ59">
            <v>212.63750347333468</v>
          </cell>
          <cell r="DA59">
            <v>73.972396086088366</v>
          </cell>
          <cell r="DB59">
            <v>73.972396086088366</v>
          </cell>
          <cell r="DC59">
            <v>133.89060031788148</v>
          </cell>
          <cell r="DD59">
            <v>73.972396086088366</v>
          </cell>
          <cell r="DE59">
            <v>73.972396086088366</v>
          </cell>
          <cell r="DF59">
            <v>446.32572626896808</v>
          </cell>
          <cell r="DG59">
            <v>197.17647045042131</v>
          </cell>
          <cell r="DH59">
            <v>334.93937152169849</v>
          </cell>
          <cell r="DI59">
            <v>105.79829627652786</v>
          </cell>
          <cell r="DJ59">
            <v>446.32572626896808</v>
          </cell>
          <cell r="DK59">
            <v>73.972396086088366</v>
          </cell>
          <cell r="DL59">
            <v>429.99072626896805</v>
          </cell>
          <cell r="DM59">
            <v>191.42480202024115</v>
          </cell>
          <cell r="DN59">
            <v>285.30875435008784</v>
          </cell>
          <cell r="DO59">
            <v>352.92566621897794</v>
          </cell>
          <cell r="DP59">
            <v>220.9231934296505</v>
          </cell>
          <cell r="DQ59">
            <v>308.10697833975888</v>
          </cell>
          <cell r="DR59">
            <v>446.32572626896808</v>
          </cell>
          <cell r="DS59">
            <v>144.77428629405685</v>
          </cell>
          <cell r="DT59">
            <v>196.26014443945252</v>
          </cell>
          <cell r="DU59">
            <v>446.32572626896808</v>
          </cell>
          <cell r="DV59">
            <v>73.972396086088366</v>
          </cell>
          <cell r="DW59">
            <v>308.13104637420747</v>
          </cell>
          <cell r="DX59">
            <v>73.972396086088366</v>
          </cell>
          <cell r="DY59">
            <v>115.96043234034245</v>
          </cell>
          <cell r="DZ59">
            <v>138.80811115808731</v>
          </cell>
          <cell r="EA59">
            <v>364.24074067960976</v>
          </cell>
          <cell r="EB59">
            <v>391.77815470980573</v>
          </cell>
          <cell r="EC59">
            <v>73.972396086088366</v>
          </cell>
          <cell r="ED59">
            <v>268.71857735592204</v>
          </cell>
          <cell r="EE59">
            <v>446.32572626896808</v>
          </cell>
          <cell r="EF59">
            <v>73.972396086088366</v>
          </cell>
          <cell r="EG59">
            <v>295.99364652020199</v>
          </cell>
          <cell r="EH59">
            <v>203.47277644019243</v>
          </cell>
          <cell r="EI59">
            <v>442.52678748592416</v>
          </cell>
          <cell r="EJ59">
            <v>429.99072626896805</v>
          </cell>
          <cell r="EK59">
            <v>446.32572626896808</v>
          </cell>
          <cell r="EL59">
            <v>73.972396086088366</v>
          </cell>
          <cell r="EM59">
            <v>321.99109314540499</v>
          </cell>
          <cell r="EN59">
            <v>264.37390856381001</v>
          </cell>
          <cell r="EO59">
            <v>142.47214006086358</v>
          </cell>
          <cell r="EP59">
            <v>73.972396086088366</v>
          </cell>
          <cell r="EQ59">
            <v>73.972396086088366</v>
          </cell>
          <cell r="ER59">
            <v>73.972396086088366</v>
          </cell>
          <cell r="ES59">
            <v>446.32572626896808</v>
          </cell>
          <cell r="ET59">
            <v>446.32572626896808</v>
          </cell>
          <cell r="EU59">
            <v>203.2642462585286</v>
          </cell>
          <cell r="EV59">
            <v>285.62796487583432</v>
          </cell>
          <cell r="EW59">
            <v>446.32572626896808</v>
          </cell>
          <cell r="EX59">
            <v>193.31907051443818</v>
          </cell>
          <cell r="EY59">
            <v>262.56286537812485</v>
          </cell>
          <cell r="EZ59">
            <v>375.25585243948285</v>
          </cell>
          <cell r="FA59">
            <v>73.972396086088366</v>
          </cell>
          <cell r="FB59">
            <v>181.04174178514117</v>
          </cell>
          <cell r="FC59">
            <v>138.03630786138319</v>
          </cell>
          <cell r="FD59">
            <v>304.46286686351453</v>
          </cell>
          <cell r="FE59">
            <v>297.21557803192763</v>
          </cell>
          <cell r="FF59">
            <v>268.10088647682699</v>
          </cell>
          <cell r="FG59">
            <v>297.25741723097627</v>
          </cell>
          <cell r="FH59">
            <v>297.2630941728234</v>
          </cell>
          <cell r="FI59">
            <v>427.94399825807483</v>
          </cell>
          <cell r="FJ59">
            <v>250.99853961113158</v>
          </cell>
          <cell r="FK59">
            <v>271.72648082721429</v>
          </cell>
          <cell r="FL59">
            <v>446.32572626896808</v>
          </cell>
          <cell r="FM59">
            <v>214.7534758239114</v>
          </cell>
          <cell r="FN59">
            <v>446.32572626896808</v>
          </cell>
          <cell r="FO59">
            <v>73.972396086088366</v>
          </cell>
          <cell r="FP59">
            <v>150.27480292503202</v>
          </cell>
          <cell r="FQ59">
            <v>211.27748708394205</v>
          </cell>
          <cell r="FR59">
            <v>446.32572626896808</v>
          </cell>
          <cell r="FS59">
            <v>446.32572626896808</v>
          </cell>
          <cell r="FT59">
            <v>318.19111380479376</v>
          </cell>
          <cell r="FU59">
            <v>285.17605443890926</v>
          </cell>
          <cell r="FV59">
            <v>378.73205430560876</v>
          </cell>
          <cell r="FW59">
            <v>446.32572626896808</v>
          </cell>
          <cell r="FX59">
            <v>73.972396086088366</v>
          </cell>
          <cell r="FY59">
            <v>101.13930212617539</v>
          </cell>
          <cell r="FZ59">
            <v>341.27239707096646</v>
          </cell>
          <cell r="GA59">
            <v>169.26528468619134</v>
          </cell>
          <cell r="GB59">
            <v>176.51772805678598</v>
          </cell>
          <cell r="GC59">
            <v>446.32572626896808</v>
          </cell>
          <cell r="GD59">
            <v>73.972396086088366</v>
          </cell>
          <cell r="GE59">
            <v>446.32572626896808</v>
          </cell>
          <cell r="GF59">
            <v>250.70289779154055</v>
          </cell>
          <cell r="GG59">
            <v>166.35222454932995</v>
          </cell>
          <cell r="GH59">
            <v>429.99072626896805</v>
          </cell>
          <cell r="GI59">
            <v>103.25519610695441</v>
          </cell>
          <cell r="GJ59">
            <v>94.83184356452962</v>
          </cell>
          <cell r="GK59">
            <v>268.35277142946848</v>
          </cell>
          <cell r="GL59">
            <v>428.50572626896803</v>
          </cell>
          <cell r="GM59">
            <v>165.02463555301796</v>
          </cell>
          <cell r="GN59">
            <v>446.32572626896808</v>
          </cell>
          <cell r="GO59">
            <v>350.38121003498009</v>
          </cell>
          <cell r="GP59">
            <v>446.32572626896808</v>
          </cell>
          <cell r="GQ59">
            <v>73.972396086088366</v>
          </cell>
          <cell r="GR59">
            <v>141.59282227515777</v>
          </cell>
          <cell r="GS59">
            <v>73.972396086088366</v>
          </cell>
          <cell r="GT59">
            <v>158.14272014320429</v>
          </cell>
          <cell r="GU59">
            <v>287.07142080089704</v>
          </cell>
          <cell r="GV59">
            <v>170.7541010125428</v>
          </cell>
          <cell r="GW59">
            <v>73.972396086088366</v>
          </cell>
          <cell r="GX59">
            <v>263.57680437604</v>
          </cell>
          <cell r="GY59">
            <v>174.45175737945331</v>
          </cell>
          <cell r="GZ59">
            <v>215.81847519769713</v>
          </cell>
          <cell r="HA59">
            <v>296.92271081799333</v>
          </cell>
          <cell r="HB59">
            <v>73.972396086088366</v>
          </cell>
          <cell r="HC59">
            <v>446.32572626896808</v>
          </cell>
          <cell r="HD59">
            <v>180.59360318403276</v>
          </cell>
          <cell r="HE59">
            <v>428.50572626896803</v>
          </cell>
          <cell r="HF59">
            <v>446.32572626896808</v>
          </cell>
          <cell r="HG59">
            <v>73.972396086088366</v>
          </cell>
          <cell r="HH59">
            <v>263.62645180777861</v>
          </cell>
          <cell r="HI59">
            <v>144.4189821621051</v>
          </cell>
        </row>
        <row r="60">
          <cell r="B60" t="str">
            <v>water bodies</v>
          </cell>
          <cell r="C60">
            <v>89.590172910709825</v>
          </cell>
          <cell r="D60">
            <v>8.3149855782113153</v>
          </cell>
          <cell r="E60">
            <v>239.26342932920335</v>
          </cell>
          <cell r="F60">
            <v>8.7184857081339064</v>
          </cell>
          <cell r="G60">
            <v>173.03668642751802</v>
          </cell>
          <cell r="H60">
            <v>11.42912537559522</v>
          </cell>
          <cell r="I60">
            <v>176.27512158510064</v>
          </cell>
          <cell r="J60">
            <v>108.96649988212872</v>
          </cell>
          <cell r="K60">
            <v>89.566256941760599</v>
          </cell>
          <cell r="L60">
            <v>102.79499051175584</v>
          </cell>
          <cell r="M60">
            <v>37.801167430663774</v>
          </cell>
          <cell r="N60">
            <v>52.137211307264195</v>
          </cell>
          <cell r="O60">
            <v>71.783948235171877</v>
          </cell>
          <cell r="P60">
            <v>9.0941143381761744</v>
          </cell>
          <cell r="Q60">
            <v>219.05642025782709</v>
          </cell>
          <cell r="R60">
            <v>9.1759089304383554</v>
          </cell>
          <cell r="S60">
            <v>72.282890345382512</v>
          </cell>
          <cell r="T60">
            <v>12.349397712113145</v>
          </cell>
          <cell r="U60">
            <v>239.26342932920335</v>
          </cell>
          <cell r="V60">
            <v>143.21510801344334</v>
          </cell>
          <cell r="W60">
            <v>121.43969100654218</v>
          </cell>
          <cell r="X60">
            <v>169.69098541338644</v>
          </cell>
          <cell r="Y60">
            <v>238.98305230566498</v>
          </cell>
          <cell r="Z60">
            <v>117.14615104752595</v>
          </cell>
          <cell r="AA60">
            <v>103.82727734546911</v>
          </cell>
          <cell r="AB60">
            <v>171.0303387415301</v>
          </cell>
          <cell r="AC60">
            <v>71.805371755707256</v>
          </cell>
          <cell r="AD60">
            <v>197.93923469052825</v>
          </cell>
          <cell r="AE60">
            <v>73.788362909591541</v>
          </cell>
          <cell r="AF60">
            <v>239.13278078916653</v>
          </cell>
          <cell r="AG60">
            <v>89.139599164015848</v>
          </cell>
          <cell r="AH60">
            <v>238.47425357262546</v>
          </cell>
          <cell r="AI60">
            <v>117.21028075630531</v>
          </cell>
          <cell r="AJ60">
            <v>91.857843081106381</v>
          </cell>
          <cell r="AK60">
            <v>98.984981768937658</v>
          </cell>
          <cell r="AL60">
            <v>221.26378733862629</v>
          </cell>
          <cell r="AM60">
            <v>211.62294680204712</v>
          </cell>
          <cell r="AN60">
            <v>37.724411151368059</v>
          </cell>
          <cell r="AO60">
            <v>74.565887693861143</v>
          </cell>
          <cell r="AP60">
            <v>72.16952361400746</v>
          </cell>
          <cell r="AQ60">
            <v>177.2451809786389</v>
          </cell>
          <cell r="AR60">
            <v>75.398283329950544</v>
          </cell>
          <cell r="AS60">
            <v>211.67201167139348</v>
          </cell>
          <cell r="AT60">
            <v>116.64660908437709</v>
          </cell>
          <cell r="AU60">
            <v>237.69410857644493</v>
          </cell>
          <cell r="AV60">
            <v>223.04584242280521</v>
          </cell>
          <cell r="AW60">
            <v>171.16576118458596</v>
          </cell>
          <cell r="AX60">
            <v>160.17648134670009</v>
          </cell>
          <cell r="AY60">
            <v>236.81966889048874</v>
          </cell>
          <cell r="AZ60">
            <v>153.22457306702933</v>
          </cell>
          <cell r="BA60">
            <v>190.11757462202206</v>
          </cell>
          <cell r="BB60">
            <v>148.48416439863948</v>
          </cell>
          <cell r="BC60">
            <v>87.737487072356615</v>
          </cell>
          <cell r="BD60">
            <v>69.785875181615879</v>
          </cell>
          <cell r="BE60">
            <v>130.52466279134649</v>
          </cell>
          <cell r="BF60">
            <v>142.26940598587726</v>
          </cell>
          <cell r="BG60">
            <v>9.1328282564028207</v>
          </cell>
          <cell r="BH60">
            <v>237.74231719974222</v>
          </cell>
          <cell r="BI60">
            <v>130.74326356403191</v>
          </cell>
          <cell r="BJ60">
            <v>237.08887533011554</v>
          </cell>
          <cell r="BK60">
            <v>12.632730345187262</v>
          </cell>
          <cell r="BL60">
            <v>237.60667943783352</v>
          </cell>
          <cell r="BM60">
            <v>237.93691969531034</v>
          </cell>
          <cell r="BN60">
            <v>8.8045100843339412</v>
          </cell>
          <cell r="BO60">
            <v>131.63458917034347</v>
          </cell>
          <cell r="BP60">
            <v>99.657196084408042</v>
          </cell>
          <cell r="BQ60">
            <v>13.807930402845152</v>
          </cell>
          <cell r="BR60">
            <v>136.64303658573695</v>
          </cell>
          <cell r="BS60">
            <v>237.32833863754973</v>
          </cell>
          <cell r="BT60">
            <v>87.933048468068449</v>
          </cell>
          <cell r="BU60">
            <v>153.69203424454639</v>
          </cell>
          <cell r="BV60">
            <v>238.6535504636006</v>
          </cell>
          <cell r="BW60">
            <v>220.90041012533015</v>
          </cell>
          <cell r="BX60">
            <v>72.435885370945712</v>
          </cell>
          <cell r="BY60">
            <v>87.716767391731736</v>
          </cell>
          <cell r="BZ60">
            <v>145.8962892773792</v>
          </cell>
          <cell r="CA60">
            <v>137.21267191244834</v>
          </cell>
          <cell r="CB60">
            <v>27.705633411349581</v>
          </cell>
          <cell r="CC60">
            <v>93.059152746119224</v>
          </cell>
          <cell r="CD60">
            <v>12.707193832345149</v>
          </cell>
          <cell r="CE60">
            <v>228.35230220796242</v>
          </cell>
          <cell r="CF60">
            <v>206.22041668553439</v>
          </cell>
          <cell r="CG60">
            <v>237.60713010268597</v>
          </cell>
          <cell r="CH60">
            <v>147.79998346028447</v>
          </cell>
          <cell r="CI60">
            <v>220.69031948047373</v>
          </cell>
          <cell r="CJ60">
            <v>218.60338069329234</v>
          </cell>
          <cell r="CK60">
            <v>238.67805359406208</v>
          </cell>
          <cell r="CL60">
            <v>160.46875509590126</v>
          </cell>
          <cell r="CM60">
            <v>210.71644765991988</v>
          </cell>
          <cell r="CN60">
            <v>106.23957956913399</v>
          </cell>
          <cell r="CO60">
            <v>223.20198180836047</v>
          </cell>
          <cell r="CP60">
            <v>185.5878639517895</v>
          </cell>
          <cell r="CQ60">
            <v>237.54544200576464</v>
          </cell>
          <cell r="CR60">
            <v>9.0877295200797814</v>
          </cell>
          <cell r="CS60">
            <v>33.911116380789991</v>
          </cell>
          <cell r="CT60">
            <v>209.02916834042409</v>
          </cell>
          <cell r="CU60">
            <v>185.0050566109104</v>
          </cell>
          <cell r="CV60">
            <v>9.1131539358026092</v>
          </cell>
          <cell r="CW60">
            <v>159.94896620492804</v>
          </cell>
          <cell r="CX60">
            <v>227.19003574121336</v>
          </cell>
          <cell r="CY60">
            <v>223.07952720418268</v>
          </cell>
          <cell r="CZ60">
            <v>144.75433235085251</v>
          </cell>
          <cell r="DA60">
            <v>10.455295639152411</v>
          </cell>
          <cell r="DB60">
            <v>12.303212406648157</v>
          </cell>
          <cell r="DC60">
            <v>72.609388197283536</v>
          </cell>
          <cell r="DD60">
            <v>12.065865241393807</v>
          </cell>
          <cell r="DE60">
            <v>8.3149855782113153</v>
          </cell>
          <cell r="DF60">
            <v>237.29883923487819</v>
          </cell>
          <cell r="DG60">
            <v>135.83398055863756</v>
          </cell>
          <cell r="DH60">
            <v>136.58777286201428</v>
          </cell>
          <cell r="DI60">
            <v>36.330974423125589</v>
          </cell>
          <cell r="DJ60">
            <v>238.60523720431866</v>
          </cell>
          <cell r="DK60">
            <v>12.540421055562312</v>
          </cell>
          <cell r="DL60">
            <v>220.64266584934447</v>
          </cell>
          <cell r="DM60">
            <v>130.07599026756927</v>
          </cell>
          <cell r="DN60">
            <v>187.93597000179457</v>
          </cell>
          <cell r="DO60">
            <v>145.27521951612221</v>
          </cell>
          <cell r="DP60">
            <v>112.74709231117255</v>
          </cell>
          <cell r="DQ60">
            <v>101.02396668488262</v>
          </cell>
          <cell r="DR60">
            <v>237.30603910046435</v>
          </cell>
          <cell r="DS60">
            <v>77.830866908244019</v>
          </cell>
          <cell r="DT60">
            <v>114.15997629723002</v>
          </cell>
          <cell r="DU60">
            <v>238.46511291340872</v>
          </cell>
          <cell r="DV60">
            <v>11.905045702314361</v>
          </cell>
          <cell r="DW60">
            <v>100.22470800821186</v>
          </cell>
          <cell r="DX60">
            <v>8.595528671517064</v>
          </cell>
          <cell r="DY60">
            <v>48.80749950716114</v>
          </cell>
          <cell r="DZ60">
            <v>77.242044511134139</v>
          </cell>
          <cell r="EA60">
            <v>223.04214670382987</v>
          </cell>
          <cell r="EB60">
            <v>183.93879863203247</v>
          </cell>
          <cell r="EC60">
            <v>9.1435355956108655</v>
          </cell>
          <cell r="ED60">
            <v>100.78692869641327</v>
          </cell>
          <cell r="EE60">
            <v>237.60569686642896</v>
          </cell>
          <cell r="EF60">
            <v>9.1087922536468113</v>
          </cell>
          <cell r="EG60">
            <v>85.660367100928369</v>
          </cell>
          <cell r="EH60">
            <v>139.47664830600598</v>
          </cell>
          <cell r="EI60">
            <v>234.28978105814835</v>
          </cell>
          <cell r="EJ60">
            <v>220.50639842836352</v>
          </cell>
          <cell r="EK60">
            <v>238.74269657772732</v>
          </cell>
          <cell r="EL60">
            <v>10.539946682338186</v>
          </cell>
          <cell r="EM60">
            <v>138.10153551954704</v>
          </cell>
          <cell r="EN60">
            <v>174.67351318096183</v>
          </cell>
          <cell r="EO60">
            <v>81.090352420597952</v>
          </cell>
          <cell r="EP60">
            <v>11.559258276238882</v>
          </cell>
          <cell r="EQ60">
            <v>8.9474686699184147</v>
          </cell>
          <cell r="ER60">
            <v>9.124042869354696</v>
          </cell>
          <cell r="ES60">
            <v>237.60941146144086</v>
          </cell>
          <cell r="ET60">
            <v>236.11108258732781</v>
          </cell>
          <cell r="EU60">
            <v>102.78604536836662</v>
          </cell>
          <cell r="EV60">
            <v>75.335455509292117</v>
          </cell>
          <cell r="EW60">
            <v>236.9317455841001</v>
          </cell>
          <cell r="EX60">
            <v>118.6520720374111</v>
          </cell>
          <cell r="EY60">
            <v>107.82244358442728</v>
          </cell>
          <cell r="EZ60">
            <v>167.2601900207859</v>
          </cell>
          <cell r="FA60">
            <v>12.409470111598036</v>
          </cell>
          <cell r="FB60">
            <v>118.27171762304079</v>
          </cell>
          <cell r="FC60">
            <v>76.750869268080635</v>
          </cell>
          <cell r="FD60">
            <v>96.939958612389134</v>
          </cell>
          <cell r="FE60">
            <v>89.013845000600583</v>
          </cell>
          <cell r="FF60">
            <v>90.065337749014702</v>
          </cell>
          <cell r="FG60">
            <v>89.762090833498078</v>
          </cell>
          <cell r="FH60">
            <v>89.909499991464074</v>
          </cell>
          <cell r="FI60">
            <v>219.9617560024532</v>
          </cell>
          <cell r="FJ60">
            <v>90.049789154232471</v>
          </cell>
          <cell r="FK60">
            <v>192.46703577916134</v>
          </cell>
          <cell r="FL60">
            <v>237.59077836867135</v>
          </cell>
          <cell r="FM60">
            <v>114.65714597797778</v>
          </cell>
          <cell r="FN60">
            <v>236.04144587203251</v>
          </cell>
          <cell r="FO60">
            <v>10.665948721126917</v>
          </cell>
          <cell r="FP60">
            <v>88.993795642773961</v>
          </cell>
          <cell r="FQ60">
            <v>131.6445573055106</v>
          </cell>
          <cell r="FR60">
            <v>238.22466044190531</v>
          </cell>
          <cell r="FS60">
            <v>239.15331106956359</v>
          </cell>
          <cell r="FT60">
            <v>110.97067434975823</v>
          </cell>
          <cell r="FU60">
            <v>157.53756705666092</v>
          </cell>
          <cell r="FV60">
            <v>223.01310599516054</v>
          </cell>
          <cell r="FW60">
            <v>236.04083794687847</v>
          </cell>
          <cell r="FX60">
            <v>9.1757173740856146</v>
          </cell>
          <cell r="FY60">
            <v>39.857269128804809</v>
          </cell>
          <cell r="FZ60">
            <v>223.08817544853656</v>
          </cell>
          <cell r="GA60">
            <v>72.618732050221723</v>
          </cell>
          <cell r="GB60">
            <v>49.461502952500098</v>
          </cell>
          <cell r="GC60">
            <v>238.55873291470854</v>
          </cell>
          <cell r="GD60">
            <v>9.208724310900438</v>
          </cell>
          <cell r="GE60">
            <v>238.92582366415144</v>
          </cell>
          <cell r="GF60">
            <v>42.878212149916095</v>
          </cell>
          <cell r="GG60">
            <v>105.04833143072335</v>
          </cell>
          <cell r="GH60">
            <v>222.77407804128896</v>
          </cell>
          <cell r="GI60">
            <v>35.838267855369189</v>
          </cell>
          <cell r="GJ60">
            <v>33.550820071404686</v>
          </cell>
          <cell r="GK60">
            <v>92.40315205063655</v>
          </cell>
          <cell r="GL60">
            <v>220.94833805446257</v>
          </cell>
          <cell r="GM60">
            <v>79.964486754280628</v>
          </cell>
          <cell r="GN60">
            <v>237.71889850275849</v>
          </cell>
          <cell r="GO60">
            <v>143.2575294518104</v>
          </cell>
          <cell r="GP60">
            <v>239.09837269277304</v>
          </cell>
          <cell r="GQ60">
            <v>9.1763682345851834</v>
          </cell>
          <cell r="GR60">
            <v>60.70609270898052</v>
          </cell>
          <cell r="GS60">
            <v>11.013970032933702</v>
          </cell>
          <cell r="GT60">
            <v>90.40456492175899</v>
          </cell>
          <cell r="GU60">
            <v>79.988258850276779</v>
          </cell>
          <cell r="GV60">
            <v>109.0273721956726</v>
          </cell>
          <cell r="GW60">
            <v>11.41088961557486</v>
          </cell>
          <cell r="GX60">
            <v>190.40705536947908</v>
          </cell>
          <cell r="GY60">
            <v>39.463782213013097</v>
          </cell>
          <cell r="GZ60">
            <v>87.71214800337529</v>
          </cell>
          <cell r="HA60">
            <v>89.476371397037383</v>
          </cell>
          <cell r="HB60">
            <v>10.123085457868365</v>
          </cell>
          <cell r="HC60">
            <v>236.2283074180088</v>
          </cell>
          <cell r="HD60">
            <v>73.76953972696495</v>
          </cell>
          <cell r="HE60">
            <v>220.72965299080016</v>
          </cell>
          <cell r="HF60">
            <v>237.88670167386954</v>
          </cell>
          <cell r="HG60">
            <v>9.1812147941401232</v>
          </cell>
          <cell r="HH60">
            <v>117.9563488857312</v>
          </cell>
          <cell r="HI60">
            <v>83.135246381712591</v>
          </cell>
        </row>
        <row r="65">
          <cell r="B65" t="str">
            <v>from Method 1 with cutoffs (option 2)</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A1_Invent_total ms"/>
      <sheetName val="Table_A1_Invent_total ha"/>
      <sheetName val="Table_A1_Invent_total m2 formul"/>
      <sheetName val="Table_A1_Invent_total m2"/>
      <sheetName val="Weighted CF"/>
      <sheetName val="Table_A1_Invent_total pt"/>
      <sheetName val="proxies"/>
      <sheetName val="points_cutoff"/>
      <sheetName val="Flow match"/>
    </sheetNames>
    <sheetDataSet>
      <sheetData sheetId="0" refreshError="1"/>
      <sheetData sheetId="1" refreshError="1"/>
      <sheetData sheetId="2" refreshError="1"/>
      <sheetData sheetId="3">
        <row r="1">
          <cell r="D1" t="str">
            <v>Total forest</v>
          </cell>
          <cell r="E1" t="str">
            <v>Primary forest</v>
          </cell>
          <cell r="F1" t="str">
            <v>Other naturally regenerated forest</v>
          </cell>
          <cell r="G1" t="str">
            <v>Total planted forest</v>
          </cell>
          <cell r="H1" t="str">
            <v>Planted forest - Extensive forest</v>
          </cell>
          <cell r="I1" t="str">
            <v>Planted forest - Intensive forest</v>
          </cell>
          <cell r="J1" t="str">
            <v>Total agricultural land</v>
          </cell>
          <cell r="K1" t="str">
            <v>Total arable land</v>
          </cell>
          <cell r="L1" t="str">
            <v>Total arable land wo fallow</v>
          </cell>
          <cell r="M1" t="str">
            <v>Fallow land (temporary)</v>
          </cell>
          <cell r="N1" t="str">
            <v>Permanent meadows and pastures</v>
          </cell>
          <cell r="O1" t="str">
            <v>Temporary meadows and pastures</v>
          </cell>
          <cell r="P1" t="str">
            <v>Permanent crops</v>
          </cell>
          <cell r="Q1" t="str">
            <v>Temporary crops</v>
          </cell>
          <cell r="R1" t="str">
            <v>Arable Remaining</v>
          </cell>
          <cell r="S1" t="str">
            <v>Shrub land</v>
          </cell>
          <cell r="T1" t="str">
            <v>Herbaceous vegetation, aquatic or regularly flooded</v>
          </cell>
          <cell r="U1" t="str">
            <v>Sparse vegetation</v>
          </cell>
          <cell r="V1" t="str">
            <v xml:space="preserve"> Snow and glaciers</v>
          </cell>
          <cell r="W1" t="str">
            <v>Mangroves</v>
          </cell>
          <cell r="X1" t="str">
            <v>Bare soil</v>
          </cell>
          <cell r="Y1" t="str">
            <v>Water bodies</v>
          </cell>
          <cell r="Z1" t="str">
            <v>Urban</v>
          </cell>
        </row>
        <row r="3">
          <cell r="D3" t="str">
            <v>forest</v>
          </cell>
          <cell r="E3" t="str">
            <v>forest, primary</v>
          </cell>
          <cell r="F3" t="str">
            <v>forest, secondary</v>
          </cell>
          <cell r="G3" t="str">
            <v>forest, used</v>
          </cell>
          <cell r="H3" t="str">
            <v>forest, extensive</v>
          </cell>
          <cell r="I3" t="str">
            <v>forest, intensive</v>
          </cell>
          <cell r="J3" t="str">
            <v>agriculture</v>
          </cell>
          <cell r="K3" t="str">
            <v>arable (unspecified)</v>
          </cell>
          <cell r="L3" t="str">
            <v>arable (unspecified)</v>
          </cell>
          <cell r="M3" t="str">
            <v>arable, fallow</v>
          </cell>
          <cell r="N3" t="str">
            <v>pasture/meadow, permanent</v>
          </cell>
          <cell r="O3" t="str">
            <v>pasture/meadow, temporary</v>
          </cell>
          <cell r="P3" t="str">
            <v>permanent crops</v>
          </cell>
          <cell r="Q3" t="str">
            <v>annual crops</v>
          </cell>
          <cell r="R3" t="str">
            <v>arable (unspecified)</v>
          </cell>
          <cell r="S3" t="str">
            <v>shrub land</v>
          </cell>
          <cell r="T3" t="str">
            <v>wetlands</v>
          </cell>
          <cell r="U3" t="str">
            <v>grassland</v>
          </cell>
          <cell r="V3" t="str">
            <v>snow and ice</v>
          </cell>
          <cell r="W3" t="str">
            <v>wetlands</v>
          </cell>
          <cell r="X3" t="str">
            <v>bare area</v>
          </cell>
          <cell r="Y3" t="str">
            <v>water bodies</v>
          </cell>
          <cell r="Z3" t="str">
            <v>urban</v>
          </cell>
        </row>
        <row r="4">
          <cell r="C4" t="str">
            <v>LCIA</v>
          </cell>
          <cell r="D4" t="str">
            <v>m2a</v>
          </cell>
          <cell r="E4" t="str">
            <v>m2a</v>
          </cell>
          <cell r="F4" t="str">
            <v>m2a</v>
          </cell>
          <cell r="G4" t="str">
            <v>m2a</v>
          </cell>
          <cell r="H4" t="str">
            <v>m2a</v>
          </cell>
          <cell r="I4" t="str">
            <v>m2a</v>
          </cell>
          <cell r="J4" t="str">
            <v>m2a</v>
          </cell>
          <cell r="K4" t="str">
            <v>m2a</v>
          </cell>
          <cell r="L4" t="str">
            <v>m2a</v>
          </cell>
          <cell r="M4" t="str">
            <v>m2a</v>
          </cell>
          <cell r="N4" t="str">
            <v>m2a</v>
          </cell>
          <cell r="O4" t="str">
            <v>m2a</v>
          </cell>
          <cell r="P4" t="str">
            <v>m2a</v>
          </cell>
          <cell r="Q4" t="str">
            <v>m2a</v>
          </cell>
          <cell r="R4" t="str">
            <v>m2a</v>
          </cell>
          <cell r="S4" t="str">
            <v>m2a</v>
          </cell>
          <cell r="T4" t="str">
            <v>m2a</v>
          </cell>
          <cell r="U4" t="str">
            <v>m2a</v>
          </cell>
          <cell r="V4" t="str">
            <v>m2a</v>
          </cell>
          <cell r="W4" t="str">
            <v>m2a</v>
          </cell>
          <cell r="X4" t="str">
            <v>m2a</v>
          </cell>
          <cell r="Y4" t="str">
            <v>m2a</v>
          </cell>
          <cell r="Z4" t="str">
            <v>m2a</v>
          </cell>
        </row>
        <row r="5">
          <cell r="C5" t="str">
            <v>Afghanistan</v>
          </cell>
          <cell r="D5">
            <v>13500000000</v>
          </cell>
          <cell r="E5">
            <v>0</v>
          </cell>
          <cell r="F5">
            <v>13500000000</v>
          </cell>
          <cell r="G5">
            <v>0</v>
          </cell>
          <cell r="H5">
            <v>0</v>
          </cell>
          <cell r="I5">
            <v>0</v>
          </cell>
          <cell r="J5">
            <v>379110000000</v>
          </cell>
          <cell r="K5">
            <v>77930000000</v>
          </cell>
          <cell r="L5">
            <v>34810000000</v>
          </cell>
          <cell r="M5">
            <v>43120000000</v>
          </cell>
          <cell r="N5">
            <v>300000000000</v>
          </cell>
          <cell r="P5">
            <v>1180000000</v>
          </cell>
          <cell r="Q5">
            <v>34810000000</v>
          </cell>
          <cell r="R5">
            <v>0</v>
          </cell>
          <cell r="S5">
            <v>3336800000</v>
          </cell>
          <cell r="T5">
            <v>8787480000</v>
          </cell>
          <cell r="U5">
            <v>38700000</v>
          </cell>
          <cell r="V5">
            <v>326800000</v>
          </cell>
          <cell r="W5">
            <v>0</v>
          </cell>
          <cell r="X5">
            <v>273089560000</v>
          </cell>
          <cell r="Y5">
            <v>7405460000</v>
          </cell>
          <cell r="Z5">
            <v>850171067.00629711</v>
          </cell>
        </row>
        <row r="6">
          <cell r="C6" t="str">
            <v>Albania</v>
          </cell>
          <cell r="D6">
            <v>7763000000</v>
          </cell>
          <cell r="E6">
            <v>848000000</v>
          </cell>
          <cell r="F6">
            <v>5975000000</v>
          </cell>
          <cell r="G6">
            <v>940000000</v>
          </cell>
          <cell r="H6">
            <v>812312280</v>
          </cell>
          <cell r="I6">
            <v>127687719.99999999</v>
          </cell>
          <cell r="J6">
            <v>12013000000</v>
          </cell>
          <cell r="K6">
            <v>6260000000</v>
          </cell>
          <cell r="L6">
            <v>4040000000</v>
          </cell>
          <cell r="M6">
            <v>2220000000</v>
          </cell>
          <cell r="N6">
            <v>5053000000</v>
          </cell>
          <cell r="O6">
            <v>2020000000</v>
          </cell>
          <cell r="P6">
            <v>700000000</v>
          </cell>
          <cell r="Q6">
            <v>2020000000</v>
          </cell>
          <cell r="R6">
            <v>0</v>
          </cell>
          <cell r="S6">
            <v>4505540000</v>
          </cell>
          <cell r="T6">
            <v>63640000</v>
          </cell>
          <cell r="U6">
            <v>1536820000</v>
          </cell>
          <cell r="V6">
            <v>0</v>
          </cell>
          <cell r="W6">
            <v>0</v>
          </cell>
          <cell r="X6">
            <v>250260000</v>
          </cell>
          <cell r="Y6">
            <v>751640000</v>
          </cell>
          <cell r="Z6">
            <v>308316880.95304167</v>
          </cell>
        </row>
        <row r="7">
          <cell r="C7" t="str">
            <v>Algeria</v>
          </cell>
          <cell r="D7">
            <v>19180000000</v>
          </cell>
          <cell r="E7">
            <v>0</v>
          </cell>
          <cell r="F7">
            <v>14200000000</v>
          </cell>
          <cell r="G7">
            <v>4980000000</v>
          </cell>
          <cell r="H7">
            <v>3631530540</v>
          </cell>
          <cell r="I7">
            <v>1348469460</v>
          </cell>
          <cell r="J7">
            <v>413740000000</v>
          </cell>
          <cell r="K7">
            <v>75020000000</v>
          </cell>
          <cell r="L7">
            <v>42260000000</v>
          </cell>
          <cell r="M7">
            <v>32760000000</v>
          </cell>
          <cell r="N7">
            <v>329630000000</v>
          </cell>
          <cell r="O7"/>
          <cell r="P7">
            <v>9090000000</v>
          </cell>
          <cell r="Q7">
            <v>42260000000</v>
          </cell>
          <cell r="R7">
            <v>0</v>
          </cell>
          <cell r="S7">
            <v>4240660000</v>
          </cell>
          <cell r="T7">
            <v>0</v>
          </cell>
          <cell r="U7">
            <v>119496140000</v>
          </cell>
          <cell r="V7">
            <v>0</v>
          </cell>
          <cell r="W7">
            <v>0</v>
          </cell>
          <cell r="X7">
            <v>2375661420000</v>
          </cell>
          <cell r="Y7">
            <v>2820800000</v>
          </cell>
          <cell r="Z7">
            <v>2873907590.6541963</v>
          </cell>
        </row>
        <row r="8">
          <cell r="C8" t="str">
            <v>Andorra</v>
          </cell>
          <cell r="D8">
            <v>160000000</v>
          </cell>
          <cell r="E8">
            <v>0</v>
          </cell>
          <cell r="F8">
            <v>160000000</v>
          </cell>
          <cell r="G8">
            <v>0</v>
          </cell>
          <cell r="H8">
            <v>0</v>
          </cell>
          <cell r="I8">
            <v>0</v>
          </cell>
          <cell r="J8">
            <v>201000000</v>
          </cell>
          <cell r="K8">
            <v>25000000</v>
          </cell>
          <cell r="L8">
            <v>20000000</v>
          </cell>
          <cell r="M8">
            <v>5000000</v>
          </cell>
          <cell r="N8">
            <v>176000000</v>
          </cell>
          <cell r="O8"/>
          <cell r="P8"/>
          <cell r="Q8">
            <v>20000000</v>
          </cell>
          <cell r="R8">
            <v>0</v>
          </cell>
          <cell r="S8">
            <v>2580000</v>
          </cell>
          <cell r="T8">
            <v>0</v>
          </cell>
          <cell r="U8">
            <v>55040000</v>
          </cell>
          <cell r="V8">
            <v>0</v>
          </cell>
          <cell r="W8">
            <v>0</v>
          </cell>
          <cell r="X8">
            <v>88580000</v>
          </cell>
          <cell r="Y8">
            <v>0</v>
          </cell>
          <cell r="Z8">
            <v>7254960.0618612021</v>
          </cell>
        </row>
        <row r="9">
          <cell r="C9" t="str">
            <v>Angola</v>
          </cell>
          <cell r="D9">
            <v>584800000000</v>
          </cell>
          <cell r="E9">
            <v>0</v>
          </cell>
          <cell r="F9">
            <v>583520000000</v>
          </cell>
          <cell r="G9">
            <v>1280000000</v>
          </cell>
          <cell r="H9">
            <v>1277198080</v>
          </cell>
          <cell r="I9">
            <v>2801920</v>
          </cell>
          <cell r="J9">
            <v>583900000000</v>
          </cell>
          <cell r="K9">
            <v>41000000000</v>
          </cell>
          <cell r="L9">
            <v>41000000000</v>
          </cell>
          <cell r="N9">
            <v>540000000000</v>
          </cell>
          <cell r="O9"/>
          <cell r="P9">
            <v>2900000000</v>
          </cell>
          <cell r="Q9"/>
          <cell r="R9">
            <v>41000000000</v>
          </cell>
          <cell r="S9">
            <v>192735460000</v>
          </cell>
          <cell r="T9">
            <v>6099980000</v>
          </cell>
          <cell r="U9">
            <v>14490140000</v>
          </cell>
          <cell r="V9">
            <v>0</v>
          </cell>
          <cell r="W9">
            <v>0</v>
          </cell>
          <cell r="X9">
            <v>9361100000</v>
          </cell>
          <cell r="Y9">
            <v>1566060000</v>
          </cell>
          <cell r="Z9">
            <v>269116362.46156168</v>
          </cell>
        </row>
        <row r="10">
          <cell r="C10" t="str">
            <v>Anguilla</v>
          </cell>
          <cell r="D10">
            <v>55000000</v>
          </cell>
          <cell r="E10">
            <v>0</v>
          </cell>
          <cell r="F10">
            <v>55000000</v>
          </cell>
          <cell r="G10">
            <v>0</v>
          </cell>
          <cell r="H10">
            <v>0</v>
          </cell>
          <cell r="I10">
            <v>0</v>
          </cell>
          <cell r="J10">
            <v>0</v>
          </cell>
          <cell r="K10">
            <v>0</v>
          </cell>
          <cell r="L10">
            <v>0</v>
          </cell>
          <cell r="M10"/>
          <cell r="N10"/>
          <cell r="O10"/>
          <cell r="P10"/>
          <cell r="Q10"/>
          <cell r="R10">
            <v>0</v>
          </cell>
          <cell r="S10"/>
          <cell r="T10">
            <v>0</v>
          </cell>
          <cell r="U10">
            <v>0</v>
          </cell>
          <cell r="V10">
            <v>0</v>
          </cell>
          <cell r="W10">
            <v>2580000</v>
          </cell>
          <cell r="X10">
            <v>0</v>
          </cell>
          <cell r="Y10">
            <v>30100000</v>
          </cell>
          <cell r="Z10">
            <v>1092199.9984141428</v>
          </cell>
        </row>
        <row r="11">
          <cell r="C11" t="str">
            <v>Antigua and Barbuda</v>
          </cell>
          <cell r="D11">
            <v>98000000</v>
          </cell>
          <cell r="E11">
            <v>0</v>
          </cell>
          <cell r="F11">
            <v>98000000</v>
          </cell>
          <cell r="G11">
            <v>0</v>
          </cell>
          <cell r="H11">
            <v>0</v>
          </cell>
          <cell r="I11">
            <v>0</v>
          </cell>
          <cell r="J11">
            <v>50000000</v>
          </cell>
          <cell r="K11">
            <v>0</v>
          </cell>
          <cell r="L11">
            <v>0</v>
          </cell>
          <cell r="M11"/>
          <cell r="N11">
            <v>40000000</v>
          </cell>
          <cell r="O11"/>
          <cell r="P11">
            <v>10000000</v>
          </cell>
          <cell r="Q11"/>
          <cell r="R11">
            <v>0</v>
          </cell>
          <cell r="S11">
            <v>860000</v>
          </cell>
          <cell r="T11">
            <v>860000</v>
          </cell>
          <cell r="U11">
            <v>860000</v>
          </cell>
          <cell r="V11">
            <v>0</v>
          </cell>
          <cell r="W11">
            <v>1720000</v>
          </cell>
          <cell r="X11">
            <v>1720000</v>
          </cell>
          <cell r="Y11">
            <v>91160000</v>
          </cell>
          <cell r="Z11">
            <v>6960839.9804122793</v>
          </cell>
        </row>
        <row r="12">
          <cell r="C12" t="str">
            <v>Argentina</v>
          </cell>
          <cell r="D12">
            <v>285960000000</v>
          </cell>
          <cell r="E12">
            <v>17380000000</v>
          </cell>
          <cell r="F12">
            <v>256710000000</v>
          </cell>
          <cell r="G12">
            <v>11870000000</v>
          </cell>
          <cell r="H12">
            <v>11271823220</v>
          </cell>
          <cell r="I12">
            <v>598176780</v>
          </cell>
          <cell r="J12">
            <v>1474810000000</v>
          </cell>
          <cell r="K12">
            <v>379810000000</v>
          </cell>
          <cell r="L12">
            <v>349810000000</v>
          </cell>
          <cell r="M12">
            <v>30000000000</v>
          </cell>
          <cell r="N12">
            <v>1085000000000</v>
          </cell>
          <cell r="O12">
            <v>44000000000</v>
          </cell>
          <cell r="P12">
            <v>10000000000</v>
          </cell>
          <cell r="Q12">
            <v>305810000000</v>
          </cell>
          <cell r="R12">
            <v>0</v>
          </cell>
          <cell r="S12">
            <v>872179320000</v>
          </cell>
          <cell r="T12">
            <v>65010840000</v>
          </cell>
          <cell r="U12">
            <v>420607080000</v>
          </cell>
          <cell r="V12">
            <v>9153840000</v>
          </cell>
          <cell r="W12">
            <v>0</v>
          </cell>
          <cell r="X12">
            <v>341036440000</v>
          </cell>
          <cell r="Y12">
            <v>55052040000</v>
          </cell>
          <cell r="Z12">
            <v>5498330029.6463966</v>
          </cell>
        </row>
        <row r="13">
          <cell r="C13" t="str">
            <v>Armenia</v>
          </cell>
          <cell r="D13">
            <v>3310000000</v>
          </cell>
          <cell r="E13">
            <v>170000000</v>
          </cell>
          <cell r="F13">
            <v>2930000000</v>
          </cell>
          <cell r="G13">
            <v>210000000.00000003</v>
          </cell>
          <cell r="H13">
            <v>192289230.00000003</v>
          </cell>
          <cell r="I13">
            <v>17710770</v>
          </cell>
          <cell r="J13">
            <v>17350000000</v>
          </cell>
          <cell r="K13">
            <v>4485000000</v>
          </cell>
          <cell r="L13">
            <v>2926000000</v>
          </cell>
          <cell r="M13">
            <v>1559000000</v>
          </cell>
          <cell r="N13">
            <v>12314000000</v>
          </cell>
          <cell r="O13"/>
          <cell r="P13">
            <v>551000000</v>
          </cell>
          <cell r="Q13">
            <v>2926000000</v>
          </cell>
          <cell r="R13">
            <v>0</v>
          </cell>
          <cell r="S13">
            <v>3875160000</v>
          </cell>
          <cell r="T13">
            <v>2580000</v>
          </cell>
          <cell r="U13">
            <v>480740000</v>
          </cell>
          <cell r="V13">
            <v>0</v>
          </cell>
          <cell r="W13">
            <v>0</v>
          </cell>
          <cell r="X13">
            <v>80840000</v>
          </cell>
          <cell r="Y13">
            <v>1777620000</v>
          </cell>
          <cell r="Z13">
            <v>285636101.03802258</v>
          </cell>
        </row>
        <row r="14">
          <cell r="C14" t="str">
            <v>Aruba</v>
          </cell>
          <cell r="D14">
            <v>4200000</v>
          </cell>
          <cell r="E14">
            <v>0</v>
          </cell>
          <cell r="F14">
            <v>4200000</v>
          </cell>
          <cell r="G14">
            <v>0</v>
          </cell>
          <cell r="H14">
            <v>0</v>
          </cell>
          <cell r="I14">
            <v>0</v>
          </cell>
          <cell r="J14">
            <v>20000000</v>
          </cell>
          <cell r="K14">
            <v>20000000</v>
          </cell>
          <cell r="L14">
            <v>20000000</v>
          </cell>
          <cell r="N14"/>
          <cell r="O14"/>
          <cell r="P14"/>
          <cell r="Q14"/>
          <cell r="R14">
            <v>20000000</v>
          </cell>
          <cell r="S14">
            <v>0</v>
          </cell>
          <cell r="T14">
            <v>0</v>
          </cell>
          <cell r="U14">
            <v>5160000</v>
          </cell>
          <cell r="V14">
            <v>0</v>
          </cell>
          <cell r="W14">
            <v>0</v>
          </cell>
          <cell r="X14">
            <v>0</v>
          </cell>
          <cell r="Y14">
            <v>30100000</v>
          </cell>
          <cell r="Z14">
            <v>14792860.048357369</v>
          </cell>
        </row>
        <row r="15">
          <cell r="C15" t="str">
            <v>Australia</v>
          </cell>
          <cell r="D15">
            <v>1232110000000</v>
          </cell>
          <cell r="E15">
            <v>50390000000</v>
          </cell>
          <cell r="F15">
            <v>1162690000000</v>
          </cell>
          <cell r="G15">
            <v>19030000000</v>
          </cell>
          <cell r="H15">
            <v>18778975270</v>
          </cell>
          <cell r="I15">
            <v>251024729.99999997</v>
          </cell>
          <cell r="J15">
            <v>3985800000000</v>
          </cell>
          <cell r="K15">
            <v>425680000000</v>
          </cell>
          <cell r="L15">
            <v>425680000000</v>
          </cell>
          <cell r="M15"/>
          <cell r="N15">
            <v>3556120000000</v>
          </cell>
          <cell r="O15"/>
          <cell r="P15">
            <v>4000000000</v>
          </cell>
          <cell r="Q15">
            <v>259680000000</v>
          </cell>
          <cell r="R15">
            <v>166000000000</v>
          </cell>
          <cell r="S15">
            <v>102577360000</v>
          </cell>
          <cell r="T15">
            <v>2113880000</v>
          </cell>
          <cell r="U15">
            <v>5917574860000</v>
          </cell>
          <cell r="V15">
            <v>30100000</v>
          </cell>
          <cell r="W15">
            <v>583080000</v>
          </cell>
          <cell r="X15">
            <v>69660000</v>
          </cell>
          <cell r="Y15">
            <v>126437200000</v>
          </cell>
          <cell r="Z15">
            <v>13444741219.092773</v>
          </cell>
        </row>
        <row r="16">
          <cell r="C16" t="str">
            <v>Austria</v>
          </cell>
          <cell r="D16">
            <v>38600000000</v>
          </cell>
          <cell r="E16">
            <v>1140000000</v>
          </cell>
          <cell r="F16">
            <v>20500000000</v>
          </cell>
          <cell r="G16">
            <v>16960000000</v>
          </cell>
          <cell r="H16">
            <v>13274592000</v>
          </cell>
          <cell r="I16">
            <v>3685408000</v>
          </cell>
          <cell r="J16">
            <v>31848100000</v>
          </cell>
          <cell r="K16">
            <v>13638000000</v>
          </cell>
          <cell r="L16">
            <v>13220000000</v>
          </cell>
          <cell r="M16">
            <v>418000000</v>
          </cell>
          <cell r="N16">
            <v>17557000000</v>
          </cell>
          <cell r="O16"/>
          <cell r="P16">
            <v>653100000</v>
          </cell>
          <cell r="Q16"/>
          <cell r="R16">
            <v>13220000000</v>
          </cell>
          <cell r="S16">
            <v>3090840000</v>
          </cell>
          <cell r="T16">
            <v>281220000</v>
          </cell>
          <cell r="U16">
            <v>3990400000</v>
          </cell>
          <cell r="V16">
            <v>509980000</v>
          </cell>
          <cell r="W16">
            <v>0</v>
          </cell>
          <cell r="X16">
            <v>3741860000</v>
          </cell>
          <cell r="Y16">
            <v>832480000</v>
          </cell>
          <cell r="Z16">
            <v>1932367546.8402164</v>
          </cell>
        </row>
        <row r="17">
          <cell r="C17" t="str">
            <v>Azerbaijan</v>
          </cell>
          <cell r="D17">
            <v>10083000000</v>
          </cell>
          <cell r="E17">
            <v>0</v>
          </cell>
          <cell r="F17">
            <v>10083000000</v>
          </cell>
          <cell r="G17">
            <v>0</v>
          </cell>
          <cell r="H17">
            <v>0</v>
          </cell>
          <cell r="I17">
            <v>0</v>
          </cell>
          <cell r="J17">
            <v>47668000000</v>
          </cell>
          <cell r="K17">
            <v>18841000000</v>
          </cell>
          <cell r="L17">
            <v>18427000000</v>
          </cell>
          <cell r="M17">
            <v>414000000</v>
          </cell>
          <cell r="N17">
            <v>26553000000</v>
          </cell>
          <cell r="O17"/>
          <cell r="P17">
            <v>2274000000</v>
          </cell>
          <cell r="Q17">
            <v>18427000000</v>
          </cell>
          <cell r="R17">
            <v>0</v>
          </cell>
          <cell r="S17">
            <v>10510060000</v>
          </cell>
          <cell r="T17">
            <v>0</v>
          </cell>
          <cell r="U17">
            <v>10201320000</v>
          </cell>
          <cell r="V17">
            <v>15480000</v>
          </cell>
          <cell r="W17">
            <v>0</v>
          </cell>
          <cell r="X17">
            <v>3409040000</v>
          </cell>
          <cell r="Y17">
            <v>2395100000</v>
          </cell>
          <cell r="Z17">
            <v>696366944.40790248</v>
          </cell>
        </row>
        <row r="18">
          <cell r="C18" t="str">
            <v>Bahamas</v>
          </cell>
          <cell r="D18">
            <v>5150000000</v>
          </cell>
          <cell r="E18">
            <v>0</v>
          </cell>
          <cell r="F18">
            <v>5150000000</v>
          </cell>
          <cell r="G18">
            <v>0</v>
          </cell>
          <cell r="H18">
            <v>0</v>
          </cell>
          <cell r="I18">
            <v>0</v>
          </cell>
          <cell r="J18">
            <v>150000000</v>
          </cell>
          <cell r="K18">
            <v>90000000</v>
          </cell>
          <cell r="L18">
            <v>90000000</v>
          </cell>
          <cell r="M18"/>
          <cell r="N18">
            <v>20000000</v>
          </cell>
          <cell r="O18"/>
          <cell r="P18">
            <v>40000000</v>
          </cell>
          <cell r="Q18"/>
          <cell r="R18">
            <v>90000000</v>
          </cell>
          <cell r="S18">
            <v>37840000</v>
          </cell>
          <cell r="T18">
            <v>618340000</v>
          </cell>
          <cell r="U18">
            <v>36120000</v>
          </cell>
          <cell r="V18">
            <v>0</v>
          </cell>
          <cell r="W18">
            <v>471280000</v>
          </cell>
          <cell r="X18">
            <v>427420000</v>
          </cell>
          <cell r="Y18">
            <v>4870180000</v>
          </cell>
          <cell r="Z18">
            <v>53565100.197459087</v>
          </cell>
        </row>
        <row r="19">
          <cell r="C19" t="str">
            <v>Bahrain</v>
          </cell>
          <cell r="D19">
            <v>5300000</v>
          </cell>
          <cell r="E19">
            <v>0</v>
          </cell>
          <cell r="F19">
            <v>0</v>
          </cell>
          <cell r="G19">
            <v>5300000</v>
          </cell>
          <cell r="H19">
            <v>0</v>
          </cell>
          <cell r="I19">
            <v>5300000</v>
          </cell>
          <cell r="J19">
            <v>86000000</v>
          </cell>
          <cell r="K19">
            <v>16000000</v>
          </cell>
          <cell r="L19">
            <v>16000000</v>
          </cell>
          <cell r="M19"/>
          <cell r="N19">
            <v>40000000</v>
          </cell>
          <cell r="O19"/>
          <cell r="P19">
            <v>30000000</v>
          </cell>
          <cell r="Q19"/>
          <cell r="R19">
            <v>16000000</v>
          </cell>
          <cell r="S19"/>
          <cell r="T19">
            <v>0</v>
          </cell>
          <cell r="U19">
            <v>860000</v>
          </cell>
          <cell r="V19">
            <v>0</v>
          </cell>
          <cell r="W19">
            <v>2580000</v>
          </cell>
          <cell r="X19"/>
          <cell r="Y19"/>
          <cell r="Z19">
            <v>86663920.369930729</v>
          </cell>
        </row>
        <row r="20">
          <cell r="C20" t="str">
            <v>Bangladesh</v>
          </cell>
          <cell r="D20">
            <v>14420000000</v>
          </cell>
          <cell r="E20">
            <v>4360000000</v>
          </cell>
          <cell r="F20">
            <v>7690000000</v>
          </cell>
          <cell r="G20">
            <v>2370000000</v>
          </cell>
          <cell r="H20">
            <v>1811661180.0000002</v>
          </cell>
          <cell r="I20">
            <v>558338820</v>
          </cell>
          <cell r="J20">
            <v>92410000000</v>
          </cell>
          <cell r="K20">
            <v>77910000000</v>
          </cell>
          <cell r="L20">
            <v>72600000000</v>
          </cell>
          <cell r="M20">
            <v>5310000000</v>
          </cell>
          <cell r="N20">
            <v>6000000000</v>
          </cell>
          <cell r="O20"/>
          <cell r="P20">
            <v>8500000000</v>
          </cell>
          <cell r="Q20"/>
          <cell r="R20">
            <v>72600000000</v>
          </cell>
          <cell r="S20">
            <v>3538040000</v>
          </cell>
          <cell r="T20">
            <v>0</v>
          </cell>
          <cell r="U20">
            <v>0</v>
          </cell>
          <cell r="V20">
            <v>0</v>
          </cell>
          <cell r="W20">
            <v>4775580000</v>
          </cell>
          <cell r="X20">
            <v>175440000</v>
          </cell>
          <cell r="Y20">
            <v>13921680000</v>
          </cell>
          <cell r="Z20">
            <v>2503177927.7427778</v>
          </cell>
        </row>
        <row r="21">
          <cell r="C21" t="str">
            <v>Barbados</v>
          </cell>
          <cell r="D21">
            <v>63000000</v>
          </cell>
          <cell r="E21">
            <v>0</v>
          </cell>
          <cell r="F21">
            <v>62700000</v>
          </cell>
          <cell r="G21">
            <v>300000</v>
          </cell>
          <cell r="H21">
            <v>300000</v>
          </cell>
          <cell r="I21">
            <v>0</v>
          </cell>
          <cell r="J21">
            <v>150000000</v>
          </cell>
          <cell r="K21">
            <v>120000000</v>
          </cell>
          <cell r="L21">
            <v>120000000</v>
          </cell>
          <cell r="M21"/>
          <cell r="N21">
            <v>20000000</v>
          </cell>
          <cell r="O21"/>
          <cell r="P21">
            <v>10000000</v>
          </cell>
          <cell r="Q21"/>
          <cell r="R21">
            <v>120000000</v>
          </cell>
          <cell r="S21">
            <v>0</v>
          </cell>
          <cell r="T21">
            <v>0</v>
          </cell>
          <cell r="U21">
            <v>860000</v>
          </cell>
          <cell r="V21">
            <v>0</v>
          </cell>
          <cell r="W21">
            <v>0</v>
          </cell>
          <cell r="X21">
            <v>0</v>
          </cell>
          <cell r="Y21">
            <v>37840000</v>
          </cell>
          <cell r="Z21">
            <v>55544820.097964227</v>
          </cell>
        </row>
        <row r="22">
          <cell r="C22" t="str">
            <v>Belarus</v>
          </cell>
          <cell r="D22">
            <v>85340000000</v>
          </cell>
          <cell r="E22">
            <v>4000000000</v>
          </cell>
          <cell r="F22">
            <v>62770000000</v>
          </cell>
          <cell r="G22">
            <v>18570000000.000004</v>
          </cell>
          <cell r="H22">
            <v>14379902340.000002</v>
          </cell>
          <cell r="I22">
            <v>4190097660</v>
          </cell>
          <cell r="J22">
            <v>88980000000</v>
          </cell>
          <cell r="K22">
            <v>55350000000</v>
          </cell>
          <cell r="L22">
            <v>55110000000</v>
          </cell>
          <cell r="M22">
            <v>240000000</v>
          </cell>
          <cell r="N22">
            <v>32410000000</v>
          </cell>
          <cell r="O22"/>
          <cell r="P22">
            <v>1220000000</v>
          </cell>
          <cell r="Q22"/>
          <cell r="R22">
            <v>55110000000</v>
          </cell>
          <cell r="S22">
            <v>0</v>
          </cell>
          <cell r="T22">
            <v>3328200000</v>
          </cell>
          <cell r="U22">
            <v>225320000</v>
          </cell>
          <cell r="V22">
            <v>18060000</v>
          </cell>
          <cell r="W22">
            <v>0</v>
          </cell>
          <cell r="X22">
            <v>15480000</v>
          </cell>
          <cell r="Y22">
            <v>3556960000</v>
          </cell>
          <cell r="Z22">
            <v>2477629054.0865159</v>
          </cell>
        </row>
        <row r="23">
          <cell r="C23" t="str">
            <v>Belgium</v>
          </cell>
          <cell r="D23">
            <v>6812000000</v>
          </cell>
          <cell r="E23">
            <v>0</v>
          </cell>
          <cell r="F23">
            <v>2835000000</v>
          </cell>
          <cell r="G23">
            <v>3977000000</v>
          </cell>
          <cell r="H23">
            <v>1654149632.9999998</v>
          </cell>
          <cell r="I23">
            <v>2322850367</v>
          </cell>
          <cell r="J23">
            <v>13570000000</v>
          </cell>
          <cell r="K23">
            <v>8340000000</v>
          </cell>
          <cell r="L23">
            <v>8240000000</v>
          </cell>
          <cell r="M23">
            <v>100000000</v>
          </cell>
          <cell r="N23">
            <v>5000000000</v>
          </cell>
          <cell r="O23">
            <v>790000000</v>
          </cell>
          <cell r="P23">
            <v>230000000</v>
          </cell>
          <cell r="Q23">
            <v>7450000000</v>
          </cell>
          <cell r="R23">
            <v>0</v>
          </cell>
          <cell r="S23">
            <v>202960000</v>
          </cell>
          <cell r="T23">
            <v>99760000</v>
          </cell>
          <cell r="U23">
            <v>0</v>
          </cell>
          <cell r="V23">
            <v>0</v>
          </cell>
          <cell r="W23">
            <v>0</v>
          </cell>
          <cell r="X23">
            <v>17200000</v>
          </cell>
          <cell r="Y23">
            <v>214140000</v>
          </cell>
          <cell r="Z23">
            <v>4325861064.2213354</v>
          </cell>
        </row>
        <row r="24">
          <cell r="C24" t="str">
            <v>Belize</v>
          </cell>
          <cell r="D24">
            <v>13913900000</v>
          </cell>
          <cell r="E24">
            <v>5990000000</v>
          </cell>
          <cell r="F24">
            <v>7899900000</v>
          </cell>
          <cell r="G24">
            <v>23999999.999999996</v>
          </cell>
          <cell r="H24">
            <v>23939543.999999996</v>
          </cell>
          <cell r="I24">
            <v>60456</v>
          </cell>
          <cell r="J24">
            <v>1570000000</v>
          </cell>
          <cell r="K24">
            <v>750000000</v>
          </cell>
          <cell r="L24">
            <v>750000000</v>
          </cell>
          <cell r="M24"/>
          <cell r="N24">
            <v>500000000</v>
          </cell>
          <cell r="O24"/>
          <cell r="P24">
            <v>320000000</v>
          </cell>
          <cell r="Q24"/>
          <cell r="R24">
            <v>750000000</v>
          </cell>
          <cell r="S24">
            <v>860000</v>
          </cell>
          <cell r="T24">
            <v>3440000</v>
          </cell>
          <cell r="U24">
            <v>0</v>
          </cell>
          <cell r="V24">
            <v>0</v>
          </cell>
          <cell r="W24">
            <v>839360000</v>
          </cell>
          <cell r="X24">
            <v>0</v>
          </cell>
          <cell r="Y24">
            <v>854840000</v>
          </cell>
          <cell r="Z24">
            <v>17516480.124259852</v>
          </cell>
        </row>
        <row r="25">
          <cell r="C25" t="str">
            <v>Benin</v>
          </cell>
          <cell r="D25">
            <v>45610000000</v>
          </cell>
          <cell r="E25">
            <v>0</v>
          </cell>
          <cell r="F25">
            <v>45420000000</v>
          </cell>
          <cell r="G25">
            <v>190000000</v>
          </cell>
          <cell r="H25">
            <v>189208460</v>
          </cell>
          <cell r="I25">
            <v>791540</v>
          </cell>
          <cell r="J25">
            <v>34400000000</v>
          </cell>
          <cell r="K25">
            <v>25400000000</v>
          </cell>
          <cell r="L25">
            <v>25400000000</v>
          </cell>
          <cell r="M25"/>
          <cell r="N25">
            <v>5500000000</v>
          </cell>
          <cell r="O25"/>
          <cell r="P25">
            <v>3500000000</v>
          </cell>
          <cell r="Q25"/>
          <cell r="R25">
            <v>25400000000</v>
          </cell>
          <cell r="S25">
            <v>50776120000</v>
          </cell>
          <cell r="T25">
            <v>31820000</v>
          </cell>
          <cell r="U25">
            <v>860000</v>
          </cell>
          <cell r="V25">
            <v>0</v>
          </cell>
          <cell r="W25">
            <v>60200000</v>
          </cell>
          <cell r="X25">
            <v>2580000</v>
          </cell>
          <cell r="Y25">
            <v>565020000</v>
          </cell>
          <cell r="Z25">
            <v>245941081.66645294</v>
          </cell>
        </row>
        <row r="26">
          <cell r="C26" t="str">
            <v>Bhutan</v>
          </cell>
          <cell r="D26">
            <v>27052900000</v>
          </cell>
          <cell r="E26">
            <v>4130000000</v>
          </cell>
          <cell r="F26">
            <v>22707900000</v>
          </cell>
          <cell r="G26">
            <v>215000000</v>
          </cell>
          <cell r="H26">
            <v>214772530</v>
          </cell>
          <cell r="I26">
            <v>227469.99999999997</v>
          </cell>
          <cell r="J26">
            <v>5200000000</v>
          </cell>
          <cell r="K26">
            <v>1006000000</v>
          </cell>
          <cell r="L26">
            <v>1006000000</v>
          </cell>
          <cell r="M26"/>
          <cell r="N26">
            <v>4070000000</v>
          </cell>
          <cell r="O26"/>
          <cell r="P26">
            <v>124000000</v>
          </cell>
          <cell r="Q26"/>
          <cell r="R26">
            <v>1006000000</v>
          </cell>
          <cell r="S26">
            <v>2874120000</v>
          </cell>
          <cell r="T26">
            <v>12040000</v>
          </cell>
          <cell r="U26">
            <v>1460280000</v>
          </cell>
          <cell r="V26">
            <v>1996920000</v>
          </cell>
          <cell r="W26">
            <v>0</v>
          </cell>
          <cell r="X26">
            <v>1434480000</v>
          </cell>
          <cell r="Y26">
            <v>12900000</v>
          </cell>
          <cell r="Z26">
            <v>4165840.0622080057</v>
          </cell>
        </row>
        <row r="27">
          <cell r="C27" t="str">
            <v>Bolivia</v>
          </cell>
          <cell r="D27">
            <v>562090000000</v>
          </cell>
          <cell r="E27">
            <v>371640000000</v>
          </cell>
          <cell r="F27">
            <v>190250000000</v>
          </cell>
          <cell r="G27">
            <v>199999999.99999997</v>
          </cell>
          <cell r="H27">
            <v>199800399.99999997</v>
          </cell>
          <cell r="I27">
            <v>199599.99999999997</v>
          </cell>
          <cell r="J27">
            <v>371880000000</v>
          </cell>
          <cell r="K27">
            <v>39690000000</v>
          </cell>
          <cell r="L27">
            <v>39690000000</v>
          </cell>
          <cell r="M27"/>
          <cell r="N27">
            <v>330000000000</v>
          </cell>
          <cell r="O27"/>
          <cell r="P27">
            <v>2190000000</v>
          </cell>
          <cell r="Q27">
            <v>25180000000</v>
          </cell>
          <cell r="R27">
            <v>14510000000</v>
          </cell>
          <cell r="S27">
            <v>110943440000</v>
          </cell>
          <cell r="T27">
            <v>37268100000</v>
          </cell>
          <cell r="U27">
            <v>61532140000</v>
          </cell>
          <cell r="V27">
            <v>3601680000</v>
          </cell>
          <cell r="W27">
            <v>0</v>
          </cell>
          <cell r="X27">
            <v>92029460000</v>
          </cell>
          <cell r="Y27">
            <v>14318140000</v>
          </cell>
          <cell r="Z27">
            <v>656917882.64740515</v>
          </cell>
        </row>
        <row r="28">
          <cell r="C28" t="str">
            <v>Bosnia and Herzegovina</v>
          </cell>
          <cell r="D28">
            <v>21850000000</v>
          </cell>
          <cell r="E28">
            <v>20000000</v>
          </cell>
          <cell r="F28">
            <v>11840000000</v>
          </cell>
          <cell r="G28">
            <v>9990000000.0000019</v>
          </cell>
          <cell r="H28">
            <v>5418306270.000001</v>
          </cell>
          <cell r="I28">
            <v>4571693730</v>
          </cell>
          <cell r="J28">
            <v>21440000000</v>
          </cell>
          <cell r="K28">
            <v>10040000000</v>
          </cell>
          <cell r="L28">
            <v>5120000000</v>
          </cell>
          <cell r="M28">
            <v>4920000000</v>
          </cell>
          <cell r="N28">
            <v>10350000000</v>
          </cell>
          <cell r="O28"/>
          <cell r="P28">
            <v>1050000000</v>
          </cell>
          <cell r="Q28">
            <v>5120000000</v>
          </cell>
          <cell r="R28">
            <v>0</v>
          </cell>
          <cell r="S28">
            <v>1432760000</v>
          </cell>
          <cell r="T28">
            <v>71380000</v>
          </cell>
          <cell r="U28">
            <v>757660000</v>
          </cell>
          <cell r="V28">
            <v>0</v>
          </cell>
          <cell r="W28">
            <v>0</v>
          </cell>
          <cell r="X28">
            <v>45580000</v>
          </cell>
          <cell r="Y28">
            <v>301860000</v>
          </cell>
          <cell r="Z28">
            <v>365414862.50379109</v>
          </cell>
        </row>
        <row r="29">
          <cell r="C29" t="str">
            <v>Botswana</v>
          </cell>
          <cell r="D29">
            <v>113510000000</v>
          </cell>
          <cell r="E29">
            <v>0</v>
          </cell>
          <cell r="F29">
            <v>113510000000</v>
          </cell>
          <cell r="G29">
            <v>0</v>
          </cell>
          <cell r="H29">
            <v>0</v>
          </cell>
          <cell r="I29">
            <v>0</v>
          </cell>
          <cell r="J29">
            <v>258610000000</v>
          </cell>
          <cell r="K29">
            <v>2590000000</v>
          </cell>
          <cell r="L29">
            <v>2430000000</v>
          </cell>
          <cell r="M29">
            <v>160000000</v>
          </cell>
          <cell r="N29">
            <v>256000000000</v>
          </cell>
          <cell r="O29"/>
          <cell r="P29">
            <v>20000000</v>
          </cell>
          <cell r="Q29">
            <v>2430000000</v>
          </cell>
          <cell r="R29">
            <v>0</v>
          </cell>
          <cell r="S29">
            <v>44848140000</v>
          </cell>
          <cell r="T29">
            <v>8007460000</v>
          </cell>
          <cell r="U29">
            <v>3143300000</v>
          </cell>
          <cell r="V29">
            <v>0</v>
          </cell>
          <cell r="W29">
            <v>0</v>
          </cell>
          <cell r="X29">
            <v>14441980000</v>
          </cell>
          <cell r="Y29">
            <v>7342680000</v>
          </cell>
          <cell r="Z29">
            <v>146800282.121061</v>
          </cell>
        </row>
        <row r="30">
          <cell r="C30" t="str">
            <v>Brazil</v>
          </cell>
          <cell r="D30">
            <v>4984580000000</v>
          </cell>
          <cell r="E30">
            <v>2026910000000</v>
          </cell>
          <cell r="F30">
            <v>2887940000000</v>
          </cell>
          <cell r="G30">
            <v>69730000000</v>
          </cell>
          <cell r="H30">
            <v>57686792240.000008</v>
          </cell>
          <cell r="I30">
            <v>12043207760</v>
          </cell>
          <cell r="J30">
            <v>2734630000000</v>
          </cell>
          <cell r="K30">
            <v>703630000000</v>
          </cell>
          <cell r="L30">
            <v>703630000000</v>
          </cell>
          <cell r="M30"/>
          <cell r="N30">
            <v>1960000000000</v>
          </cell>
          <cell r="O30"/>
          <cell r="P30">
            <v>71000000000</v>
          </cell>
          <cell r="Q30"/>
          <cell r="R30">
            <v>703630000000</v>
          </cell>
          <cell r="S30">
            <v>1158112980000</v>
          </cell>
          <cell r="T30">
            <v>81078220000</v>
          </cell>
          <cell r="U30">
            <v>1345040000</v>
          </cell>
          <cell r="V30">
            <v>24080000</v>
          </cell>
          <cell r="W30">
            <v>2265240000</v>
          </cell>
          <cell r="X30">
            <v>9119440000</v>
          </cell>
          <cell r="Y30">
            <v>139213360000</v>
          </cell>
          <cell r="Z30">
            <v>19952965860.787884</v>
          </cell>
        </row>
        <row r="31">
          <cell r="C31" t="str">
            <v>British Virgin Islands</v>
          </cell>
          <cell r="D31">
            <v>36400000</v>
          </cell>
          <cell r="E31">
            <v>0</v>
          </cell>
          <cell r="F31">
            <v>36400000</v>
          </cell>
          <cell r="G31">
            <v>0</v>
          </cell>
          <cell r="H31">
            <v>0</v>
          </cell>
          <cell r="I31">
            <v>0</v>
          </cell>
          <cell r="J31">
            <v>70000000</v>
          </cell>
          <cell r="K31">
            <v>10000000</v>
          </cell>
          <cell r="L31">
            <v>10000000</v>
          </cell>
          <cell r="M31"/>
          <cell r="N31">
            <v>50000000</v>
          </cell>
          <cell r="O31"/>
          <cell r="P31">
            <v>10000000</v>
          </cell>
          <cell r="Q31"/>
          <cell r="R31">
            <v>10000000</v>
          </cell>
          <cell r="S31">
            <v>0</v>
          </cell>
          <cell r="T31">
            <v>6020000</v>
          </cell>
          <cell r="U31">
            <v>0</v>
          </cell>
          <cell r="V31">
            <v>0</v>
          </cell>
          <cell r="W31">
            <v>0</v>
          </cell>
          <cell r="X31">
            <v>0</v>
          </cell>
          <cell r="Y31">
            <v>110080000</v>
          </cell>
          <cell r="Z31">
            <v>1947900.0073205694</v>
          </cell>
        </row>
        <row r="32">
          <cell r="C32" t="str">
            <v>Brunei Darussalam</v>
          </cell>
          <cell r="D32">
            <v>3800000000</v>
          </cell>
          <cell r="E32">
            <v>2630000000</v>
          </cell>
          <cell r="F32">
            <v>1143200000</v>
          </cell>
          <cell r="G32">
            <v>26800000.000000004</v>
          </cell>
          <cell r="H32">
            <v>26112821.200000003</v>
          </cell>
          <cell r="I32">
            <v>687178.8</v>
          </cell>
          <cell r="J32">
            <v>134000000</v>
          </cell>
          <cell r="K32">
            <v>40000000</v>
          </cell>
          <cell r="L32">
            <v>40000000</v>
          </cell>
          <cell r="M32"/>
          <cell r="N32">
            <v>34000000</v>
          </cell>
          <cell r="O32"/>
          <cell r="P32">
            <v>60000000</v>
          </cell>
          <cell r="Q32"/>
          <cell r="R32">
            <v>40000000</v>
          </cell>
          <cell r="S32">
            <v>11180000</v>
          </cell>
          <cell r="T32">
            <v>0</v>
          </cell>
          <cell r="U32">
            <v>0</v>
          </cell>
          <cell r="V32">
            <v>0</v>
          </cell>
          <cell r="W32">
            <v>185760000</v>
          </cell>
          <cell r="X32">
            <v>0</v>
          </cell>
          <cell r="Y32">
            <v>118680000</v>
          </cell>
          <cell r="Z32">
            <v>45757160.141570531</v>
          </cell>
        </row>
        <row r="33">
          <cell r="C33" t="str">
            <v>Bulgaria</v>
          </cell>
          <cell r="D33">
            <v>37370000000</v>
          </cell>
          <cell r="E33">
            <v>5970000000</v>
          </cell>
          <cell r="F33">
            <v>23230000000</v>
          </cell>
          <cell r="G33">
            <v>8169999999.999999</v>
          </cell>
          <cell r="H33">
            <v>6314731889.999999</v>
          </cell>
          <cell r="I33">
            <v>1855268110.0000002</v>
          </cell>
          <cell r="J33">
            <v>50520000000</v>
          </cell>
          <cell r="K33">
            <v>31860000000</v>
          </cell>
          <cell r="L33">
            <v>29780000000</v>
          </cell>
          <cell r="M33">
            <v>2080000000</v>
          </cell>
          <cell r="N33">
            <v>17020000000</v>
          </cell>
          <cell r="O33">
            <v>890000000</v>
          </cell>
          <cell r="P33">
            <v>1640000000</v>
          </cell>
          <cell r="Q33">
            <v>28890000000</v>
          </cell>
          <cell r="R33">
            <v>0</v>
          </cell>
          <cell r="S33">
            <v>421400000</v>
          </cell>
          <cell r="T33">
            <v>238220000</v>
          </cell>
          <cell r="U33">
            <v>450640000</v>
          </cell>
          <cell r="V33">
            <v>0</v>
          </cell>
          <cell r="W33">
            <v>0</v>
          </cell>
          <cell r="X33">
            <v>136740000</v>
          </cell>
          <cell r="Y33">
            <v>1267640000</v>
          </cell>
          <cell r="Z33">
            <v>1506624545.5467591</v>
          </cell>
        </row>
        <row r="34">
          <cell r="C34" t="str">
            <v>Burkina Faso</v>
          </cell>
          <cell r="D34">
            <v>56490000000</v>
          </cell>
          <cell r="E34">
            <v>0</v>
          </cell>
          <cell r="F34">
            <v>54857000000</v>
          </cell>
          <cell r="G34">
            <v>1633000000</v>
          </cell>
          <cell r="H34">
            <v>1601491265.0000002</v>
          </cell>
          <cell r="I34">
            <v>31508735</v>
          </cell>
          <cell r="J34">
            <v>120800000000</v>
          </cell>
          <cell r="K34">
            <v>60000000000</v>
          </cell>
          <cell r="L34">
            <v>60000000000</v>
          </cell>
          <cell r="M34"/>
          <cell r="N34">
            <v>60000000000</v>
          </cell>
          <cell r="O34"/>
          <cell r="P34">
            <v>800000000</v>
          </cell>
          <cell r="Q34"/>
          <cell r="R34">
            <v>60000000000</v>
          </cell>
          <cell r="S34">
            <v>53106720000</v>
          </cell>
          <cell r="T34">
            <v>104920000</v>
          </cell>
          <cell r="U34">
            <v>8484760000</v>
          </cell>
          <cell r="V34">
            <v>0</v>
          </cell>
          <cell r="W34">
            <v>0</v>
          </cell>
          <cell r="X34">
            <v>3231880000</v>
          </cell>
          <cell r="Y34">
            <v>713800000</v>
          </cell>
          <cell r="Z34">
            <v>328261144.37694168</v>
          </cell>
        </row>
        <row r="35">
          <cell r="C35" t="str">
            <v>Burundi</v>
          </cell>
          <cell r="D35">
            <v>2530000000</v>
          </cell>
          <cell r="E35">
            <v>400000000</v>
          </cell>
          <cell r="F35">
            <v>1000000000</v>
          </cell>
          <cell r="G35">
            <v>1130000000</v>
          </cell>
          <cell r="H35">
            <v>539318490</v>
          </cell>
          <cell r="I35">
            <v>590681510</v>
          </cell>
          <cell r="J35">
            <v>18330000000</v>
          </cell>
          <cell r="K35">
            <v>9500000000</v>
          </cell>
          <cell r="L35">
            <v>9500000000</v>
          </cell>
          <cell r="M35"/>
          <cell r="N35">
            <v>4830000000</v>
          </cell>
          <cell r="O35"/>
          <cell r="P35">
            <v>4000000000</v>
          </cell>
          <cell r="Q35"/>
          <cell r="R35">
            <v>9500000000</v>
          </cell>
          <cell r="S35">
            <v>4164980000</v>
          </cell>
          <cell r="T35">
            <v>428280000</v>
          </cell>
          <cell r="U35">
            <v>290680000</v>
          </cell>
          <cell r="V35">
            <v>0</v>
          </cell>
          <cell r="W35">
            <v>0</v>
          </cell>
          <cell r="X35">
            <v>0</v>
          </cell>
          <cell r="Y35">
            <v>2062280000</v>
          </cell>
          <cell r="Z35">
            <v>225161761.486633</v>
          </cell>
        </row>
        <row r="36">
          <cell r="C36" t="str">
            <v>Cambodia</v>
          </cell>
          <cell r="D36">
            <v>100940000000</v>
          </cell>
          <cell r="E36">
            <v>3220000000</v>
          </cell>
          <cell r="F36">
            <v>97030000000</v>
          </cell>
          <cell r="G36">
            <v>690000000.00000012</v>
          </cell>
          <cell r="H36">
            <v>685127910.00000012</v>
          </cell>
          <cell r="I36">
            <v>4872089.9999999991</v>
          </cell>
          <cell r="J36">
            <v>56550000000</v>
          </cell>
          <cell r="K36">
            <v>40000000000</v>
          </cell>
          <cell r="L36">
            <v>40000000000</v>
          </cell>
          <cell r="M36"/>
          <cell r="N36">
            <v>15000000000</v>
          </cell>
          <cell r="O36"/>
          <cell r="P36">
            <v>1550000000</v>
          </cell>
          <cell r="Q36"/>
          <cell r="R36">
            <v>40000000000</v>
          </cell>
          <cell r="S36">
            <v>7437280000</v>
          </cell>
          <cell r="T36">
            <v>4855560000</v>
          </cell>
          <cell r="U36">
            <v>162540000</v>
          </cell>
          <cell r="V36">
            <v>0</v>
          </cell>
          <cell r="W36">
            <v>518580000</v>
          </cell>
          <cell r="X36">
            <v>34400000</v>
          </cell>
          <cell r="Y36">
            <v>4503820000</v>
          </cell>
          <cell r="Z36">
            <v>345146382.9291144</v>
          </cell>
        </row>
        <row r="37">
          <cell r="C37" t="str">
            <v>Cameroon</v>
          </cell>
          <cell r="D37">
            <v>199160000000</v>
          </cell>
          <cell r="E37">
            <v>0</v>
          </cell>
          <cell r="F37">
            <v>198963000000</v>
          </cell>
          <cell r="G37">
            <v>197000000</v>
          </cell>
          <cell r="H37">
            <v>154191900</v>
          </cell>
          <cell r="I37">
            <v>42808099.999999993</v>
          </cell>
          <cell r="J37">
            <v>97000000000</v>
          </cell>
          <cell r="K37">
            <v>62000000000</v>
          </cell>
          <cell r="L37">
            <v>62000000000</v>
          </cell>
          <cell r="M37"/>
          <cell r="N37">
            <v>20000000000</v>
          </cell>
          <cell r="O37"/>
          <cell r="P37">
            <v>15000000000</v>
          </cell>
          <cell r="Q37"/>
          <cell r="R37">
            <v>62000000000</v>
          </cell>
          <cell r="S37">
            <v>49933320000</v>
          </cell>
          <cell r="T37">
            <v>1763000000</v>
          </cell>
          <cell r="U37">
            <v>528040000</v>
          </cell>
          <cell r="V37">
            <v>0</v>
          </cell>
          <cell r="W37">
            <v>2248900000</v>
          </cell>
          <cell r="X37">
            <v>233920000</v>
          </cell>
          <cell r="Y37">
            <v>3496760000</v>
          </cell>
          <cell r="Z37">
            <v>553091804.27981317</v>
          </cell>
        </row>
        <row r="38">
          <cell r="C38" t="str">
            <v>Canada</v>
          </cell>
          <cell r="D38">
            <v>3473020000000</v>
          </cell>
          <cell r="E38">
            <v>2060620000000</v>
          </cell>
          <cell r="F38">
            <v>1272650000000</v>
          </cell>
          <cell r="G38">
            <v>139750000000.00003</v>
          </cell>
          <cell r="H38">
            <v>131092767000.00002</v>
          </cell>
          <cell r="I38">
            <v>8657233000</v>
          </cell>
          <cell r="J38">
            <v>632686000000</v>
          </cell>
          <cell r="K38">
            <v>433970000000</v>
          </cell>
          <cell r="L38">
            <v>433970000000</v>
          </cell>
          <cell r="M38"/>
          <cell r="N38">
            <v>148506000000</v>
          </cell>
          <cell r="O38"/>
          <cell r="P38">
            <v>50210000000</v>
          </cell>
          <cell r="Q38"/>
          <cell r="R38">
            <v>433970000000</v>
          </cell>
          <cell r="S38">
            <v>1140800320000</v>
          </cell>
          <cell r="T38">
            <v>598863579999.99988</v>
          </cell>
          <cell r="U38">
            <v>5444908540000</v>
          </cell>
          <cell r="V38">
            <v>882275720000</v>
          </cell>
          <cell r="W38">
            <v>0</v>
          </cell>
          <cell r="X38">
            <v>926471120000</v>
          </cell>
          <cell r="Y38">
            <v>1466218300000</v>
          </cell>
          <cell r="Z38">
            <v>35771314852.533821</v>
          </cell>
        </row>
        <row r="39">
          <cell r="C39" t="str">
            <v>Cayman Islands</v>
          </cell>
          <cell r="D39">
            <v>127000000</v>
          </cell>
          <cell r="E39">
            <v>0</v>
          </cell>
          <cell r="F39">
            <v>127000000</v>
          </cell>
          <cell r="G39">
            <v>0</v>
          </cell>
          <cell r="H39">
            <v>0</v>
          </cell>
          <cell r="I39">
            <v>0</v>
          </cell>
          <cell r="J39">
            <v>27000000</v>
          </cell>
          <cell r="K39">
            <v>2000000</v>
          </cell>
          <cell r="L39">
            <v>2000000</v>
          </cell>
          <cell r="M39"/>
          <cell r="N39">
            <v>20000000</v>
          </cell>
          <cell r="O39"/>
          <cell r="P39">
            <v>5000000</v>
          </cell>
          <cell r="Q39"/>
          <cell r="R39">
            <v>2000000</v>
          </cell>
          <cell r="S39">
            <v>0</v>
          </cell>
          <cell r="T39">
            <v>1720000</v>
          </cell>
          <cell r="U39">
            <v>4300000</v>
          </cell>
          <cell r="V39">
            <v>0</v>
          </cell>
          <cell r="W39">
            <v>59340000</v>
          </cell>
          <cell r="X39">
            <v>3440000</v>
          </cell>
          <cell r="Y39">
            <v>129000000</v>
          </cell>
          <cell r="Z39">
            <v>5357800.0087942909</v>
          </cell>
        </row>
        <row r="40">
          <cell r="C40" t="str">
            <v>Central African Republic</v>
          </cell>
          <cell r="D40">
            <v>222479999996</v>
          </cell>
          <cell r="E40">
            <v>23700000000</v>
          </cell>
          <cell r="F40">
            <v>198760000000</v>
          </cell>
          <cell r="G40">
            <v>19999996</v>
          </cell>
          <cell r="H40">
            <v>19998020</v>
          </cell>
          <cell r="I40">
            <v>1976</v>
          </cell>
          <cell r="J40">
            <v>50800000000</v>
          </cell>
          <cell r="K40">
            <v>18000000000</v>
          </cell>
          <cell r="L40">
            <v>18000000000</v>
          </cell>
          <cell r="M40"/>
          <cell r="N40">
            <v>32000000000</v>
          </cell>
          <cell r="O40"/>
          <cell r="P40">
            <v>800000000</v>
          </cell>
          <cell r="Q40"/>
          <cell r="R40">
            <v>18000000000</v>
          </cell>
          <cell r="S40">
            <v>88645360000</v>
          </cell>
          <cell r="T40">
            <v>0</v>
          </cell>
          <cell r="U40">
            <v>0</v>
          </cell>
          <cell r="V40">
            <v>0</v>
          </cell>
          <cell r="W40">
            <v>0</v>
          </cell>
          <cell r="X40">
            <v>33540000</v>
          </cell>
          <cell r="Y40">
            <v>993300000</v>
          </cell>
          <cell r="Z40">
            <v>34780120.244820155</v>
          </cell>
        </row>
        <row r="41">
          <cell r="C41" t="str">
            <v>Chad</v>
          </cell>
          <cell r="D41">
            <v>55080000000</v>
          </cell>
          <cell r="E41">
            <v>0</v>
          </cell>
          <cell r="F41">
            <v>54910000000</v>
          </cell>
          <cell r="G41">
            <v>170000000</v>
          </cell>
          <cell r="H41">
            <v>169745170</v>
          </cell>
          <cell r="I41">
            <v>254829.99999999997</v>
          </cell>
          <cell r="J41">
            <v>495350000000</v>
          </cell>
          <cell r="K41">
            <v>45000000000</v>
          </cell>
          <cell r="L41">
            <v>45000000000</v>
          </cell>
          <cell r="M41"/>
          <cell r="N41">
            <v>450000000000</v>
          </cell>
          <cell r="O41"/>
          <cell r="P41">
            <v>350000000</v>
          </cell>
          <cell r="Q41"/>
          <cell r="R41">
            <v>45000000000</v>
          </cell>
          <cell r="S41">
            <v>95320680000</v>
          </cell>
          <cell r="T41">
            <v>2469920000</v>
          </cell>
          <cell r="U41">
            <v>34492880000</v>
          </cell>
          <cell r="V41">
            <v>0</v>
          </cell>
          <cell r="W41">
            <v>0</v>
          </cell>
          <cell r="X41">
            <v>731334540000</v>
          </cell>
          <cell r="Y41">
            <v>3374640000</v>
          </cell>
          <cell r="Z41">
            <v>93439860.921238869</v>
          </cell>
        </row>
        <row r="42">
          <cell r="C42" t="str">
            <v>Chile</v>
          </cell>
          <cell r="D42">
            <v>162310000000</v>
          </cell>
          <cell r="E42">
            <v>44390000000</v>
          </cell>
          <cell r="F42">
            <v>94080000000</v>
          </cell>
          <cell r="G42">
            <v>23840000000</v>
          </cell>
          <cell r="H42">
            <v>19020243360</v>
          </cell>
          <cell r="I42">
            <v>4819756640</v>
          </cell>
          <cell r="J42">
            <v>157430000000</v>
          </cell>
          <cell r="K42">
            <v>12710000000</v>
          </cell>
          <cell r="L42">
            <v>12710000000</v>
          </cell>
          <cell r="M42"/>
          <cell r="N42">
            <v>140150000000</v>
          </cell>
          <cell r="O42"/>
          <cell r="P42">
            <v>4570000000</v>
          </cell>
          <cell r="Q42"/>
          <cell r="R42">
            <v>12710000000</v>
          </cell>
          <cell r="S42">
            <v>152885640000</v>
          </cell>
          <cell r="T42">
            <v>652740000</v>
          </cell>
          <cell r="U42">
            <v>51955180000</v>
          </cell>
          <cell r="V42">
            <v>55060640000</v>
          </cell>
          <cell r="W42">
            <v>0</v>
          </cell>
          <cell r="X42">
            <v>235848120000</v>
          </cell>
          <cell r="Y42">
            <v>57519380000</v>
          </cell>
          <cell r="Z42">
            <v>1989678807.5185671</v>
          </cell>
        </row>
        <row r="43">
          <cell r="C43" t="str">
            <v>China</v>
          </cell>
          <cell r="D43">
            <v>2006103000000</v>
          </cell>
          <cell r="E43">
            <v>116324000000</v>
          </cell>
          <cell r="F43">
            <v>1159114000000</v>
          </cell>
          <cell r="G43">
            <v>730665000000</v>
          </cell>
          <cell r="H43">
            <v>441895232025</v>
          </cell>
          <cell r="I43">
            <v>288769767975</v>
          </cell>
          <cell r="J43">
            <v>5153685000000</v>
          </cell>
          <cell r="K43">
            <v>1078215000000</v>
          </cell>
          <cell r="L43">
            <v>1078215000000</v>
          </cell>
          <cell r="M43"/>
          <cell r="N43">
            <v>3928310000000</v>
          </cell>
          <cell r="O43"/>
          <cell r="P43">
            <v>147160000000</v>
          </cell>
          <cell r="Q43"/>
          <cell r="R43">
            <v>1078215000000</v>
          </cell>
          <cell r="S43">
            <v>99147680000</v>
          </cell>
          <cell r="T43">
            <v>423120000</v>
          </cell>
          <cell r="U43">
            <v>728060520000</v>
          </cell>
          <cell r="V43">
            <v>135657260000</v>
          </cell>
          <cell r="W43">
            <v>69660000</v>
          </cell>
          <cell r="X43">
            <v>973117520000</v>
          </cell>
          <cell r="Y43">
            <v>172620060000</v>
          </cell>
          <cell r="Z43">
            <v>62092979737.245987</v>
          </cell>
        </row>
        <row r="44">
          <cell r="C44" t="str">
            <v>Colombia</v>
          </cell>
          <cell r="D44">
            <v>586353200000</v>
          </cell>
          <cell r="E44">
            <v>0</v>
          </cell>
          <cell r="F44">
            <v>585886700000</v>
          </cell>
          <cell r="G44">
            <v>466500000</v>
          </cell>
          <cell r="H44">
            <v>462863632.5</v>
          </cell>
          <cell r="I44">
            <v>3636367.5</v>
          </cell>
          <cell r="J44">
            <v>425030000000</v>
          </cell>
          <cell r="K44">
            <v>17630000000</v>
          </cell>
          <cell r="L44">
            <v>16510000000</v>
          </cell>
          <cell r="M44">
            <v>1120000000</v>
          </cell>
          <cell r="N44">
            <v>391500000000</v>
          </cell>
          <cell r="O44"/>
          <cell r="P44">
            <v>15900000000</v>
          </cell>
          <cell r="Q44">
            <v>16510000000</v>
          </cell>
          <cell r="R44">
            <v>0</v>
          </cell>
          <cell r="S44">
            <v>14275140000</v>
          </cell>
          <cell r="T44">
            <v>2247180000</v>
          </cell>
          <cell r="U44">
            <v>1702800000</v>
          </cell>
          <cell r="V44">
            <v>602000000</v>
          </cell>
          <cell r="W44">
            <v>4026520000</v>
          </cell>
          <cell r="X44">
            <v>2176660000</v>
          </cell>
          <cell r="Y44">
            <v>16918780000</v>
          </cell>
          <cell r="Z44">
            <v>3079092410.2034092</v>
          </cell>
        </row>
        <row r="45">
          <cell r="C45" t="str">
            <v>Comoros</v>
          </cell>
          <cell r="D45">
            <v>390000000</v>
          </cell>
          <cell r="E45">
            <v>80000000</v>
          </cell>
          <cell r="F45">
            <v>300000000</v>
          </cell>
          <cell r="G45">
            <v>10000000</v>
          </cell>
          <cell r="H45">
            <v>6666670</v>
          </cell>
          <cell r="I45">
            <v>3333329.9999999995</v>
          </cell>
          <cell r="J45">
            <v>1330000000</v>
          </cell>
          <cell r="K45">
            <v>650000000</v>
          </cell>
          <cell r="L45">
            <v>650000000</v>
          </cell>
          <cell r="M45"/>
          <cell r="N45">
            <v>150000000</v>
          </cell>
          <cell r="O45"/>
          <cell r="P45">
            <v>530000000</v>
          </cell>
          <cell r="Q45"/>
          <cell r="R45">
            <v>650000000</v>
          </cell>
          <cell r="S45">
            <v>61060000</v>
          </cell>
          <cell r="T45">
            <v>0</v>
          </cell>
          <cell r="U45">
            <v>0</v>
          </cell>
          <cell r="V45">
            <v>0</v>
          </cell>
          <cell r="W45">
            <v>0</v>
          </cell>
          <cell r="X45">
            <v>0</v>
          </cell>
          <cell r="Y45">
            <v>140180000</v>
          </cell>
          <cell r="Z45">
            <v>9410980.0688549541</v>
          </cell>
        </row>
        <row r="46">
          <cell r="C46" t="str">
            <v>Congo</v>
          </cell>
          <cell r="D46">
            <v>224110000000</v>
          </cell>
          <cell r="E46">
            <v>74360000000</v>
          </cell>
          <cell r="F46">
            <v>149000000000</v>
          </cell>
          <cell r="G46">
            <v>750000000</v>
          </cell>
          <cell r="H46">
            <v>746244000</v>
          </cell>
          <cell r="I46">
            <v>3756000</v>
          </cell>
          <cell r="J46">
            <v>105760000000</v>
          </cell>
          <cell r="K46">
            <v>5100000000</v>
          </cell>
          <cell r="L46">
            <v>5100000000</v>
          </cell>
          <cell r="M46"/>
          <cell r="N46">
            <v>100000000000</v>
          </cell>
          <cell r="O46"/>
          <cell r="P46">
            <v>660000000</v>
          </cell>
          <cell r="Q46"/>
          <cell r="R46">
            <v>5100000000</v>
          </cell>
          <cell r="S46">
            <v>64672860000</v>
          </cell>
          <cell r="T46">
            <v>8600000</v>
          </cell>
          <cell r="U46">
            <v>860000</v>
          </cell>
          <cell r="V46">
            <v>0</v>
          </cell>
          <cell r="W46">
            <v>0</v>
          </cell>
          <cell r="X46">
            <v>0</v>
          </cell>
          <cell r="Y46">
            <v>4183900000</v>
          </cell>
          <cell r="Z46">
            <v>101768100.66514635</v>
          </cell>
        </row>
        <row r="47">
          <cell r="C47" t="str">
            <v>Congo DRC</v>
          </cell>
          <cell r="D47">
            <v>1541350000000</v>
          </cell>
          <cell r="E47">
            <v>1033870000000</v>
          </cell>
          <cell r="F47">
            <v>506892200000</v>
          </cell>
          <cell r="G47">
            <v>587800000</v>
          </cell>
          <cell r="H47">
            <v>584856297.60000002</v>
          </cell>
          <cell r="I47">
            <v>2943702.4000000004</v>
          </cell>
          <cell r="J47">
            <v>257650000000</v>
          </cell>
          <cell r="K47">
            <v>68000000000</v>
          </cell>
          <cell r="L47">
            <v>68000000000</v>
          </cell>
          <cell r="M47"/>
          <cell r="N47">
            <v>182000000000</v>
          </cell>
          <cell r="O47"/>
          <cell r="P47">
            <v>7650000000</v>
          </cell>
          <cell r="Q47"/>
          <cell r="R47">
            <v>68000000000</v>
          </cell>
          <cell r="S47">
            <v>654670700000</v>
          </cell>
          <cell r="T47">
            <v>19069640000</v>
          </cell>
          <cell r="U47">
            <v>28380000</v>
          </cell>
          <cell r="V47">
            <v>0</v>
          </cell>
          <cell r="W47">
            <v>0</v>
          </cell>
          <cell r="X47">
            <v>12040000</v>
          </cell>
          <cell r="Y47">
            <v>42486580000</v>
          </cell>
          <cell r="Z47">
            <v>1085707871.928458</v>
          </cell>
        </row>
        <row r="48">
          <cell r="C48" t="str">
            <v>Costa Rica</v>
          </cell>
          <cell r="D48">
            <v>26050000000</v>
          </cell>
          <cell r="E48">
            <v>13163300000</v>
          </cell>
          <cell r="F48">
            <v>10714700000</v>
          </cell>
          <cell r="G48">
            <v>2171999999.9999995</v>
          </cell>
          <cell r="H48">
            <v>1907897831.9999998</v>
          </cell>
          <cell r="I48">
            <v>264102167.99999997</v>
          </cell>
          <cell r="J48">
            <v>18190000000</v>
          </cell>
          <cell r="K48">
            <v>2250000000</v>
          </cell>
          <cell r="L48">
            <v>2250000000</v>
          </cell>
          <cell r="M48"/>
          <cell r="N48">
            <v>12790000000</v>
          </cell>
          <cell r="O48"/>
          <cell r="P48">
            <v>3150000000</v>
          </cell>
          <cell r="Q48"/>
          <cell r="R48">
            <v>2250000000</v>
          </cell>
          <cell r="S48">
            <v>24940000</v>
          </cell>
          <cell r="T48">
            <v>0</v>
          </cell>
          <cell r="U48">
            <v>860000</v>
          </cell>
          <cell r="V48">
            <v>0</v>
          </cell>
          <cell r="W48">
            <v>890960000</v>
          </cell>
          <cell r="X48">
            <v>7740000</v>
          </cell>
          <cell r="Y48">
            <v>908160000</v>
          </cell>
          <cell r="Z48">
            <v>330174641.36199313</v>
          </cell>
        </row>
        <row r="49">
          <cell r="C49" t="str">
            <v>Cote d'Ivoire</v>
          </cell>
          <cell r="D49">
            <v>104030000000</v>
          </cell>
          <cell r="E49">
            <v>6250000000</v>
          </cell>
          <cell r="F49">
            <v>93730000000</v>
          </cell>
          <cell r="G49">
            <v>4050000000</v>
          </cell>
          <cell r="H49">
            <v>3910416750</v>
          </cell>
          <cell r="I49">
            <v>139583250</v>
          </cell>
          <cell r="J49">
            <v>206000000000</v>
          </cell>
          <cell r="K49">
            <v>29000000000</v>
          </cell>
          <cell r="L49">
            <v>29000000000</v>
          </cell>
          <cell r="M49"/>
          <cell r="N49">
            <v>132000000000</v>
          </cell>
          <cell r="O49"/>
          <cell r="P49">
            <v>45000000000</v>
          </cell>
          <cell r="Q49"/>
          <cell r="R49">
            <v>29000000000</v>
          </cell>
          <cell r="S49">
            <v>53640780000</v>
          </cell>
          <cell r="T49">
            <v>52460000</v>
          </cell>
          <cell r="U49">
            <v>0</v>
          </cell>
          <cell r="V49">
            <v>0</v>
          </cell>
          <cell r="W49">
            <v>18060000</v>
          </cell>
          <cell r="X49">
            <v>6020000</v>
          </cell>
          <cell r="Y49">
            <v>3662740000</v>
          </cell>
          <cell r="Z49">
            <v>1106851828.5718436</v>
          </cell>
        </row>
        <row r="50">
          <cell r="C50" t="str">
            <v>Croatia</v>
          </cell>
          <cell r="D50">
            <v>19200000000</v>
          </cell>
          <cell r="E50">
            <v>70000000</v>
          </cell>
          <cell r="F50">
            <v>18430000000</v>
          </cell>
          <cell r="G50">
            <v>700000000.00000012</v>
          </cell>
          <cell r="H50">
            <v>674385600.00000012</v>
          </cell>
          <cell r="I50">
            <v>25614400</v>
          </cell>
          <cell r="J50">
            <v>13338000000</v>
          </cell>
          <cell r="K50">
            <v>9044000000</v>
          </cell>
          <cell r="L50">
            <v>8924000000</v>
          </cell>
          <cell r="M50">
            <v>120000000</v>
          </cell>
          <cell r="N50">
            <v>3454000000</v>
          </cell>
          <cell r="O50">
            <v>400000000</v>
          </cell>
          <cell r="P50">
            <v>840000000</v>
          </cell>
          <cell r="Q50">
            <v>8524000000</v>
          </cell>
          <cell r="R50">
            <v>0</v>
          </cell>
          <cell r="S50">
            <v>1855020000</v>
          </cell>
          <cell r="T50">
            <v>234780000</v>
          </cell>
          <cell r="U50">
            <v>626080000</v>
          </cell>
          <cell r="V50">
            <v>0</v>
          </cell>
          <cell r="W50">
            <v>0</v>
          </cell>
          <cell r="X50">
            <v>148780000</v>
          </cell>
          <cell r="Y50">
            <v>1461140000</v>
          </cell>
          <cell r="Z50">
            <v>645069662.50123262</v>
          </cell>
        </row>
        <row r="51">
          <cell r="C51" t="str">
            <v>Cuba</v>
          </cell>
          <cell r="D51">
            <v>29320000000</v>
          </cell>
          <cell r="E51">
            <v>0</v>
          </cell>
          <cell r="F51">
            <v>24360000000</v>
          </cell>
          <cell r="G51">
            <v>4960000000</v>
          </cell>
          <cell r="H51">
            <v>4120083520</v>
          </cell>
          <cell r="I51">
            <v>839916480</v>
          </cell>
          <cell r="J51">
            <v>64609000000</v>
          </cell>
          <cell r="K51">
            <v>33837000000</v>
          </cell>
          <cell r="L51">
            <v>22122000000</v>
          </cell>
          <cell r="M51">
            <v>11715000000</v>
          </cell>
          <cell r="N51">
            <v>26572000000</v>
          </cell>
          <cell r="O51"/>
          <cell r="P51">
            <v>4200000000</v>
          </cell>
          <cell r="Q51"/>
          <cell r="R51">
            <v>22122000000</v>
          </cell>
          <cell r="S51">
            <v>6527400000</v>
          </cell>
          <cell r="T51">
            <v>3283480000</v>
          </cell>
          <cell r="U51">
            <v>143620000</v>
          </cell>
          <cell r="V51">
            <v>0</v>
          </cell>
          <cell r="W51">
            <v>4212280000</v>
          </cell>
          <cell r="X51">
            <v>1014800000</v>
          </cell>
          <cell r="Y51">
            <v>2856060000</v>
          </cell>
          <cell r="Z51">
            <v>1228600304.8006058</v>
          </cell>
        </row>
        <row r="52">
          <cell r="C52" t="str">
            <v>Cyprus</v>
          </cell>
          <cell r="D52">
            <v>1728400000</v>
          </cell>
          <cell r="E52">
            <v>132400000</v>
          </cell>
          <cell r="F52">
            <v>1291800000</v>
          </cell>
          <cell r="G52">
            <v>304200000</v>
          </cell>
          <cell r="H52">
            <v>245261250</v>
          </cell>
          <cell r="I52">
            <v>58938750</v>
          </cell>
          <cell r="J52">
            <v>1140000000</v>
          </cell>
          <cell r="K52">
            <v>821000000</v>
          </cell>
          <cell r="L52">
            <v>726000000</v>
          </cell>
          <cell r="M52">
            <v>95000000</v>
          </cell>
          <cell r="N52">
            <v>20000000</v>
          </cell>
          <cell r="O52"/>
          <cell r="P52">
            <v>299000000</v>
          </cell>
          <cell r="Q52">
            <v>726000000</v>
          </cell>
          <cell r="R52">
            <v>0</v>
          </cell>
          <cell r="S52">
            <v>1809440000</v>
          </cell>
          <cell r="T52">
            <v>11180000</v>
          </cell>
          <cell r="U52">
            <v>63640000</v>
          </cell>
          <cell r="V52">
            <v>0</v>
          </cell>
          <cell r="W52">
            <v>0</v>
          </cell>
          <cell r="X52">
            <v>42140000</v>
          </cell>
          <cell r="Y52">
            <v>265740000</v>
          </cell>
          <cell r="Z52">
            <v>127753860.51368238</v>
          </cell>
        </row>
        <row r="53">
          <cell r="C53" t="str">
            <v>Czech Republic</v>
          </cell>
          <cell r="D53">
            <v>26569999999.999996</v>
          </cell>
          <cell r="E53">
            <v>100000000</v>
          </cell>
          <cell r="F53">
            <v>131000000</v>
          </cell>
          <cell r="G53">
            <v>26338999999.999996</v>
          </cell>
          <cell r="H53">
            <v>129298151.00000001</v>
          </cell>
          <cell r="I53">
            <v>26209701848.999996</v>
          </cell>
          <cell r="J53">
            <v>42340000000</v>
          </cell>
          <cell r="K53">
            <v>31710000000</v>
          </cell>
          <cell r="L53">
            <v>31260000000</v>
          </cell>
          <cell r="M53">
            <v>450000000</v>
          </cell>
          <cell r="N53">
            <v>9860000000</v>
          </cell>
          <cell r="O53"/>
          <cell r="P53">
            <v>770000000</v>
          </cell>
          <cell r="Q53"/>
          <cell r="R53">
            <v>31260000000</v>
          </cell>
          <cell r="S53">
            <v>30960000</v>
          </cell>
          <cell r="T53">
            <v>116100000</v>
          </cell>
          <cell r="U53">
            <v>0</v>
          </cell>
          <cell r="V53">
            <v>0</v>
          </cell>
          <cell r="W53">
            <v>0</v>
          </cell>
          <cell r="X53">
            <v>0</v>
          </cell>
          <cell r="Y53">
            <v>637260000</v>
          </cell>
          <cell r="Z53">
            <v>2803165706.6584902</v>
          </cell>
        </row>
        <row r="54">
          <cell r="C54" t="str">
            <v>Denmark</v>
          </cell>
          <cell r="D54">
            <v>5871000000</v>
          </cell>
          <cell r="E54">
            <v>320000000</v>
          </cell>
          <cell r="F54">
            <v>1011000000</v>
          </cell>
          <cell r="G54">
            <v>4540000000</v>
          </cell>
          <cell r="H54">
            <v>979732000</v>
          </cell>
          <cell r="I54">
            <v>3560268000</v>
          </cell>
          <cell r="J54">
            <v>26260000000</v>
          </cell>
          <cell r="K54">
            <v>24210000000</v>
          </cell>
          <cell r="L54">
            <v>23860000000</v>
          </cell>
          <cell r="M54">
            <v>350000000</v>
          </cell>
          <cell r="N54">
            <v>2000000000</v>
          </cell>
          <cell r="O54">
            <v>5620000000</v>
          </cell>
          <cell r="P54">
            <v>50000000</v>
          </cell>
          <cell r="Q54">
            <v>18240000000</v>
          </cell>
          <cell r="R54">
            <v>0</v>
          </cell>
          <cell r="S54">
            <v>819580000</v>
          </cell>
          <cell r="T54">
            <v>872900000</v>
          </cell>
          <cell r="U54">
            <v>3440000</v>
          </cell>
          <cell r="V54">
            <v>0</v>
          </cell>
          <cell r="W54">
            <v>0</v>
          </cell>
          <cell r="X54">
            <v>100620000</v>
          </cell>
          <cell r="Y54">
            <v>2242880000</v>
          </cell>
          <cell r="Z54">
            <v>1642845104.0580735</v>
          </cell>
        </row>
        <row r="55">
          <cell r="C55" t="str">
            <v>Djibouti</v>
          </cell>
          <cell r="D55">
            <v>56000000</v>
          </cell>
          <cell r="E55">
            <v>0</v>
          </cell>
          <cell r="F55">
            <v>56000000</v>
          </cell>
          <cell r="G55">
            <v>0</v>
          </cell>
          <cell r="H55">
            <v>0</v>
          </cell>
          <cell r="I55">
            <v>0</v>
          </cell>
          <cell r="J55">
            <v>17016000000</v>
          </cell>
          <cell r="K55">
            <v>16000000</v>
          </cell>
          <cell r="L55">
            <v>16000000</v>
          </cell>
          <cell r="M55"/>
          <cell r="N55">
            <v>17000000000</v>
          </cell>
          <cell r="O55"/>
          <cell r="P55"/>
          <cell r="Q55"/>
          <cell r="R55">
            <v>16000000</v>
          </cell>
          <cell r="S55">
            <v>11180000</v>
          </cell>
          <cell r="T55">
            <v>0</v>
          </cell>
          <cell r="U55">
            <v>618340000</v>
          </cell>
          <cell r="V55">
            <v>0</v>
          </cell>
          <cell r="W55">
            <v>6880000</v>
          </cell>
          <cell r="X55">
            <v>16926520000</v>
          </cell>
          <cell r="Y55">
            <v>275200000</v>
          </cell>
          <cell r="Z55">
            <v>32578520.133141413</v>
          </cell>
        </row>
        <row r="56">
          <cell r="C56" t="str">
            <v>Dominica</v>
          </cell>
          <cell r="D56">
            <v>446600000</v>
          </cell>
          <cell r="E56">
            <v>267200000</v>
          </cell>
          <cell r="F56">
            <v>178400000</v>
          </cell>
          <cell r="G56">
            <v>1000000</v>
          </cell>
          <cell r="H56">
            <v>1000000</v>
          </cell>
          <cell r="I56">
            <v>0</v>
          </cell>
          <cell r="J56">
            <v>250000000</v>
          </cell>
          <cell r="K56">
            <v>60000000</v>
          </cell>
          <cell r="L56">
            <v>60000000</v>
          </cell>
          <cell r="M56"/>
          <cell r="N56">
            <v>20000000</v>
          </cell>
          <cell r="O56"/>
          <cell r="P56">
            <v>170000000</v>
          </cell>
          <cell r="Q56"/>
          <cell r="R56">
            <v>60000000</v>
          </cell>
          <cell r="S56">
            <v>124700000</v>
          </cell>
          <cell r="T56">
            <v>860000</v>
          </cell>
          <cell r="U56">
            <v>0</v>
          </cell>
          <cell r="V56">
            <v>0</v>
          </cell>
          <cell r="W56">
            <v>0</v>
          </cell>
          <cell r="X56">
            <v>33540000</v>
          </cell>
          <cell r="Y56">
            <v>86860000</v>
          </cell>
          <cell r="Z56">
            <v>7483720.0268730568</v>
          </cell>
        </row>
        <row r="57">
          <cell r="C57" t="str">
            <v>Dominican Republic</v>
          </cell>
          <cell r="D57">
            <v>18170000000</v>
          </cell>
          <cell r="E57">
            <v>0</v>
          </cell>
          <cell r="F57">
            <v>17361000000</v>
          </cell>
          <cell r="G57">
            <v>809000000</v>
          </cell>
          <cell r="H57">
            <v>633204300</v>
          </cell>
          <cell r="I57">
            <v>175795700</v>
          </cell>
          <cell r="J57">
            <v>23970000000</v>
          </cell>
          <cell r="K57">
            <v>8000000000</v>
          </cell>
          <cell r="L57">
            <v>8000000000</v>
          </cell>
          <cell r="M57"/>
          <cell r="N57">
            <v>11970000000</v>
          </cell>
          <cell r="O57"/>
          <cell r="P57">
            <v>4000000000</v>
          </cell>
          <cell r="Q57"/>
          <cell r="R57">
            <v>8000000000</v>
          </cell>
          <cell r="S57">
            <v>0</v>
          </cell>
          <cell r="T57">
            <v>0</v>
          </cell>
          <cell r="U57">
            <v>6020000</v>
          </cell>
          <cell r="V57">
            <v>0</v>
          </cell>
          <cell r="W57">
            <v>211560000</v>
          </cell>
          <cell r="X57">
            <v>0</v>
          </cell>
          <cell r="Y57">
            <v>1021680000</v>
          </cell>
          <cell r="Z57">
            <v>1034583443.2892163</v>
          </cell>
        </row>
        <row r="58">
          <cell r="C58" t="str">
            <v>Ecuador</v>
          </cell>
          <cell r="D58">
            <v>129415600000</v>
          </cell>
          <cell r="E58">
            <v>128520800000</v>
          </cell>
          <cell r="F58">
            <v>292700000</v>
          </cell>
          <cell r="G58">
            <v>602099999.99999988</v>
          </cell>
          <cell r="H58">
            <v>582228291.5999999</v>
          </cell>
          <cell r="I58">
            <v>19871708.399999999</v>
          </cell>
          <cell r="J58">
            <v>74977000000</v>
          </cell>
          <cell r="K58">
            <v>11864000000</v>
          </cell>
          <cell r="L58">
            <v>9924000000</v>
          </cell>
          <cell r="M58">
            <v>1940000000</v>
          </cell>
          <cell r="N58">
            <v>49199000000</v>
          </cell>
          <cell r="O58"/>
          <cell r="P58">
            <v>13914000000</v>
          </cell>
          <cell r="Q58">
            <v>9924000000</v>
          </cell>
          <cell r="R58">
            <v>0</v>
          </cell>
          <cell r="S58">
            <v>13223360000</v>
          </cell>
          <cell r="T58">
            <v>296700000</v>
          </cell>
          <cell r="U58">
            <v>1494680000</v>
          </cell>
          <cell r="V58">
            <v>483320000</v>
          </cell>
          <cell r="W58">
            <v>207260000</v>
          </cell>
          <cell r="X58">
            <v>3630060000</v>
          </cell>
          <cell r="Y58">
            <v>4631100000</v>
          </cell>
          <cell r="Z58">
            <v>1108606223.7804656</v>
          </cell>
        </row>
        <row r="59">
          <cell r="C59" t="str">
            <v>Egypt</v>
          </cell>
          <cell r="D59">
            <v>700000000</v>
          </cell>
          <cell r="E59">
            <v>0</v>
          </cell>
          <cell r="F59">
            <v>0</v>
          </cell>
          <cell r="G59">
            <v>700000000</v>
          </cell>
          <cell r="H59">
            <v>0</v>
          </cell>
          <cell r="I59">
            <v>700000000</v>
          </cell>
          <cell r="J59">
            <v>36710000000</v>
          </cell>
          <cell r="K59">
            <v>28730000000</v>
          </cell>
          <cell r="L59">
            <v>28730000000</v>
          </cell>
          <cell r="M59"/>
          <cell r="N59"/>
          <cell r="O59"/>
          <cell r="P59">
            <v>7980000000</v>
          </cell>
          <cell r="Q59"/>
          <cell r="R59">
            <v>28730000000</v>
          </cell>
          <cell r="S59">
            <v>1506720000</v>
          </cell>
          <cell r="T59">
            <v>12145780000</v>
          </cell>
          <cell r="U59">
            <v>22331620000</v>
          </cell>
          <cell r="V59">
            <v>7740000</v>
          </cell>
          <cell r="W59">
            <v>83420000</v>
          </cell>
          <cell r="X59">
            <v>1007570840000</v>
          </cell>
          <cell r="Y59">
            <v>10072320000</v>
          </cell>
          <cell r="Z59">
            <v>2662050886.7421331</v>
          </cell>
        </row>
        <row r="60">
          <cell r="C60" t="str">
            <v>El Salvador</v>
          </cell>
          <cell r="D60">
            <v>2870000000</v>
          </cell>
          <cell r="E60">
            <v>48000000</v>
          </cell>
          <cell r="F60">
            <v>2672000000</v>
          </cell>
          <cell r="G60">
            <v>150000000</v>
          </cell>
          <cell r="H60">
            <v>142021350</v>
          </cell>
          <cell r="I60">
            <v>7978650</v>
          </cell>
          <cell r="J60">
            <v>15350000000</v>
          </cell>
          <cell r="K60">
            <v>6730000000</v>
          </cell>
          <cell r="L60">
            <v>6130000000</v>
          </cell>
          <cell r="M60">
            <v>600000000</v>
          </cell>
          <cell r="N60">
            <v>6370000000</v>
          </cell>
          <cell r="O60">
            <v>2100000000</v>
          </cell>
          <cell r="P60">
            <v>2250000000</v>
          </cell>
          <cell r="Q60">
            <v>4030000000</v>
          </cell>
          <cell r="R60">
            <v>0</v>
          </cell>
          <cell r="S60">
            <v>0</v>
          </cell>
          <cell r="T60">
            <v>0</v>
          </cell>
          <cell r="U60">
            <v>0</v>
          </cell>
          <cell r="V60">
            <v>0</v>
          </cell>
          <cell r="W60">
            <v>467840000</v>
          </cell>
          <cell r="X60">
            <v>0</v>
          </cell>
          <cell r="Y60">
            <v>665640000</v>
          </cell>
          <cell r="Z60">
            <v>553719601.29560471</v>
          </cell>
        </row>
        <row r="61">
          <cell r="C61" t="str">
            <v>Equatorial Guinea</v>
          </cell>
          <cell r="D61">
            <v>16260100000</v>
          </cell>
          <cell r="E61">
            <v>0</v>
          </cell>
          <cell r="F61">
            <v>16258800000</v>
          </cell>
          <cell r="G61">
            <v>1300000</v>
          </cell>
          <cell r="H61">
            <v>1017509.9999999999</v>
          </cell>
          <cell r="I61">
            <v>282490</v>
          </cell>
          <cell r="J61">
            <v>2940000000</v>
          </cell>
          <cell r="K61">
            <v>1200000000</v>
          </cell>
          <cell r="L61">
            <v>1200000000</v>
          </cell>
          <cell r="M61"/>
          <cell r="N61">
            <v>1040000000</v>
          </cell>
          <cell r="O61"/>
          <cell r="P61">
            <v>700000000</v>
          </cell>
          <cell r="Q61"/>
          <cell r="R61">
            <v>1200000000</v>
          </cell>
          <cell r="S61">
            <v>599420000</v>
          </cell>
          <cell r="T61">
            <v>0</v>
          </cell>
          <cell r="U61">
            <v>0</v>
          </cell>
          <cell r="V61">
            <v>0</v>
          </cell>
          <cell r="W61">
            <v>276920000</v>
          </cell>
          <cell r="X61">
            <v>0</v>
          </cell>
          <cell r="Y61">
            <v>283800000</v>
          </cell>
          <cell r="Z61">
            <v>8772000.0910666026</v>
          </cell>
        </row>
        <row r="62">
          <cell r="C62" t="str">
            <v>Eritrea</v>
          </cell>
          <cell r="D62">
            <v>15320000000</v>
          </cell>
          <cell r="E62">
            <v>0</v>
          </cell>
          <cell r="F62">
            <v>14984000000</v>
          </cell>
          <cell r="G62">
            <v>336000000.00000006</v>
          </cell>
          <cell r="H62">
            <v>328543152.00000006</v>
          </cell>
          <cell r="I62">
            <v>7456848</v>
          </cell>
          <cell r="J62">
            <v>75920000000</v>
          </cell>
          <cell r="K62">
            <v>6900000000</v>
          </cell>
          <cell r="L62">
            <v>6900000000</v>
          </cell>
          <cell r="M62"/>
          <cell r="N62">
            <v>69000000000</v>
          </cell>
          <cell r="O62"/>
          <cell r="P62">
            <v>20000000</v>
          </cell>
          <cell r="Q62"/>
          <cell r="R62">
            <v>6900000000</v>
          </cell>
          <cell r="S62">
            <v>28574360000</v>
          </cell>
          <cell r="T62">
            <v>73100000</v>
          </cell>
          <cell r="U62">
            <v>49027740000</v>
          </cell>
          <cell r="V62">
            <v>0</v>
          </cell>
          <cell r="W62">
            <v>52460000</v>
          </cell>
          <cell r="X62">
            <v>17399520000</v>
          </cell>
          <cell r="Y62">
            <v>714660000</v>
          </cell>
          <cell r="Z62">
            <v>74196500.8554212</v>
          </cell>
        </row>
        <row r="63">
          <cell r="C63" t="str">
            <v>Estonia</v>
          </cell>
          <cell r="D63">
            <v>22340000000</v>
          </cell>
          <cell r="E63">
            <v>550000000</v>
          </cell>
          <cell r="F63">
            <v>20050000000</v>
          </cell>
          <cell r="G63">
            <v>1740000000</v>
          </cell>
          <cell r="H63">
            <v>1506704279.9999998</v>
          </cell>
          <cell r="I63">
            <v>233295720</v>
          </cell>
          <cell r="J63">
            <v>9490000000</v>
          </cell>
          <cell r="K63">
            <v>6450000000</v>
          </cell>
          <cell r="L63">
            <v>6030000000</v>
          </cell>
          <cell r="M63">
            <v>420000000</v>
          </cell>
          <cell r="N63">
            <v>2970000000</v>
          </cell>
          <cell r="O63">
            <v>1990000000</v>
          </cell>
          <cell r="P63">
            <v>70000000</v>
          </cell>
          <cell r="Q63">
            <v>4040000000</v>
          </cell>
          <cell r="R63">
            <v>0</v>
          </cell>
          <cell r="S63">
            <v>182320000</v>
          </cell>
          <cell r="T63">
            <v>3287780000</v>
          </cell>
          <cell r="U63">
            <v>2580000</v>
          </cell>
          <cell r="V63">
            <v>0</v>
          </cell>
          <cell r="W63">
            <v>0</v>
          </cell>
          <cell r="X63">
            <v>6020000</v>
          </cell>
          <cell r="Y63">
            <v>4570900000</v>
          </cell>
          <cell r="Z63">
            <v>447801141.81784654</v>
          </cell>
        </row>
        <row r="64">
          <cell r="C64" t="str">
            <v>Ethiopia</v>
          </cell>
          <cell r="D64">
            <v>122960000000</v>
          </cell>
          <cell r="E64">
            <v>0</v>
          </cell>
          <cell r="F64">
            <v>117850000000</v>
          </cell>
          <cell r="G64">
            <v>5110000000</v>
          </cell>
          <cell r="H64">
            <v>4897638620</v>
          </cell>
          <cell r="I64">
            <v>212361380</v>
          </cell>
          <cell r="J64">
            <v>356830000000</v>
          </cell>
          <cell r="K64">
            <v>145650000000</v>
          </cell>
          <cell r="L64">
            <v>139500000000</v>
          </cell>
          <cell r="M64">
            <v>6150000000</v>
          </cell>
          <cell r="N64">
            <v>200000000000</v>
          </cell>
          <cell r="O64">
            <v>17090000000</v>
          </cell>
          <cell r="P64">
            <v>11180000000</v>
          </cell>
          <cell r="Q64">
            <v>122410000000</v>
          </cell>
          <cell r="R64">
            <v>0</v>
          </cell>
          <cell r="S64">
            <v>260789840000</v>
          </cell>
          <cell r="T64">
            <v>9129760000</v>
          </cell>
          <cell r="U64">
            <v>218440000</v>
          </cell>
          <cell r="V64">
            <v>0</v>
          </cell>
          <cell r="W64">
            <v>0</v>
          </cell>
          <cell r="X64">
            <v>144890220000</v>
          </cell>
          <cell r="Y64">
            <v>7618740000</v>
          </cell>
          <cell r="Z64">
            <v>772092528.74203753</v>
          </cell>
        </row>
        <row r="65">
          <cell r="C65" t="str">
            <v>Falkland Islands</v>
          </cell>
          <cell r="D65">
            <v>0</v>
          </cell>
          <cell r="E65">
            <v>0</v>
          </cell>
          <cell r="F65">
            <v>0</v>
          </cell>
          <cell r="G65">
            <v>0</v>
          </cell>
          <cell r="H65">
            <v>0</v>
          </cell>
          <cell r="I65">
            <v>0</v>
          </cell>
          <cell r="J65">
            <v>11095000000</v>
          </cell>
          <cell r="K65"/>
          <cell r="L65"/>
          <cell r="M65"/>
          <cell r="N65">
            <v>11095000000</v>
          </cell>
          <cell r="O65"/>
          <cell r="P65"/>
          <cell r="Q65"/>
          <cell r="R65"/>
          <cell r="S65"/>
          <cell r="T65">
            <v>151360000</v>
          </cell>
          <cell r="U65">
            <v>73100000</v>
          </cell>
          <cell r="V65">
            <v>0</v>
          </cell>
          <cell r="W65">
            <v>0</v>
          </cell>
          <cell r="X65"/>
          <cell r="Y65"/>
          <cell r="Z65">
            <v>399040.00373557169</v>
          </cell>
        </row>
        <row r="66">
          <cell r="C66" t="str">
            <v>Faroe Islands</v>
          </cell>
          <cell r="D66">
            <v>800000</v>
          </cell>
          <cell r="E66">
            <v>0</v>
          </cell>
          <cell r="F66">
            <v>0</v>
          </cell>
          <cell r="G66">
            <v>800000</v>
          </cell>
          <cell r="H66">
            <v>626159.99999999988</v>
          </cell>
          <cell r="I66">
            <v>173840</v>
          </cell>
          <cell r="J66">
            <v>30000000</v>
          </cell>
          <cell r="K66">
            <v>30000000</v>
          </cell>
          <cell r="L66">
            <v>30000000</v>
          </cell>
          <cell r="M66"/>
          <cell r="N66"/>
          <cell r="O66"/>
          <cell r="P66"/>
          <cell r="Q66"/>
          <cell r="R66">
            <v>30000000</v>
          </cell>
          <cell r="S66">
            <v>88580000</v>
          </cell>
          <cell r="T66">
            <v>0</v>
          </cell>
          <cell r="U66">
            <v>0</v>
          </cell>
          <cell r="V66">
            <v>0</v>
          </cell>
          <cell r="W66">
            <v>0</v>
          </cell>
          <cell r="X66">
            <v>2580000</v>
          </cell>
          <cell r="Y66">
            <v>498800000</v>
          </cell>
          <cell r="Z66">
            <v>261440.01121632726</v>
          </cell>
        </row>
        <row r="67">
          <cell r="C67" t="str">
            <v>Fiji</v>
          </cell>
          <cell r="D67">
            <v>9928900000</v>
          </cell>
          <cell r="E67">
            <v>4201700000</v>
          </cell>
          <cell r="F67">
            <v>4321600000</v>
          </cell>
          <cell r="G67">
            <v>1405600000</v>
          </cell>
          <cell r="H67">
            <v>965262065.5999999</v>
          </cell>
          <cell r="I67">
            <v>440337934.40000004</v>
          </cell>
          <cell r="J67">
            <v>4250000000</v>
          </cell>
          <cell r="K67">
            <v>1650000000</v>
          </cell>
          <cell r="L67">
            <v>1650000000</v>
          </cell>
          <cell r="M67"/>
          <cell r="N67">
            <v>1750000000</v>
          </cell>
          <cell r="O67"/>
          <cell r="P67">
            <v>850000000</v>
          </cell>
          <cell r="Q67"/>
          <cell r="R67">
            <v>1650000000</v>
          </cell>
          <cell r="S67"/>
          <cell r="T67">
            <v>0</v>
          </cell>
          <cell r="U67">
            <v>0</v>
          </cell>
          <cell r="V67">
            <v>0</v>
          </cell>
          <cell r="W67">
            <v>506540000</v>
          </cell>
          <cell r="X67"/>
          <cell r="Y67"/>
          <cell r="Z67">
            <v>368628680.9709667</v>
          </cell>
        </row>
        <row r="68">
          <cell r="C68" t="str">
            <v>Finland</v>
          </cell>
          <cell r="D68">
            <v>222180000000</v>
          </cell>
          <cell r="E68">
            <v>2302100000</v>
          </cell>
          <cell r="F68">
            <v>152123900000</v>
          </cell>
          <cell r="G68">
            <v>67754000000</v>
          </cell>
          <cell r="H68">
            <v>49699320604</v>
          </cell>
          <cell r="I68">
            <v>18054679396</v>
          </cell>
          <cell r="J68">
            <v>22919000000</v>
          </cell>
          <cell r="K68">
            <v>22548000000</v>
          </cell>
          <cell r="L68">
            <v>19478000000</v>
          </cell>
          <cell r="M68">
            <v>3070000000</v>
          </cell>
          <cell r="N68">
            <v>330000000</v>
          </cell>
          <cell r="O68">
            <v>6590000000</v>
          </cell>
          <cell r="P68">
            <v>41000000</v>
          </cell>
          <cell r="Q68">
            <v>12888000000</v>
          </cell>
          <cell r="R68">
            <v>0</v>
          </cell>
          <cell r="S68">
            <v>11237620000</v>
          </cell>
          <cell r="T68">
            <v>45481100000</v>
          </cell>
          <cell r="U68">
            <v>2885300000</v>
          </cell>
          <cell r="V68">
            <v>0</v>
          </cell>
          <cell r="W68">
            <v>0</v>
          </cell>
          <cell r="X68">
            <v>62780000</v>
          </cell>
          <cell r="Y68">
            <v>67469580000</v>
          </cell>
          <cell r="Z68">
            <v>1852253387.9840937</v>
          </cell>
        </row>
        <row r="69">
          <cell r="C69" t="str">
            <v>France</v>
          </cell>
          <cell r="D69">
            <v>164240000000</v>
          </cell>
          <cell r="E69">
            <v>0</v>
          </cell>
          <cell r="F69">
            <v>143380000000</v>
          </cell>
          <cell r="G69">
            <v>20860000000</v>
          </cell>
          <cell r="H69">
            <v>18720807000</v>
          </cell>
          <cell r="I69">
            <v>2139193000</v>
          </cell>
          <cell r="J69">
            <v>288924000000</v>
          </cell>
          <cell r="K69">
            <v>183037000000</v>
          </cell>
          <cell r="L69">
            <v>176805000000</v>
          </cell>
          <cell r="M69">
            <v>6232000000</v>
          </cell>
          <cell r="N69">
            <v>95776000000</v>
          </cell>
          <cell r="O69">
            <v>34372000000</v>
          </cell>
          <cell r="P69">
            <v>10111000000</v>
          </cell>
          <cell r="Q69">
            <v>142433000000</v>
          </cell>
          <cell r="R69">
            <v>0</v>
          </cell>
          <cell r="S69">
            <v>12556000000</v>
          </cell>
          <cell r="T69">
            <v>2082060000</v>
          </cell>
          <cell r="U69">
            <v>5231380000</v>
          </cell>
          <cell r="V69">
            <v>423120000</v>
          </cell>
          <cell r="W69">
            <v>672520000</v>
          </cell>
          <cell r="X69">
            <v>6064720000</v>
          </cell>
          <cell r="Y69">
            <v>6766480000</v>
          </cell>
          <cell r="Z69">
            <v>17203216438.945358</v>
          </cell>
        </row>
        <row r="70">
          <cell r="C70" t="str">
            <v>French Guiana</v>
          </cell>
          <cell r="D70">
            <v>81380000000</v>
          </cell>
          <cell r="E70">
            <v>78313000000</v>
          </cell>
          <cell r="F70">
            <v>3060000000</v>
          </cell>
          <cell r="G70">
            <v>7000000</v>
          </cell>
          <cell r="H70">
            <v>6982143</v>
          </cell>
          <cell r="I70">
            <v>17857</v>
          </cell>
          <cell r="J70">
            <v>230000000</v>
          </cell>
          <cell r="K70">
            <v>115000000</v>
          </cell>
          <cell r="L70">
            <v>110000000</v>
          </cell>
          <cell r="M70">
            <v>5000000</v>
          </cell>
          <cell r="N70">
            <v>75000000</v>
          </cell>
          <cell r="O70"/>
          <cell r="P70">
            <v>40000000</v>
          </cell>
          <cell r="Q70"/>
          <cell r="R70">
            <v>110000000</v>
          </cell>
          <cell r="S70"/>
          <cell r="T70"/>
          <cell r="U70"/>
          <cell r="V70"/>
          <cell r="W70"/>
          <cell r="X70"/>
          <cell r="Y70"/>
          <cell r="Z70"/>
        </row>
        <row r="71">
          <cell r="C71" t="str">
            <v>Gabon</v>
          </cell>
          <cell r="D71">
            <v>220000000000</v>
          </cell>
          <cell r="E71">
            <v>143340000000</v>
          </cell>
          <cell r="F71">
            <v>76360000000</v>
          </cell>
          <cell r="G71">
            <v>300000000</v>
          </cell>
          <cell r="H71">
            <v>298826100</v>
          </cell>
          <cell r="I71">
            <v>1173900</v>
          </cell>
          <cell r="J71">
            <v>51600000000</v>
          </cell>
          <cell r="K71">
            <v>3250000000</v>
          </cell>
          <cell r="L71">
            <v>3250000000</v>
          </cell>
          <cell r="M71"/>
          <cell r="N71">
            <v>46650000000</v>
          </cell>
          <cell r="O71"/>
          <cell r="P71">
            <v>1700000000</v>
          </cell>
          <cell r="Q71"/>
          <cell r="R71">
            <v>3250000000</v>
          </cell>
          <cell r="S71">
            <v>9652640000</v>
          </cell>
          <cell r="T71">
            <v>0</v>
          </cell>
          <cell r="U71">
            <v>0</v>
          </cell>
          <cell r="V71">
            <v>0</v>
          </cell>
          <cell r="W71">
            <v>976960000</v>
          </cell>
          <cell r="X71">
            <v>0</v>
          </cell>
          <cell r="Y71">
            <v>4546820000</v>
          </cell>
          <cell r="Z71">
            <v>68089640.119438961</v>
          </cell>
        </row>
        <row r="72">
          <cell r="C72" t="str">
            <v>Gambia</v>
          </cell>
          <cell r="D72">
            <v>4800000000</v>
          </cell>
          <cell r="E72">
            <v>8000000</v>
          </cell>
          <cell r="F72">
            <v>4778000000</v>
          </cell>
          <cell r="G72">
            <v>14000000</v>
          </cell>
          <cell r="H72">
            <v>13970768</v>
          </cell>
          <cell r="I72">
            <v>29232</v>
          </cell>
          <cell r="J72">
            <v>6150000000</v>
          </cell>
          <cell r="K72">
            <v>4500000000</v>
          </cell>
          <cell r="L72">
            <v>4500000000</v>
          </cell>
          <cell r="M72"/>
          <cell r="N72">
            <v>1600000000</v>
          </cell>
          <cell r="O72"/>
          <cell r="P72">
            <v>50000000</v>
          </cell>
          <cell r="Q72"/>
          <cell r="R72">
            <v>4500000000</v>
          </cell>
          <cell r="S72">
            <v>2101840000</v>
          </cell>
          <cell r="T72">
            <v>0</v>
          </cell>
          <cell r="U72">
            <v>860000</v>
          </cell>
          <cell r="V72">
            <v>0</v>
          </cell>
          <cell r="W72">
            <v>1171320000</v>
          </cell>
          <cell r="X72">
            <v>20640000</v>
          </cell>
          <cell r="Y72">
            <v>492780000</v>
          </cell>
          <cell r="Z72">
            <v>45775220.254659668</v>
          </cell>
        </row>
        <row r="73">
          <cell r="C73" t="str">
            <v>Georgia</v>
          </cell>
          <cell r="D73">
            <v>28224000000</v>
          </cell>
          <cell r="E73">
            <v>5000000000</v>
          </cell>
          <cell r="F73">
            <v>22504000000</v>
          </cell>
          <cell r="G73">
            <v>720000000.00000012</v>
          </cell>
          <cell r="H73">
            <v>660936240.00000012</v>
          </cell>
          <cell r="I73">
            <v>59063760</v>
          </cell>
          <cell r="J73">
            <v>24800000000</v>
          </cell>
          <cell r="K73">
            <v>4150000000</v>
          </cell>
          <cell r="L73">
            <v>2750000000</v>
          </cell>
          <cell r="M73">
            <v>1400000000</v>
          </cell>
          <cell r="N73">
            <v>19400000000</v>
          </cell>
          <cell r="O73"/>
          <cell r="P73">
            <v>1250000000</v>
          </cell>
          <cell r="Q73">
            <v>2750000000</v>
          </cell>
          <cell r="R73">
            <v>0</v>
          </cell>
          <cell r="S73">
            <v>5376720000</v>
          </cell>
          <cell r="T73">
            <v>860000</v>
          </cell>
          <cell r="U73">
            <v>1196260000</v>
          </cell>
          <cell r="V73">
            <v>998460000</v>
          </cell>
          <cell r="W73">
            <v>0</v>
          </cell>
          <cell r="X73">
            <v>749920000</v>
          </cell>
          <cell r="Y73">
            <v>646720000</v>
          </cell>
          <cell r="Z73">
            <v>394248941.35588974</v>
          </cell>
        </row>
        <row r="74">
          <cell r="C74" t="str">
            <v>Germany</v>
          </cell>
          <cell r="D74">
            <v>114090000000</v>
          </cell>
          <cell r="E74">
            <v>0</v>
          </cell>
          <cell r="F74">
            <v>61190000000</v>
          </cell>
          <cell r="G74">
            <v>52900000000</v>
          </cell>
          <cell r="H74">
            <v>27667916700</v>
          </cell>
          <cell r="I74">
            <v>25232083300</v>
          </cell>
          <cell r="J74">
            <v>167000000000</v>
          </cell>
          <cell r="K74">
            <v>118460000000</v>
          </cell>
          <cell r="L74">
            <v>115940000000</v>
          </cell>
          <cell r="M74">
            <v>2520000000</v>
          </cell>
          <cell r="N74">
            <v>46550000000</v>
          </cell>
          <cell r="O74">
            <v>25710000000</v>
          </cell>
          <cell r="P74">
            <v>1990000000</v>
          </cell>
          <cell r="Q74">
            <v>90230000000</v>
          </cell>
          <cell r="R74">
            <v>0</v>
          </cell>
          <cell r="S74">
            <v>807540000</v>
          </cell>
          <cell r="T74">
            <v>2127640000</v>
          </cell>
          <cell r="U74">
            <v>378400000</v>
          </cell>
          <cell r="V74">
            <v>0</v>
          </cell>
          <cell r="W74">
            <v>0</v>
          </cell>
          <cell r="X74">
            <v>416240000</v>
          </cell>
          <cell r="Y74">
            <v>6400980000</v>
          </cell>
          <cell r="Z74">
            <v>29076987029.230537</v>
          </cell>
        </row>
        <row r="75">
          <cell r="C75" t="str">
            <v>Ghana</v>
          </cell>
          <cell r="D75">
            <v>91950000000</v>
          </cell>
          <cell r="E75">
            <v>3950000000</v>
          </cell>
          <cell r="F75">
            <v>85400000000</v>
          </cell>
          <cell r="G75">
            <v>2600000000</v>
          </cell>
          <cell r="H75">
            <v>2451264400</v>
          </cell>
          <cell r="I75">
            <v>148735600</v>
          </cell>
          <cell r="J75">
            <v>156200000000</v>
          </cell>
          <cell r="K75">
            <v>46200000000</v>
          </cell>
          <cell r="L75">
            <v>46200000000</v>
          </cell>
          <cell r="M75"/>
          <cell r="N75">
            <v>83000000000</v>
          </cell>
          <cell r="O75"/>
          <cell r="P75">
            <v>27000000000</v>
          </cell>
          <cell r="Q75"/>
          <cell r="R75">
            <v>46200000000</v>
          </cell>
          <cell r="S75">
            <v>69365020000</v>
          </cell>
          <cell r="T75">
            <v>0</v>
          </cell>
          <cell r="U75">
            <v>1720000</v>
          </cell>
          <cell r="V75">
            <v>0</v>
          </cell>
          <cell r="W75">
            <v>106640000</v>
          </cell>
          <cell r="X75">
            <v>625220000</v>
          </cell>
          <cell r="Y75">
            <v>7721080000</v>
          </cell>
          <cell r="Z75">
            <v>1055521007.2715924</v>
          </cell>
        </row>
        <row r="76">
          <cell r="C76" t="str">
            <v>Greece</v>
          </cell>
          <cell r="D76">
            <v>39030000000</v>
          </cell>
          <cell r="E76">
            <v>0</v>
          </cell>
          <cell r="F76">
            <v>37630000000</v>
          </cell>
          <cell r="G76">
            <v>1400000000</v>
          </cell>
          <cell r="H76">
            <v>1349782000</v>
          </cell>
          <cell r="I76">
            <v>50218000</v>
          </cell>
          <cell r="J76">
            <v>81940000000</v>
          </cell>
          <cell r="K76">
            <v>25670000000</v>
          </cell>
          <cell r="L76">
            <v>20920000000</v>
          </cell>
          <cell r="M76">
            <v>4750000000</v>
          </cell>
          <cell r="N76">
            <v>44900000000</v>
          </cell>
          <cell r="O76"/>
          <cell r="P76">
            <v>11370000000</v>
          </cell>
          <cell r="Q76">
            <v>20920000000</v>
          </cell>
          <cell r="R76">
            <v>0</v>
          </cell>
          <cell r="S76">
            <v>14604520000</v>
          </cell>
          <cell r="T76">
            <v>3440000</v>
          </cell>
          <cell r="U76">
            <v>12497520000</v>
          </cell>
          <cell r="V76">
            <v>0</v>
          </cell>
          <cell r="W76">
            <v>0</v>
          </cell>
          <cell r="X76">
            <v>150500000</v>
          </cell>
          <cell r="Y76">
            <v>5381880000</v>
          </cell>
          <cell r="Z76">
            <v>1143878263.8978724</v>
          </cell>
        </row>
        <row r="77">
          <cell r="C77" t="str">
            <v>Greenland</v>
          </cell>
          <cell r="D77">
            <v>2200000</v>
          </cell>
          <cell r="E77">
            <v>0</v>
          </cell>
          <cell r="F77">
            <v>0</v>
          </cell>
          <cell r="G77">
            <v>2200000</v>
          </cell>
          <cell r="H77">
            <v>1721940</v>
          </cell>
          <cell r="I77">
            <v>478060.00000000006</v>
          </cell>
          <cell r="J77">
            <v>2359000000</v>
          </cell>
          <cell r="K77">
            <v>9000000</v>
          </cell>
          <cell r="L77">
            <v>9000000</v>
          </cell>
          <cell r="M77"/>
          <cell r="N77">
            <v>2350000000</v>
          </cell>
          <cell r="O77"/>
          <cell r="P77"/>
          <cell r="Q77"/>
          <cell r="R77">
            <v>9000000</v>
          </cell>
          <cell r="S77">
            <v>6609100000</v>
          </cell>
          <cell r="T77">
            <v>165120000</v>
          </cell>
          <cell r="U77">
            <v>670886860000</v>
          </cell>
          <cell r="V77">
            <v>7394106280000</v>
          </cell>
          <cell r="W77">
            <v>0</v>
          </cell>
          <cell r="X77">
            <v>3949120000</v>
          </cell>
          <cell r="Y77">
            <v>16314200000</v>
          </cell>
          <cell r="Z77">
            <v>13547348712.902039</v>
          </cell>
        </row>
        <row r="78">
          <cell r="C78" t="str">
            <v>Grenada</v>
          </cell>
          <cell r="D78">
            <v>169900000</v>
          </cell>
          <cell r="E78">
            <v>23200000</v>
          </cell>
          <cell r="F78">
            <v>144600000</v>
          </cell>
          <cell r="G78">
            <v>2100000</v>
          </cell>
          <cell r="H78">
            <v>2100000</v>
          </cell>
          <cell r="I78">
            <v>0</v>
          </cell>
          <cell r="J78">
            <v>110000000</v>
          </cell>
          <cell r="K78">
            <v>30000000</v>
          </cell>
          <cell r="L78">
            <v>30000000</v>
          </cell>
          <cell r="M78"/>
          <cell r="N78">
            <v>10000000</v>
          </cell>
          <cell r="O78"/>
          <cell r="P78">
            <v>70000000</v>
          </cell>
          <cell r="Q78"/>
          <cell r="R78">
            <v>30000000</v>
          </cell>
          <cell r="S78">
            <v>0</v>
          </cell>
          <cell r="T78">
            <v>0</v>
          </cell>
          <cell r="U78">
            <v>0</v>
          </cell>
          <cell r="V78">
            <v>0</v>
          </cell>
          <cell r="W78">
            <v>0</v>
          </cell>
          <cell r="X78">
            <v>0</v>
          </cell>
          <cell r="Y78">
            <v>22360000</v>
          </cell>
          <cell r="Z78">
            <v>8710940.0077723358</v>
          </cell>
        </row>
        <row r="79">
          <cell r="C79" t="str">
            <v>Guadeloupe</v>
          </cell>
          <cell r="D79">
            <v>728400000</v>
          </cell>
          <cell r="E79">
            <v>359900000</v>
          </cell>
          <cell r="F79">
            <v>326500000</v>
          </cell>
          <cell r="G79">
            <v>42000000</v>
          </cell>
          <cell r="H79">
            <v>38571414</v>
          </cell>
          <cell r="I79">
            <v>3428586.0000000005</v>
          </cell>
          <cell r="J79">
            <v>550000000</v>
          </cell>
          <cell r="K79">
            <v>205000000</v>
          </cell>
          <cell r="L79">
            <v>179000000</v>
          </cell>
          <cell r="M79">
            <v>26000000</v>
          </cell>
          <cell r="N79">
            <v>308000000</v>
          </cell>
          <cell r="O79"/>
          <cell r="P79">
            <v>37000000</v>
          </cell>
          <cell r="Q79"/>
          <cell r="R79">
            <v>179000000</v>
          </cell>
          <cell r="S79"/>
          <cell r="T79"/>
          <cell r="U79"/>
          <cell r="V79"/>
          <cell r="W79"/>
          <cell r="X79"/>
          <cell r="Y79"/>
          <cell r="Z79"/>
        </row>
        <row r="80">
          <cell r="C80" t="str">
            <v>Guatemala</v>
          </cell>
          <cell r="D80">
            <v>37220000000</v>
          </cell>
          <cell r="E80">
            <v>16270000000</v>
          </cell>
          <cell r="F80">
            <v>19630000000</v>
          </cell>
          <cell r="G80">
            <v>1320000000</v>
          </cell>
          <cell r="H80">
            <v>1207949160</v>
          </cell>
          <cell r="I80">
            <v>112050840</v>
          </cell>
          <cell r="J80">
            <v>39620800000</v>
          </cell>
          <cell r="K80">
            <v>11960800000</v>
          </cell>
          <cell r="L80">
            <v>11960800000</v>
          </cell>
          <cell r="M80"/>
          <cell r="N80">
            <v>17960000000</v>
          </cell>
          <cell r="O80"/>
          <cell r="P80">
            <v>9700000000</v>
          </cell>
          <cell r="Q80"/>
          <cell r="R80">
            <v>11960800000</v>
          </cell>
          <cell r="S80">
            <v>860000</v>
          </cell>
          <cell r="T80">
            <v>860000</v>
          </cell>
          <cell r="U80">
            <v>0</v>
          </cell>
          <cell r="V80">
            <v>0</v>
          </cell>
          <cell r="W80">
            <v>272620000</v>
          </cell>
          <cell r="X80">
            <v>0</v>
          </cell>
          <cell r="Y80">
            <v>1511880000</v>
          </cell>
          <cell r="Z80">
            <v>1047066344.4075344</v>
          </cell>
        </row>
        <row r="81">
          <cell r="C81" t="str">
            <v>Guinea</v>
          </cell>
          <cell r="D81">
            <v>65440000000</v>
          </cell>
          <cell r="E81">
            <v>630000000</v>
          </cell>
          <cell r="F81">
            <v>63880000000</v>
          </cell>
          <cell r="G81">
            <v>930000000.00000012</v>
          </cell>
          <cell r="H81">
            <v>916654500.00000012</v>
          </cell>
          <cell r="I81">
            <v>13345500</v>
          </cell>
          <cell r="J81">
            <v>143000000000</v>
          </cell>
          <cell r="K81">
            <v>29000000000</v>
          </cell>
          <cell r="L81">
            <v>29000000000</v>
          </cell>
          <cell r="M81"/>
          <cell r="N81">
            <v>107000000000</v>
          </cell>
          <cell r="O81"/>
          <cell r="P81">
            <v>7000000000</v>
          </cell>
          <cell r="Q81"/>
          <cell r="R81">
            <v>29000000000</v>
          </cell>
          <cell r="S81">
            <v>16100060000</v>
          </cell>
          <cell r="T81">
            <v>1434480000</v>
          </cell>
          <cell r="U81">
            <v>0</v>
          </cell>
          <cell r="V81">
            <v>0</v>
          </cell>
          <cell r="W81">
            <v>167700000</v>
          </cell>
          <cell r="X81">
            <v>918480000</v>
          </cell>
          <cell r="Y81">
            <v>1762140000</v>
          </cell>
          <cell r="Z81">
            <v>231839662.86926273</v>
          </cell>
        </row>
        <row r="82">
          <cell r="C82" t="str">
            <v>Guinea-Bissau</v>
          </cell>
          <cell r="D82">
            <v>20220000000</v>
          </cell>
          <cell r="E82">
            <v>0</v>
          </cell>
          <cell r="F82">
            <v>20212900000</v>
          </cell>
          <cell r="G82">
            <v>7099999.9999999991</v>
          </cell>
          <cell r="H82">
            <v>7096485.4999999991</v>
          </cell>
          <cell r="I82">
            <v>3514.5</v>
          </cell>
          <cell r="J82">
            <v>16300000000</v>
          </cell>
          <cell r="K82">
            <v>3000000000</v>
          </cell>
          <cell r="L82">
            <v>3000000000</v>
          </cell>
          <cell r="M82"/>
          <cell r="N82">
            <v>10800000000</v>
          </cell>
          <cell r="O82"/>
          <cell r="P82">
            <v>2500000000</v>
          </cell>
          <cell r="Q82"/>
          <cell r="R82">
            <v>3000000000</v>
          </cell>
          <cell r="S82">
            <v>3808080000</v>
          </cell>
          <cell r="T82">
            <v>70520000</v>
          </cell>
          <cell r="U82">
            <v>0</v>
          </cell>
          <cell r="V82">
            <v>0</v>
          </cell>
          <cell r="W82">
            <v>2861220000</v>
          </cell>
          <cell r="X82">
            <v>30960000</v>
          </cell>
          <cell r="Y82">
            <v>1791380000</v>
          </cell>
          <cell r="Z82">
            <v>31239500.291300919</v>
          </cell>
        </row>
        <row r="83">
          <cell r="C83" t="str">
            <v>Guyana</v>
          </cell>
          <cell r="D83">
            <v>165760000000</v>
          </cell>
          <cell r="E83">
            <v>70770000000</v>
          </cell>
          <cell r="F83">
            <v>94990000000</v>
          </cell>
          <cell r="G83">
            <v>0</v>
          </cell>
          <cell r="H83">
            <v>0</v>
          </cell>
          <cell r="I83">
            <v>0</v>
          </cell>
          <cell r="J83">
            <v>16780000000</v>
          </cell>
          <cell r="K83">
            <v>4200000000</v>
          </cell>
          <cell r="L83">
            <v>4200000000</v>
          </cell>
          <cell r="M83"/>
          <cell r="N83">
            <v>12300000000</v>
          </cell>
          <cell r="O83"/>
          <cell r="P83">
            <v>280000000</v>
          </cell>
          <cell r="Q83"/>
          <cell r="R83">
            <v>4200000000</v>
          </cell>
          <cell r="S83">
            <v>11109480000</v>
          </cell>
          <cell r="T83">
            <v>1758700000</v>
          </cell>
          <cell r="U83">
            <v>0</v>
          </cell>
          <cell r="V83">
            <v>0</v>
          </cell>
          <cell r="W83">
            <v>387860000</v>
          </cell>
          <cell r="X83">
            <v>12900000</v>
          </cell>
          <cell r="Y83">
            <v>1475760000</v>
          </cell>
          <cell r="Z83">
            <v>105963180.40226157</v>
          </cell>
        </row>
        <row r="84">
          <cell r="C84" t="str">
            <v>Haiti</v>
          </cell>
          <cell r="D84">
            <v>1010000000</v>
          </cell>
          <cell r="E84">
            <v>0</v>
          </cell>
          <cell r="F84">
            <v>730000000</v>
          </cell>
          <cell r="G84">
            <v>279999999.99999994</v>
          </cell>
          <cell r="H84">
            <v>202376159.99999997</v>
          </cell>
          <cell r="I84">
            <v>77623839.999999985</v>
          </cell>
          <cell r="J84">
            <v>18700000000</v>
          </cell>
          <cell r="K84">
            <v>11000000000</v>
          </cell>
          <cell r="L84">
            <v>11000000000</v>
          </cell>
          <cell r="M84"/>
          <cell r="N84">
            <v>4900000000</v>
          </cell>
          <cell r="O84"/>
          <cell r="P84">
            <v>2800000000</v>
          </cell>
          <cell r="Q84"/>
          <cell r="R84">
            <v>11000000000</v>
          </cell>
          <cell r="S84">
            <v>0</v>
          </cell>
          <cell r="T84">
            <v>17200000</v>
          </cell>
          <cell r="U84">
            <v>104060000</v>
          </cell>
          <cell r="V84">
            <v>0</v>
          </cell>
          <cell r="W84">
            <v>127280000</v>
          </cell>
          <cell r="X84">
            <v>0</v>
          </cell>
          <cell r="Y84">
            <v>731860000</v>
          </cell>
          <cell r="Z84">
            <v>652147461.67094469</v>
          </cell>
        </row>
        <row r="85">
          <cell r="C85" t="str">
            <v>Honduras</v>
          </cell>
          <cell r="D85">
            <v>51920000000</v>
          </cell>
          <cell r="E85">
            <v>4570000000</v>
          </cell>
          <cell r="F85">
            <v>47350000000</v>
          </cell>
          <cell r="G85">
            <v>0</v>
          </cell>
          <cell r="H85">
            <v>0</v>
          </cell>
          <cell r="I85">
            <v>0</v>
          </cell>
          <cell r="J85">
            <v>32300000000</v>
          </cell>
          <cell r="K85">
            <v>10200000000</v>
          </cell>
          <cell r="L85">
            <v>10200000000</v>
          </cell>
          <cell r="M85"/>
          <cell r="N85">
            <v>17600000000</v>
          </cell>
          <cell r="O85"/>
          <cell r="P85">
            <v>4500000000</v>
          </cell>
          <cell r="Q85"/>
          <cell r="R85">
            <v>10200000000</v>
          </cell>
          <cell r="S85">
            <v>18920000</v>
          </cell>
          <cell r="T85">
            <v>0</v>
          </cell>
          <cell r="U85">
            <v>11180000</v>
          </cell>
          <cell r="V85">
            <v>0</v>
          </cell>
          <cell r="W85">
            <v>1161860000</v>
          </cell>
          <cell r="X85">
            <v>0</v>
          </cell>
          <cell r="Y85">
            <v>2208480000</v>
          </cell>
          <cell r="Z85">
            <v>522758742.78120208</v>
          </cell>
        </row>
        <row r="86">
          <cell r="C86" t="str">
            <v>Hungary</v>
          </cell>
          <cell r="D86">
            <v>20460000000</v>
          </cell>
          <cell r="E86">
            <v>0</v>
          </cell>
          <cell r="F86">
            <v>4170000000</v>
          </cell>
          <cell r="G86">
            <v>16290000000</v>
          </cell>
          <cell r="H86">
            <v>3347920800</v>
          </cell>
          <cell r="I86">
            <v>12942079200</v>
          </cell>
          <cell r="J86">
            <v>53430000000</v>
          </cell>
          <cell r="K86">
            <v>43920000000</v>
          </cell>
          <cell r="L86">
            <v>41517000000</v>
          </cell>
          <cell r="M86">
            <v>2403000000</v>
          </cell>
          <cell r="N86">
            <v>7630000000</v>
          </cell>
          <cell r="O86">
            <v>174000000</v>
          </cell>
          <cell r="P86">
            <v>1880000000</v>
          </cell>
          <cell r="Q86">
            <v>41343000000</v>
          </cell>
          <cell r="R86">
            <v>0</v>
          </cell>
          <cell r="S86">
            <v>0</v>
          </cell>
          <cell r="T86">
            <v>927080000</v>
          </cell>
          <cell r="U86">
            <v>30100000</v>
          </cell>
          <cell r="V86">
            <v>0</v>
          </cell>
          <cell r="W86">
            <v>0</v>
          </cell>
          <cell r="X86">
            <v>0</v>
          </cell>
          <cell r="Y86">
            <v>1978860000</v>
          </cell>
          <cell r="Z86">
            <v>2203995106.4861197</v>
          </cell>
        </row>
        <row r="87">
          <cell r="C87" t="str">
            <v>Iceland</v>
          </cell>
          <cell r="D87">
            <v>427000000</v>
          </cell>
          <cell r="E87">
            <v>0</v>
          </cell>
          <cell r="F87">
            <v>107000000</v>
          </cell>
          <cell r="G87">
            <v>320000000</v>
          </cell>
          <cell r="H87">
            <v>32000000</v>
          </cell>
          <cell r="I87">
            <v>288000000</v>
          </cell>
          <cell r="J87">
            <v>18740000000</v>
          </cell>
          <cell r="K87">
            <v>1230000000</v>
          </cell>
          <cell r="L87">
            <v>1220000000</v>
          </cell>
          <cell r="M87">
            <v>10000000</v>
          </cell>
          <cell r="N87">
            <v>17510000000</v>
          </cell>
          <cell r="O87">
            <v>1140000000</v>
          </cell>
          <cell r="P87"/>
          <cell r="Q87">
            <v>80000000</v>
          </cell>
          <cell r="R87">
            <v>0</v>
          </cell>
          <cell r="S87">
            <v>86416240000</v>
          </cell>
          <cell r="T87">
            <v>15324340000</v>
          </cell>
          <cell r="U87">
            <v>31525880000</v>
          </cell>
          <cell r="V87">
            <v>25232400000</v>
          </cell>
          <cell r="W87">
            <v>0</v>
          </cell>
          <cell r="X87">
            <v>62508240000</v>
          </cell>
          <cell r="Y87">
            <v>6382920000</v>
          </cell>
          <cell r="Z87">
            <v>116867120.44221112</v>
          </cell>
        </row>
        <row r="88">
          <cell r="C88" t="str">
            <v>India</v>
          </cell>
          <cell r="D88">
            <v>697900000000</v>
          </cell>
          <cell r="E88">
            <v>157010000000</v>
          </cell>
          <cell r="F88">
            <v>429500000000</v>
          </cell>
          <cell r="G88">
            <v>111390000000</v>
          </cell>
          <cell r="H88">
            <v>89820885959.999985</v>
          </cell>
          <cell r="I88">
            <v>21569114040</v>
          </cell>
          <cell r="J88">
            <v>1795730000000</v>
          </cell>
          <cell r="K88">
            <v>1570090000000</v>
          </cell>
          <cell r="L88">
            <v>1301620000000</v>
          </cell>
          <cell r="M88">
            <v>268470000000</v>
          </cell>
          <cell r="N88">
            <v>103390000000</v>
          </cell>
          <cell r="O88"/>
          <cell r="P88">
            <v>122250000000</v>
          </cell>
          <cell r="Q88"/>
          <cell r="R88">
            <v>1301620000000</v>
          </cell>
          <cell r="S88">
            <v>75693760000</v>
          </cell>
          <cell r="T88">
            <v>8013480000</v>
          </cell>
          <cell r="U88">
            <v>22353120000</v>
          </cell>
          <cell r="V88">
            <v>30351980000</v>
          </cell>
          <cell r="W88">
            <v>3716060000</v>
          </cell>
          <cell r="X88">
            <v>68952220000</v>
          </cell>
          <cell r="Y88">
            <v>28946740000</v>
          </cell>
          <cell r="Z88">
            <v>19344023087.568119</v>
          </cell>
        </row>
        <row r="89">
          <cell r="C89" t="str">
            <v>Indonesia</v>
          </cell>
          <cell r="D89">
            <v>944320000000</v>
          </cell>
          <cell r="E89">
            <v>471670000000</v>
          </cell>
          <cell r="F89">
            <v>424620000000</v>
          </cell>
          <cell r="G89">
            <v>48030000000</v>
          </cell>
          <cell r="H89">
            <v>44418288090</v>
          </cell>
          <cell r="I89">
            <v>3611711910.0000005</v>
          </cell>
          <cell r="J89">
            <v>556000000000</v>
          </cell>
          <cell r="K89">
            <v>236000000000</v>
          </cell>
          <cell r="L89">
            <v>236000000000</v>
          </cell>
          <cell r="M89"/>
          <cell r="N89">
            <v>110000000000</v>
          </cell>
          <cell r="O89"/>
          <cell r="P89">
            <v>210000000000</v>
          </cell>
          <cell r="Q89"/>
          <cell r="R89">
            <v>236000000000</v>
          </cell>
          <cell r="S89">
            <v>23581200000</v>
          </cell>
          <cell r="T89">
            <v>0</v>
          </cell>
          <cell r="U89">
            <v>0</v>
          </cell>
          <cell r="V89">
            <v>11180000</v>
          </cell>
          <cell r="W89">
            <v>9485800000</v>
          </cell>
          <cell r="X89">
            <v>0</v>
          </cell>
          <cell r="Y89">
            <v>44318380000</v>
          </cell>
          <cell r="Z89">
            <v>9540529571.5939064</v>
          </cell>
        </row>
        <row r="90">
          <cell r="C90" t="str">
            <v>Iran</v>
          </cell>
          <cell r="D90">
            <v>106919800000</v>
          </cell>
          <cell r="E90">
            <v>2000000000</v>
          </cell>
          <cell r="F90">
            <v>95509800000</v>
          </cell>
          <cell r="G90">
            <v>9410000000</v>
          </cell>
          <cell r="H90">
            <v>8679699310</v>
          </cell>
          <cell r="I90">
            <v>730300690</v>
          </cell>
          <cell r="J90">
            <v>464690000000</v>
          </cell>
          <cell r="K90">
            <v>152780000000</v>
          </cell>
          <cell r="L90">
            <v>109900000000</v>
          </cell>
          <cell r="M90">
            <v>42880000000</v>
          </cell>
          <cell r="N90">
            <v>294870000000</v>
          </cell>
          <cell r="O90"/>
          <cell r="P90">
            <v>17040000000</v>
          </cell>
          <cell r="Q90">
            <v>109900000000</v>
          </cell>
          <cell r="R90">
            <v>0</v>
          </cell>
          <cell r="S90">
            <v>832848080000</v>
          </cell>
          <cell r="T90">
            <v>32285260000</v>
          </cell>
          <cell r="U90">
            <v>13965540000</v>
          </cell>
          <cell r="V90">
            <v>1725160000</v>
          </cell>
          <cell r="W90">
            <v>603720000</v>
          </cell>
          <cell r="X90">
            <v>676973080000</v>
          </cell>
          <cell r="Y90">
            <v>10410300000</v>
          </cell>
          <cell r="Z90">
            <v>4548234723.1416025</v>
          </cell>
        </row>
        <row r="91">
          <cell r="C91" t="str">
            <v>Iraq</v>
          </cell>
          <cell r="D91">
            <v>8250000000</v>
          </cell>
          <cell r="E91">
            <v>0</v>
          </cell>
          <cell r="F91">
            <v>8100000000</v>
          </cell>
          <cell r="G91">
            <v>149999999.99999997</v>
          </cell>
          <cell r="H91">
            <v>147272700</v>
          </cell>
          <cell r="I91">
            <v>2727300</v>
          </cell>
          <cell r="J91">
            <v>82200000000</v>
          </cell>
          <cell r="K91">
            <v>40000000000</v>
          </cell>
          <cell r="L91">
            <v>40000000000</v>
          </cell>
          <cell r="M91"/>
          <cell r="N91">
            <v>40000000000</v>
          </cell>
          <cell r="O91"/>
          <cell r="P91">
            <v>2200000000</v>
          </cell>
          <cell r="Q91"/>
          <cell r="R91">
            <v>40000000000</v>
          </cell>
          <cell r="S91">
            <v>14454880000</v>
          </cell>
          <cell r="T91">
            <v>51571620000</v>
          </cell>
          <cell r="U91">
            <v>21528380000</v>
          </cell>
          <cell r="V91">
            <v>0</v>
          </cell>
          <cell r="W91">
            <v>0</v>
          </cell>
          <cell r="X91">
            <v>308889640000</v>
          </cell>
          <cell r="Y91">
            <v>7549080000</v>
          </cell>
          <cell r="Z91">
            <v>1687780970.0742638</v>
          </cell>
        </row>
        <row r="92">
          <cell r="C92" t="str">
            <v>Ireland</v>
          </cell>
          <cell r="D92">
            <v>7256400000</v>
          </cell>
          <cell r="E92">
            <v>0</v>
          </cell>
          <cell r="F92">
            <v>714100000</v>
          </cell>
          <cell r="G92">
            <v>6542300000</v>
          </cell>
          <cell r="H92">
            <v>725940150.30000007</v>
          </cell>
          <cell r="I92">
            <v>5816359849.6999998</v>
          </cell>
          <cell r="J92">
            <v>45680000000</v>
          </cell>
          <cell r="K92">
            <v>10110000000</v>
          </cell>
          <cell r="L92">
            <v>10110000000</v>
          </cell>
          <cell r="M92"/>
          <cell r="N92">
            <v>35550000000</v>
          </cell>
          <cell r="O92">
            <v>6590000000</v>
          </cell>
          <cell r="P92">
            <v>20000000</v>
          </cell>
          <cell r="Q92">
            <v>3520000000</v>
          </cell>
          <cell r="R92">
            <v>0</v>
          </cell>
          <cell r="S92">
            <v>928800000</v>
          </cell>
          <cell r="T92">
            <v>18833140000</v>
          </cell>
          <cell r="U92">
            <v>289820000</v>
          </cell>
          <cell r="V92">
            <v>0</v>
          </cell>
          <cell r="W92">
            <v>0</v>
          </cell>
          <cell r="X92">
            <v>425700000</v>
          </cell>
          <cell r="Y92">
            <v>3064180000</v>
          </cell>
          <cell r="Z92">
            <v>1040609463.9840102</v>
          </cell>
        </row>
        <row r="93">
          <cell r="C93" t="str">
            <v>Isle of Man</v>
          </cell>
          <cell r="D93">
            <v>34600000</v>
          </cell>
          <cell r="E93">
            <v>0</v>
          </cell>
          <cell r="F93">
            <v>34600000</v>
          </cell>
          <cell r="G93">
            <v>0</v>
          </cell>
          <cell r="H93">
            <v>0</v>
          </cell>
          <cell r="I93">
            <v>0</v>
          </cell>
          <cell r="J93">
            <v>433800000</v>
          </cell>
          <cell r="K93">
            <v>253800000</v>
          </cell>
          <cell r="L93">
            <v>253800000</v>
          </cell>
          <cell r="M93"/>
          <cell r="N93">
            <v>180000000</v>
          </cell>
          <cell r="O93">
            <v>204000000</v>
          </cell>
          <cell r="P93"/>
          <cell r="Q93">
            <v>49800000</v>
          </cell>
          <cell r="R93">
            <v>0</v>
          </cell>
          <cell r="S93">
            <v>0</v>
          </cell>
          <cell r="T93">
            <v>0</v>
          </cell>
          <cell r="U93">
            <v>0</v>
          </cell>
          <cell r="V93">
            <v>0</v>
          </cell>
          <cell r="W93">
            <v>0</v>
          </cell>
          <cell r="X93">
            <v>860000</v>
          </cell>
          <cell r="Y93">
            <v>40420000</v>
          </cell>
          <cell r="Z93">
            <v>8199240.0856874846</v>
          </cell>
        </row>
        <row r="94">
          <cell r="C94" t="str">
            <v>Israel</v>
          </cell>
          <cell r="D94">
            <v>1540000000</v>
          </cell>
          <cell r="E94">
            <v>0</v>
          </cell>
          <cell r="F94">
            <v>660000000</v>
          </cell>
          <cell r="G94">
            <v>880000000</v>
          </cell>
          <cell r="H94">
            <v>377142480</v>
          </cell>
          <cell r="I94">
            <v>502857519.99999994</v>
          </cell>
          <cell r="J94">
            <v>5045000000</v>
          </cell>
          <cell r="K94">
            <v>2936000000</v>
          </cell>
          <cell r="L94">
            <v>2036000000</v>
          </cell>
          <cell r="M94">
            <v>900000000</v>
          </cell>
          <cell r="N94">
            <v>1336000000</v>
          </cell>
          <cell r="O94"/>
          <cell r="P94">
            <v>773000000</v>
          </cell>
          <cell r="Q94">
            <v>2036000000</v>
          </cell>
          <cell r="R94">
            <v>0</v>
          </cell>
          <cell r="S94">
            <v>522020000</v>
          </cell>
          <cell r="T94">
            <v>0</v>
          </cell>
          <cell r="U94">
            <v>681980000</v>
          </cell>
          <cell r="V94">
            <v>43000000</v>
          </cell>
          <cell r="W94">
            <v>0</v>
          </cell>
          <cell r="X94">
            <v>13758280000</v>
          </cell>
          <cell r="Y94">
            <v>562440000</v>
          </cell>
          <cell r="Z94">
            <v>608856780.10762453</v>
          </cell>
        </row>
        <row r="95">
          <cell r="C95" t="str">
            <v>Italy</v>
          </cell>
          <cell r="D95">
            <v>90280000000</v>
          </cell>
          <cell r="E95">
            <v>930000000</v>
          </cell>
          <cell r="F95">
            <v>83140000000</v>
          </cell>
          <cell r="G95">
            <v>6210000000</v>
          </cell>
          <cell r="H95">
            <v>5784161670</v>
          </cell>
          <cell r="I95">
            <v>425838330</v>
          </cell>
          <cell r="J95">
            <v>143278000000</v>
          </cell>
          <cell r="K95">
            <v>70420000000</v>
          </cell>
          <cell r="L95">
            <v>64940000000</v>
          </cell>
          <cell r="M95">
            <v>5480000000</v>
          </cell>
          <cell r="N95">
            <v>46980000000</v>
          </cell>
          <cell r="O95">
            <v>19180000000</v>
          </cell>
          <cell r="P95">
            <v>25878000000</v>
          </cell>
          <cell r="Q95">
            <v>45760000000</v>
          </cell>
          <cell r="R95">
            <v>0</v>
          </cell>
          <cell r="S95">
            <v>14326740000</v>
          </cell>
          <cell r="T95">
            <v>531480000</v>
          </cell>
          <cell r="U95">
            <v>5160000000</v>
          </cell>
          <cell r="V95">
            <v>647580000</v>
          </cell>
          <cell r="W95">
            <v>0</v>
          </cell>
          <cell r="X95">
            <v>6726920000</v>
          </cell>
          <cell r="Y95">
            <v>5314800000</v>
          </cell>
          <cell r="Z95">
            <v>12109596382.706322</v>
          </cell>
        </row>
        <row r="96">
          <cell r="C96" t="str">
            <v>Jamaica</v>
          </cell>
          <cell r="D96">
            <v>3371000000</v>
          </cell>
          <cell r="E96">
            <v>877000000</v>
          </cell>
          <cell r="F96">
            <v>2421000000</v>
          </cell>
          <cell r="G96">
            <v>73000000</v>
          </cell>
          <cell r="H96">
            <v>70947824</v>
          </cell>
          <cell r="I96">
            <v>2052176</v>
          </cell>
          <cell r="J96">
            <v>4440000000</v>
          </cell>
          <cell r="K96">
            <v>1200000000</v>
          </cell>
          <cell r="L96">
            <v>1200000000</v>
          </cell>
          <cell r="M96"/>
          <cell r="N96">
            <v>2290000000</v>
          </cell>
          <cell r="O96"/>
          <cell r="P96">
            <v>950000000</v>
          </cell>
          <cell r="Q96"/>
          <cell r="R96">
            <v>1200000000</v>
          </cell>
          <cell r="S96">
            <v>0</v>
          </cell>
          <cell r="T96">
            <v>1720000</v>
          </cell>
          <cell r="U96">
            <v>860000</v>
          </cell>
          <cell r="V96">
            <v>0</v>
          </cell>
          <cell r="W96">
            <v>93740000</v>
          </cell>
          <cell r="X96">
            <v>2580000</v>
          </cell>
          <cell r="Y96">
            <v>318200000</v>
          </cell>
          <cell r="Z96">
            <v>386888200.91797</v>
          </cell>
        </row>
        <row r="97">
          <cell r="C97" t="str">
            <v>Japan</v>
          </cell>
          <cell r="D97">
            <v>249660000000</v>
          </cell>
          <cell r="E97">
            <v>47700000000</v>
          </cell>
          <cell r="F97">
            <v>99040000000</v>
          </cell>
          <cell r="G97">
            <v>102920000000</v>
          </cell>
          <cell r="H97">
            <v>50391690400</v>
          </cell>
          <cell r="I97">
            <v>52528309599.999992</v>
          </cell>
          <cell r="J97">
            <v>45930000000</v>
          </cell>
          <cell r="K97">
            <v>42820000000</v>
          </cell>
          <cell r="L97">
            <v>42820000000</v>
          </cell>
          <cell r="M97"/>
          <cell r="N97"/>
          <cell r="O97">
            <v>6170000000</v>
          </cell>
          <cell r="P97">
            <v>3110000000</v>
          </cell>
          <cell r="Q97">
            <v>36650000000</v>
          </cell>
          <cell r="R97">
            <v>0</v>
          </cell>
          <cell r="S97">
            <v>11180000</v>
          </cell>
          <cell r="T97">
            <v>0</v>
          </cell>
          <cell r="U97">
            <v>88580000</v>
          </cell>
          <cell r="V97">
            <v>73100000</v>
          </cell>
          <cell r="W97">
            <v>64500000</v>
          </cell>
          <cell r="X97">
            <v>10320000</v>
          </cell>
          <cell r="Y97">
            <v>13331720000</v>
          </cell>
          <cell r="Z97">
            <v>14689404602.242008</v>
          </cell>
        </row>
        <row r="98">
          <cell r="C98" t="str">
            <v>Jordan</v>
          </cell>
          <cell r="D98">
            <v>975000000</v>
          </cell>
          <cell r="E98">
            <v>0</v>
          </cell>
          <cell r="F98">
            <v>506000000</v>
          </cell>
          <cell r="G98">
            <v>469000000</v>
          </cell>
          <cell r="H98">
            <v>244071352</v>
          </cell>
          <cell r="I98">
            <v>224928648</v>
          </cell>
          <cell r="J98">
            <v>10023000000</v>
          </cell>
          <cell r="K98">
            <v>1776000000</v>
          </cell>
          <cell r="L98">
            <v>1340000000</v>
          </cell>
          <cell r="M98">
            <v>436000000</v>
          </cell>
          <cell r="N98">
            <v>7420000000</v>
          </cell>
          <cell r="O98"/>
          <cell r="P98">
            <v>827000000</v>
          </cell>
          <cell r="Q98">
            <v>1340000000</v>
          </cell>
          <cell r="R98">
            <v>0</v>
          </cell>
          <cell r="S98">
            <v>6880000</v>
          </cell>
          <cell r="T98">
            <v>0</v>
          </cell>
          <cell r="U98">
            <v>5197840000</v>
          </cell>
          <cell r="V98">
            <v>15480000</v>
          </cell>
          <cell r="W98">
            <v>0</v>
          </cell>
          <cell r="X98">
            <v>94385000000</v>
          </cell>
          <cell r="Y98">
            <v>584800000</v>
          </cell>
          <cell r="Z98">
            <v>402317461.14442867</v>
          </cell>
        </row>
        <row r="99">
          <cell r="C99" t="str">
            <v>Kazakhstan</v>
          </cell>
          <cell r="D99">
            <v>33090000000</v>
          </cell>
          <cell r="E99">
            <v>0</v>
          </cell>
          <cell r="F99">
            <v>24080000000</v>
          </cell>
          <cell r="G99">
            <v>9010000000.0000019</v>
          </cell>
          <cell r="H99">
            <v>6556685120.000001</v>
          </cell>
          <cell r="I99">
            <v>2453314880</v>
          </cell>
          <cell r="J99">
            <v>2171618000000</v>
          </cell>
          <cell r="K99">
            <v>286838000000</v>
          </cell>
          <cell r="L99">
            <v>241692000000</v>
          </cell>
          <cell r="M99">
            <v>45146000000</v>
          </cell>
          <cell r="N99">
            <v>1883617000000</v>
          </cell>
          <cell r="O99"/>
          <cell r="P99">
            <v>1163000000</v>
          </cell>
          <cell r="Q99"/>
          <cell r="R99">
            <v>241692000000</v>
          </cell>
          <cell r="S99">
            <v>39560000</v>
          </cell>
          <cell r="T99">
            <v>5000040000</v>
          </cell>
          <cell r="U99">
            <v>1496009560000</v>
          </cell>
          <cell r="V99">
            <v>2648800000</v>
          </cell>
          <cell r="W99">
            <v>0</v>
          </cell>
          <cell r="X99">
            <v>1190212480000</v>
          </cell>
          <cell r="Y99">
            <v>111668420000</v>
          </cell>
          <cell r="Z99">
            <v>1180496206.2733819</v>
          </cell>
        </row>
        <row r="100">
          <cell r="C100" t="str">
            <v>Kenya</v>
          </cell>
          <cell r="D100">
            <v>42300000000</v>
          </cell>
          <cell r="E100">
            <v>0</v>
          </cell>
          <cell r="F100">
            <v>40370000000</v>
          </cell>
          <cell r="G100">
            <v>1930000000</v>
          </cell>
          <cell r="H100">
            <v>1794838240</v>
          </cell>
          <cell r="I100">
            <v>135161760</v>
          </cell>
          <cell r="J100">
            <v>273200000000</v>
          </cell>
          <cell r="K100">
            <v>55000000000</v>
          </cell>
          <cell r="L100">
            <v>55000000000</v>
          </cell>
          <cell r="M100"/>
          <cell r="N100">
            <v>213000000000</v>
          </cell>
          <cell r="O100"/>
          <cell r="P100">
            <v>5200000000</v>
          </cell>
          <cell r="Q100"/>
          <cell r="R100">
            <v>55000000000</v>
          </cell>
          <cell r="S100">
            <v>166446980000</v>
          </cell>
          <cell r="T100">
            <v>12210280000</v>
          </cell>
          <cell r="U100">
            <v>410220000</v>
          </cell>
          <cell r="V100">
            <v>860000</v>
          </cell>
          <cell r="W100">
            <v>0</v>
          </cell>
          <cell r="X100">
            <v>22321300000</v>
          </cell>
          <cell r="Y100">
            <v>12891400000</v>
          </cell>
          <cell r="Z100">
            <v>951340605.82988834</v>
          </cell>
        </row>
        <row r="101">
          <cell r="C101" t="str">
            <v>Kuwait</v>
          </cell>
          <cell r="D101">
            <v>62500000</v>
          </cell>
          <cell r="E101">
            <v>0</v>
          </cell>
          <cell r="F101">
            <v>0</v>
          </cell>
          <cell r="G101">
            <v>62500000</v>
          </cell>
          <cell r="H101">
            <v>0</v>
          </cell>
          <cell r="I101">
            <v>62500000</v>
          </cell>
          <cell r="J101">
            <v>1520000000</v>
          </cell>
          <cell r="K101">
            <v>100000000</v>
          </cell>
          <cell r="L101">
            <v>100000000</v>
          </cell>
          <cell r="M101"/>
          <cell r="N101">
            <v>1360000000</v>
          </cell>
          <cell r="O101"/>
          <cell r="P101">
            <v>60000000</v>
          </cell>
          <cell r="Q101"/>
          <cell r="R101">
            <v>100000000</v>
          </cell>
          <cell r="S101">
            <v>2580000</v>
          </cell>
          <cell r="T101">
            <v>89440000</v>
          </cell>
          <cell r="U101">
            <v>142760000</v>
          </cell>
          <cell r="V101">
            <v>0</v>
          </cell>
          <cell r="W101">
            <v>0</v>
          </cell>
          <cell r="X101">
            <v>19072220000</v>
          </cell>
          <cell r="Y101">
            <v>105780000</v>
          </cell>
          <cell r="Z101">
            <v>302077581.62712687</v>
          </cell>
        </row>
        <row r="102">
          <cell r="C102" t="str">
            <v>Kyrgyzstan</v>
          </cell>
          <cell r="D102">
            <v>6770000000</v>
          </cell>
          <cell r="E102">
            <v>6300000000</v>
          </cell>
          <cell r="F102">
            <v>0</v>
          </cell>
          <cell r="G102">
            <v>470000000</v>
          </cell>
          <cell r="H102">
            <v>430890360</v>
          </cell>
          <cell r="I102">
            <v>39109640</v>
          </cell>
          <cell r="J102">
            <v>106119000000</v>
          </cell>
          <cell r="K102">
            <v>12762000000</v>
          </cell>
          <cell r="L102">
            <v>12762000000</v>
          </cell>
          <cell r="M102"/>
          <cell r="N102">
            <v>92615000000</v>
          </cell>
          <cell r="O102"/>
          <cell r="P102">
            <v>742000000</v>
          </cell>
          <cell r="Q102"/>
          <cell r="R102">
            <v>12762000000</v>
          </cell>
          <cell r="S102">
            <v>1720000</v>
          </cell>
          <cell r="T102">
            <v>2580000</v>
          </cell>
          <cell r="U102">
            <v>46472680000</v>
          </cell>
          <cell r="V102">
            <v>6652960000</v>
          </cell>
          <cell r="W102">
            <v>0</v>
          </cell>
          <cell r="X102">
            <v>89662740000</v>
          </cell>
          <cell r="Y102">
            <v>9697360000</v>
          </cell>
          <cell r="Z102">
            <v>376489941.28979272</v>
          </cell>
        </row>
        <row r="103">
          <cell r="C103" t="str">
            <v>Laos</v>
          </cell>
          <cell r="D103">
            <v>178155600000</v>
          </cell>
          <cell r="E103">
            <v>12761300000</v>
          </cell>
          <cell r="F103">
            <v>164694199999.99997</v>
          </cell>
          <cell r="G103">
            <v>700100000.00000012</v>
          </cell>
          <cell r="H103">
            <v>689103529.30000007</v>
          </cell>
          <cell r="I103">
            <v>10996470.699999999</v>
          </cell>
          <cell r="J103">
            <v>22200000000</v>
          </cell>
          <cell r="K103">
            <v>14000000000</v>
          </cell>
          <cell r="L103">
            <v>14000000000</v>
          </cell>
          <cell r="M103"/>
          <cell r="N103">
            <v>6900000000</v>
          </cell>
          <cell r="O103"/>
          <cell r="P103">
            <v>1300000000</v>
          </cell>
          <cell r="Q103"/>
          <cell r="R103">
            <v>14000000000</v>
          </cell>
          <cell r="S103">
            <v>2131080000</v>
          </cell>
          <cell r="T103">
            <v>443760000</v>
          </cell>
          <cell r="U103">
            <v>0</v>
          </cell>
          <cell r="V103">
            <v>0</v>
          </cell>
          <cell r="W103">
            <v>0</v>
          </cell>
          <cell r="X103">
            <v>2249760000</v>
          </cell>
          <cell r="Y103">
            <v>1154120000</v>
          </cell>
          <cell r="Z103">
            <v>69864680.821672112</v>
          </cell>
        </row>
        <row r="104">
          <cell r="C104" t="str">
            <v>Latvia</v>
          </cell>
          <cell r="D104">
            <v>33540000000</v>
          </cell>
          <cell r="E104">
            <v>150000000</v>
          </cell>
          <cell r="F104">
            <v>27110000000</v>
          </cell>
          <cell r="G104">
            <v>6280000000</v>
          </cell>
          <cell r="H104">
            <v>5098857600</v>
          </cell>
          <cell r="I104">
            <v>1181142400</v>
          </cell>
          <cell r="J104">
            <v>18050000000</v>
          </cell>
          <cell r="K104">
            <v>11730000000</v>
          </cell>
          <cell r="L104">
            <v>11030000000</v>
          </cell>
          <cell r="M104">
            <v>700000000</v>
          </cell>
          <cell r="N104">
            <v>6250000000</v>
          </cell>
          <cell r="O104"/>
          <cell r="P104">
            <v>70000000</v>
          </cell>
          <cell r="Q104"/>
          <cell r="R104">
            <v>11030000000</v>
          </cell>
          <cell r="S104">
            <v>0</v>
          </cell>
          <cell r="T104">
            <v>2573120000</v>
          </cell>
          <cell r="U104">
            <v>11180000</v>
          </cell>
          <cell r="V104">
            <v>0</v>
          </cell>
          <cell r="W104">
            <v>0</v>
          </cell>
          <cell r="X104">
            <v>1720000</v>
          </cell>
          <cell r="Y104">
            <v>2113880000</v>
          </cell>
          <cell r="Z104">
            <v>666319401.67519224</v>
          </cell>
        </row>
        <row r="105">
          <cell r="C105" t="str">
            <v>Lebanon</v>
          </cell>
          <cell r="D105">
            <v>1369000000</v>
          </cell>
          <cell r="E105">
            <v>0</v>
          </cell>
          <cell r="F105">
            <v>1264000000</v>
          </cell>
          <cell r="G105">
            <v>105000000</v>
          </cell>
          <cell r="H105">
            <v>96569340</v>
          </cell>
          <cell r="I105">
            <v>8430660</v>
          </cell>
          <cell r="J105">
            <v>6400000000</v>
          </cell>
          <cell r="K105">
            <v>1140000000</v>
          </cell>
          <cell r="L105">
            <v>1020000000</v>
          </cell>
          <cell r="M105">
            <v>120000000</v>
          </cell>
          <cell r="N105">
            <v>4000000000</v>
          </cell>
          <cell r="O105"/>
          <cell r="P105">
            <v>1260000000</v>
          </cell>
          <cell r="Q105">
            <v>1020000000</v>
          </cell>
          <cell r="R105">
            <v>0</v>
          </cell>
          <cell r="S105">
            <v>742180000</v>
          </cell>
          <cell r="T105">
            <v>2580000</v>
          </cell>
          <cell r="U105">
            <v>760240000</v>
          </cell>
          <cell r="V105">
            <v>0</v>
          </cell>
          <cell r="W105">
            <v>0</v>
          </cell>
          <cell r="X105">
            <v>2218800000</v>
          </cell>
          <cell r="Y105">
            <v>38700000</v>
          </cell>
          <cell r="Z105">
            <v>380556880.53214908</v>
          </cell>
        </row>
        <row r="106">
          <cell r="C106" t="str">
            <v>Lesotho</v>
          </cell>
          <cell r="D106">
            <v>440000000</v>
          </cell>
          <cell r="E106">
            <v>0</v>
          </cell>
          <cell r="F106">
            <v>336000000</v>
          </cell>
          <cell r="G106">
            <v>104000000</v>
          </cell>
          <cell r="H106">
            <v>80363608</v>
          </cell>
          <cell r="I106">
            <v>23636392</v>
          </cell>
          <cell r="J106">
            <v>23260000000</v>
          </cell>
          <cell r="K106">
            <v>3220000000</v>
          </cell>
          <cell r="L106">
            <v>2440000000</v>
          </cell>
          <cell r="M106">
            <v>780000000</v>
          </cell>
          <cell r="N106">
            <v>20000000000</v>
          </cell>
          <cell r="O106"/>
          <cell r="P106">
            <v>40000000</v>
          </cell>
          <cell r="Q106">
            <v>2440000000</v>
          </cell>
          <cell r="R106">
            <v>0</v>
          </cell>
          <cell r="S106">
            <v>3774540000</v>
          </cell>
          <cell r="T106">
            <v>0</v>
          </cell>
          <cell r="U106">
            <v>0</v>
          </cell>
          <cell r="V106">
            <v>0</v>
          </cell>
          <cell r="W106">
            <v>0</v>
          </cell>
          <cell r="X106">
            <v>9623400000</v>
          </cell>
          <cell r="Y106">
            <v>1720000</v>
          </cell>
          <cell r="Z106">
            <v>61413460.502256602</v>
          </cell>
        </row>
        <row r="107">
          <cell r="C107" t="str">
            <v>Liberia</v>
          </cell>
          <cell r="D107">
            <v>43290000000</v>
          </cell>
          <cell r="E107">
            <v>1750000000</v>
          </cell>
          <cell r="F107">
            <v>41460000000</v>
          </cell>
          <cell r="G107">
            <v>80000000.000000015</v>
          </cell>
          <cell r="H107">
            <v>79845920</v>
          </cell>
          <cell r="I107">
            <v>154080</v>
          </cell>
          <cell r="J107">
            <v>26600000000</v>
          </cell>
          <cell r="K107">
            <v>4800000000</v>
          </cell>
          <cell r="L107">
            <v>4800000000</v>
          </cell>
          <cell r="M107"/>
          <cell r="N107">
            <v>20000000000</v>
          </cell>
          <cell r="O107"/>
          <cell r="P107">
            <v>1800000000</v>
          </cell>
          <cell r="Q107"/>
          <cell r="R107">
            <v>4800000000</v>
          </cell>
          <cell r="S107">
            <v>393020000</v>
          </cell>
          <cell r="T107">
            <v>0</v>
          </cell>
          <cell r="U107">
            <v>0</v>
          </cell>
          <cell r="V107">
            <v>0</v>
          </cell>
          <cell r="W107">
            <v>122120000</v>
          </cell>
          <cell r="X107">
            <v>0</v>
          </cell>
          <cell r="Y107">
            <v>555560000</v>
          </cell>
          <cell r="Z107">
            <v>221375181.58500579</v>
          </cell>
        </row>
        <row r="108">
          <cell r="C108" t="str">
            <v>Libya</v>
          </cell>
          <cell r="D108">
            <v>2170000000</v>
          </cell>
          <cell r="E108">
            <v>0</v>
          </cell>
          <cell r="F108">
            <v>0</v>
          </cell>
          <cell r="G108">
            <v>2170000000</v>
          </cell>
          <cell r="H108">
            <v>0</v>
          </cell>
          <cell r="I108">
            <v>2170000000</v>
          </cell>
          <cell r="J108">
            <v>153510000000</v>
          </cell>
          <cell r="K108">
            <v>17160000000</v>
          </cell>
          <cell r="L108">
            <v>17160000000</v>
          </cell>
          <cell r="M108"/>
          <cell r="N108">
            <v>133000000000</v>
          </cell>
          <cell r="O108"/>
          <cell r="P108">
            <v>3350000000</v>
          </cell>
          <cell r="Q108"/>
          <cell r="R108">
            <v>17160000000</v>
          </cell>
          <cell r="S108">
            <v>21667700000</v>
          </cell>
          <cell r="T108">
            <v>6880000</v>
          </cell>
          <cell r="U108">
            <v>54327060000</v>
          </cell>
          <cell r="V108">
            <v>0</v>
          </cell>
          <cell r="W108">
            <v>0</v>
          </cell>
          <cell r="X108">
            <v>1685867460000</v>
          </cell>
          <cell r="Y108">
            <v>622640000</v>
          </cell>
          <cell r="Z108">
            <v>843302243.57481098</v>
          </cell>
        </row>
        <row r="109">
          <cell r="C109" t="str">
            <v>Liechtenstein</v>
          </cell>
          <cell r="D109">
            <v>69000000</v>
          </cell>
          <cell r="E109">
            <v>15000000</v>
          </cell>
          <cell r="F109">
            <v>51000000</v>
          </cell>
          <cell r="G109">
            <v>3000000</v>
          </cell>
          <cell r="H109">
            <v>3000000</v>
          </cell>
          <cell r="I109">
            <v>0</v>
          </cell>
          <cell r="J109">
            <v>63000000</v>
          </cell>
          <cell r="K109">
            <v>33000000</v>
          </cell>
          <cell r="L109">
            <v>33000000</v>
          </cell>
          <cell r="M109"/>
          <cell r="N109">
            <v>30000000</v>
          </cell>
          <cell r="O109"/>
          <cell r="P109"/>
          <cell r="Q109"/>
          <cell r="R109">
            <v>33000000</v>
          </cell>
          <cell r="S109">
            <v>860000</v>
          </cell>
          <cell r="T109">
            <v>0</v>
          </cell>
          <cell r="U109">
            <v>860000</v>
          </cell>
          <cell r="V109">
            <v>0</v>
          </cell>
          <cell r="W109">
            <v>0</v>
          </cell>
          <cell r="X109">
            <v>0</v>
          </cell>
          <cell r="Y109">
            <v>0</v>
          </cell>
          <cell r="Z109">
            <v>5239980.0099059958</v>
          </cell>
        </row>
        <row r="110">
          <cell r="C110" t="str">
            <v>Lithuania</v>
          </cell>
          <cell r="D110">
            <v>21700000000</v>
          </cell>
          <cell r="E110">
            <v>260000000</v>
          </cell>
          <cell r="F110">
            <v>16140000000</v>
          </cell>
          <cell r="G110">
            <v>5300000000</v>
          </cell>
          <cell r="H110">
            <v>4006047400</v>
          </cell>
          <cell r="I110">
            <v>1293952600</v>
          </cell>
          <cell r="J110">
            <v>27723000000</v>
          </cell>
          <cell r="K110">
            <v>21274000000</v>
          </cell>
          <cell r="L110">
            <v>20079000000</v>
          </cell>
          <cell r="M110">
            <v>1195000000</v>
          </cell>
          <cell r="N110">
            <v>6142000000</v>
          </cell>
          <cell r="O110">
            <v>5360000000</v>
          </cell>
          <cell r="P110">
            <v>307000000</v>
          </cell>
          <cell r="Q110">
            <v>14719000000</v>
          </cell>
          <cell r="R110">
            <v>0</v>
          </cell>
          <cell r="S110">
            <v>43000000</v>
          </cell>
          <cell r="T110">
            <v>829040000</v>
          </cell>
          <cell r="U110">
            <v>11180000</v>
          </cell>
          <cell r="V110">
            <v>0</v>
          </cell>
          <cell r="W110">
            <v>0</v>
          </cell>
          <cell r="X110">
            <v>20640000</v>
          </cell>
          <cell r="Y110">
            <v>1726020000</v>
          </cell>
          <cell r="Z110">
            <v>1109748305.4421918</v>
          </cell>
        </row>
        <row r="111">
          <cell r="C111" t="str">
            <v>Luxembourg</v>
          </cell>
          <cell r="D111">
            <v>867000000</v>
          </cell>
          <cell r="E111">
            <v>0</v>
          </cell>
          <cell r="F111">
            <v>584000000</v>
          </cell>
          <cell r="G111">
            <v>283000000</v>
          </cell>
          <cell r="H111">
            <v>191919563.00000003</v>
          </cell>
          <cell r="I111">
            <v>91080437</v>
          </cell>
          <cell r="J111">
            <v>1310400000</v>
          </cell>
          <cell r="K111">
            <v>619500000</v>
          </cell>
          <cell r="L111">
            <v>618100000</v>
          </cell>
          <cell r="M111">
            <v>1400000</v>
          </cell>
          <cell r="N111">
            <v>675900000</v>
          </cell>
          <cell r="O111"/>
          <cell r="P111">
            <v>15000000</v>
          </cell>
          <cell r="Q111"/>
          <cell r="R111">
            <v>618100000</v>
          </cell>
          <cell r="S111">
            <v>0</v>
          </cell>
          <cell r="T111">
            <v>0</v>
          </cell>
          <cell r="U111">
            <v>0</v>
          </cell>
          <cell r="V111">
            <v>0</v>
          </cell>
          <cell r="W111">
            <v>0</v>
          </cell>
          <cell r="X111">
            <v>0</v>
          </cell>
          <cell r="Y111">
            <v>4300000</v>
          </cell>
          <cell r="Z111">
            <v>193915380.078899</v>
          </cell>
        </row>
        <row r="112">
          <cell r="C112" t="str">
            <v>Madagascar</v>
          </cell>
          <cell r="D112">
            <v>125530000000</v>
          </cell>
          <cell r="E112">
            <v>30360000000</v>
          </cell>
          <cell r="F112">
            <v>91020000000</v>
          </cell>
          <cell r="G112">
            <v>4150000000</v>
          </cell>
          <cell r="H112">
            <v>3969035100</v>
          </cell>
          <cell r="I112">
            <v>180964899.99999997</v>
          </cell>
          <cell r="J112">
            <v>413950000000</v>
          </cell>
          <cell r="K112">
            <v>35000000000</v>
          </cell>
          <cell r="L112">
            <v>35000000000</v>
          </cell>
          <cell r="M112"/>
          <cell r="N112">
            <v>372950000000</v>
          </cell>
          <cell r="O112"/>
          <cell r="P112">
            <v>6000000000</v>
          </cell>
          <cell r="Q112"/>
          <cell r="R112">
            <v>35000000000</v>
          </cell>
          <cell r="S112">
            <v>79838960000</v>
          </cell>
          <cell r="T112">
            <v>0</v>
          </cell>
          <cell r="U112">
            <v>0</v>
          </cell>
          <cell r="V112">
            <v>0</v>
          </cell>
          <cell r="W112">
            <v>172860000</v>
          </cell>
          <cell r="X112">
            <v>0</v>
          </cell>
          <cell r="Y112">
            <v>7320320000</v>
          </cell>
          <cell r="Z112">
            <v>392846284.89238429</v>
          </cell>
        </row>
        <row r="113">
          <cell r="C113" t="str">
            <v>Malawi</v>
          </cell>
          <cell r="D113">
            <v>32370000000</v>
          </cell>
          <cell r="E113">
            <v>9340000000</v>
          </cell>
          <cell r="F113">
            <v>19380000000</v>
          </cell>
          <cell r="G113">
            <v>3650000000</v>
          </cell>
          <cell r="H113">
            <v>3071515150</v>
          </cell>
          <cell r="I113">
            <v>578484849.99999988</v>
          </cell>
          <cell r="J113">
            <v>56850000000</v>
          </cell>
          <cell r="K113">
            <v>37000000000</v>
          </cell>
          <cell r="L113">
            <v>37000000000</v>
          </cell>
          <cell r="M113"/>
          <cell r="N113">
            <v>18500000000</v>
          </cell>
          <cell r="O113"/>
          <cell r="P113">
            <v>1350000000</v>
          </cell>
          <cell r="Q113"/>
          <cell r="R113">
            <v>37000000000</v>
          </cell>
          <cell r="S113">
            <v>9022260000</v>
          </cell>
          <cell r="T113">
            <v>3217260000</v>
          </cell>
          <cell r="U113">
            <v>860000</v>
          </cell>
          <cell r="V113">
            <v>0</v>
          </cell>
          <cell r="W113">
            <v>0</v>
          </cell>
          <cell r="X113">
            <v>172000000</v>
          </cell>
          <cell r="Y113">
            <v>24576220000</v>
          </cell>
          <cell r="Z113">
            <v>391834923.10140765</v>
          </cell>
        </row>
        <row r="114">
          <cell r="C114" t="str">
            <v>Malaysia</v>
          </cell>
          <cell r="D114">
            <v>221240000000</v>
          </cell>
          <cell r="E114">
            <v>48670000000</v>
          </cell>
          <cell r="F114">
            <v>156340000000</v>
          </cell>
          <cell r="G114">
            <v>16230000000</v>
          </cell>
          <cell r="H114">
            <v>14467097400</v>
          </cell>
          <cell r="I114">
            <v>1762902599.9999998</v>
          </cell>
          <cell r="J114">
            <v>74660000000</v>
          </cell>
          <cell r="K114">
            <v>9310000000</v>
          </cell>
          <cell r="L114">
            <v>9310000000</v>
          </cell>
          <cell r="M114"/>
          <cell r="N114">
            <v>2850000000</v>
          </cell>
          <cell r="O114"/>
          <cell r="P114">
            <v>62500000000</v>
          </cell>
          <cell r="Q114"/>
          <cell r="R114">
            <v>9310000000</v>
          </cell>
          <cell r="S114">
            <v>673380000</v>
          </cell>
          <cell r="T114">
            <v>0</v>
          </cell>
          <cell r="U114">
            <v>0</v>
          </cell>
          <cell r="V114">
            <v>0</v>
          </cell>
          <cell r="W114">
            <v>6891180000</v>
          </cell>
          <cell r="X114">
            <v>0</v>
          </cell>
          <cell r="Y114">
            <v>4177020000</v>
          </cell>
          <cell r="Z114">
            <v>1547780705.4284489</v>
          </cell>
        </row>
        <row r="115">
          <cell r="C115" t="str">
            <v>Mali</v>
          </cell>
          <cell r="D115">
            <v>51100000000</v>
          </cell>
          <cell r="E115">
            <v>0</v>
          </cell>
          <cell r="F115">
            <v>45800000000</v>
          </cell>
          <cell r="G115">
            <v>5300000000</v>
          </cell>
          <cell r="H115">
            <v>5075099800</v>
          </cell>
          <cell r="I115">
            <v>224900200</v>
          </cell>
          <cell r="J115">
            <v>410510000000</v>
          </cell>
          <cell r="K115">
            <v>62610000000</v>
          </cell>
          <cell r="L115">
            <v>52610000000</v>
          </cell>
          <cell r="M115">
            <v>10000000000</v>
          </cell>
          <cell r="N115">
            <v>346400000000</v>
          </cell>
          <cell r="O115">
            <v>3610000000</v>
          </cell>
          <cell r="P115">
            <v>1500000000</v>
          </cell>
          <cell r="Q115">
            <v>49000000000</v>
          </cell>
          <cell r="R115">
            <v>0</v>
          </cell>
          <cell r="S115">
            <v>65135540000</v>
          </cell>
          <cell r="T115">
            <v>7423520000</v>
          </cell>
          <cell r="U115">
            <v>20930680000</v>
          </cell>
          <cell r="V115">
            <v>0</v>
          </cell>
          <cell r="W115">
            <v>0</v>
          </cell>
          <cell r="X115">
            <v>776006380000</v>
          </cell>
          <cell r="Y115">
            <v>3597380000</v>
          </cell>
          <cell r="Z115">
            <v>260211064.14244539</v>
          </cell>
        </row>
        <row r="116">
          <cell r="C116" t="str">
            <v>Malta</v>
          </cell>
          <cell r="D116">
            <v>3499999.9999999995</v>
          </cell>
          <cell r="E116">
            <v>0</v>
          </cell>
          <cell r="F116">
            <v>0</v>
          </cell>
          <cell r="G116">
            <v>3499999.9999999995</v>
          </cell>
          <cell r="H116">
            <v>2739449.9999999995</v>
          </cell>
          <cell r="I116">
            <v>760549.99999999988</v>
          </cell>
          <cell r="J116">
            <v>103300000</v>
          </cell>
          <cell r="K116">
            <v>90800000</v>
          </cell>
          <cell r="L116">
            <v>80700000</v>
          </cell>
          <cell r="M116">
            <v>10100000</v>
          </cell>
          <cell r="N116"/>
          <cell r="O116"/>
          <cell r="P116">
            <v>12500000</v>
          </cell>
          <cell r="Q116">
            <v>80700000</v>
          </cell>
          <cell r="R116">
            <v>0</v>
          </cell>
          <cell r="S116">
            <v>4300000</v>
          </cell>
          <cell r="T116">
            <v>0</v>
          </cell>
          <cell r="U116">
            <v>24080000</v>
          </cell>
          <cell r="V116">
            <v>0</v>
          </cell>
          <cell r="W116">
            <v>0</v>
          </cell>
          <cell r="X116">
            <v>860000</v>
          </cell>
          <cell r="Y116">
            <v>40420000</v>
          </cell>
          <cell r="Z116">
            <v>64299619.934316725</v>
          </cell>
        </row>
        <row r="117">
          <cell r="C117" t="str">
            <v>Martinique</v>
          </cell>
          <cell r="D117">
            <v>485000000</v>
          </cell>
          <cell r="E117">
            <v>0</v>
          </cell>
          <cell r="F117">
            <v>461000000</v>
          </cell>
          <cell r="G117">
            <v>23999999.999999996</v>
          </cell>
          <cell r="H117">
            <v>22999991.999999996</v>
          </cell>
          <cell r="I117">
            <v>1000008</v>
          </cell>
          <cell r="J117">
            <v>250000000</v>
          </cell>
          <cell r="K117">
            <v>67000000</v>
          </cell>
          <cell r="L117">
            <v>45000000</v>
          </cell>
          <cell r="M117">
            <v>22000000</v>
          </cell>
          <cell r="N117">
            <v>106000000</v>
          </cell>
          <cell r="O117"/>
          <cell r="P117">
            <v>77000000</v>
          </cell>
          <cell r="Q117"/>
          <cell r="R117">
            <v>45000000</v>
          </cell>
          <cell r="S117"/>
          <cell r="T117"/>
          <cell r="U117"/>
          <cell r="V117"/>
          <cell r="W117"/>
          <cell r="X117"/>
          <cell r="Y117"/>
          <cell r="Z117"/>
        </row>
        <row r="118">
          <cell r="C118" t="str">
            <v>Mauritania</v>
          </cell>
          <cell r="D118">
            <v>2420000000</v>
          </cell>
          <cell r="E118">
            <v>0</v>
          </cell>
          <cell r="F118">
            <v>2210000000</v>
          </cell>
          <cell r="G118">
            <v>210000000</v>
          </cell>
          <cell r="H118">
            <v>191776830</v>
          </cell>
          <cell r="I118">
            <v>18223170.000000004</v>
          </cell>
          <cell r="J118">
            <v>397110000000</v>
          </cell>
          <cell r="K118">
            <v>4500000000</v>
          </cell>
          <cell r="L118">
            <v>4500000000</v>
          </cell>
          <cell r="M118"/>
          <cell r="N118">
            <v>392500000000</v>
          </cell>
          <cell r="O118"/>
          <cell r="P118">
            <v>110000000</v>
          </cell>
          <cell r="Q118"/>
          <cell r="R118">
            <v>4500000000</v>
          </cell>
          <cell r="S118">
            <v>124700000</v>
          </cell>
          <cell r="T118">
            <v>192640000</v>
          </cell>
          <cell r="U118">
            <v>22290340000</v>
          </cell>
          <cell r="V118">
            <v>0</v>
          </cell>
          <cell r="W118">
            <v>0</v>
          </cell>
          <cell r="X118">
            <v>909796580000</v>
          </cell>
          <cell r="Y118">
            <v>645000000</v>
          </cell>
          <cell r="Z118">
            <v>90298280.340717375</v>
          </cell>
        </row>
        <row r="119">
          <cell r="C119" t="str">
            <v>Mayotte</v>
          </cell>
          <cell r="D119">
            <v>67900000</v>
          </cell>
          <cell r="E119">
            <v>14500000</v>
          </cell>
          <cell r="F119">
            <v>49000000</v>
          </cell>
          <cell r="G119">
            <v>4400000</v>
          </cell>
          <cell r="H119">
            <v>4061538.8000000003</v>
          </cell>
          <cell r="I119">
            <v>338461.2</v>
          </cell>
          <cell r="J119">
            <v>121000000</v>
          </cell>
          <cell r="K119">
            <v>87000000</v>
          </cell>
          <cell r="L119">
            <v>37000000</v>
          </cell>
          <cell r="M119">
            <v>50000000</v>
          </cell>
          <cell r="N119"/>
          <cell r="O119"/>
          <cell r="P119">
            <v>34000000</v>
          </cell>
          <cell r="Q119">
            <v>37000000</v>
          </cell>
          <cell r="R119">
            <v>0</v>
          </cell>
          <cell r="S119"/>
          <cell r="T119"/>
          <cell r="U119"/>
          <cell r="V119"/>
          <cell r="W119"/>
          <cell r="X119"/>
          <cell r="Y119"/>
          <cell r="Z119"/>
        </row>
        <row r="120">
          <cell r="C120" t="str">
            <v>Mexico</v>
          </cell>
          <cell r="D120">
            <v>664980000000</v>
          </cell>
          <cell r="E120">
            <v>331680000000</v>
          </cell>
          <cell r="F120">
            <v>332710000000</v>
          </cell>
          <cell r="G120">
            <v>589999999.99999988</v>
          </cell>
          <cell r="H120">
            <v>528024039.99999994</v>
          </cell>
          <cell r="I120">
            <v>61975959.999999993</v>
          </cell>
          <cell r="J120">
            <v>1067050000000</v>
          </cell>
          <cell r="K120">
            <v>235070000000</v>
          </cell>
          <cell r="L120">
            <v>235070000000</v>
          </cell>
          <cell r="M120"/>
          <cell r="N120">
            <v>805470000000</v>
          </cell>
          <cell r="O120"/>
          <cell r="P120">
            <v>26510000000</v>
          </cell>
          <cell r="Q120"/>
          <cell r="R120">
            <v>235070000000</v>
          </cell>
          <cell r="S120">
            <v>816668900000</v>
          </cell>
          <cell r="T120">
            <v>14729220000</v>
          </cell>
          <cell r="U120">
            <v>1720000</v>
          </cell>
          <cell r="V120">
            <v>14620000</v>
          </cell>
          <cell r="W120">
            <v>9214040000</v>
          </cell>
          <cell r="X120">
            <v>16902440000</v>
          </cell>
          <cell r="Y120">
            <v>24485060000</v>
          </cell>
          <cell r="Z120">
            <v>13176805656.989803</v>
          </cell>
        </row>
        <row r="121">
          <cell r="C121" t="str">
            <v>Moldova</v>
          </cell>
          <cell r="D121">
            <v>3860000000</v>
          </cell>
          <cell r="E121">
            <v>0</v>
          </cell>
          <cell r="F121">
            <v>3840000000</v>
          </cell>
          <cell r="G121">
            <v>20000000</v>
          </cell>
          <cell r="H121">
            <v>19896380</v>
          </cell>
          <cell r="I121">
            <v>103620</v>
          </cell>
          <cell r="J121">
            <v>24650000000</v>
          </cell>
          <cell r="K121">
            <v>18130000000</v>
          </cell>
          <cell r="L121">
            <v>17790000000</v>
          </cell>
          <cell r="M121">
            <v>340000000</v>
          </cell>
          <cell r="N121">
            <v>3530000000</v>
          </cell>
          <cell r="O121"/>
          <cell r="P121">
            <v>2990000000</v>
          </cell>
          <cell r="Q121"/>
          <cell r="R121">
            <v>17790000000</v>
          </cell>
          <cell r="S121"/>
          <cell r="T121">
            <v>54180000</v>
          </cell>
          <cell r="U121">
            <v>173720000</v>
          </cell>
          <cell r="V121">
            <v>0</v>
          </cell>
          <cell r="W121">
            <v>0</v>
          </cell>
          <cell r="X121">
            <v>0</v>
          </cell>
          <cell r="Y121">
            <v>402480000</v>
          </cell>
          <cell r="Z121">
            <v>567368662.34607053</v>
          </cell>
        </row>
        <row r="122">
          <cell r="C122" t="str">
            <v>Mongolia</v>
          </cell>
          <cell r="D122">
            <v>130392000000</v>
          </cell>
          <cell r="E122">
            <v>130384000000</v>
          </cell>
          <cell r="F122">
            <v>200000</v>
          </cell>
          <cell r="G122">
            <v>7800000.0000000009</v>
          </cell>
          <cell r="H122">
            <v>7603167.0000000009</v>
          </cell>
          <cell r="I122">
            <v>196833</v>
          </cell>
          <cell r="J122">
            <v>1135880000000</v>
          </cell>
          <cell r="K122">
            <v>6140000000</v>
          </cell>
          <cell r="L122">
            <v>6140000000</v>
          </cell>
          <cell r="M122"/>
          <cell r="N122">
            <v>1129710000000</v>
          </cell>
          <cell r="O122"/>
          <cell r="P122">
            <v>30000000</v>
          </cell>
          <cell r="Q122"/>
          <cell r="R122">
            <v>6140000000</v>
          </cell>
          <cell r="S122">
            <v>18060000</v>
          </cell>
          <cell r="T122">
            <v>36120000</v>
          </cell>
          <cell r="U122">
            <v>555403480000</v>
          </cell>
          <cell r="V122">
            <v>624360000</v>
          </cell>
          <cell r="W122">
            <v>0</v>
          </cell>
          <cell r="X122">
            <v>1245246460000</v>
          </cell>
          <cell r="Y122">
            <v>23050580000</v>
          </cell>
          <cell r="Z122">
            <v>148064480.75053319</v>
          </cell>
        </row>
        <row r="123">
          <cell r="C123" t="str">
            <v>Montenegro</v>
          </cell>
          <cell r="D123">
            <v>8270000000</v>
          </cell>
          <cell r="E123">
            <v>1090000000</v>
          </cell>
          <cell r="F123">
            <v>7100000000</v>
          </cell>
          <cell r="G123">
            <v>79999999.999999985</v>
          </cell>
          <cell r="H123">
            <v>62615999.999999993</v>
          </cell>
          <cell r="I123">
            <v>17384000</v>
          </cell>
          <cell r="J123">
            <v>5120000000</v>
          </cell>
          <cell r="K123">
            <v>1720000000</v>
          </cell>
          <cell r="L123">
            <v>1580000000</v>
          </cell>
          <cell r="M123">
            <v>140000000</v>
          </cell>
          <cell r="N123">
            <v>3240000000</v>
          </cell>
          <cell r="O123">
            <v>1270000000</v>
          </cell>
          <cell r="P123">
            <v>160000000</v>
          </cell>
          <cell r="Q123">
            <v>310000000</v>
          </cell>
          <cell r="R123">
            <v>0</v>
          </cell>
          <cell r="S123">
            <v>149640000</v>
          </cell>
          <cell r="T123">
            <v>150500000</v>
          </cell>
          <cell r="U123">
            <v>726700000</v>
          </cell>
          <cell r="V123">
            <v>0</v>
          </cell>
          <cell r="W123">
            <v>0</v>
          </cell>
          <cell r="X123">
            <v>156520000</v>
          </cell>
          <cell r="Y123">
            <v>401620000</v>
          </cell>
          <cell r="Z123">
            <v>61663720.344144404</v>
          </cell>
        </row>
        <row r="124">
          <cell r="C124" t="str">
            <v>Montserrat</v>
          </cell>
          <cell r="D124">
            <v>25000000</v>
          </cell>
          <cell r="E124">
            <v>0</v>
          </cell>
          <cell r="F124">
            <v>25000000</v>
          </cell>
          <cell r="G124">
            <v>0</v>
          </cell>
          <cell r="H124">
            <v>0</v>
          </cell>
          <cell r="I124">
            <v>0</v>
          </cell>
          <cell r="J124">
            <v>30000000</v>
          </cell>
          <cell r="K124">
            <v>20000000</v>
          </cell>
          <cell r="L124">
            <v>20000000</v>
          </cell>
          <cell r="M124"/>
          <cell r="N124">
            <v>10000000</v>
          </cell>
          <cell r="O124"/>
          <cell r="P124"/>
          <cell r="Q124"/>
          <cell r="R124">
            <v>20000000</v>
          </cell>
          <cell r="S124">
            <v>3440000</v>
          </cell>
          <cell r="T124">
            <v>0</v>
          </cell>
          <cell r="U124">
            <v>0</v>
          </cell>
          <cell r="V124">
            <v>0</v>
          </cell>
          <cell r="W124">
            <v>0</v>
          </cell>
          <cell r="X124">
            <v>860000</v>
          </cell>
          <cell r="Y124">
            <v>23220000</v>
          </cell>
          <cell r="Z124">
            <v>374100.00365227467</v>
          </cell>
        </row>
        <row r="125">
          <cell r="C125" t="str">
            <v>Morocco</v>
          </cell>
          <cell r="D125">
            <v>56720000000</v>
          </cell>
          <cell r="E125">
            <v>0</v>
          </cell>
          <cell r="F125">
            <v>50450000000</v>
          </cell>
          <cell r="G125">
            <v>6270000000</v>
          </cell>
          <cell r="H125">
            <v>5511148170</v>
          </cell>
          <cell r="I125">
            <v>758851830</v>
          </cell>
          <cell r="J125">
            <v>299883000000</v>
          </cell>
          <cell r="K125">
            <v>77293000000</v>
          </cell>
          <cell r="L125">
            <v>57063000000</v>
          </cell>
          <cell r="M125">
            <v>20230000000</v>
          </cell>
          <cell r="N125">
            <v>210000000000</v>
          </cell>
          <cell r="O125"/>
          <cell r="P125">
            <v>12590000000</v>
          </cell>
          <cell r="Q125"/>
          <cell r="R125">
            <v>57063000000</v>
          </cell>
          <cell r="S125">
            <v>6698540000</v>
          </cell>
          <cell r="T125">
            <v>0</v>
          </cell>
          <cell r="U125">
            <v>88697820000</v>
          </cell>
          <cell r="V125">
            <v>0</v>
          </cell>
          <cell r="W125">
            <v>0</v>
          </cell>
          <cell r="X125">
            <v>217394240000</v>
          </cell>
          <cell r="Y125">
            <v>1378580000</v>
          </cell>
          <cell r="Z125">
            <v>2397472750.3269572</v>
          </cell>
        </row>
        <row r="126">
          <cell r="C126" t="str">
            <v>Mozambique</v>
          </cell>
          <cell r="D126">
            <v>389720000000</v>
          </cell>
          <cell r="E126">
            <v>0</v>
          </cell>
          <cell r="F126">
            <v>389600000000</v>
          </cell>
          <cell r="G126">
            <v>120000000</v>
          </cell>
          <cell r="H126">
            <v>119809320</v>
          </cell>
          <cell r="I126">
            <v>190679.99999999997</v>
          </cell>
          <cell r="J126">
            <v>499500000000</v>
          </cell>
          <cell r="K126">
            <v>56500000000</v>
          </cell>
          <cell r="L126">
            <v>56500000000</v>
          </cell>
          <cell r="M126"/>
          <cell r="N126">
            <v>440000000000</v>
          </cell>
          <cell r="O126"/>
          <cell r="P126">
            <v>3000000000</v>
          </cell>
          <cell r="Q126"/>
          <cell r="R126">
            <v>56500000000</v>
          </cell>
          <cell r="S126">
            <v>231874920000</v>
          </cell>
          <cell r="T126">
            <v>67080000</v>
          </cell>
          <cell r="U126">
            <v>860000</v>
          </cell>
          <cell r="V126">
            <v>0</v>
          </cell>
          <cell r="W126">
            <v>0</v>
          </cell>
          <cell r="X126">
            <v>8527760000</v>
          </cell>
          <cell r="Y126">
            <v>14148720000</v>
          </cell>
          <cell r="Z126">
            <v>416876405.75873202</v>
          </cell>
        </row>
        <row r="127">
          <cell r="C127" t="str">
            <v>Myanmar</v>
          </cell>
          <cell r="D127">
            <v>317730000000</v>
          </cell>
          <cell r="E127">
            <v>31920000000</v>
          </cell>
          <cell r="F127">
            <v>275930000000</v>
          </cell>
          <cell r="G127">
            <v>9880000000</v>
          </cell>
          <cell r="H127">
            <v>9538468160</v>
          </cell>
          <cell r="I127">
            <v>341531840</v>
          </cell>
          <cell r="J127">
            <v>125260000000</v>
          </cell>
          <cell r="K127">
            <v>108110000000</v>
          </cell>
          <cell r="L127">
            <v>105700000000</v>
          </cell>
          <cell r="M127">
            <v>2410000000</v>
          </cell>
          <cell r="N127">
            <v>3090000000</v>
          </cell>
          <cell r="O127"/>
          <cell r="P127">
            <v>14060000000</v>
          </cell>
          <cell r="Q127">
            <v>105700000000</v>
          </cell>
          <cell r="R127">
            <v>0</v>
          </cell>
          <cell r="S127">
            <v>151235300000</v>
          </cell>
          <cell r="T127">
            <v>0</v>
          </cell>
          <cell r="U127">
            <v>2580000</v>
          </cell>
          <cell r="V127">
            <v>1413840000</v>
          </cell>
          <cell r="W127">
            <v>3683380000</v>
          </cell>
          <cell r="X127">
            <v>96320000</v>
          </cell>
          <cell r="Y127">
            <v>10177240000</v>
          </cell>
          <cell r="Z127">
            <v>750728407.17504966</v>
          </cell>
        </row>
        <row r="128">
          <cell r="C128" t="str">
            <v>Namibia</v>
          </cell>
          <cell r="D128">
            <v>72900000000</v>
          </cell>
          <cell r="E128">
            <v>0</v>
          </cell>
          <cell r="F128">
            <v>72898000000</v>
          </cell>
          <cell r="G128">
            <v>2000000</v>
          </cell>
          <cell r="H128">
            <v>2000000</v>
          </cell>
          <cell r="I128">
            <v>0</v>
          </cell>
          <cell r="J128">
            <v>388090000000</v>
          </cell>
          <cell r="K128">
            <v>8000000000</v>
          </cell>
          <cell r="L128">
            <v>8000000000</v>
          </cell>
          <cell r="M128"/>
          <cell r="N128">
            <v>380000000000</v>
          </cell>
          <cell r="O128"/>
          <cell r="P128">
            <v>90000000</v>
          </cell>
          <cell r="Q128"/>
          <cell r="R128">
            <v>8000000000</v>
          </cell>
          <cell r="S128">
            <v>20353620000</v>
          </cell>
          <cell r="T128">
            <v>691440000</v>
          </cell>
          <cell r="U128">
            <v>96689800000</v>
          </cell>
          <cell r="V128">
            <v>0</v>
          </cell>
          <cell r="W128">
            <v>0</v>
          </cell>
          <cell r="X128">
            <v>120615860000</v>
          </cell>
          <cell r="Y128">
            <v>1019100000</v>
          </cell>
          <cell r="Z128">
            <v>69789860.401030123</v>
          </cell>
        </row>
        <row r="129">
          <cell r="C129" t="str">
            <v>Nepal</v>
          </cell>
          <cell r="D129">
            <v>36360000000</v>
          </cell>
          <cell r="E129">
            <v>5260000000</v>
          </cell>
          <cell r="F129">
            <v>30670000000</v>
          </cell>
          <cell r="G129">
            <v>430000000</v>
          </cell>
          <cell r="H129">
            <v>424054819.99999994</v>
          </cell>
          <cell r="I129">
            <v>5945180</v>
          </cell>
          <cell r="J129">
            <v>41260000000</v>
          </cell>
          <cell r="K129">
            <v>21800000000</v>
          </cell>
          <cell r="L129">
            <v>21800000000</v>
          </cell>
          <cell r="M129"/>
          <cell r="N129">
            <v>17940000000</v>
          </cell>
          <cell r="O129"/>
          <cell r="P129">
            <v>1520000000</v>
          </cell>
          <cell r="Q129"/>
          <cell r="R129">
            <v>21800000000</v>
          </cell>
          <cell r="S129">
            <v>14038640000</v>
          </cell>
          <cell r="T129">
            <v>30960000</v>
          </cell>
          <cell r="U129">
            <v>7956720000</v>
          </cell>
          <cell r="V129">
            <v>9880540000</v>
          </cell>
          <cell r="W129">
            <v>0</v>
          </cell>
          <cell r="X129">
            <v>3323900000</v>
          </cell>
          <cell r="Y129">
            <v>211560000</v>
          </cell>
          <cell r="Z129">
            <v>183099161.97047067</v>
          </cell>
        </row>
        <row r="130">
          <cell r="C130" t="str">
            <v>Netherlands</v>
          </cell>
          <cell r="D130">
            <v>3730000000</v>
          </cell>
          <cell r="E130">
            <v>0</v>
          </cell>
          <cell r="F130">
            <v>0</v>
          </cell>
          <cell r="G130">
            <v>3730000000</v>
          </cell>
          <cell r="H130">
            <v>0</v>
          </cell>
          <cell r="I130">
            <v>3730000000</v>
          </cell>
          <cell r="J130">
            <v>18723000000</v>
          </cell>
          <cell r="K130">
            <v>10226000000</v>
          </cell>
          <cell r="L130">
            <v>10153000000</v>
          </cell>
          <cell r="M130">
            <v>73000000</v>
          </cell>
          <cell r="N130">
            <v>8133000000</v>
          </cell>
          <cell r="O130">
            <v>1820000000</v>
          </cell>
          <cell r="P130">
            <v>364000000</v>
          </cell>
          <cell r="Q130">
            <v>8333000000</v>
          </cell>
          <cell r="R130">
            <v>0</v>
          </cell>
          <cell r="S130">
            <v>561580000</v>
          </cell>
          <cell r="T130">
            <v>700900000</v>
          </cell>
          <cell r="U130">
            <v>13760000</v>
          </cell>
          <cell r="V130">
            <v>0</v>
          </cell>
          <cell r="W130">
            <v>860000</v>
          </cell>
          <cell r="X130">
            <v>184040000</v>
          </cell>
          <cell r="Y130">
            <v>5245140000</v>
          </cell>
          <cell r="Z130">
            <v>6196188205.0608158</v>
          </cell>
        </row>
        <row r="131">
          <cell r="C131" t="str">
            <v>New Caledonia</v>
          </cell>
          <cell r="D131">
            <v>8390000000</v>
          </cell>
          <cell r="E131">
            <v>4310000000</v>
          </cell>
          <cell r="F131">
            <v>3980000000</v>
          </cell>
          <cell r="G131">
            <v>100000000</v>
          </cell>
          <cell r="H131">
            <v>97549000</v>
          </cell>
          <cell r="I131">
            <v>2451000</v>
          </cell>
          <cell r="J131">
            <v>1986000000</v>
          </cell>
          <cell r="K131">
            <v>68000000</v>
          </cell>
          <cell r="L131">
            <v>68000000</v>
          </cell>
          <cell r="M131"/>
          <cell r="N131">
            <v>1880000000</v>
          </cell>
          <cell r="O131"/>
          <cell r="P131">
            <v>38000000</v>
          </cell>
          <cell r="Q131"/>
          <cell r="R131">
            <v>68000000</v>
          </cell>
          <cell r="S131"/>
          <cell r="T131">
            <v>0</v>
          </cell>
          <cell r="U131">
            <v>0</v>
          </cell>
          <cell r="V131">
            <v>0</v>
          </cell>
          <cell r="W131">
            <v>212420000</v>
          </cell>
          <cell r="X131"/>
          <cell r="Y131"/>
          <cell r="Z131">
            <v>19535760.193439197</v>
          </cell>
        </row>
        <row r="132">
          <cell r="C132" t="str">
            <v>New Zealand</v>
          </cell>
          <cell r="D132">
            <v>101510000000</v>
          </cell>
          <cell r="E132">
            <v>21440000000</v>
          </cell>
          <cell r="F132">
            <v>59250000000</v>
          </cell>
          <cell r="G132">
            <v>20820000000</v>
          </cell>
          <cell r="H132">
            <v>14660673660</v>
          </cell>
          <cell r="I132">
            <v>6159326340</v>
          </cell>
          <cell r="J132">
            <v>114080000000</v>
          </cell>
          <cell r="K132">
            <v>4990000000</v>
          </cell>
          <cell r="L132">
            <v>4990000000</v>
          </cell>
          <cell r="M132"/>
          <cell r="N132">
            <v>108380000000</v>
          </cell>
          <cell r="O132"/>
          <cell r="P132">
            <v>710000000</v>
          </cell>
          <cell r="Q132"/>
          <cell r="R132">
            <v>4990000000</v>
          </cell>
          <cell r="S132">
            <v>1421580000</v>
          </cell>
          <cell r="T132">
            <v>0</v>
          </cell>
          <cell r="U132">
            <v>0</v>
          </cell>
          <cell r="V132">
            <v>4674960000</v>
          </cell>
          <cell r="W132">
            <v>187480000</v>
          </cell>
          <cell r="X132">
            <v>1207440000</v>
          </cell>
          <cell r="Y132">
            <v>11033800000</v>
          </cell>
          <cell r="Z132">
            <v>2054884864.2448311</v>
          </cell>
        </row>
        <row r="133">
          <cell r="C133" t="str">
            <v>Nicaragua</v>
          </cell>
          <cell r="D133">
            <v>31140100000</v>
          </cell>
          <cell r="E133">
            <v>12339900000</v>
          </cell>
          <cell r="F133">
            <v>17882700000</v>
          </cell>
          <cell r="G133">
            <v>917499999.99999988</v>
          </cell>
          <cell r="H133">
            <v>882412047.49999988</v>
          </cell>
          <cell r="I133">
            <v>35087952.5</v>
          </cell>
          <cell r="J133">
            <v>50260000000</v>
          </cell>
          <cell r="K133">
            <v>15310000000</v>
          </cell>
          <cell r="L133">
            <v>7510000000</v>
          </cell>
          <cell r="M133">
            <v>7800000000</v>
          </cell>
          <cell r="N133">
            <v>32000000000</v>
          </cell>
          <cell r="O133"/>
          <cell r="P133">
            <v>2950000000</v>
          </cell>
          <cell r="Q133">
            <v>7510000000</v>
          </cell>
          <cell r="R133">
            <v>0</v>
          </cell>
          <cell r="S133">
            <v>141040000</v>
          </cell>
          <cell r="T133">
            <v>0</v>
          </cell>
          <cell r="U133">
            <v>27520000</v>
          </cell>
          <cell r="V133">
            <v>0</v>
          </cell>
          <cell r="W133">
            <v>924500000</v>
          </cell>
          <cell r="X133">
            <v>860000</v>
          </cell>
          <cell r="Y133">
            <v>11697720000</v>
          </cell>
          <cell r="Z133">
            <v>395630962.41309291</v>
          </cell>
        </row>
        <row r="134">
          <cell r="C134" t="str">
            <v>Niger</v>
          </cell>
          <cell r="D134">
            <v>12040000000</v>
          </cell>
          <cell r="E134">
            <v>2200000000</v>
          </cell>
          <cell r="F134">
            <v>8360000000</v>
          </cell>
          <cell r="G134">
            <v>1480000000</v>
          </cell>
          <cell r="H134">
            <v>1257397640</v>
          </cell>
          <cell r="I134">
            <v>222602360</v>
          </cell>
          <cell r="J134">
            <v>439820000000</v>
          </cell>
          <cell r="K134">
            <v>151000000000</v>
          </cell>
          <cell r="L134">
            <v>151000000000</v>
          </cell>
          <cell r="M134"/>
          <cell r="N134">
            <v>287820000000</v>
          </cell>
          <cell r="O134"/>
          <cell r="P134">
            <v>1000000000</v>
          </cell>
          <cell r="Q134"/>
          <cell r="R134">
            <v>151000000000</v>
          </cell>
          <cell r="S134">
            <v>721540000</v>
          </cell>
          <cell r="T134">
            <v>180600000</v>
          </cell>
          <cell r="U134">
            <v>17834680000</v>
          </cell>
          <cell r="V134">
            <v>0</v>
          </cell>
          <cell r="W134">
            <v>0</v>
          </cell>
          <cell r="X134">
            <v>899185040000</v>
          </cell>
          <cell r="Y134">
            <v>153080000</v>
          </cell>
          <cell r="Z134">
            <v>330248605.3457644</v>
          </cell>
        </row>
        <row r="135">
          <cell r="C135" t="str">
            <v>Nigeria</v>
          </cell>
          <cell r="D135">
            <v>90410000000</v>
          </cell>
          <cell r="E135">
            <v>540000000</v>
          </cell>
          <cell r="F135">
            <v>86590000000</v>
          </cell>
          <cell r="G135">
            <v>3280000000</v>
          </cell>
          <cell r="H135">
            <v>3141413440</v>
          </cell>
          <cell r="I135">
            <v>138586560</v>
          </cell>
          <cell r="J135">
            <v>700000000000</v>
          </cell>
          <cell r="K135">
            <v>330000000000</v>
          </cell>
          <cell r="L135">
            <v>330000000000</v>
          </cell>
          <cell r="M135"/>
          <cell r="N135">
            <v>303000000000</v>
          </cell>
          <cell r="O135"/>
          <cell r="P135">
            <v>67000000000</v>
          </cell>
          <cell r="Q135"/>
          <cell r="R135">
            <v>330000000000</v>
          </cell>
          <cell r="S135">
            <v>150370140000</v>
          </cell>
          <cell r="T135">
            <v>81700000</v>
          </cell>
          <cell r="U135">
            <v>3352280000</v>
          </cell>
          <cell r="V135">
            <v>0</v>
          </cell>
          <cell r="W135">
            <v>6011400000</v>
          </cell>
          <cell r="X135">
            <v>1548860000</v>
          </cell>
          <cell r="Y135">
            <v>9951060000</v>
          </cell>
          <cell r="Z135">
            <v>4472504854.7138824</v>
          </cell>
        </row>
        <row r="136">
          <cell r="C136" t="str">
            <v>North Korea</v>
          </cell>
          <cell r="D136">
            <v>56660000000</v>
          </cell>
          <cell r="E136">
            <v>7800000000</v>
          </cell>
          <cell r="F136">
            <v>41050000000</v>
          </cell>
          <cell r="G136">
            <v>7810000000</v>
          </cell>
          <cell r="H136">
            <v>6561360630</v>
          </cell>
          <cell r="I136">
            <v>1248639370</v>
          </cell>
          <cell r="J136">
            <v>26800000000</v>
          </cell>
          <cell r="K136">
            <v>24000000000</v>
          </cell>
          <cell r="L136">
            <v>24000000000</v>
          </cell>
          <cell r="M136"/>
          <cell r="N136">
            <v>500000000</v>
          </cell>
          <cell r="O136"/>
          <cell r="P136">
            <v>2300000000</v>
          </cell>
          <cell r="Q136"/>
          <cell r="R136">
            <v>24000000000</v>
          </cell>
          <cell r="S136">
            <v>0</v>
          </cell>
          <cell r="T136">
            <v>2580000</v>
          </cell>
          <cell r="U136">
            <v>32766860000</v>
          </cell>
          <cell r="V136">
            <v>0</v>
          </cell>
          <cell r="W136">
            <v>0</v>
          </cell>
          <cell r="X136">
            <v>8901000000</v>
          </cell>
          <cell r="Y136">
            <v>2109580000</v>
          </cell>
          <cell r="Z136">
            <v>2034784086.204401</v>
          </cell>
        </row>
        <row r="137">
          <cell r="C137" t="str">
            <v>Norway</v>
          </cell>
          <cell r="D137">
            <v>121020000000</v>
          </cell>
          <cell r="E137">
            <v>1600000000</v>
          </cell>
          <cell r="F137">
            <v>104790000000</v>
          </cell>
          <cell r="G137">
            <v>14630000000.000002</v>
          </cell>
          <cell r="H137">
            <v>12437431160.000002</v>
          </cell>
          <cell r="I137">
            <v>2192568840</v>
          </cell>
          <cell r="J137">
            <v>10060000000</v>
          </cell>
          <cell r="K137">
            <v>8257000000</v>
          </cell>
          <cell r="L137">
            <v>8234000000</v>
          </cell>
          <cell r="M137">
            <v>23000000</v>
          </cell>
          <cell r="N137">
            <v>1758000000</v>
          </cell>
          <cell r="O137">
            <v>4766000000</v>
          </cell>
          <cell r="P137">
            <v>45000000</v>
          </cell>
          <cell r="Q137">
            <v>3468000000</v>
          </cell>
          <cell r="R137">
            <v>0</v>
          </cell>
          <cell r="S137">
            <v>103451980000</v>
          </cell>
          <cell r="T137">
            <v>44205720000</v>
          </cell>
          <cell r="U137">
            <v>216681300000</v>
          </cell>
          <cell r="V137">
            <v>299814060000</v>
          </cell>
          <cell r="W137">
            <v>0</v>
          </cell>
          <cell r="X137">
            <v>53777520000</v>
          </cell>
          <cell r="Y137">
            <v>48707820000</v>
          </cell>
          <cell r="Z137">
            <v>1770670347.900244</v>
          </cell>
        </row>
        <row r="138">
          <cell r="C138" t="str">
            <v>Oman</v>
          </cell>
          <cell r="D138">
            <v>20000000</v>
          </cell>
          <cell r="E138">
            <v>0</v>
          </cell>
          <cell r="F138">
            <v>0</v>
          </cell>
          <cell r="G138">
            <v>20000000</v>
          </cell>
          <cell r="H138">
            <v>0</v>
          </cell>
          <cell r="I138">
            <v>20000000</v>
          </cell>
          <cell r="J138">
            <v>14726000000</v>
          </cell>
          <cell r="K138">
            <v>343000000</v>
          </cell>
          <cell r="L138">
            <v>343000000</v>
          </cell>
          <cell r="M138"/>
          <cell r="N138">
            <v>14000000000</v>
          </cell>
          <cell r="O138">
            <v>204000000</v>
          </cell>
          <cell r="P138">
            <v>383000000</v>
          </cell>
          <cell r="Q138">
            <v>139000000</v>
          </cell>
          <cell r="R138">
            <v>0</v>
          </cell>
          <cell r="S138">
            <v>3157060000</v>
          </cell>
          <cell r="T138">
            <v>0</v>
          </cell>
          <cell r="U138">
            <v>1847280000</v>
          </cell>
          <cell r="V138">
            <v>0</v>
          </cell>
          <cell r="W138">
            <v>4300000</v>
          </cell>
          <cell r="X138">
            <v>324007580000</v>
          </cell>
          <cell r="Y138">
            <v>666500000</v>
          </cell>
          <cell r="Z138">
            <v>467927722.1427691</v>
          </cell>
        </row>
        <row r="139">
          <cell r="C139" t="str">
            <v>Pakistan</v>
          </cell>
          <cell r="D139">
            <v>16870000000</v>
          </cell>
          <cell r="E139">
            <v>0</v>
          </cell>
          <cell r="F139">
            <v>13470000000</v>
          </cell>
          <cell r="G139">
            <v>3400000000</v>
          </cell>
          <cell r="H139">
            <v>2714760600</v>
          </cell>
          <cell r="I139">
            <v>685239400</v>
          </cell>
          <cell r="J139">
            <v>352420000000</v>
          </cell>
          <cell r="K139">
            <v>293900000000</v>
          </cell>
          <cell r="L139">
            <v>159000000000</v>
          </cell>
          <cell r="M139">
            <v>134900000000</v>
          </cell>
          <cell r="N139">
            <v>50000000000</v>
          </cell>
          <cell r="O139"/>
          <cell r="P139">
            <v>8520000000</v>
          </cell>
          <cell r="Q139"/>
          <cell r="R139">
            <v>159000000000</v>
          </cell>
          <cell r="S139">
            <v>1963380000</v>
          </cell>
          <cell r="T139">
            <v>116100000</v>
          </cell>
          <cell r="U139">
            <v>18591480000</v>
          </cell>
          <cell r="V139">
            <v>29046500000</v>
          </cell>
          <cell r="W139">
            <v>1064680000</v>
          </cell>
          <cell r="X139">
            <v>619008220000</v>
          </cell>
          <cell r="Y139">
            <v>5562480000</v>
          </cell>
          <cell r="Z139">
            <v>4348866937.8627415</v>
          </cell>
        </row>
        <row r="140">
          <cell r="C140" t="str">
            <v>Palestinian Territory</v>
          </cell>
          <cell r="D140">
            <v>91700000</v>
          </cell>
          <cell r="E140">
            <v>0</v>
          </cell>
          <cell r="F140">
            <v>91700000</v>
          </cell>
          <cell r="G140">
            <v>0</v>
          </cell>
          <cell r="H140">
            <v>0</v>
          </cell>
          <cell r="I140">
            <v>0</v>
          </cell>
          <cell r="J140">
            <v>2484000000</v>
          </cell>
          <cell r="K140">
            <v>437000000</v>
          </cell>
          <cell r="L140">
            <v>369000000</v>
          </cell>
          <cell r="M140">
            <v>68000000</v>
          </cell>
          <cell r="N140">
            <v>1500000000</v>
          </cell>
          <cell r="O140"/>
          <cell r="P140">
            <v>547000000</v>
          </cell>
          <cell r="Q140">
            <v>369000000</v>
          </cell>
          <cell r="R140">
            <v>0</v>
          </cell>
          <cell r="S140">
            <v>39560000</v>
          </cell>
          <cell r="T140">
            <v>860000</v>
          </cell>
          <cell r="U140">
            <v>1607340000</v>
          </cell>
          <cell r="V140">
            <v>0</v>
          </cell>
          <cell r="W140">
            <v>0</v>
          </cell>
          <cell r="X140">
            <v>1649480000</v>
          </cell>
          <cell r="Y140">
            <v>270900000</v>
          </cell>
          <cell r="Z140">
            <v>302990040.46395451</v>
          </cell>
        </row>
        <row r="141">
          <cell r="C141" t="str">
            <v>Panama</v>
          </cell>
          <cell r="D141">
            <v>46990000000</v>
          </cell>
          <cell r="E141">
            <v>0</v>
          </cell>
          <cell r="F141">
            <v>46204000000</v>
          </cell>
          <cell r="G141">
            <v>785999999.99999988</v>
          </cell>
          <cell r="H141">
            <v>766900199.99999988</v>
          </cell>
          <cell r="I141">
            <v>19099799.999999996</v>
          </cell>
          <cell r="J141">
            <v>22663900000</v>
          </cell>
          <cell r="K141">
            <v>5688900000</v>
          </cell>
          <cell r="L141">
            <v>2829900000</v>
          </cell>
          <cell r="M141">
            <v>2859000000</v>
          </cell>
          <cell r="N141">
            <v>15090000000</v>
          </cell>
          <cell r="O141">
            <v>289900000</v>
          </cell>
          <cell r="P141">
            <v>1885000000</v>
          </cell>
          <cell r="Q141">
            <v>2540000000</v>
          </cell>
          <cell r="R141">
            <v>0</v>
          </cell>
          <cell r="S141">
            <v>1380300000</v>
          </cell>
          <cell r="T141">
            <v>0</v>
          </cell>
          <cell r="U141">
            <v>0</v>
          </cell>
          <cell r="V141">
            <v>1720000</v>
          </cell>
          <cell r="W141">
            <v>1737200000</v>
          </cell>
          <cell r="X141">
            <v>527180000</v>
          </cell>
          <cell r="Y141">
            <v>2319420000</v>
          </cell>
          <cell r="Z141">
            <v>267294880.81682196</v>
          </cell>
        </row>
        <row r="142">
          <cell r="C142" t="str">
            <v>Papua New Guinea</v>
          </cell>
          <cell r="D142">
            <v>335730000000</v>
          </cell>
          <cell r="E142">
            <v>203450000000</v>
          </cell>
          <cell r="F142">
            <v>132280000000</v>
          </cell>
          <cell r="G142">
            <v>0</v>
          </cell>
          <cell r="H142">
            <v>0</v>
          </cell>
          <cell r="I142">
            <v>0</v>
          </cell>
          <cell r="J142">
            <v>11900000000</v>
          </cell>
          <cell r="K142">
            <v>3000000000</v>
          </cell>
          <cell r="L142">
            <v>3000000000</v>
          </cell>
          <cell r="M142"/>
          <cell r="N142">
            <v>1900000000</v>
          </cell>
          <cell r="O142"/>
          <cell r="P142">
            <v>7000000000</v>
          </cell>
          <cell r="Q142"/>
          <cell r="R142">
            <v>3000000000</v>
          </cell>
          <cell r="S142">
            <v>7531020000</v>
          </cell>
          <cell r="T142">
            <v>0</v>
          </cell>
          <cell r="U142">
            <v>0</v>
          </cell>
          <cell r="V142">
            <v>0</v>
          </cell>
          <cell r="W142">
            <v>1410400000</v>
          </cell>
          <cell r="X142">
            <v>21500000</v>
          </cell>
          <cell r="Y142">
            <v>9661240000</v>
          </cell>
          <cell r="Z142">
            <v>56083180.582672358</v>
          </cell>
        </row>
        <row r="143">
          <cell r="C143" t="str">
            <v>Paraguay</v>
          </cell>
          <cell r="D143">
            <v>169500000000</v>
          </cell>
          <cell r="E143">
            <v>18840000000</v>
          </cell>
          <cell r="F143">
            <v>150100000000</v>
          </cell>
          <cell r="G143">
            <v>560000000</v>
          </cell>
          <cell r="H143">
            <v>558291440</v>
          </cell>
          <cell r="I143">
            <v>1708560</v>
          </cell>
          <cell r="J143">
            <v>212300000000</v>
          </cell>
          <cell r="K143">
            <v>41450000000</v>
          </cell>
          <cell r="L143">
            <v>41450000000</v>
          </cell>
          <cell r="M143"/>
          <cell r="N143">
            <v>170000000000</v>
          </cell>
          <cell r="O143"/>
          <cell r="P143">
            <v>850000000</v>
          </cell>
          <cell r="Q143"/>
          <cell r="R143">
            <v>41450000000</v>
          </cell>
          <cell r="S143">
            <v>43228760000</v>
          </cell>
          <cell r="T143">
            <v>19601120000</v>
          </cell>
          <cell r="U143">
            <v>34400000</v>
          </cell>
          <cell r="V143">
            <v>0</v>
          </cell>
          <cell r="W143">
            <v>0</v>
          </cell>
          <cell r="X143">
            <v>17200000</v>
          </cell>
          <cell r="Y143">
            <v>4586380000</v>
          </cell>
          <cell r="Z143">
            <v>509947322.69480395</v>
          </cell>
        </row>
        <row r="144">
          <cell r="C144" t="str">
            <v>Peru</v>
          </cell>
          <cell r="D144">
            <v>748110000000</v>
          </cell>
          <cell r="E144">
            <v>665240000000</v>
          </cell>
          <cell r="F144">
            <v>72940000000</v>
          </cell>
          <cell r="G144">
            <v>9930000000</v>
          </cell>
          <cell r="H144">
            <v>8668095600</v>
          </cell>
          <cell r="I144">
            <v>1261904400</v>
          </cell>
          <cell r="J144">
            <v>240230000000</v>
          </cell>
          <cell r="K144">
            <v>40850000000</v>
          </cell>
          <cell r="L144">
            <v>40850000000</v>
          </cell>
          <cell r="M144"/>
          <cell r="N144">
            <v>186310000000</v>
          </cell>
          <cell r="O144"/>
          <cell r="P144">
            <v>13070000000</v>
          </cell>
          <cell r="Q144"/>
          <cell r="R144">
            <v>40850000000</v>
          </cell>
          <cell r="S144">
            <v>191147900000</v>
          </cell>
          <cell r="T144">
            <v>1675280000</v>
          </cell>
          <cell r="U144">
            <v>67243400000</v>
          </cell>
          <cell r="V144">
            <v>2553340000</v>
          </cell>
          <cell r="W144">
            <v>0</v>
          </cell>
          <cell r="X144">
            <v>113348000000</v>
          </cell>
          <cell r="Y144">
            <v>18337780000</v>
          </cell>
          <cell r="Z144">
            <v>1628112445.5880222</v>
          </cell>
        </row>
        <row r="145">
          <cell r="C145" t="str">
            <v>Philippines</v>
          </cell>
          <cell r="D145">
            <v>68400000000</v>
          </cell>
          <cell r="E145">
            <v>8610000000</v>
          </cell>
          <cell r="F145">
            <v>59340000000</v>
          </cell>
          <cell r="G145">
            <v>450000000</v>
          </cell>
          <cell r="H145">
            <v>426719700</v>
          </cell>
          <cell r="I145">
            <v>23280300.000000004</v>
          </cell>
          <cell r="J145">
            <v>121000000000</v>
          </cell>
          <cell r="K145">
            <v>53000000000</v>
          </cell>
          <cell r="L145">
            <v>53000000000</v>
          </cell>
          <cell r="M145"/>
          <cell r="N145">
            <v>15000000000</v>
          </cell>
          <cell r="O145"/>
          <cell r="P145">
            <v>53000000000</v>
          </cell>
          <cell r="Q145"/>
          <cell r="R145">
            <v>53000000000</v>
          </cell>
          <cell r="S145">
            <v>3062460000</v>
          </cell>
          <cell r="T145">
            <v>0</v>
          </cell>
          <cell r="U145">
            <v>0</v>
          </cell>
          <cell r="V145">
            <v>0</v>
          </cell>
          <cell r="W145">
            <v>1525640000</v>
          </cell>
          <cell r="X145">
            <v>0</v>
          </cell>
          <cell r="Y145">
            <v>11402740000</v>
          </cell>
          <cell r="Z145">
            <v>3129896051.9507747</v>
          </cell>
        </row>
        <row r="146">
          <cell r="C146" t="str">
            <v>Poland</v>
          </cell>
          <cell r="D146">
            <v>93290000000</v>
          </cell>
          <cell r="E146">
            <v>560000000</v>
          </cell>
          <cell r="F146">
            <v>3960000000</v>
          </cell>
          <cell r="G146">
            <v>88770000000</v>
          </cell>
          <cell r="H146">
            <v>3767665110.0000005</v>
          </cell>
          <cell r="I146">
            <v>85002334890</v>
          </cell>
          <cell r="J146">
            <v>144490000000</v>
          </cell>
          <cell r="K146">
            <v>108290000000</v>
          </cell>
          <cell r="L146">
            <v>103970000000</v>
          </cell>
          <cell r="M146">
            <v>4320000000</v>
          </cell>
          <cell r="N146">
            <v>32300000000</v>
          </cell>
          <cell r="O146"/>
          <cell r="P146">
            <v>3900000000</v>
          </cell>
          <cell r="Q146">
            <v>103970000000</v>
          </cell>
          <cell r="R146">
            <v>0</v>
          </cell>
          <cell r="S146">
            <v>52460000</v>
          </cell>
          <cell r="T146">
            <v>1483500000</v>
          </cell>
          <cell r="U146">
            <v>118680000</v>
          </cell>
          <cell r="V146">
            <v>0</v>
          </cell>
          <cell r="W146">
            <v>0</v>
          </cell>
          <cell r="X146">
            <v>65360000</v>
          </cell>
          <cell r="Y146">
            <v>6419040000</v>
          </cell>
          <cell r="Z146">
            <v>11164231925.131437</v>
          </cell>
        </row>
        <row r="147">
          <cell r="C147" t="str">
            <v>Portugal</v>
          </cell>
          <cell r="D147">
            <v>32390000000</v>
          </cell>
          <cell r="E147">
            <v>241000000</v>
          </cell>
          <cell r="F147">
            <v>23499000000</v>
          </cell>
          <cell r="G147">
            <v>8650000000</v>
          </cell>
          <cell r="H147">
            <v>6510180300</v>
          </cell>
          <cell r="I147">
            <v>2139819700</v>
          </cell>
          <cell r="J147">
            <v>36770000000</v>
          </cell>
          <cell r="K147">
            <v>11390000000</v>
          </cell>
          <cell r="L147">
            <v>8150000000</v>
          </cell>
          <cell r="M147">
            <v>3240000000</v>
          </cell>
          <cell r="N147">
            <v>18300000000</v>
          </cell>
          <cell r="O147"/>
          <cell r="P147">
            <v>7080000000</v>
          </cell>
          <cell r="Q147"/>
          <cell r="R147">
            <v>8150000000</v>
          </cell>
          <cell r="S147">
            <v>6349380000</v>
          </cell>
          <cell r="T147">
            <v>143620000</v>
          </cell>
          <cell r="U147">
            <v>1802560000</v>
          </cell>
          <cell r="V147">
            <v>20640000</v>
          </cell>
          <cell r="W147">
            <v>0</v>
          </cell>
          <cell r="X147">
            <v>391300000</v>
          </cell>
          <cell r="Y147">
            <v>1654640000</v>
          </cell>
          <cell r="Z147">
            <v>1806314762.8361511</v>
          </cell>
        </row>
        <row r="148">
          <cell r="C148" t="str">
            <v>Puerto Rico</v>
          </cell>
          <cell r="D148">
            <v>4794100000</v>
          </cell>
          <cell r="E148">
            <v>0</v>
          </cell>
          <cell r="F148">
            <v>4794100000</v>
          </cell>
          <cell r="G148">
            <v>0</v>
          </cell>
          <cell r="H148">
            <v>0</v>
          </cell>
          <cell r="I148">
            <v>0</v>
          </cell>
          <cell r="J148">
            <v>1937000000</v>
          </cell>
          <cell r="K148">
            <v>568000000</v>
          </cell>
          <cell r="L148">
            <v>568000000</v>
          </cell>
          <cell r="M148"/>
          <cell r="N148">
            <v>869000000</v>
          </cell>
          <cell r="O148"/>
          <cell r="P148">
            <v>500000000</v>
          </cell>
          <cell r="Q148"/>
          <cell r="R148">
            <v>568000000</v>
          </cell>
          <cell r="S148">
            <v>0</v>
          </cell>
          <cell r="T148">
            <v>860000</v>
          </cell>
          <cell r="U148">
            <v>3440000</v>
          </cell>
          <cell r="V148">
            <v>0</v>
          </cell>
          <cell r="W148">
            <v>45580000</v>
          </cell>
          <cell r="X148">
            <v>0</v>
          </cell>
          <cell r="Y148">
            <v>353460000</v>
          </cell>
          <cell r="Z148">
            <v>706953541.15564406</v>
          </cell>
        </row>
        <row r="149">
          <cell r="C149" t="str">
            <v>Qatar</v>
          </cell>
          <cell r="D149">
            <v>0</v>
          </cell>
          <cell r="E149">
            <v>0</v>
          </cell>
          <cell r="F149">
            <v>0</v>
          </cell>
          <cell r="G149">
            <v>0</v>
          </cell>
          <cell r="H149">
            <v>0</v>
          </cell>
          <cell r="I149">
            <v>0</v>
          </cell>
          <cell r="J149">
            <v>665000000</v>
          </cell>
          <cell r="K149">
            <v>137300000</v>
          </cell>
          <cell r="L149">
            <v>77300000</v>
          </cell>
          <cell r="M149">
            <v>60000000</v>
          </cell>
          <cell r="N149">
            <v>500000000</v>
          </cell>
          <cell r="O149"/>
          <cell r="P149">
            <v>27700000</v>
          </cell>
          <cell r="Q149">
            <v>77300000</v>
          </cell>
          <cell r="R149">
            <v>0</v>
          </cell>
          <cell r="S149">
            <v>4300000</v>
          </cell>
          <cell r="T149">
            <v>0</v>
          </cell>
          <cell r="U149">
            <v>19780000</v>
          </cell>
          <cell r="V149">
            <v>0</v>
          </cell>
          <cell r="W149">
            <v>860000</v>
          </cell>
          <cell r="X149">
            <v>11967760000</v>
          </cell>
          <cell r="Y149">
            <v>182320000</v>
          </cell>
          <cell r="Z149">
            <v>120804200.46872494</v>
          </cell>
        </row>
        <row r="150">
          <cell r="C150" t="str">
            <v>Romania</v>
          </cell>
          <cell r="D150">
            <v>65150000000</v>
          </cell>
          <cell r="E150">
            <v>2690000000</v>
          </cell>
          <cell r="F150">
            <v>57060000000</v>
          </cell>
          <cell r="G150">
            <v>5400000000</v>
          </cell>
          <cell r="H150">
            <v>4155235199.9999995</v>
          </cell>
          <cell r="I150">
            <v>1244764800</v>
          </cell>
          <cell r="J150">
            <v>141560000000</v>
          </cell>
          <cell r="K150">
            <v>91460000000</v>
          </cell>
          <cell r="L150">
            <v>78070000000</v>
          </cell>
          <cell r="M150">
            <v>13390000000</v>
          </cell>
          <cell r="N150">
            <v>45470000000</v>
          </cell>
          <cell r="O150">
            <v>8510000000</v>
          </cell>
          <cell r="P150">
            <v>4630000000</v>
          </cell>
          <cell r="Q150">
            <v>69560000000</v>
          </cell>
          <cell r="R150">
            <v>0</v>
          </cell>
          <cell r="S150">
            <v>932240000</v>
          </cell>
          <cell r="T150">
            <v>4177880000</v>
          </cell>
          <cell r="U150">
            <v>170280000</v>
          </cell>
          <cell r="V150">
            <v>0</v>
          </cell>
          <cell r="W150">
            <v>0</v>
          </cell>
          <cell r="X150">
            <v>166840000</v>
          </cell>
          <cell r="Y150">
            <v>4832340000</v>
          </cell>
          <cell r="Z150">
            <v>3795208398.2129598</v>
          </cell>
        </row>
        <row r="151">
          <cell r="C151" t="str">
            <v>Russian Federation</v>
          </cell>
          <cell r="D151">
            <v>8151356000000</v>
          </cell>
          <cell r="E151">
            <v>2733430000000</v>
          </cell>
          <cell r="F151">
            <v>5221797000000</v>
          </cell>
          <cell r="G151">
            <v>196129000000.00003</v>
          </cell>
          <cell r="H151">
            <v>190098621637.00003</v>
          </cell>
          <cell r="I151">
            <v>6030378363.000001</v>
          </cell>
          <cell r="J151">
            <v>2139520000000</v>
          </cell>
          <cell r="K151">
            <v>1190000000000</v>
          </cell>
          <cell r="L151">
            <v>1190000000000</v>
          </cell>
          <cell r="M151"/>
          <cell r="N151">
            <v>933020000000</v>
          </cell>
          <cell r="O151"/>
          <cell r="P151">
            <v>16500000000</v>
          </cell>
          <cell r="Q151">
            <v>637250000000</v>
          </cell>
          <cell r="R151">
            <v>552750000000</v>
          </cell>
          <cell r="S151">
            <v>796593060000</v>
          </cell>
          <cell r="T151">
            <v>1490343880000</v>
          </cell>
          <cell r="U151">
            <v>91820480000</v>
          </cell>
          <cell r="V151">
            <v>308752900000</v>
          </cell>
          <cell r="W151">
            <v>0</v>
          </cell>
          <cell r="X151">
            <v>1696620040000</v>
          </cell>
          <cell r="Y151">
            <v>1220151660000</v>
          </cell>
          <cell r="Z151">
            <v>26046105432.907261</v>
          </cell>
        </row>
        <row r="152">
          <cell r="C152" t="str">
            <v>Rwanda</v>
          </cell>
          <cell r="D152">
            <v>4460000000</v>
          </cell>
          <cell r="E152">
            <v>70000000</v>
          </cell>
          <cell r="F152">
            <v>550000000</v>
          </cell>
          <cell r="G152">
            <v>3840000000</v>
          </cell>
          <cell r="H152">
            <v>493459200.00000006</v>
          </cell>
          <cell r="I152">
            <v>3346540800</v>
          </cell>
          <cell r="J152">
            <v>18039200000</v>
          </cell>
          <cell r="K152">
            <v>11239200000</v>
          </cell>
          <cell r="L152">
            <v>11239200000</v>
          </cell>
          <cell r="M152"/>
          <cell r="N152">
            <v>4300000000</v>
          </cell>
          <cell r="O152"/>
          <cell r="P152">
            <v>2500000000</v>
          </cell>
          <cell r="Q152"/>
          <cell r="R152">
            <v>11239200000</v>
          </cell>
          <cell r="S152">
            <v>2518940000</v>
          </cell>
          <cell r="T152">
            <v>868600000</v>
          </cell>
          <cell r="U152">
            <v>6020000</v>
          </cell>
          <cell r="V152">
            <v>0</v>
          </cell>
          <cell r="W152">
            <v>0</v>
          </cell>
          <cell r="X152">
            <v>0</v>
          </cell>
          <cell r="Y152">
            <v>1487800000</v>
          </cell>
          <cell r="Z152">
            <v>232728901.18237615</v>
          </cell>
        </row>
        <row r="153">
          <cell r="C153" t="str">
            <v>Saint Kitts and Nevis</v>
          </cell>
          <cell r="D153">
            <v>110000000</v>
          </cell>
          <cell r="E153">
            <v>0</v>
          </cell>
          <cell r="F153">
            <v>110000000</v>
          </cell>
          <cell r="G153">
            <v>0</v>
          </cell>
          <cell r="H153">
            <v>0</v>
          </cell>
          <cell r="I153">
            <v>0</v>
          </cell>
          <cell r="J153">
            <v>57000000</v>
          </cell>
          <cell r="K153">
            <v>45000000</v>
          </cell>
          <cell r="L153">
            <v>45000000</v>
          </cell>
          <cell r="M153"/>
          <cell r="N153">
            <v>11000000</v>
          </cell>
          <cell r="O153"/>
          <cell r="P153">
            <v>1000000</v>
          </cell>
          <cell r="Q153">
            <v>45000000</v>
          </cell>
          <cell r="R153">
            <v>0</v>
          </cell>
          <cell r="S153">
            <v>0</v>
          </cell>
          <cell r="T153">
            <v>0</v>
          </cell>
          <cell r="U153">
            <v>0</v>
          </cell>
          <cell r="V153">
            <v>0</v>
          </cell>
          <cell r="W153">
            <v>0</v>
          </cell>
          <cell r="X153">
            <v>0</v>
          </cell>
          <cell r="Y153">
            <v>38700000</v>
          </cell>
          <cell r="Z153">
            <v>3278320.0183510757</v>
          </cell>
        </row>
        <row r="154">
          <cell r="C154" t="str">
            <v>Saint Lucia</v>
          </cell>
          <cell r="D154">
            <v>206000000</v>
          </cell>
          <cell r="E154">
            <v>174500000</v>
          </cell>
          <cell r="F154">
            <v>0</v>
          </cell>
          <cell r="G154">
            <v>31500000</v>
          </cell>
          <cell r="H154">
            <v>30600013.5</v>
          </cell>
          <cell r="I154">
            <v>899986.5</v>
          </cell>
          <cell r="J154">
            <v>106000000</v>
          </cell>
          <cell r="K154">
            <v>30000000</v>
          </cell>
          <cell r="L154">
            <v>30000000</v>
          </cell>
          <cell r="M154"/>
          <cell r="N154">
            <v>6000000</v>
          </cell>
          <cell r="O154"/>
          <cell r="P154">
            <v>70000000</v>
          </cell>
          <cell r="Q154"/>
          <cell r="R154">
            <v>30000000</v>
          </cell>
          <cell r="S154">
            <v>0</v>
          </cell>
          <cell r="T154">
            <v>0</v>
          </cell>
          <cell r="U154">
            <v>0</v>
          </cell>
          <cell r="V154">
            <v>0</v>
          </cell>
          <cell r="W154">
            <v>1720000</v>
          </cell>
          <cell r="X154">
            <v>0</v>
          </cell>
          <cell r="Y154">
            <v>58480000</v>
          </cell>
          <cell r="Z154">
            <v>34147160.061877258</v>
          </cell>
        </row>
        <row r="155">
          <cell r="C155" t="str">
            <v>Saint Pierre and Miquelon</v>
          </cell>
          <cell r="D155">
            <v>29000000</v>
          </cell>
          <cell r="E155">
            <v>0</v>
          </cell>
          <cell r="F155">
            <v>29000000</v>
          </cell>
          <cell r="G155">
            <v>0</v>
          </cell>
          <cell r="H155">
            <v>0</v>
          </cell>
          <cell r="I155">
            <v>0</v>
          </cell>
          <cell r="J155">
            <v>30000000</v>
          </cell>
          <cell r="K155">
            <v>30000000</v>
          </cell>
          <cell r="L155">
            <v>30000000</v>
          </cell>
          <cell r="M155"/>
          <cell r="N155"/>
          <cell r="O155"/>
          <cell r="P155"/>
          <cell r="Q155"/>
          <cell r="R155">
            <v>30000000</v>
          </cell>
          <cell r="S155"/>
          <cell r="T155">
            <v>3440000</v>
          </cell>
          <cell r="U155">
            <v>20640000</v>
          </cell>
          <cell r="V155">
            <v>0</v>
          </cell>
          <cell r="W155">
            <v>0</v>
          </cell>
          <cell r="X155"/>
          <cell r="Y155"/>
          <cell r="Z155">
            <v>1022540.0178320743</v>
          </cell>
        </row>
        <row r="156">
          <cell r="C156" t="str">
            <v>Saint Vincent and the Grenadines</v>
          </cell>
          <cell r="D156">
            <v>270000000</v>
          </cell>
          <cell r="E156">
            <v>0</v>
          </cell>
          <cell r="F156">
            <v>270000000</v>
          </cell>
          <cell r="G156">
            <v>0</v>
          </cell>
          <cell r="H156">
            <v>0</v>
          </cell>
          <cell r="I156">
            <v>0</v>
          </cell>
          <cell r="J156">
            <v>100000000</v>
          </cell>
          <cell r="K156">
            <v>50000000</v>
          </cell>
          <cell r="L156">
            <v>50000000</v>
          </cell>
          <cell r="M156"/>
          <cell r="N156">
            <v>20000000</v>
          </cell>
          <cell r="O156"/>
          <cell r="P156">
            <v>30000000</v>
          </cell>
          <cell r="Q156"/>
          <cell r="R156">
            <v>50000000</v>
          </cell>
          <cell r="S156">
            <v>0</v>
          </cell>
          <cell r="T156">
            <v>24940000</v>
          </cell>
          <cell r="U156">
            <v>0</v>
          </cell>
          <cell r="V156">
            <v>0</v>
          </cell>
          <cell r="W156">
            <v>0</v>
          </cell>
          <cell r="X156">
            <v>8600000</v>
          </cell>
          <cell r="Y156">
            <v>104920000</v>
          </cell>
          <cell r="Z156">
            <v>9534820.0398962591</v>
          </cell>
        </row>
        <row r="157">
          <cell r="C157" t="str">
            <v>San Marino</v>
          </cell>
          <cell r="D157">
            <v>0</v>
          </cell>
          <cell r="E157">
            <v>0</v>
          </cell>
          <cell r="F157">
            <v>0</v>
          </cell>
          <cell r="G157">
            <v>0</v>
          </cell>
          <cell r="H157">
            <v>0</v>
          </cell>
          <cell r="I157">
            <v>0</v>
          </cell>
          <cell r="J157">
            <v>10000000</v>
          </cell>
          <cell r="K157">
            <v>10000000</v>
          </cell>
          <cell r="L157">
            <v>10000000</v>
          </cell>
          <cell r="M157"/>
          <cell r="N157"/>
          <cell r="O157"/>
          <cell r="P157"/>
          <cell r="Q157"/>
          <cell r="R157">
            <v>10000000</v>
          </cell>
          <cell r="S157">
            <v>0</v>
          </cell>
          <cell r="T157">
            <v>0</v>
          </cell>
          <cell r="U157">
            <v>0</v>
          </cell>
          <cell r="V157">
            <v>0</v>
          </cell>
          <cell r="W157">
            <v>0</v>
          </cell>
          <cell r="X157">
            <v>0</v>
          </cell>
          <cell r="Y157">
            <v>0</v>
          </cell>
          <cell r="Z157">
            <v>3316159.981703388</v>
          </cell>
        </row>
        <row r="158">
          <cell r="C158" t="str">
            <v>Sao Tome and Principe</v>
          </cell>
          <cell r="D158">
            <v>536000000</v>
          </cell>
          <cell r="E158">
            <v>270000000</v>
          </cell>
          <cell r="F158">
            <v>266000000</v>
          </cell>
          <cell r="G158">
            <v>0</v>
          </cell>
          <cell r="H158">
            <v>0</v>
          </cell>
          <cell r="I158">
            <v>0</v>
          </cell>
          <cell r="J158">
            <v>485000000</v>
          </cell>
          <cell r="K158">
            <v>85000000</v>
          </cell>
          <cell r="L158">
            <v>85000000</v>
          </cell>
          <cell r="M158"/>
          <cell r="N158">
            <v>10000000</v>
          </cell>
          <cell r="O158"/>
          <cell r="P158">
            <v>390000000</v>
          </cell>
          <cell r="Q158"/>
          <cell r="R158">
            <v>85000000</v>
          </cell>
          <cell r="S158">
            <v>0</v>
          </cell>
          <cell r="T158">
            <v>0</v>
          </cell>
          <cell r="U158">
            <v>0</v>
          </cell>
          <cell r="V158">
            <v>0</v>
          </cell>
          <cell r="W158">
            <v>7740000</v>
          </cell>
          <cell r="X158">
            <v>0</v>
          </cell>
          <cell r="Y158">
            <v>43860000</v>
          </cell>
          <cell r="Z158">
            <v>8194080.0952538829</v>
          </cell>
        </row>
        <row r="159">
          <cell r="C159" t="str">
            <v>Saudi Arabia</v>
          </cell>
          <cell r="D159">
            <v>9770000000</v>
          </cell>
          <cell r="E159">
            <v>3600000000</v>
          </cell>
          <cell r="F159">
            <v>6170000000</v>
          </cell>
          <cell r="G159">
            <v>0</v>
          </cell>
          <cell r="H159">
            <v>0</v>
          </cell>
          <cell r="I159">
            <v>0</v>
          </cell>
          <cell r="J159">
            <v>1734060000000</v>
          </cell>
          <cell r="K159">
            <v>31800000000</v>
          </cell>
          <cell r="L159">
            <v>31800000000</v>
          </cell>
          <cell r="M159"/>
          <cell r="N159">
            <v>1700000000000</v>
          </cell>
          <cell r="O159"/>
          <cell r="P159">
            <v>2260000000</v>
          </cell>
          <cell r="Q159">
            <v>5800000000</v>
          </cell>
          <cell r="R159">
            <v>26000000000</v>
          </cell>
          <cell r="S159">
            <v>1443940000</v>
          </cell>
          <cell r="T159">
            <v>0</v>
          </cell>
          <cell r="U159">
            <v>14816080000</v>
          </cell>
          <cell r="V159">
            <v>0</v>
          </cell>
          <cell r="W159">
            <v>130720000</v>
          </cell>
          <cell r="X159">
            <v>2075106900000</v>
          </cell>
          <cell r="Y159">
            <v>1882540000</v>
          </cell>
          <cell r="Z159">
            <v>2429946346.5914874</v>
          </cell>
        </row>
        <row r="160">
          <cell r="C160" t="str">
            <v>Senegal</v>
          </cell>
          <cell r="D160">
            <v>84730000000</v>
          </cell>
          <cell r="E160">
            <v>15530000000</v>
          </cell>
          <cell r="F160">
            <v>64560000000</v>
          </cell>
          <cell r="G160">
            <v>4640000000</v>
          </cell>
          <cell r="H160">
            <v>4328878720</v>
          </cell>
          <cell r="I160">
            <v>311121279.99999994</v>
          </cell>
          <cell r="J160">
            <v>95080000000</v>
          </cell>
          <cell r="K160">
            <v>38500000000</v>
          </cell>
          <cell r="L160">
            <v>30000000000</v>
          </cell>
          <cell r="M160">
            <v>8500000000</v>
          </cell>
          <cell r="N160">
            <v>56000000000</v>
          </cell>
          <cell r="O160"/>
          <cell r="P160">
            <v>580000000</v>
          </cell>
          <cell r="Q160">
            <v>30000000000</v>
          </cell>
          <cell r="R160">
            <v>0</v>
          </cell>
          <cell r="S160">
            <v>56389340000</v>
          </cell>
          <cell r="T160">
            <v>1184220000</v>
          </cell>
          <cell r="U160">
            <v>1289140000</v>
          </cell>
          <cell r="V160">
            <v>0</v>
          </cell>
          <cell r="W160">
            <v>1447380000</v>
          </cell>
          <cell r="X160">
            <v>6455160000</v>
          </cell>
          <cell r="Y160">
            <v>2190420000</v>
          </cell>
          <cell r="Z160">
            <v>324182163.08261234</v>
          </cell>
        </row>
        <row r="161">
          <cell r="C161" t="str">
            <v>Serbia</v>
          </cell>
          <cell r="D161">
            <v>27130000000</v>
          </cell>
          <cell r="E161">
            <v>10000000</v>
          </cell>
          <cell r="F161">
            <v>25320000000</v>
          </cell>
          <cell r="G161">
            <v>1800000000</v>
          </cell>
          <cell r="H161">
            <v>1680530400</v>
          </cell>
          <cell r="I161">
            <v>119469600.00000001</v>
          </cell>
          <cell r="J161">
            <v>50500000000</v>
          </cell>
          <cell r="K161">
            <v>32930000000</v>
          </cell>
          <cell r="L161">
            <v>30670000000</v>
          </cell>
          <cell r="M161">
            <v>2260000000</v>
          </cell>
          <cell r="N161">
            <v>14600000000</v>
          </cell>
          <cell r="O161"/>
          <cell r="P161">
            <v>2970000000</v>
          </cell>
          <cell r="Q161">
            <v>30670000000</v>
          </cell>
          <cell r="R161">
            <v>0</v>
          </cell>
          <cell r="S161">
            <v>43000000</v>
          </cell>
          <cell r="T161">
            <v>162540000</v>
          </cell>
          <cell r="U161">
            <v>178020000</v>
          </cell>
          <cell r="V161">
            <v>0</v>
          </cell>
          <cell r="W161">
            <v>0</v>
          </cell>
          <cell r="X161">
            <v>26660000</v>
          </cell>
          <cell r="Y161">
            <v>923640000</v>
          </cell>
          <cell r="Z161">
            <v>1037072285.2555889</v>
          </cell>
        </row>
        <row r="162">
          <cell r="C162" t="str">
            <v>Sierra Leone</v>
          </cell>
          <cell r="D162">
            <v>27260000000</v>
          </cell>
          <cell r="E162">
            <v>1130000000</v>
          </cell>
          <cell r="F162">
            <v>25985000000</v>
          </cell>
          <cell r="G162">
            <v>144999999.99999997</v>
          </cell>
          <cell r="H162">
            <v>144167990</v>
          </cell>
          <cell r="I162">
            <v>832009.99999999988</v>
          </cell>
          <cell r="J162">
            <v>39303800000</v>
          </cell>
          <cell r="K162">
            <v>15803800000</v>
          </cell>
          <cell r="L162">
            <v>15803800000</v>
          </cell>
          <cell r="M162"/>
          <cell r="N162">
            <v>22000000000</v>
          </cell>
          <cell r="O162"/>
          <cell r="P162">
            <v>1500000000</v>
          </cell>
          <cell r="Q162"/>
          <cell r="R162">
            <v>15803800000</v>
          </cell>
          <cell r="S162">
            <v>3079660000</v>
          </cell>
          <cell r="T162">
            <v>73960000</v>
          </cell>
          <cell r="U162">
            <v>0</v>
          </cell>
          <cell r="V162">
            <v>0</v>
          </cell>
          <cell r="W162">
            <v>227040000</v>
          </cell>
          <cell r="X162">
            <v>432580000</v>
          </cell>
          <cell r="Y162">
            <v>1004480000</v>
          </cell>
          <cell r="Z162">
            <v>338617262.74844986</v>
          </cell>
        </row>
        <row r="163">
          <cell r="C163" t="str">
            <v>Singapore</v>
          </cell>
          <cell r="D163">
            <v>163500000</v>
          </cell>
          <cell r="E163">
            <v>2100000</v>
          </cell>
          <cell r="F163">
            <v>161400000</v>
          </cell>
          <cell r="G163">
            <v>0</v>
          </cell>
          <cell r="H163">
            <v>0</v>
          </cell>
          <cell r="I163">
            <v>0</v>
          </cell>
          <cell r="J163">
            <v>7400000</v>
          </cell>
          <cell r="K163">
            <v>6400000</v>
          </cell>
          <cell r="L163">
            <v>6400000</v>
          </cell>
          <cell r="M163"/>
          <cell r="N163"/>
          <cell r="O163"/>
          <cell r="P163">
            <v>1000000</v>
          </cell>
          <cell r="Q163"/>
          <cell r="R163">
            <v>6400000</v>
          </cell>
          <cell r="S163">
            <v>12040000</v>
          </cell>
          <cell r="T163">
            <v>0</v>
          </cell>
          <cell r="U163">
            <v>0</v>
          </cell>
          <cell r="V163">
            <v>0</v>
          </cell>
          <cell r="W163">
            <v>0</v>
          </cell>
          <cell r="X163">
            <v>0</v>
          </cell>
          <cell r="Y163">
            <v>44720000</v>
          </cell>
          <cell r="Z163">
            <v>254582359.82065126</v>
          </cell>
        </row>
        <row r="164">
          <cell r="C164" t="str">
            <v>Slovakia</v>
          </cell>
          <cell r="D164">
            <v>19390000000</v>
          </cell>
          <cell r="E164">
            <v>240000000</v>
          </cell>
          <cell r="F164">
            <v>9530000000</v>
          </cell>
          <cell r="G164">
            <v>9620000000</v>
          </cell>
          <cell r="H164">
            <v>4787325660</v>
          </cell>
          <cell r="I164">
            <v>4832674340</v>
          </cell>
          <cell r="J164">
            <v>19447000000</v>
          </cell>
          <cell r="K164">
            <v>13920000000</v>
          </cell>
          <cell r="L164">
            <v>13807000000</v>
          </cell>
          <cell r="M164">
            <v>113000000</v>
          </cell>
          <cell r="N164">
            <v>5273000000</v>
          </cell>
          <cell r="O164">
            <v>691000000</v>
          </cell>
          <cell r="P164">
            <v>254000000</v>
          </cell>
          <cell r="Q164">
            <v>13116000000</v>
          </cell>
          <cell r="R164">
            <v>0</v>
          </cell>
          <cell r="S164">
            <v>182320000</v>
          </cell>
          <cell r="T164">
            <v>17200000</v>
          </cell>
          <cell r="U164">
            <v>49020000</v>
          </cell>
          <cell r="V164">
            <v>0</v>
          </cell>
          <cell r="W164">
            <v>0</v>
          </cell>
          <cell r="X164">
            <v>93740000</v>
          </cell>
          <cell r="Y164">
            <v>404200000</v>
          </cell>
          <cell r="Z164">
            <v>1190232263.8538406</v>
          </cell>
        </row>
        <row r="165">
          <cell r="C165" t="str">
            <v>Slovenia</v>
          </cell>
          <cell r="D165">
            <v>12470000000</v>
          </cell>
          <cell r="E165">
            <v>490000000</v>
          </cell>
          <cell r="F165">
            <v>11660000000</v>
          </cell>
          <cell r="G165">
            <v>320000000</v>
          </cell>
          <cell r="H165">
            <v>311048960</v>
          </cell>
          <cell r="I165">
            <v>8951040</v>
          </cell>
          <cell r="J165">
            <v>4833000000</v>
          </cell>
          <cell r="K165">
            <v>1703000000</v>
          </cell>
          <cell r="L165">
            <v>1700000000</v>
          </cell>
          <cell r="M165">
            <v>3000000</v>
          </cell>
          <cell r="N165">
            <v>2860000000</v>
          </cell>
          <cell r="O165">
            <v>240000000</v>
          </cell>
          <cell r="P165">
            <v>270000000</v>
          </cell>
          <cell r="Q165">
            <v>1460000000</v>
          </cell>
          <cell r="R165">
            <v>0</v>
          </cell>
          <cell r="S165">
            <v>300140000</v>
          </cell>
          <cell r="T165">
            <v>31820000</v>
          </cell>
          <cell r="U165">
            <v>132440000</v>
          </cell>
          <cell r="V165">
            <v>0</v>
          </cell>
          <cell r="W165">
            <v>0</v>
          </cell>
          <cell r="X165">
            <v>259720000</v>
          </cell>
          <cell r="Y165">
            <v>47300000</v>
          </cell>
          <cell r="Z165">
            <v>424977600.77022976</v>
          </cell>
        </row>
        <row r="166">
          <cell r="C166" t="str">
            <v>Solomon Islands</v>
          </cell>
          <cell r="D166">
            <v>22130000000</v>
          </cell>
          <cell r="E166">
            <v>11054000000</v>
          </cell>
          <cell r="F166">
            <v>10807000000</v>
          </cell>
          <cell r="G166">
            <v>269000000</v>
          </cell>
          <cell r="H166">
            <v>262445008.00000003</v>
          </cell>
          <cell r="I166">
            <v>6554992</v>
          </cell>
          <cell r="J166">
            <v>1070000000</v>
          </cell>
          <cell r="K166">
            <v>190000000</v>
          </cell>
          <cell r="L166">
            <v>190000000</v>
          </cell>
          <cell r="M166"/>
          <cell r="N166">
            <v>80000000</v>
          </cell>
          <cell r="O166"/>
          <cell r="P166">
            <v>800000000</v>
          </cell>
          <cell r="Q166"/>
          <cell r="R166">
            <v>190000000</v>
          </cell>
          <cell r="S166"/>
          <cell r="T166">
            <v>0</v>
          </cell>
          <cell r="U166">
            <v>0</v>
          </cell>
          <cell r="V166">
            <v>0</v>
          </cell>
          <cell r="W166">
            <v>154800000</v>
          </cell>
          <cell r="X166"/>
          <cell r="Y166"/>
          <cell r="Z166">
            <v>1866200.0091467018</v>
          </cell>
        </row>
        <row r="167">
          <cell r="C167" t="str">
            <v>Somalia</v>
          </cell>
          <cell r="D167">
            <v>67470000000</v>
          </cell>
          <cell r="E167">
            <v>0</v>
          </cell>
          <cell r="F167">
            <v>67440000000</v>
          </cell>
          <cell r="G167">
            <v>30000000</v>
          </cell>
          <cell r="H167">
            <v>29986650</v>
          </cell>
          <cell r="I167">
            <v>13349.999999999998</v>
          </cell>
          <cell r="J167">
            <v>441280000000</v>
          </cell>
          <cell r="K167">
            <v>11000000000</v>
          </cell>
          <cell r="L167">
            <v>11000000000</v>
          </cell>
          <cell r="M167"/>
          <cell r="N167">
            <v>430000000000</v>
          </cell>
          <cell r="O167"/>
          <cell r="P167">
            <v>280000000</v>
          </cell>
          <cell r="Q167"/>
          <cell r="R167">
            <v>11000000000</v>
          </cell>
          <cell r="S167">
            <v>353290580000</v>
          </cell>
          <cell r="T167">
            <v>481600000</v>
          </cell>
          <cell r="U167">
            <v>67745640000</v>
          </cell>
          <cell r="V167">
            <v>0</v>
          </cell>
          <cell r="W167">
            <v>860000</v>
          </cell>
          <cell r="X167">
            <v>23757500000</v>
          </cell>
          <cell r="Y167">
            <v>1129180000</v>
          </cell>
          <cell r="Z167">
            <v>101046561.04315764</v>
          </cell>
        </row>
        <row r="168">
          <cell r="C168" t="str">
            <v>South Africa</v>
          </cell>
          <cell r="D168">
            <v>92410000000</v>
          </cell>
          <cell r="E168">
            <v>9470000000</v>
          </cell>
          <cell r="F168">
            <v>65310000000</v>
          </cell>
          <cell r="G168">
            <v>17630000000</v>
          </cell>
          <cell r="H168">
            <v>13882514310.000002</v>
          </cell>
          <cell r="I168">
            <v>3747485690</v>
          </cell>
          <cell r="J168">
            <v>968910000000</v>
          </cell>
          <cell r="K168">
            <v>125330000000</v>
          </cell>
          <cell r="L168">
            <v>123830000000</v>
          </cell>
          <cell r="M168">
            <v>1500000000</v>
          </cell>
          <cell r="N168">
            <v>839280000000</v>
          </cell>
          <cell r="O168">
            <v>200000000</v>
          </cell>
          <cell r="P168">
            <v>4300000000</v>
          </cell>
          <cell r="Q168">
            <v>123630000000</v>
          </cell>
          <cell r="R168">
            <v>0</v>
          </cell>
          <cell r="S168">
            <v>716681860000</v>
          </cell>
          <cell r="T168">
            <v>0</v>
          </cell>
          <cell r="U168">
            <v>283800000</v>
          </cell>
          <cell r="V168">
            <v>34400000</v>
          </cell>
          <cell r="W168">
            <v>0</v>
          </cell>
          <cell r="X168">
            <v>72736220000</v>
          </cell>
          <cell r="Y168">
            <v>5059380000</v>
          </cell>
          <cell r="Z168">
            <v>4660267782.1264668</v>
          </cell>
        </row>
        <row r="169">
          <cell r="C169" t="str">
            <v>South Korea</v>
          </cell>
          <cell r="D169">
            <v>62220000000</v>
          </cell>
          <cell r="E169">
            <v>35400000000</v>
          </cell>
          <cell r="F169">
            <v>8590000000</v>
          </cell>
          <cell r="G169">
            <v>18230000000</v>
          </cell>
          <cell r="H169">
            <v>8054469750.000001</v>
          </cell>
          <cell r="I169">
            <v>10175530250</v>
          </cell>
          <cell r="J169">
            <v>17730000000</v>
          </cell>
          <cell r="K169">
            <v>15070000000</v>
          </cell>
          <cell r="L169">
            <v>15070000000</v>
          </cell>
          <cell r="M169"/>
          <cell r="N169">
            <v>580000000</v>
          </cell>
          <cell r="O169"/>
          <cell r="P169">
            <v>2080000000</v>
          </cell>
          <cell r="Q169"/>
          <cell r="R169">
            <v>15070000000</v>
          </cell>
          <cell r="S169">
            <v>0</v>
          </cell>
          <cell r="T169">
            <v>0</v>
          </cell>
          <cell r="U169">
            <v>19977800000</v>
          </cell>
          <cell r="V169">
            <v>0</v>
          </cell>
          <cell r="W169">
            <v>0</v>
          </cell>
          <cell r="X169">
            <v>624360000</v>
          </cell>
          <cell r="Y169">
            <v>3700580000</v>
          </cell>
          <cell r="Z169">
            <v>4194309444.1408911</v>
          </cell>
        </row>
        <row r="170">
          <cell r="C170" t="str">
            <v>Spain</v>
          </cell>
          <cell r="D170">
            <v>182472000000</v>
          </cell>
          <cell r="E170">
            <v>0</v>
          </cell>
          <cell r="F170">
            <v>153656500000</v>
          </cell>
          <cell r="G170">
            <v>28815500000</v>
          </cell>
          <cell r="H170">
            <v>24566020584</v>
          </cell>
          <cell r="I170">
            <v>4249479415.9999995</v>
          </cell>
          <cell r="J170">
            <v>275450000000</v>
          </cell>
          <cell r="K170">
            <v>125280000000</v>
          </cell>
          <cell r="L170">
            <v>87180000000</v>
          </cell>
          <cell r="M170">
            <v>38100000000</v>
          </cell>
          <cell r="N170">
            <v>103240000000</v>
          </cell>
          <cell r="O170">
            <v>10410000000</v>
          </cell>
          <cell r="P170">
            <v>46930000000</v>
          </cell>
          <cell r="Q170">
            <v>76770000000</v>
          </cell>
          <cell r="R170">
            <v>0</v>
          </cell>
          <cell r="S170">
            <v>76907220000</v>
          </cell>
          <cell r="T170">
            <v>910740000</v>
          </cell>
          <cell r="U170">
            <v>11866280000</v>
          </cell>
          <cell r="V170">
            <v>1720000</v>
          </cell>
          <cell r="W170">
            <v>0</v>
          </cell>
          <cell r="X170">
            <v>2865520000</v>
          </cell>
          <cell r="Y170">
            <v>4837500000</v>
          </cell>
          <cell r="Z170">
            <v>6079107819.161109</v>
          </cell>
        </row>
        <row r="171">
          <cell r="C171" t="str">
            <v>Sri Lanka</v>
          </cell>
          <cell r="D171">
            <v>21030000000</v>
          </cell>
          <cell r="E171">
            <v>1670000000</v>
          </cell>
          <cell r="F171">
            <v>17310000000</v>
          </cell>
          <cell r="G171">
            <v>2050000000</v>
          </cell>
          <cell r="H171">
            <v>1825990350</v>
          </cell>
          <cell r="I171">
            <v>224009650</v>
          </cell>
          <cell r="J171">
            <v>26200000000</v>
          </cell>
          <cell r="K171">
            <v>12000000000</v>
          </cell>
          <cell r="L171">
            <v>12000000000</v>
          </cell>
          <cell r="M171"/>
          <cell r="N171">
            <v>4400000000</v>
          </cell>
          <cell r="O171"/>
          <cell r="P171">
            <v>9800000000</v>
          </cell>
          <cell r="Q171"/>
          <cell r="R171">
            <v>12000000000</v>
          </cell>
          <cell r="S171">
            <v>5994200000</v>
          </cell>
          <cell r="T171">
            <v>0</v>
          </cell>
          <cell r="U171">
            <v>6020000</v>
          </cell>
          <cell r="V171">
            <v>0</v>
          </cell>
          <cell r="W171">
            <v>38700000</v>
          </cell>
          <cell r="X171">
            <v>21500000</v>
          </cell>
          <cell r="Y171">
            <v>2393380000</v>
          </cell>
          <cell r="Z171">
            <v>636658861.93003941</v>
          </cell>
        </row>
        <row r="172">
          <cell r="C172" t="str">
            <v>Sudan</v>
          </cell>
          <cell r="D172">
            <v>272390100000</v>
          </cell>
          <cell r="E172">
            <v>14057400000</v>
          </cell>
          <cell r="F172">
            <v>198930000000</v>
          </cell>
          <cell r="G172">
            <v>59402700000</v>
          </cell>
          <cell r="H172">
            <v>52961249420.100006</v>
          </cell>
          <cell r="I172">
            <v>6441450579.8999996</v>
          </cell>
          <cell r="J172">
            <v>1362450000000</v>
          </cell>
          <cell r="K172">
            <v>188580000000</v>
          </cell>
          <cell r="L172">
            <v>181480000000</v>
          </cell>
          <cell r="M172">
            <v>7100000000</v>
          </cell>
          <cell r="N172">
            <v>1172270000000</v>
          </cell>
          <cell r="O172"/>
          <cell r="P172">
            <v>1600000000</v>
          </cell>
          <cell r="Q172">
            <v>181480000000</v>
          </cell>
          <cell r="R172">
            <v>0</v>
          </cell>
          <cell r="S172">
            <v>160474280000</v>
          </cell>
          <cell r="T172">
            <v>4300000</v>
          </cell>
          <cell r="U172">
            <v>108064160000</v>
          </cell>
          <cell r="V172">
            <v>0</v>
          </cell>
          <cell r="W172">
            <v>0</v>
          </cell>
          <cell r="X172">
            <v>1021218180000</v>
          </cell>
          <cell r="Y172">
            <v>4085000000</v>
          </cell>
          <cell r="Z172">
            <v>678604507.06623042</v>
          </cell>
        </row>
        <row r="173">
          <cell r="C173" t="str">
            <v>Suriname</v>
          </cell>
          <cell r="D173">
            <v>153510000000</v>
          </cell>
          <cell r="E173">
            <v>144220000000</v>
          </cell>
          <cell r="F173">
            <v>9160000000</v>
          </cell>
          <cell r="G173">
            <v>130000000</v>
          </cell>
          <cell r="H173">
            <v>127767510</v>
          </cell>
          <cell r="I173">
            <v>2232490</v>
          </cell>
          <cell r="J173">
            <v>783000000</v>
          </cell>
          <cell r="K173">
            <v>550000000</v>
          </cell>
          <cell r="L173">
            <v>550000000</v>
          </cell>
          <cell r="M173"/>
          <cell r="N173">
            <v>173000000</v>
          </cell>
          <cell r="O173"/>
          <cell r="P173">
            <v>60000000</v>
          </cell>
          <cell r="Q173"/>
          <cell r="R173">
            <v>550000000</v>
          </cell>
          <cell r="S173">
            <v>867740000</v>
          </cell>
          <cell r="T173">
            <v>1061240000</v>
          </cell>
          <cell r="U173">
            <v>0</v>
          </cell>
          <cell r="V173">
            <v>0</v>
          </cell>
          <cell r="W173">
            <v>433440000</v>
          </cell>
          <cell r="X173">
            <v>0</v>
          </cell>
          <cell r="Y173">
            <v>2416600000</v>
          </cell>
          <cell r="Z173">
            <v>74614460.167945355</v>
          </cell>
        </row>
        <row r="174">
          <cell r="C174" t="str">
            <v>Swaziland</v>
          </cell>
          <cell r="D174">
            <v>5630000000</v>
          </cell>
          <cell r="E174">
            <v>0</v>
          </cell>
          <cell r="F174">
            <v>4230000000</v>
          </cell>
          <cell r="G174">
            <v>1400000000</v>
          </cell>
          <cell r="H174">
            <v>1051864800</v>
          </cell>
          <cell r="I174">
            <v>348135199.99999994</v>
          </cell>
          <cell r="J174">
            <v>12220000000</v>
          </cell>
          <cell r="K174">
            <v>1750000000</v>
          </cell>
          <cell r="L174">
            <v>1750000000</v>
          </cell>
          <cell r="M174"/>
          <cell r="N174">
            <v>10320000000</v>
          </cell>
          <cell r="O174"/>
          <cell r="P174">
            <v>150000000</v>
          </cell>
          <cell r="Q174"/>
          <cell r="R174">
            <v>1750000000</v>
          </cell>
          <cell r="S174">
            <v>3977500000</v>
          </cell>
          <cell r="T174">
            <v>0</v>
          </cell>
          <cell r="U174">
            <v>0</v>
          </cell>
          <cell r="V174">
            <v>0</v>
          </cell>
          <cell r="W174">
            <v>0</v>
          </cell>
          <cell r="X174">
            <v>2702980000</v>
          </cell>
          <cell r="Y174">
            <v>36980000</v>
          </cell>
          <cell r="Z174">
            <v>86755940.692373946</v>
          </cell>
        </row>
        <row r="175">
          <cell r="C175" t="str">
            <v>Sweden</v>
          </cell>
          <cell r="D175">
            <v>280730000000</v>
          </cell>
          <cell r="E175">
            <v>24170000000</v>
          </cell>
          <cell r="F175">
            <v>130920000000</v>
          </cell>
          <cell r="G175">
            <v>125640000000</v>
          </cell>
          <cell r="H175">
            <v>107903903760</v>
          </cell>
          <cell r="I175">
            <v>17736096240</v>
          </cell>
          <cell r="J175">
            <v>30850000000</v>
          </cell>
          <cell r="K175">
            <v>26250000000</v>
          </cell>
          <cell r="L175">
            <v>24480000000</v>
          </cell>
          <cell r="M175">
            <v>1770000000</v>
          </cell>
          <cell r="N175">
            <v>4510000000</v>
          </cell>
          <cell r="O175"/>
          <cell r="P175">
            <v>90000000</v>
          </cell>
          <cell r="Q175"/>
          <cell r="R175">
            <v>24480000000</v>
          </cell>
          <cell r="S175">
            <v>68567800000</v>
          </cell>
          <cell r="T175">
            <v>53973600000</v>
          </cell>
          <cell r="U175">
            <v>16356340000</v>
          </cell>
          <cell r="V175">
            <v>656180000</v>
          </cell>
          <cell r="W175">
            <v>0</v>
          </cell>
          <cell r="X175">
            <v>9029140000</v>
          </cell>
          <cell r="Y175">
            <v>76693940000</v>
          </cell>
          <cell r="Z175">
            <v>3720105455.3107438</v>
          </cell>
        </row>
        <row r="176">
          <cell r="C176" t="str">
            <v>Switzerland</v>
          </cell>
          <cell r="D176">
            <v>12350000000</v>
          </cell>
          <cell r="E176">
            <v>400000000</v>
          </cell>
          <cell r="F176">
            <v>10260000000</v>
          </cell>
          <cell r="G176">
            <v>1690000000</v>
          </cell>
          <cell r="H176">
            <v>1447767230</v>
          </cell>
          <cell r="I176">
            <v>242232769.99999997</v>
          </cell>
          <cell r="J176">
            <v>15346000000</v>
          </cell>
          <cell r="K176">
            <v>4045000000</v>
          </cell>
          <cell r="L176">
            <v>4022000000</v>
          </cell>
          <cell r="M176">
            <v>23000000</v>
          </cell>
          <cell r="N176">
            <v>11061000000</v>
          </cell>
          <cell r="O176">
            <v>1318000000</v>
          </cell>
          <cell r="P176">
            <v>240000000</v>
          </cell>
          <cell r="Q176">
            <v>2704000000</v>
          </cell>
          <cell r="R176">
            <v>0</v>
          </cell>
          <cell r="S176">
            <v>1365680000</v>
          </cell>
          <cell r="T176">
            <v>38700000</v>
          </cell>
          <cell r="U176">
            <v>2589460000</v>
          </cell>
          <cell r="V176">
            <v>1707960000</v>
          </cell>
          <cell r="W176">
            <v>0</v>
          </cell>
          <cell r="X176">
            <v>5777480000</v>
          </cell>
          <cell r="Y176">
            <v>2070880000</v>
          </cell>
          <cell r="Z176">
            <v>1736982422.6088271</v>
          </cell>
        </row>
        <row r="177">
          <cell r="C177" t="str">
            <v>Syria</v>
          </cell>
          <cell r="D177">
            <v>4910000000</v>
          </cell>
          <cell r="E177">
            <v>0</v>
          </cell>
          <cell r="F177">
            <v>1972900000</v>
          </cell>
          <cell r="G177">
            <v>2937100000</v>
          </cell>
          <cell r="H177">
            <v>1182003586.8999999</v>
          </cell>
          <cell r="I177">
            <v>1755096413.0999997</v>
          </cell>
          <cell r="J177">
            <v>139080000000</v>
          </cell>
          <cell r="K177">
            <v>46870000000</v>
          </cell>
          <cell r="L177">
            <v>37840000000</v>
          </cell>
          <cell r="M177">
            <v>9030000000</v>
          </cell>
          <cell r="N177">
            <v>82120000000</v>
          </cell>
          <cell r="O177"/>
          <cell r="P177">
            <v>10090000000</v>
          </cell>
          <cell r="Q177">
            <v>37840000000</v>
          </cell>
          <cell r="R177">
            <v>0</v>
          </cell>
          <cell r="S177">
            <v>390440000</v>
          </cell>
          <cell r="T177">
            <v>0</v>
          </cell>
          <cell r="U177">
            <v>10808480000</v>
          </cell>
          <cell r="V177">
            <v>0</v>
          </cell>
          <cell r="W177">
            <v>0</v>
          </cell>
          <cell r="X177">
            <v>146777060000</v>
          </cell>
          <cell r="Y177">
            <v>1514460000</v>
          </cell>
          <cell r="Z177">
            <v>1227607005.4272106</v>
          </cell>
        </row>
        <row r="178">
          <cell r="C178" t="str">
            <v>Tajikistan</v>
          </cell>
          <cell r="D178">
            <v>4100000000</v>
          </cell>
          <cell r="E178">
            <v>2970000000</v>
          </cell>
          <cell r="F178">
            <v>120000000</v>
          </cell>
          <cell r="G178">
            <v>1010000000</v>
          </cell>
          <cell r="H178">
            <v>107256950</v>
          </cell>
          <cell r="I178">
            <v>902743049.99999988</v>
          </cell>
          <cell r="J178">
            <v>48440000000</v>
          </cell>
          <cell r="K178">
            <v>8390000000</v>
          </cell>
          <cell r="L178">
            <v>8390000000</v>
          </cell>
          <cell r="M178"/>
          <cell r="N178">
            <v>38750000000</v>
          </cell>
          <cell r="O178"/>
          <cell r="P178">
            <v>1300000000</v>
          </cell>
          <cell r="Q178"/>
          <cell r="R178">
            <v>8390000000</v>
          </cell>
          <cell r="S178">
            <v>0</v>
          </cell>
          <cell r="T178">
            <v>68800000</v>
          </cell>
          <cell r="U178">
            <v>4982840000</v>
          </cell>
          <cell r="V178">
            <v>27284360000</v>
          </cell>
          <cell r="W178">
            <v>0</v>
          </cell>
          <cell r="X178">
            <v>56377300000</v>
          </cell>
          <cell r="Y178">
            <v>1836100000</v>
          </cell>
          <cell r="Z178">
            <v>497403362.40645707</v>
          </cell>
        </row>
        <row r="179">
          <cell r="C179" t="str">
            <v>Tanzania</v>
          </cell>
          <cell r="D179">
            <v>479200000000</v>
          </cell>
          <cell r="E179">
            <v>0</v>
          </cell>
          <cell r="F179">
            <v>476800000000</v>
          </cell>
          <cell r="G179">
            <v>2400000000.0000005</v>
          </cell>
          <cell r="H179">
            <v>2382768000</v>
          </cell>
          <cell r="I179">
            <v>17232000</v>
          </cell>
          <cell r="J179">
            <v>374500000000</v>
          </cell>
          <cell r="K179">
            <v>116000000000</v>
          </cell>
          <cell r="L179">
            <v>116000000000</v>
          </cell>
          <cell r="M179"/>
          <cell r="N179">
            <v>240000000000</v>
          </cell>
          <cell r="O179"/>
          <cell r="P179">
            <v>18500000000</v>
          </cell>
          <cell r="Q179"/>
          <cell r="R179">
            <v>116000000000</v>
          </cell>
          <cell r="S179">
            <v>238374800000</v>
          </cell>
          <cell r="T179">
            <v>54553240000</v>
          </cell>
          <cell r="U179">
            <v>196940000</v>
          </cell>
          <cell r="V179">
            <v>0</v>
          </cell>
          <cell r="W179">
            <v>0</v>
          </cell>
          <cell r="X179">
            <v>1359660000</v>
          </cell>
          <cell r="Y179">
            <v>61249200000</v>
          </cell>
          <cell r="Z179">
            <v>1018149714.0646807</v>
          </cell>
        </row>
        <row r="180">
          <cell r="C180" t="str">
            <v>Thailand</v>
          </cell>
          <cell r="D180">
            <v>162490000000</v>
          </cell>
          <cell r="E180">
            <v>67260000000</v>
          </cell>
          <cell r="F180">
            <v>55370000000</v>
          </cell>
          <cell r="G180">
            <v>39860000000</v>
          </cell>
          <cell r="H180">
            <v>26886885380</v>
          </cell>
          <cell r="I180">
            <v>12973114620</v>
          </cell>
          <cell r="J180">
            <v>210600000000</v>
          </cell>
          <cell r="K180">
            <v>157600000000</v>
          </cell>
          <cell r="L180">
            <v>157600000000</v>
          </cell>
          <cell r="M180"/>
          <cell r="N180">
            <v>8000000000</v>
          </cell>
          <cell r="O180"/>
          <cell r="P180">
            <v>45000000000</v>
          </cell>
          <cell r="Q180"/>
          <cell r="R180">
            <v>157600000000</v>
          </cell>
          <cell r="S180">
            <v>13685180000</v>
          </cell>
          <cell r="T180">
            <v>3867420000</v>
          </cell>
          <cell r="U180">
            <v>0</v>
          </cell>
          <cell r="V180">
            <v>0</v>
          </cell>
          <cell r="W180">
            <v>2687500000</v>
          </cell>
          <cell r="X180">
            <v>58480000</v>
          </cell>
          <cell r="Y180">
            <v>5126460000</v>
          </cell>
          <cell r="Z180">
            <v>2271597997.1720328</v>
          </cell>
        </row>
        <row r="181">
          <cell r="C181" t="str">
            <v>The Former Yugoslav Republic of Macedonia</v>
          </cell>
          <cell r="D181">
            <v>9980000000</v>
          </cell>
          <cell r="E181">
            <v>0</v>
          </cell>
          <cell r="F181">
            <v>8930000000</v>
          </cell>
          <cell r="G181">
            <v>1050000000</v>
          </cell>
          <cell r="H181">
            <v>939529500</v>
          </cell>
          <cell r="I181">
            <v>110470500.00000001</v>
          </cell>
          <cell r="J181">
            <v>11190000000</v>
          </cell>
          <cell r="K181">
            <v>4140000000</v>
          </cell>
          <cell r="L181">
            <v>2770000000</v>
          </cell>
          <cell r="M181">
            <v>1370000000</v>
          </cell>
          <cell r="N181">
            <v>6700000000</v>
          </cell>
          <cell r="O181"/>
          <cell r="P181">
            <v>350000000</v>
          </cell>
          <cell r="Q181">
            <v>2770000000</v>
          </cell>
          <cell r="R181">
            <v>0</v>
          </cell>
          <cell r="S181">
            <v>495360000</v>
          </cell>
          <cell r="T181">
            <v>20640000</v>
          </cell>
          <cell r="U181">
            <v>93740000</v>
          </cell>
          <cell r="V181">
            <v>0</v>
          </cell>
          <cell r="W181">
            <v>0</v>
          </cell>
          <cell r="X181">
            <v>6020000</v>
          </cell>
          <cell r="Y181">
            <v>681980000</v>
          </cell>
          <cell r="Z181">
            <v>273688980.92930222</v>
          </cell>
        </row>
        <row r="182">
          <cell r="C182" t="str">
            <v>Timor-Leste</v>
          </cell>
          <cell r="D182">
            <v>7420000000</v>
          </cell>
          <cell r="E182">
            <v>0</v>
          </cell>
          <cell r="F182">
            <v>6990000000</v>
          </cell>
          <cell r="G182">
            <v>430000000</v>
          </cell>
          <cell r="H182"/>
          <cell r="I182"/>
          <cell r="J182">
            <v>3720000000</v>
          </cell>
          <cell r="K182">
            <v>1500000000</v>
          </cell>
          <cell r="L182">
            <v>1500000000</v>
          </cell>
          <cell r="M182"/>
          <cell r="N182">
            <v>1500000000</v>
          </cell>
          <cell r="O182"/>
          <cell r="P182">
            <v>720000000</v>
          </cell>
          <cell r="Q182"/>
          <cell r="R182">
            <v>1500000000</v>
          </cell>
          <cell r="S182"/>
          <cell r="T182">
            <v>0</v>
          </cell>
          <cell r="U182">
            <v>0</v>
          </cell>
          <cell r="V182">
            <v>0</v>
          </cell>
          <cell r="W182">
            <v>1720000</v>
          </cell>
          <cell r="X182"/>
          <cell r="Y182"/>
          <cell r="Z182">
            <v>531050861.41860092</v>
          </cell>
        </row>
        <row r="183">
          <cell r="C183" t="str">
            <v>Togo</v>
          </cell>
          <cell r="D183">
            <v>2870000000</v>
          </cell>
          <cell r="E183">
            <v>0</v>
          </cell>
          <cell r="F183">
            <v>2450000000</v>
          </cell>
          <cell r="G183">
            <v>420000000</v>
          </cell>
          <cell r="H183">
            <v>358536780</v>
          </cell>
          <cell r="I183">
            <v>61463219.999999993</v>
          </cell>
          <cell r="J183">
            <v>36650000000</v>
          </cell>
          <cell r="K183">
            <v>24600000000</v>
          </cell>
          <cell r="L183">
            <v>24600000000</v>
          </cell>
          <cell r="M183"/>
          <cell r="N183">
            <v>10000000000</v>
          </cell>
          <cell r="O183"/>
          <cell r="P183">
            <v>2050000000</v>
          </cell>
          <cell r="Q183"/>
          <cell r="R183">
            <v>24600000000</v>
          </cell>
          <cell r="S183">
            <v>16851700000</v>
          </cell>
          <cell r="T183">
            <v>0</v>
          </cell>
          <cell r="U183">
            <v>860000</v>
          </cell>
          <cell r="V183">
            <v>0</v>
          </cell>
          <cell r="W183">
            <v>0</v>
          </cell>
          <cell r="X183">
            <v>13760000</v>
          </cell>
          <cell r="Y183">
            <v>268320000</v>
          </cell>
          <cell r="Z183">
            <v>179101881.56385666</v>
          </cell>
        </row>
        <row r="184">
          <cell r="C184" t="str">
            <v>Trinidad and Tobago</v>
          </cell>
          <cell r="D184">
            <v>2264000000</v>
          </cell>
          <cell r="E184">
            <v>624000000</v>
          </cell>
          <cell r="F184">
            <v>1460000000</v>
          </cell>
          <cell r="G184">
            <v>179999999.99999997</v>
          </cell>
          <cell r="H184">
            <v>160243919.99999997</v>
          </cell>
          <cell r="I184">
            <v>19756080</v>
          </cell>
          <cell r="J184">
            <v>540000000</v>
          </cell>
          <cell r="K184">
            <v>250000000</v>
          </cell>
          <cell r="L184">
            <v>250000000</v>
          </cell>
          <cell r="M184"/>
          <cell r="N184">
            <v>70000000</v>
          </cell>
          <cell r="O184"/>
          <cell r="P184">
            <v>220000000</v>
          </cell>
          <cell r="Q184"/>
          <cell r="R184">
            <v>250000000</v>
          </cell>
          <cell r="S184">
            <v>0</v>
          </cell>
          <cell r="T184">
            <v>860000</v>
          </cell>
          <cell r="U184">
            <v>1720000</v>
          </cell>
          <cell r="V184">
            <v>0</v>
          </cell>
          <cell r="W184">
            <v>73100000</v>
          </cell>
          <cell r="X184">
            <v>0</v>
          </cell>
          <cell r="Y184">
            <v>259720000</v>
          </cell>
          <cell r="Z184">
            <v>191679380.50651935</v>
          </cell>
        </row>
        <row r="185">
          <cell r="C185" t="str">
            <v>Tunisia</v>
          </cell>
          <cell r="D185">
            <v>9899999999.9999981</v>
          </cell>
          <cell r="E185">
            <v>0</v>
          </cell>
          <cell r="F185">
            <v>3160000000</v>
          </cell>
          <cell r="G185">
            <v>6739999999.999999</v>
          </cell>
          <cell r="H185">
            <v>2117135099.9999998</v>
          </cell>
          <cell r="I185">
            <v>4622864899.999999</v>
          </cell>
          <cell r="J185">
            <v>100380000000</v>
          </cell>
          <cell r="K185">
            <v>28230000000</v>
          </cell>
          <cell r="L185">
            <v>19540000000</v>
          </cell>
          <cell r="M185">
            <v>8690000000</v>
          </cell>
          <cell r="N185">
            <v>48520000000</v>
          </cell>
          <cell r="O185"/>
          <cell r="P185">
            <v>23630000000</v>
          </cell>
          <cell r="Q185">
            <v>19540000000</v>
          </cell>
          <cell r="R185">
            <v>0</v>
          </cell>
          <cell r="S185">
            <v>591680000</v>
          </cell>
          <cell r="T185">
            <v>167700000</v>
          </cell>
          <cell r="U185">
            <v>3389260000</v>
          </cell>
          <cell r="V185">
            <v>0</v>
          </cell>
          <cell r="W185">
            <v>0</v>
          </cell>
          <cell r="X185">
            <v>103249880000</v>
          </cell>
          <cell r="Y185">
            <v>1389760000</v>
          </cell>
          <cell r="Z185">
            <v>915364223.60590255</v>
          </cell>
        </row>
        <row r="186">
          <cell r="C186" t="str">
            <v>Turkey</v>
          </cell>
          <cell r="D186">
            <v>112030000000</v>
          </cell>
          <cell r="E186">
            <v>8810000000</v>
          </cell>
          <cell r="F186">
            <v>74820000000</v>
          </cell>
          <cell r="G186">
            <v>28400000000</v>
          </cell>
          <cell r="H186">
            <v>19031095600</v>
          </cell>
          <cell r="I186">
            <v>9368904400</v>
          </cell>
          <cell r="J186">
            <v>390120000000</v>
          </cell>
          <cell r="K186">
            <v>213840000000</v>
          </cell>
          <cell r="L186">
            <v>171350000000</v>
          </cell>
          <cell r="M186">
            <v>42490000000</v>
          </cell>
          <cell r="N186">
            <v>146170000000</v>
          </cell>
          <cell r="O186"/>
          <cell r="P186">
            <v>30110000000</v>
          </cell>
          <cell r="Q186">
            <v>171350000000</v>
          </cell>
          <cell r="R186">
            <v>0</v>
          </cell>
          <cell r="S186">
            <v>11584200000</v>
          </cell>
          <cell r="T186">
            <v>3265420000</v>
          </cell>
          <cell r="U186">
            <v>130603040000</v>
          </cell>
          <cell r="V186">
            <v>7740000</v>
          </cell>
          <cell r="W186">
            <v>0</v>
          </cell>
          <cell r="X186">
            <v>28902880000</v>
          </cell>
          <cell r="Y186">
            <v>17365120000</v>
          </cell>
          <cell r="Z186">
            <v>6219035843.4997311</v>
          </cell>
        </row>
        <row r="187">
          <cell r="C187" t="str">
            <v>Turkmenistan</v>
          </cell>
          <cell r="D187">
            <v>41270000000</v>
          </cell>
          <cell r="E187">
            <v>1040000000</v>
          </cell>
          <cell r="F187">
            <v>40230000000</v>
          </cell>
          <cell r="G187">
            <v>0</v>
          </cell>
          <cell r="H187">
            <v>0</v>
          </cell>
          <cell r="I187">
            <v>0</v>
          </cell>
          <cell r="J187">
            <v>340000000000</v>
          </cell>
          <cell r="K187">
            <v>19400000000</v>
          </cell>
          <cell r="L187">
            <v>19400000000</v>
          </cell>
          <cell r="M187"/>
          <cell r="N187">
            <v>320000000000</v>
          </cell>
          <cell r="O187"/>
          <cell r="P187">
            <v>600000000</v>
          </cell>
          <cell r="Q187"/>
          <cell r="R187">
            <v>19400000000</v>
          </cell>
          <cell r="S187">
            <v>88580000</v>
          </cell>
          <cell r="T187">
            <v>4300000</v>
          </cell>
          <cell r="U187">
            <v>6689940000</v>
          </cell>
          <cell r="V187">
            <v>16340000</v>
          </cell>
          <cell r="W187">
            <v>0</v>
          </cell>
          <cell r="X187">
            <v>489843100000</v>
          </cell>
          <cell r="Y187">
            <v>10386220000</v>
          </cell>
          <cell r="Z187">
            <v>233499460.63869619</v>
          </cell>
        </row>
        <row r="188">
          <cell r="C188" t="str">
            <v>Turks and Caicos Islands</v>
          </cell>
          <cell r="D188">
            <v>344000000</v>
          </cell>
          <cell r="E188">
            <v>0</v>
          </cell>
          <cell r="F188">
            <v>344000000</v>
          </cell>
          <cell r="G188">
            <v>0</v>
          </cell>
          <cell r="H188">
            <v>0</v>
          </cell>
          <cell r="I188">
            <v>0</v>
          </cell>
          <cell r="J188">
            <v>10000000</v>
          </cell>
          <cell r="K188">
            <v>10000000</v>
          </cell>
          <cell r="L188">
            <v>10000000</v>
          </cell>
          <cell r="M188"/>
          <cell r="N188"/>
          <cell r="O188"/>
          <cell r="P188"/>
          <cell r="Q188"/>
          <cell r="R188">
            <v>10000000</v>
          </cell>
          <cell r="S188">
            <v>860000</v>
          </cell>
          <cell r="T188">
            <v>24940000</v>
          </cell>
          <cell r="U188">
            <v>6020000</v>
          </cell>
          <cell r="V188">
            <v>0</v>
          </cell>
          <cell r="W188">
            <v>20640000</v>
          </cell>
          <cell r="X188">
            <v>18920000</v>
          </cell>
          <cell r="Y188">
            <v>292400000</v>
          </cell>
          <cell r="Z188">
            <v>3399580.0242107371</v>
          </cell>
        </row>
        <row r="189">
          <cell r="C189" t="str">
            <v>Uganda</v>
          </cell>
          <cell r="D189">
            <v>27530000000</v>
          </cell>
          <cell r="E189">
            <v>0</v>
          </cell>
          <cell r="F189">
            <v>26980000000</v>
          </cell>
          <cell r="G189">
            <v>550000000</v>
          </cell>
          <cell r="H189">
            <v>540612600</v>
          </cell>
          <cell r="I189">
            <v>9387400</v>
          </cell>
          <cell r="J189">
            <v>142650000000</v>
          </cell>
          <cell r="K189">
            <v>67500000000</v>
          </cell>
          <cell r="L189">
            <v>67500000000</v>
          </cell>
          <cell r="M189"/>
          <cell r="N189">
            <v>53150000000</v>
          </cell>
          <cell r="O189"/>
          <cell r="P189">
            <v>22000000000</v>
          </cell>
          <cell r="Q189"/>
          <cell r="R189">
            <v>67500000000</v>
          </cell>
          <cell r="S189">
            <v>55428720000</v>
          </cell>
          <cell r="T189">
            <v>11824140000</v>
          </cell>
          <cell r="U189">
            <v>13760000</v>
          </cell>
          <cell r="V189">
            <v>0</v>
          </cell>
          <cell r="W189">
            <v>0</v>
          </cell>
          <cell r="X189">
            <v>2580000</v>
          </cell>
          <cell r="Y189">
            <v>37041920000</v>
          </cell>
          <cell r="Z189">
            <v>926919186.75117195</v>
          </cell>
        </row>
        <row r="190">
          <cell r="C190" t="str">
            <v>Ukraine</v>
          </cell>
          <cell r="D190">
            <v>95480000000</v>
          </cell>
          <cell r="E190">
            <v>590000000</v>
          </cell>
          <cell r="F190">
            <v>46710000000</v>
          </cell>
          <cell r="G190">
            <v>48180000000</v>
          </cell>
          <cell r="H190">
            <v>23975138879.999996</v>
          </cell>
          <cell r="I190">
            <v>24204861120.000004</v>
          </cell>
          <cell r="J190">
            <v>412670000000</v>
          </cell>
          <cell r="K190">
            <v>324770000000</v>
          </cell>
          <cell r="L190">
            <v>310120000000</v>
          </cell>
          <cell r="M190">
            <v>14650000000</v>
          </cell>
          <cell r="N190">
            <v>78930000000</v>
          </cell>
          <cell r="O190"/>
          <cell r="P190">
            <v>8970000000</v>
          </cell>
          <cell r="Q190">
            <v>310120000000</v>
          </cell>
          <cell r="R190">
            <v>0</v>
          </cell>
          <cell r="S190">
            <v>7740000</v>
          </cell>
          <cell r="T190">
            <v>2193000000</v>
          </cell>
          <cell r="U190">
            <v>6951380000</v>
          </cell>
          <cell r="V190">
            <v>2580000</v>
          </cell>
          <cell r="W190">
            <v>0</v>
          </cell>
          <cell r="X190">
            <v>371520000</v>
          </cell>
          <cell r="Y190">
            <v>23607860000</v>
          </cell>
          <cell r="Z190">
            <v>9096625963.7390842</v>
          </cell>
        </row>
        <row r="191">
          <cell r="C191" t="str">
            <v>United Arab Emirates</v>
          </cell>
          <cell r="D191">
            <v>3173000000</v>
          </cell>
          <cell r="E191">
            <v>0</v>
          </cell>
          <cell r="F191">
            <v>0</v>
          </cell>
          <cell r="G191">
            <v>3173000000</v>
          </cell>
          <cell r="H191">
            <v>0</v>
          </cell>
          <cell r="I191">
            <v>3173000000</v>
          </cell>
          <cell r="J191">
            <v>3973000000</v>
          </cell>
          <cell r="K191">
            <v>506000000</v>
          </cell>
          <cell r="L191">
            <v>343000000</v>
          </cell>
          <cell r="M191">
            <v>163000000</v>
          </cell>
          <cell r="N191">
            <v>3050000000</v>
          </cell>
          <cell r="O191"/>
          <cell r="P191">
            <v>417000000</v>
          </cell>
          <cell r="Q191">
            <v>343000000</v>
          </cell>
          <cell r="R191">
            <v>0</v>
          </cell>
          <cell r="S191">
            <v>2580000</v>
          </cell>
          <cell r="T191">
            <v>0</v>
          </cell>
          <cell r="U191">
            <v>30960000</v>
          </cell>
          <cell r="V191">
            <v>0</v>
          </cell>
          <cell r="W191">
            <v>15480000</v>
          </cell>
          <cell r="X191">
            <v>75536380000</v>
          </cell>
          <cell r="Y191">
            <v>434300000</v>
          </cell>
          <cell r="Z191">
            <v>548146800.24899578</v>
          </cell>
        </row>
        <row r="192">
          <cell r="C192" t="str">
            <v>United Kingdom</v>
          </cell>
          <cell r="D192">
            <v>30590000000</v>
          </cell>
          <cell r="E192">
            <v>0</v>
          </cell>
          <cell r="F192">
            <v>3430000000</v>
          </cell>
          <cell r="G192">
            <v>27160000000</v>
          </cell>
          <cell r="H192">
            <v>6240851960</v>
          </cell>
          <cell r="I192">
            <v>20919148040</v>
          </cell>
          <cell r="J192">
            <v>172240000000</v>
          </cell>
          <cell r="K192">
            <v>59700000000</v>
          </cell>
          <cell r="L192">
            <v>57960000000</v>
          </cell>
          <cell r="M192">
            <v>1740000000</v>
          </cell>
          <cell r="N192">
            <v>112080000000</v>
          </cell>
          <cell r="O192">
            <v>12320000000</v>
          </cell>
          <cell r="P192">
            <v>460000000</v>
          </cell>
          <cell r="Q192">
            <v>45640000000</v>
          </cell>
          <cell r="R192">
            <v>0</v>
          </cell>
          <cell r="S192">
            <v>39391440000</v>
          </cell>
          <cell r="T192">
            <v>19908140000</v>
          </cell>
          <cell r="U192">
            <v>8579360000</v>
          </cell>
          <cell r="V192">
            <v>0</v>
          </cell>
          <cell r="W192">
            <v>0</v>
          </cell>
          <cell r="X192">
            <v>1579820000</v>
          </cell>
          <cell r="Y192">
            <v>7364180000</v>
          </cell>
          <cell r="Z192">
            <v>20151185482.661343</v>
          </cell>
        </row>
        <row r="193">
          <cell r="C193" t="str">
            <v>United States</v>
          </cell>
          <cell r="D193">
            <v>3087200000000</v>
          </cell>
          <cell r="E193">
            <v>752940000000</v>
          </cell>
          <cell r="F193">
            <v>2078620000000</v>
          </cell>
          <cell r="G193">
            <v>255640000000</v>
          </cell>
          <cell r="H193">
            <v>227294892440</v>
          </cell>
          <cell r="I193">
            <v>28345107560</v>
          </cell>
          <cell r="J193">
            <v>4084262000000</v>
          </cell>
          <cell r="K193">
            <v>1559262000000</v>
          </cell>
          <cell r="L193">
            <v>1559262000000</v>
          </cell>
          <cell r="M193"/>
          <cell r="N193">
            <v>2499000000000</v>
          </cell>
          <cell r="O193"/>
          <cell r="P193">
            <v>26000000000</v>
          </cell>
          <cell r="Q193"/>
          <cell r="R193">
            <v>1559262000000</v>
          </cell>
          <cell r="S193">
            <v>3822946820000</v>
          </cell>
          <cell r="T193">
            <v>472423800000</v>
          </cell>
          <cell r="U193">
            <v>378584040000</v>
          </cell>
          <cell r="V193">
            <v>148020620000</v>
          </cell>
          <cell r="W193">
            <v>2924860000</v>
          </cell>
          <cell r="X193">
            <v>203789040000</v>
          </cell>
          <cell r="Y193">
            <v>462396200000</v>
          </cell>
          <cell r="Z193">
            <v>199767499657.65945</v>
          </cell>
        </row>
        <row r="194">
          <cell r="C194" t="str">
            <v>Uruguay</v>
          </cell>
          <cell r="D194">
            <v>17313000000</v>
          </cell>
          <cell r="E194">
            <v>3010000000</v>
          </cell>
          <cell r="F194">
            <v>4513000000</v>
          </cell>
          <cell r="G194">
            <v>9790000000</v>
          </cell>
          <cell r="H194">
            <v>3131713309.9999995</v>
          </cell>
          <cell r="I194">
            <v>6658286690</v>
          </cell>
          <cell r="J194">
            <v>144330000000</v>
          </cell>
          <cell r="K194">
            <v>20330000000</v>
          </cell>
          <cell r="L194">
            <v>18250000000</v>
          </cell>
          <cell r="M194">
            <v>2080000000</v>
          </cell>
          <cell r="N194">
            <v>123620000000</v>
          </cell>
          <cell r="O194">
            <v>5050000000</v>
          </cell>
          <cell r="P194">
            <v>380000000</v>
          </cell>
          <cell r="Q194">
            <v>13200000000</v>
          </cell>
          <cell r="R194">
            <v>0</v>
          </cell>
          <cell r="S194">
            <v>47300000</v>
          </cell>
          <cell r="T194">
            <v>14620000</v>
          </cell>
          <cell r="U194">
            <v>22360000</v>
          </cell>
          <cell r="V194">
            <v>0</v>
          </cell>
          <cell r="W194">
            <v>0</v>
          </cell>
          <cell r="X194">
            <v>490200000</v>
          </cell>
          <cell r="Y194">
            <v>4723980000</v>
          </cell>
          <cell r="Z194">
            <v>514596480.89215887</v>
          </cell>
        </row>
        <row r="195">
          <cell r="C195" t="str">
            <v>US Virgin Islands</v>
          </cell>
          <cell r="D195">
            <v>181600000</v>
          </cell>
          <cell r="E195">
            <v>0</v>
          </cell>
          <cell r="F195">
            <v>181600000</v>
          </cell>
          <cell r="G195">
            <v>0</v>
          </cell>
          <cell r="H195">
            <v>0</v>
          </cell>
          <cell r="I195">
            <v>0</v>
          </cell>
          <cell r="J195">
            <v>40000000</v>
          </cell>
          <cell r="K195">
            <v>10000000</v>
          </cell>
          <cell r="L195">
            <v>10000000</v>
          </cell>
          <cell r="M195"/>
          <cell r="N195">
            <v>20000000</v>
          </cell>
          <cell r="O195"/>
          <cell r="P195">
            <v>10000000</v>
          </cell>
          <cell r="Q195"/>
          <cell r="R195">
            <v>10000000</v>
          </cell>
          <cell r="S195">
            <v>0</v>
          </cell>
          <cell r="T195">
            <v>860000</v>
          </cell>
          <cell r="U195">
            <v>0</v>
          </cell>
          <cell r="V195">
            <v>0</v>
          </cell>
          <cell r="W195">
            <v>0</v>
          </cell>
          <cell r="X195">
            <v>860000</v>
          </cell>
          <cell r="Y195">
            <v>84280000</v>
          </cell>
          <cell r="Z195">
            <v>12316060.021622119</v>
          </cell>
        </row>
        <row r="196">
          <cell r="C196" t="str">
            <v>Uzbekistan</v>
          </cell>
          <cell r="D196">
            <v>32755000000</v>
          </cell>
          <cell r="E196">
            <v>720000000</v>
          </cell>
          <cell r="F196">
            <v>25685000000</v>
          </cell>
          <cell r="G196">
            <v>6350000000</v>
          </cell>
          <cell r="H196">
            <v>5091493500</v>
          </cell>
          <cell r="I196">
            <v>1258506500</v>
          </cell>
          <cell r="J196">
            <v>266700000000</v>
          </cell>
          <cell r="K196">
            <v>43500000000</v>
          </cell>
          <cell r="L196">
            <v>43500000000</v>
          </cell>
          <cell r="M196"/>
          <cell r="N196">
            <v>220000000000</v>
          </cell>
          <cell r="O196"/>
          <cell r="P196">
            <v>3200000000</v>
          </cell>
          <cell r="Q196"/>
          <cell r="R196">
            <v>43500000000</v>
          </cell>
          <cell r="S196">
            <v>0</v>
          </cell>
          <cell r="T196">
            <v>13760000</v>
          </cell>
          <cell r="U196">
            <v>44726020000</v>
          </cell>
          <cell r="V196">
            <v>399040000</v>
          </cell>
          <cell r="W196">
            <v>0</v>
          </cell>
          <cell r="X196">
            <v>407646020000</v>
          </cell>
          <cell r="Y196">
            <v>10672600000</v>
          </cell>
          <cell r="Z196">
            <v>2746307669.2529721</v>
          </cell>
        </row>
        <row r="197">
          <cell r="C197" t="str">
            <v>Vanuatu</v>
          </cell>
          <cell r="D197">
            <v>4400000000</v>
          </cell>
          <cell r="E197">
            <v>0</v>
          </cell>
          <cell r="F197">
            <v>4400000000</v>
          </cell>
          <cell r="G197">
            <v>0</v>
          </cell>
          <cell r="H197">
            <v>0</v>
          </cell>
          <cell r="I197">
            <v>0</v>
          </cell>
          <cell r="J197">
            <v>1870000000</v>
          </cell>
          <cell r="K197">
            <v>200000000</v>
          </cell>
          <cell r="L197">
            <v>200000000</v>
          </cell>
          <cell r="M197"/>
          <cell r="N197">
            <v>420000000</v>
          </cell>
          <cell r="O197"/>
          <cell r="P197">
            <v>1250000000</v>
          </cell>
          <cell r="Q197"/>
          <cell r="R197">
            <v>200000000</v>
          </cell>
          <cell r="S197">
            <v>15480000</v>
          </cell>
          <cell r="T197">
            <v>0</v>
          </cell>
          <cell r="U197">
            <v>0</v>
          </cell>
          <cell r="V197">
            <v>0</v>
          </cell>
          <cell r="W197">
            <v>6020000</v>
          </cell>
          <cell r="X197">
            <v>65360000</v>
          </cell>
          <cell r="Y197">
            <v>1426740000</v>
          </cell>
          <cell r="Z197">
            <v>3997280.0529003115</v>
          </cell>
        </row>
        <row r="198">
          <cell r="C198" t="str">
            <v>Vatican City</v>
          </cell>
          <cell r="D198"/>
          <cell r="E198"/>
          <cell r="F198"/>
          <cell r="G198"/>
          <cell r="H198"/>
          <cell r="I198"/>
          <cell r="J198"/>
          <cell r="K198"/>
          <cell r="L198"/>
          <cell r="M198"/>
          <cell r="N198"/>
          <cell r="O198"/>
          <cell r="P198"/>
          <cell r="Q198"/>
          <cell r="R198"/>
          <cell r="S198">
            <v>0</v>
          </cell>
          <cell r="T198">
            <v>0</v>
          </cell>
          <cell r="U198">
            <v>0</v>
          </cell>
          <cell r="V198">
            <v>0</v>
          </cell>
          <cell r="W198">
            <v>0</v>
          </cell>
          <cell r="X198">
            <v>0</v>
          </cell>
          <cell r="Y198">
            <v>0</v>
          </cell>
          <cell r="Z198">
            <v>9757.0586988981195</v>
          </cell>
        </row>
        <row r="199">
          <cell r="C199" t="str">
            <v>Venezuela</v>
          </cell>
          <cell r="D199">
            <v>475050000000</v>
          </cell>
          <cell r="E199">
            <v>465680000000</v>
          </cell>
          <cell r="F199">
            <v>3800000000</v>
          </cell>
          <cell r="G199">
            <v>5570000000</v>
          </cell>
          <cell r="H199">
            <v>4359639000</v>
          </cell>
          <cell r="I199">
            <v>1210361000</v>
          </cell>
          <cell r="J199">
            <v>216000000000</v>
          </cell>
          <cell r="K199">
            <v>27000000000</v>
          </cell>
          <cell r="L199">
            <v>27000000000</v>
          </cell>
          <cell r="M199"/>
          <cell r="N199">
            <v>182000000000</v>
          </cell>
          <cell r="O199"/>
          <cell r="P199">
            <v>7000000000</v>
          </cell>
          <cell r="Q199"/>
          <cell r="R199">
            <v>27000000000</v>
          </cell>
          <cell r="S199">
            <v>9632000000</v>
          </cell>
          <cell r="T199">
            <v>4947580000</v>
          </cell>
          <cell r="U199">
            <v>2281580000</v>
          </cell>
          <cell r="V199">
            <v>61060000</v>
          </cell>
          <cell r="W199">
            <v>2746840000</v>
          </cell>
          <cell r="X199">
            <v>94600000</v>
          </cell>
          <cell r="Y199">
            <v>16007180000</v>
          </cell>
          <cell r="Z199">
            <v>2496197308.9345999</v>
          </cell>
        </row>
        <row r="200">
          <cell r="C200" t="str">
            <v>Vietnam</v>
          </cell>
          <cell r="D200">
            <v>141280000000</v>
          </cell>
          <cell r="E200">
            <v>830000000</v>
          </cell>
          <cell r="F200">
            <v>102220000000</v>
          </cell>
          <cell r="G200">
            <v>38230000000</v>
          </cell>
          <cell r="H200">
            <v>28441858410</v>
          </cell>
          <cell r="I200">
            <v>9788141590</v>
          </cell>
          <cell r="J200">
            <v>107686000000</v>
          </cell>
          <cell r="K200">
            <v>64376000000</v>
          </cell>
          <cell r="L200">
            <v>64376000000</v>
          </cell>
          <cell r="M200"/>
          <cell r="N200">
            <v>6420000000</v>
          </cell>
          <cell r="O200">
            <v>444000000</v>
          </cell>
          <cell r="P200">
            <v>36890000000</v>
          </cell>
          <cell r="Q200">
            <v>63932000000</v>
          </cell>
          <cell r="R200">
            <v>0</v>
          </cell>
          <cell r="S200">
            <v>39913460000</v>
          </cell>
          <cell r="T200">
            <v>52460000</v>
          </cell>
          <cell r="U200">
            <v>25800000</v>
          </cell>
          <cell r="V200">
            <v>0</v>
          </cell>
          <cell r="W200">
            <v>645000000</v>
          </cell>
          <cell r="X200">
            <v>162540000</v>
          </cell>
          <cell r="Y200">
            <v>6310680000</v>
          </cell>
          <cell r="Z200">
            <v>2316535568.7769279</v>
          </cell>
        </row>
        <row r="201">
          <cell r="C201" t="str">
            <v>Yemen</v>
          </cell>
          <cell r="D201">
            <v>5490000000</v>
          </cell>
          <cell r="E201">
            <v>0</v>
          </cell>
          <cell r="F201">
            <v>5490000000</v>
          </cell>
          <cell r="G201">
            <v>0</v>
          </cell>
          <cell r="H201">
            <v>0</v>
          </cell>
          <cell r="I201">
            <v>0</v>
          </cell>
          <cell r="J201">
            <v>235790000000</v>
          </cell>
          <cell r="K201">
            <v>12910000000</v>
          </cell>
          <cell r="L201">
            <v>11910000000</v>
          </cell>
          <cell r="M201">
            <v>1000000000</v>
          </cell>
          <cell r="N201">
            <v>220000000000</v>
          </cell>
          <cell r="O201">
            <v>180000000</v>
          </cell>
          <cell r="P201">
            <v>2880000000</v>
          </cell>
          <cell r="Q201">
            <v>11730000000</v>
          </cell>
          <cell r="R201">
            <v>0</v>
          </cell>
          <cell r="S201">
            <v>4300000</v>
          </cell>
          <cell r="T201">
            <v>0</v>
          </cell>
          <cell r="U201">
            <v>127280000</v>
          </cell>
          <cell r="V201">
            <v>0</v>
          </cell>
          <cell r="W201">
            <v>92020000</v>
          </cell>
          <cell r="X201">
            <v>439015380000</v>
          </cell>
          <cell r="Y201">
            <v>23915740000</v>
          </cell>
          <cell r="Z201">
            <v>991711585.21034443</v>
          </cell>
        </row>
        <row r="202">
          <cell r="C202" t="str">
            <v>Zambia</v>
          </cell>
          <cell r="D202">
            <v>494680000000</v>
          </cell>
          <cell r="E202">
            <v>0</v>
          </cell>
          <cell r="F202">
            <v>494060000000</v>
          </cell>
          <cell r="G202">
            <v>620000000</v>
          </cell>
          <cell r="H202">
            <v>619223140</v>
          </cell>
          <cell r="I202">
            <v>776860.00000000012</v>
          </cell>
          <cell r="J202">
            <v>234360000000</v>
          </cell>
          <cell r="K202">
            <v>34000000000</v>
          </cell>
          <cell r="L202">
            <v>34000000000</v>
          </cell>
          <cell r="M202"/>
          <cell r="N202">
            <v>200000000000</v>
          </cell>
          <cell r="O202"/>
          <cell r="P202">
            <v>360000000</v>
          </cell>
          <cell r="Q202"/>
          <cell r="R202">
            <v>34000000000</v>
          </cell>
          <cell r="S202">
            <v>217905940000</v>
          </cell>
          <cell r="T202">
            <v>977820000</v>
          </cell>
          <cell r="U202">
            <v>55040000</v>
          </cell>
          <cell r="V202">
            <v>0</v>
          </cell>
          <cell r="W202">
            <v>0</v>
          </cell>
          <cell r="X202">
            <v>67940000</v>
          </cell>
          <cell r="Y202">
            <v>14599360000</v>
          </cell>
          <cell r="Z202">
            <v>229500462.40694562</v>
          </cell>
        </row>
        <row r="203">
          <cell r="C203" t="str">
            <v>Zimbabwe</v>
          </cell>
          <cell r="D203">
            <v>156240000000</v>
          </cell>
          <cell r="E203">
            <v>8010000000</v>
          </cell>
          <cell r="F203">
            <v>147360000000</v>
          </cell>
          <cell r="G203">
            <v>870000000</v>
          </cell>
          <cell r="H203">
            <v>863661180</v>
          </cell>
          <cell r="I203">
            <v>6338819.9999999991</v>
          </cell>
          <cell r="J203">
            <v>162000000000</v>
          </cell>
          <cell r="K203">
            <v>40000000000</v>
          </cell>
          <cell r="L203">
            <v>40000000000</v>
          </cell>
          <cell r="M203"/>
          <cell r="N203">
            <v>121000000000</v>
          </cell>
          <cell r="O203"/>
          <cell r="P203">
            <v>1000000000</v>
          </cell>
          <cell r="Q203"/>
          <cell r="R203">
            <v>40000000000</v>
          </cell>
          <cell r="S203">
            <v>53280440000</v>
          </cell>
          <cell r="T203">
            <v>0</v>
          </cell>
          <cell r="U203">
            <v>0</v>
          </cell>
          <cell r="V203">
            <v>0</v>
          </cell>
          <cell r="W203">
            <v>0</v>
          </cell>
          <cell r="X203">
            <v>1260760000</v>
          </cell>
          <cell r="Y203">
            <v>3231880000</v>
          </cell>
          <cell r="Z203">
            <v>874868550.98724818</v>
          </cell>
        </row>
        <row r="206">
          <cell r="C206" t="e">
            <v>#N/A</v>
          </cell>
          <cell r="D206">
            <v>177100000</v>
          </cell>
          <cell r="E206">
            <v>0</v>
          </cell>
          <cell r="F206">
            <v>177100000</v>
          </cell>
          <cell r="G206">
            <v>0</v>
          </cell>
          <cell r="H206">
            <v>0</v>
          </cell>
          <cell r="I206">
            <v>0</v>
          </cell>
          <cell r="J206">
            <v>49000000</v>
          </cell>
          <cell r="K206">
            <v>30000000</v>
          </cell>
          <cell r="L206">
            <v>30000000</v>
          </cell>
          <cell r="M206"/>
          <cell r="N206"/>
          <cell r="O206"/>
          <cell r="P206">
            <v>19000000</v>
          </cell>
          <cell r="Q206"/>
          <cell r="R206">
            <v>30000000</v>
          </cell>
          <cell r="S206"/>
          <cell r="T206">
            <v>0</v>
          </cell>
          <cell r="U206">
            <v>0</v>
          </cell>
          <cell r="V206">
            <v>0</v>
          </cell>
          <cell r="W206">
            <v>0</v>
          </cell>
          <cell r="X206"/>
          <cell r="Y206"/>
          <cell r="Z206">
            <v>21375299.954730973</v>
          </cell>
        </row>
        <row r="207">
          <cell r="C207" t="e">
            <v>#N/A</v>
          </cell>
          <cell r="D207">
            <v>10000000</v>
          </cell>
          <cell r="E207">
            <v>0</v>
          </cell>
          <cell r="F207">
            <v>10000000</v>
          </cell>
          <cell r="G207">
            <v>0</v>
          </cell>
          <cell r="H207">
            <v>0</v>
          </cell>
          <cell r="I207">
            <v>0</v>
          </cell>
          <cell r="J207">
            <v>3000000</v>
          </cell>
          <cell r="K207">
            <v>3000000</v>
          </cell>
          <cell r="L207">
            <v>3000000</v>
          </cell>
          <cell r="M207"/>
          <cell r="N207"/>
          <cell r="O207"/>
          <cell r="P207"/>
          <cell r="Q207"/>
          <cell r="R207">
            <v>3000000</v>
          </cell>
          <cell r="S207"/>
          <cell r="T207">
            <v>0</v>
          </cell>
          <cell r="U207">
            <v>0</v>
          </cell>
          <cell r="V207">
            <v>0</v>
          </cell>
          <cell r="W207">
            <v>0</v>
          </cell>
          <cell r="X207"/>
          <cell r="Y207"/>
          <cell r="Z207">
            <v>1532520.0109183793</v>
          </cell>
        </row>
        <row r="208">
          <cell r="C208" t="e">
            <v>#N/A</v>
          </cell>
          <cell r="D208">
            <v>850900000</v>
          </cell>
          <cell r="E208">
            <v>0</v>
          </cell>
          <cell r="F208">
            <v>0</v>
          </cell>
          <cell r="G208">
            <v>850900000</v>
          </cell>
          <cell r="H208">
            <v>0</v>
          </cell>
          <cell r="I208">
            <v>850900000</v>
          </cell>
          <cell r="J208">
            <v>780000000</v>
          </cell>
          <cell r="K208">
            <v>500000000</v>
          </cell>
          <cell r="L208">
            <v>500000000</v>
          </cell>
          <cell r="M208"/>
          <cell r="N208">
            <v>250000000</v>
          </cell>
          <cell r="O208"/>
          <cell r="P208">
            <v>30000000</v>
          </cell>
          <cell r="Q208"/>
          <cell r="R208">
            <v>500000000</v>
          </cell>
          <cell r="S208"/>
          <cell r="T208">
            <v>0</v>
          </cell>
          <cell r="U208">
            <v>146200000</v>
          </cell>
          <cell r="V208">
            <v>0</v>
          </cell>
          <cell r="W208">
            <v>0</v>
          </cell>
          <cell r="X208"/>
          <cell r="Y208"/>
          <cell r="Z208">
            <v>58270160.210691407</v>
          </cell>
        </row>
        <row r="209">
          <cell r="C209" t="e">
            <v>#N/A</v>
          </cell>
          <cell r="D209">
            <v>151000000</v>
          </cell>
          <cell r="E209">
            <v>0</v>
          </cell>
          <cell r="F209">
            <v>140000000</v>
          </cell>
          <cell r="G209">
            <v>11000000</v>
          </cell>
          <cell r="H209">
            <v>10266663</v>
          </cell>
          <cell r="I209">
            <v>733337.00000000023</v>
          </cell>
          <cell r="J209">
            <v>13400000</v>
          </cell>
          <cell r="K209">
            <v>7000000</v>
          </cell>
          <cell r="L209">
            <v>7000000</v>
          </cell>
          <cell r="M209"/>
          <cell r="N209"/>
          <cell r="O209"/>
          <cell r="P209">
            <v>6400000</v>
          </cell>
          <cell r="Q209"/>
          <cell r="R209">
            <v>7000000</v>
          </cell>
          <cell r="S209"/>
          <cell r="T209">
            <v>0</v>
          </cell>
          <cell r="U209">
            <v>0</v>
          </cell>
          <cell r="V209">
            <v>0</v>
          </cell>
          <cell r="W209">
            <v>0</v>
          </cell>
          <cell r="X209"/>
          <cell r="Y209"/>
          <cell r="Z209">
            <v>12542240.009438243</v>
          </cell>
        </row>
        <row r="210">
          <cell r="C210" t="e">
            <v>#N/A</v>
          </cell>
          <cell r="D210">
            <v>1550000000</v>
          </cell>
          <cell r="E210">
            <v>400000000</v>
          </cell>
          <cell r="F210">
            <v>1050000000</v>
          </cell>
          <cell r="G210">
            <v>100000000</v>
          </cell>
          <cell r="H210">
            <v>91304300</v>
          </cell>
          <cell r="I210">
            <v>8695700</v>
          </cell>
          <cell r="J210">
            <v>420000000</v>
          </cell>
          <cell r="K210"/>
          <cell r="L210"/>
          <cell r="M210"/>
          <cell r="N210">
            <v>200000000</v>
          </cell>
          <cell r="O210"/>
          <cell r="P210">
            <v>220000000</v>
          </cell>
          <cell r="Q210"/>
          <cell r="R210"/>
          <cell r="S210"/>
          <cell r="T210">
            <v>0</v>
          </cell>
          <cell r="U210">
            <v>0</v>
          </cell>
          <cell r="V210">
            <v>0</v>
          </cell>
          <cell r="W210">
            <v>0</v>
          </cell>
          <cell r="X210"/>
          <cell r="Y210"/>
          <cell r="Z210">
            <v>291495279.77401352</v>
          </cell>
        </row>
        <row r="211">
          <cell r="C211" t="e">
            <v>#N/A</v>
          </cell>
          <cell r="D211">
            <v>250000000</v>
          </cell>
          <cell r="E211">
            <v>0</v>
          </cell>
          <cell r="F211">
            <v>250000000</v>
          </cell>
          <cell r="G211">
            <v>0</v>
          </cell>
          <cell r="H211">
            <v>0</v>
          </cell>
          <cell r="I211">
            <v>0</v>
          </cell>
          <cell r="J211">
            <v>180000000</v>
          </cell>
          <cell r="K211">
            <v>10000000</v>
          </cell>
          <cell r="L211">
            <v>10000000</v>
          </cell>
          <cell r="M211"/>
          <cell r="N211">
            <v>80000000</v>
          </cell>
          <cell r="O211"/>
          <cell r="P211">
            <v>90000000</v>
          </cell>
          <cell r="Q211"/>
          <cell r="R211">
            <v>10000000</v>
          </cell>
          <cell r="S211"/>
          <cell r="T211">
            <v>0</v>
          </cell>
          <cell r="U211">
            <v>0</v>
          </cell>
          <cell r="V211">
            <v>0</v>
          </cell>
          <cell r="W211">
            <v>860000</v>
          </cell>
          <cell r="X211"/>
          <cell r="Y211"/>
          <cell r="Z211">
            <v>236840559.94369063</v>
          </cell>
        </row>
        <row r="212">
          <cell r="C212" t="e">
            <v>#N/A</v>
          </cell>
          <cell r="D212">
            <v>125000000</v>
          </cell>
          <cell r="E212">
            <v>0</v>
          </cell>
          <cell r="F212">
            <v>125000000</v>
          </cell>
          <cell r="G212">
            <v>0</v>
          </cell>
          <cell r="H212">
            <v>0</v>
          </cell>
          <cell r="I212">
            <v>0</v>
          </cell>
          <cell r="J212">
            <v>340000000</v>
          </cell>
          <cell r="K212">
            <v>20000000</v>
          </cell>
          <cell r="L212">
            <v>20000000</v>
          </cell>
          <cell r="M212"/>
          <cell r="N212"/>
          <cell r="O212"/>
          <cell r="P212">
            <v>320000000</v>
          </cell>
          <cell r="Q212"/>
          <cell r="R212">
            <v>20000000</v>
          </cell>
          <cell r="S212"/>
          <cell r="T212">
            <v>0</v>
          </cell>
          <cell r="U212">
            <v>0</v>
          </cell>
          <cell r="V212">
            <v>0</v>
          </cell>
          <cell r="W212">
            <v>0</v>
          </cell>
          <cell r="X212"/>
          <cell r="Y212"/>
          <cell r="Z212">
            <v>57181400.046646565</v>
          </cell>
        </row>
        <row r="213">
          <cell r="C213" t="e">
            <v>#N/A</v>
          </cell>
          <cell r="D213">
            <v>10000000</v>
          </cell>
          <cell r="E213">
            <v>0</v>
          </cell>
          <cell r="F213">
            <v>10000000</v>
          </cell>
          <cell r="G213">
            <v>0</v>
          </cell>
          <cell r="H213">
            <v>0</v>
          </cell>
          <cell r="I213">
            <v>0</v>
          </cell>
          <cell r="J213">
            <v>79000000</v>
          </cell>
          <cell r="K213">
            <v>39000000</v>
          </cell>
          <cell r="L213">
            <v>39000000</v>
          </cell>
          <cell r="M213"/>
          <cell r="N213">
            <v>10000000</v>
          </cell>
          <cell r="O213"/>
          <cell r="P213">
            <v>30000000</v>
          </cell>
          <cell r="Q213"/>
          <cell r="R213">
            <v>39000000</v>
          </cell>
          <cell r="S213"/>
          <cell r="T213">
            <v>0</v>
          </cell>
          <cell r="U213">
            <v>0</v>
          </cell>
          <cell r="V213">
            <v>0</v>
          </cell>
          <cell r="W213">
            <v>0</v>
          </cell>
          <cell r="X213"/>
          <cell r="Y213"/>
          <cell r="Z213">
            <v>171140.0000192227</v>
          </cell>
        </row>
        <row r="214">
          <cell r="C214" t="e">
            <v>#N/A</v>
          </cell>
          <cell r="D214">
            <v>126400000</v>
          </cell>
          <cell r="E214">
            <v>81900000</v>
          </cell>
          <cell r="F214">
            <v>0</v>
          </cell>
          <cell r="G214">
            <v>44500000</v>
          </cell>
          <cell r="H214"/>
          <cell r="I214"/>
          <cell r="J214">
            <v>110000000</v>
          </cell>
          <cell r="K214"/>
          <cell r="L214"/>
          <cell r="M214"/>
          <cell r="N214">
            <v>30000000</v>
          </cell>
          <cell r="O214"/>
          <cell r="P214">
            <v>80000000</v>
          </cell>
          <cell r="Q214"/>
          <cell r="R214"/>
          <cell r="S214"/>
          <cell r="T214">
            <v>0</v>
          </cell>
          <cell r="U214">
            <v>0</v>
          </cell>
          <cell r="V214">
            <v>0</v>
          </cell>
          <cell r="W214">
            <v>0</v>
          </cell>
          <cell r="X214"/>
          <cell r="Y214"/>
          <cell r="Z214">
            <v>7881040.0103032552</v>
          </cell>
        </row>
        <row r="215">
          <cell r="C215" t="e">
            <v>#N/A</v>
          </cell>
          <cell r="D215">
            <v>384000000</v>
          </cell>
          <cell r="E215">
            <v>0</v>
          </cell>
          <cell r="F215">
            <v>203000000</v>
          </cell>
          <cell r="G215">
            <v>181000000</v>
          </cell>
          <cell r="H215">
            <v>103428649</v>
          </cell>
          <cell r="I215">
            <v>77571351</v>
          </cell>
          <cell r="J215">
            <v>910000000</v>
          </cell>
          <cell r="K215">
            <v>800000000</v>
          </cell>
          <cell r="L215">
            <v>800000000</v>
          </cell>
          <cell r="M215"/>
          <cell r="N215">
            <v>70000000</v>
          </cell>
          <cell r="O215"/>
          <cell r="P215">
            <v>40000000</v>
          </cell>
          <cell r="Q215"/>
          <cell r="R215">
            <v>800000000</v>
          </cell>
          <cell r="S215"/>
          <cell r="T215">
            <v>0</v>
          </cell>
          <cell r="U215">
            <v>0</v>
          </cell>
          <cell r="V215">
            <v>0</v>
          </cell>
          <cell r="W215">
            <v>0</v>
          </cell>
          <cell r="X215"/>
          <cell r="Y215"/>
          <cell r="Z215">
            <v>63888540.206132457</v>
          </cell>
        </row>
        <row r="216">
          <cell r="C216" t="e">
            <v>#N/A</v>
          </cell>
          <cell r="D216">
            <v>1845400000</v>
          </cell>
          <cell r="E216">
            <v>647600000</v>
          </cell>
          <cell r="F216">
            <v>790100000</v>
          </cell>
          <cell r="G216">
            <v>407700000</v>
          </cell>
          <cell r="H216"/>
          <cell r="I216"/>
          <cell r="J216">
            <v>954000000</v>
          </cell>
          <cell r="K216">
            <v>90000000</v>
          </cell>
          <cell r="L216">
            <v>90000000</v>
          </cell>
          <cell r="M216"/>
          <cell r="N216">
            <v>170000000</v>
          </cell>
          <cell r="O216"/>
          <cell r="P216">
            <v>694000000</v>
          </cell>
          <cell r="Q216"/>
          <cell r="R216">
            <v>90000000</v>
          </cell>
          <cell r="S216"/>
          <cell r="T216">
            <v>0</v>
          </cell>
          <cell r="U216">
            <v>0</v>
          </cell>
          <cell r="V216">
            <v>0</v>
          </cell>
          <cell r="W216">
            <v>29240000</v>
          </cell>
          <cell r="X216"/>
          <cell r="Y216"/>
          <cell r="Z216">
            <v>161734180.26037529</v>
          </cell>
        </row>
        <row r="217">
          <cell r="C217" t="e">
            <v>#N/A</v>
          </cell>
          <cell r="D217">
            <v>118000000</v>
          </cell>
          <cell r="E217">
            <v>0</v>
          </cell>
          <cell r="F217">
            <v>118000000</v>
          </cell>
          <cell r="G217">
            <v>0</v>
          </cell>
          <cell r="H217">
            <v>0</v>
          </cell>
          <cell r="I217">
            <v>0</v>
          </cell>
          <cell r="J217">
            <v>80000000</v>
          </cell>
          <cell r="K217">
            <v>80000000</v>
          </cell>
          <cell r="L217">
            <v>80000000</v>
          </cell>
          <cell r="M217"/>
          <cell r="N217"/>
          <cell r="O217"/>
          <cell r="P217"/>
          <cell r="Q217"/>
          <cell r="R217">
            <v>80000000</v>
          </cell>
          <cell r="S217"/>
          <cell r="T217"/>
          <cell r="U217"/>
          <cell r="V217"/>
          <cell r="W217"/>
          <cell r="X217"/>
          <cell r="Y217"/>
          <cell r="Z217"/>
        </row>
        <row r="218">
          <cell r="C218" t="e">
            <v>#N/A</v>
          </cell>
          <cell r="D218">
            <v>4600000</v>
          </cell>
          <cell r="E218">
            <v>0</v>
          </cell>
          <cell r="F218">
            <v>4600000</v>
          </cell>
          <cell r="G218">
            <v>0</v>
          </cell>
          <cell r="H218">
            <v>0</v>
          </cell>
          <cell r="I218">
            <v>0</v>
          </cell>
          <cell r="J218">
            <v>10000000</v>
          </cell>
          <cell r="K218"/>
          <cell r="L218"/>
          <cell r="M218"/>
          <cell r="N218">
            <v>10000000</v>
          </cell>
          <cell r="O218"/>
          <cell r="P218"/>
          <cell r="Q218"/>
          <cell r="R218"/>
          <cell r="S218"/>
          <cell r="T218">
            <v>0</v>
          </cell>
          <cell r="U218">
            <v>0</v>
          </cell>
          <cell r="V218">
            <v>0</v>
          </cell>
          <cell r="W218">
            <v>0</v>
          </cell>
          <cell r="X218"/>
          <cell r="Y218"/>
          <cell r="Z218">
            <v>0</v>
          </cell>
        </row>
        <row r="219">
          <cell r="C219" t="e">
            <v>#N/A</v>
          </cell>
          <cell r="D219">
            <v>0</v>
          </cell>
          <cell r="E219">
            <v>0</v>
          </cell>
          <cell r="F219">
            <v>0</v>
          </cell>
          <cell r="G219">
            <v>0</v>
          </cell>
          <cell r="H219">
            <v>0</v>
          </cell>
          <cell r="I219">
            <v>0</v>
          </cell>
          <cell r="J219">
            <v>4000000</v>
          </cell>
          <cell r="K219"/>
          <cell r="L219"/>
          <cell r="M219"/>
          <cell r="N219"/>
          <cell r="O219"/>
          <cell r="P219">
            <v>4000000</v>
          </cell>
          <cell r="Q219"/>
          <cell r="R219"/>
          <cell r="S219"/>
          <cell r="T219">
            <v>0</v>
          </cell>
          <cell r="U219">
            <v>0</v>
          </cell>
          <cell r="V219">
            <v>0</v>
          </cell>
          <cell r="W219">
            <v>0</v>
          </cell>
          <cell r="X219"/>
          <cell r="Y219"/>
          <cell r="Z219">
            <v>6155880.0446987152</v>
          </cell>
        </row>
        <row r="220">
          <cell r="C220" t="e">
            <v>#N/A</v>
          </cell>
          <cell r="D220">
            <v>183000000</v>
          </cell>
          <cell r="E220">
            <v>56000000</v>
          </cell>
          <cell r="F220">
            <v>127000000</v>
          </cell>
          <cell r="G220"/>
          <cell r="H220"/>
          <cell r="I220"/>
          <cell r="J220">
            <v>10000000</v>
          </cell>
          <cell r="K220">
            <v>10000000</v>
          </cell>
          <cell r="L220">
            <v>10000000</v>
          </cell>
          <cell r="M220"/>
          <cell r="N220"/>
          <cell r="O220"/>
          <cell r="P220"/>
          <cell r="Q220"/>
          <cell r="R220">
            <v>10000000</v>
          </cell>
          <cell r="S220"/>
          <cell r="T220">
            <v>0</v>
          </cell>
          <cell r="U220">
            <v>0</v>
          </cell>
          <cell r="V220">
            <v>0</v>
          </cell>
          <cell r="W220">
            <v>0</v>
          </cell>
          <cell r="X220"/>
          <cell r="Y220"/>
          <cell r="Z220">
            <v>3736700.0318132318</v>
          </cell>
        </row>
        <row r="221">
          <cell r="C221" t="e">
            <v>#N/A</v>
          </cell>
          <cell r="D221">
            <v>303200000</v>
          </cell>
          <cell r="E221">
            <v>82100000</v>
          </cell>
          <cell r="F221">
            <v>0</v>
          </cell>
          <cell r="G221">
            <v>221100000</v>
          </cell>
          <cell r="H221">
            <v>0</v>
          </cell>
          <cell r="I221">
            <v>221100000</v>
          </cell>
          <cell r="J221">
            <v>20000000</v>
          </cell>
          <cell r="K221"/>
          <cell r="L221"/>
          <cell r="M221"/>
          <cell r="N221">
            <v>10000000</v>
          </cell>
          <cell r="O221"/>
          <cell r="P221">
            <v>10000000</v>
          </cell>
          <cell r="Q221"/>
          <cell r="R221"/>
          <cell r="S221"/>
          <cell r="T221">
            <v>0</v>
          </cell>
          <cell r="U221">
            <v>0</v>
          </cell>
          <cell r="V221">
            <v>0</v>
          </cell>
          <cell r="W221">
            <v>0</v>
          </cell>
          <cell r="X221"/>
          <cell r="Y221"/>
          <cell r="Z221">
            <v>137653320.06320399</v>
          </cell>
        </row>
        <row r="222">
          <cell r="C222" t="e">
            <v>#N/A</v>
          </cell>
          <cell r="D222">
            <v>403000000</v>
          </cell>
          <cell r="E222">
            <v>0</v>
          </cell>
          <cell r="F222">
            <v>403000000</v>
          </cell>
          <cell r="G222">
            <v>0</v>
          </cell>
          <cell r="H222">
            <v>0</v>
          </cell>
          <cell r="I222">
            <v>0</v>
          </cell>
          <cell r="J222">
            <v>50000000</v>
          </cell>
          <cell r="K222">
            <v>10000000</v>
          </cell>
          <cell r="L222">
            <v>10000000</v>
          </cell>
          <cell r="M222"/>
          <cell r="N222">
            <v>20000000</v>
          </cell>
          <cell r="O222"/>
          <cell r="P222">
            <v>20000000</v>
          </cell>
          <cell r="Q222"/>
          <cell r="R222">
            <v>10000000</v>
          </cell>
          <cell r="S222"/>
          <cell r="T222">
            <v>0</v>
          </cell>
          <cell r="U222">
            <v>0</v>
          </cell>
          <cell r="V222">
            <v>0</v>
          </cell>
          <cell r="W222">
            <v>17200000</v>
          </cell>
          <cell r="X222"/>
          <cell r="Y222"/>
          <cell r="Z222">
            <v>95928699.895413667</v>
          </cell>
        </row>
        <row r="223">
          <cell r="C223" t="e">
            <v>#N/A</v>
          </cell>
          <cell r="D223">
            <v>35000000</v>
          </cell>
          <cell r="E223">
            <v>0</v>
          </cell>
          <cell r="F223">
            <v>35000000</v>
          </cell>
          <cell r="G223">
            <v>0</v>
          </cell>
          <cell r="H223">
            <v>0</v>
          </cell>
          <cell r="I223">
            <v>0</v>
          </cell>
          <cell r="J223"/>
          <cell r="K223"/>
          <cell r="L223"/>
          <cell r="M223"/>
          <cell r="N223"/>
          <cell r="O223"/>
          <cell r="P223"/>
          <cell r="Q223"/>
          <cell r="R223"/>
          <cell r="S223"/>
          <cell r="T223">
            <v>0</v>
          </cell>
          <cell r="U223">
            <v>0</v>
          </cell>
          <cell r="V223">
            <v>0</v>
          </cell>
          <cell r="W223">
            <v>0</v>
          </cell>
          <cell r="X223"/>
          <cell r="Y223"/>
          <cell r="Z223">
            <v>0</v>
          </cell>
        </row>
        <row r="224">
          <cell r="C224" t="e">
            <v>#N/A</v>
          </cell>
          <cell r="D224">
            <v>880000000</v>
          </cell>
          <cell r="E224">
            <v>550000000</v>
          </cell>
          <cell r="F224">
            <v>280000000</v>
          </cell>
          <cell r="G224">
            <v>50000000</v>
          </cell>
          <cell r="H224">
            <v>42424250</v>
          </cell>
          <cell r="I224">
            <v>7575750.0000000019</v>
          </cell>
          <cell r="J224">
            <v>136000000</v>
          </cell>
          <cell r="K224">
            <v>7000000</v>
          </cell>
          <cell r="L224"/>
          <cell r="M224">
            <v>7000000</v>
          </cell>
          <cell r="N224">
            <v>101000000</v>
          </cell>
          <cell r="O224">
            <v>-304000000</v>
          </cell>
          <cell r="P224">
            <v>28000000</v>
          </cell>
          <cell r="Q224">
            <v>304000000</v>
          </cell>
          <cell r="R224"/>
          <cell r="S224"/>
          <cell r="T224"/>
          <cell r="U224"/>
          <cell r="V224"/>
          <cell r="W224"/>
          <cell r="X224"/>
          <cell r="Y224"/>
          <cell r="Z224"/>
        </row>
        <row r="225">
          <cell r="C225" t="e">
            <v>#N/A</v>
          </cell>
          <cell r="D225">
            <v>20000000</v>
          </cell>
          <cell r="E225">
            <v>0</v>
          </cell>
          <cell r="F225">
            <v>20000000</v>
          </cell>
          <cell r="G225">
            <v>0</v>
          </cell>
          <cell r="H225">
            <v>0</v>
          </cell>
          <cell r="I225">
            <v>0</v>
          </cell>
          <cell r="J225">
            <v>120000000</v>
          </cell>
          <cell r="K225">
            <v>40000000</v>
          </cell>
          <cell r="L225">
            <v>40000000</v>
          </cell>
          <cell r="M225"/>
          <cell r="N225">
            <v>80000000</v>
          </cell>
          <cell r="O225"/>
          <cell r="P225"/>
          <cell r="Q225"/>
          <cell r="R225">
            <v>40000000</v>
          </cell>
          <cell r="S225"/>
          <cell r="T225">
            <v>0</v>
          </cell>
          <cell r="U225">
            <v>860000</v>
          </cell>
          <cell r="V225">
            <v>5160000</v>
          </cell>
          <cell r="W225">
            <v>0</v>
          </cell>
          <cell r="X225"/>
          <cell r="Y225"/>
          <cell r="Z225">
            <v>41218079.920168951</v>
          </cell>
        </row>
        <row r="226">
          <cell r="C226" t="e">
            <v>#N/A</v>
          </cell>
          <cell r="D226">
            <v>1710000000</v>
          </cell>
          <cell r="E226">
            <v>200000</v>
          </cell>
          <cell r="F226">
            <v>1388800000</v>
          </cell>
          <cell r="G226">
            <v>321000000</v>
          </cell>
          <cell r="H226"/>
          <cell r="I226"/>
          <cell r="J226">
            <v>350000000</v>
          </cell>
          <cell r="K226">
            <v>80000000</v>
          </cell>
          <cell r="L226">
            <v>80000000</v>
          </cell>
          <cell r="M226"/>
          <cell r="N226">
            <v>50000000</v>
          </cell>
          <cell r="O226"/>
          <cell r="P226">
            <v>220000000</v>
          </cell>
          <cell r="Q226"/>
          <cell r="R226">
            <v>80000000</v>
          </cell>
          <cell r="S226"/>
          <cell r="T226">
            <v>0</v>
          </cell>
          <cell r="U226">
            <v>0</v>
          </cell>
          <cell r="V226">
            <v>0</v>
          </cell>
          <cell r="W226">
            <v>0</v>
          </cell>
          <cell r="X226"/>
          <cell r="Y226"/>
          <cell r="Z226">
            <v>96676900.235106811</v>
          </cell>
        </row>
        <row r="227">
          <cell r="C227" t="e">
            <v>#N/A</v>
          </cell>
          <cell r="D227">
            <v>406700000</v>
          </cell>
          <cell r="E227">
            <v>20000000</v>
          </cell>
          <cell r="F227">
            <v>338700000</v>
          </cell>
          <cell r="G227">
            <v>48000000</v>
          </cell>
          <cell r="H227">
            <v>41846160</v>
          </cell>
          <cell r="I227">
            <v>6153840</v>
          </cell>
          <cell r="J227">
            <v>25000000</v>
          </cell>
          <cell r="K227">
            <v>9000000</v>
          </cell>
          <cell r="L227">
            <v>9000000</v>
          </cell>
          <cell r="M227"/>
          <cell r="N227"/>
          <cell r="O227"/>
          <cell r="P227">
            <v>16000000</v>
          </cell>
          <cell r="Q227"/>
          <cell r="R227">
            <v>9000000</v>
          </cell>
          <cell r="S227">
            <v>860000</v>
          </cell>
          <cell r="T227">
            <v>0</v>
          </cell>
          <cell r="U227">
            <v>0</v>
          </cell>
          <cell r="V227">
            <v>0</v>
          </cell>
          <cell r="W227">
            <v>0</v>
          </cell>
          <cell r="X227">
            <v>0</v>
          </cell>
          <cell r="Y227">
            <v>175440000</v>
          </cell>
          <cell r="Z227">
            <v>3550940.0334022967</v>
          </cell>
        </row>
        <row r="228">
          <cell r="C228" t="e">
            <v>#N/A</v>
          </cell>
          <cell r="D228">
            <v>90000000</v>
          </cell>
          <cell r="E228">
            <v>40000000</v>
          </cell>
          <cell r="F228">
            <v>40000000</v>
          </cell>
          <cell r="G228">
            <v>10000000</v>
          </cell>
          <cell r="H228">
            <v>8000000</v>
          </cell>
          <cell r="I228">
            <v>2000000</v>
          </cell>
          <cell r="J228">
            <v>166000000</v>
          </cell>
          <cell r="K228">
            <v>16000000</v>
          </cell>
          <cell r="L228">
            <v>16000000</v>
          </cell>
          <cell r="M228"/>
          <cell r="N228">
            <v>40000000</v>
          </cell>
          <cell r="O228"/>
          <cell r="P228">
            <v>110000000</v>
          </cell>
          <cell r="Q228"/>
          <cell r="R228">
            <v>16000000</v>
          </cell>
          <cell r="S228"/>
          <cell r="T228">
            <v>0</v>
          </cell>
          <cell r="U228">
            <v>0</v>
          </cell>
          <cell r="V228">
            <v>0</v>
          </cell>
          <cell r="W228">
            <v>0</v>
          </cell>
          <cell r="X228"/>
          <cell r="Y228"/>
          <cell r="Z228">
            <v>13299040.061403055</v>
          </cell>
        </row>
        <row r="229">
          <cell r="C229" t="e">
            <v>#N/A</v>
          </cell>
          <cell r="D229">
            <v>10000000</v>
          </cell>
          <cell r="E229">
            <v>0</v>
          </cell>
          <cell r="F229">
            <v>10000000</v>
          </cell>
          <cell r="G229">
            <v>0</v>
          </cell>
          <cell r="H229">
            <v>0</v>
          </cell>
          <cell r="I229">
            <v>0</v>
          </cell>
          <cell r="J229">
            <v>18000000</v>
          </cell>
          <cell r="K229"/>
          <cell r="L229"/>
          <cell r="M229"/>
          <cell r="N229"/>
          <cell r="O229"/>
          <cell r="P229">
            <v>18000000</v>
          </cell>
          <cell r="Q229"/>
          <cell r="R229"/>
          <cell r="S229"/>
          <cell r="T229">
            <v>0</v>
          </cell>
          <cell r="U229">
            <v>0</v>
          </cell>
          <cell r="V229">
            <v>0</v>
          </cell>
          <cell r="W229">
            <v>0</v>
          </cell>
          <cell r="X229"/>
          <cell r="Y229"/>
          <cell r="Z229">
            <v>2447560.0391626367</v>
          </cell>
        </row>
        <row r="230">
          <cell r="C230" t="e">
            <v>#N/A</v>
          </cell>
          <cell r="D230">
            <v>7070000000</v>
          </cell>
          <cell r="E230">
            <v>0</v>
          </cell>
          <cell r="F230">
            <v>7070000000</v>
          </cell>
          <cell r="G230">
            <v>0</v>
          </cell>
          <cell r="H230">
            <v>0</v>
          </cell>
          <cell r="I230">
            <v>0</v>
          </cell>
          <cell r="J230">
            <v>50040000000</v>
          </cell>
          <cell r="K230">
            <v>40000000</v>
          </cell>
          <cell r="L230">
            <v>40000000</v>
          </cell>
          <cell r="M230"/>
          <cell r="N230">
            <v>50000000000</v>
          </cell>
          <cell r="O230"/>
          <cell r="P230"/>
          <cell r="Q230"/>
          <cell r="R230">
            <v>40000000</v>
          </cell>
          <cell r="S230">
            <v>0</v>
          </cell>
          <cell r="T230">
            <v>0</v>
          </cell>
          <cell r="U230">
            <v>95460000</v>
          </cell>
          <cell r="V230">
            <v>0</v>
          </cell>
          <cell r="W230">
            <v>0</v>
          </cell>
          <cell r="X230">
            <v>296945100000</v>
          </cell>
          <cell r="Y230">
            <v>259720000</v>
          </cell>
          <cell r="Z230">
            <v>227900.01082466947</v>
          </cell>
        </row>
        <row r="231">
          <cell r="C231" t="e">
            <v>#N/A</v>
          </cell>
          <cell r="D231">
            <v>58200000</v>
          </cell>
          <cell r="E231">
            <v>0</v>
          </cell>
          <cell r="F231">
            <v>53700000</v>
          </cell>
          <cell r="G231">
            <v>4500000</v>
          </cell>
          <cell r="H231">
            <v>3522149.9999999995</v>
          </cell>
          <cell r="I231">
            <v>977850</v>
          </cell>
          <cell r="J231">
            <v>60000000</v>
          </cell>
          <cell r="K231">
            <v>10000000</v>
          </cell>
          <cell r="L231">
            <v>10000000</v>
          </cell>
          <cell r="M231"/>
          <cell r="N231"/>
          <cell r="O231"/>
          <cell r="P231">
            <v>50000000</v>
          </cell>
          <cell r="Q231"/>
          <cell r="R231">
            <v>10000000</v>
          </cell>
          <cell r="S231"/>
          <cell r="T231">
            <v>0</v>
          </cell>
          <cell r="U231">
            <v>0</v>
          </cell>
          <cell r="V231">
            <v>0</v>
          </cell>
          <cell r="W231">
            <v>0</v>
          </cell>
          <cell r="X231"/>
          <cell r="Y231"/>
          <cell r="Z231">
            <v>22105440.140888128</v>
          </cell>
        </row>
      </sheetData>
      <sheetData sheetId="4">
        <row r="16">
          <cell r="A16" t="str">
            <v>Afghanistan</v>
          </cell>
          <cell r="B16">
            <v>3336800000</v>
          </cell>
          <cell r="C16">
            <v>8787480000</v>
          </cell>
          <cell r="D16">
            <v>38700000</v>
          </cell>
          <cell r="E16">
            <v>273089560000</v>
          </cell>
          <cell r="F16">
            <v>0</v>
          </cell>
          <cell r="G16">
            <v>326800000</v>
          </cell>
          <cell r="H16">
            <v>7405460000</v>
          </cell>
          <cell r="I16">
            <v>285252540000</v>
          </cell>
          <cell r="J16">
            <v>0.50918830371293233</v>
          </cell>
          <cell r="K16">
            <v>0.240869207495507</v>
          </cell>
          <cell r="L16">
            <v>5.2409290091260967E-3</v>
          </cell>
          <cell r="M16">
            <v>70.818261948852737</v>
          </cell>
          <cell r="N16">
            <v>0</v>
          </cell>
          <cell r="O16">
            <v>8.4746586449094122E-2</v>
          </cell>
          <cell r="Q16">
            <v>71.573560389070309</v>
          </cell>
        </row>
        <row r="17">
          <cell r="A17" t="str">
            <v>Albania</v>
          </cell>
          <cell r="B17">
            <v>4505540000</v>
          </cell>
          <cell r="C17">
            <v>63640000</v>
          </cell>
          <cell r="D17">
            <v>1536820000</v>
          </cell>
          <cell r="E17">
            <v>250260000</v>
          </cell>
          <cell r="F17">
            <v>0</v>
          </cell>
          <cell r="G17">
            <v>0</v>
          </cell>
          <cell r="H17">
            <v>751640000</v>
          </cell>
          <cell r="I17">
            <v>6356260000</v>
          </cell>
          <cell r="J17">
            <v>52.434228534030169</v>
          </cell>
          <cell r="K17">
            <v>1.5170946667542347</v>
          </cell>
          <cell r="L17">
            <v>36.000927382349438</v>
          </cell>
          <cell r="M17">
            <v>12.494076770416305</v>
          </cell>
          <cell r="N17">
            <v>0</v>
          </cell>
          <cell r="O17">
            <v>0</v>
          </cell>
          <cell r="Q17">
            <v>102.44632735355013</v>
          </cell>
        </row>
        <row r="18">
          <cell r="A18" t="str">
            <v>Algeria</v>
          </cell>
          <cell r="B18">
            <v>4240660000</v>
          </cell>
          <cell r="C18">
            <v>0</v>
          </cell>
          <cell r="D18">
            <v>119496140000</v>
          </cell>
          <cell r="E18">
            <v>2375661420000</v>
          </cell>
          <cell r="F18">
            <v>0</v>
          </cell>
          <cell r="G18">
            <v>0</v>
          </cell>
          <cell r="H18">
            <v>2820800000</v>
          </cell>
          <cell r="I18">
            <v>2499398220000</v>
          </cell>
          <cell r="J18">
            <v>8.9094038316827412E-2</v>
          </cell>
          <cell r="K18">
            <v>0</v>
          </cell>
          <cell r="L18">
            <v>2.2517528505306608</v>
          </cell>
          <cell r="M18">
            <v>70.310271536753802</v>
          </cell>
          <cell r="N18">
            <v>0</v>
          </cell>
          <cell r="O18">
            <v>0</v>
          </cell>
          <cell r="Q18">
            <v>72.651118425601297</v>
          </cell>
        </row>
        <row r="19">
          <cell r="A19" t="str">
            <v>Andorra</v>
          </cell>
          <cell r="B19">
            <v>2580000</v>
          </cell>
          <cell r="C19">
            <v>0</v>
          </cell>
          <cell r="D19">
            <v>55040000</v>
          </cell>
          <cell r="E19">
            <v>88580000</v>
          </cell>
          <cell r="F19">
            <v>0</v>
          </cell>
          <cell r="G19">
            <v>0</v>
          </cell>
          <cell r="H19">
            <v>0</v>
          </cell>
          <cell r="I19">
            <v>146200000</v>
          </cell>
          <cell r="J19">
            <v>1.3053952250486183</v>
          </cell>
          <cell r="K19">
            <v>0</v>
          </cell>
          <cell r="L19">
            <v>61.334593291840726</v>
          </cell>
          <cell r="M19">
            <v>232.93191062178653</v>
          </cell>
          <cell r="N19">
            <v>0</v>
          </cell>
          <cell r="O19">
            <v>0</v>
          </cell>
          <cell r="Q19">
            <v>295.57189913867586</v>
          </cell>
        </row>
        <row r="20">
          <cell r="A20" t="str">
            <v>Angola</v>
          </cell>
          <cell r="B20">
            <v>192735460000</v>
          </cell>
          <cell r="C20">
            <v>6099980000</v>
          </cell>
          <cell r="D20">
            <v>14490140000</v>
          </cell>
          <cell r="E20">
            <v>9361100000</v>
          </cell>
          <cell r="F20">
            <v>0</v>
          </cell>
          <cell r="G20">
            <v>0</v>
          </cell>
          <cell r="H20">
            <v>1566060000</v>
          </cell>
          <cell r="I20">
            <v>222686680000</v>
          </cell>
          <cell r="J20">
            <v>102.42136823990924</v>
          </cell>
          <cell r="K20">
            <v>2.0492858084326717</v>
          </cell>
          <cell r="L20">
            <v>8.0961431373656083</v>
          </cell>
          <cell r="M20">
            <v>13.2864766253899</v>
          </cell>
          <cell r="N20">
            <v>0</v>
          </cell>
          <cell r="O20">
            <v>0</v>
          </cell>
          <cell r="Q20">
            <v>125.85327381109741</v>
          </cell>
        </row>
        <row r="21">
          <cell r="A21" t="str">
            <v>Anguilla</v>
          </cell>
          <cell r="B21"/>
          <cell r="C21">
            <v>0</v>
          </cell>
          <cell r="D21">
            <v>0</v>
          </cell>
          <cell r="E21">
            <v>0</v>
          </cell>
          <cell r="F21">
            <v>2580000</v>
          </cell>
          <cell r="G21">
            <v>0</v>
          </cell>
          <cell r="H21">
            <v>30100000</v>
          </cell>
          <cell r="I21">
            <v>2580000</v>
          </cell>
          <cell r="J21"/>
          <cell r="K21">
            <v>0</v>
          </cell>
          <cell r="L21">
            <v>0</v>
          </cell>
          <cell r="M21">
            <v>0</v>
          </cell>
          <cell r="N21">
            <v>55.411256941760612</v>
          </cell>
          <cell r="O21">
            <v>0</v>
          </cell>
          <cell r="Q21">
            <v>55.411256941760612</v>
          </cell>
        </row>
        <row r="22">
          <cell r="A22" t="str">
            <v>Antigua and Barbuda</v>
          </cell>
          <cell r="B22">
            <v>860000</v>
          </cell>
          <cell r="C22">
            <v>860000</v>
          </cell>
          <cell r="D22">
            <v>860000</v>
          </cell>
          <cell r="E22">
            <v>1720000</v>
          </cell>
          <cell r="F22">
            <v>1720000</v>
          </cell>
          <cell r="G22">
            <v>0</v>
          </cell>
          <cell r="H22">
            <v>91160000</v>
          </cell>
          <cell r="I22">
            <v>6020000</v>
          </cell>
          <cell r="J22">
            <v>19.420909090459947</v>
          </cell>
          <cell r="K22">
            <v>9.8057129302508361</v>
          </cell>
          <cell r="L22">
            <v>19.229533861873076</v>
          </cell>
          <cell r="M22">
            <v>61.017075450687273</v>
          </cell>
          <cell r="N22">
            <v>19.611425860501672</v>
          </cell>
          <cell r="O22">
            <v>0</v>
          </cell>
          <cell r="Q22">
            <v>129.08465719377281</v>
          </cell>
        </row>
        <row r="23">
          <cell r="A23" t="str">
            <v>Argentina</v>
          </cell>
          <cell r="B23">
            <v>872179320000</v>
          </cell>
          <cell r="C23">
            <v>65010840000</v>
          </cell>
          <cell r="D23">
            <v>420607080000</v>
          </cell>
          <cell r="E23">
            <v>341036440000</v>
          </cell>
          <cell r="F23">
            <v>0</v>
          </cell>
          <cell r="G23">
            <v>9153840000</v>
          </cell>
          <cell r="H23">
            <v>55052040000</v>
          </cell>
          <cell r="I23">
            <v>1707987520000</v>
          </cell>
          <cell r="J23">
            <v>40.654978375805229</v>
          </cell>
          <cell r="K23">
            <v>0.43657339290005281</v>
          </cell>
          <cell r="L23">
            <v>18.216358816470191</v>
          </cell>
          <cell r="M23">
            <v>27.292733127996861</v>
          </cell>
          <cell r="N23">
            <v>0</v>
          </cell>
          <cell r="O23">
            <v>0.73257072533475553</v>
          </cell>
          <cell r="Q23">
            <v>86.600643713172332</v>
          </cell>
        </row>
        <row r="24">
          <cell r="A24" t="str">
            <v>Armenia</v>
          </cell>
          <cell r="B24">
            <v>3875160000</v>
          </cell>
          <cell r="C24">
            <v>2580000</v>
          </cell>
          <cell r="D24">
            <v>480740000</v>
          </cell>
          <cell r="E24">
            <v>80840000</v>
          </cell>
          <cell r="F24">
            <v>0</v>
          </cell>
          <cell r="G24">
            <v>0</v>
          </cell>
          <cell r="H24">
            <v>1777620000</v>
          </cell>
          <cell r="I24">
            <v>4439320000</v>
          </cell>
          <cell r="J24">
            <v>64.26937130451627</v>
          </cell>
          <cell r="K24">
            <v>1.4997589716764494E-2</v>
          </cell>
          <cell r="L24">
            <v>8.0105713700355281</v>
          </cell>
          <cell r="M24">
            <v>2.0792969146366311</v>
          </cell>
          <cell r="N24">
            <v>0</v>
          </cell>
          <cell r="O24">
            <v>0</v>
          </cell>
          <cell r="Q24">
            <v>74.374237178905204</v>
          </cell>
        </row>
        <row r="25">
          <cell r="A25" t="str">
            <v>Aruba</v>
          </cell>
          <cell r="B25">
            <v>0</v>
          </cell>
          <cell r="C25">
            <v>0</v>
          </cell>
          <cell r="D25">
            <v>5160000</v>
          </cell>
          <cell r="E25">
            <v>0</v>
          </cell>
          <cell r="F25">
            <v>0</v>
          </cell>
          <cell r="G25">
            <v>0</v>
          </cell>
          <cell r="H25">
            <v>30100000</v>
          </cell>
          <cell r="I25">
            <v>5160000</v>
          </cell>
          <cell r="J25">
            <v>0</v>
          </cell>
          <cell r="K25">
            <v>0</v>
          </cell>
          <cell r="L25">
            <v>107.08366911550829</v>
          </cell>
          <cell r="M25">
            <v>0</v>
          </cell>
          <cell r="N25">
            <v>0</v>
          </cell>
          <cell r="O25">
            <v>0</v>
          </cell>
          <cell r="Q25">
            <v>107.08366911550829</v>
          </cell>
        </row>
        <row r="26">
          <cell r="A26" t="str">
            <v>Australia</v>
          </cell>
          <cell r="B26">
            <v>102577360000</v>
          </cell>
          <cell r="C26">
            <v>2113880000</v>
          </cell>
          <cell r="D26">
            <v>5917574860000</v>
          </cell>
          <cell r="E26">
            <v>69660000</v>
          </cell>
          <cell r="F26">
            <v>583080000</v>
          </cell>
          <cell r="G26">
            <v>30100000</v>
          </cell>
          <cell r="H26">
            <v>126437200000</v>
          </cell>
          <cell r="I26">
            <v>6022948940000</v>
          </cell>
          <cell r="J26">
            <v>0.74854610194518323</v>
          </cell>
          <cell r="K26">
            <v>2.8760463740833309E-3</v>
          </cell>
          <cell r="L26">
            <v>39.404810269493659</v>
          </cell>
          <cell r="M26">
            <v>8.5554720165980942E-4</v>
          </cell>
          <cell r="N26">
            <v>7.9331140831102463E-4</v>
          </cell>
          <cell r="O26">
            <v>3.696808896060905E-4</v>
          </cell>
          <cell r="Q26">
            <v>40.157881276422891</v>
          </cell>
        </row>
        <row r="27">
          <cell r="A27" t="str">
            <v>Austria</v>
          </cell>
          <cell r="B27">
            <v>3090840000</v>
          </cell>
          <cell r="C27">
            <v>281220000</v>
          </cell>
          <cell r="D27">
            <v>3990400000</v>
          </cell>
          <cell r="E27">
            <v>3741860000</v>
          </cell>
          <cell r="F27">
            <v>0</v>
          </cell>
          <cell r="G27">
            <v>509980000</v>
          </cell>
          <cell r="H27">
            <v>832480000</v>
          </cell>
          <cell r="I27">
            <v>11614300000</v>
          </cell>
          <cell r="J27">
            <v>31.889011475602164</v>
          </cell>
          <cell r="K27">
            <v>4.4770651184235071</v>
          </cell>
          <cell r="L27">
            <v>67.029763448723571</v>
          </cell>
          <cell r="M27">
            <v>137.29912015915946</v>
          </cell>
          <cell r="N27">
            <v>0</v>
          </cell>
          <cell r="O27">
            <v>18.712566824725705</v>
          </cell>
          <cell r="Q27">
            <v>240.69496020190871</v>
          </cell>
        </row>
        <row r="28">
          <cell r="A28" t="str">
            <v>Azerbaijan</v>
          </cell>
          <cell r="B28">
            <v>10510060000</v>
          </cell>
          <cell r="C28">
            <v>0</v>
          </cell>
          <cell r="D28">
            <v>10201320000</v>
          </cell>
          <cell r="E28">
            <v>3409040000</v>
          </cell>
          <cell r="F28">
            <v>0</v>
          </cell>
          <cell r="G28">
            <v>15480000</v>
          </cell>
          <cell r="H28">
            <v>2395100000</v>
          </cell>
          <cell r="I28">
            <v>24135900000</v>
          </cell>
          <cell r="J28">
            <v>19.162751812570754</v>
          </cell>
          <cell r="K28">
            <v>0</v>
          </cell>
          <cell r="L28">
            <v>16.83296078523307</v>
          </cell>
          <cell r="M28">
            <v>10.448123217005319</v>
          </cell>
          <cell r="N28">
            <v>0</v>
          </cell>
          <cell r="O28">
            <v>4.7443546394070571E-2</v>
          </cell>
          <cell r="Q28">
            <v>46.443835814809141</v>
          </cell>
        </row>
        <row r="29">
          <cell r="A29" t="str">
            <v>Bahamas</v>
          </cell>
          <cell r="B29">
            <v>37840000</v>
          </cell>
          <cell r="C29">
            <v>618340000</v>
          </cell>
          <cell r="D29">
            <v>36120000</v>
          </cell>
          <cell r="E29">
            <v>427420000</v>
          </cell>
          <cell r="F29">
            <v>471280000</v>
          </cell>
          <cell r="G29">
            <v>0</v>
          </cell>
          <cell r="H29">
            <v>4870180000</v>
          </cell>
          <cell r="I29">
            <v>1591000000</v>
          </cell>
          <cell r="J29">
            <v>2.8084836087664389</v>
          </cell>
          <cell r="K29">
            <v>14.818353058556774</v>
          </cell>
          <cell r="L29">
            <v>2.4490960372653179</v>
          </cell>
          <cell r="M29">
            <v>43.480999864051824</v>
          </cell>
          <cell r="N29">
            <v>11.294099410416012</v>
          </cell>
          <cell r="O29">
            <v>0</v>
          </cell>
          <cell r="Q29">
            <v>74.851031979056359</v>
          </cell>
        </row>
        <row r="30">
          <cell r="A30" t="str">
            <v>Bahrain</v>
          </cell>
          <cell r="B30"/>
          <cell r="C30">
            <v>0</v>
          </cell>
          <cell r="D30">
            <v>860000</v>
          </cell>
          <cell r="E30"/>
          <cell r="F30">
            <v>2580000</v>
          </cell>
          <cell r="G30">
            <v>0</v>
          </cell>
          <cell r="H30"/>
          <cell r="I30">
            <v>3440000</v>
          </cell>
          <cell r="J30"/>
          <cell r="K30">
            <v>0</v>
          </cell>
          <cell r="L30">
            <v>12.163369636394004</v>
          </cell>
          <cell r="M30"/>
          <cell r="N30">
            <v>8.5873697461565666</v>
          </cell>
          <cell r="O30">
            <v>0</v>
          </cell>
          <cell r="Q30">
            <v>20.75073938255057</v>
          </cell>
        </row>
        <row r="31">
          <cell r="A31" t="str">
            <v>Bangladesh</v>
          </cell>
          <cell r="B31">
            <v>3538040000</v>
          </cell>
          <cell r="C31">
            <v>0</v>
          </cell>
          <cell r="D31">
            <v>0</v>
          </cell>
          <cell r="E31">
            <v>175440000</v>
          </cell>
          <cell r="F31">
            <v>4775580000</v>
          </cell>
          <cell r="G31">
            <v>0</v>
          </cell>
          <cell r="H31">
            <v>13921680000</v>
          </cell>
          <cell r="I31">
            <v>8489060000</v>
          </cell>
          <cell r="J31">
            <v>56.732001088097839</v>
          </cell>
          <cell r="K31">
            <v>0</v>
          </cell>
          <cell r="L31">
            <v>0</v>
          </cell>
          <cell r="M31">
            <v>9.0379318170522165</v>
          </cell>
          <cell r="N31">
            <v>115.38517962365172</v>
          </cell>
          <cell r="O31">
            <v>0</v>
          </cell>
          <cell r="Q31">
            <v>181.15511252880179</v>
          </cell>
        </row>
        <row r="32">
          <cell r="A32" t="str">
            <v>Barbados</v>
          </cell>
          <cell r="B32">
            <v>0</v>
          </cell>
          <cell r="C32">
            <v>0</v>
          </cell>
          <cell r="D32">
            <v>860000</v>
          </cell>
          <cell r="E32">
            <v>0</v>
          </cell>
          <cell r="F32">
            <v>0</v>
          </cell>
          <cell r="G32">
            <v>0</v>
          </cell>
          <cell r="H32">
            <v>37840000</v>
          </cell>
          <cell r="I32">
            <v>860000</v>
          </cell>
          <cell r="J32">
            <v>0</v>
          </cell>
          <cell r="K32">
            <v>0</v>
          </cell>
          <cell r="L32">
            <v>154.96065652976651</v>
          </cell>
          <cell r="M32">
            <v>0</v>
          </cell>
          <cell r="N32">
            <v>0</v>
          </cell>
          <cell r="O32">
            <v>0</v>
          </cell>
          <cell r="Q32">
            <v>154.96065652976651</v>
          </cell>
        </row>
        <row r="33">
          <cell r="A33" t="str">
            <v>Belarus</v>
          </cell>
          <cell r="B33">
            <v>0</v>
          </cell>
          <cell r="C33">
            <v>3328200000</v>
          </cell>
          <cell r="D33">
            <v>225320000</v>
          </cell>
          <cell r="E33">
            <v>15480000</v>
          </cell>
          <cell r="F33">
            <v>0</v>
          </cell>
          <cell r="G33">
            <v>18060000</v>
          </cell>
          <cell r="H33">
            <v>3556960000</v>
          </cell>
          <cell r="I33">
            <v>3587060000</v>
          </cell>
          <cell r="J33">
            <v>0</v>
          </cell>
          <cell r="K33">
            <v>80.98579577926597</v>
          </cell>
          <cell r="L33">
            <v>7.8597999969249361</v>
          </cell>
          <cell r="M33">
            <v>0.78872527075409604</v>
          </cell>
          <cell r="N33">
            <v>0</v>
          </cell>
          <cell r="O33">
            <v>0.92017948254644533</v>
          </cell>
          <cell r="Q33">
            <v>89.634321046945004</v>
          </cell>
        </row>
        <row r="34">
          <cell r="A34" t="str">
            <v>Belgium</v>
          </cell>
          <cell r="B34">
            <v>202960000</v>
          </cell>
          <cell r="C34">
            <v>99760000</v>
          </cell>
          <cell r="D34">
            <v>0</v>
          </cell>
          <cell r="E34">
            <v>17200000</v>
          </cell>
          <cell r="F34">
            <v>0</v>
          </cell>
          <cell r="G34">
            <v>0</v>
          </cell>
          <cell r="H34">
            <v>214140000</v>
          </cell>
          <cell r="I34">
            <v>319920000</v>
          </cell>
          <cell r="J34">
            <v>75.843885467000263</v>
          </cell>
          <cell r="K34">
            <v>42.263909429980721</v>
          </cell>
          <cell r="L34">
            <v>0</v>
          </cell>
          <cell r="M34">
            <v>13.44298962574722</v>
          </cell>
          <cell r="N34">
            <v>0</v>
          </cell>
          <cell r="O34">
            <v>0</v>
          </cell>
          <cell r="Q34">
            <v>131.55078452272821</v>
          </cell>
        </row>
        <row r="35">
          <cell r="A35" t="str">
            <v>Belize</v>
          </cell>
          <cell r="B35">
            <v>860000</v>
          </cell>
          <cell r="C35">
            <v>3440000</v>
          </cell>
          <cell r="D35">
            <v>0</v>
          </cell>
          <cell r="E35">
            <v>0</v>
          </cell>
          <cell r="F35">
            <v>839360000</v>
          </cell>
          <cell r="G35">
            <v>0</v>
          </cell>
          <cell r="H35">
            <v>854840000</v>
          </cell>
          <cell r="I35">
            <v>843660000</v>
          </cell>
          <cell r="J35">
            <v>0.13904314543547891</v>
          </cell>
          <cell r="K35">
            <v>0.83518064140943948</v>
          </cell>
          <cell r="L35">
            <v>0</v>
          </cell>
          <cell r="M35">
            <v>0</v>
          </cell>
          <cell r="N35">
            <v>203.78407650390321</v>
          </cell>
          <cell r="O35">
            <v>0</v>
          </cell>
          <cell r="Q35">
            <v>204.75830029074814</v>
          </cell>
        </row>
        <row r="36">
          <cell r="A36" t="str">
            <v>Benin</v>
          </cell>
          <cell r="B36">
            <v>50776120000</v>
          </cell>
          <cell r="C36">
            <v>31820000</v>
          </cell>
          <cell r="D36">
            <v>860000</v>
          </cell>
          <cell r="E36">
            <v>2580000</v>
          </cell>
          <cell r="F36">
            <v>60200000</v>
          </cell>
          <cell r="G36">
            <v>0</v>
          </cell>
          <cell r="H36">
            <v>565020000</v>
          </cell>
          <cell r="I36">
            <v>50871580000</v>
          </cell>
          <cell r="J36">
            <v>117.95835856618373</v>
          </cell>
          <cell r="K36">
            <v>5.1910682277457786E-2</v>
          </cell>
          <cell r="L36">
            <v>2.1438404104551778E-3</v>
          </cell>
          <cell r="M36">
            <v>1.2921928915230255E-2</v>
          </cell>
          <cell r="N36">
            <v>9.8209398903298523E-2</v>
          </cell>
          <cell r="O36">
            <v>0</v>
          </cell>
          <cell r="Q36">
            <v>118.12354441669017</v>
          </cell>
        </row>
        <row r="37">
          <cell r="A37" t="str">
            <v>Bhutan</v>
          </cell>
          <cell r="B37">
            <v>2874120000</v>
          </cell>
          <cell r="C37">
            <v>12040000</v>
          </cell>
          <cell r="D37">
            <v>1460280000</v>
          </cell>
          <cell r="E37">
            <v>1434480000</v>
          </cell>
          <cell r="F37">
            <v>0</v>
          </cell>
          <cell r="G37">
            <v>1996920000</v>
          </cell>
          <cell r="H37">
            <v>12900000</v>
          </cell>
          <cell r="I37">
            <v>7777840000</v>
          </cell>
          <cell r="J37">
            <v>17.433418745539726</v>
          </cell>
          <cell r="K37">
            <v>0.15428205029140571</v>
          </cell>
          <cell r="L37">
            <v>9.6131875889184073</v>
          </cell>
          <cell r="M37">
            <v>57.952282705593746</v>
          </cell>
          <cell r="N37">
            <v>0</v>
          </cell>
          <cell r="O37">
            <v>80.674580600952439</v>
          </cell>
          <cell r="Q37">
            <v>85.153171090343278</v>
          </cell>
        </row>
        <row r="38">
          <cell r="A38" t="str">
            <v>Bolivia</v>
          </cell>
          <cell r="B38">
            <v>110943440000</v>
          </cell>
          <cell r="C38">
            <v>37268100000</v>
          </cell>
          <cell r="D38">
            <v>61532140000</v>
          </cell>
          <cell r="E38">
            <v>92029460000</v>
          </cell>
          <cell r="F38">
            <v>0</v>
          </cell>
          <cell r="G38">
            <v>3601680000</v>
          </cell>
          <cell r="H38">
            <v>14318140000</v>
          </cell>
          <cell r="I38">
            <v>305374820000</v>
          </cell>
          <cell r="J38">
            <v>49.580589309733476</v>
          </cell>
          <cell r="K38">
            <v>16.704336695976501</v>
          </cell>
          <cell r="L38">
            <v>35.312961250340905</v>
          </cell>
          <cell r="M38">
            <v>114.04987545551526</v>
          </cell>
          <cell r="N38">
            <v>0</v>
          </cell>
          <cell r="O38">
            <v>4.4634745811897654</v>
          </cell>
          <cell r="Q38">
            <v>215.64776271156614</v>
          </cell>
        </row>
        <row r="39">
          <cell r="A39" t="str">
            <v>Bonaire</v>
          </cell>
          <cell r="B39" t="e">
            <v>#N/A</v>
          </cell>
          <cell r="C39" t="e">
            <v>#N/A</v>
          </cell>
          <cell r="D39" t="e">
            <v>#N/A</v>
          </cell>
          <cell r="E39" t="e">
            <v>#N/A</v>
          </cell>
          <cell r="F39" t="e">
            <v>#N/A</v>
          </cell>
          <cell r="G39" t="e">
            <v>#N/A</v>
          </cell>
          <cell r="H39" t="e">
            <v>#N/A</v>
          </cell>
          <cell r="I39" t="e">
            <v>#N/A</v>
          </cell>
          <cell r="J39" t="e">
            <v>#N/A</v>
          </cell>
          <cell r="K39" t="e">
            <v>#N/A</v>
          </cell>
          <cell r="L39" t="e">
            <v>#N/A</v>
          </cell>
          <cell r="M39" t="e">
            <v>#N/A</v>
          </cell>
          <cell r="N39" t="e">
            <v>#N/A</v>
          </cell>
          <cell r="O39" t="e">
            <v>#N/A</v>
          </cell>
          <cell r="Q39">
            <v>0</v>
          </cell>
        </row>
        <row r="40">
          <cell r="A40" t="str">
            <v>Bosnia and Herzegovina</v>
          </cell>
          <cell r="B40">
            <v>1432760000</v>
          </cell>
          <cell r="C40">
            <v>71380000</v>
          </cell>
          <cell r="D40">
            <v>757660000</v>
          </cell>
          <cell r="E40">
            <v>45580000</v>
          </cell>
          <cell r="F40">
            <v>0</v>
          </cell>
          <cell r="G40">
            <v>0</v>
          </cell>
          <cell r="H40">
            <v>301860000</v>
          </cell>
          <cell r="I40">
            <v>2307380000</v>
          </cell>
          <cell r="J40">
            <v>74.289295935532323</v>
          </cell>
          <cell r="K40">
            <v>5.0667504581863003</v>
          </cell>
          <cell r="L40">
            <v>59.966693143119954</v>
          </cell>
          <cell r="M40">
            <v>6.3687755787449465</v>
          </cell>
          <cell r="N40">
            <v>0</v>
          </cell>
          <cell r="O40">
            <v>0</v>
          </cell>
          <cell r="Q40">
            <v>145.69151511558354</v>
          </cell>
        </row>
        <row r="41">
          <cell r="A41" t="str">
            <v>Botswana</v>
          </cell>
          <cell r="B41">
            <v>44848140000</v>
          </cell>
          <cell r="C41">
            <v>8007460000</v>
          </cell>
          <cell r="D41">
            <v>3143300000</v>
          </cell>
          <cell r="E41">
            <v>14441980000</v>
          </cell>
          <cell r="F41">
            <v>0</v>
          </cell>
          <cell r="G41">
            <v>0</v>
          </cell>
          <cell r="H41">
            <v>7342680000</v>
          </cell>
          <cell r="I41">
            <v>70440880000</v>
          </cell>
          <cell r="J41">
            <v>75.145415533190643</v>
          </cell>
          <cell r="K41">
            <v>4.5053748358061112</v>
          </cell>
          <cell r="L41">
            <v>4.9993910267461885</v>
          </cell>
          <cell r="M41">
            <v>27.692320022119365</v>
          </cell>
          <cell r="N41">
            <v>0</v>
          </cell>
          <cell r="O41">
            <v>0</v>
          </cell>
          <cell r="Q41">
            <v>112.34250141786231</v>
          </cell>
        </row>
        <row r="42">
          <cell r="A42" t="str">
            <v>Brazil</v>
          </cell>
          <cell r="B42">
            <v>1158112980000</v>
          </cell>
          <cell r="C42">
            <v>81078220000</v>
          </cell>
          <cell r="D42">
            <v>1345040000</v>
          </cell>
          <cell r="E42">
            <v>9119440000</v>
          </cell>
          <cell r="F42">
            <v>2265240000</v>
          </cell>
          <cell r="G42">
            <v>24080000</v>
          </cell>
          <cell r="H42">
            <v>139213360000</v>
          </cell>
          <cell r="I42">
            <v>1251945000000</v>
          </cell>
          <cell r="J42">
            <v>126.03967686277653</v>
          </cell>
          <cell r="K42">
            <v>13.274731402686074</v>
          </cell>
          <cell r="L42">
            <v>0.22101010811711735</v>
          </cell>
          <cell r="M42">
            <v>3.2511337807701444</v>
          </cell>
          <cell r="N42">
            <v>0.3708820021285692</v>
          </cell>
          <cell r="O42">
            <v>8.5846610582387822E-3</v>
          </cell>
          <cell r="Q42">
            <v>143.15743415647847</v>
          </cell>
        </row>
        <row r="43">
          <cell r="A43" t="str">
            <v>British Virgin Islands</v>
          </cell>
          <cell r="B43">
            <v>0</v>
          </cell>
          <cell r="C43">
            <v>6020000</v>
          </cell>
          <cell r="D43">
            <v>0</v>
          </cell>
          <cell r="E43">
            <v>0</v>
          </cell>
          <cell r="F43">
            <v>0</v>
          </cell>
          <cell r="G43">
            <v>0</v>
          </cell>
          <cell r="H43">
            <v>110080000</v>
          </cell>
          <cell r="I43">
            <v>6020000</v>
          </cell>
          <cell r="J43">
            <v>0</v>
          </cell>
          <cell r="K43">
            <v>54.984599164015869</v>
          </cell>
          <cell r="L43">
            <v>0</v>
          </cell>
          <cell r="M43">
            <v>0</v>
          </cell>
          <cell r="N43">
            <v>0</v>
          </cell>
          <cell r="O43">
            <v>0</v>
          </cell>
          <cell r="Q43">
            <v>54.984599164015869</v>
          </cell>
        </row>
        <row r="44">
          <cell r="A44" t="str">
            <v>Brunei Darussalam</v>
          </cell>
          <cell r="B44">
            <v>11180000</v>
          </cell>
          <cell r="C44">
            <v>0</v>
          </cell>
          <cell r="D44">
            <v>0</v>
          </cell>
          <cell r="E44">
            <v>0</v>
          </cell>
          <cell r="F44">
            <v>185760000</v>
          </cell>
          <cell r="G44">
            <v>0</v>
          </cell>
          <cell r="H44">
            <v>118680000</v>
          </cell>
          <cell r="I44">
            <v>196940000</v>
          </cell>
          <cell r="J44">
            <v>7.772190468419983</v>
          </cell>
          <cell r="K44">
            <v>0</v>
          </cell>
          <cell r="L44">
            <v>0</v>
          </cell>
          <cell r="M44">
            <v>0</v>
          </cell>
          <cell r="N44">
            <v>192.72034398116639</v>
          </cell>
          <cell r="O44">
            <v>0</v>
          </cell>
          <cell r="Q44">
            <v>200.49253444958637</v>
          </cell>
        </row>
        <row r="45">
          <cell r="A45" t="str">
            <v>Bulgaria</v>
          </cell>
          <cell r="B45">
            <v>421400000</v>
          </cell>
          <cell r="C45">
            <v>238220000</v>
          </cell>
          <cell r="D45">
            <v>450640000</v>
          </cell>
          <cell r="E45">
            <v>136740000</v>
          </cell>
          <cell r="F45">
            <v>0</v>
          </cell>
          <cell r="G45">
            <v>0</v>
          </cell>
          <cell r="H45">
            <v>1267640000</v>
          </cell>
          <cell r="I45">
            <v>1247000000</v>
          </cell>
          <cell r="J45">
            <v>40.423131851997226</v>
          </cell>
          <cell r="K45">
            <v>15.866422599652811</v>
          </cell>
          <cell r="L45">
            <v>49.293247999903258</v>
          </cell>
          <cell r="M45">
            <v>25.443195480832319</v>
          </cell>
          <cell r="N45">
            <v>0</v>
          </cell>
          <cell r="O45">
            <v>0</v>
          </cell>
          <cell r="Q45">
            <v>131.02599793238562</v>
          </cell>
        </row>
        <row r="46">
          <cell r="A46" t="str">
            <v>Burkina Faso</v>
          </cell>
          <cell r="B46">
            <v>53106720000</v>
          </cell>
          <cell r="C46">
            <v>104920000</v>
          </cell>
          <cell r="D46">
            <v>8484760000</v>
          </cell>
          <cell r="E46">
            <v>3231880000</v>
          </cell>
          <cell r="F46">
            <v>0</v>
          </cell>
          <cell r="G46">
            <v>0</v>
          </cell>
          <cell r="H46">
            <v>713800000</v>
          </cell>
          <cell r="I46">
            <v>64928280000</v>
          </cell>
          <cell r="J46">
            <v>96.538024386098229</v>
          </cell>
          <cell r="K46">
            <v>9.3244150254244887E-2</v>
          </cell>
          <cell r="L46">
            <v>15.401264793903538</v>
          </cell>
          <cell r="M46">
            <v>7.6226632885352146</v>
          </cell>
          <cell r="N46">
            <v>0</v>
          </cell>
          <cell r="O46">
            <v>0</v>
          </cell>
          <cell r="Q46">
            <v>119.65519661879122</v>
          </cell>
        </row>
        <row r="47">
          <cell r="A47" t="str">
            <v>Burundi</v>
          </cell>
          <cell r="B47">
            <v>4164980000</v>
          </cell>
          <cell r="C47">
            <v>428280000</v>
          </cell>
          <cell r="D47">
            <v>290680000</v>
          </cell>
          <cell r="E47">
            <v>0</v>
          </cell>
          <cell r="F47">
            <v>0</v>
          </cell>
          <cell r="G47">
            <v>0</v>
          </cell>
          <cell r="H47">
            <v>2062280000</v>
          </cell>
          <cell r="I47">
            <v>4883940000</v>
          </cell>
          <cell r="J47">
            <v>101.12278490809048</v>
          </cell>
          <cell r="K47">
            <v>5.685038020942236</v>
          </cell>
          <cell r="L47">
            <v>7.5557508924412566</v>
          </cell>
          <cell r="M47">
            <v>0</v>
          </cell>
          <cell r="N47">
            <v>0</v>
          </cell>
          <cell r="O47">
            <v>0</v>
          </cell>
          <cell r="Q47">
            <v>114.36357382147396</v>
          </cell>
        </row>
        <row r="48">
          <cell r="A48" t="str">
            <v>Cambodia</v>
          </cell>
          <cell r="B48">
            <v>7437280000</v>
          </cell>
          <cell r="C48">
            <v>4855560000</v>
          </cell>
          <cell r="D48">
            <v>162540000</v>
          </cell>
          <cell r="E48">
            <v>34400000</v>
          </cell>
          <cell r="F48">
            <v>518580000</v>
          </cell>
          <cell r="G48">
            <v>0</v>
          </cell>
          <cell r="H48">
            <v>4503820000</v>
          </cell>
          <cell r="I48">
            <v>13008360000</v>
          </cell>
          <cell r="J48">
            <v>67.73900223774811</v>
          </cell>
          <cell r="K48">
            <v>69.841082461581664</v>
          </cell>
          <cell r="L48">
            <v>2.5683303611497599</v>
          </cell>
          <cell r="M48">
            <v>1.1331633644558192</v>
          </cell>
          <cell r="N48">
            <v>7.4591166709765746</v>
          </cell>
          <cell r="O48">
            <v>0</v>
          </cell>
          <cell r="Q48">
            <v>148.74069509591192</v>
          </cell>
        </row>
        <row r="49">
          <cell r="A49" t="str">
            <v>Cameroon</v>
          </cell>
          <cell r="B49">
            <v>49933320000</v>
          </cell>
          <cell r="C49">
            <v>1763000000</v>
          </cell>
          <cell r="D49">
            <v>528040000</v>
          </cell>
          <cell r="E49">
            <v>233920000</v>
          </cell>
          <cell r="F49">
            <v>2248900000</v>
          </cell>
          <cell r="G49">
            <v>0</v>
          </cell>
          <cell r="H49">
            <v>3496760000</v>
          </cell>
          <cell r="I49">
            <v>54707180000</v>
          </cell>
          <cell r="J49">
            <v>124.62434136778944</v>
          </cell>
          <cell r="K49">
            <v>5.7191028711772214</v>
          </cell>
          <cell r="L49">
            <v>1.7970952327167109</v>
          </cell>
          <cell r="M49">
            <v>1.7920252158713774</v>
          </cell>
          <cell r="N49">
            <v>7.295343418599237</v>
          </cell>
          <cell r="O49">
            <v>0</v>
          </cell>
          <cell r="Q49">
            <v>141.22790810615399</v>
          </cell>
        </row>
        <row r="50">
          <cell r="A50" t="str">
            <v>Canada</v>
          </cell>
          <cell r="B50">
            <v>1140800320000</v>
          </cell>
          <cell r="C50">
            <v>598863579999.99988</v>
          </cell>
          <cell r="D50">
            <v>5444908540000</v>
          </cell>
          <cell r="E50">
            <v>926471120000</v>
          </cell>
          <cell r="F50">
            <v>0</v>
          </cell>
          <cell r="G50">
            <v>882275720000</v>
          </cell>
          <cell r="H50">
            <v>1466218300000</v>
          </cell>
          <cell r="I50">
            <v>8993319280000</v>
          </cell>
          <cell r="J50">
            <v>6.4562410522397906</v>
          </cell>
          <cell r="K50">
            <v>2.2349769091689557</v>
          </cell>
          <cell r="L50">
            <v>30.999940626772144</v>
          </cell>
          <cell r="M50">
            <v>10.199310535803358</v>
          </cell>
          <cell r="N50">
            <v>0</v>
          </cell>
          <cell r="O50">
            <v>9.712773395979676</v>
          </cell>
          <cell r="Q50">
            <v>49.890469123984246</v>
          </cell>
        </row>
        <row r="51">
          <cell r="A51" t="str">
            <v>Canarias</v>
          </cell>
          <cell r="B51" t="e">
            <v>#N/A</v>
          </cell>
          <cell r="C51" t="e">
            <v>#N/A</v>
          </cell>
          <cell r="D51" t="e">
            <v>#N/A</v>
          </cell>
          <cell r="E51" t="e">
            <v>#N/A</v>
          </cell>
          <cell r="F51" t="e">
            <v>#N/A</v>
          </cell>
          <cell r="G51" t="e">
            <v>#N/A</v>
          </cell>
          <cell r="H51" t="e">
            <v>#N/A</v>
          </cell>
          <cell r="I51" t="e">
            <v>#N/A</v>
          </cell>
          <cell r="J51" t="e">
            <v>#N/A</v>
          </cell>
          <cell r="K51" t="e">
            <v>#N/A</v>
          </cell>
          <cell r="L51" t="e">
            <v>#N/A</v>
          </cell>
          <cell r="M51" t="e">
            <v>#N/A</v>
          </cell>
          <cell r="N51" t="e">
            <v>#N/A</v>
          </cell>
          <cell r="O51" t="e">
            <v>#N/A</v>
          </cell>
          <cell r="Q51">
            <v>0</v>
          </cell>
        </row>
        <row r="52">
          <cell r="A52" t="str">
            <v>Cayman Islands</v>
          </cell>
          <cell r="B52">
            <v>0</v>
          </cell>
          <cell r="C52">
            <v>1720000</v>
          </cell>
          <cell r="D52">
            <v>4300000</v>
          </cell>
          <cell r="E52">
            <v>3440000</v>
          </cell>
          <cell r="F52">
            <v>59340000</v>
          </cell>
          <cell r="G52">
            <v>0</v>
          </cell>
          <cell r="H52">
            <v>129000000</v>
          </cell>
          <cell r="I52">
            <v>68800000</v>
          </cell>
          <cell r="J52">
            <v>0</v>
          </cell>
          <cell r="K52">
            <v>0.95036309035018707</v>
          </cell>
          <cell r="L52">
            <v>6.7462754001983587</v>
          </cell>
          <cell r="M52">
            <v>9.4009254243277773</v>
          </cell>
          <cell r="N52">
            <v>32.787526617081454</v>
          </cell>
          <cell r="O52">
            <v>0</v>
          </cell>
          <cell r="Q52">
            <v>49.885090531957779</v>
          </cell>
        </row>
        <row r="53">
          <cell r="A53" t="str">
            <v>Central African Republic</v>
          </cell>
          <cell r="B53">
            <v>88645360000</v>
          </cell>
          <cell r="C53">
            <v>0</v>
          </cell>
          <cell r="D53">
            <v>0</v>
          </cell>
          <cell r="E53">
            <v>33540000</v>
          </cell>
          <cell r="F53">
            <v>0</v>
          </cell>
          <cell r="G53">
            <v>0</v>
          </cell>
          <cell r="H53">
            <v>993300000</v>
          </cell>
          <cell r="I53">
            <v>88678900000</v>
          </cell>
          <cell r="J53">
            <v>136.12976847666889</v>
          </cell>
          <cell r="K53">
            <v>0</v>
          </cell>
          <cell r="L53">
            <v>0</v>
          </cell>
          <cell r="M53">
            <v>0.14537501194684249</v>
          </cell>
          <cell r="N53">
            <v>0</v>
          </cell>
          <cell r="O53">
            <v>0</v>
          </cell>
          <cell r="Q53">
            <v>136.27514348861573</v>
          </cell>
        </row>
        <row r="54">
          <cell r="A54" t="str">
            <v>Chad</v>
          </cell>
          <cell r="B54">
            <v>95320680000</v>
          </cell>
          <cell r="C54">
            <v>2469920000</v>
          </cell>
          <cell r="D54">
            <v>34492880000</v>
          </cell>
          <cell r="E54">
            <v>731334540000</v>
          </cell>
          <cell r="F54">
            <v>0</v>
          </cell>
          <cell r="G54">
            <v>0</v>
          </cell>
          <cell r="H54">
            <v>3374640000</v>
          </cell>
          <cell r="I54">
            <v>863618020000</v>
          </cell>
          <cell r="J54">
            <v>13.028962963679778</v>
          </cell>
          <cell r="K54">
            <v>0.11795447524625699</v>
          </cell>
          <cell r="L54">
            <v>4.4828105676155046</v>
          </cell>
          <cell r="M54">
            <v>122.8310100700434</v>
          </cell>
          <cell r="N54">
            <v>0</v>
          </cell>
          <cell r="O54">
            <v>0</v>
          </cell>
          <cell r="Q54">
            <v>140.46073807658496</v>
          </cell>
        </row>
        <row r="55">
          <cell r="A55" t="str">
            <v>Chile</v>
          </cell>
          <cell r="B55">
            <v>152885640000</v>
          </cell>
          <cell r="C55">
            <v>652740000</v>
          </cell>
          <cell r="D55">
            <v>51955180000</v>
          </cell>
          <cell r="E55">
            <v>235848120000</v>
          </cell>
          <cell r="F55">
            <v>0</v>
          </cell>
          <cell r="G55">
            <v>55060640000</v>
          </cell>
          <cell r="H55">
            <v>57519380000</v>
          </cell>
          <cell r="I55">
            <v>496402320000</v>
          </cell>
          <cell r="J55">
            <v>36.860843098073644</v>
          </cell>
          <cell r="K55">
            <v>0.23342448157451279</v>
          </cell>
          <cell r="L55">
            <v>19.945709920350389</v>
          </cell>
          <cell r="M55">
            <v>170.2060120985351</v>
          </cell>
          <cell r="N55">
            <v>0</v>
          </cell>
          <cell r="O55">
            <v>39.735962101343382</v>
          </cell>
          <cell r="Q55">
            <v>227.24598959853364</v>
          </cell>
        </row>
        <row r="56">
          <cell r="A56" t="str">
            <v>China</v>
          </cell>
          <cell r="B56">
            <v>99147680000</v>
          </cell>
          <cell r="C56">
            <v>423120000</v>
          </cell>
          <cell r="D56">
            <v>728060520000</v>
          </cell>
          <cell r="E56">
            <v>973117520000</v>
          </cell>
          <cell r="F56">
            <v>69660000</v>
          </cell>
          <cell r="G56">
            <v>135657260000</v>
          </cell>
          <cell r="H56">
            <v>172620060000</v>
          </cell>
          <cell r="I56">
            <v>1936475760000</v>
          </cell>
          <cell r="J56">
            <v>6.1222086787739087</v>
          </cell>
          <cell r="K56">
            <v>1.802441856322624E-2</v>
          </cell>
          <cell r="L56">
            <v>51.127262345744391</v>
          </cell>
          <cell r="M56">
            <v>104.95161224116892</v>
          </cell>
          <cell r="N56">
            <v>2.9674347634579784E-3</v>
          </cell>
          <cell r="O56">
            <v>14.630759241925306</v>
          </cell>
          <cell r="Q56">
            <v>162.22207511901391</v>
          </cell>
        </row>
        <row r="57">
          <cell r="A57" t="str">
            <v>Colombia</v>
          </cell>
          <cell r="B57">
            <v>14275140000</v>
          </cell>
          <cell r="C57">
            <v>2247180000</v>
          </cell>
          <cell r="D57">
            <v>1702800000</v>
          </cell>
          <cell r="E57">
            <v>2176660000</v>
          </cell>
          <cell r="F57">
            <v>4026520000</v>
          </cell>
          <cell r="G57">
            <v>602000000</v>
          </cell>
          <cell r="H57">
            <v>16918780000</v>
          </cell>
          <cell r="I57">
            <v>25030300000</v>
          </cell>
          <cell r="J57">
            <v>78.526740484255313</v>
          </cell>
          <cell r="K57">
            <v>18.273413183654036</v>
          </cell>
          <cell r="L57">
            <v>18.874545881885467</v>
          </cell>
          <cell r="M57">
            <v>38.812932938902534</v>
          </cell>
          <cell r="N57">
            <v>32.742487763439797</v>
          </cell>
          <cell r="O57">
            <v>10.734513258487466</v>
          </cell>
          <cell r="Q57">
            <v>187.23012025213711</v>
          </cell>
        </row>
        <row r="58">
          <cell r="A58" t="str">
            <v>Comoros</v>
          </cell>
          <cell r="B58">
            <v>61060000</v>
          </cell>
          <cell r="C58">
            <v>0</v>
          </cell>
          <cell r="D58">
            <v>0</v>
          </cell>
          <cell r="E58">
            <v>0</v>
          </cell>
          <cell r="F58">
            <v>0</v>
          </cell>
          <cell r="G58">
            <v>0</v>
          </cell>
          <cell r="H58">
            <v>140180000</v>
          </cell>
          <cell r="I58">
            <v>61060000</v>
          </cell>
          <cell r="J58">
            <v>139.12365182778595</v>
          </cell>
          <cell r="K58">
            <v>0</v>
          </cell>
          <cell r="L58">
            <v>0</v>
          </cell>
          <cell r="M58">
            <v>0</v>
          </cell>
          <cell r="N58">
            <v>0</v>
          </cell>
          <cell r="O58">
            <v>0</v>
          </cell>
          <cell r="Q58">
            <v>139.12365182778595</v>
          </cell>
        </row>
        <row r="59">
          <cell r="A59" t="str">
            <v>Congo</v>
          </cell>
          <cell r="B59">
            <v>64672860000</v>
          </cell>
          <cell r="C59">
            <v>8600000</v>
          </cell>
          <cell r="D59">
            <v>860000</v>
          </cell>
          <cell r="E59">
            <v>0</v>
          </cell>
          <cell r="F59">
            <v>0</v>
          </cell>
          <cell r="G59">
            <v>0</v>
          </cell>
          <cell r="H59">
            <v>4183900000</v>
          </cell>
          <cell r="I59">
            <v>64682320000</v>
          </cell>
          <cell r="J59">
            <v>118.32244337037389</v>
          </cell>
          <cell r="K59">
            <v>1.821660920924666E-2</v>
          </cell>
          <cell r="L59">
            <v>2.0885652822909009E-3</v>
          </cell>
          <cell r="M59">
            <v>0</v>
          </cell>
          <cell r="N59">
            <v>0</v>
          </cell>
          <cell r="O59">
            <v>0</v>
          </cell>
          <cell r="Q59">
            <v>118.34274854486543</v>
          </cell>
        </row>
        <row r="60">
          <cell r="A60" t="str">
            <v>Congo DRC</v>
          </cell>
          <cell r="B60">
            <v>654670700000</v>
          </cell>
          <cell r="C60">
            <v>19069640000</v>
          </cell>
          <cell r="D60">
            <v>28380000</v>
          </cell>
          <cell r="E60">
            <v>12040000</v>
          </cell>
          <cell r="F60">
            <v>0</v>
          </cell>
          <cell r="G60">
            <v>0</v>
          </cell>
          <cell r="H60">
            <v>42486580000</v>
          </cell>
          <cell r="I60">
            <v>673780760000</v>
          </cell>
          <cell r="J60">
            <v>115.00882978851669</v>
          </cell>
          <cell r="K60">
            <v>3.5667155018618901</v>
          </cell>
          <cell r="L60">
            <v>6.4032443146529814E-3</v>
          </cell>
          <cell r="M60">
            <v>6.5634670643043109E-3</v>
          </cell>
          <cell r="N60">
            <v>0</v>
          </cell>
          <cell r="O60">
            <v>0</v>
          </cell>
          <cell r="Q60">
            <v>118.58851200175755</v>
          </cell>
        </row>
        <row r="61">
          <cell r="A61" t="str">
            <v>Costa Rica</v>
          </cell>
          <cell r="B61">
            <v>24940000</v>
          </cell>
          <cell r="C61">
            <v>0</v>
          </cell>
          <cell r="D61">
            <v>860000</v>
          </cell>
          <cell r="E61">
            <v>7740000</v>
          </cell>
          <cell r="F61">
            <v>890960000</v>
          </cell>
          <cell r="G61">
            <v>0</v>
          </cell>
          <cell r="H61">
            <v>908160000</v>
          </cell>
          <cell r="I61">
            <v>924500000</v>
          </cell>
          <cell r="J61">
            <v>3.7380247102642334</v>
          </cell>
          <cell r="K61">
            <v>0</v>
          </cell>
          <cell r="L61">
            <v>0.25930972222671667</v>
          </cell>
          <cell r="M61">
            <v>3.7366804989960123</v>
          </cell>
          <cell r="N61">
            <v>195.31218322841519</v>
          </cell>
          <cell r="O61">
            <v>0</v>
          </cell>
          <cell r="Q61">
            <v>203.04619815990216</v>
          </cell>
        </row>
        <row r="62">
          <cell r="A62" t="str">
            <v>Cote d'Ivoire</v>
          </cell>
          <cell r="B62">
            <v>53640780000</v>
          </cell>
          <cell r="C62">
            <v>52460000</v>
          </cell>
          <cell r="D62">
            <v>0</v>
          </cell>
          <cell r="E62">
            <v>6020000</v>
          </cell>
          <cell r="F62">
            <v>18060000</v>
          </cell>
          <cell r="G62">
            <v>0</v>
          </cell>
          <cell r="H62">
            <v>3662740000</v>
          </cell>
          <cell r="I62">
            <v>53717320000</v>
          </cell>
          <cell r="J62">
            <v>136.00261809966105</v>
          </cell>
          <cell r="K62">
            <v>0.1162826031361274</v>
          </cell>
          <cell r="L62">
            <v>0</v>
          </cell>
          <cell r="M62">
            <v>4.0385165550903143E-2</v>
          </cell>
          <cell r="N62">
            <v>4.0031715833748774E-2</v>
          </cell>
          <cell r="O62">
            <v>0</v>
          </cell>
          <cell r="Q62">
            <v>136.19931758418181</v>
          </cell>
        </row>
        <row r="63">
          <cell r="A63" t="str">
            <v>Croatia</v>
          </cell>
          <cell r="B63">
            <v>1855020000</v>
          </cell>
          <cell r="C63">
            <v>234780000</v>
          </cell>
          <cell r="D63">
            <v>626080000</v>
          </cell>
          <cell r="E63">
            <v>148780000</v>
          </cell>
          <cell r="F63">
            <v>0</v>
          </cell>
          <cell r="G63">
            <v>0</v>
          </cell>
          <cell r="H63">
            <v>1461140000</v>
          </cell>
          <cell r="I63">
            <v>2864660000</v>
          </cell>
          <cell r="J63">
            <v>77.431236586649391</v>
          </cell>
          <cell r="K63">
            <v>12.782282459265094</v>
          </cell>
          <cell r="L63">
            <v>38.906045563738282</v>
          </cell>
          <cell r="M63">
            <v>14.684530928296473</v>
          </cell>
          <cell r="N63">
            <v>0</v>
          </cell>
          <cell r="O63">
            <v>0</v>
          </cell>
          <cell r="Q63">
            <v>143.80409553794925</v>
          </cell>
        </row>
        <row r="64">
          <cell r="A64" t="str">
            <v>Cuba</v>
          </cell>
          <cell r="B64">
            <v>6527400000</v>
          </cell>
          <cell r="C64">
            <v>3283480000</v>
          </cell>
          <cell r="D64">
            <v>143620000</v>
          </cell>
          <cell r="E64">
            <v>1014800000</v>
          </cell>
          <cell r="F64">
            <v>4212280000</v>
          </cell>
          <cell r="G64">
            <v>0</v>
          </cell>
          <cell r="H64">
            <v>2856060000</v>
          </cell>
          <cell r="I64">
            <v>15181580000</v>
          </cell>
          <cell r="J64">
            <v>58.492672918002022</v>
          </cell>
          <cell r="K64">
            <v>24.727171000623439</v>
          </cell>
          <cell r="L64">
            <v>1.4907532841011519</v>
          </cell>
          <cell r="M64">
            <v>20.580137165948088</v>
          </cell>
          <cell r="N64">
            <v>31.721761016514826</v>
          </cell>
          <cell r="O64">
            <v>0</v>
          </cell>
          <cell r="Q64">
            <v>137.01249538518951</v>
          </cell>
        </row>
        <row r="65">
          <cell r="A65" t="str">
            <v>Curacao</v>
          </cell>
          <cell r="B65" t="e">
            <v>#N/A</v>
          </cell>
          <cell r="C65" t="e">
            <v>#N/A</v>
          </cell>
          <cell r="D65" t="e">
            <v>#N/A</v>
          </cell>
          <cell r="E65" t="e">
            <v>#N/A</v>
          </cell>
          <cell r="F65" t="e">
            <v>#N/A</v>
          </cell>
          <cell r="G65" t="e">
            <v>#N/A</v>
          </cell>
          <cell r="H65" t="e">
            <v>#N/A</v>
          </cell>
          <cell r="I65" t="e">
            <v>#N/A</v>
          </cell>
          <cell r="J65" t="e">
            <v>#N/A</v>
          </cell>
          <cell r="K65" t="e">
            <v>#N/A</v>
          </cell>
          <cell r="L65" t="e">
            <v>#N/A</v>
          </cell>
          <cell r="M65" t="e">
            <v>#N/A</v>
          </cell>
          <cell r="N65" t="e">
            <v>#N/A</v>
          </cell>
          <cell r="O65" t="e">
            <v>#N/A</v>
          </cell>
          <cell r="Q65">
            <v>0</v>
          </cell>
        </row>
        <row r="66">
          <cell r="A66" t="str">
            <v>Cyprus</v>
          </cell>
          <cell r="B66">
            <v>1809440000</v>
          </cell>
          <cell r="C66">
            <v>11180000</v>
          </cell>
          <cell r="D66">
            <v>63640000</v>
          </cell>
          <cell r="E66">
            <v>42140000</v>
          </cell>
          <cell r="F66">
            <v>0</v>
          </cell>
          <cell r="G66">
            <v>0</v>
          </cell>
          <cell r="H66">
            <v>265740000</v>
          </cell>
          <cell r="I66">
            <v>1926400000</v>
          </cell>
          <cell r="J66">
            <v>69.481214895147289</v>
          </cell>
          <cell r="K66">
            <v>0.2801624423696264</v>
          </cell>
          <cell r="L66">
            <v>2.9631794497213133</v>
          </cell>
          <cell r="M66">
            <v>3.7517610181152738</v>
          </cell>
          <cell r="N66">
            <v>0</v>
          </cell>
          <cell r="O66">
            <v>0</v>
          </cell>
          <cell r="Q66">
            <v>76.476317805353503</v>
          </cell>
        </row>
        <row r="67">
          <cell r="A67" t="str">
            <v>Czech Republic</v>
          </cell>
          <cell r="B67">
            <v>30960000</v>
          </cell>
          <cell r="C67">
            <v>116100000</v>
          </cell>
          <cell r="D67">
            <v>0</v>
          </cell>
          <cell r="E67">
            <v>0</v>
          </cell>
          <cell r="F67">
            <v>0</v>
          </cell>
          <cell r="G67">
            <v>0</v>
          </cell>
          <cell r="H67">
            <v>637260000</v>
          </cell>
          <cell r="I67">
            <v>147060000</v>
          </cell>
          <cell r="J67">
            <v>25.174170152443221</v>
          </cell>
          <cell r="K67">
            <v>76.08131273001041</v>
          </cell>
          <cell r="L67">
            <v>0</v>
          </cell>
          <cell r="M67">
            <v>0</v>
          </cell>
          <cell r="N67">
            <v>0</v>
          </cell>
          <cell r="O67">
            <v>0</v>
          </cell>
          <cell r="Q67">
            <v>101.25548288245363</v>
          </cell>
        </row>
        <row r="68">
          <cell r="A68" t="str">
            <v>Denmark</v>
          </cell>
          <cell r="B68">
            <v>819580000</v>
          </cell>
          <cell r="C68">
            <v>872900000</v>
          </cell>
          <cell r="D68">
            <v>3440000</v>
          </cell>
          <cell r="E68">
            <v>100620000</v>
          </cell>
          <cell r="F68">
            <v>0</v>
          </cell>
          <cell r="G68">
            <v>0</v>
          </cell>
          <cell r="H68">
            <v>2242880000</v>
          </cell>
          <cell r="I68">
            <v>1796540000</v>
          </cell>
          <cell r="J68">
            <v>54.52798651051237</v>
          </cell>
          <cell r="K68">
            <v>52.53045575666129</v>
          </cell>
          <cell r="L68">
            <v>0.24966637994941579</v>
          </cell>
          <cell r="M68">
            <v>11.801496228579376</v>
          </cell>
          <cell r="N68">
            <v>0</v>
          </cell>
          <cell r="O68">
            <v>0</v>
          </cell>
          <cell r="Q68">
            <v>119.10960487570246</v>
          </cell>
        </row>
        <row r="69">
          <cell r="A69" t="str">
            <v>Djibouti</v>
          </cell>
          <cell r="B69">
            <v>11180000</v>
          </cell>
          <cell r="C69">
            <v>0</v>
          </cell>
          <cell r="D69">
            <v>618340000</v>
          </cell>
          <cell r="E69">
            <v>16926520000</v>
          </cell>
          <cell r="F69">
            <v>6880000</v>
          </cell>
          <cell r="G69">
            <v>0</v>
          </cell>
          <cell r="H69">
            <v>275200000</v>
          </cell>
          <cell r="I69">
            <v>17562920000</v>
          </cell>
          <cell r="J69">
            <v>4.0586627144468868E-2</v>
          </cell>
          <cell r="K69">
            <v>0</v>
          </cell>
          <cell r="L69">
            <v>1.7775293875290841</v>
          </cell>
          <cell r="M69">
            <v>71.291974329957469</v>
          </cell>
          <cell r="N69">
            <v>3.2252499745366501E-3</v>
          </cell>
          <cell r="O69">
            <v>0</v>
          </cell>
          <cell r="Q69">
            <v>73.113315594605552</v>
          </cell>
        </row>
        <row r="70">
          <cell r="A70" t="str">
            <v>Dominica</v>
          </cell>
          <cell r="B70">
            <v>124700000</v>
          </cell>
          <cell r="C70">
            <v>860000</v>
          </cell>
          <cell r="D70">
            <v>0</v>
          </cell>
          <cell r="E70">
            <v>33540000</v>
          </cell>
          <cell r="F70">
            <v>0</v>
          </cell>
          <cell r="G70">
            <v>0</v>
          </cell>
          <cell r="H70">
            <v>86860000</v>
          </cell>
          <cell r="I70">
            <v>159100000</v>
          </cell>
          <cell r="J70">
            <v>107.88161520447838</v>
          </cell>
          <cell r="K70">
            <v>1.1004719848634714</v>
          </cell>
          <cell r="L70">
            <v>0</v>
          </cell>
          <cell r="M70">
            <v>94.090288240485165</v>
          </cell>
          <cell r="N70">
            <v>0</v>
          </cell>
          <cell r="O70">
            <v>0</v>
          </cell>
          <cell r="Q70">
            <v>203.07237542982702</v>
          </cell>
        </row>
        <row r="71">
          <cell r="A71" t="str">
            <v>Dominican Republic</v>
          </cell>
          <cell r="B71">
            <v>0</v>
          </cell>
          <cell r="C71">
            <v>0</v>
          </cell>
          <cell r="D71">
            <v>6020000</v>
          </cell>
          <cell r="E71">
            <v>0</v>
          </cell>
          <cell r="F71">
            <v>211560000</v>
          </cell>
          <cell r="G71">
            <v>0</v>
          </cell>
          <cell r="H71">
            <v>1021680000</v>
          </cell>
          <cell r="I71">
            <v>217580000</v>
          </cell>
          <cell r="J71">
            <v>0</v>
          </cell>
          <cell r="K71">
            <v>0</v>
          </cell>
          <cell r="L71">
            <v>4.2294326894491787</v>
          </cell>
          <cell r="M71">
            <v>0</v>
          </cell>
          <cell r="N71">
            <v>93.915861014829474</v>
          </cell>
          <cell r="O71">
            <v>0</v>
          </cell>
          <cell r="Q71">
            <v>98.145293704278657</v>
          </cell>
        </row>
        <row r="72">
          <cell r="A72" t="str">
            <v>Ecuador</v>
          </cell>
          <cell r="B72">
            <v>13223360000</v>
          </cell>
          <cell r="C72">
            <v>296700000</v>
          </cell>
          <cell r="D72">
            <v>1494680000</v>
          </cell>
          <cell r="E72">
            <v>3630060000</v>
          </cell>
          <cell r="F72">
            <v>207260000</v>
          </cell>
          <cell r="G72">
            <v>483320000</v>
          </cell>
          <cell r="H72">
            <v>4631100000</v>
          </cell>
          <cell r="I72">
            <v>19335380000</v>
          </cell>
          <cell r="J72">
            <v>94.579533367961091</v>
          </cell>
          <cell r="K72">
            <v>3.114005559262103</v>
          </cell>
          <cell r="L72">
            <v>20.830484283635059</v>
          </cell>
          <cell r="M72">
            <v>83.794017283339159</v>
          </cell>
          <cell r="N72">
            <v>2.1752908399483095</v>
          </cell>
          <cell r="O72">
            <v>11.156654279373752</v>
          </cell>
          <cell r="Q72">
            <v>204.49333133414572</v>
          </cell>
        </row>
        <row r="73">
          <cell r="A73" t="str">
            <v>Egypt</v>
          </cell>
          <cell r="B73">
            <v>1506720000</v>
          </cell>
          <cell r="C73">
            <v>12145780000</v>
          </cell>
          <cell r="D73">
            <v>22331620000</v>
          </cell>
          <cell r="E73">
            <v>1007570840000</v>
          </cell>
          <cell r="F73">
            <v>83420000</v>
          </cell>
          <cell r="G73">
            <v>7740000</v>
          </cell>
          <cell r="H73">
            <v>10072320000</v>
          </cell>
          <cell r="I73">
            <v>1043646120000</v>
          </cell>
          <cell r="J73">
            <v>9.8820698303930504E-2</v>
          </cell>
          <cell r="K73">
            <v>0.13654855292210571</v>
          </cell>
          <cell r="L73">
            <v>1.2418550567260362</v>
          </cell>
          <cell r="M73">
            <v>71.415423133344049</v>
          </cell>
          <cell r="N73">
            <v>9.3784674881004434E-4</v>
          </cell>
          <cell r="O73">
            <v>5.4860199710829558E-4</v>
          </cell>
          <cell r="Q73">
            <v>72.893585288044932</v>
          </cell>
        </row>
        <row r="74">
          <cell r="A74" t="str">
            <v>El Salvador</v>
          </cell>
          <cell r="B74">
            <v>0</v>
          </cell>
          <cell r="C74">
            <v>0</v>
          </cell>
          <cell r="D74">
            <v>0</v>
          </cell>
          <cell r="E74">
            <v>0</v>
          </cell>
          <cell r="F74">
            <v>467840000</v>
          </cell>
          <cell r="G74">
            <v>0</v>
          </cell>
          <cell r="H74">
            <v>665640000</v>
          </cell>
          <cell r="I74">
            <v>467840000</v>
          </cell>
          <cell r="J74">
            <v>0</v>
          </cell>
          <cell r="K74">
            <v>0</v>
          </cell>
          <cell r="L74">
            <v>0</v>
          </cell>
          <cell r="M74">
            <v>0</v>
          </cell>
          <cell r="N74">
            <v>203.45167943783352</v>
          </cell>
          <cell r="O74">
            <v>0</v>
          </cell>
          <cell r="Q74">
            <v>203.45167943783352</v>
          </cell>
        </row>
        <row r="75">
          <cell r="A75" t="str">
            <v>Equatorial Guinea</v>
          </cell>
          <cell r="B75">
            <v>599420000</v>
          </cell>
          <cell r="C75">
            <v>0</v>
          </cell>
          <cell r="D75">
            <v>0</v>
          </cell>
          <cell r="E75">
            <v>0</v>
          </cell>
          <cell r="F75">
            <v>276920000</v>
          </cell>
          <cell r="G75">
            <v>0</v>
          </cell>
          <cell r="H75">
            <v>283800000</v>
          </cell>
          <cell r="I75">
            <v>876340000</v>
          </cell>
          <cell r="J75">
            <v>94.014601003870396</v>
          </cell>
          <cell r="K75">
            <v>0</v>
          </cell>
          <cell r="L75">
            <v>0</v>
          </cell>
          <cell r="M75">
            <v>0</v>
          </cell>
          <cell r="N75">
            <v>64.39428669469082</v>
          </cell>
          <cell r="O75">
            <v>0</v>
          </cell>
          <cell r="Q75">
            <v>158.40888769856122</v>
          </cell>
        </row>
        <row r="76">
          <cell r="A76" t="str">
            <v>Eritrea</v>
          </cell>
          <cell r="B76">
            <v>28574360000</v>
          </cell>
          <cell r="C76">
            <v>73100000</v>
          </cell>
          <cell r="D76">
            <v>49027740000</v>
          </cell>
          <cell r="E76">
            <v>17399520000</v>
          </cell>
          <cell r="F76">
            <v>52460000</v>
          </cell>
          <cell r="G76">
            <v>0</v>
          </cell>
          <cell r="H76">
            <v>714660000</v>
          </cell>
          <cell r="I76">
            <v>95127180000</v>
          </cell>
          <cell r="J76">
            <v>13.098240055534678</v>
          </cell>
          <cell r="K76">
            <v>6.0745101347627487E-3</v>
          </cell>
          <cell r="L76">
            <v>19.951776436108663</v>
          </cell>
          <cell r="M76">
            <v>13.530141281890373</v>
          </cell>
          <cell r="N76">
            <v>4.3593543320062083E-3</v>
          </cell>
          <cell r="O76">
            <v>0</v>
          </cell>
          <cell r="Q76">
            <v>46.590591638000475</v>
          </cell>
        </row>
        <row r="77">
          <cell r="A77" t="str">
            <v>Estonia</v>
          </cell>
          <cell r="B77">
            <v>182320000</v>
          </cell>
          <cell r="C77">
            <v>3287780000</v>
          </cell>
          <cell r="D77">
            <v>2580000</v>
          </cell>
          <cell r="E77">
            <v>6020000</v>
          </cell>
          <cell r="F77">
            <v>0</v>
          </cell>
          <cell r="G77">
            <v>0</v>
          </cell>
          <cell r="H77">
            <v>4570900000</v>
          </cell>
          <cell r="I77">
            <v>3478700000</v>
          </cell>
          <cell r="J77">
            <v>6.2636934951214229</v>
          </cell>
          <cell r="K77">
            <v>92.129658689301152</v>
          </cell>
          <cell r="L77">
            <v>9.8254758911731327E-2</v>
          </cell>
          <cell r="M77">
            <v>0.33389637291878027</v>
          </cell>
          <cell r="N77">
            <v>0</v>
          </cell>
          <cell r="O77">
            <v>0</v>
          </cell>
          <cell r="Q77">
            <v>98.825503316253105</v>
          </cell>
        </row>
        <row r="78">
          <cell r="A78" t="str">
            <v>Ethiopia</v>
          </cell>
          <cell r="B78">
            <v>260789840000</v>
          </cell>
          <cell r="C78">
            <v>9129760000</v>
          </cell>
          <cell r="D78">
            <v>218440000</v>
          </cell>
          <cell r="E78">
            <v>144890220000</v>
          </cell>
          <cell r="F78">
            <v>0</v>
          </cell>
          <cell r="G78">
            <v>0</v>
          </cell>
          <cell r="H78">
            <v>7618740000</v>
          </cell>
          <cell r="I78">
            <v>415028260000</v>
          </cell>
          <cell r="J78">
            <v>74.369370500023095</v>
          </cell>
          <cell r="K78">
            <v>1.4409123121485397</v>
          </cell>
          <cell r="L78">
            <v>6.641198448290786E-2</v>
          </cell>
          <cell r="M78">
            <v>107.09696987653517</v>
          </cell>
          <cell r="N78">
            <v>0</v>
          </cell>
          <cell r="O78">
            <v>0</v>
          </cell>
          <cell r="Q78">
            <v>182.97366467318972</v>
          </cell>
        </row>
        <row r="79">
          <cell r="A79" t="str">
            <v>Falkland Islands</v>
          </cell>
          <cell r="B79"/>
          <cell r="C79">
            <v>151360000</v>
          </cell>
          <cell r="D79">
            <v>73100000</v>
          </cell>
          <cell r="E79"/>
          <cell r="F79">
            <v>0</v>
          </cell>
          <cell r="G79">
            <v>0</v>
          </cell>
          <cell r="H79"/>
          <cell r="I79">
            <v>224460000</v>
          </cell>
          <cell r="J79"/>
          <cell r="K79">
            <v>6.5051606437925109</v>
          </cell>
          <cell r="L79">
            <v>16.675109836465566</v>
          </cell>
          <cell r="M79"/>
          <cell r="N79">
            <v>0</v>
          </cell>
          <cell r="O79">
            <v>0</v>
          </cell>
          <cell r="Q79">
            <v>23.180270480258077</v>
          </cell>
        </row>
        <row r="80">
          <cell r="A80" t="str">
            <v>Faroe Islands</v>
          </cell>
          <cell r="B80">
            <v>88580000</v>
          </cell>
          <cell r="C80">
            <v>0</v>
          </cell>
          <cell r="D80">
            <v>0</v>
          </cell>
          <cell r="E80">
            <v>2580000</v>
          </cell>
          <cell r="F80">
            <v>0</v>
          </cell>
          <cell r="G80">
            <v>0</v>
          </cell>
          <cell r="H80">
            <v>498800000</v>
          </cell>
          <cell r="I80">
            <v>91160000</v>
          </cell>
          <cell r="J80">
            <v>48.849275013210821</v>
          </cell>
          <cell r="K80">
            <v>0</v>
          </cell>
          <cell r="L80">
            <v>0</v>
          </cell>
          <cell r="M80">
            <v>6.2468038106925574</v>
          </cell>
          <cell r="N80">
            <v>0</v>
          </cell>
          <cell r="O80">
            <v>0</v>
          </cell>
          <cell r="Q80">
            <v>55.096078823903376</v>
          </cell>
        </row>
        <row r="81">
          <cell r="A81" t="str">
            <v>Fiji</v>
          </cell>
          <cell r="B81"/>
          <cell r="C81">
            <v>0</v>
          </cell>
          <cell r="D81">
            <v>0</v>
          </cell>
          <cell r="E81"/>
          <cell r="F81">
            <v>506540000</v>
          </cell>
          <cell r="G81">
            <v>0</v>
          </cell>
          <cell r="H81"/>
          <cell r="I81">
            <v>506540000</v>
          </cell>
          <cell r="J81"/>
          <cell r="K81">
            <v>0</v>
          </cell>
          <cell r="L81">
            <v>0</v>
          </cell>
          <cell r="M81"/>
          <cell r="N81">
            <v>203.17333863754976</v>
          </cell>
          <cell r="O81">
            <v>0</v>
          </cell>
          <cell r="Q81">
            <v>203.17333863754976</v>
          </cell>
        </row>
        <row r="82">
          <cell r="A82" t="str">
            <v>Finland</v>
          </cell>
          <cell r="B82">
            <v>11237620000</v>
          </cell>
          <cell r="C82">
            <v>45481100000</v>
          </cell>
          <cell r="D82">
            <v>2885300000</v>
          </cell>
          <cell r="E82">
            <v>62780000</v>
          </cell>
          <cell r="F82">
            <v>0</v>
          </cell>
          <cell r="G82">
            <v>0</v>
          </cell>
          <cell r="H82">
            <v>67469580000</v>
          </cell>
          <cell r="I82">
            <v>59666800000</v>
          </cell>
          <cell r="J82">
            <v>16.728772908550031</v>
          </cell>
          <cell r="K82">
            <v>40.992391081490346</v>
          </cell>
          <cell r="L82">
            <v>4.5324206651268115</v>
          </cell>
          <cell r="M82">
            <v>0.15700029445602501</v>
          </cell>
          <cell r="N82">
            <v>0</v>
          </cell>
          <cell r="O82">
            <v>0</v>
          </cell>
          <cell r="Q82">
            <v>62.410584949623221</v>
          </cell>
        </row>
        <row r="83">
          <cell r="A83" t="str">
            <v>France</v>
          </cell>
          <cell r="B83">
            <v>12556000000</v>
          </cell>
          <cell r="C83">
            <v>2082060000</v>
          </cell>
          <cell r="D83">
            <v>5231380000</v>
          </cell>
          <cell r="E83">
            <v>6064720000</v>
          </cell>
          <cell r="F83">
            <v>672520000</v>
          </cell>
          <cell r="G83">
            <v>423120000</v>
          </cell>
          <cell r="H83">
            <v>6766480000</v>
          </cell>
          <cell r="I83">
            <v>27029800000</v>
          </cell>
          <cell r="J83">
            <v>55.534786638697291</v>
          </cell>
          <cell r="K83">
            <v>9.2077365544399239</v>
          </cell>
          <cell r="L83">
            <v>28.878277108401647</v>
          </cell>
          <cell r="M83">
            <v>52.670267934619723</v>
          </cell>
          <cell r="N83">
            <v>2.9741635628137217</v>
          </cell>
          <cell r="O83">
            <v>3.6746698559037014</v>
          </cell>
          <cell r="Q83">
            <v>149.26523179897231</v>
          </cell>
        </row>
        <row r="84">
          <cell r="A84" t="str">
            <v>French Guiana</v>
          </cell>
          <cell r="B84"/>
          <cell r="C84"/>
          <cell r="D84"/>
          <cell r="E84"/>
          <cell r="F84"/>
          <cell r="G84"/>
          <cell r="H84"/>
          <cell r="I84">
            <v>0</v>
          </cell>
          <cell r="J84"/>
          <cell r="K84"/>
          <cell r="L84"/>
          <cell r="M84"/>
          <cell r="N84"/>
          <cell r="O84"/>
          <cell r="Q84">
            <v>0</v>
          </cell>
        </row>
        <row r="85">
          <cell r="A85" t="str">
            <v>Gabon</v>
          </cell>
          <cell r="B85">
            <v>9652640000</v>
          </cell>
          <cell r="C85">
            <v>0</v>
          </cell>
          <cell r="D85">
            <v>0</v>
          </cell>
          <cell r="E85">
            <v>0</v>
          </cell>
          <cell r="F85">
            <v>976960000</v>
          </cell>
          <cell r="G85">
            <v>0</v>
          </cell>
          <cell r="H85">
            <v>4546820000</v>
          </cell>
          <cell r="I85">
            <v>10629600000</v>
          </cell>
          <cell r="J85">
            <v>107.92109184279167</v>
          </cell>
          <cell r="K85">
            <v>0</v>
          </cell>
          <cell r="L85">
            <v>0</v>
          </cell>
          <cell r="M85">
            <v>0</v>
          </cell>
          <cell r="N85">
            <v>17.16365581734426</v>
          </cell>
          <cell r="O85">
            <v>0</v>
          </cell>
          <cell r="Q85">
            <v>125.08474766013593</v>
          </cell>
        </row>
        <row r="86">
          <cell r="A86" t="str">
            <v>Gambia</v>
          </cell>
          <cell r="B86">
            <v>2101840000</v>
          </cell>
          <cell r="C86">
            <v>0</v>
          </cell>
          <cell r="D86">
            <v>860000</v>
          </cell>
          <cell r="E86">
            <v>20640000</v>
          </cell>
          <cell r="F86">
            <v>1171320000</v>
          </cell>
          <cell r="G86">
            <v>0</v>
          </cell>
          <cell r="H86">
            <v>492780000</v>
          </cell>
          <cell r="I86">
            <v>3294660000</v>
          </cell>
          <cell r="J86">
            <v>75.295994799459038</v>
          </cell>
          <cell r="K86">
            <v>0</v>
          </cell>
          <cell r="L86">
            <v>2.8135574901731523E-2</v>
          </cell>
          <cell r="M86">
            <v>0.83769393284543403</v>
          </cell>
          <cell r="N86">
            <v>13.609649145191353</v>
          </cell>
          <cell r="O86">
            <v>0</v>
          </cell>
          <cell r="Q86">
            <v>89.771473452397558</v>
          </cell>
        </row>
        <row r="87">
          <cell r="A87" t="str">
            <v>Georgia</v>
          </cell>
          <cell r="B87">
            <v>5376720000</v>
          </cell>
          <cell r="C87">
            <v>860000</v>
          </cell>
          <cell r="D87">
            <v>1196260000</v>
          </cell>
          <cell r="E87">
            <v>749920000</v>
          </cell>
          <cell r="F87">
            <v>0</v>
          </cell>
          <cell r="G87">
            <v>998460000</v>
          </cell>
          <cell r="H87">
            <v>646720000</v>
          </cell>
          <cell r="I87">
            <v>8322220000</v>
          </cell>
          <cell r="J87">
            <v>47.357914316344164</v>
          </cell>
          <cell r="K87">
            <v>6.3434337904771073E-3</v>
          </cell>
          <cell r="L87">
            <v>10.633006402371491</v>
          </cell>
          <cell r="M87">
            <v>15.286985989265597</v>
          </cell>
          <cell r="N87">
            <v>0</v>
          </cell>
          <cell r="O87">
            <v>20.353429740295137</v>
          </cell>
          <cell r="Q87">
            <v>73.284250141771736</v>
          </cell>
        </row>
        <row r="88">
          <cell r="A88" t="str">
            <v>Germany</v>
          </cell>
          <cell r="B88">
            <v>807540000</v>
          </cell>
          <cell r="C88">
            <v>2127640000</v>
          </cell>
          <cell r="D88">
            <v>378400000</v>
          </cell>
          <cell r="E88">
            <v>416240000</v>
          </cell>
          <cell r="F88">
            <v>0</v>
          </cell>
          <cell r="G88">
            <v>0</v>
          </cell>
          <cell r="H88">
            <v>6400980000</v>
          </cell>
          <cell r="I88">
            <v>3729820000</v>
          </cell>
          <cell r="J88">
            <v>25.884392757930257</v>
          </cell>
          <cell r="K88">
            <v>63.741745370587083</v>
          </cell>
          <cell r="L88">
            <v>14.769916008628009</v>
          </cell>
          <cell r="M88">
            <v>25.406666359187895</v>
          </cell>
          <cell r="N88">
            <v>0</v>
          </cell>
          <cell r="O88">
            <v>0</v>
          </cell>
          <cell r="Q88">
            <v>129.80272049633322</v>
          </cell>
        </row>
        <row r="89">
          <cell r="A89" t="str">
            <v>Ghana</v>
          </cell>
          <cell r="B89">
            <v>69365020000</v>
          </cell>
          <cell r="C89">
            <v>0</v>
          </cell>
          <cell r="D89">
            <v>1720000</v>
          </cell>
          <cell r="E89">
            <v>625220000</v>
          </cell>
          <cell r="F89">
            <v>106640000</v>
          </cell>
          <cell r="G89">
            <v>0</v>
          </cell>
          <cell r="H89">
            <v>7721080000</v>
          </cell>
          <cell r="I89">
            <v>70098600000</v>
          </cell>
          <cell r="J89">
            <v>134.6917373828625</v>
          </cell>
          <cell r="K89">
            <v>0</v>
          </cell>
          <cell r="L89">
            <v>3.6982618808871857E-3</v>
          </cell>
          <cell r="M89">
            <v>2.9691005354676205</v>
          </cell>
          <cell r="N89">
            <v>0.15678016583417489</v>
          </cell>
          <cell r="O89">
            <v>0</v>
          </cell>
          <cell r="Q89">
            <v>137.82131634604517</v>
          </cell>
        </row>
        <row r="90">
          <cell r="A90" t="str">
            <v>Gibraltar</v>
          </cell>
          <cell r="B90" t="e">
            <v>#N/A</v>
          </cell>
          <cell r="C90" t="e">
            <v>#N/A</v>
          </cell>
          <cell r="D90" t="e">
            <v>#N/A</v>
          </cell>
          <cell r="E90" t="e">
            <v>#N/A</v>
          </cell>
          <cell r="F90" t="e">
            <v>#N/A</v>
          </cell>
          <cell r="G90" t="e">
            <v>#N/A</v>
          </cell>
          <cell r="H90" t="e">
            <v>#N/A</v>
          </cell>
          <cell r="I90" t="e">
            <v>#N/A</v>
          </cell>
          <cell r="J90" t="e">
            <v>#N/A</v>
          </cell>
          <cell r="K90" t="e">
            <v>#N/A</v>
          </cell>
          <cell r="L90" t="e">
            <v>#N/A</v>
          </cell>
          <cell r="M90" t="e">
            <v>#N/A</v>
          </cell>
          <cell r="N90" t="e">
            <v>#N/A</v>
          </cell>
          <cell r="O90" t="e">
            <v>#N/A</v>
          </cell>
          <cell r="Q90">
            <v>0</v>
          </cell>
        </row>
        <row r="91">
          <cell r="A91" t="str">
            <v>Greece</v>
          </cell>
          <cell r="B91">
            <v>14604520000</v>
          </cell>
          <cell r="C91">
            <v>3440000</v>
          </cell>
          <cell r="D91">
            <v>12497520000</v>
          </cell>
          <cell r="E91">
            <v>150500000</v>
          </cell>
          <cell r="F91">
            <v>0</v>
          </cell>
          <cell r="G91">
            <v>0</v>
          </cell>
          <cell r="H91">
            <v>5381880000</v>
          </cell>
          <cell r="I91">
            <v>27255980000</v>
          </cell>
          <cell r="J91">
            <v>39.636488509574754</v>
          </cell>
          <cell r="K91">
            <v>9.0300598214748361E-3</v>
          </cell>
          <cell r="L91">
            <v>47.383112219572517</v>
          </cell>
          <cell r="M91">
            <v>1.6280342575414655</v>
          </cell>
          <cell r="N91">
            <v>0</v>
          </cell>
          <cell r="O91">
            <v>0</v>
          </cell>
          <cell r="Q91">
            <v>88.656665046510213</v>
          </cell>
        </row>
        <row r="92">
          <cell r="A92" t="str">
            <v>Greenland</v>
          </cell>
          <cell r="B92">
            <v>6609100000</v>
          </cell>
          <cell r="C92">
            <v>165120000</v>
          </cell>
          <cell r="D92">
            <v>670886860000</v>
          </cell>
          <cell r="E92">
            <v>3949120000</v>
          </cell>
          <cell r="F92">
            <v>0</v>
          </cell>
          <cell r="G92">
            <v>7394106280000</v>
          </cell>
          <cell r="H92">
            <v>16314200000</v>
          </cell>
          <cell r="I92">
            <v>8075716480000</v>
          </cell>
          <cell r="J92">
            <v>3.8394987915322747E-2</v>
          </cell>
          <cell r="K92">
            <v>2.4142435207018787E-4</v>
          </cell>
          <cell r="L92">
            <v>3.5089719759487248</v>
          </cell>
          <cell r="M92">
            <v>3.6173368586547169E-2</v>
          </cell>
          <cell r="N92">
            <v>0</v>
          </cell>
          <cell r="O92">
            <v>67.728945140827108</v>
          </cell>
          <cell r="Q92">
            <v>3.5837817568026651</v>
          </cell>
        </row>
        <row r="93">
          <cell r="A93" t="str">
            <v>Grenada</v>
          </cell>
          <cell r="B93">
            <v>0</v>
          </cell>
          <cell r="C93">
            <v>0</v>
          </cell>
          <cell r="D93">
            <v>0</v>
          </cell>
          <cell r="E93">
            <v>0</v>
          </cell>
          <cell r="F93">
            <v>0</v>
          </cell>
          <cell r="G93">
            <v>0</v>
          </cell>
          <cell r="H93">
            <v>22360000</v>
          </cell>
          <cell r="I93">
            <v>0</v>
          </cell>
          <cell r="J93" t="e">
            <v>#DIV/0!</v>
          </cell>
          <cell r="K93" t="e">
            <v>#DIV/0!</v>
          </cell>
          <cell r="L93" t="e">
            <v>#DIV/0!</v>
          </cell>
          <cell r="M93" t="e">
            <v>#DIV/0!</v>
          </cell>
          <cell r="N93" t="e">
            <v>#DIV/0!</v>
          </cell>
          <cell r="O93" t="e">
            <v>#DIV/0!</v>
          </cell>
          <cell r="Q93">
            <v>0</v>
          </cell>
        </row>
        <row r="94">
          <cell r="A94" t="str">
            <v>Guadeloupe</v>
          </cell>
          <cell r="B94"/>
          <cell r="C94"/>
          <cell r="D94"/>
          <cell r="E94"/>
          <cell r="F94"/>
          <cell r="G94"/>
          <cell r="H94"/>
          <cell r="I94">
            <v>0</v>
          </cell>
          <cell r="J94"/>
          <cell r="K94"/>
          <cell r="L94"/>
          <cell r="M94"/>
          <cell r="N94"/>
          <cell r="O94"/>
          <cell r="Q94">
            <v>0</v>
          </cell>
        </row>
        <row r="95">
          <cell r="A95" t="str">
            <v>Guatemala</v>
          </cell>
          <cell r="B95">
            <v>860000</v>
          </cell>
          <cell r="C95">
            <v>860000</v>
          </cell>
          <cell r="D95">
            <v>0</v>
          </cell>
          <cell r="E95">
            <v>0</v>
          </cell>
          <cell r="F95">
            <v>272620000</v>
          </cell>
          <cell r="G95">
            <v>0</v>
          </cell>
          <cell r="H95">
            <v>1511880000</v>
          </cell>
          <cell r="I95">
            <v>274340000</v>
          </cell>
          <cell r="J95">
            <v>0.43190359835480824</v>
          </cell>
          <cell r="K95">
            <v>0.63778097210873341</v>
          </cell>
          <cell r="L95">
            <v>0</v>
          </cell>
          <cell r="M95">
            <v>0</v>
          </cell>
          <cell r="N95">
            <v>202.17656815846848</v>
          </cell>
          <cell r="O95">
            <v>0</v>
          </cell>
          <cell r="Q95">
            <v>203.24625272893203</v>
          </cell>
        </row>
        <row r="96">
          <cell r="A96" t="str">
            <v>Guernsey</v>
          </cell>
          <cell r="B96" t="e">
            <v>#N/A</v>
          </cell>
          <cell r="C96" t="e">
            <v>#N/A</v>
          </cell>
          <cell r="D96" t="e">
            <v>#N/A</v>
          </cell>
          <cell r="E96" t="e">
            <v>#N/A</v>
          </cell>
          <cell r="F96" t="e">
            <v>#N/A</v>
          </cell>
          <cell r="G96" t="e">
            <v>#N/A</v>
          </cell>
          <cell r="H96" t="e">
            <v>#N/A</v>
          </cell>
          <cell r="I96" t="e">
            <v>#N/A</v>
          </cell>
          <cell r="J96" t="e">
            <v>#N/A</v>
          </cell>
          <cell r="K96" t="e">
            <v>#N/A</v>
          </cell>
          <cell r="L96" t="e">
            <v>#N/A</v>
          </cell>
          <cell r="M96" t="e">
            <v>#N/A</v>
          </cell>
          <cell r="N96" t="e">
            <v>#N/A</v>
          </cell>
          <cell r="O96" t="e">
            <v>#N/A</v>
          </cell>
          <cell r="Q96">
            <v>0</v>
          </cell>
        </row>
        <row r="97">
          <cell r="A97" t="str">
            <v>Guinea</v>
          </cell>
          <cell r="B97">
            <v>16100060000</v>
          </cell>
          <cell r="C97">
            <v>1434480000</v>
          </cell>
          <cell r="D97">
            <v>0</v>
          </cell>
          <cell r="E97">
            <v>918480000</v>
          </cell>
          <cell r="F97">
            <v>167700000</v>
          </cell>
          <cell r="G97">
            <v>0</v>
          </cell>
          <cell r="H97">
            <v>1762140000</v>
          </cell>
          <cell r="I97">
            <v>18620720000</v>
          </cell>
          <cell r="J97">
            <v>102.93788237251761</v>
          </cell>
          <cell r="K97">
            <v>14.37007726276696</v>
          </cell>
          <cell r="L97">
            <v>0</v>
          </cell>
          <cell r="M97">
            <v>21.136343786036296</v>
          </cell>
          <cell r="N97">
            <v>1.6799550756831876</v>
          </cell>
          <cell r="O97">
            <v>0</v>
          </cell>
          <cell r="Q97">
            <v>140.12425849700404</v>
          </cell>
        </row>
        <row r="98">
          <cell r="A98" t="str">
            <v>Guinea-Bissau</v>
          </cell>
          <cell r="B98">
            <v>3808080000</v>
          </cell>
          <cell r="C98">
            <v>70520000</v>
          </cell>
          <cell r="D98">
            <v>0</v>
          </cell>
          <cell r="E98">
            <v>30960000</v>
          </cell>
          <cell r="F98">
            <v>2861220000</v>
          </cell>
          <cell r="G98">
            <v>0</v>
          </cell>
          <cell r="H98">
            <v>1791380000</v>
          </cell>
          <cell r="I98">
            <v>6770780000</v>
          </cell>
          <cell r="J98">
            <v>66.539856707501258</v>
          </cell>
          <cell r="K98">
            <v>1.9210932575701727</v>
          </cell>
          <cell r="L98">
            <v>0</v>
          </cell>
          <cell r="M98">
            <v>1.9215813562551058</v>
          </cell>
          <cell r="N98">
            <v>77.944844730926405</v>
          </cell>
          <cell r="O98">
            <v>0</v>
          </cell>
          <cell r="Q98">
            <v>148.32737605225293</v>
          </cell>
        </row>
        <row r="99">
          <cell r="A99" t="str">
            <v>Guyana</v>
          </cell>
          <cell r="B99">
            <v>11109480000</v>
          </cell>
          <cell r="C99">
            <v>1758700000</v>
          </cell>
          <cell r="D99">
            <v>0</v>
          </cell>
          <cell r="E99">
            <v>12900000</v>
          </cell>
          <cell r="F99">
            <v>387860000</v>
          </cell>
          <cell r="G99">
            <v>0</v>
          </cell>
          <cell r="H99">
            <v>1475760000</v>
          </cell>
          <cell r="I99">
            <v>13268940000</v>
          </cell>
          <cell r="J99">
            <v>114.45798809968421</v>
          </cell>
          <cell r="K99">
            <v>27.108020260539053</v>
          </cell>
          <cell r="L99">
            <v>0</v>
          </cell>
          <cell r="M99">
            <v>0.43391573621326857</v>
          </cell>
          <cell r="N99">
            <v>5.9783457885100795</v>
          </cell>
          <cell r="O99">
            <v>0</v>
          </cell>
          <cell r="Q99">
            <v>147.9782698849466</v>
          </cell>
        </row>
        <row r="100">
          <cell r="A100" t="str">
            <v>Haiti</v>
          </cell>
          <cell r="B100">
            <v>0</v>
          </cell>
          <cell r="C100">
            <v>17200000</v>
          </cell>
          <cell r="D100">
            <v>104060000</v>
          </cell>
          <cell r="E100">
            <v>0</v>
          </cell>
          <cell r="F100">
            <v>127280000</v>
          </cell>
          <cell r="G100">
            <v>0</v>
          </cell>
          <cell r="H100">
            <v>731860000</v>
          </cell>
          <cell r="I100">
            <v>248540000</v>
          </cell>
          <cell r="J100">
            <v>0</v>
          </cell>
          <cell r="K100">
            <v>8.7414363388166976</v>
          </cell>
          <cell r="L100">
            <v>71.714815613240646</v>
          </cell>
          <cell r="M100">
            <v>0</v>
          </cell>
          <cell r="N100">
            <v>64.686628907243545</v>
          </cell>
          <cell r="O100">
            <v>0</v>
          </cell>
          <cell r="Q100">
            <v>145.14288085930087</v>
          </cell>
        </row>
        <row r="101">
          <cell r="A101" t="str">
            <v>Honduras</v>
          </cell>
          <cell r="B101">
            <v>18920000</v>
          </cell>
          <cell r="C101">
            <v>0</v>
          </cell>
          <cell r="D101">
            <v>11180000</v>
          </cell>
          <cell r="E101">
            <v>0</v>
          </cell>
          <cell r="F101">
            <v>1161860000</v>
          </cell>
          <cell r="G101">
            <v>0</v>
          </cell>
          <cell r="H101">
            <v>2208480000</v>
          </cell>
          <cell r="I101">
            <v>1191960000</v>
          </cell>
          <cell r="J101">
            <v>2.1871221330485948</v>
          </cell>
          <cell r="K101">
            <v>0</v>
          </cell>
          <cell r="L101">
            <v>1.8823096429540398</v>
          </cell>
          <cell r="M101">
            <v>0</v>
          </cell>
          <cell r="N101">
            <v>172.10282524426535</v>
          </cell>
          <cell r="O101">
            <v>0</v>
          </cell>
          <cell r="Q101">
            <v>176.17225702026798</v>
          </cell>
        </row>
        <row r="102">
          <cell r="A102" t="str">
            <v>Hungary</v>
          </cell>
          <cell r="B102">
            <v>0</v>
          </cell>
          <cell r="C102">
            <v>927080000</v>
          </cell>
          <cell r="D102">
            <v>30100000</v>
          </cell>
          <cell r="E102">
            <v>0</v>
          </cell>
          <cell r="F102">
            <v>0</v>
          </cell>
          <cell r="G102">
            <v>0</v>
          </cell>
          <cell r="H102">
            <v>1978860000</v>
          </cell>
          <cell r="I102">
            <v>957180000</v>
          </cell>
          <cell r="J102">
            <v>0</v>
          </cell>
          <cell r="K102">
            <v>69.817768890859355</v>
          </cell>
          <cell r="L102">
            <v>3.8926527427214537</v>
          </cell>
          <cell r="M102">
            <v>0</v>
          </cell>
          <cell r="N102">
            <v>0</v>
          </cell>
          <cell r="O102">
            <v>0</v>
          </cell>
          <cell r="Q102">
            <v>73.710421633580808</v>
          </cell>
        </row>
        <row r="103">
          <cell r="A103" t="str">
            <v>Iceland</v>
          </cell>
          <cell r="B103">
            <v>86416240000</v>
          </cell>
          <cell r="C103">
            <v>15324340000</v>
          </cell>
          <cell r="D103">
            <v>31525880000</v>
          </cell>
          <cell r="E103">
            <v>62508240000</v>
          </cell>
          <cell r="F103">
            <v>0</v>
          </cell>
          <cell r="G103">
            <v>25232400000</v>
          </cell>
          <cell r="H103">
            <v>6382920000</v>
          </cell>
          <cell r="I103">
            <v>221007100000</v>
          </cell>
          <cell r="J103">
            <v>46.730679287495278</v>
          </cell>
          <cell r="K103">
            <v>13.108267676491529</v>
          </cell>
          <cell r="L103">
            <v>28.860662224197043</v>
          </cell>
          <cell r="M103">
            <v>80.461365766262844</v>
          </cell>
          <cell r="N103">
            <v>0</v>
          </cell>
          <cell r="O103">
            <v>32.479451758050629</v>
          </cell>
          <cell r="Q103">
            <v>169.16097495444669</v>
          </cell>
        </row>
        <row r="104">
          <cell r="A104" t="str">
            <v>India</v>
          </cell>
          <cell r="B104">
            <v>75693760000</v>
          </cell>
          <cell r="C104">
            <v>8013480000</v>
          </cell>
          <cell r="D104">
            <v>22353120000</v>
          </cell>
          <cell r="E104">
            <v>68952220000</v>
          </cell>
          <cell r="F104">
            <v>3716060000</v>
          </cell>
          <cell r="G104">
            <v>30351980000</v>
          </cell>
          <cell r="H104">
            <v>28946740000</v>
          </cell>
          <cell r="I104">
            <v>209080620000</v>
          </cell>
          <cell r="J104">
            <v>42.907093702855803</v>
          </cell>
          <cell r="K104">
            <v>5.8040014737874133</v>
          </cell>
          <cell r="L104">
            <v>18.781746515952602</v>
          </cell>
          <cell r="M104">
            <v>129.56264402988722</v>
          </cell>
          <cell r="N104">
            <v>2.6914670925343867</v>
          </cell>
          <cell r="O104">
            <v>57.031996654237616</v>
          </cell>
          <cell r="Q104">
            <v>199.74695281501744</v>
          </cell>
        </row>
        <row r="105">
          <cell r="A105" t="str">
            <v>Indonesia</v>
          </cell>
          <cell r="B105">
            <v>23581200000</v>
          </cell>
          <cell r="C105">
            <v>0</v>
          </cell>
          <cell r="D105">
            <v>0</v>
          </cell>
          <cell r="E105">
            <v>0</v>
          </cell>
          <cell r="F105">
            <v>9485800000</v>
          </cell>
          <cell r="G105">
            <v>11180000</v>
          </cell>
          <cell r="H105">
            <v>44318380000</v>
          </cell>
          <cell r="I105">
            <v>33078180000</v>
          </cell>
          <cell r="J105">
            <v>98.264400186026137</v>
          </cell>
          <cell r="K105">
            <v>0</v>
          </cell>
          <cell r="L105">
            <v>0</v>
          </cell>
          <cell r="M105">
            <v>0</v>
          </cell>
          <cell r="N105">
            <v>58.326094566819641</v>
          </cell>
          <cell r="O105">
            <v>0.15085236308911382</v>
          </cell>
          <cell r="Q105">
            <v>156.59049475284579</v>
          </cell>
        </row>
        <row r="106">
          <cell r="A106" t="str">
            <v>Iran</v>
          </cell>
          <cell r="B106">
            <v>832848080000</v>
          </cell>
          <cell r="C106">
            <v>32285260000</v>
          </cell>
          <cell r="D106">
            <v>13965540000</v>
          </cell>
          <cell r="E106">
            <v>676973080000</v>
          </cell>
          <cell r="F106">
            <v>603720000</v>
          </cell>
          <cell r="G106">
            <v>1725160000</v>
          </cell>
          <cell r="H106">
            <v>10410300000</v>
          </cell>
          <cell r="I106">
            <v>1558400840000</v>
          </cell>
          <cell r="J106">
            <v>26.916999676753921</v>
          </cell>
          <cell r="K106">
            <v>0.16963338799762068</v>
          </cell>
          <cell r="L106">
            <v>0.40085239083982699</v>
          </cell>
          <cell r="M106">
            <v>32.133787102796468</v>
          </cell>
          <cell r="N106">
            <v>3.1720688946573006E-3</v>
          </cell>
          <cell r="O106">
            <v>8.1887929957658534E-2</v>
          </cell>
          <cell r="Q106">
            <v>59.624444627282493</v>
          </cell>
        </row>
        <row r="107">
          <cell r="A107" t="str">
            <v>Iraq</v>
          </cell>
          <cell r="B107">
            <v>14454880000</v>
          </cell>
          <cell r="C107">
            <v>51571620000</v>
          </cell>
          <cell r="D107">
            <v>21528380000</v>
          </cell>
          <cell r="E107">
            <v>308889640000</v>
          </cell>
          <cell r="F107">
            <v>0</v>
          </cell>
          <cell r="G107">
            <v>0</v>
          </cell>
          <cell r="H107">
            <v>7549080000</v>
          </cell>
          <cell r="I107">
            <v>396444520000</v>
          </cell>
          <cell r="J107">
            <v>2.9706831522660155</v>
          </cell>
          <cell r="K107">
            <v>0.9860153645122598</v>
          </cell>
          <cell r="L107">
            <v>4.016970274811273</v>
          </cell>
          <cell r="M107">
            <v>77.538828130768749</v>
          </cell>
          <cell r="N107">
            <v>0</v>
          </cell>
          <cell r="O107">
            <v>0</v>
          </cell>
          <cell r="Q107">
            <v>85.512496922358295</v>
          </cell>
        </row>
        <row r="108">
          <cell r="A108" t="str">
            <v>Ireland</v>
          </cell>
          <cell r="B108">
            <v>928800000</v>
          </cell>
          <cell r="C108">
            <v>18833140000</v>
          </cell>
          <cell r="D108">
            <v>289820000</v>
          </cell>
          <cell r="E108">
            <v>425700000</v>
          </cell>
          <cell r="F108">
            <v>0</v>
          </cell>
          <cell r="G108">
            <v>0</v>
          </cell>
          <cell r="H108">
            <v>3064180000</v>
          </cell>
          <cell r="I108">
            <v>20477460000</v>
          </cell>
          <cell r="J108">
            <v>5.422038048046887</v>
          </cell>
          <cell r="K108">
            <v>160.83194374393966</v>
          </cell>
          <cell r="L108">
            <v>2.4760030309725241</v>
          </cell>
          <cell r="M108">
            <v>5.9154484617817653</v>
          </cell>
          <cell r="N108">
            <v>0</v>
          </cell>
          <cell r="O108">
            <v>0</v>
          </cell>
          <cell r="Q108">
            <v>174.64543328474085</v>
          </cell>
        </row>
        <row r="109">
          <cell r="A109" t="str">
            <v>Isle of Man</v>
          </cell>
          <cell r="B109">
            <v>0</v>
          </cell>
          <cell r="C109">
            <v>0</v>
          </cell>
          <cell r="D109">
            <v>0</v>
          </cell>
          <cell r="E109">
            <v>860000</v>
          </cell>
          <cell r="F109">
            <v>0</v>
          </cell>
          <cell r="G109">
            <v>0</v>
          </cell>
          <cell r="H109">
            <v>40420000</v>
          </cell>
          <cell r="I109">
            <v>860000</v>
          </cell>
          <cell r="J109">
            <v>0</v>
          </cell>
          <cell r="K109">
            <v>0</v>
          </cell>
          <cell r="L109">
            <v>0</v>
          </cell>
          <cell r="M109">
            <v>253.87372462912089</v>
          </cell>
          <cell r="N109">
            <v>0</v>
          </cell>
          <cell r="O109">
            <v>0</v>
          </cell>
          <cell r="Q109">
            <v>253.87372462912089</v>
          </cell>
        </row>
        <row r="110">
          <cell r="A110" t="str">
            <v>Israel</v>
          </cell>
          <cell r="B110">
            <v>522020000</v>
          </cell>
          <cell r="C110">
            <v>0</v>
          </cell>
          <cell r="D110">
            <v>681980000</v>
          </cell>
          <cell r="E110">
            <v>13758280000</v>
          </cell>
          <cell r="F110">
            <v>0</v>
          </cell>
          <cell r="G110">
            <v>43000000</v>
          </cell>
          <cell r="H110">
            <v>562440000</v>
          </cell>
          <cell r="I110">
            <v>15005280000</v>
          </cell>
          <cell r="J110">
            <v>1.5296274015988669</v>
          </cell>
          <cell r="K110">
            <v>0</v>
          </cell>
          <cell r="L110">
            <v>1.8504438660677625</v>
          </cell>
          <cell r="M110">
            <v>67.824988112404952</v>
          </cell>
          <cell r="N110">
            <v>0</v>
          </cell>
          <cell r="O110">
            <v>0.2119795852994279</v>
          </cell>
          <cell r="Q110">
            <v>71.205059380071589</v>
          </cell>
        </row>
        <row r="111">
          <cell r="A111" t="str">
            <v>Italy</v>
          </cell>
          <cell r="B111">
            <v>14326740000</v>
          </cell>
          <cell r="C111">
            <v>531480000</v>
          </cell>
          <cell r="D111">
            <v>5160000000</v>
          </cell>
          <cell r="E111">
            <v>6726920000</v>
          </cell>
          <cell r="F111">
            <v>0</v>
          </cell>
          <cell r="G111">
            <v>647580000</v>
          </cell>
          <cell r="H111">
            <v>5314800000</v>
          </cell>
          <cell r="I111">
            <v>27392720000</v>
          </cell>
          <cell r="J111">
            <v>62.695750474180493</v>
          </cell>
          <cell r="K111">
            <v>2.4406841364638181</v>
          </cell>
          <cell r="L111">
            <v>30.399148601653078</v>
          </cell>
          <cell r="M111">
            <v>90.149841542267779</v>
          </cell>
          <cell r="N111">
            <v>0</v>
          </cell>
          <cell r="O111">
            <v>8.6784493328212271</v>
          </cell>
          <cell r="Q111">
            <v>185.68542475456519</v>
          </cell>
        </row>
        <row r="112">
          <cell r="A112" t="str">
            <v>Jamaica</v>
          </cell>
          <cell r="B112">
            <v>0</v>
          </cell>
          <cell r="C112">
            <v>1720000</v>
          </cell>
          <cell r="D112">
            <v>860000</v>
          </cell>
          <cell r="E112">
            <v>2580000</v>
          </cell>
          <cell r="F112">
            <v>93740000</v>
          </cell>
          <cell r="G112">
            <v>0</v>
          </cell>
          <cell r="H112">
            <v>318200000</v>
          </cell>
          <cell r="I112">
            <v>98900000</v>
          </cell>
          <cell r="J112">
            <v>0</v>
          </cell>
          <cell r="K112">
            <v>3.3571310563689285</v>
          </cell>
          <cell r="L112">
            <v>1.8415261896997779</v>
          </cell>
          <cell r="M112">
            <v>11.339878624708561</v>
          </cell>
          <cell r="N112">
            <v>182.96364257210661</v>
          </cell>
          <cell r="O112">
            <v>0</v>
          </cell>
          <cell r="Q112">
            <v>199.50217844288386</v>
          </cell>
        </row>
        <row r="113">
          <cell r="A113" t="str">
            <v>Japan</v>
          </cell>
          <cell r="B113">
            <v>11180000</v>
          </cell>
          <cell r="C113">
            <v>0</v>
          </cell>
          <cell r="D113">
            <v>88580000</v>
          </cell>
          <cell r="E113">
            <v>10320000</v>
          </cell>
          <cell r="F113">
            <v>64500000</v>
          </cell>
          <cell r="G113">
            <v>73100000</v>
          </cell>
          <cell r="H113">
            <v>13331720000</v>
          </cell>
          <cell r="I113">
            <v>247680000</v>
          </cell>
          <cell r="J113">
            <v>5.4001842363122661</v>
          </cell>
          <cell r="K113">
            <v>0</v>
          </cell>
          <cell r="L113">
            <v>82.18142216214919</v>
          </cell>
          <cell r="M113">
            <v>14.399494625148527</v>
          </cell>
          <cell r="N113">
            <v>49.199095626089246</v>
          </cell>
          <cell r="O113">
            <v>101.99642026146874</v>
          </cell>
          <cell r="Q113">
            <v>151.18019664969924</v>
          </cell>
        </row>
        <row r="114">
          <cell r="A114" t="str">
            <v>Jersey</v>
          </cell>
          <cell r="B114" t="e">
            <v>#N/A</v>
          </cell>
          <cell r="C114" t="e">
            <v>#N/A</v>
          </cell>
          <cell r="D114" t="e">
            <v>#N/A</v>
          </cell>
          <cell r="E114" t="e">
            <v>#N/A</v>
          </cell>
          <cell r="F114" t="e">
            <v>#N/A</v>
          </cell>
          <cell r="G114" t="e">
            <v>#N/A</v>
          </cell>
          <cell r="H114" t="e">
            <v>#N/A</v>
          </cell>
          <cell r="I114" t="e">
            <v>#N/A</v>
          </cell>
          <cell r="J114" t="e">
            <v>#N/A</v>
          </cell>
          <cell r="K114" t="e">
            <v>#N/A</v>
          </cell>
          <cell r="L114" t="e">
            <v>#N/A</v>
          </cell>
          <cell r="M114" t="e">
            <v>#N/A</v>
          </cell>
          <cell r="N114" t="e">
            <v>#N/A</v>
          </cell>
          <cell r="O114" t="e">
            <v>#N/A</v>
          </cell>
          <cell r="Q114">
            <v>0</v>
          </cell>
        </row>
        <row r="115">
          <cell r="A115" t="str">
            <v>Jordan</v>
          </cell>
          <cell r="B115">
            <v>6880000</v>
          </cell>
          <cell r="C115">
            <v>0</v>
          </cell>
          <cell r="D115">
            <v>5197840000</v>
          </cell>
          <cell r="E115">
            <v>94385000000</v>
          </cell>
          <cell r="F115">
            <v>0</v>
          </cell>
          <cell r="G115">
            <v>15480000</v>
          </cell>
          <cell r="H115">
            <v>584800000</v>
          </cell>
          <cell r="I115">
            <v>99605200000</v>
          </cell>
          <cell r="J115">
            <v>3.5998117117207263E-3</v>
          </cell>
          <cell r="K115">
            <v>0</v>
          </cell>
          <cell r="L115">
            <v>2.4232612799291573</v>
          </cell>
          <cell r="M115">
            <v>70.095583409153846</v>
          </cell>
          <cell r="N115">
            <v>0</v>
          </cell>
          <cell r="O115">
            <v>1.1496314363232521E-2</v>
          </cell>
          <cell r="Q115">
            <v>72.52244450079472</v>
          </cell>
        </row>
        <row r="116">
          <cell r="A116" t="str">
            <v>Kazakhstan</v>
          </cell>
          <cell r="B116">
            <v>39560000</v>
          </cell>
          <cell r="C116">
            <v>5000040000</v>
          </cell>
          <cell r="D116">
            <v>1496009560000</v>
          </cell>
          <cell r="E116">
            <v>1190212480000</v>
          </cell>
          <cell r="F116">
            <v>0</v>
          </cell>
          <cell r="G116">
            <v>2648800000</v>
          </cell>
          <cell r="H116">
            <v>111668420000</v>
          </cell>
          <cell r="I116">
            <v>2693910440000</v>
          </cell>
          <cell r="J116">
            <v>8.1473577291813501E-4</v>
          </cell>
          <cell r="K116">
            <v>2.1165759786490809E-2</v>
          </cell>
          <cell r="L116">
            <v>27.471430384321415</v>
          </cell>
          <cell r="M116">
            <v>32.682181148221659</v>
          </cell>
          <cell r="N116">
            <v>0</v>
          </cell>
          <cell r="O116">
            <v>7.2733703334558836E-2</v>
          </cell>
          <cell r="Q116">
            <v>60.175592028102486</v>
          </cell>
        </row>
        <row r="117">
          <cell r="A117" t="str">
            <v>Kenya</v>
          </cell>
          <cell r="B117">
            <v>166446980000</v>
          </cell>
          <cell r="C117">
            <v>12210280000</v>
          </cell>
          <cell r="D117">
            <v>410220000</v>
          </cell>
          <cell r="E117">
            <v>22321300000</v>
          </cell>
          <cell r="F117">
            <v>0</v>
          </cell>
          <cell r="G117">
            <v>860000</v>
          </cell>
          <cell r="H117">
            <v>12891400000</v>
          </cell>
          <cell r="I117">
            <v>201389640000</v>
          </cell>
          <cell r="J117">
            <v>97.548730443169234</v>
          </cell>
          <cell r="K117">
            <v>2.3314945451887565</v>
          </cell>
          <cell r="L117">
            <v>0.2196433621157714</v>
          </cell>
          <cell r="M117">
            <v>14.839950341415417</v>
          </cell>
          <cell r="N117">
            <v>0</v>
          </cell>
          <cell r="O117">
            <v>5.7175690007379759E-4</v>
          </cell>
          <cell r="Q117">
            <v>114.93981869188919</v>
          </cell>
        </row>
        <row r="118">
          <cell r="A118" t="str">
            <v>Kuwait</v>
          </cell>
          <cell r="B118">
            <v>2580000</v>
          </cell>
          <cell r="C118">
            <v>89440000</v>
          </cell>
          <cell r="D118">
            <v>142760000</v>
          </cell>
          <cell r="E118">
            <v>19072220000</v>
          </cell>
          <cell r="F118">
            <v>0</v>
          </cell>
          <cell r="G118">
            <v>0</v>
          </cell>
          <cell r="H118">
            <v>105780000</v>
          </cell>
          <cell r="I118">
            <v>19307000000</v>
          </cell>
          <cell r="J118">
            <v>6.76074881288253E-3</v>
          </cell>
          <cell r="K118">
            <v>5.1728042814204879E-2</v>
          </cell>
          <cell r="L118">
            <v>0.34038807829031342</v>
          </cell>
          <cell r="M118">
            <v>73.072865389807646</v>
          </cell>
          <cell r="N118">
            <v>0</v>
          </cell>
          <cell r="O118">
            <v>0</v>
          </cell>
          <cell r="Q118">
            <v>73.471742259725048</v>
          </cell>
        </row>
        <row r="119">
          <cell r="A119" t="str">
            <v>Kyrgyzstan</v>
          </cell>
          <cell r="B119">
            <v>1720000</v>
          </cell>
          <cell r="C119">
            <v>2580000</v>
          </cell>
          <cell r="D119">
            <v>46472680000</v>
          </cell>
          <cell r="E119">
            <v>89662740000</v>
          </cell>
          <cell r="F119">
            <v>0</v>
          </cell>
          <cell r="G119">
            <v>6652960000</v>
          </cell>
          <cell r="H119">
            <v>9697360000</v>
          </cell>
          <cell r="I119">
            <v>142792680000</v>
          </cell>
          <cell r="J119">
            <v>5.1946189564482592E-4</v>
          </cell>
          <cell r="K119">
            <v>1.3398283876534759E-4</v>
          </cell>
          <cell r="L119">
            <v>12.440495137184508</v>
          </cell>
          <cell r="M119">
            <v>46.448933638922945</v>
          </cell>
          <cell r="N119">
            <v>0</v>
          </cell>
          <cell r="O119">
            <v>3.4465029458435996</v>
          </cell>
          <cell r="Q119">
            <v>58.890082220841862</v>
          </cell>
        </row>
        <row r="120">
          <cell r="A120" t="str">
            <v>Laos</v>
          </cell>
          <cell r="B120">
            <v>2131080000</v>
          </cell>
          <cell r="C120">
            <v>443760000</v>
          </cell>
          <cell r="D120">
            <v>0</v>
          </cell>
          <cell r="E120">
            <v>2249760000</v>
          </cell>
          <cell r="F120">
            <v>0</v>
          </cell>
          <cell r="G120">
            <v>0</v>
          </cell>
          <cell r="H120">
            <v>1154120000</v>
          </cell>
          <cell r="I120">
            <v>4824600000</v>
          </cell>
          <cell r="J120">
            <v>60.993933155995215</v>
          </cell>
          <cell r="K120">
            <v>18.684887886844415</v>
          </cell>
          <cell r="L120">
            <v>0</v>
          </cell>
          <cell r="M120">
            <v>208.1262210195402</v>
          </cell>
          <cell r="N120">
            <v>0</v>
          </cell>
          <cell r="O120">
            <v>0</v>
          </cell>
          <cell r="Q120">
            <v>287.80504206237981</v>
          </cell>
        </row>
        <row r="121">
          <cell r="A121" t="str">
            <v>Latvia</v>
          </cell>
          <cell r="B121">
            <v>0</v>
          </cell>
          <cell r="C121">
            <v>2573120000</v>
          </cell>
          <cell r="D121">
            <v>11180000</v>
          </cell>
          <cell r="E121">
            <v>1720000</v>
          </cell>
          <cell r="F121">
            <v>0</v>
          </cell>
          <cell r="G121">
            <v>0</v>
          </cell>
          <cell r="H121">
            <v>2113880000</v>
          </cell>
          <cell r="I121">
            <v>2586020000</v>
          </cell>
          <cell r="J121">
            <v>0</v>
          </cell>
          <cell r="K121">
            <v>101.17176914913323</v>
          </cell>
          <cell r="L121">
            <v>0.57897449646170074</v>
          </cell>
          <cell r="M121">
            <v>0.13114497535777939</v>
          </cell>
          <cell r="N121">
            <v>0</v>
          </cell>
          <cell r="O121">
            <v>0</v>
          </cell>
          <cell r="Q121">
            <v>101.88188862095271</v>
          </cell>
        </row>
        <row r="122">
          <cell r="A122" t="str">
            <v>Lebanon</v>
          </cell>
          <cell r="B122">
            <v>742180000</v>
          </cell>
          <cell r="C122">
            <v>2580000</v>
          </cell>
          <cell r="D122">
            <v>760240000</v>
          </cell>
          <cell r="E122">
            <v>2218800000</v>
          </cell>
          <cell r="F122">
            <v>0</v>
          </cell>
          <cell r="G122">
            <v>0</v>
          </cell>
          <cell r="H122">
            <v>38700000</v>
          </cell>
          <cell r="I122">
            <v>3723800000</v>
          </cell>
          <cell r="J122">
            <v>14.743228134479043</v>
          </cell>
          <cell r="K122">
            <v>7.9729359073715159E-2</v>
          </cell>
          <cell r="L122">
            <v>26.178428937892967</v>
          </cell>
          <cell r="M122">
            <v>199.57126524849471</v>
          </cell>
          <cell r="N122">
            <v>0</v>
          </cell>
          <cell r="O122">
            <v>0</v>
          </cell>
          <cell r="Q122">
            <v>240.57265167994044</v>
          </cell>
        </row>
        <row r="123">
          <cell r="A123" t="str">
            <v>Lesotho</v>
          </cell>
          <cell r="B123">
            <v>3774540000</v>
          </cell>
          <cell r="C123">
            <v>0</v>
          </cell>
          <cell r="D123">
            <v>0</v>
          </cell>
          <cell r="E123">
            <v>9623400000</v>
          </cell>
          <cell r="F123">
            <v>0</v>
          </cell>
          <cell r="G123">
            <v>0</v>
          </cell>
          <cell r="H123">
            <v>1720000</v>
          </cell>
          <cell r="I123">
            <v>13397940000</v>
          </cell>
          <cell r="J123">
            <v>23.156785582358264</v>
          </cell>
          <cell r="K123">
            <v>0</v>
          </cell>
          <cell r="L123">
            <v>0</v>
          </cell>
          <cell r="M123">
            <v>75.992228983525692</v>
          </cell>
          <cell r="N123">
            <v>0</v>
          </cell>
          <cell r="O123">
            <v>0</v>
          </cell>
          <cell r="Q123">
            <v>99.149014565883959</v>
          </cell>
        </row>
        <row r="124">
          <cell r="A124" t="str">
            <v>Liberia</v>
          </cell>
          <cell r="B124">
            <v>393020000</v>
          </cell>
          <cell r="C124">
            <v>0</v>
          </cell>
          <cell r="D124">
            <v>0</v>
          </cell>
          <cell r="E124">
            <v>0</v>
          </cell>
          <cell r="F124">
            <v>122120000</v>
          </cell>
          <cell r="G124">
            <v>0</v>
          </cell>
          <cell r="H124">
            <v>555560000</v>
          </cell>
          <cell r="I124">
            <v>515140000</v>
          </cell>
          <cell r="J124">
            <v>104.35403561521345</v>
          </cell>
          <cell r="K124">
            <v>0</v>
          </cell>
          <cell r="L124">
            <v>0</v>
          </cell>
          <cell r="M124">
            <v>0</v>
          </cell>
          <cell r="N124">
            <v>48.467335030072206</v>
          </cell>
          <cell r="O124">
            <v>0</v>
          </cell>
          <cell r="Q124">
            <v>152.82137064528564</v>
          </cell>
        </row>
        <row r="125">
          <cell r="A125" t="str">
            <v>Libya</v>
          </cell>
          <cell r="B125">
            <v>21667700000</v>
          </cell>
          <cell r="C125">
            <v>6880000</v>
          </cell>
          <cell r="D125">
            <v>54327060000</v>
          </cell>
          <cell r="E125">
            <v>1685867460000</v>
          </cell>
          <cell r="F125">
            <v>0</v>
          </cell>
          <cell r="G125">
            <v>0</v>
          </cell>
          <cell r="H125">
            <v>622640000</v>
          </cell>
          <cell r="I125">
            <v>1761869100000</v>
          </cell>
          <cell r="J125">
            <v>0.68309504840452528</v>
          </cell>
          <cell r="K125">
            <v>4.5456864951548617E-5</v>
          </cell>
          <cell r="L125">
            <v>1.5291434948128233</v>
          </cell>
          <cell r="M125">
            <v>70.781453343933293</v>
          </cell>
          <cell r="N125">
            <v>0</v>
          </cell>
          <cell r="O125">
            <v>0</v>
          </cell>
          <cell r="Q125">
            <v>72.993737344015599</v>
          </cell>
        </row>
        <row r="126">
          <cell r="A126" t="str">
            <v>Liechtenstein</v>
          </cell>
          <cell r="B126">
            <v>860000</v>
          </cell>
          <cell r="C126">
            <v>0</v>
          </cell>
          <cell r="D126">
            <v>860000</v>
          </cell>
          <cell r="E126">
            <v>0</v>
          </cell>
          <cell r="F126">
            <v>0</v>
          </cell>
          <cell r="G126">
            <v>0</v>
          </cell>
          <cell r="H126">
            <v>0</v>
          </cell>
          <cell r="I126">
            <v>1720000</v>
          </cell>
          <cell r="J126">
            <v>61.035856064262667</v>
          </cell>
          <cell r="K126">
            <v>0</v>
          </cell>
          <cell r="L126">
            <v>93.702919771230626</v>
          </cell>
          <cell r="M126">
            <v>0</v>
          </cell>
          <cell r="N126">
            <v>0</v>
          </cell>
          <cell r="O126">
            <v>0</v>
          </cell>
          <cell r="Q126">
            <v>154.7387758354933</v>
          </cell>
        </row>
        <row r="127">
          <cell r="A127" t="str">
            <v>Lithuania</v>
          </cell>
          <cell r="B127">
            <v>43000000</v>
          </cell>
          <cell r="C127">
            <v>829040000</v>
          </cell>
          <cell r="D127">
            <v>11180000</v>
          </cell>
          <cell r="E127">
            <v>20640000</v>
          </cell>
          <cell r="F127">
            <v>0</v>
          </cell>
          <cell r="G127">
            <v>0</v>
          </cell>
          <cell r="H127">
            <v>1726020000</v>
          </cell>
          <cell r="I127">
            <v>903860000</v>
          </cell>
          <cell r="J127">
            <v>5.6856580261462275</v>
          </cell>
          <cell r="K127">
            <v>87.980813147418445</v>
          </cell>
          <cell r="L127">
            <v>1.632056575684913</v>
          </cell>
          <cell r="M127">
            <v>4.3712609405193028</v>
          </cell>
          <cell r="N127">
            <v>0</v>
          </cell>
          <cell r="O127">
            <v>0</v>
          </cell>
          <cell r="Q127">
            <v>99.669788689768893</v>
          </cell>
        </row>
        <row r="128">
          <cell r="A128" t="str">
            <v>Luxembourg</v>
          </cell>
          <cell r="B128">
            <v>0</v>
          </cell>
          <cell r="C128">
            <v>0</v>
          </cell>
          <cell r="D128">
            <v>0</v>
          </cell>
          <cell r="E128">
            <v>0</v>
          </cell>
          <cell r="F128">
            <v>0</v>
          </cell>
          <cell r="G128">
            <v>0</v>
          </cell>
          <cell r="H128">
            <v>4300000</v>
          </cell>
          <cell r="I128">
            <v>0</v>
          </cell>
          <cell r="J128" t="e">
            <v>#DIV/0!</v>
          </cell>
          <cell r="K128" t="e">
            <v>#DIV/0!</v>
          </cell>
          <cell r="L128" t="e">
            <v>#DIV/0!</v>
          </cell>
          <cell r="M128" t="e">
            <v>#DIV/0!</v>
          </cell>
          <cell r="N128" t="e">
            <v>#DIV/0!</v>
          </cell>
          <cell r="O128" t="e">
            <v>#DIV/0!</v>
          </cell>
          <cell r="Q128">
            <v>0</v>
          </cell>
        </row>
        <row r="129">
          <cell r="A129" t="str">
            <v>Madagascar</v>
          </cell>
          <cell r="B129">
            <v>79838960000</v>
          </cell>
          <cell r="C129">
            <v>0</v>
          </cell>
          <cell r="D129">
            <v>0</v>
          </cell>
          <cell r="E129">
            <v>0</v>
          </cell>
          <cell r="F129">
            <v>172860000</v>
          </cell>
          <cell r="G129">
            <v>0</v>
          </cell>
          <cell r="H129">
            <v>7320320000</v>
          </cell>
          <cell r="I129">
            <v>80011820000</v>
          </cell>
          <cell r="J129">
            <v>118.63224674219848</v>
          </cell>
          <cell r="K129">
            <v>0</v>
          </cell>
          <cell r="L129">
            <v>0</v>
          </cell>
          <cell r="M129">
            <v>0</v>
          </cell>
          <cell r="N129">
            <v>0.24006754433978489</v>
          </cell>
          <cell r="O129">
            <v>0</v>
          </cell>
          <cell r="Q129">
            <v>118.87231428653826</v>
          </cell>
        </row>
        <row r="130">
          <cell r="A130" t="str">
            <v>Madeira</v>
          </cell>
          <cell r="B130" t="e">
            <v>#N/A</v>
          </cell>
          <cell r="C130" t="e">
            <v>#N/A</v>
          </cell>
          <cell r="D130" t="e">
            <v>#N/A</v>
          </cell>
          <cell r="E130" t="e">
            <v>#N/A</v>
          </cell>
          <cell r="F130" t="e">
            <v>#N/A</v>
          </cell>
          <cell r="G130" t="e">
            <v>#N/A</v>
          </cell>
          <cell r="H130" t="e">
            <v>#N/A</v>
          </cell>
          <cell r="I130" t="e">
            <v>#N/A</v>
          </cell>
          <cell r="J130" t="e">
            <v>#N/A</v>
          </cell>
          <cell r="K130" t="e">
            <v>#N/A</v>
          </cell>
          <cell r="L130" t="e">
            <v>#N/A</v>
          </cell>
          <cell r="M130" t="e">
            <v>#N/A</v>
          </cell>
          <cell r="N130" t="e">
            <v>#N/A</v>
          </cell>
          <cell r="O130" t="e">
            <v>#N/A</v>
          </cell>
          <cell r="Q130">
            <v>0</v>
          </cell>
        </row>
        <row r="131">
          <cell r="A131" t="str">
            <v>Malawi</v>
          </cell>
          <cell r="B131">
            <v>9022260000</v>
          </cell>
          <cell r="C131">
            <v>3217260000</v>
          </cell>
          <cell r="D131">
            <v>860000</v>
          </cell>
          <cell r="E131">
            <v>172000000</v>
          </cell>
          <cell r="F131">
            <v>0</v>
          </cell>
          <cell r="G131">
            <v>0</v>
          </cell>
          <cell r="H131">
            <v>24576220000</v>
          </cell>
          <cell r="I131">
            <v>12412380000</v>
          </cell>
          <cell r="J131">
            <v>86.005166656231907</v>
          </cell>
          <cell r="K131">
            <v>17.332280493878333</v>
          </cell>
          <cell r="L131">
            <v>8.6193675828634825E-3</v>
          </cell>
          <cell r="M131">
            <v>4.2694793645085412</v>
          </cell>
          <cell r="N131">
            <v>0</v>
          </cell>
          <cell r="O131">
            <v>0</v>
          </cell>
          <cell r="Q131">
            <v>107.61554588220164</v>
          </cell>
        </row>
        <row r="132">
          <cell r="A132" t="str">
            <v>Malaysia</v>
          </cell>
          <cell r="B132">
            <v>673380000</v>
          </cell>
          <cell r="C132">
            <v>0</v>
          </cell>
          <cell r="D132">
            <v>0</v>
          </cell>
          <cell r="E132">
            <v>0</v>
          </cell>
          <cell r="F132">
            <v>6891180000</v>
          </cell>
          <cell r="G132">
            <v>0</v>
          </cell>
          <cell r="H132">
            <v>4177020000</v>
          </cell>
          <cell r="I132">
            <v>7564560000</v>
          </cell>
          <cell r="J132">
            <v>12.291421025580773</v>
          </cell>
          <cell r="K132">
            <v>0</v>
          </cell>
          <cell r="L132">
            <v>0</v>
          </cell>
          <cell r="M132">
            <v>0</v>
          </cell>
          <cell r="N132">
            <v>185.06699366894279</v>
          </cell>
          <cell r="O132">
            <v>0</v>
          </cell>
          <cell r="Q132">
            <v>197.35841469452356</v>
          </cell>
        </row>
        <row r="133">
          <cell r="A133" t="str">
            <v>Mali</v>
          </cell>
          <cell r="B133">
            <v>65135540000</v>
          </cell>
          <cell r="C133">
            <v>7423520000</v>
          </cell>
          <cell r="D133">
            <v>20930680000</v>
          </cell>
          <cell r="E133">
            <v>776006380000</v>
          </cell>
          <cell r="F133">
            <v>0</v>
          </cell>
          <cell r="G133">
            <v>0</v>
          </cell>
          <cell r="H133">
            <v>3597380000</v>
          </cell>
          <cell r="I133">
            <v>869496120000</v>
          </cell>
          <cell r="J133">
            <v>8.8424958450073987</v>
          </cell>
          <cell r="K133">
            <v>0.37289260302931265</v>
          </cell>
          <cell r="L133">
            <v>2.7216849355760511</v>
          </cell>
          <cell r="M133">
            <v>129.20790241609666</v>
          </cell>
          <cell r="N133">
            <v>0</v>
          </cell>
          <cell r="O133">
            <v>0</v>
          </cell>
          <cell r="Q133">
            <v>141.14497579970941</v>
          </cell>
        </row>
        <row r="134">
          <cell r="A134" t="str">
            <v>Malta</v>
          </cell>
          <cell r="B134">
            <v>4300000</v>
          </cell>
          <cell r="C134">
            <v>0</v>
          </cell>
          <cell r="D134">
            <v>24080000</v>
          </cell>
          <cell r="E134">
            <v>860000</v>
          </cell>
          <cell r="F134">
            <v>0</v>
          </cell>
          <cell r="G134">
            <v>0</v>
          </cell>
          <cell r="H134">
            <v>40420000</v>
          </cell>
          <cell r="I134">
            <v>29240000</v>
          </cell>
          <cell r="J134">
            <v>10.87829354207182</v>
          </cell>
          <cell r="K134">
            <v>0</v>
          </cell>
          <cell r="L134">
            <v>87.663156579023251</v>
          </cell>
          <cell r="M134">
            <v>5.7723571893956622</v>
          </cell>
          <cell r="N134">
            <v>0</v>
          </cell>
          <cell r="O134">
            <v>0</v>
          </cell>
          <cell r="Q134">
            <v>104.31380731049073</v>
          </cell>
        </row>
        <row r="135">
          <cell r="A135" t="str">
            <v>Martinique</v>
          </cell>
          <cell r="B135"/>
          <cell r="C135"/>
          <cell r="D135"/>
          <cell r="E135"/>
          <cell r="F135"/>
          <cell r="G135"/>
          <cell r="H135"/>
          <cell r="I135">
            <v>0</v>
          </cell>
          <cell r="J135"/>
          <cell r="K135"/>
          <cell r="L135"/>
          <cell r="M135"/>
          <cell r="N135"/>
          <cell r="O135"/>
          <cell r="Q135">
            <v>0</v>
          </cell>
        </row>
        <row r="136">
          <cell r="A136" t="str">
            <v>Mauritania</v>
          </cell>
          <cell r="B136">
            <v>124700000</v>
          </cell>
          <cell r="C136">
            <v>192640000</v>
          </cell>
          <cell r="D136">
            <v>22290340000</v>
          </cell>
          <cell r="E136">
            <v>909796580000</v>
          </cell>
          <cell r="F136">
            <v>0</v>
          </cell>
          <cell r="G136">
            <v>0</v>
          </cell>
          <cell r="H136">
            <v>645000000</v>
          </cell>
          <cell r="I136">
            <v>932404260000</v>
          </cell>
          <cell r="J136">
            <v>7.5568485507179015E-3</v>
          </cell>
          <cell r="K136">
            <v>2.2737933143918677E-3</v>
          </cell>
          <cell r="L136">
            <v>1.20533865904939</v>
          </cell>
          <cell r="M136">
            <v>72.178813268751668</v>
          </cell>
          <cell r="N136">
            <v>0</v>
          </cell>
          <cell r="O136">
            <v>0</v>
          </cell>
          <cell r="Q136">
            <v>73.393982569666164</v>
          </cell>
        </row>
        <row r="137">
          <cell r="A137" t="str">
            <v>Mayotte</v>
          </cell>
          <cell r="B137"/>
          <cell r="C137"/>
          <cell r="D137"/>
          <cell r="E137"/>
          <cell r="F137"/>
          <cell r="G137"/>
          <cell r="H137"/>
          <cell r="I137">
            <v>0</v>
          </cell>
          <cell r="J137"/>
          <cell r="K137"/>
          <cell r="L137"/>
          <cell r="M137"/>
          <cell r="N137"/>
          <cell r="O137"/>
          <cell r="Q137">
            <v>0</v>
          </cell>
        </row>
        <row r="138">
          <cell r="A138" t="str">
            <v>Mexico</v>
          </cell>
          <cell r="B138">
            <v>816668900000</v>
          </cell>
          <cell r="C138">
            <v>14729220000</v>
          </cell>
          <cell r="D138">
            <v>1720000</v>
          </cell>
          <cell r="E138">
            <v>16902440000</v>
          </cell>
          <cell r="F138">
            <v>9214040000</v>
          </cell>
          <cell r="G138">
            <v>14620000</v>
          </cell>
          <cell r="H138">
            <v>24485060000</v>
          </cell>
          <cell r="I138">
            <v>857530940000</v>
          </cell>
          <cell r="J138">
            <v>41.165528976538745</v>
          </cell>
          <cell r="K138">
            <v>0.13218817270878924</v>
          </cell>
          <cell r="L138">
            <v>7.70819048673951E-5</v>
          </cell>
          <cell r="M138">
            <v>1.4580395040922296</v>
          </cell>
          <cell r="N138">
            <v>8.2691894809480235E-2</v>
          </cell>
          <cell r="O138">
            <v>1.2611514994183323E-3</v>
          </cell>
          <cell r="Q138">
            <v>42.838525630054107</v>
          </cell>
        </row>
        <row r="139">
          <cell r="A139" t="str">
            <v>Moldova</v>
          </cell>
          <cell r="B139"/>
          <cell r="C139">
            <v>54180000</v>
          </cell>
          <cell r="D139">
            <v>173720000</v>
          </cell>
          <cell r="E139">
            <v>0</v>
          </cell>
          <cell r="F139">
            <v>0</v>
          </cell>
          <cell r="G139">
            <v>0</v>
          </cell>
          <cell r="H139">
            <v>402480000</v>
          </cell>
          <cell r="I139">
            <v>227900000</v>
          </cell>
          <cell r="J139"/>
          <cell r="K139">
            <v>5.3433844417743854</v>
          </cell>
          <cell r="L139">
            <v>56.386505695810762</v>
          </cell>
          <cell r="M139">
            <v>0</v>
          </cell>
          <cell r="N139">
            <v>0</v>
          </cell>
          <cell r="O139">
            <v>0</v>
          </cell>
          <cell r="Q139">
            <v>61.729890137585144</v>
          </cell>
        </row>
        <row r="140">
          <cell r="A140" t="str">
            <v>Mongolia</v>
          </cell>
          <cell r="B140">
            <v>18060000</v>
          </cell>
          <cell r="C140">
            <v>36120000</v>
          </cell>
          <cell r="D140">
            <v>555403480000</v>
          </cell>
          <cell r="E140">
            <v>1245246460000</v>
          </cell>
          <cell r="F140">
            <v>0</v>
          </cell>
          <cell r="G140">
            <v>624360000</v>
          </cell>
          <cell r="H140">
            <v>23050580000</v>
          </cell>
          <cell r="I140">
            <v>1801328480000</v>
          </cell>
          <cell r="J140">
            <v>1.1982290814177565E-3</v>
          </cell>
          <cell r="K140">
            <v>8.6397570738578765E-4</v>
          </cell>
          <cell r="L140">
            <v>35.011182946215108</v>
          </cell>
          <cell r="M140">
            <v>95.957128840207275</v>
          </cell>
          <cell r="N140">
            <v>0</v>
          </cell>
          <cell r="O140">
            <v>4.811239773584404E-2</v>
          </cell>
          <cell r="Q140">
            <v>130.9703739912112</v>
          </cell>
        </row>
        <row r="141">
          <cell r="A141" t="str">
            <v>Montenegro</v>
          </cell>
          <cell r="B141">
            <v>149640000</v>
          </cell>
          <cell r="C141">
            <v>150500000</v>
          </cell>
          <cell r="D141">
            <v>726700000</v>
          </cell>
          <cell r="E141">
            <v>156520000</v>
          </cell>
          <cell r="F141">
            <v>0</v>
          </cell>
          <cell r="G141">
            <v>0</v>
          </cell>
          <cell r="H141">
            <v>401620000</v>
          </cell>
          <cell r="I141">
            <v>1183360000</v>
          </cell>
          <cell r="J141">
            <v>15.132971105874233</v>
          </cell>
          <cell r="K141">
            <v>24.022711245036508</v>
          </cell>
          <cell r="L141">
            <v>130.01430547974147</v>
          </cell>
          <cell r="M141">
            <v>48.177190991053038</v>
          </cell>
          <cell r="N141">
            <v>0</v>
          </cell>
          <cell r="O141">
            <v>0</v>
          </cell>
          <cell r="Q141">
            <v>217.34717882170523</v>
          </cell>
        </row>
        <row r="142">
          <cell r="A142" t="str">
            <v>Montserrat</v>
          </cell>
          <cell r="B142">
            <v>3440000</v>
          </cell>
          <cell r="C142">
            <v>0</v>
          </cell>
          <cell r="D142">
            <v>0</v>
          </cell>
          <cell r="E142">
            <v>860000</v>
          </cell>
          <cell r="F142">
            <v>0</v>
          </cell>
          <cell r="G142">
            <v>0</v>
          </cell>
          <cell r="H142">
            <v>23220000</v>
          </cell>
          <cell r="I142">
            <v>4300000</v>
          </cell>
          <cell r="J142">
            <v>109.51840622933999</v>
          </cell>
          <cell r="K142">
            <v>0</v>
          </cell>
          <cell r="L142">
            <v>0</v>
          </cell>
          <cell r="M142">
            <v>78.355630941961152</v>
          </cell>
          <cell r="N142">
            <v>0</v>
          </cell>
          <cell r="O142">
            <v>0</v>
          </cell>
          <cell r="Q142">
            <v>187.87403717130115</v>
          </cell>
        </row>
        <row r="143">
          <cell r="A143" t="str">
            <v>Morocco</v>
          </cell>
          <cell r="B143">
            <v>6698540000</v>
          </cell>
          <cell r="C143">
            <v>0</v>
          </cell>
          <cell r="D143">
            <v>88697820000</v>
          </cell>
          <cell r="E143">
            <v>217394240000</v>
          </cell>
          <cell r="F143">
            <v>0</v>
          </cell>
          <cell r="G143">
            <v>0</v>
          </cell>
          <cell r="H143">
            <v>1378580000</v>
          </cell>
          <cell r="I143">
            <v>312790600000</v>
          </cell>
          <cell r="J143">
            <v>1.0809748423210201</v>
          </cell>
          <cell r="K143">
            <v>0</v>
          </cell>
          <cell r="L143">
            <v>12.74452175034668</v>
          </cell>
          <cell r="M143">
            <v>51.411944054949714</v>
          </cell>
          <cell r="N143">
            <v>0</v>
          </cell>
          <cell r="O143">
            <v>0</v>
          </cell>
          <cell r="Q143">
            <v>65.237440647617419</v>
          </cell>
        </row>
        <row r="144">
          <cell r="A144" t="str">
            <v>Mozambique</v>
          </cell>
          <cell r="B144">
            <v>231874920000</v>
          </cell>
          <cell r="C144">
            <v>67080000</v>
          </cell>
          <cell r="D144">
            <v>860000</v>
          </cell>
          <cell r="E144">
            <v>8527760000</v>
          </cell>
          <cell r="F144">
            <v>0</v>
          </cell>
          <cell r="G144">
            <v>0</v>
          </cell>
          <cell r="H144">
            <v>14148720000</v>
          </cell>
          <cell r="I144">
            <v>240470620000</v>
          </cell>
          <cell r="J144">
            <v>114.01414545578081</v>
          </cell>
          <cell r="K144">
            <v>1.8587176167115145E-2</v>
          </cell>
          <cell r="L144">
            <v>4.4394251381197524E-4</v>
          </cell>
          <cell r="M144">
            <v>9.5295114855724883</v>
          </cell>
          <cell r="N144">
            <v>0</v>
          </cell>
          <cell r="O144">
            <v>0</v>
          </cell>
          <cell r="Q144">
            <v>123.56268806003422</v>
          </cell>
        </row>
        <row r="145">
          <cell r="A145" t="str">
            <v>Myanmar</v>
          </cell>
          <cell r="B145">
            <v>151235300000</v>
          </cell>
          <cell r="C145">
            <v>0</v>
          </cell>
          <cell r="D145">
            <v>2580000</v>
          </cell>
          <cell r="E145">
            <v>96320000</v>
          </cell>
          <cell r="F145">
            <v>3683380000</v>
          </cell>
          <cell r="G145">
            <v>1413840000</v>
          </cell>
          <cell r="H145">
            <v>10177240000</v>
          </cell>
          <cell r="I145">
            <v>156431420000</v>
          </cell>
          <cell r="J145">
            <v>133.20214168926606</v>
          </cell>
          <cell r="K145">
            <v>0</v>
          </cell>
          <cell r="L145">
            <v>4.5780674133681721E-3</v>
          </cell>
          <cell r="M145">
            <v>0.27481751398936993</v>
          </cell>
          <cell r="N145">
            <v>4.7905096547986794</v>
          </cell>
          <cell r="O145">
            <v>4.0339285089153947</v>
          </cell>
          <cell r="Q145">
            <v>138.27204692546749</v>
          </cell>
        </row>
        <row r="146">
          <cell r="A146" t="str">
            <v>Namibia</v>
          </cell>
          <cell r="B146">
            <v>20353620000</v>
          </cell>
          <cell r="C146">
            <v>691440000</v>
          </cell>
          <cell r="D146">
            <v>96689800000</v>
          </cell>
          <cell r="E146">
            <v>120615860000</v>
          </cell>
          <cell r="F146">
            <v>0</v>
          </cell>
          <cell r="G146">
            <v>0</v>
          </cell>
          <cell r="H146">
            <v>1019100000</v>
          </cell>
          <cell r="I146">
            <v>238350720000</v>
          </cell>
          <cell r="J146">
            <v>4.1606961240827331</v>
          </cell>
          <cell r="K146">
            <v>2.3814418006266991E-2</v>
          </cell>
          <cell r="L146">
            <v>17.822843025244463</v>
          </cell>
          <cell r="M146">
            <v>37.433258729758329</v>
          </cell>
          <cell r="N146">
            <v>0</v>
          </cell>
          <cell r="O146">
            <v>0</v>
          </cell>
          <cell r="Q146">
            <v>59.440612297091789</v>
          </cell>
        </row>
        <row r="147">
          <cell r="A147" t="str">
            <v>Nepal</v>
          </cell>
          <cell r="B147">
            <v>14038640000</v>
          </cell>
          <cell r="C147">
            <v>30960000</v>
          </cell>
          <cell r="D147">
            <v>7956720000</v>
          </cell>
          <cell r="E147">
            <v>3323900000</v>
          </cell>
          <cell r="F147">
            <v>0</v>
          </cell>
          <cell r="G147">
            <v>9880540000</v>
          </cell>
          <cell r="H147">
            <v>211560000</v>
          </cell>
          <cell r="I147">
            <v>35230760000</v>
          </cell>
          <cell r="J147">
            <v>19.355338545030069</v>
          </cell>
          <cell r="K147">
            <v>7.1619747907373535E-2</v>
          </cell>
          <cell r="L147">
            <v>11.563847302360243</v>
          </cell>
          <cell r="M147">
            <v>27.925973827090285</v>
          </cell>
          <cell r="N147">
            <v>0</v>
          </cell>
          <cell r="O147">
            <v>83.012034488859058</v>
          </cell>
          <cell r="Q147">
            <v>58.916779422387975</v>
          </cell>
        </row>
        <row r="148">
          <cell r="A148" t="str">
            <v>Netherlands</v>
          </cell>
          <cell r="B148">
            <v>561580000</v>
          </cell>
          <cell r="C148">
            <v>700900000</v>
          </cell>
          <cell r="D148">
            <v>13760000</v>
          </cell>
          <cell r="E148">
            <v>184040000</v>
          </cell>
          <cell r="F148">
            <v>860000</v>
          </cell>
          <cell r="G148">
            <v>0</v>
          </cell>
          <cell r="H148">
            <v>5245140000</v>
          </cell>
          <cell r="I148">
            <v>1461140000</v>
          </cell>
          <cell r="J148">
            <v>45.935927369958186</v>
          </cell>
          <cell r="K148">
            <v>50.522156191521425</v>
          </cell>
          <cell r="L148">
            <v>1.2211475108734346</v>
          </cell>
          <cell r="M148">
            <v>25.628707568099575</v>
          </cell>
          <cell r="N148">
            <v>6.199037569511831E-2</v>
          </cell>
          <cell r="O148">
            <v>0</v>
          </cell>
          <cell r="Q148">
            <v>123.36992901614774</v>
          </cell>
        </row>
        <row r="149">
          <cell r="A149" t="str">
            <v>New Caledonia</v>
          </cell>
          <cell r="B149"/>
          <cell r="C149">
            <v>0</v>
          </cell>
          <cell r="D149">
            <v>0</v>
          </cell>
          <cell r="E149"/>
          <cell r="F149">
            <v>212420000</v>
          </cell>
          <cell r="G149">
            <v>0</v>
          </cell>
          <cell r="H149"/>
          <cell r="I149">
            <v>212420000</v>
          </cell>
          <cell r="J149"/>
          <cell r="K149">
            <v>0</v>
          </cell>
          <cell r="L149">
            <v>0</v>
          </cell>
          <cell r="M149"/>
          <cell r="N149">
            <v>200.13478105814838</v>
          </cell>
          <cell r="O149">
            <v>0</v>
          </cell>
          <cell r="Q149">
            <v>200.13478105814838</v>
          </cell>
        </row>
        <row r="150">
          <cell r="A150" t="str">
            <v>New Zealand</v>
          </cell>
          <cell r="B150">
            <v>1421580000</v>
          </cell>
          <cell r="C150">
            <v>0</v>
          </cell>
          <cell r="D150">
            <v>0</v>
          </cell>
          <cell r="E150">
            <v>1207440000</v>
          </cell>
          <cell r="F150">
            <v>187480000</v>
          </cell>
          <cell r="G150">
            <v>4674960000</v>
          </cell>
          <cell r="H150">
            <v>11033800000</v>
          </cell>
          <cell r="I150">
            <v>7491460000</v>
          </cell>
          <cell r="J150">
            <v>23.190195177974267</v>
          </cell>
          <cell r="K150">
            <v>0</v>
          </cell>
          <cell r="L150">
            <v>0</v>
          </cell>
          <cell r="M150">
            <v>69.303981136681344</v>
          </cell>
          <cell r="N150">
            <v>4.6635983075861844</v>
          </cell>
          <cell r="O150">
            <v>268.33079875997134</v>
          </cell>
          <cell r="Q150">
            <v>97.157774622241803</v>
          </cell>
        </row>
        <row r="151">
          <cell r="A151" t="str">
            <v>Nicaragua</v>
          </cell>
          <cell r="B151">
            <v>141040000</v>
          </cell>
          <cell r="C151">
            <v>0</v>
          </cell>
          <cell r="D151">
            <v>27520000</v>
          </cell>
          <cell r="E151">
            <v>860000</v>
          </cell>
          <cell r="F151">
            <v>924500000</v>
          </cell>
          <cell r="G151">
            <v>0</v>
          </cell>
          <cell r="H151">
            <v>11697720000</v>
          </cell>
          <cell r="I151">
            <v>1093920000</v>
          </cell>
          <cell r="J151">
            <v>17.61732370253409</v>
          </cell>
          <cell r="K151">
            <v>0</v>
          </cell>
          <cell r="L151">
            <v>6.0577191835957658</v>
          </cell>
          <cell r="M151">
            <v>0.35088500492843405</v>
          </cell>
          <cell r="N151">
            <v>172.90233790963592</v>
          </cell>
          <cell r="O151">
            <v>0</v>
          </cell>
          <cell r="Q151">
            <v>196.92826580069419</v>
          </cell>
        </row>
        <row r="152">
          <cell r="A152" t="str">
            <v>Niger</v>
          </cell>
          <cell r="B152">
            <v>721540000</v>
          </cell>
          <cell r="C152">
            <v>180600000</v>
          </cell>
          <cell r="D152">
            <v>17834680000</v>
          </cell>
          <cell r="E152">
            <v>899185040000</v>
          </cell>
          <cell r="F152">
            <v>0</v>
          </cell>
          <cell r="G152">
            <v>0</v>
          </cell>
          <cell r="H152">
            <v>153080000</v>
          </cell>
          <cell r="I152">
            <v>917921860000</v>
          </cell>
          <cell r="J152">
            <v>4.4866239923582026E-2</v>
          </cell>
          <cell r="K152">
            <v>1.8967320147459438E-3</v>
          </cell>
          <cell r="L152">
            <v>0.98134510274188169</v>
          </cell>
          <cell r="M152">
            <v>72.46245550091291</v>
          </cell>
          <cell r="N152">
            <v>0</v>
          </cell>
          <cell r="O152">
            <v>0</v>
          </cell>
          <cell r="Q152">
            <v>73.490563575593114</v>
          </cell>
        </row>
        <row r="153">
          <cell r="A153" t="str">
            <v>Nigeria</v>
          </cell>
          <cell r="B153">
            <v>150370140000</v>
          </cell>
          <cell r="C153">
            <v>81700000</v>
          </cell>
          <cell r="D153">
            <v>3352280000</v>
          </cell>
          <cell r="E153">
            <v>1548860000</v>
          </cell>
          <cell r="F153">
            <v>6011400000</v>
          </cell>
          <cell r="G153">
            <v>0</v>
          </cell>
          <cell r="H153">
            <v>9951060000</v>
          </cell>
          <cell r="I153">
            <v>161364380000</v>
          </cell>
          <cell r="J153">
            <v>110.21434473488729</v>
          </cell>
          <cell r="K153">
            <v>5.2628913220792564E-2</v>
          </cell>
          <cell r="L153">
            <v>2.9409359766176753</v>
          </cell>
          <cell r="M153">
            <v>3.0906394864169648</v>
          </cell>
          <cell r="N153">
            <v>3.8723800359298948</v>
          </cell>
          <cell r="O153">
            <v>0</v>
          </cell>
          <cell r="Q153">
            <v>120.17092914707261</v>
          </cell>
        </row>
        <row r="154">
          <cell r="A154" t="str">
            <v>North Korea</v>
          </cell>
          <cell r="B154">
            <v>0</v>
          </cell>
          <cell r="C154">
            <v>2580000</v>
          </cell>
          <cell r="D154">
            <v>32766860000</v>
          </cell>
          <cell r="E154">
            <v>8901000000</v>
          </cell>
          <cell r="F154">
            <v>0</v>
          </cell>
          <cell r="G154">
            <v>0</v>
          </cell>
          <cell r="H154">
            <v>2109580000</v>
          </cell>
          <cell r="I154">
            <v>41670440000</v>
          </cell>
          <cell r="J154">
            <v>0</v>
          </cell>
          <cell r="K154">
            <v>8.7001184534380143E-3</v>
          </cell>
          <cell r="L154">
            <v>133.02394450367072</v>
          </cell>
          <cell r="M154">
            <v>56.471497784196018</v>
          </cell>
          <cell r="N154">
            <v>0</v>
          </cell>
          <cell r="O154">
            <v>0</v>
          </cell>
          <cell r="Q154">
            <v>189.50414240632017</v>
          </cell>
        </row>
        <row r="155">
          <cell r="A155" t="str">
            <v>Norway</v>
          </cell>
          <cell r="B155">
            <v>103451980000</v>
          </cell>
          <cell r="C155">
            <v>44205720000</v>
          </cell>
          <cell r="D155">
            <v>216681300000</v>
          </cell>
          <cell r="E155">
            <v>53777520000</v>
          </cell>
          <cell r="F155">
            <v>0</v>
          </cell>
          <cell r="G155">
            <v>299814060000</v>
          </cell>
          <cell r="H155">
            <v>48707820000</v>
          </cell>
          <cell r="I155">
            <v>717930580000</v>
          </cell>
          <cell r="J155">
            <v>7.305280250992789</v>
          </cell>
          <cell r="K155">
            <v>4.7368287226048551</v>
          </cell>
          <cell r="L155">
            <v>15.453585703298142</v>
          </cell>
          <cell r="M155">
            <v>10.672060189393093</v>
          </cell>
          <cell r="N155">
            <v>0</v>
          </cell>
          <cell r="O155">
            <v>59.497605950335974</v>
          </cell>
          <cell r="Q155">
            <v>38.167754866288881</v>
          </cell>
        </row>
        <row r="156">
          <cell r="A156" t="str">
            <v>Oman</v>
          </cell>
          <cell r="B156">
            <v>3157060000</v>
          </cell>
          <cell r="C156">
            <v>0</v>
          </cell>
          <cell r="D156">
            <v>1847280000</v>
          </cell>
          <cell r="E156">
            <v>324007580000</v>
          </cell>
          <cell r="F156">
            <v>4300000</v>
          </cell>
          <cell r="G156">
            <v>0</v>
          </cell>
          <cell r="H156">
            <v>666500000</v>
          </cell>
          <cell r="I156">
            <v>329016220000</v>
          </cell>
          <cell r="J156">
            <v>0.51676175740860142</v>
          </cell>
          <cell r="K156">
            <v>0</v>
          </cell>
          <cell r="L156">
            <v>0.27027491094551498</v>
          </cell>
          <cell r="M156">
            <v>72.846308436267861</v>
          </cell>
          <cell r="N156">
            <v>1.3931426735447368E-4</v>
          </cell>
          <cell r="O156">
            <v>0</v>
          </cell>
          <cell r="Q156">
            <v>73.633484418889338</v>
          </cell>
        </row>
        <row r="157">
          <cell r="A157" t="str">
            <v>Pakistan</v>
          </cell>
          <cell r="B157">
            <v>1963380000</v>
          </cell>
          <cell r="C157">
            <v>116100000</v>
          </cell>
          <cell r="D157">
            <v>18591480000</v>
          </cell>
          <cell r="E157">
            <v>619008220000</v>
          </cell>
          <cell r="F157">
            <v>1064680000</v>
          </cell>
          <cell r="G157">
            <v>29046500000</v>
          </cell>
          <cell r="H157">
            <v>5562480000</v>
          </cell>
          <cell r="I157">
            <v>669790360000</v>
          </cell>
          <cell r="J157">
            <v>0.21377660305997714</v>
          </cell>
          <cell r="K157">
            <v>1.3950049608152445E-3</v>
          </cell>
          <cell r="L157">
            <v>1.5073977548020032</v>
          </cell>
          <cell r="M157">
            <v>68.363959777481014</v>
          </cell>
          <cell r="N157">
            <v>1.2792712159179799E-2</v>
          </cell>
          <cell r="O157">
            <v>3.207927929739935</v>
          </cell>
          <cell r="Q157">
            <v>70.099321852462992</v>
          </cell>
        </row>
        <row r="158">
          <cell r="A158" t="str">
            <v>Palestinian Territory</v>
          </cell>
          <cell r="B158">
            <v>39560000</v>
          </cell>
          <cell r="C158">
            <v>860000</v>
          </cell>
          <cell r="D158">
            <v>1607340000</v>
          </cell>
          <cell r="E158">
            <v>1649480000</v>
          </cell>
          <cell r="F158">
            <v>0</v>
          </cell>
          <cell r="G158">
            <v>0</v>
          </cell>
          <cell r="H158">
            <v>270900000</v>
          </cell>
          <cell r="I158">
            <v>3297240000</v>
          </cell>
          <cell r="J158">
            <v>0.52585224253552376</v>
          </cell>
          <cell r="K158">
            <v>2.1451412325118177E-3</v>
          </cell>
          <cell r="L158">
            <v>19.006435223984436</v>
          </cell>
          <cell r="M158">
            <v>37.005491834407273</v>
          </cell>
          <cell r="N158">
            <v>0</v>
          </cell>
          <cell r="O158">
            <v>0</v>
          </cell>
          <cell r="Q158">
            <v>56.539924442159744</v>
          </cell>
        </row>
        <row r="159">
          <cell r="A159" t="str">
            <v>Panama</v>
          </cell>
          <cell r="B159">
            <v>1380300000</v>
          </cell>
          <cell r="C159">
            <v>0</v>
          </cell>
          <cell r="D159">
            <v>0</v>
          </cell>
          <cell r="E159">
            <v>527180000</v>
          </cell>
          <cell r="F159">
            <v>1737200000</v>
          </cell>
          <cell r="G159">
            <v>1720000</v>
          </cell>
          <cell r="H159">
            <v>2319420000</v>
          </cell>
          <cell r="I159">
            <v>3646400000</v>
          </cell>
          <cell r="J159">
            <v>52.153023881808593</v>
          </cell>
          <cell r="K159">
            <v>0</v>
          </cell>
          <cell r="L159">
            <v>0</v>
          </cell>
          <cell r="M159">
            <v>64.527752406339019</v>
          </cell>
          <cell r="N159">
            <v>96.928752630214746</v>
          </cell>
          <cell r="O159">
            <v>0.21053100295706043</v>
          </cell>
          <cell r="Q159">
            <v>213.60952891836234</v>
          </cell>
        </row>
        <row r="160">
          <cell r="A160" t="str">
            <v>Papua New Guinea</v>
          </cell>
          <cell r="B160">
            <v>7531020000</v>
          </cell>
          <cell r="C160">
            <v>0</v>
          </cell>
          <cell r="D160">
            <v>0</v>
          </cell>
          <cell r="E160">
            <v>21500000</v>
          </cell>
          <cell r="F160">
            <v>1410400000</v>
          </cell>
          <cell r="G160">
            <v>0</v>
          </cell>
          <cell r="H160">
            <v>9661240000</v>
          </cell>
          <cell r="I160">
            <v>8962920000</v>
          </cell>
          <cell r="J160">
            <v>117.02324388169026</v>
          </cell>
          <cell r="K160">
            <v>0</v>
          </cell>
          <cell r="L160">
            <v>0</v>
          </cell>
          <cell r="M160">
            <v>1.0706335786532528</v>
          </cell>
          <cell r="N160">
            <v>31.779694438996131</v>
          </cell>
          <cell r="O160">
            <v>0</v>
          </cell>
          <cell r="Q160">
            <v>149.87357189933965</v>
          </cell>
        </row>
        <row r="161">
          <cell r="A161" t="str">
            <v>Paraguay</v>
          </cell>
          <cell r="B161">
            <v>43228760000</v>
          </cell>
          <cell r="C161">
            <v>19601120000</v>
          </cell>
          <cell r="D161">
            <v>34400000</v>
          </cell>
          <cell r="E161">
            <v>17200000</v>
          </cell>
          <cell r="F161">
            <v>0</v>
          </cell>
          <cell r="G161">
            <v>0</v>
          </cell>
          <cell r="H161">
            <v>4586380000</v>
          </cell>
          <cell r="I161">
            <v>62881480000</v>
          </cell>
          <cell r="J161">
            <v>81.193490859476555</v>
          </cell>
          <cell r="K161">
            <v>21.393347548289231</v>
          </cell>
          <cell r="L161">
            <v>6.6604721528270711E-2</v>
          </cell>
          <cell r="M161">
            <v>5.5598962296159252E-2</v>
          </cell>
          <cell r="N161">
            <v>0</v>
          </cell>
          <cell r="O161">
            <v>0</v>
          </cell>
          <cell r="Q161">
            <v>102.70904209159021</v>
          </cell>
        </row>
        <row r="162">
          <cell r="A162" t="str">
            <v>Peru</v>
          </cell>
          <cell r="B162">
            <v>191147900000</v>
          </cell>
          <cell r="C162">
            <v>1675280000</v>
          </cell>
          <cell r="D162">
            <v>67243400000</v>
          </cell>
          <cell r="E162">
            <v>113348000000</v>
          </cell>
          <cell r="F162">
            <v>0</v>
          </cell>
          <cell r="G162">
            <v>2553340000</v>
          </cell>
          <cell r="H162">
            <v>18337780000</v>
          </cell>
          <cell r="I162">
            <v>375967920000</v>
          </cell>
          <cell r="J162">
            <v>25.166443269747255</v>
          </cell>
          <cell r="K162">
            <v>0.31714679212354513</v>
          </cell>
          <cell r="L162">
            <v>9.1577579304512895</v>
          </cell>
          <cell r="M162">
            <v>86.112024033183658</v>
          </cell>
          <cell r="N162">
            <v>0</v>
          </cell>
          <cell r="O162">
            <v>1.9398072788658747</v>
          </cell>
          <cell r="Q162">
            <v>120.75337202550574</v>
          </cell>
        </row>
        <row r="163">
          <cell r="A163" t="str">
            <v>Philippines</v>
          </cell>
          <cell r="B163">
            <v>3062460000</v>
          </cell>
          <cell r="C163">
            <v>0</v>
          </cell>
          <cell r="D163">
            <v>0</v>
          </cell>
          <cell r="E163">
            <v>0</v>
          </cell>
          <cell r="F163">
            <v>1525640000</v>
          </cell>
          <cell r="G163">
            <v>0</v>
          </cell>
          <cell r="H163">
            <v>11402740000</v>
          </cell>
          <cell r="I163">
            <v>4588100000</v>
          </cell>
          <cell r="J163">
            <v>92.414212549993223</v>
          </cell>
          <cell r="K163">
            <v>0</v>
          </cell>
          <cell r="L163">
            <v>0</v>
          </cell>
          <cell r="M163">
            <v>0</v>
          </cell>
          <cell r="N163">
            <v>67.427543892444916</v>
          </cell>
          <cell r="O163">
            <v>0</v>
          </cell>
          <cell r="Q163">
            <v>159.84175644243814</v>
          </cell>
        </row>
        <row r="164">
          <cell r="A164" t="str">
            <v>Poland</v>
          </cell>
          <cell r="B164">
            <v>52460000</v>
          </cell>
          <cell r="C164">
            <v>1483500000</v>
          </cell>
          <cell r="D164">
            <v>118680000</v>
          </cell>
          <cell r="E164">
            <v>65360000</v>
          </cell>
          <cell r="F164">
            <v>0</v>
          </cell>
          <cell r="G164">
            <v>0</v>
          </cell>
          <cell r="H164">
            <v>6419040000</v>
          </cell>
          <cell r="I164">
            <v>1720000000</v>
          </cell>
          <cell r="J164">
            <v>3.6459446265327933</v>
          </cell>
          <cell r="K164">
            <v>72.878724632267094</v>
          </cell>
          <cell r="L164">
            <v>8.5886197840237219</v>
          </cell>
          <cell r="M164">
            <v>7.3461246795486508</v>
          </cell>
          <cell r="N164">
            <v>0</v>
          </cell>
          <cell r="O164">
            <v>0</v>
          </cell>
          <cell r="Q164">
            <v>92.459413722372261</v>
          </cell>
        </row>
        <row r="165">
          <cell r="A165" t="str">
            <v>Portugal</v>
          </cell>
          <cell r="B165">
            <v>6349380000</v>
          </cell>
          <cell r="C165">
            <v>143620000</v>
          </cell>
          <cell r="D165">
            <v>1802560000</v>
          </cell>
          <cell r="E165">
            <v>391300000</v>
          </cell>
          <cell r="F165">
            <v>0</v>
          </cell>
          <cell r="G165">
            <v>20640000</v>
          </cell>
          <cell r="H165">
            <v>1654640000</v>
          </cell>
          <cell r="I165">
            <v>8707500000</v>
          </cell>
          <cell r="J165">
            <v>53.939575338626213</v>
          </cell>
          <cell r="K165">
            <v>1.4235939710855334</v>
          </cell>
          <cell r="L165">
            <v>23.108534996526412</v>
          </cell>
          <cell r="M165">
            <v>11.79912135773302</v>
          </cell>
          <cell r="N165">
            <v>0</v>
          </cell>
          <cell r="O165">
            <v>0.62237123645185155</v>
          </cell>
          <cell r="Q165">
            <v>90.270825663971166</v>
          </cell>
        </row>
        <row r="166">
          <cell r="A166" t="str">
            <v>Puerto Rico</v>
          </cell>
          <cell r="B166">
            <v>0</v>
          </cell>
          <cell r="C166">
            <v>860000</v>
          </cell>
          <cell r="D166">
            <v>3440000</v>
          </cell>
          <cell r="E166">
            <v>0</v>
          </cell>
          <cell r="F166">
            <v>45580000</v>
          </cell>
          <cell r="G166">
            <v>0</v>
          </cell>
          <cell r="H166">
            <v>353460000</v>
          </cell>
          <cell r="I166">
            <v>49880000</v>
          </cell>
          <cell r="J166">
            <v>0</v>
          </cell>
          <cell r="K166">
            <v>2.2949170693238954</v>
          </cell>
          <cell r="L166">
            <v>12.020900227878299</v>
          </cell>
          <cell r="M166">
            <v>0</v>
          </cell>
          <cell r="N166">
            <v>121.63060467416646</v>
          </cell>
          <cell r="O166">
            <v>0</v>
          </cell>
          <cell r="Q166">
            <v>135.94642197136866</v>
          </cell>
        </row>
        <row r="167">
          <cell r="A167" t="str">
            <v>Qatar</v>
          </cell>
          <cell r="B167">
            <v>4300000</v>
          </cell>
          <cell r="C167">
            <v>0</v>
          </cell>
          <cell r="D167">
            <v>19780000</v>
          </cell>
          <cell r="E167">
            <v>11967760000</v>
          </cell>
          <cell r="F167">
            <v>860000</v>
          </cell>
          <cell r="G167">
            <v>0</v>
          </cell>
          <cell r="H167">
            <v>182320000</v>
          </cell>
          <cell r="I167">
            <v>11992700000</v>
          </cell>
          <cell r="J167">
            <v>1.971302685720399E-2</v>
          </cell>
          <cell r="K167">
            <v>0</v>
          </cell>
          <cell r="L167">
            <v>8.1107089674002042E-2</v>
          </cell>
          <cell r="M167">
            <v>73.818563207888545</v>
          </cell>
          <cell r="N167">
            <v>8.2537818054454262E-4</v>
          </cell>
          <cell r="O167">
            <v>0</v>
          </cell>
          <cell r="Q167">
            <v>73.920208702600306</v>
          </cell>
        </row>
        <row r="168">
          <cell r="A168" t="str">
            <v>Romania</v>
          </cell>
          <cell r="B168">
            <v>932240000</v>
          </cell>
          <cell r="C168">
            <v>4177880000</v>
          </cell>
          <cell r="D168">
            <v>170280000</v>
          </cell>
          <cell r="E168">
            <v>166840000</v>
          </cell>
          <cell r="F168">
            <v>0</v>
          </cell>
          <cell r="G168">
            <v>0</v>
          </cell>
          <cell r="H168">
            <v>4832340000</v>
          </cell>
          <cell r="I168">
            <v>5447240000</v>
          </cell>
          <cell r="J168">
            <v>20.453846789027981</v>
          </cell>
          <cell r="K168">
            <v>64.515158543216316</v>
          </cell>
          <cell r="L168">
            <v>4.2761796703747867</v>
          </cell>
          <cell r="M168">
            <v>5.5450107209215957</v>
          </cell>
          <cell r="N168">
            <v>0</v>
          </cell>
          <cell r="O168">
            <v>0</v>
          </cell>
          <cell r="Q168">
            <v>94.790195723540677</v>
          </cell>
        </row>
        <row r="169">
          <cell r="A169" t="str">
            <v>Russian Federation</v>
          </cell>
          <cell r="B169">
            <v>796593060000</v>
          </cell>
          <cell r="C169">
            <v>1490343880000</v>
          </cell>
          <cell r="D169">
            <v>91820480000</v>
          </cell>
          <cell r="E169">
            <v>1696620040000</v>
          </cell>
          <cell r="F169">
            <v>0</v>
          </cell>
          <cell r="G169">
            <v>308752900000</v>
          </cell>
          <cell r="H169">
            <v>1220151660000</v>
          </cell>
          <cell r="I169">
            <v>4384130360000</v>
          </cell>
          <cell r="J169">
            <v>16.138961159534976</v>
          </cell>
          <cell r="K169">
            <v>14.480065113064764</v>
          </cell>
          <cell r="L169">
            <v>1.9603333991848551</v>
          </cell>
          <cell r="M169">
            <v>53.418841807713093</v>
          </cell>
          <cell r="N169">
            <v>0</v>
          </cell>
          <cell r="O169">
            <v>9.7212233345850745</v>
          </cell>
          <cell r="Q169">
            <v>85.998201479497681</v>
          </cell>
        </row>
        <row r="170">
          <cell r="A170" t="str">
            <v>Rwanda</v>
          </cell>
          <cell r="B170">
            <v>2518940000</v>
          </cell>
          <cell r="C170">
            <v>868600000</v>
          </cell>
          <cell r="D170">
            <v>6020000</v>
          </cell>
          <cell r="E170">
            <v>0</v>
          </cell>
          <cell r="F170">
            <v>0</v>
          </cell>
          <cell r="G170">
            <v>0</v>
          </cell>
          <cell r="H170">
            <v>1487800000</v>
          </cell>
          <cell r="I170">
            <v>3393560000</v>
          </cell>
          <cell r="J170">
            <v>88.153220761003425</v>
          </cell>
          <cell r="K170">
            <v>16.070149061964784</v>
          </cell>
          <cell r="L170">
            <v>0.22258009383248506</v>
          </cell>
          <cell r="M170">
            <v>0</v>
          </cell>
          <cell r="N170">
            <v>0</v>
          </cell>
          <cell r="O170">
            <v>0</v>
          </cell>
          <cell r="Q170">
            <v>104.4459499168007</v>
          </cell>
        </row>
        <row r="171">
          <cell r="A171" t="str">
            <v>Saba</v>
          </cell>
          <cell r="B171" t="e">
            <v>#N/A</v>
          </cell>
          <cell r="C171" t="e">
            <v>#N/A</v>
          </cell>
          <cell r="D171" t="e">
            <v>#N/A</v>
          </cell>
          <cell r="E171" t="e">
            <v>#N/A</v>
          </cell>
          <cell r="F171" t="e">
            <v>#N/A</v>
          </cell>
          <cell r="G171" t="e">
            <v>#N/A</v>
          </cell>
          <cell r="H171" t="e">
            <v>#N/A</v>
          </cell>
          <cell r="I171" t="e">
            <v>#N/A</v>
          </cell>
          <cell r="J171" t="e">
            <v>#N/A</v>
          </cell>
          <cell r="K171" t="e">
            <v>#N/A</v>
          </cell>
          <cell r="L171" t="e">
            <v>#N/A</v>
          </cell>
          <cell r="M171" t="e">
            <v>#N/A</v>
          </cell>
          <cell r="N171" t="e">
            <v>#N/A</v>
          </cell>
          <cell r="O171" t="e">
            <v>#N/A</v>
          </cell>
          <cell r="Q171">
            <v>0</v>
          </cell>
        </row>
        <row r="172">
          <cell r="A172" t="str">
            <v>Saint Barthelemy</v>
          </cell>
          <cell r="B172" t="e">
            <v>#N/A</v>
          </cell>
          <cell r="C172" t="e">
            <v>#N/A</v>
          </cell>
          <cell r="D172" t="e">
            <v>#N/A</v>
          </cell>
          <cell r="E172" t="e">
            <v>#N/A</v>
          </cell>
          <cell r="F172" t="e">
            <v>#N/A</v>
          </cell>
          <cell r="G172" t="e">
            <v>#N/A</v>
          </cell>
          <cell r="H172" t="e">
            <v>#N/A</v>
          </cell>
          <cell r="I172" t="e">
            <v>#N/A</v>
          </cell>
          <cell r="J172" t="e">
            <v>#N/A</v>
          </cell>
          <cell r="K172" t="e">
            <v>#N/A</v>
          </cell>
          <cell r="L172" t="e">
            <v>#N/A</v>
          </cell>
          <cell r="M172" t="e">
            <v>#N/A</v>
          </cell>
          <cell r="N172" t="e">
            <v>#N/A</v>
          </cell>
          <cell r="O172" t="e">
            <v>#N/A</v>
          </cell>
          <cell r="Q172">
            <v>0</v>
          </cell>
        </row>
        <row r="173">
          <cell r="A173" t="str">
            <v>Saint Eustatius</v>
          </cell>
          <cell r="B173" t="e">
            <v>#N/A</v>
          </cell>
          <cell r="C173" t="e">
            <v>#N/A</v>
          </cell>
          <cell r="D173" t="e">
            <v>#N/A</v>
          </cell>
          <cell r="E173" t="e">
            <v>#N/A</v>
          </cell>
          <cell r="F173" t="e">
            <v>#N/A</v>
          </cell>
          <cell r="G173" t="e">
            <v>#N/A</v>
          </cell>
          <cell r="H173" t="e">
            <v>#N/A</v>
          </cell>
          <cell r="I173" t="e">
            <v>#N/A</v>
          </cell>
          <cell r="J173" t="e">
            <v>#N/A</v>
          </cell>
          <cell r="K173" t="e">
            <v>#N/A</v>
          </cell>
          <cell r="L173" t="e">
            <v>#N/A</v>
          </cell>
          <cell r="M173" t="e">
            <v>#N/A</v>
          </cell>
          <cell r="N173" t="e">
            <v>#N/A</v>
          </cell>
          <cell r="O173" t="e">
            <v>#N/A</v>
          </cell>
          <cell r="Q173">
            <v>0</v>
          </cell>
        </row>
        <row r="174">
          <cell r="A174" t="str">
            <v>Saint Kitts and Nevis</v>
          </cell>
          <cell r="B174">
            <v>0</v>
          </cell>
          <cell r="C174">
            <v>0</v>
          </cell>
          <cell r="D174">
            <v>0</v>
          </cell>
          <cell r="E174">
            <v>0</v>
          </cell>
          <cell r="F174">
            <v>0</v>
          </cell>
          <cell r="G174">
            <v>0</v>
          </cell>
          <cell r="H174">
            <v>38700000</v>
          </cell>
          <cell r="I174">
            <v>0</v>
          </cell>
          <cell r="J174" t="e">
            <v>#DIV/0!</v>
          </cell>
          <cell r="K174" t="e">
            <v>#DIV/0!</v>
          </cell>
          <cell r="L174" t="e">
            <v>#DIV/0!</v>
          </cell>
          <cell r="M174" t="e">
            <v>#DIV/0!</v>
          </cell>
          <cell r="N174" t="e">
            <v>#DIV/0!</v>
          </cell>
          <cell r="O174" t="e">
            <v>#DIV/0!</v>
          </cell>
          <cell r="Q174">
            <v>0</v>
          </cell>
        </row>
        <row r="175">
          <cell r="A175" t="str">
            <v>Saint Lucia</v>
          </cell>
          <cell r="B175">
            <v>0</v>
          </cell>
          <cell r="C175">
            <v>0</v>
          </cell>
          <cell r="D175">
            <v>0</v>
          </cell>
          <cell r="E175">
            <v>0</v>
          </cell>
          <cell r="F175">
            <v>1720000</v>
          </cell>
          <cell r="G175">
            <v>0</v>
          </cell>
          <cell r="H175">
            <v>58480000</v>
          </cell>
          <cell r="I175">
            <v>1720000</v>
          </cell>
          <cell r="J175">
            <v>0</v>
          </cell>
          <cell r="K175">
            <v>0</v>
          </cell>
          <cell r="L175">
            <v>0</v>
          </cell>
          <cell r="M175">
            <v>0</v>
          </cell>
          <cell r="N175">
            <v>185.8067560024532</v>
          </cell>
          <cell r="O175">
            <v>0</v>
          </cell>
          <cell r="Q175">
            <v>185.8067560024532</v>
          </cell>
        </row>
        <row r="176">
          <cell r="A176" t="str">
            <v>Saint Martin</v>
          </cell>
          <cell r="B176" t="e">
            <v>#N/A</v>
          </cell>
          <cell r="C176" t="e">
            <v>#N/A</v>
          </cell>
          <cell r="D176" t="e">
            <v>#N/A</v>
          </cell>
          <cell r="E176" t="e">
            <v>#N/A</v>
          </cell>
          <cell r="F176" t="e">
            <v>#N/A</v>
          </cell>
          <cell r="G176" t="e">
            <v>#N/A</v>
          </cell>
          <cell r="H176" t="e">
            <v>#N/A</v>
          </cell>
          <cell r="I176" t="e">
            <v>#N/A</v>
          </cell>
          <cell r="J176" t="e">
            <v>#N/A</v>
          </cell>
          <cell r="K176" t="e">
            <v>#N/A</v>
          </cell>
          <cell r="L176" t="e">
            <v>#N/A</v>
          </cell>
          <cell r="M176" t="e">
            <v>#N/A</v>
          </cell>
          <cell r="N176" t="e">
            <v>#N/A</v>
          </cell>
          <cell r="O176" t="e">
            <v>#N/A</v>
          </cell>
          <cell r="Q176">
            <v>0</v>
          </cell>
        </row>
        <row r="177">
          <cell r="A177" t="str">
            <v>Saint Pierre and Miquelon</v>
          </cell>
          <cell r="B177"/>
          <cell r="C177">
            <v>3440000</v>
          </cell>
          <cell r="D177">
            <v>20640000</v>
          </cell>
          <cell r="E177"/>
          <cell r="F177">
            <v>0</v>
          </cell>
          <cell r="G177">
            <v>0</v>
          </cell>
          <cell r="H177"/>
          <cell r="I177">
            <v>24080000</v>
          </cell>
          <cell r="J177"/>
          <cell r="K177">
            <v>22.616005111308763</v>
          </cell>
          <cell r="L177">
            <v>120.51549743319126</v>
          </cell>
          <cell r="M177"/>
          <cell r="N177">
            <v>0</v>
          </cell>
          <cell r="O177">
            <v>0</v>
          </cell>
          <cell r="Q177">
            <v>143.13150254450002</v>
          </cell>
        </row>
        <row r="178">
          <cell r="A178" t="str">
            <v>Saint Vincent and the Grenadines</v>
          </cell>
          <cell r="B178">
            <v>0</v>
          </cell>
          <cell r="C178">
            <v>24940000</v>
          </cell>
          <cell r="D178">
            <v>0</v>
          </cell>
          <cell r="E178">
            <v>8600000</v>
          </cell>
          <cell r="F178">
            <v>0</v>
          </cell>
          <cell r="G178">
            <v>0</v>
          </cell>
          <cell r="H178">
            <v>104920000</v>
          </cell>
          <cell r="I178">
            <v>33540000</v>
          </cell>
          <cell r="J178">
            <v>0</v>
          </cell>
          <cell r="K178">
            <v>151.27275827414027</v>
          </cell>
          <cell r="L178">
            <v>0</v>
          </cell>
          <cell r="M178">
            <v>114.44249391512001</v>
          </cell>
          <cell r="N178">
            <v>0</v>
          </cell>
          <cell r="O178">
            <v>0</v>
          </cell>
          <cell r="Q178">
            <v>265.7152521892603</v>
          </cell>
        </row>
        <row r="179">
          <cell r="A179" t="str">
            <v>San Marino</v>
          </cell>
          <cell r="B179">
            <v>0</v>
          </cell>
          <cell r="C179">
            <v>0</v>
          </cell>
          <cell r="D179">
            <v>0</v>
          </cell>
          <cell r="E179">
            <v>0</v>
          </cell>
          <cell r="F179">
            <v>0</v>
          </cell>
          <cell r="G179">
            <v>0</v>
          </cell>
          <cell r="H179">
            <v>0</v>
          </cell>
          <cell r="I179">
            <v>0</v>
          </cell>
          <cell r="J179" t="e">
            <v>#DIV/0!</v>
          </cell>
          <cell r="K179" t="e">
            <v>#DIV/0!</v>
          </cell>
          <cell r="L179" t="e">
            <v>#DIV/0!</v>
          </cell>
          <cell r="M179" t="e">
            <v>#DIV/0!</v>
          </cell>
          <cell r="N179" t="e">
            <v>#DIV/0!</v>
          </cell>
          <cell r="O179" t="e">
            <v>#DIV/0!</v>
          </cell>
          <cell r="Q179">
            <v>0</v>
          </cell>
        </row>
        <row r="180">
          <cell r="A180" t="str">
            <v>Sao Tome and Principe</v>
          </cell>
          <cell r="B180">
            <v>0</v>
          </cell>
          <cell r="C180">
            <v>0</v>
          </cell>
          <cell r="D180">
            <v>0</v>
          </cell>
          <cell r="E180">
            <v>0</v>
          </cell>
          <cell r="F180">
            <v>7740000</v>
          </cell>
          <cell r="G180">
            <v>0</v>
          </cell>
          <cell r="H180">
            <v>43860000</v>
          </cell>
          <cell r="I180">
            <v>7740000</v>
          </cell>
          <cell r="J180">
            <v>0</v>
          </cell>
          <cell r="K180">
            <v>0</v>
          </cell>
          <cell r="L180">
            <v>0</v>
          </cell>
          <cell r="M180">
            <v>0</v>
          </cell>
          <cell r="N180">
            <v>201.88644587203254</v>
          </cell>
          <cell r="O180">
            <v>0</v>
          </cell>
          <cell r="Q180">
            <v>201.88644587203254</v>
          </cell>
        </row>
        <row r="181">
          <cell r="A181" t="str">
            <v>Saudi Arabia</v>
          </cell>
          <cell r="B181">
            <v>1443940000</v>
          </cell>
          <cell r="C181">
            <v>0</v>
          </cell>
          <cell r="D181">
            <v>14816080000</v>
          </cell>
          <cell r="E181">
            <v>2075106900000</v>
          </cell>
          <cell r="F181">
            <v>130720000</v>
          </cell>
          <cell r="G181">
            <v>0</v>
          </cell>
          <cell r="H181">
            <v>1882540000</v>
          </cell>
          <cell r="I181">
            <v>2091497640000</v>
          </cell>
          <cell r="J181">
            <v>3.7110405984971555E-2</v>
          </cell>
          <cell r="K181">
            <v>0</v>
          </cell>
          <cell r="L181">
            <v>0.3383575109720191</v>
          </cell>
          <cell r="M181">
            <v>73.392685983511299</v>
          </cell>
          <cell r="N181">
            <v>6.1040510928892519E-4</v>
          </cell>
          <cell r="O181">
            <v>0</v>
          </cell>
          <cell r="Q181">
            <v>73.768764305577577</v>
          </cell>
        </row>
        <row r="182">
          <cell r="A182" t="str">
            <v>Senegal</v>
          </cell>
          <cell r="B182">
            <v>56389340000</v>
          </cell>
          <cell r="C182">
            <v>1184220000</v>
          </cell>
          <cell r="D182">
            <v>1289140000</v>
          </cell>
          <cell r="E182">
            <v>6455160000</v>
          </cell>
          <cell r="F182">
            <v>1447380000</v>
          </cell>
          <cell r="G182">
            <v>0</v>
          </cell>
          <cell r="H182">
            <v>2190420000</v>
          </cell>
          <cell r="I182">
            <v>66765240000</v>
          </cell>
          <cell r="J182">
            <v>99.684910411980667</v>
          </cell>
          <cell r="K182">
            <v>0.97267977432696684</v>
          </cell>
          <cell r="L182">
            <v>2.2566477138095324</v>
          </cell>
          <cell r="M182">
            <v>14.52923552509584</v>
          </cell>
          <cell r="N182">
            <v>1.1888308352885151</v>
          </cell>
          <cell r="O182">
            <v>0</v>
          </cell>
          <cell r="Q182">
            <v>118.63230426050151</v>
          </cell>
        </row>
        <row r="183">
          <cell r="A183" t="str">
            <v>Serbia</v>
          </cell>
          <cell r="B183">
            <v>43000000</v>
          </cell>
          <cell r="C183">
            <v>162540000</v>
          </cell>
          <cell r="D183">
            <v>178020000</v>
          </cell>
          <cell r="E183">
            <v>26660000</v>
          </cell>
          <cell r="F183">
            <v>0</v>
          </cell>
          <cell r="G183">
            <v>0</v>
          </cell>
          <cell r="H183">
            <v>923640000</v>
          </cell>
          <cell r="I183">
            <v>410220000</v>
          </cell>
          <cell r="J183">
            <v>12.531352195560295</v>
          </cell>
          <cell r="K183">
            <v>38.627937800296664</v>
          </cell>
          <cell r="L183">
            <v>62.713689626641326</v>
          </cell>
          <cell r="M183">
            <v>13.73082201174466</v>
          </cell>
          <cell r="N183">
            <v>0</v>
          </cell>
          <cell r="O183">
            <v>0</v>
          </cell>
          <cell r="Q183">
            <v>127.60380163424296</v>
          </cell>
        </row>
        <row r="184">
          <cell r="A184" t="str">
            <v>Sierra Leone</v>
          </cell>
          <cell r="B184">
            <v>3079660000</v>
          </cell>
          <cell r="C184">
            <v>73960000</v>
          </cell>
          <cell r="D184">
            <v>0</v>
          </cell>
          <cell r="E184">
            <v>432580000</v>
          </cell>
          <cell r="F184">
            <v>227040000</v>
          </cell>
          <cell r="G184">
            <v>0</v>
          </cell>
          <cell r="H184">
            <v>1004480000</v>
          </cell>
          <cell r="I184">
            <v>3813240000</v>
          </cell>
          <cell r="J184">
            <v>110.77333073890141</v>
          </cell>
          <cell r="K184">
            <v>3.9580493455128227</v>
          </cell>
          <cell r="L184">
            <v>0</v>
          </cell>
          <cell r="M184">
            <v>50.631899033218524</v>
          </cell>
          <cell r="N184">
            <v>12.150291014132387</v>
          </cell>
          <cell r="O184">
            <v>0</v>
          </cell>
          <cell r="Q184">
            <v>177.51357013176514</v>
          </cell>
        </row>
        <row r="185">
          <cell r="A185" t="str">
            <v>Singapore</v>
          </cell>
          <cell r="B185">
            <v>12040000</v>
          </cell>
          <cell r="C185">
            <v>0</v>
          </cell>
          <cell r="D185">
            <v>0</v>
          </cell>
          <cell r="E185">
            <v>0</v>
          </cell>
          <cell r="F185">
            <v>0</v>
          </cell>
          <cell r="G185">
            <v>0</v>
          </cell>
          <cell r="H185">
            <v>44720000</v>
          </cell>
          <cell r="I185">
            <v>12040000</v>
          </cell>
          <cell r="J185">
            <v>136.23106690830619</v>
          </cell>
          <cell r="K185">
            <v>0</v>
          </cell>
          <cell r="L185">
            <v>0</v>
          </cell>
          <cell r="M185">
            <v>0</v>
          </cell>
          <cell r="N185">
            <v>0</v>
          </cell>
          <cell r="O185">
            <v>0</v>
          </cell>
          <cell r="Q185">
            <v>136.23106690830619</v>
          </cell>
        </row>
        <row r="186">
          <cell r="A186" t="str">
            <v>Sint Maarten</v>
          </cell>
          <cell r="B186" t="e">
            <v>#N/A</v>
          </cell>
          <cell r="C186" t="e">
            <v>#N/A</v>
          </cell>
          <cell r="D186" t="e">
            <v>#N/A</v>
          </cell>
          <cell r="E186" t="e">
            <v>#N/A</v>
          </cell>
          <cell r="F186" t="e">
            <v>#N/A</v>
          </cell>
          <cell r="G186" t="e">
            <v>#N/A</v>
          </cell>
          <cell r="H186" t="e">
            <v>#N/A</v>
          </cell>
          <cell r="I186" t="e">
            <v>#N/A</v>
          </cell>
          <cell r="J186" t="e">
            <v>#N/A</v>
          </cell>
          <cell r="K186" t="e">
            <v>#N/A</v>
          </cell>
          <cell r="L186" t="e">
            <v>#N/A</v>
          </cell>
          <cell r="M186" t="e">
            <v>#N/A</v>
          </cell>
          <cell r="N186" t="e">
            <v>#N/A</v>
          </cell>
          <cell r="O186" t="e">
            <v>#N/A</v>
          </cell>
          <cell r="Q186">
            <v>0</v>
          </cell>
        </row>
        <row r="187">
          <cell r="A187" t="str">
            <v>Slovakia</v>
          </cell>
          <cell r="B187">
            <v>182320000</v>
          </cell>
          <cell r="C187">
            <v>17200000</v>
          </cell>
          <cell r="D187">
            <v>49020000</v>
          </cell>
          <cell r="E187">
            <v>93740000</v>
          </cell>
          <cell r="F187">
            <v>0</v>
          </cell>
          <cell r="G187">
            <v>0</v>
          </cell>
          <cell r="H187">
            <v>404200000</v>
          </cell>
          <cell r="I187">
            <v>342280000</v>
          </cell>
          <cell r="J187">
            <v>63.730561670605034</v>
          </cell>
          <cell r="K187">
            <v>6.2001289978221585</v>
          </cell>
          <cell r="L187">
            <v>22.846512565584568</v>
          </cell>
          <cell r="M187">
            <v>78.100979733269128</v>
          </cell>
          <cell r="N187">
            <v>0</v>
          </cell>
          <cell r="O187">
            <v>0</v>
          </cell>
          <cell r="Q187">
            <v>170.87818296728088</v>
          </cell>
        </row>
        <row r="188">
          <cell r="A188" t="str">
            <v>Slovenia</v>
          </cell>
          <cell r="B188">
            <v>300140000</v>
          </cell>
          <cell r="C188">
            <v>31820000</v>
          </cell>
          <cell r="D188">
            <v>132440000</v>
          </cell>
          <cell r="E188">
            <v>259720000</v>
          </cell>
          <cell r="F188">
            <v>0</v>
          </cell>
          <cell r="G188">
            <v>0</v>
          </cell>
          <cell r="H188">
            <v>47300000</v>
          </cell>
          <cell r="I188">
            <v>724120000</v>
          </cell>
          <cell r="J188">
            <v>49.614897769555263</v>
          </cell>
          <cell r="K188">
            <v>8.2989904059631119</v>
          </cell>
          <cell r="L188">
            <v>37.482591758744938</v>
          </cell>
          <cell r="M188">
            <v>135.83976294571715</v>
          </cell>
          <cell r="N188">
            <v>0</v>
          </cell>
          <cell r="O188">
            <v>0</v>
          </cell>
          <cell r="Q188">
            <v>231.23624287998047</v>
          </cell>
        </row>
        <row r="189">
          <cell r="A189" t="str">
            <v>Solomon Islands</v>
          </cell>
          <cell r="B189"/>
          <cell r="C189">
            <v>0</v>
          </cell>
          <cell r="D189">
            <v>0</v>
          </cell>
          <cell r="E189"/>
          <cell r="F189">
            <v>154800000</v>
          </cell>
          <cell r="G189">
            <v>0</v>
          </cell>
          <cell r="H189"/>
          <cell r="I189">
            <v>154800000</v>
          </cell>
          <cell r="J189"/>
          <cell r="K189">
            <v>0</v>
          </cell>
          <cell r="L189">
            <v>0</v>
          </cell>
          <cell r="M189"/>
          <cell r="N189">
            <v>201.8858379468785</v>
          </cell>
          <cell r="O189">
            <v>0</v>
          </cell>
          <cell r="Q189">
            <v>201.8858379468785</v>
          </cell>
        </row>
        <row r="190">
          <cell r="A190" t="str">
            <v>Somalia</v>
          </cell>
          <cell r="B190">
            <v>353290580000</v>
          </cell>
          <cell r="C190">
            <v>481600000</v>
          </cell>
          <cell r="D190">
            <v>67745640000</v>
          </cell>
          <cell r="E190">
            <v>23757500000</v>
          </cell>
          <cell r="F190">
            <v>860000</v>
          </cell>
          <cell r="G190">
            <v>0</v>
          </cell>
          <cell r="H190">
            <v>1129180000</v>
          </cell>
          <cell r="I190">
            <v>445276180000</v>
          </cell>
          <cell r="J190">
            <v>40.281309688804654</v>
          </cell>
          <cell r="K190">
            <v>8.9512803242052588E-3</v>
          </cell>
          <cell r="L190">
            <v>6.8638742968230915</v>
          </cell>
          <cell r="M190">
            <v>3.9467622095016277</v>
          </cell>
          <cell r="N190">
            <v>1.5984429150366531E-5</v>
          </cell>
          <cell r="O190">
            <v>0</v>
          </cell>
          <cell r="Q190">
            <v>51.100913459882726</v>
          </cell>
        </row>
        <row r="191">
          <cell r="A191" t="str">
            <v>South Africa</v>
          </cell>
          <cell r="B191">
            <v>716681860000</v>
          </cell>
          <cell r="C191">
            <v>0</v>
          </cell>
          <cell r="D191">
            <v>283800000</v>
          </cell>
          <cell r="E191">
            <v>72736220000</v>
          </cell>
          <cell r="F191">
            <v>0</v>
          </cell>
          <cell r="G191">
            <v>34400000</v>
          </cell>
          <cell r="H191">
            <v>5059380000</v>
          </cell>
          <cell r="I191">
            <v>789736280000</v>
          </cell>
          <cell r="J191">
            <v>70.807953934507353</v>
          </cell>
          <cell r="K191">
            <v>0</v>
          </cell>
          <cell r="L191">
            <v>2.6582754953630695E-2</v>
          </cell>
          <cell r="M191">
            <v>9.3151229295125724</v>
          </cell>
          <cell r="N191">
            <v>0</v>
          </cell>
          <cell r="O191">
            <v>4.4055111576492764E-3</v>
          </cell>
          <cell r="Q191">
            <v>80.149659618973558</v>
          </cell>
        </row>
        <row r="192">
          <cell r="A192" t="str">
            <v>South Korea</v>
          </cell>
          <cell r="B192">
            <v>0</v>
          </cell>
          <cell r="C192">
            <v>0</v>
          </cell>
          <cell r="D192">
            <v>19977800000</v>
          </cell>
          <cell r="E192">
            <v>624360000</v>
          </cell>
          <cell r="F192">
            <v>0</v>
          </cell>
          <cell r="G192">
            <v>0</v>
          </cell>
          <cell r="H192">
            <v>3700580000</v>
          </cell>
          <cell r="I192">
            <v>20602160000</v>
          </cell>
          <cell r="J192">
            <v>0</v>
          </cell>
          <cell r="K192">
            <v>0</v>
          </cell>
          <cell r="L192">
            <v>191.62637177134044</v>
          </cell>
          <cell r="M192">
            <v>10.342451171878512</v>
          </cell>
          <cell r="N192">
            <v>0</v>
          </cell>
          <cell r="O192">
            <v>0</v>
          </cell>
          <cell r="Q192">
            <v>201.96882294321895</v>
          </cell>
        </row>
        <row r="193">
          <cell r="A193" t="str">
            <v>South Sudan</v>
          </cell>
          <cell r="B193" t="e">
            <v>#N/A</v>
          </cell>
          <cell r="C193" t="e">
            <v>#N/A</v>
          </cell>
          <cell r="D193" t="e">
            <v>#N/A</v>
          </cell>
          <cell r="E193" t="e">
            <v>#N/A</v>
          </cell>
          <cell r="F193" t="e">
            <v>#N/A</v>
          </cell>
          <cell r="G193" t="e">
            <v>#N/A</v>
          </cell>
          <cell r="H193" t="e">
            <v>#N/A</v>
          </cell>
          <cell r="I193" t="e">
            <v>#N/A</v>
          </cell>
          <cell r="J193" t="e">
            <v>#N/A</v>
          </cell>
          <cell r="K193" t="e">
            <v>#N/A</v>
          </cell>
          <cell r="L193" t="e">
            <v>#N/A</v>
          </cell>
          <cell r="M193" t="e">
            <v>#N/A</v>
          </cell>
          <cell r="N193" t="e">
            <v>#N/A</v>
          </cell>
          <cell r="O193" t="e">
            <v>#N/A</v>
          </cell>
          <cell r="Q193">
            <v>0</v>
          </cell>
        </row>
        <row r="194">
          <cell r="A194" t="str">
            <v>Spain</v>
          </cell>
          <cell r="B194">
            <v>76907220000</v>
          </cell>
          <cell r="C194">
            <v>910740000</v>
          </cell>
          <cell r="D194">
            <v>11866280000</v>
          </cell>
          <cell r="E194">
            <v>2865520000</v>
          </cell>
          <cell r="F194">
            <v>0</v>
          </cell>
          <cell r="G194">
            <v>1720000</v>
          </cell>
          <cell r="H194">
            <v>4837500000</v>
          </cell>
          <cell r="I194">
            <v>92551480000</v>
          </cell>
          <cell r="J194">
            <v>61.143363339733462</v>
          </cell>
          <cell r="K194">
            <v>0.22760897682485318</v>
          </cell>
          <cell r="L194">
            <v>9.4842045122177261</v>
          </cell>
          <cell r="M194">
            <v>5.4652295144419236</v>
          </cell>
          <cell r="N194">
            <v>0</v>
          </cell>
          <cell r="O194">
            <v>3.280449888620602E-3</v>
          </cell>
          <cell r="Q194">
            <v>76.320406343217968</v>
          </cell>
        </row>
        <row r="195">
          <cell r="A195" t="str">
            <v>Sri Lanka</v>
          </cell>
          <cell r="B195">
            <v>5994200000</v>
          </cell>
          <cell r="C195">
            <v>0</v>
          </cell>
          <cell r="D195">
            <v>6020000</v>
          </cell>
          <cell r="E195">
            <v>21500000</v>
          </cell>
          <cell r="F195">
            <v>38700000</v>
          </cell>
          <cell r="G195">
            <v>0</v>
          </cell>
          <cell r="H195">
            <v>2393380000</v>
          </cell>
          <cell r="I195">
            <v>6060420000</v>
          </cell>
          <cell r="J195">
            <v>135.33060111965855</v>
          </cell>
          <cell r="K195">
            <v>0</v>
          </cell>
          <cell r="L195">
            <v>0.21732393188046387</v>
          </cell>
          <cell r="M195">
            <v>1.5833891239852707</v>
          </cell>
          <cell r="N195">
            <v>1.3052601080121875</v>
          </cell>
          <cell r="O195">
            <v>0</v>
          </cell>
          <cell r="Q195">
            <v>138.43657428353649</v>
          </cell>
        </row>
        <row r="196">
          <cell r="A196" t="str">
            <v>Sudan</v>
          </cell>
          <cell r="B196">
            <v>160474280000</v>
          </cell>
          <cell r="C196">
            <v>4300000</v>
          </cell>
          <cell r="D196">
            <v>108064160000</v>
          </cell>
          <cell r="E196">
            <v>1021218180000</v>
          </cell>
          <cell r="F196">
            <v>0</v>
          </cell>
          <cell r="G196">
            <v>0</v>
          </cell>
          <cell r="H196">
            <v>4085000000</v>
          </cell>
          <cell r="I196">
            <v>1289760920000</v>
          </cell>
          <cell r="J196">
            <v>6.4784059621267271</v>
          </cell>
          <cell r="K196">
            <v>2.7702310584881903E-5</v>
          </cell>
          <cell r="L196">
            <v>3.8679238725206142</v>
          </cell>
          <cell r="M196">
            <v>58.570510650357029</v>
          </cell>
          <cell r="N196">
            <v>0</v>
          </cell>
          <cell r="O196">
            <v>0</v>
          </cell>
          <cell r="Q196">
            <v>68.916868187314961</v>
          </cell>
        </row>
        <row r="197">
          <cell r="A197" t="str">
            <v>Suriname</v>
          </cell>
          <cell r="B197">
            <v>867740000</v>
          </cell>
          <cell r="C197">
            <v>1061240000</v>
          </cell>
          <cell r="D197">
            <v>0</v>
          </cell>
          <cell r="E197">
            <v>0</v>
          </cell>
          <cell r="F197">
            <v>433440000</v>
          </cell>
          <cell r="G197">
            <v>0</v>
          </cell>
          <cell r="H197">
            <v>2416600000</v>
          </cell>
          <cell r="I197">
            <v>2362420000</v>
          </cell>
          <cell r="J197">
            <v>50.122563269946056</v>
          </cell>
          <cell r="K197">
            <v>91.986602257576578</v>
          </cell>
          <cell r="L197">
            <v>0</v>
          </cell>
          <cell r="M197">
            <v>0</v>
          </cell>
          <cell r="N197">
            <v>37.569892656254943</v>
          </cell>
          <cell r="O197">
            <v>0</v>
          </cell>
          <cell r="Q197">
            <v>179.67905818377758</v>
          </cell>
        </row>
        <row r="198">
          <cell r="A198" t="str">
            <v>Swaziland</v>
          </cell>
          <cell r="B198">
            <v>3977500000</v>
          </cell>
          <cell r="C198">
            <v>0</v>
          </cell>
          <cell r="D198">
            <v>0</v>
          </cell>
          <cell r="E198">
            <v>2702980000</v>
          </cell>
          <cell r="F198">
            <v>0</v>
          </cell>
          <cell r="G198">
            <v>0</v>
          </cell>
          <cell r="H198">
            <v>36980000</v>
          </cell>
          <cell r="I198">
            <v>6680480000</v>
          </cell>
          <cell r="J198">
            <v>43.755124419493285</v>
          </cell>
          <cell r="K198">
            <v>0</v>
          </cell>
          <cell r="L198">
            <v>0</v>
          </cell>
          <cell r="M198">
            <v>101.43656124598506</v>
          </cell>
          <cell r="N198">
            <v>0</v>
          </cell>
          <cell r="O198">
            <v>0</v>
          </cell>
          <cell r="Q198">
            <v>145.19168566547836</v>
          </cell>
        </row>
        <row r="199">
          <cell r="A199" t="str">
            <v>Sweden</v>
          </cell>
          <cell r="B199">
            <v>68567800000</v>
          </cell>
          <cell r="C199">
            <v>53973600000</v>
          </cell>
          <cell r="D199">
            <v>16356340000</v>
          </cell>
          <cell r="E199">
            <v>9029140000</v>
          </cell>
          <cell r="F199">
            <v>0</v>
          </cell>
          <cell r="G199">
            <v>656180000</v>
          </cell>
          <cell r="H199">
            <v>76693940000</v>
          </cell>
          <cell r="I199">
            <v>148583060000</v>
          </cell>
          <cell r="J199">
            <v>40.989589559858686</v>
          </cell>
          <cell r="K199">
            <v>25.752385994132105</v>
          </cell>
          <cell r="L199">
            <v>10.791501323485438</v>
          </cell>
          <cell r="M199">
            <v>10.108941926268963</v>
          </cell>
          <cell r="N199">
            <v>0</v>
          </cell>
          <cell r="O199">
            <v>0.73465308026890364</v>
          </cell>
          <cell r="Q199">
            <v>87.642418803745187</v>
          </cell>
        </row>
        <row r="200">
          <cell r="A200" t="str">
            <v>Switzerland</v>
          </cell>
          <cell r="B200">
            <v>1365680000</v>
          </cell>
          <cell r="C200">
            <v>38700000</v>
          </cell>
          <cell r="D200">
            <v>2589460000</v>
          </cell>
          <cell r="E200">
            <v>5777480000</v>
          </cell>
          <cell r="F200">
            <v>0</v>
          </cell>
          <cell r="G200">
            <v>1707960000</v>
          </cell>
          <cell r="H200">
            <v>2070880000</v>
          </cell>
          <cell r="I200">
            <v>11479280000</v>
          </cell>
          <cell r="J200">
            <v>14.269193609476355</v>
          </cell>
          <cell r="K200">
            <v>0.63588990948891244</v>
          </cell>
          <cell r="L200">
            <v>46.471082787272685</v>
          </cell>
          <cell r="M200">
            <v>216.41277337990164</v>
          </cell>
          <cell r="N200">
            <v>0</v>
          </cell>
          <cell r="O200">
            <v>63.976744259077797</v>
          </cell>
          <cell r="Q200">
            <v>277.7889396861396</v>
          </cell>
        </row>
        <row r="201">
          <cell r="A201" t="str">
            <v>Syria</v>
          </cell>
          <cell r="B201">
            <v>390440000</v>
          </cell>
          <cell r="C201">
            <v>0</v>
          </cell>
          <cell r="D201">
            <v>10808480000</v>
          </cell>
          <cell r="E201">
            <v>146777060000</v>
          </cell>
          <cell r="F201">
            <v>0</v>
          </cell>
          <cell r="G201">
            <v>0</v>
          </cell>
          <cell r="H201">
            <v>1514460000</v>
          </cell>
          <cell r="I201">
            <v>157975980000</v>
          </cell>
          <cell r="J201">
            <v>0.20140894238752191</v>
          </cell>
          <cell r="K201">
            <v>0</v>
          </cell>
          <cell r="L201">
            <v>5.0610805747086633</v>
          </cell>
          <cell r="M201">
            <v>95.935433439325479</v>
          </cell>
          <cell r="N201">
            <v>0</v>
          </cell>
          <cell r="O201">
            <v>0</v>
          </cell>
          <cell r="Q201">
            <v>101.19792295642166</v>
          </cell>
        </row>
        <row r="202">
          <cell r="A202" t="str">
            <v>Tajikistan</v>
          </cell>
          <cell r="B202">
            <v>0</v>
          </cell>
          <cell r="C202">
            <v>68800000</v>
          </cell>
          <cell r="D202">
            <v>4982840000</v>
          </cell>
          <cell r="E202">
            <v>56377300000</v>
          </cell>
          <cell r="F202">
            <v>0</v>
          </cell>
          <cell r="G202">
            <v>27284360000</v>
          </cell>
          <cell r="H202">
            <v>1836100000</v>
          </cell>
          <cell r="I202">
            <v>88713300000</v>
          </cell>
          <cell r="J202">
            <v>0</v>
          </cell>
          <cell r="K202">
            <v>2.27926884507265E-2</v>
          </cell>
          <cell r="L202">
            <v>2.8759311998719994</v>
          </cell>
          <cell r="M202">
            <v>60.265634286973381</v>
          </cell>
          <cell r="N202">
            <v>0</v>
          </cell>
          <cell r="O202">
            <v>29.166158392014605</v>
          </cell>
          <cell r="Q202">
            <v>63.164358175296108</v>
          </cell>
        </row>
        <row r="203">
          <cell r="A203" t="str">
            <v>Tanzania</v>
          </cell>
          <cell r="B203">
            <v>238374800000</v>
          </cell>
          <cell r="C203">
            <v>54553240000</v>
          </cell>
          <cell r="D203">
            <v>196940000</v>
          </cell>
          <cell r="E203">
            <v>1359660000</v>
          </cell>
          <cell r="F203">
            <v>0</v>
          </cell>
          <cell r="G203">
            <v>0</v>
          </cell>
          <cell r="H203">
            <v>61249200000</v>
          </cell>
          <cell r="I203">
            <v>294484640000</v>
          </cell>
          <cell r="J203">
            <v>95.7246026650609</v>
          </cell>
          <cell r="K203">
            <v>10.790462342534635</v>
          </cell>
          <cell r="L203">
            <v>8.0427473879273806E-2</v>
          </cell>
          <cell r="M203">
            <v>1.2390069960925334</v>
          </cell>
          <cell r="N203">
            <v>0</v>
          </cell>
          <cell r="O203">
            <v>0</v>
          </cell>
          <cell r="Q203">
            <v>107.83449947756733</v>
          </cell>
        </row>
        <row r="204">
          <cell r="A204" t="str">
            <v>Thailand</v>
          </cell>
          <cell r="B204">
            <v>13685180000</v>
          </cell>
          <cell r="C204">
            <v>3867420000</v>
          </cell>
          <cell r="D204">
            <v>0</v>
          </cell>
          <cell r="E204">
            <v>58480000</v>
          </cell>
          <cell r="F204">
            <v>2687500000</v>
          </cell>
          <cell r="G204">
            <v>0</v>
          </cell>
          <cell r="H204">
            <v>5126460000</v>
          </cell>
          <cell r="I204">
            <v>20298580000</v>
          </cell>
          <cell r="J204">
            <v>80.09157239762655</v>
          </cell>
          <cell r="K204">
            <v>35.589104826967677</v>
          </cell>
          <cell r="L204">
            <v>0</v>
          </cell>
          <cell r="M204">
            <v>1.2345205857852741</v>
          </cell>
          <cell r="N204">
            <v>24.731143558877918</v>
          </cell>
          <cell r="O204">
            <v>0</v>
          </cell>
          <cell r="Q204">
            <v>141.64634136925741</v>
          </cell>
        </row>
        <row r="205">
          <cell r="A205" t="str">
            <v>The Former Yugoslav Republic of Macedonia</v>
          </cell>
          <cell r="B205">
            <v>495360000</v>
          </cell>
          <cell r="C205">
            <v>20640000</v>
          </cell>
          <cell r="D205">
            <v>93740000</v>
          </cell>
          <cell r="E205">
            <v>6020000</v>
          </cell>
          <cell r="F205">
            <v>0</v>
          </cell>
          <cell r="G205">
            <v>0</v>
          </cell>
          <cell r="H205">
            <v>681980000</v>
          </cell>
          <cell r="I205">
            <v>615760000</v>
          </cell>
          <cell r="J205">
            <v>59.508519756406287</v>
          </cell>
          <cell r="K205">
            <v>1.9593102398434159</v>
          </cell>
          <cell r="L205">
            <v>13.795975959347849</v>
          </cell>
          <cell r="M205">
            <v>1.6133693419987789</v>
          </cell>
          <cell r="N205">
            <v>0</v>
          </cell>
          <cell r="O205">
            <v>0</v>
          </cell>
          <cell r="Q205">
            <v>76.877175297596324</v>
          </cell>
        </row>
        <row r="206">
          <cell r="A206" t="str">
            <v>Timor-Leste</v>
          </cell>
          <cell r="B206"/>
          <cell r="C206">
            <v>0</v>
          </cell>
          <cell r="D206">
            <v>0</v>
          </cell>
          <cell r="E206"/>
          <cell r="F206">
            <v>1720000</v>
          </cell>
          <cell r="G206">
            <v>0</v>
          </cell>
          <cell r="H206"/>
          <cell r="I206">
            <v>1720000</v>
          </cell>
          <cell r="J206"/>
          <cell r="K206">
            <v>0</v>
          </cell>
          <cell r="L206">
            <v>0</v>
          </cell>
          <cell r="M206"/>
          <cell r="N206">
            <v>203.56389850275849</v>
          </cell>
          <cell r="O206">
            <v>0</v>
          </cell>
          <cell r="Q206">
            <v>203.56389850275849</v>
          </cell>
        </row>
        <row r="207">
          <cell r="A207" t="str">
            <v>Togo</v>
          </cell>
          <cell r="B207">
            <v>16851700000</v>
          </cell>
          <cell r="C207">
            <v>0</v>
          </cell>
          <cell r="D207">
            <v>860000</v>
          </cell>
          <cell r="E207">
            <v>13760000</v>
          </cell>
          <cell r="F207">
            <v>0</v>
          </cell>
          <cell r="G207">
            <v>0</v>
          </cell>
          <cell r="H207">
            <v>268320000</v>
          </cell>
          <cell r="I207">
            <v>16866320000</v>
          </cell>
          <cell r="J207">
            <v>136.06428723552619</v>
          </cell>
          <cell r="K207">
            <v>0</v>
          </cell>
          <cell r="L207">
            <v>7.8353118770211339E-3</v>
          </cell>
          <cell r="M207">
            <v>0.28585046708952078</v>
          </cell>
          <cell r="N207">
            <v>0</v>
          </cell>
          <cell r="O207">
            <v>0</v>
          </cell>
          <cell r="Q207">
            <v>136.35797301449273</v>
          </cell>
        </row>
        <row r="208">
          <cell r="A208" t="str">
            <v>Trinidad and Tobago</v>
          </cell>
          <cell r="B208">
            <v>0</v>
          </cell>
          <cell r="C208">
            <v>860000</v>
          </cell>
          <cell r="D208">
            <v>1720000</v>
          </cell>
          <cell r="E208">
            <v>0</v>
          </cell>
          <cell r="F208">
            <v>73100000</v>
          </cell>
          <cell r="G208">
            <v>0</v>
          </cell>
          <cell r="H208">
            <v>259720000</v>
          </cell>
          <cell r="I208">
            <v>75680000</v>
          </cell>
          <cell r="J208">
            <v>0</v>
          </cell>
          <cell r="K208">
            <v>2.3289019624178757</v>
          </cell>
          <cell r="L208">
            <v>4.6431887971755366</v>
          </cell>
          <cell r="M208">
            <v>0</v>
          </cell>
          <cell r="N208">
            <v>197.95666680551943</v>
          </cell>
          <cell r="O208">
            <v>0</v>
          </cell>
          <cell r="Q208">
            <v>204.92875756511285</v>
          </cell>
        </row>
        <row r="209">
          <cell r="A209" t="str">
            <v>Tunisia</v>
          </cell>
          <cell r="B209">
            <v>591680000</v>
          </cell>
          <cell r="C209">
            <v>167700000</v>
          </cell>
          <cell r="D209">
            <v>3389260000</v>
          </cell>
          <cell r="E209">
            <v>103249880000</v>
          </cell>
          <cell r="F209">
            <v>0</v>
          </cell>
          <cell r="G209">
            <v>0</v>
          </cell>
          <cell r="H209">
            <v>1389760000</v>
          </cell>
          <cell r="I209">
            <v>107398520000</v>
          </cell>
          <cell r="J209">
            <v>0.30634137801542133</v>
          </cell>
          <cell r="K209">
            <v>1.2924003346220873E-2</v>
          </cell>
          <cell r="L209">
            <v>1.5053120933949005</v>
          </cell>
          <cell r="M209">
            <v>71.114955952848263</v>
          </cell>
          <cell r="N209">
            <v>0</v>
          </cell>
          <cell r="O209">
            <v>0</v>
          </cell>
          <cell r="Q209">
            <v>72.9395334276048</v>
          </cell>
        </row>
        <row r="210">
          <cell r="A210" t="str">
            <v>Turkey</v>
          </cell>
          <cell r="B210">
            <v>11584200000</v>
          </cell>
          <cell r="C210">
            <v>3265420000</v>
          </cell>
          <cell r="D210">
            <v>130603040000</v>
          </cell>
          <cell r="E210">
            <v>28902880000</v>
          </cell>
          <cell r="F210">
            <v>0</v>
          </cell>
          <cell r="G210">
            <v>7740000</v>
          </cell>
          <cell r="H210">
            <v>17365120000</v>
          </cell>
          <cell r="I210">
            <v>174363280000</v>
          </cell>
          <cell r="J210">
            <v>4.8853374358368393</v>
          </cell>
          <cell r="K210">
            <v>0.64375907731233273</v>
          </cell>
          <cell r="L210">
            <v>55.407421820277996</v>
          </cell>
          <cell r="M210">
            <v>23.470769482428935</v>
          </cell>
          <cell r="N210">
            <v>0</v>
          </cell>
          <cell r="O210">
            <v>6.2853167502338863E-3</v>
          </cell>
          <cell r="Q210">
            <v>84.407287815856108</v>
          </cell>
        </row>
        <row r="211">
          <cell r="A211" t="str">
            <v>Turkmenistan</v>
          </cell>
          <cell r="B211">
            <v>88580000</v>
          </cell>
          <cell r="C211">
            <v>4300000</v>
          </cell>
          <cell r="D211">
            <v>6689940000</v>
          </cell>
          <cell r="E211">
            <v>489843100000</v>
          </cell>
          <cell r="F211">
            <v>0</v>
          </cell>
          <cell r="G211">
            <v>16340000</v>
          </cell>
          <cell r="H211">
            <v>10386220000</v>
          </cell>
          <cell r="I211">
            <v>496642260000</v>
          </cell>
          <cell r="J211">
            <v>9.5222393259871314E-3</v>
          </cell>
          <cell r="K211">
            <v>8.7571915830976708E-5</v>
          </cell>
          <cell r="L211">
            <v>0.64475496318712311</v>
          </cell>
          <cell r="M211">
            <v>72.959694999046988</v>
          </cell>
          <cell r="N211">
            <v>0</v>
          </cell>
          <cell r="O211">
            <v>2.43376178266965E-3</v>
          </cell>
          <cell r="Q211">
            <v>73.61405977347593</v>
          </cell>
        </row>
        <row r="212">
          <cell r="A212" t="str">
            <v>Turks and Caicos Islands</v>
          </cell>
          <cell r="B212">
            <v>860000</v>
          </cell>
          <cell r="C212">
            <v>24940000</v>
          </cell>
          <cell r="D212">
            <v>6020000</v>
          </cell>
          <cell r="E212">
            <v>18920000</v>
          </cell>
          <cell r="F212">
            <v>20640000</v>
          </cell>
          <cell r="G212">
            <v>0</v>
          </cell>
          <cell r="H212">
            <v>292400000</v>
          </cell>
          <cell r="I212">
            <v>71380000</v>
          </cell>
          <cell r="J212">
            <v>1.6368712095967621</v>
          </cell>
          <cell r="K212">
            <v>19.653462442542303</v>
          </cell>
          <cell r="L212">
            <v>10.730156167690762</v>
          </cell>
          <cell r="M212">
            <v>41.917347507837285</v>
          </cell>
          <cell r="N212">
            <v>16.264934435207422</v>
          </cell>
          <cell r="O212">
            <v>0</v>
          </cell>
          <cell r="Q212">
            <v>90.202771762874534</v>
          </cell>
        </row>
        <row r="213">
          <cell r="A213" t="str">
            <v>Uganda</v>
          </cell>
          <cell r="B213">
            <v>55428720000</v>
          </cell>
          <cell r="C213">
            <v>11824140000</v>
          </cell>
          <cell r="D213">
            <v>13760000</v>
          </cell>
          <cell r="E213">
            <v>2580000</v>
          </cell>
          <cell r="F213">
            <v>0</v>
          </cell>
          <cell r="G213">
            <v>0</v>
          </cell>
          <cell r="H213">
            <v>37041920000</v>
          </cell>
          <cell r="I213">
            <v>67269200000</v>
          </cell>
          <cell r="J213">
            <v>97.495238225306991</v>
          </cell>
          <cell r="K213">
            <v>8.0562704670475025</v>
          </cell>
          <cell r="L213">
            <v>2.3444217834003935E-2</v>
          </cell>
          <cell r="M213">
            <v>1.1010154211233587E-2</v>
          </cell>
          <cell r="N213">
            <v>0</v>
          </cell>
          <cell r="O213">
            <v>0</v>
          </cell>
          <cell r="Q213">
            <v>105.58596306439972</v>
          </cell>
        </row>
        <row r="214">
          <cell r="A214" t="str">
            <v>Ukraine</v>
          </cell>
          <cell r="B214">
            <v>7740000</v>
          </cell>
          <cell r="C214">
            <v>2193000000</v>
          </cell>
          <cell r="D214">
            <v>6951380000</v>
          </cell>
          <cell r="E214">
            <v>371520000</v>
          </cell>
          <cell r="F214">
            <v>0</v>
          </cell>
          <cell r="G214">
            <v>2580000</v>
          </cell>
          <cell r="H214">
            <v>23607860000</v>
          </cell>
          <cell r="I214">
            <v>9526220000</v>
          </cell>
          <cell r="J214">
            <v>9.7103871796831179E-2</v>
          </cell>
          <cell r="K214">
            <v>17.236124320571019</v>
          </cell>
          <cell r="L214">
            <v>91.012613492876881</v>
          </cell>
          <cell r="M214">
            <v>6.6593636939079621</v>
          </cell>
          <cell r="N214">
            <v>0</v>
          </cell>
          <cell r="O214">
            <v>4.6245581207694175E-2</v>
          </cell>
          <cell r="Q214">
            <v>115.0052053791527</v>
          </cell>
        </row>
        <row r="215">
          <cell r="A215" t="str">
            <v>United Arab Emirates</v>
          </cell>
          <cell r="B215">
            <v>2580000</v>
          </cell>
          <cell r="C215">
            <v>0</v>
          </cell>
          <cell r="D215">
            <v>30960000</v>
          </cell>
          <cell r="E215">
            <v>75536380000</v>
          </cell>
          <cell r="F215">
            <v>15480000</v>
          </cell>
          <cell r="G215">
            <v>0</v>
          </cell>
          <cell r="H215">
            <v>434300000</v>
          </cell>
          <cell r="I215">
            <v>75585400000</v>
          </cell>
          <cell r="J215">
            <v>1.633886607017304E-3</v>
          </cell>
          <cell r="K215">
            <v>0</v>
          </cell>
          <cell r="L215">
            <v>1.8095422540317808E-2</v>
          </cell>
          <cell r="M215">
            <v>73.924422180332229</v>
          </cell>
          <cell r="N215">
            <v>2.1527332821716749E-3</v>
          </cell>
          <cell r="O215">
            <v>0</v>
          </cell>
          <cell r="Q215">
            <v>73.946304222761739</v>
          </cell>
        </row>
        <row r="216">
          <cell r="A216" t="str">
            <v>United Kingdom</v>
          </cell>
          <cell r="B216">
            <v>39391440000</v>
          </cell>
          <cell r="C216">
            <v>19908140000</v>
          </cell>
          <cell r="D216">
            <v>8579360000</v>
          </cell>
          <cell r="E216">
            <v>1579820000</v>
          </cell>
          <cell r="F216">
            <v>0</v>
          </cell>
          <cell r="G216">
            <v>0</v>
          </cell>
          <cell r="H216">
            <v>7364180000</v>
          </cell>
          <cell r="I216">
            <v>69458760000</v>
          </cell>
          <cell r="J216">
            <v>67.791334160985869</v>
          </cell>
          <cell r="K216">
            <v>44.784672136147279</v>
          </cell>
          <cell r="L216">
            <v>20.536898219993354</v>
          </cell>
          <cell r="M216">
            <v>5.9949804328403715</v>
          </cell>
          <cell r="N216">
            <v>0</v>
          </cell>
          <cell r="O216">
            <v>0</v>
          </cell>
          <cell r="Q216">
            <v>139.10788494996689</v>
          </cell>
        </row>
        <row r="217">
          <cell r="A217" t="str">
            <v>United States</v>
          </cell>
          <cell r="B217">
            <v>3822946820000</v>
          </cell>
          <cell r="C217">
            <v>472423800000</v>
          </cell>
          <cell r="D217">
            <v>378584040000</v>
          </cell>
          <cell r="E217">
            <v>203789040000</v>
          </cell>
          <cell r="F217">
            <v>2924860000</v>
          </cell>
          <cell r="G217">
            <v>148020620000</v>
          </cell>
          <cell r="H217">
            <v>462396200000</v>
          </cell>
          <cell r="I217">
            <v>5028689180000</v>
          </cell>
          <cell r="J217">
            <v>38.592533334681114</v>
          </cell>
          <cell r="K217">
            <v>3.3165382681613345</v>
          </cell>
          <cell r="L217">
            <v>3.854763989996997</v>
          </cell>
          <cell r="M217">
            <v>7.0697064165480406</v>
          </cell>
          <cell r="N217">
            <v>2.0533279904641467E-2</v>
          </cell>
          <cell r="O217">
            <v>5.1350275117612769</v>
          </cell>
          <cell r="Q217">
            <v>52.854075289292126</v>
          </cell>
        </row>
        <row r="218">
          <cell r="A218" t="str">
            <v>Uruguay</v>
          </cell>
          <cell r="B218">
            <v>47300000</v>
          </cell>
          <cell r="C218">
            <v>14620000</v>
          </cell>
          <cell r="D218">
            <v>22360000</v>
          </cell>
          <cell r="E218">
            <v>490200000</v>
          </cell>
          <cell r="F218">
            <v>0</v>
          </cell>
          <cell r="G218">
            <v>0</v>
          </cell>
          <cell r="H218">
            <v>4723980000</v>
          </cell>
          <cell r="I218">
            <v>574480000</v>
          </cell>
          <cell r="J218">
            <v>6.0524182958513588</v>
          </cell>
          <cell r="K218">
            <v>1.5620859578376332</v>
          </cell>
          <cell r="L218">
            <v>2.8791651171232</v>
          </cell>
          <cell r="M218">
            <v>184.15648332737629</v>
          </cell>
          <cell r="N218">
            <v>0</v>
          </cell>
          <cell r="O218">
            <v>0</v>
          </cell>
          <cell r="Q218">
            <v>194.65015269818849</v>
          </cell>
        </row>
        <row r="219">
          <cell r="A219" t="str">
            <v>US Virgin Islands</v>
          </cell>
          <cell r="B219">
            <v>0</v>
          </cell>
          <cell r="C219">
            <v>860000</v>
          </cell>
          <cell r="D219">
            <v>0</v>
          </cell>
          <cell r="E219">
            <v>860000</v>
          </cell>
          <cell r="F219">
            <v>0</v>
          </cell>
          <cell r="G219">
            <v>0</v>
          </cell>
          <cell r="H219">
            <v>84280000</v>
          </cell>
          <cell r="I219">
            <v>1720000</v>
          </cell>
          <cell r="J219">
            <v>0</v>
          </cell>
          <cell r="K219">
            <v>27.660685698518694</v>
          </cell>
          <cell r="L219">
            <v>0</v>
          </cell>
          <cell r="M219">
            <v>148.46135540899667</v>
          </cell>
          <cell r="N219">
            <v>0</v>
          </cell>
          <cell r="O219">
            <v>0</v>
          </cell>
          <cell r="Q219">
            <v>176.12204110751537</v>
          </cell>
        </row>
        <row r="220">
          <cell r="A220" t="str">
            <v>Uzbekistan</v>
          </cell>
          <cell r="B220">
            <v>0</v>
          </cell>
          <cell r="C220">
            <v>13760000</v>
          </cell>
          <cell r="D220">
            <v>44726020000</v>
          </cell>
          <cell r="E220">
            <v>407646020000</v>
          </cell>
          <cell r="F220">
            <v>0</v>
          </cell>
          <cell r="G220">
            <v>399040000</v>
          </cell>
          <cell r="H220">
            <v>10672600000</v>
          </cell>
          <cell r="I220">
            <v>452784840000</v>
          </cell>
          <cell r="J220">
            <v>0</v>
          </cell>
          <cell r="K220">
            <v>2.8029991829616981E-4</v>
          </cell>
          <cell r="L220">
            <v>5.5416776744335241</v>
          </cell>
          <cell r="M220">
            <v>66.597973674113064</v>
          </cell>
          <cell r="N220">
            <v>0</v>
          </cell>
          <cell r="O220">
            <v>6.5191990381552309E-2</v>
          </cell>
          <cell r="Q220">
            <v>72.139931648464881</v>
          </cell>
        </row>
        <row r="221">
          <cell r="A221" t="str">
            <v>Vanuatu</v>
          </cell>
          <cell r="B221">
            <v>15480000</v>
          </cell>
          <cell r="C221">
            <v>0</v>
          </cell>
          <cell r="D221">
            <v>0</v>
          </cell>
          <cell r="E221">
            <v>65360000</v>
          </cell>
          <cell r="F221">
            <v>6020000</v>
          </cell>
          <cell r="G221">
            <v>0</v>
          </cell>
          <cell r="H221">
            <v>1426740000</v>
          </cell>
          <cell r="I221">
            <v>86860000</v>
          </cell>
          <cell r="J221">
            <v>24.800091782945525</v>
          </cell>
          <cell r="K221">
            <v>0</v>
          </cell>
          <cell r="L221">
            <v>0</v>
          </cell>
          <cell r="M221">
            <v>335.84906135090665</v>
          </cell>
          <cell r="N221">
            <v>14.005080712139225</v>
          </cell>
          <cell r="O221">
            <v>0</v>
          </cell>
          <cell r="Q221">
            <v>374.65423384599137</v>
          </cell>
        </row>
        <row r="222">
          <cell r="A222" t="str">
            <v>Vatican City</v>
          </cell>
          <cell r="B222">
            <v>0</v>
          </cell>
          <cell r="C222">
            <v>0</v>
          </cell>
          <cell r="D222">
            <v>0</v>
          </cell>
          <cell r="E222">
            <v>0</v>
          </cell>
          <cell r="F222">
            <v>0</v>
          </cell>
          <cell r="G222">
            <v>0</v>
          </cell>
          <cell r="H222">
            <v>0</v>
          </cell>
          <cell r="I222">
            <v>0</v>
          </cell>
          <cell r="J222" t="e">
            <v>#DIV/0!</v>
          </cell>
          <cell r="K222" t="e">
            <v>#DIV/0!</v>
          </cell>
          <cell r="L222" t="e">
            <v>#DIV/0!</v>
          </cell>
          <cell r="M222" t="e">
            <v>#DIV/0!</v>
          </cell>
          <cell r="N222" t="e">
            <v>#DIV/0!</v>
          </cell>
          <cell r="O222" t="e">
            <v>#DIV/0!</v>
          </cell>
          <cell r="Q222">
            <v>0</v>
          </cell>
        </row>
        <row r="223">
          <cell r="A223" t="str">
            <v>Venezuela</v>
          </cell>
          <cell r="B223">
            <v>9632000000</v>
          </cell>
          <cell r="C223">
            <v>4947580000</v>
          </cell>
          <cell r="D223">
            <v>2281580000</v>
          </cell>
          <cell r="E223">
            <v>94600000</v>
          </cell>
          <cell r="F223">
            <v>2746840000</v>
          </cell>
          <cell r="G223">
            <v>61060000</v>
          </cell>
          <cell r="H223">
            <v>16007180000</v>
          </cell>
          <cell r="I223">
            <v>19763660000</v>
          </cell>
          <cell r="J223">
            <v>58.002911964456729</v>
          </cell>
          <cell r="K223">
            <v>46.70658277081386</v>
          </cell>
          <cell r="L223">
            <v>25.50021946372765</v>
          </cell>
          <cell r="M223">
            <v>2.0510695744130576</v>
          </cell>
          <cell r="N223">
            <v>25.930962171037624</v>
          </cell>
          <cell r="O223">
            <v>1.3238721798484283</v>
          </cell>
          <cell r="Q223">
            <v>158.19174594444894</v>
          </cell>
        </row>
        <row r="224">
          <cell r="A224" t="str">
            <v>Vietnam</v>
          </cell>
          <cell r="B224">
            <v>39913460000</v>
          </cell>
          <cell r="C224">
            <v>52460000</v>
          </cell>
          <cell r="D224">
            <v>25800000</v>
          </cell>
          <cell r="E224">
            <v>162540000</v>
          </cell>
          <cell r="F224">
            <v>645000000</v>
          </cell>
          <cell r="G224">
            <v>0</v>
          </cell>
          <cell r="H224">
            <v>6310680000</v>
          </cell>
          <cell r="I224">
            <v>40799260000</v>
          </cell>
          <cell r="J224">
            <v>134.5124397661296</v>
          </cell>
          <cell r="K224">
            <v>0.2619597774521204</v>
          </cell>
          <cell r="L224">
            <v>0.15878183583979977</v>
          </cell>
          <cell r="M224">
            <v>1.7781151802203785</v>
          </cell>
          <cell r="N224">
            <v>3.220816935886726</v>
          </cell>
          <cell r="O224">
            <v>0</v>
          </cell>
          <cell r="Q224">
            <v>139.9321134955286</v>
          </cell>
        </row>
        <row r="225">
          <cell r="A225" t="str">
            <v>Yemen</v>
          </cell>
          <cell r="B225">
            <v>4300000</v>
          </cell>
          <cell r="C225">
            <v>0</v>
          </cell>
          <cell r="D225">
            <v>127280000</v>
          </cell>
          <cell r="E225">
            <v>439015380000</v>
          </cell>
          <cell r="F225">
            <v>92020000</v>
          </cell>
          <cell r="G225">
            <v>0</v>
          </cell>
          <cell r="H225">
            <v>23915740000</v>
          </cell>
          <cell r="I225">
            <v>439238980000</v>
          </cell>
          <cell r="J225">
            <v>6.1512219147624627E-4</v>
          </cell>
          <cell r="K225">
            <v>0</v>
          </cell>
          <cell r="L225">
            <v>1.4935627919675313E-2</v>
          </cell>
          <cell r="M225">
            <v>73.934739528911109</v>
          </cell>
          <cell r="N225">
            <v>1.7349936169369401E-3</v>
          </cell>
          <cell r="O225">
            <v>0</v>
          </cell>
          <cell r="Q225">
            <v>73.95202527263919</v>
          </cell>
        </row>
        <row r="226">
          <cell r="A226" t="str">
            <v>Zambia</v>
          </cell>
          <cell r="B226">
            <v>217905940000</v>
          </cell>
          <cell r="C226">
            <v>977820000</v>
          </cell>
          <cell r="D226">
            <v>55040000</v>
          </cell>
          <cell r="E226">
            <v>67940000</v>
          </cell>
          <cell r="F226">
            <v>0</v>
          </cell>
          <cell r="G226">
            <v>0</v>
          </cell>
          <cell r="H226">
            <v>14599360000</v>
          </cell>
          <cell r="I226">
            <v>219006740000</v>
          </cell>
          <cell r="J226">
            <v>117.60208139478893</v>
          </cell>
          <cell r="K226">
            <v>0.37415576784278742</v>
          </cell>
          <cell r="L226">
            <v>3.3183217414004769E-2</v>
          </cell>
          <cell r="M226">
            <v>8.1781871808239676E-2</v>
          </cell>
          <cell r="N226">
            <v>0</v>
          </cell>
          <cell r="O226">
            <v>0</v>
          </cell>
          <cell r="Q226">
            <v>118.09120225185397</v>
          </cell>
        </row>
        <row r="227">
          <cell r="A227" t="str">
            <v>Zimbabwe</v>
          </cell>
          <cell r="B227">
            <v>53280440000</v>
          </cell>
          <cell r="C227">
            <v>0</v>
          </cell>
          <cell r="D227">
            <v>0</v>
          </cell>
          <cell r="E227">
            <v>1260760000</v>
          </cell>
          <cell r="F227">
            <v>0</v>
          </cell>
          <cell r="G227">
            <v>0</v>
          </cell>
          <cell r="H227">
            <v>3231880000</v>
          </cell>
          <cell r="I227">
            <v>54541200000</v>
          </cell>
          <cell r="J227">
            <v>115.29911125989585</v>
          </cell>
          <cell r="K227">
            <v>0</v>
          </cell>
          <cell r="L227">
            <v>0</v>
          </cell>
          <cell r="M227">
            <v>3.338351117149891</v>
          </cell>
          <cell r="N227">
            <v>0</v>
          </cell>
          <cell r="O227">
            <v>0</v>
          </cell>
          <cell r="Q227">
            <v>118.63746237704575</v>
          </cell>
        </row>
      </sheetData>
      <sheetData sheetId="5"/>
      <sheetData sheetId="6">
        <row r="3">
          <cell r="B3" t="str">
            <v>American Samoa</v>
          </cell>
          <cell r="C3" t="str">
            <v>Fiji</v>
          </cell>
        </row>
        <row r="4">
          <cell r="B4" t="str">
            <v>Bermuda</v>
          </cell>
          <cell r="C4" t="str">
            <v>British Virgin Islands</v>
          </cell>
        </row>
        <row r="5">
          <cell r="B5" t="str">
            <v>Cape Verde</v>
          </cell>
          <cell r="C5" t="str">
            <v>Canarias</v>
          </cell>
        </row>
        <row r="6">
          <cell r="B6" t="str">
            <v>Cook Islands</v>
          </cell>
          <cell r="C6" t="str">
            <v>Fiji</v>
          </cell>
        </row>
        <row r="7">
          <cell r="B7" t="str">
            <v>French Polynesia</v>
          </cell>
          <cell r="C7" t="str">
            <v>Fiji</v>
          </cell>
        </row>
        <row r="8">
          <cell r="B8" t="str">
            <v>Guam</v>
          </cell>
          <cell r="C8" t="str">
            <v>Fiji</v>
          </cell>
        </row>
        <row r="9">
          <cell r="B9" t="str">
            <v>Kiribati</v>
          </cell>
          <cell r="C9" t="str">
            <v>Fiji</v>
          </cell>
        </row>
        <row r="10">
          <cell r="B10" t="str">
            <v>Maldives</v>
          </cell>
          <cell r="C10" t="str">
            <v>Fiji</v>
          </cell>
        </row>
        <row r="11">
          <cell r="B11" t="str">
            <v>Marshall Islands</v>
          </cell>
          <cell r="C11" t="str">
            <v>Fiji</v>
          </cell>
        </row>
        <row r="12">
          <cell r="B12" t="str">
            <v>Mauritius</v>
          </cell>
          <cell r="C12" t="str">
            <v>Fiji</v>
          </cell>
        </row>
        <row r="13">
          <cell r="B13" t="str">
            <v>Micronesia</v>
          </cell>
          <cell r="C13" t="str">
            <v>Fiji</v>
          </cell>
        </row>
        <row r="14">
          <cell r="B14" t="str">
            <v>Netherlands Antilles (former)</v>
          </cell>
          <cell r="C14" t="str">
            <v>Saba</v>
          </cell>
        </row>
        <row r="15">
          <cell r="B15" t="str">
            <v>Norfolk Island</v>
          </cell>
          <cell r="C15" t="str">
            <v>Fiji</v>
          </cell>
        </row>
        <row r="16">
          <cell r="B16" t="str">
            <v>Nauru</v>
          </cell>
          <cell r="C16" t="str">
            <v>Fiji</v>
          </cell>
        </row>
        <row r="17">
          <cell r="B17" t="str">
            <v>Niue</v>
          </cell>
          <cell r="C17" t="str">
            <v>Fiji</v>
          </cell>
        </row>
        <row r="18">
          <cell r="B18" t="str">
            <v>Northern Mariana Islands</v>
          </cell>
          <cell r="C18" t="str">
            <v>Fiji</v>
          </cell>
        </row>
        <row r="19">
          <cell r="B19" t="str">
            <v>Palau</v>
          </cell>
          <cell r="C19" t="str">
            <v>Fiji</v>
          </cell>
        </row>
        <row r="20">
          <cell r="B20" t="str">
            <v>Pitcairn</v>
          </cell>
          <cell r="C20" t="str">
            <v>Fiji</v>
          </cell>
        </row>
        <row r="21">
          <cell r="B21" t="str">
            <v>Réunion</v>
          </cell>
          <cell r="C21" t="str">
            <v>Fiji</v>
          </cell>
        </row>
        <row r="22">
          <cell r="B22" t="str">
            <v>Saint Helena</v>
          </cell>
          <cell r="C22" t="str">
            <v>Fiji</v>
          </cell>
        </row>
        <row r="23">
          <cell r="B23" t="str">
            <v>Samoa</v>
          </cell>
          <cell r="C23" t="str">
            <v>Fiji</v>
          </cell>
        </row>
        <row r="24">
          <cell r="B24" t="str">
            <v>Seychelles</v>
          </cell>
          <cell r="C24" t="str">
            <v>Fiji</v>
          </cell>
        </row>
        <row r="25">
          <cell r="B25" t="str">
            <v>Tonga</v>
          </cell>
          <cell r="C25" t="str">
            <v>Fiji</v>
          </cell>
        </row>
        <row r="26">
          <cell r="B26" t="str">
            <v>Tuvalu</v>
          </cell>
          <cell r="C26" t="str">
            <v>Fiji</v>
          </cell>
        </row>
        <row r="27">
          <cell r="B27" t="str">
            <v>Western Sahara</v>
          </cell>
          <cell r="C27" t="str">
            <v>Mauritania</v>
          </cell>
        </row>
        <row r="28">
          <cell r="B28" t="str">
            <v>Wallis and Futuna</v>
          </cell>
          <cell r="C28" t="str">
            <v>Fiji</v>
          </cell>
        </row>
      </sheetData>
      <sheetData sheetId="7">
        <row r="2">
          <cell r="B2" t="str">
            <v>Land Use Type</v>
          </cell>
          <cell r="C2" t="str">
            <v>Average Value</v>
          </cell>
          <cell r="D2" t="str">
            <v>Min</v>
          </cell>
          <cell r="E2" t="str">
            <v>Max</v>
          </cell>
          <cell r="F2" t="str">
            <v>Afghanistan</v>
          </cell>
          <cell r="G2" t="str">
            <v>Albania</v>
          </cell>
          <cell r="H2" t="str">
            <v>Algeria</v>
          </cell>
          <cell r="I2" t="str">
            <v>Andorra</v>
          </cell>
          <cell r="J2" t="str">
            <v>Angola</v>
          </cell>
          <cell r="K2" t="str">
            <v>Anguilla</v>
          </cell>
          <cell r="L2" t="str">
            <v>Antigua and Barbuda</v>
          </cell>
          <cell r="M2" t="str">
            <v>Argentina</v>
          </cell>
          <cell r="N2" t="str">
            <v>Armenia</v>
          </cell>
          <cell r="O2" t="str">
            <v>Aruba</v>
          </cell>
          <cell r="P2" t="str">
            <v>Australia</v>
          </cell>
          <cell r="Q2" t="str">
            <v>Austria</v>
          </cell>
          <cell r="R2" t="str">
            <v>Azerbaijan</v>
          </cell>
          <cell r="S2" t="str">
            <v>Bahamas</v>
          </cell>
          <cell r="T2" t="str">
            <v>Bahrain</v>
          </cell>
          <cell r="U2" t="str">
            <v>Bangladesh</v>
          </cell>
          <cell r="V2" t="str">
            <v>Barbados</v>
          </cell>
          <cell r="W2" t="str">
            <v>Belarus</v>
          </cell>
          <cell r="X2" t="str">
            <v>Belgium</v>
          </cell>
          <cell r="Y2" t="str">
            <v>Belize</v>
          </cell>
          <cell r="Z2" t="str">
            <v>Benin</v>
          </cell>
          <cell r="AA2" t="str">
            <v>Bhutan</v>
          </cell>
          <cell r="AB2" t="str">
            <v>Bolivia</v>
          </cell>
          <cell r="AC2" t="str">
            <v>Bonaire</v>
          </cell>
          <cell r="AD2" t="str">
            <v>Bosnia and Herzegovina</v>
          </cell>
          <cell r="AE2" t="str">
            <v>Botswana</v>
          </cell>
          <cell r="AF2" t="str">
            <v>Brazil</v>
          </cell>
          <cell r="AG2" t="str">
            <v>British Virgin Islands</v>
          </cell>
          <cell r="AH2" t="str">
            <v>Brunei Darussalam</v>
          </cell>
          <cell r="AI2" t="str">
            <v>Bulgaria</v>
          </cell>
          <cell r="AJ2" t="str">
            <v>Burkina Faso</v>
          </cell>
          <cell r="AK2" t="str">
            <v>Burundi</v>
          </cell>
          <cell r="AL2" t="str">
            <v>Cambodia</v>
          </cell>
          <cell r="AM2" t="str">
            <v>Cameroon</v>
          </cell>
          <cell r="AN2" t="str">
            <v>Canada</v>
          </cell>
          <cell r="AO2" t="str">
            <v>Canarias</v>
          </cell>
          <cell r="AP2" t="str">
            <v>Cayman Islands</v>
          </cell>
          <cell r="AQ2" t="str">
            <v>Central African Republic</v>
          </cell>
          <cell r="AR2" t="str">
            <v>Chad</v>
          </cell>
          <cell r="AS2" t="str">
            <v>Chile</v>
          </cell>
          <cell r="AT2" t="str">
            <v>China</v>
          </cell>
          <cell r="AU2" t="str">
            <v>Colombia</v>
          </cell>
          <cell r="AV2" t="str">
            <v>Comoros</v>
          </cell>
          <cell r="AW2" t="str">
            <v>Congo</v>
          </cell>
          <cell r="AX2" t="str">
            <v>Congo DRC</v>
          </cell>
          <cell r="AY2" t="str">
            <v>Costa Rica</v>
          </cell>
          <cell r="AZ2" t="str">
            <v>Cote d'Ivoire</v>
          </cell>
          <cell r="BA2" t="str">
            <v>Croatia</v>
          </cell>
          <cell r="BB2" t="str">
            <v>Cuba</v>
          </cell>
          <cell r="BC2" t="str">
            <v>Curacao</v>
          </cell>
          <cell r="BD2" t="str">
            <v>Cyprus</v>
          </cell>
          <cell r="BE2" t="str">
            <v>Czech Republic</v>
          </cell>
          <cell r="BF2" t="str">
            <v>Denmark</v>
          </cell>
          <cell r="BG2" t="str">
            <v>Djibouti</v>
          </cell>
          <cell r="BH2" t="str">
            <v>Dominica</v>
          </cell>
          <cell r="BI2" t="str">
            <v>Dominican Republic</v>
          </cell>
          <cell r="BJ2" t="str">
            <v>Ecuador</v>
          </cell>
          <cell r="BK2" t="str">
            <v>Egypt</v>
          </cell>
          <cell r="BL2" t="str">
            <v>El Salvador</v>
          </cell>
          <cell r="BM2" t="str">
            <v>Equatorial Guinea</v>
          </cell>
          <cell r="BN2" t="str">
            <v>Eritrea</v>
          </cell>
          <cell r="BO2" t="str">
            <v>Estonia</v>
          </cell>
          <cell r="BP2" t="str">
            <v>Ethiopia</v>
          </cell>
          <cell r="BQ2" t="str">
            <v>Falkland Islands</v>
          </cell>
          <cell r="BR2" t="str">
            <v>Faroe Islands</v>
          </cell>
          <cell r="BS2" t="str">
            <v>Fiji</v>
          </cell>
          <cell r="BT2" t="str">
            <v>Finland</v>
          </cell>
          <cell r="BU2" t="str">
            <v>France</v>
          </cell>
          <cell r="BV2" t="str">
            <v>French Guiana</v>
          </cell>
          <cell r="BW2" t="str">
            <v>Gabon</v>
          </cell>
          <cell r="BX2" t="str">
            <v>Gambia</v>
          </cell>
          <cell r="BY2" t="str">
            <v>Georgia</v>
          </cell>
          <cell r="BZ2" t="str">
            <v>Germany</v>
          </cell>
          <cell r="CA2" t="str">
            <v>Ghana</v>
          </cell>
          <cell r="CB2" t="str">
            <v>Gibraltar</v>
          </cell>
          <cell r="CC2" t="str">
            <v>Greece</v>
          </cell>
          <cell r="CD2" t="str">
            <v>Greenland</v>
          </cell>
          <cell r="CE2" t="str">
            <v>Grenada</v>
          </cell>
          <cell r="CF2" t="str">
            <v>Guadeloupe</v>
          </cell>
          <cell r="CG2" t="str">
            <v>Guatemala</v>
          </cell>
          <cell r="CH2" t="str">
            <v>Guernsey</v>
          </cell>
          <cell r="CI2" t="str">
            <v>Guinea</v>
          </cell>
          <cell r="CJ2" t="str">
            <v>Guinea-Bissau</v>
          </cell>
          <cell r="CK2" t="str">
            <v>Guyana</v>
          </cell>
          <cell r="CL2" t="str">
            <v>Haiti</v>
          </cell>
          <cell r="CM2" t="str">
            <v>Honduras</v>
          </cell>
          <cell r="CN2" t="str">
            <v>Hungary</v>
          </cell>
          <cell r="CO2" t="str">
            <v>Iceland</v>
          </cell>
          <cell r="CP2" t="str">
            <v>India</v>
          </cell>
          <cell r="CQ2" t="str">
            <v>Indonesia</v>
          </cell>
          <cell r="CR2" t="str">
            <v>Iran</v>
          </cell>
          <cell r="CS2" t="str">
            <v>Iraq</v>
          </cell>
          <cell r="CT2" t="str">
            <v>Ireland</v>
          </cell>
          <cell r="CU2" t="str">
            <v>Isle of Man</v>
          </cell>
          <cell r="CV2" t="str">
            <v>Israel</v>
          </cell>
          <cell r="CW2" t="str">
            <v>Italy</v>
          </cell>
          <cell r="CX2" t="str">
            <v>Jamaica</v>
          </cell>
          <cell r="CY2" t="str">
            <v>Japan</v>
          </cell>
          <cell r="CZ2" t="str">
            <v>Jersey</v>
          </cell>
          <cell r="DA2" t="str">
            <v>Jordan</v>
          </cell>
          <cell r="DB2" t="str">
            <v>Kazakhstan</v>
          </cell>
          <cell r="DC2" t="str">
            <v>Kenya</v>
          </cell>
          <cell r="DD2" t="str">
            <v>Kuwait</v>
          </cell>
          <cell r="DE2" t="str">
            <v>Kyrgyzstan</v>
          </cell>
          <cell r="DF2" t="str">
            <v>Laos</v>
          </cell>
          <cell r="DG2" t="str">
            <v>Latvia</v>
          </cell>
          <cell r="DH2" t="str">
            <v>Lebanon</v>
          </cell>
          <cell r="DI2" t="str">
            <v>Lesotho</v>
          </cell>
          <cell r="DJ2" t="str">
            <v>Liberia</v>
          </cell>
          <cell r="DK2" t="str">
            <v>Libya</v>
          </cell>
          <cell r="DL2" t="str">
            <v>Liechtenstein</v>
          </cell>
          <cell r="DM2" t="str">
            <v>Lithuania</v>
          </cell>
          <cell r="DN2" t="str">
            <v>Luxembourg</v>
          </cell>
          <cell r="DO2" t="str">
            <v>Madagascar</v>
          </cell>
          <cell r="DP2" t="str">
            <v>Madeira</v>
          </cell>
          <cell r="DQ2" t="str">
            <v>Malawi</v>
          </cell>
          <cell r="DR2" t="str">
            <v>Malaysia</v>
          </cell>
          <cell r="DS2" t="str">
            <v>Mali</v>
          </cell>
          <cell r="DT2" t="str">
            <v>Malta</v>
          </cell>
          <cell r="DU2" t="str">
            <v>Martinique</v>
          </cell>
          <cell r="DV2" t="str">
            <v>Mauritania</v>
          </cell>
          <cell r="DW2" t="str">
            <v>Mayotte</v>
          </cell>
          <cell r="DX2" t="str">
            <v>Mexico</v>
          </cell>
          <cell r="DY2" t="str">
            <v>Moldova</v>
          </cell>
          <cell r="DZ2" t="str">
            <v>Mongolia</v>
          </cell>
          <cell r="EA2" t="str">
            <v>Montenegro</v>
          </cell>
          <cell r="EB2" t="str">
            <v>Montserrat</v>
          </cell>
          <cell r="EC2" t="str">
            <v>Morocco</v>
          </cell>
          <cell r="ED2" t="str">
            <v>Mozambique</v>
          </cell>
          <cell r="EE2" t="str">
            <v>Myanmar</v>
          </cell>
          <cell r="EF2" t="str">
            <v>Namibia</v>
          </cell>
          <cell r="EG2" t="str">
            <v>Nepal</v>
          </cell>
          <cell r="EH2" t="str">
            <v>Netherlands</v>
          </cell>
          <cell r="EI2" t="str">
            <v>New Caledonia</v>
          </cell>
          <cell r="EJ2" t="str">
            <v>New Zealand</v>
          </cell>
          <cell r="EK2" t="str">
            <v>Nicaragua</v>
          </cell>
          <cell r="EL2" t="str">
            <v>Niger</v>
          </cell>
          <cell r="EM2" t="str">
            <v>Nigeria</v>
          </cell>
          <cell r="EN2" t="str">
            <v>North Korea</v>
          </cell>
          <cell r="EO2" t="str">
            <v>Norway</v>
          </cell>
          <cell r="EP2" t="str">
            <v>Oman</v>
          </cell>
          <cell r="EQ2" t="str">
            <v>Pakistan</v>
          </cell>
          <cell r="ER2" t="str">
            <v>Palestinian Territory</v>
          </cell>
          <cell r="ES2" t="str">
            <v>Panama</v>
          </cell>
          <cell r="ET2" t="str">
            <v>Papua New Guinea</v>
          </cell>
          <cell r="EU2" t="str">
            <v>Paraguay</v>
          </cell>
          <cell r="EV2" t="str">
            <v>Peru</v>
          </cell>
          <cell r="EW2" t="str">
            <v>Philippines</v>
          </cell>
          <cell r="EX2" t="str">
            <v>Poland</v>
          </cell>
          <cell r="EY2" t="str">
            <v>Portugal</v>
          </cell>
          <cell r="EZ2" t="str">
            <v>Puerto Rico</v>
          </cell>
          <cell r="FA2" t="str">
            <v>Qatar</v>
          </cell>
          <cell r="FB2" t="str">
            <v>Romania</v>
          </cell>
          <cell r="FC2" t="str">
            <v>Russian Federation</v>
          </cell>
          <cell r="FD2" t="str">
            <v>Rwanda</v>
          </cell>
          <cell r="FE2" t="str">
            <v>Saba</v>
          </cell>
          <cell r="FF2" t="str">
            <v>Saint Barthelemy</v>
          </cell>
          <cell r="FG2" t="str">
            <v>Saint Eustatius</v>
          </cell>
          <cell r="FH2" t="str">
            <v>Saint Kitts and Nevis</v>
          </cell>
          <cell r="FI2" t="str">
            <v>Saint Lucia</v>
          </cell>
          <cell r="FJ2" t="str">
            <v>Saint Martin</v>
          </cell>
          <cell r="FK2" t="str">
            <v>Saint Pierre and Miquelon</v>
          </cell>
          <cell r="FL2" t="str">
            <v>Saint Vincent and the Grenadines</v>
          </cell>
          <cell r="FM2" t="str">
            <v>San Marino</v>
          </cell>
          <cell r="FN2" t="str">
            <v>Sao Tome and Principe</v>
          </cell>
          <cell r="FO2" t="str">
            <v>Saudi Arabia</v>
          </cell>
          <cell r="FP2" t="str">
            <v>Senegal</v>
          </cell>
          <cell r="FQ2" t="str">
            <v>Serbia</v>
          </cell>
          <cell r="FR2" t="str">
            <v>Sierra Leone</v>
          </cell>
          <cell r="FS2" t="str">
            <v>Singapore</v>
          </cell>
          <cell r="FT2" t="str">
            <v>Sint Maarten</v>
          </cell>
          <cell r="FU2" t="str">
            <v>Slovakia</v>
          </cell>
          <cell r="FV2" t="str">
            <v>Slovenia</v>
          </cell>
          <cell r="FW2" t="str">
            <v>Solomon Islands</v>
          </cell>
          <cell r="FX2" t="str">
            <v>Somalia</v>
          </cell>
          <cell r="FY2" t="str">
            <v>South Africa</v>
          </cell>
          <cell r="FZ2" t="str">
            <v>South Korea</v>
          </cell>
          <cell r="GA2" t="str">
            <v>South Sudan</v>
          </cell>
          <cell r="GB2" t="str">
            <v>Spain</v>
          </cell>
          <cell r="GC2" t="str">
            <v>Sri Lanka</v>
          </cell>
          <cell r="GD2" t="str">
            <v>Sudan</v>
          </cell>
          <cell r="GE2" t="str">
            <v>Suriname</v>
          </cell>
          <cell r="GF2" t="str">
            <v>Swaziland</v>
          </cell>
          <cell r="GG2" t="str">
            <v>Sweden</v>
          </cell>
          <cell r="GH2" t="str">
            <v>Switzerland</v>
          </cell>
          <cell r="GI2" t="str">
            <v>Syria</v>
          </cell>
          <cell r="GJ2" t="str">
            <v>Tajikistan</v>
          </cell>
          <cell r="GK2" t="str">
            <v>Tanzania</v>
          </cell>
          <cell r="GL2" t="str">
            <v>Thailand</v>
          </cell>
          <cell r="GM2" t="str">
            <v>The Former Yugoslav Republic of Macedonia</v>
          </cell>
          <cell r="GN2" t="str">
            <v>Timor-Leste</v>
          </cell>
          <cell r="GO2" t="str">
            <v>Togo</v>
          </cell>
          <cell r="GP2" t="str">
            <v>Trinidad and Tobago</v>
          </cell>
          <cell r="GQ2" t="str">
            <v>Tunisia</v>
          </cell>
          <cell r="GR2" t="str">
            <v>Turkey</v>
          </cell>
          <cell r="GS2" t="str">
            <v>Turkmenistan</v>
          </cell>
          <cell r="GT2" t="str">
            <v>Turks and Caicos Islands</v>
          </cell>
          <cell r="GU2" t="str">
            <v>Uganda</v>
          </cell>
          <cell r="GV2" t="str">
            <v>Ukraine</v>
          </cell>
          <cell r="GW2" t="str">
            <v>United Arab Emirates</v>
          </cell>
          <cell r="GX2" t="str">
            <v>United Kingdom</v>
          </cell>
          <cell r="GY2" t="str">
            <v>United States</v>
          </cell>
          <cell r="GZ2" t="str">
            <v>Uruguay</v>
          </cell>
          <cell r="HA2" t="str">
            <v>US Virgin Islands</v>
          </cell>
          <cell r="HB2" t="str">
            <v>Uzbekistan</v>
          </cell>
          <cell r="HC2" t="str">
            <v>Vanuatu</v>
          </cell>
          <cell r="HD2" t="str">
            <v>Vatican City</v>
          </cell>
          <cell r="HE2" t="str">
            <v>Venezuela</v>
          </cell>
          <cell r="HF2" t="str">
            <v>Vietnam</v>
          </cell>
          <cell r="HG2" t="str">
            <v>Yemen</v>
          </cell>
          <cell r="HH2" t="str">
            <v>Zambia</v>
          </cell>
          <cell r="HI2" t="str">
            <v>Zimbabwe</v>
          </cell>
        </row>
        <row r="3">
          <cell r="B3" t="str">
            <v>unspecified</v>
          </cell>
          <cell r="C3">
            <v>134.45652954515353</v>
          </cell>
          <cell r="D3">
            <v>67.209053793275032</v>
          </cell>
          <cell r="E3">
            <v>302.40960010349994</v>
          </cell>
          <cell r="F3">
            <v>78.287144051851868</v>
          </cell>
          <cell r="G3">
            <v>179.52002579919773</v>
          </cell>
          <cell r="H3">
            <v>86.691800244035548</v>
          </cell>
          <cell r="I3">
            <v>203.42587854947556</v>
          </cell>
          <cell r="J3">
            <v>161.28700337294228</v>
          </cell>
          <cell r="K3">
            <v>154.15834980754298</v>
          </cell>
          <cell r="L3">
            <v>160.9178445800662</v>
          </cell>
          <cell r="M3">
            <v>113.37647287909654</v>
          </cell>
          <cell r="N3">
            <v>103.39694177272891</v>
          </cell>
          <cell r="O3">
            <v>133.46439778827215</v>
          </cell>
          <cell r="P3">
            <v>70.194986424733656</v>
          </cell>
          <cell r="Q3">
            <v>236.07549517721804</v>
          </cell>
          <cell r="R3">
            <v>68.958407359486003</v>
          </cell>
          <cell r="S3">
            <v>134.91926867159742</v>
          </cell>
          <cell r="T3">
            <v>77.240929469211949</v>
          </cell>
          <cell r="U3">
            <v>288.22621859200677</v>
          </cell>
          <cell r="V3">
            <v>181.05678258791218</v>
          </cell>
          <cell r="W3">
            <v>164.6738646406443</v>
          </cell>
          <cell r="X3">
            <v>201.53917424149404</v>
          </cell>
          <cell r="Y3">
            <v>241.91914006095558</v>
          </cell>
          <cell r="Z3">
            <v>160.70058265711322</v>
          </cell>
          <cell r="AA3">
            <v>79.654368187009098</v>
          </cell>
          <cell r="AB3">
            <v>202.26303564316839</v>
          </cell>
          <cell r="AC3">
            <v>133.80190716816557</v>
          </cell>
          <cell r="AD3">
            <v>223.7057903306374</v>
          </cell>
          <cell r="AE3">
            <v>139.97675741638596</v>
          </cell>
          <cell r="AF3">
            <v>241.48534020491547</v>
          </cell>
          <cell r="AG3">
            <v>153.80953761416021</v>
          </cell>
          <cell r="AH3">
            <v>301.25853472654347</v>
          </cell>
          <cell r="AI3">
            <v>165.69781398604704</v>
          </cell>
          <cell r="AJ3">
            <v>147.58049380189587</v>
          </cell>
          <cell r="AK3">
            <v>152.82347261898977</v>
          </cell>
          <cell r="AL3">
            <v>242.69210691821687</v>
          </cell>
          <cell r="AM3">
            <v>218.81988946719306</v>
          </cell>
          <cell r="AN3">
            <v>89.236128004672224</v>
          </cell>
          <cell r="AO3">
            <v>150.75521962987165</v>
          </cell>
          <cell r="AP3">
            <v>134.85453113941909</v>
          </cell>
          <cell r="AQ3">
            <v>200.8432248789091</v>
          </cell>
          <cell r="AR3">
            <v>151.41643601904701</v>
          </cell>
          <cell r="AS3">
            <v>231.75498001515297</v>
          </cell>
          <cell r="AT3">
            <v>176.0452071653832</v>
          </cell>
          <cell r="AU3">
            <v>300.75144047902609</v>
          </cell>
          <cell r="AV3">
            <v>244.98335031743323</v>
          </cell>
          <cell r="AW3">
            <v>190.89625647764026</v>
          </cell>
          <cell r="AX3">
            <v>182.67304492830581</v>
          </cell>
          <cell r="AY3">
            <v>300.18305468315458</v>
          </cell>
          <cell r="AZ3">
            <v>188.24910139575923</v>
          </cell>
          <cell r="BA3">
            <v>219.1237336829418</v>
          </cell>
          <cell r="BB3">
            <v>183.68442538000778</v>
          </cell>
          <cell r="BC3">
            <v>145.47694492830425</v>
          </cell>
          <cell r="BD3">
            <v>119.0211299337728</v>
          </cell>
          <cell r="BE3">
            <v>181.00386913177152</v>
          </cell>
          <cell r="BF3">
            <v>173.42918302795283</v>
          </cell>
          <cell r="BG3">
            <v>79.262201600418592</v>
          </cell>
          <cell r="BH3">
            <v>292.1314011549066</v>
          </cell>
          <cell r="BI3">
            <v>180.33678230740469</v>
          </cell>
          <cell r="BJ3">
            <v>296.55785889167129</v>
          </cell>
          <cell r="BK3">
            <v>93.402587366958869</v>
          </cell>
          <cell r="BL3">
            <v>264.61831175205236</v>
          </cell>
          <cell r="BM3">
            <v>289.52940375414596</v>
          </cell>
          <cell r="BN3">
            <v>67.694326284032229</v>
          </cell>
          <cell r="BO3">
            <v>168.96217788702057</v>
          </cell>
          <cell r="BP3">
            <v>154.77759313322105</v>
          </cell>
          <cell r="BQ3">
            <v>79.245699337414763</v>
          </cell>
          <cell r="BR3">
            <v>129.75760170550791</v>
          </cell>
          <cell r="BS3">
            <v>299.77025154981771</v>
          </cell>
          <cell r="BT3">
            <v>132.56768834244357</v>
          </cell>
          <cell r="BU3">
            <v>193.15195825547625</v>
          </cell>
          <cell r="BV3">
            <v>300.6316392367508</v>
          </cell>
          <cell r="BW3">
            <v>222.36044825498334</v>
          </cell>
          <cell r="BX3">
            <v>134.25579702611847</v>
          </cell>
          <cell r="BY3">
            <v>104.50368750574691</v>
          </cell>
          <cell r="BZ3">
            <v>178.3900462807496</v>
          </cell>
          <cell r="CA3">
            <v>179.86539780579403</v>
          </cell>
          <cell r="CB3">
            <v>92.108136540115396</v>
          </cell>
          <cell r="CC3">
            <v>132.57153850176977</v>
          </cell>
          <cell r="CD3">
            <v>69.584808496935239</v>
          </cell>
          <cell r="CE3">
            <v>236.88950491627332</v>
          </cell>
          <cell r="CF3">
            <v>223.03415190721066</v>
          </cell>
          <cell r="CG3">
            <v>262.60373973986987</v>
          </cell>
          <cell r="CH3">
            <v>185.93090630409927</v>
          </cell>
          <cell r="CI3">
            <v>232.66438701319601</v>
          </cell>
          <cell r="CJ3">
            <v>212.65842843645149</v>
          </cell>
          <cell r="CK3">
            <v>242.50266702482054</v>
          </cell>
          <cell r="CL3">
            <v>197.7223005094352</v>
          </cell>
          <cell r="CM3">
            <v>227.16417426611622</v>
          </cell>
          <cell r="CN3">
            <v>155.76530519042825</v>
          </cell>
          <cell r="CO3">
            <v>274.31384914971932</v>
          </cell>
          <cell r="CP3">
            <v>203.43565560736712</v>
          </cell>
          <cell r="CQ3">
            <v>300.65480720808392</v>
          </cell>
          <cell r="CR3">
            <v>73.695839847051516</v>
          </cell>
          <cell r="CS3">
            <v>99.906142610645915</v>
          </cell>
          <cell r="CT3">
            <v>222.16241899922153</v>
          </cell>
          <cell r="CU3">
            <v>208.99178881540266</v>
          </cell>
          <cell r="CV3">
            <v>70.084870771699755</v>
          </cell>
          <cell r="CW3">
            <v>190.74077006549612</v>
          </cell>
          <cell r="CX3">
            <v>236.22536641940408</v>
          </cell>
          <cell r="CY3">
            <v>261.38457561941277</v>
          </cell>
          <cell r="CZ3">
            <v>194.7180661548295</v>
          </cell>
          <cell r="DA3">
            <v>75.317287912198509</v>
          </cell>
          <cell r="DB3">
            <v>76.187720516714791</v>
          </cell>
          <cell r="DC3">
            <v>135.08873854023696</v>
          </cell>
          <cell r="DD3">
            <v>75.405440821627451</v>
          </cell>
          <cell r="DE3">
            <v>67.209053793275032</v>
          </cell>
          <cell r="DF3">
            <v>302.21014264299191</v>
          </cell>
          <cell r="DG3">
            <v>171.14420606765458</v>
          </cell>
          <cell r="DH3">
            <v>158.09715626128059</v>
          </cell>
          <cell r="DI3">
            <v>102.8380961136706</v>
          </cell>
          <cell r="DJ3">
            <v>300.60023561821748</v>
          </cell>
          <cell r="DK3">
            <v>88.732505454284393</v>
          </cell>
          <cell r="DL3">
            <v>246.98397669215842</v>
          </cell>
          <cell r="DM3">
            <v>169.86793473904936</v>
          </cell>
          <cell r="DN3">
            <v>200.42434176204193</v>
          </cell>
          <cell r="DO3">
            <v>179.77529908545327</v>
          </cell>
          <cell r="DP3">
            <v>162.46744444715634</v>
          </cell>
          <cell r="DQ3">
            <v>152.41287259075614</v>
          </cell>
          <cell r="DR3">
            <v>300.49919531963872</v>
          </cell>
          <cell r="DS3">
            <v>142.00611753701722</v>
          </cell>
          <cell r="DT3">
            <v>140.06637966761656</v>
          </cell>
          <cell r="DU3">
            <v>264.92546945233039</v>
          </cell>
          <cell r="DV3">
            <v>88.938364719831668</v>
          </cell>
          <cell r="DW3">
            <v>155.0599547021757</v>
          </cell>
          <cell r="DX3">
            <v>78.089319002418023</v>
          </cell>
          <cell r="DY3">
            <v>104.03093733376093</v>
          </cell>
          <cell r="DZ3">
            <v>140.68927850904294</v>
          </cell>
          <cell r="EA3">
            <v>253.45276085380419</v>
          </cell>
          <cell r="EB3">
            <v>210.50671724622134</v>
          </cell>
          <cell r="EC3">
            <v>84.527057135008235</v>
          </cell>
          <cell r="ED3">
            <v>154.01442231278747</v>
          </cell>
          <cell r="EE3">
            <v>302.40960010349994</v>
          </cell>
          <cell r="EF3">
            <v>83.719332047305741</v>
          </cell>
          <cell r="EG3">
            <v>89.772190134981358</v>
          </cell>
          <cell r="EH3">
            <v>172.02631234249122</v>
          </cell>
          <cell r="EI3">
            <v>241.0174279888567</v>
          </cell>
          <cell r="EJ3">
            <v>295.70620633922891</v>
          </cell>
          <cell r="EK3">
            <v>266.35395036492878</v>
          </cell>
          <cell r="EL3">
            <v>88.535436791320237</v>
          </cell>
          <cell r="EM3">
            <v>173.57163092516882</v>
          </cell>
          <cell r="EN3">
            <v>210.06871602017759</v>
          </cell>
          <cell r="EO3">
            <v>103.17642256639095</v>
          </cell>
          <cell r="EP3">
            <v>76.513037768119659</v>
          </cell>
          <cell r="EQ3">
            <v>93.621499743100117</v>
          </cell>
          <cell r="ER3">
            <v>67.97429920009472</v>
          </cell>
          <cell r="ES3">
            <v>300.6963873542735</v>
          </cell>
          <cell r="ET3">
            <v>299.72247358610002</v>
          </cell>
          <cell r="EU3">
            <v>152.50521294189556</v>
          </cell>
          <cell r="EV3">
            <v>89.460874404590413</v>
          </cell>
          <cell r="EW3">
            <v>301.97153176998614</v>
          </cell>
          <cell r="EX3">
            <v>163.26834058942177</v>
          </cell>
          <cell r="EY3">
            <v>151.94769203577368</v>
          </cell>
          <cell r="EZ3">
            <v>200.01538776109874</v>
          </cell>
          <cell r="FA3">
            <v>77.717874908371016</v>
          </cell>
          <cell r="FB3">
            <v>166.32679870623392</v>
          </cell>
          <cell r="FC3">
            <v>130.22526984660036</v>
          </cell>
          <cell r="FD3">
            <v>153.15840317602721</v>
          </cell>
          <cell r="FE3">
            <v>153.69567567328397</v>
          </cell>
          <cell r="FF3">
            <v>154.38729427244073</v>
          </cell>
          <cell r="FG3">
            <v>154.17937176142283</v>
          </cell>
          <cell r="FH3">
            <v>151.81500593635917</v>
          </cell>
          <cell r="FI3">
            <v>233.61931753151759</v>
          </cell>
          <cell r="FJ3">
            <v>154.37782650708218</v>
          </cell>
          <cell r="FK3">
            <v>214.04454456560657</v>
          </cell>
          <cell r="FL3">
            <v>274.3882966648203</v>
          </cell>
          <cell r="FM3">
            <v>164.20269698220258</v>
          </cell>
          <cell r="FN3">
            <v>301.17582453624317</v>
          </cell>
          <cell r="FO3">
            <v>86.594951438155249</v>
          </cell>
          <cell r="FP3">
            <v>147.80793952811564</v>
          </cell>
          <cell r="FQ3">
            <v>184.84062601202442</v>
          </cell>
          <cell r="FR3">
            <v>301.09629919157533</v>
          </cell>
          <cell r="FS3">
            <v>301.04926543948</v>
          </cell>
          <cell r="FT3">
            <v>168.77587090407681</v>
          </cell>
          <cell r="FU3">
            <v>200.01648472943725</v>
          </cell>
          <cell r="FV3">
            <v>246.44146105838564</v>
          </cell>
          <cell r="FW3">
            <v>301.13521251114327</v>
          </cell>
          <cell r="FX3">
            <v>74.008255140902293</v>
          </cell>
          <cell r="FY3">
            <v>113.74362466291896</v>
          </cell>
          <cell r="FZ3">
            <v>228.42553372523065</v>
          </cell>
          <cell r="GA3">
            <v>134.60448626447788</v>
          </cell>
          <cell r="GB3">
            <v>103.03885339928583</v>
          </cell>
          <cell r="GC3">
            <v>254.86319829421609</v>
          </cell>
          <cell r="GD3">
            <v>85.331405599504293</v>
          </cell>
          <cell r="GE3">
            <v>264.53525494209845</v>
          </cell>
          <cell r="GF3">
            <v>102.23441835392784</v>
          </cell>
          <cell r="GG3">
            <v>141.17312585370507</v>
          </cell>
          <cell r="GH3">
            <v>278.2026793627515</v>
          </cell>
          <cell r="GI3">
            <v>100.88796874551467</v>
          </cell>
          <cell r="GJ3">
            <v>80.76990695184864</v>
          </cell>
          <cell r="GK3">
            <v>147.90179887965994</v>
          </cell>
          <cell r="GL3">
            <v>232.64645977518182</v>
          </cell>
          <cell r="GM3">
            <v>138.12822152000956</v>
          </cell>
          <cell r="GN3">
            <v>274.85091237808257</v>
          </cell>
          <cell r="GO3">
            <v>183.0259397593295</v>
          </cell>
          <cell r="GP3">
            <v>229.88118507114251</v>
          </cell>
          <cell r="GQ3">
            <v>86.984526486472518</v>
          </cell>
          <cell r="GR3">
            <v>103.6054156973365</v>
          </cell>
          <cell r="GS3">
            <v>76.265133374858507</v>
          </cell>
          <cell r="GT3">
            <v>152.89732301484051</v>
          </cell>
          <cell r="GU3">
            <v>141.38542492033858</v>
          </cell>
          <cell r="GV3">
            <v>157.21518191086489</v>
          </cell>
          <cell r="GW3">
            <v>74.14474231698803</v>
          </cell>
          <cell r="GX3">
            <v>201.72583301501501</v>
          </cell>
          <cell r="GY3">
            <v>93.158180579887087</v>
          </cell>
          <cell r="GZ3">
            <v>113.43191725033009</v>
          </cell>
          <cell r="HA3">
            <v>154.01496329660077</v>
          </cell>
          <cell r="HB3">
            <v>83.881382516461898</v>
          </cell>
          <cell r="HC3">
            <v>299.05523125711608</v>
          </cell>
          <cell r="HD3">
            <v>148.78262986401478</v>
          </cell>
          <cell r="HE3">
            <v>248.69261731613912</v>
          </cell>
          <cell r="HF3">
            <v>279.47014063029116</v>
          </cell>
          <cell r="HG3">
            <v>88.863647777049124</v>
          </cell>
          <cell r="HH3">
            <v>161.30502191545244</v>
          </cell>
          <cell r="HI3">
            <v>155.46282323237426</v>
          </cell>
        </row>
        <row r="4">
          <cell r="B4" t="str">
            <v>unspecified, used</v>
          </cell>
          <cell r="C4">
            <v>114.38482954515351</v>
          </cell>
          <cell r="D4">
            <v>44.30610727147269</v>
          </cell>
          <cell r="E4">
            <v>283.4782737302171</v>
          </cell>
          <cell r="F4">
            <v>66.059211442840066</v>
          </cell>
          <cell r="G4">
            <v>156.61707927739542</v>
          </cell>
          <cell r="H4">
            <v>74.463867635023746</v>
          </cell>
          <cell r="I4">
            <v>191.19794594046377</v>
          </cell>
          <cell r="J4">
            <v>138.38405685113995</v>
          </cell>
          <cell r="K4">
            <v>131.25540328574067</v>
          </cell>
          <cell r="L4">
            <v>135.5558323533532</v>
          </cell>
          <cell r="M4">
            <v>101.14854027008474</v>
          </cell>
          <cell r="N4">
            <v>80.493995250926545</v>
          </cell>
          <cell r="O4">
            <v>108.10238556155913</v>
          </cell>
          <cell r="P4">
            <v>47.292039902931307</v>
          </cell>
          <cell r="Q4">
            <v>223.84756256820626</v>
          </cell>
          <cell r="R4">
            <v>46.055460837683654</v>
          </cell>
          <cell r="S4">
            <v>110.30069491381089</v>
          </cell>
          <cell r="T4">
            <v>54.337982947409607</v>
          </cell>
          <cell r="U4">
            <v>262.8642063652938</v>
          </cell>
          <cell r="V4">
            <v>155.69477036119918</v>
          </cell>
          <cell r="W4">
            <v>141.77091811884199</v>
          </cell>
          <cell r="X4">
            <v>189.31124163248225</v>
          </cell>
          <cell r="Y4">
            <v>216.55712783424258</v>
          </cell>
          <cell r="Z4">
            <v>136.08200889932669</v>
          </cell>
          <cell r="AA4">
            <v>56.751421665206742</v>
          </cell>
          <cell r="AB4">
            <v>177.64446188538187</v>
          </cell>
          <cell r="AC4">
            <v>108.43989494145255</v>
          </cell>
          <cell r="AD4">
            <v>211.47785772162561</v>
          </cell>
          <cell r="AE4">
            <v>117.07381089458364</v>
          </cell>
          <cell r="AF4">
            <v>216.86676644712895</v>
          </cell>
          <cell r="AG4">
            <v>130.9065910923579</v>
          </cell>
          <cell r="AH4">
            <v>276.63996096875695</v>
          </cell>
          <cell r="AI4">
            <v>142.79486746424473</v>
          </cell>
          <cell r="AJ4">
            <v>122.96192004410932</v>
          </cell>
          <cell r="AK4">
            <v>128.20489886120325</v>
          </cell>
          <cell r="AL4">
            <v>217.33009469150386</v>
          </cell>
          <cell r="AM4">
            <v>194.20131570940651</v>
          </cell>
          <cell r="AN4">
            <v>66.333181482869861</v>
          </cell>
          <cell r="AO4">
            <v>138.52728702085983</v>
          </cell>
          <cell r="AP4">
            <v>110.23595738163256</v>
          </cell>
          <cell r="AQ4">
            <v>176.22465112112258</v>
          </cell>
          <cell r="AR4">
            <v>139.18850341003522</v>
          </cell>
          <cell r="AS4">
            <v>219.52704740614118</v>
          </cell>
          <cell r="AT4">
            <v>163.81727455637144</v>
          </cell>
          <cell r="AU4">
            <v>276.13286672123957</v>
          </cell>
          <cell r="AV4">
            <v>232.75541770842145</v>
          </cell>
          <cell r="AW4">
            <v>167.99330995583796</v>
          </cell>
          <cell r="AX4">
            <v>157.31103270159278</v>
          </cell>
          <cell r="AY4">
            <v>275.56448092536806</v>
          </cell>
          <cell r="AZ4">
            <v>163.6305276379727</v>
          </cell>
          <cell r="BA4">
            <v>206.89580107393002</v>
          </cell>
          <cell r="BB4">
            <v>158.32241315329478</v>
          </cell>
          <cell r="BC4">
            <v>120.85837117051773</v>
          </cell>
          <cell r="BD4">
            <v>96.118183411970463</v>
          </cell>
          <cell r="BE4">
            <v>168.77593652275976</v>
          </cell>
          <cell r="BF4">
            <v>148.81060927016631</v>
          </cell>
          <cell r="BG4">
            <v>56.359255078616236</v>
          </cell>
          <cell r="BH4">
            <v>267.51282739712008</v>
          </cell>
          <cell r="BI4">
            <v>157.43383578560238</v>
          </cell>
          <cell r="BJ4">
            <v>273.65491236986895</v>
          </cell>
          <cell r="BK4">
            <v>81.174654757947067</v>
          </cell>
          <cell r="BL4">
            <v>241.71536523025006</v>
          </cell>
          <cell r="BM4">
            <v>264.91082999635944</v>
          </cell>
          <cell r="BN4">
            <v>44.79137976222988</v>
          </cell>
          <cell r="BO4">
            <v>144.34360412923405</v>
          </cell>
          <cell r="BP4">
            <v>131.87464661141868</v>
          </cell>
          <cell r="BQ4">
            <v>56.342752815612414</v>
          </cell>
          <cell r="BR4">
            <v>117.52966909649609</v>
          </cell>
          <cell r="BS4">
            <v>274.40823932310474</v>
          </cell>
          <cell r="BT4">
            <v>109.66474182064123</v>
          </cell>
          <cell r="BU4">
            <v>180.92402564646449</v>
          </cell>
          <cell r="BV4">
            <v>275.26962701003782</v>
          </cell>
          <cell r="BW4">
            <v>197.74187449719679</v>
          </cell>
          <cell r="BX4">
            <v>108.89378479940547</v>
          </cell>
          <cell r="BY4">
            <v>81.600740983944547</v>
          </cell>
          <cell r="BZ4">
            <v>155.48709975894729</v>
          </cell>
          <cell r="CA4">
            <v>155.24682404800751</v>
          </cell>
          <cell r="CB4">
            <v>69.205190018313047</v>
          </cell>
          <cell r="CC4">
            <v>109.66859197996745</v>
          </cell>
          <cell r="CD4">
            <v>44.966234739148696</v>
          </cell>
          <cell r="CE4">
            <v>212.2709311584868</v>
          </cell>
          <cell r="CF4">
            <v>197.67213968049765</v>
          </cell>
          <cell r="CG4">
            <v>237.98516598208334</v>
          </cell>
          <cell r="CH4">
            <v>163.02795978229696</v>
          </cell>
          <cell r="CI4">
            <v>208.04581325540948</v>
          </cell>
          <cell r="CJ4">
            <v>187.29641620973845</v>
          </cell>
          <cell r="CK4">
            <v>217.88409326703405</v>
          </cell>
          <cell r="CL4">
            <v>174.81935398763289</v>
          </cell>
          <cell r="CM4">
            <v>204.26122774431391</v>
          </cell>
          <cell r="CN4">
            <v>131.14673143264173</v>
          </cell>
          <cell r="CO4">
            <v>262.08591654070756</v>
          </cell>
          <cell r="CP4">
            <v>178.8170818495806</v>
          </cell>
          <cell r="CQ4">
            <v>276.0362334502974</v>
          </cell>
          <cell r="CR4">
            <v>50.792893325249175</v>
          </cell>
          <cell r="CS4">
            <v>75.287568852859366</v>
          </cell>
          <cell r="CT4">
            <v>209.9344863902098</v>
          </cell>
          <cell r="CU4">
            <v>186.08884229360038</v>
          </cell>
          <cell r="CV4">
            <v>47.181924249897406</v>
          </cell>
          <cell r="CW4">
            <v>167.83782354369382</v>
          </cell>
          <cell r="CX4">
            <v>211.60679266161756</v>
          </cell>
          <cell r="CY4">
            <v>238.48162909761052</v>
          </cell>
          <cell r="CZ4">
            <v>182.49013354581777</v>
          </cell>
          <cell r="DA4">
            <v>52.414341390396167</v>
          </cell>
          <cell r="DB4">
            <v>51.569146758928248</v>
          </cell>
          <cell r="DC4">
            <v>110.47016478245041</v>
          </cell>
          <cell r="DD4">
            <v>52.502494299825095</v>
          </cell>
          <cell r="DE4">
            <v>44.30610727147269</v>
          </cell>
          <cell r="DF4">
            <v>279.30719612118958</v>
          </cell>
          <cell r="DG4">
            <v>146.52563230986806</v>
          </cell>
          <cell r="DH4">
            <v>135.19420973947825</v>
          </cell>
          <cell r="DI4">
            <v>79.935149591868239</v>
          </cell>
          <cell r="DJ4">
            <v>275.23822339150456</v>
          </cell>
          <cell r="DK4">
            <v>76.504572845272591</v>
          </cell>
          <cell r="DL4">
            <v>234.75604408314663</v>
          </cell>
          <cell r="DM4">
            <v>146.96498821724705</v>
          </cell>
          <cell r="DN4">
            <v>177.52139524023963</v>
          </cell>
          <cell r="DO4">
            <v>155.15672532766675</v>
          </cell>
          <cell r="DP4">
            <v>139.56449792535403</v>
          </cell>
          <cell r="DQ4">
            <v>127.7942988329696</v>
          </cell>
          <cell r="DR4">
            <v>275.88062156185219</v>
          </cell>
          <cell r="DS4">
            <v>119.10317101521485</v>
          </cell>
          <cell r="DT4">
            <v>117.16343314581421</v>
          </cell>
          <cell r="DU4">
            <v>240.30689569454384</v>
          </cell>
          <cell r="DV4">
            <v>76.71043211081988</v>
          </cell>
          <cell r="DW4">
            <v>132.1570081803734</v>
          </cell>
          <cell r="DX4">
            <v>65.861386393406235</v>
          </cell>
          <cell r="DY4">
            <v>81.127990811958568</v>
          </cell>
          <cell r="DZ4">
            <v>116.07070475125641</v>
          </cell>
          <cell r="EA4">
            <v>241.22482824479241</v>
          </cell>
          <cell r="EB4">
            <v>185.88814348843482</v>
          </cell>
          <cell r="EC4">
            <v>72.299124525996433</v>
          </cell>
          <cell r="ED4">
            <v>131.11147579098517</v>
          </cell>
          <cell r="EE4">
            <v>279.50665358169761</v>
          </cell>
          <cell r="EF4">
            <v>71.491399438293939</v>
          </cell>
          <cell r="EG4">
            <v>77.544257525969556</v>
          </cell>
          <cell r="EH4">
            <v>147.40773858470473</v>
          </cell>
          <cell r="EI4">
            <v>218.11448146705439</v>
          </cell>
          <cell r="EJ4">
            <v>283.4782737302171</v>
          </cell>
          <cell r="EK4">
            <v>241.73537660714226</v>
          </cell>
          <cell r="EL4">
            <v>76.307504182308435</v>
          </cell>
          <cell r="EM4">
            <v>150.66868440336648</v>
          </cell>
          <cell r="EN4">
            <v>197.84078341116583</v>
          </cell>
          <cell r="EO4">
            <v>90.948489957379152</v>
          </cell>
          <cell r="EP4">
            <v>53.610091246317317</v>
          </cell>
          <cell r="EQ4">
            <v>81.393567134088329</v>
          </cell>
          <cell r="ER4">
            <v>45.071352678292371</v>
          </cell>
          <cell r="ES4">
            <v>276.07781359648698</v>
          </cell>
          <cell r="ET4">
            <v>275.1038998283135</v>
          </cell>
          <cell r="EU4">
            <v>127.14320071518256</v>
          </cell>
          <cell r="EV4">
            <v>77.232941795578611</v>
          </cell>
          <cell r="EW4">
            <v>279.06858524818381</v>
          </cell>
          <cell r="EX4">
            <v>140.36539406761946</v>
          </cell>
          <cell r="EY4">
            <v>139.7197594267619</v>
          </cell>
          <cell r="EZ4">
            <v>175.39681400331222</v>
          </cell>
          <cell r="FA4">
            <v>54.81492838656866</v>
          </cell>
          <cell r="FB4">
            <v>143.42385218443161</v>
          </cell>
          <cell r="FC4">
            <v>107.32232332479803</v>
          </cell>
          <cell r="FD4">
            <v>130.2554566542249</v>
          </cell>
          <cell r="FE4">
            <v>130.79272915148167</v>
          </cell>
          <cell r="FF4">
            <v>131.48434775063842</v>
          </cell>
          <cell r="FG4">
            <v>131.27642523962049</v>
          </cell>
          <cell r="FH4">
            <v>126.45299370964617</v>
          </cell>
          <cell r="FI4">
            <v>210.71637100971529</v>
          </cell>
          <cell r="FJ4">
            <v>131.47487998527984</v>
          </cell>
          <cell r="FK4">
            <v>191.14159804380424</v>
          </cell>
          <cell r="FL4">
            <v>251.48535014301797</v>
          </cell>
          <cell r="FM4">
            <v>141.2997504604003</v>
          </cell>
          <cell r="FN4">
            <v>278.27287801444083</v>
          </cell>
          <cell r="FO4">
            <v>74.367018829143447</v>
          </cell>
          <cell r="FP4">
            <v>124.90499300631332</v>
          </cell>
          <cell r="FQ4">
            <v>172.61269340301268</v>
          </cell>
          <cell r="FR4">
            <v>276.47772543378881</v>
          </cell>
          <cell r="FS4">
            <v>276.43069168169347</v>
          </cell>
          <cell r="FT4">
            <v>145.87292438227448</v>
          </cell>
          <cell r="FU4">
            <v>187.78855212042552</v>
          </cell>
          <cell r="FV4">
            <v>234.21352844937388</v>
          </cell>
          <cell r="FW4">
            <v>278.23226598934093</v>
          </cell>
          <cell r="FX4">
            <v>51.105308619099937</v>
          </cell>
          <cell r="FY4">
            <v>101.51569205390716</v>
          </cell>
          <cell r="FZ4">
            <v>205.52258720342834</v>
          </cell>
          <cell r="GA4">
            <v>109.24247403776486</v>
          </cell>
          <cell r="GB4">
            <v>80.135906877483464</v>
          </cell>
          <cell r="GC4">
            <v>230.24462453642957</v>
          </cell>
          <cell r="GD4">
            <v>73.103472990492492</v>
          </cell>
          <cell r="GE4">
            <v>239.91668118431193</v>
          </cell>
          <cell r="GF4">
            <v>79.331471832125473</v>
          </cell>
          <cell r="GG4">
            <v>118.27017933190272</v>
          </cell>
          <cell r="GH4">
            <v>265.97474675373974</v>
          </cell>
          <cell r="GI4">
            <v>76.26939498772812</v>
          </cell>
          <cell r="GJ4">
            <v>57.866960430046284</v>
          </cell>
          <cell r="GK4">
            <v>123.28322512187341</v>
          </cell>
          <cell r="GL4">
            <v>208.02788601739528</v>
          </cell>
          <cell r="GM4">
            <v>125.90028891099779</v>
          </cell>
          <cell r="GN4">
            <v>251.94796585628026</v>
          </cell>
          <cell r="GO4">
            <v>158.40736600154298</v>
          </cell>
          <cell r="GP4">
            <v>204.51917284442951</v>
          </cell>
          <cell r="GQ4">
            <v>74.756593877460716</v>
          </cell>
          <cell r="GR4">
            <v>80.702469175534134</v>
          </cell>
          <cell r="GS4">
            <v>53.362186853056151</v>
          </cell>
          <cell r="GT4">
            <v>128.27874925705399</v>
          </cell>
          <cell r="GU4">
            <v>116.76685116255203</v>
          </cell>
          <cell r="GV4">
            <v>132.59660815307836</v>
          </cell>
          <cell r="GW4">
            <v>51.241795795185688</v>
          </cell>
          <cell r="GX4">
            <v>178.82288649321274</v>
          </cell>
          <cell r="GY4">
            <v>80.930247970875286</v>
          </cell>
          <cell r="GZ4">
            <v>88.069905023617054</v>
          </cell>
          <cell r="HA4">
            <v>131.11201677479846</v>
          </cell>
          <cell r="HB4">
            <v>60.978435994659549</v>
          </cell>
          <cell r="HC4">
            <v>273.6932190304031</v>
          </cell>
          <cell r="HD4">
            <v>136.55469725500299</v>
          </cell>
          <cell r="HE4">
            <v>224.07404355835257</v>
          </cell>
          <cell r="HF4">
            <v>256.56719410848888</v>
          </cell>
          <cell r="HG4">
            <v>76.635715168037336</v>
          </cell>
          <cell r="HH4">
            <v>136.68644815766589</v>
          </cell>
          <cell r="HI4">
            <v>143.2348906233625</v>
          </cell>
        </row>
        <row r="5">
          <cell r="B5" t="str">
            <v>unspecified, natural</v>
          </cell>
          <cell r="C5">
            <v>103.43131470327012</v>
          </cell>
          <cell r="D5">
            <v>43.174859017503266</v>
          </cell>
          <cell r="E5">
            <v>281.57792255242435</v>
          </cell>
          <cell r="F5">
            <v>43.579127977327772</v>
          </cell>
          <cell r="G5">
            <v>153.68316160183804</v>
          </cell>
          <cell r="H5">
            <v>52.045425899790878</v>
          </cell>
          <cell r="I5">
            <v>167.17658327811154</v>
          </cell>
          <cell r="J5">
            <v>129.0624400850318</v>
          </cell>
          <cell r="K5">
            <v>130.30190840666253</v>
          </cell>
          <cell r="L5">
            <v>139.45776948598026</v>
          </cell>
          <cell r="M5">
            <v>78.847184076947798</v>
          </cell>
          <cell r="N5">
            <v>78.920863770971948</v>
          </cell>
          <cell r="O5">
            <v>112.00063545889874</v>
          </cell>
          <cell r="P5">
            <v>45.056180855958274</v>
          </cell>
          <cell r="Q5">
            <v>199.72877118202405</v>
          </cell>
          <cell r="R5">
            <v>44.775940925432344</v>
          </cell>
          <cell r="S5">
            <v>112.77027543254106</v>
          </cell>
          <cell r="T5">
            <v>53.602762858598197</v>
          </cell>
          <cell r="U5">
            <v>222.4822107907878</v>
          </cell>
          <cell r="V5">
            <v>159.71169759249153</v>
          </cell>
          <cell r="W5">
            <v>130.07672701866898</v>
          </cell>
          <cell r="X5">
            <v>161.56549991229716</v>
          </cell>
          <cell r="Y5">
            <v>220.98227131170256</v>
          </cell>
          <cell r="Z5">
            <v>131.61186552766847</v>
          </cell>
          <cell r="AA5">
            <v>52.635482936656302</v>
          </cell>
          <cell r="AB5">
            <v>179.57843481002411</v>
          </cell>
          <cell r="AC5">
            <v>112.30974813206434</v>
          </cell>
          <cell r="AD5">
            <v>187.4463762546996</v>
          </cell>
          <cell r="AE5">
            <v>116.98560028106594</v>
          </cell>
          <cell r="AF5">
            <v>210.25901174360865</v>
          </cell>
          <cell r="AG5">
            <v>130.68594809107691</v>
          </cell>
          <cell r="AH5">
            <v>280.16334605135944</v>
          </cell>
          <cell r="AI5">
            <v>141.2459960346153</v>
          </cell>
          <cell r="AJ5">
            <v>122.80573576846027</v>
          </cell>
          <cell r="AK5">
            <v>131.34879563626367</v>
          </cell>
          <cell r="AL5">
            <v>210.04476863600502</v>
          </cell>
          <cell r="AM5">
            <v>190.44505810428583</v>
          </cell>
          <cell r="AN5">
            <v>56.152396081924451</v>
          </cell>
          <cell r="AO5">
            <v>116.20676264433635</v>
          </cell>
          <cell r="AP5">
            <v>112.78127043342865</v>
          </cell>
          <cell r="AQ5">
            <v>174.09914616743851</v>
          </cell>
          <cell r="AR5">
            <v>117.17196060870111</v>
          </cell>
          <cell r="AS5">
            <v>195.34938439127842</v>
          </cell>
          <cell r="AT5">
            <v>140.87506908291664</v>
          </cell>
          <cell r="AU5">
            <v>280.5534185494497</v>
          </cell>
          <cell r="AV5">
            <v>212.17581963738604</v>
          </cell>
          <cell r="AW5">
            <v>161.72281715331516</v>
          </cell>
          <cell r="AX5">
            <v>156.63336527380184</v>
          </cell>
          <cell r="AY5">
            <v>280.99063839242774</v>
          </cell>
          <cell r="AZ5">
            <v>162.93404095665844</v>
          </cell>
          <cell r="BA5">
            <v>182.90385078819673</v>
          </cell>
          <cell r="BB5">
            <v>162.33620711097527</v>
          </cell>
          <cell r="BC5">
            <v>122.65121709626941</v>
          </cell>
          <cell r="BD5">
            <v>94.565358402510441</v>
          </cell>
          <cell r="BE5">
            <v>143.36206114312088</v>
          </cell>
          <cell r="BF5">
            <v>135.32394337095582</v>
          </cell>
          <cell r="BG5">
            <v>55.437535671223017</v>
          </cell>
          <cell r="BH5">
            <v>274.07522729026891</v>
          </cell>
          <cell r="BI5">
            <v>156.8724730119273</v>
          </cell>
          <cell r="BJ5">
            <v>271.96781872542681</v>
          </cell>
          <cell r="BK5">
            <v>62.986715816329983</v>
          </cell>
          <cell r="BL5">
            <v>240.22001929631361</v>
          </cell>
          <cell r="BM5">
            <v>265.82276557803158</v>
          </cell>
          <cell r="BN5">
            <v>43.660996001979299</v>
          </cell>
          <cell r="BO5">
            <v>137.43010896952802</v>
          </cell>
          <cell r="BP5">
            <v>130.80431301092847</v>
          </cell>
          <cell r="BQ5">
            <v>56.152396081786122</v>
          </cell>
          <cell r="BR5">
            <v>56.10680335663757</v>
          </cell>
          <cell r="BS5">
            <v>280.73630351889727</v>
          </cell>
          <cell r="BT5">
            <v>98.678566527874906</v>
          </cell>
          <cell r="BU5">
            <v>154.12042504245557</v>
          </cell>
          <cell r="BV5">
            <v>280.07369760587187</v>
          </cell>
          <cell r="BW5">
            <v>191.72462841429643</v>
          </cell>
          <cell r="BX5">
            <v>112.73738743121444</v>
          </cell>
          <cell r="BY5">
            <v>78.881097668077956</v>
          </cell>
          <cell r="BZ5">
            <v>150.49340598012924</v>
          </cell>
          <cell r="CA5">
            <v>155.40386932373991</v>
          </cell>
          <cell r="CB5">
            <v>68.406081939486015</v>
          </cell>
          <cell r="CC5">
            <v>108.00735204355351</v>
          </cell>
          <cell r="CD5">
            <v>47.188810207833306</v>
          </cell>
          <cell r="CE5">
            <v>217.23473613336319</v>
          </cell>
          <cell r="CF5">
            <v>203.1001745831046</v>
          </cell>
          <cell r="CG5">
            <v>239.92785473622649</v>
          </cell>
          <cell r="CH5">
            <v>143.25817581678521</v>
          </cell>
          <cell r="CI5">
            <v>201.09927447831421</v>
          </cell>
          <cell r="CJ5">
            <v>166.53352828730979</v>
          </cell>
          <cell r="CK5">
            <v>211.65203377283075</v>
          </cell>
          <cell r="CL5">
            <v>174.61012506976542</v>
          </cell>
          <cell r="CM5">
            <v>203.69186825281912</v>
          </cell>
          <cell r="CN5">
            <v>128.72535927384172</v>
          </cell>
          <cell r="CO5">
            <v>207.27302031281661</v>
          </cell>
          <cell r="CP5">
            <v>180.13547386112612</v>
          </cell>
          <cell r="CQ5">
            <v>280.62775183478982</v>
          </cell>
          <cell r="CR5">
            <v>49.680400623404928</v>
          </cell>
          <cell r="CS5">
            <v>78.91374584492155</v>
          </cell>
          <cell r="CT5">
            <v>179.86545950216907</v>
          </cell>
          <cell r="CU5">
            <v>156.17551355704919</v>
          </cell>
          <cell r="CV5">
            <v>45.664160376977726</v>
          </cell>
          <cell r="CW5">
            <v>165.96709816390739</v>
          </cell>
          <cell r="CX5">
            <v>216.00894465337961</v>
          </cell>
          <cell r="CY5">
            <v>234.6163762123912</v>
          </cell>
          <cell r="CZ5">
            <v>142.20251813732969</v>
          </cell>
          <cell r="DA5">
            <v>51.381982118372449</v>
          </cell>
          <cell r="DB5">
            <v>54.41784180455295</v>
          </cell>
          <cell r="DC5">
            <v>112.77969492187756</v>
          </cell>
          <cell r="DD5">
            <v>50.983129040957465</v>
          </cell>
          <cell r="DE5">
            <v>43.174859017503266</v>
          </cell>
          <cell r="DF5">
            <v>280.75105322023308</v>
          </cell>
          <cell r="DG5">
            <v>138.8711317017806</v>
          </cell>
          <cell r="DH5">
            <v>132.90277882652288</v>
          </cell>
          <cell r="DI5">
            <v>78.906023442381553</v>
          </cell>
          <cell r="DJ5">
            <v>275.65511782658569</v>
          </cell>
          <cell r="DK5">
            <v>54.540987387880371</v>
          </cell>
          <cell r="DL5">
            <v>189.79652350002431</v>
          </cell>
          <cell r="DM5">
            <v>136.89536137994415</v>
          </cell>
          <cell r="DN5">
            <v>170.09018501206123</v>
          </cell>
          <cell r="DO5">
            <v>157.47354799900728</v>
          </cell>
          <cell r="DP5">
            <v>138.04312876215747</v>
          </cell>
          <cell r="DQ5">
            <v>129.05906504577899</v>
          </cell>
          <cell r="DR5">
            <v>280.74745328743995</v>
          </cell>
          <cell r="DS5">
            <v>118.00210603618449</v>
          </cell>
          <cell r="DT5">
            <v>111.35648036681522</v>
          </cell>
          <cell r="DU5">
            <v>245.58806833947273</v>
          </cell>
          <cell r="DV5">
            <v>55.367675908914507</v>
          </cell>
          <cell r="DW5">
            <v>131.97745281767882</v>
          </cell>
          <cell r="DX5">
            <v>43.378994486781032</v>
          </cell>
          <cell r="DY5">
            <v>78.910652220421994</v>
          </cell>
          <cell r="DZ5">
            <v>118.5004666004111</v>
          </cell>
          <cell r="EA5">
            <v>216.50576758142626</v>
          </cell>
          <cell r="EB5">
            <v>190.25978783404514</v>
          </cell>
          <cell r="EC5">
            <v>49.89302004607412</v>
          </cell>
          <cell r="ED5">
            <v>128.87057258724406</v>
          </cell>
          <cell r="EE5">
            <v>280.59762440445763</v>
          </cell>
          <cell r="EF5">
            <v>48.884937925009126</v>
          </cell>
          <cell r="EG5">
            <v>52.659616295361104</v>
          </cell>
          <cell r="EH5">
            <v>134.61517105460447</v>
          </cell>
          <cell r="EI5">
            <v>216.64806248450844</v>
          </cell>
          <cell r="EJ5">
            <v>225.53409051603222</v>
          </cell>
          <cell r="EK5">
            <v>244.95005223387761</v>
          </cell>
          <cell r="EL5">
            <v>55.45389555642749</v>
          </cell>
          <cell r="EM5">
            <v>146.26882600960829</v>
          </cell>
          <cell r="EN5">
            <v>174.06305719571395</v>
          </cell>
          <cell r="EO5">
            <v>56.152194510807846</v>
          </cell>
          <cell r="EP5">
            <v>53.085955712363784</v>
          </cell>
          <cell r="EQ5">
            <v>59.256019441666055</v>
          </cell>
          <cell r="ER5">
            <v>43.938874098536061</v>
          </cell>
          <cell r="ES5">
            <v>280.59576710695171</v>
          </cell>
          <cell r="ET5">
            <v>281.3449315440082</v>
          </cell>
          <cell r="EU5">
            <v>126.62170631582214</v>
          </cell>
          <cell r="EV5">
            <v>54.282339757911743</v>
          </cell>
          <cell r="EW5">
            <v>280.93460004562212</v>
          </cell>
          <cell r="EX5">
            <v>129.39597849614336</v>
          </cell>
          <cell r="EY5">
            <v>116.39185827465207</v>
          </cell>
          <cell r="EZ5">
            <v>178.0461352627251</v>
          </cell>
          <cell r="FA5">
            <v>54.124985566688906</v>
          </cell>
          <cell r="FB5">
            <v>141.7415776696248</v>
          </cell>
          <cell r="FC5">
            <v>98.549558137583119</v>
          </cell>
          <cell r="FD5">
            <v>129.68741473505921</v>
          </cell>
          <cell r="FE5">
            <v>131.28971028879403</v>
          </cell>
          <cell r="FF5">
            <v>130.62675771758498</v>
          </cell>
          <cell r="FG5">
            <v>130.96044041200338</v>
          </cell>
          <cell r="FH5">
            <v>130.88976875358156</v>
          </cell>
          <cell r="FI5">
            <v>212.17050842796272</v>
          </cell>
          <cell r="FJ5">
            <v>130.57100608233227</v>
          </cell>
          <cell r="FK5">
            <v>145.51545678196038</v>
          </cell>
          <cell r="FL5">
            <v>254.47596470796441</v>
          </cell>
          <cell r="FM5">
            <v>139.75395029077953</v>
          </cell>
          <cell r="FN5">
            <v>281.54504707611017</v>
          </cell>
          <cell r="FO5">
            <v>52.709829034999871</v>
          </cell>
          <cell r="FP5">
            <v>121.8229743776231</v>
          </cell>
          <cell r="FQ5">
            <v>149.42745049748618</v>
          </cell>
          <cell r="FR5">
            <v>280.28814261671948</v>
          </cell>
          <cell r="FS5">
            <v>230.56163753675753</v>
          </cell>
          <cell r="FT5">
            <v>145.01555888393241</v>
          </cell>
          <cell r="FU5">
            <v>164.34205697440495</v>
          </cell>
          <cell r="FV5">
            <v>209.69841151158195</v>
          </cell>
          <cell r="FW5">
            <v>281.57792255242435</v>
          </cell>
          <cell r="FX5">
            <v>50.064487109237014</v>
          </cell>
          <cell r="FY5">
            <v>78.92239402009362</v>
          </cell>
          <cell r="FZ5">
            <v>202.45140501410478</v>
          </cell>
          <cell r="GA5">
            <v>114.79335063539465</v>
          </cell>
          <cell r="GB5">
            <v>78.790845635879791</v>
          </cell>
          <cell r="GC5">
            <v>222.75485787458842</v>
          </cell>
          <cell r="GD5">
            <v>51.114133929128876</v>
          </cell>
          <cell r="GE5">
            <v>230.94680341361217</v>
          </cell>
          <cell r="GF5">
            <v>78.508019580313231</v>
          </cell>
          <cell r="GG5">
            <v>102.98131628116396</v>
          </cell>
          <cell r="GH5">
            <v>210.53206394908102</v>
          </cell>
          <cell r="GI5">
            <v>78.910124229585193</v>
          </cell>
          <cell r="GJ5">
            <v>56.152396039102129</v>
          </cell>
          <cell r="GK5">
            <v>124.98396981642335</v>
          </cell>
          <cell r="GL5">
            <v>208.94962624000371</v>
          </cell>
          <cell r="GM5">
            <v>95.525549839036103</v>
          </cell>
          <cell r="GN5">
            <v>250.07577145539159</v>
          </cell>
          <cell r="GO5">
            <v>158.28120032615547</v>
          </cell>
          <cell r="GP5">
            <v>208.81169787671524</v>
          </cell>
          <cell r="GQ5">
            <v>52.650028581663747</v>
          </cell>
          <cell r="GR5">
            <v>78.883184626956009</v>
          </cell>
          <cell r="GS5">
            <v>52.811401791112196</v>
          </cell>
          <cell r="GT5">
            <v>132.16608024931904</v>
          </cell>
          <cell r="GU5">
            <v>119.26850236255306</v>
          </cell>
          <cell r="GV5">
            <v>129.67343362718591</v>
          </cell>
          <cell r="GW5">
            <v>49.125370826510547</v>
          </cell>
          <cell r="GX5">
            <v>171.19357631473579</v>
          </cell>
          <cell r="GY5">
            <v>56.004982135755498</v>
          </cell>
          <cell r="GZ5">
            <v>78.788745431699709</v>
          </cell>
          <cell r="HA5">
            <v>130.74448350953588</v>
          </cell>
          <cell r="HB5">
            <v>61.046126620411385</v>
          </cell>
          <cell r="HC5">
            <v>281.28631912866774</v>
          </cell>
          <cell r="HD5">
            <v>114.20143692055372</v>
          </cell>
          <cell r="HE5">
            <v>224.85243494972553</v>
          </cell>
          <cell r="HF5">
            <v>254.39202225128619</v>
          </cell>
          <cell r="HG5">
            <v>56.492211868541062</v>
          </cell>
          <cell r="HH5">
            <v>136.81879934779715</v>
          </cell>
          <cell r="HI5">
            <v>120.44897839777684</v>
          </cell>
        </row>
        <row r="6">
          <cell r="B6" t="str">
            <v>forest</v>
          </cell>
          <cell r="C6">
            <v>71.022999999999982</v>
          </cell>
          <cell r="D6">
            <v>35.700207114537804</v>
          </cell>
          <cell r="E6">
            <v>128.42239608608833</v>
          </cell>
          <cell r="F6">
            <v>36.102846070005931</v>
          </cell>
          <cell r="G6">
            <v>66.381366706983627</v>
          </cell>
          <cell r="H6">
            <v>45.083487045030189</v>
          </cell>
          <cell r="I6">
            <v>65.853965932747954</v>
          </cell>
          <cell r="J6">
            <v>110.60239608608835</v>
          </cell>
          <cell r="K6">
            <v>128.42239608608833</v>
          </cell>
          <cell r="L6">
            <v>128.42239608608833</v>
          </cell>
          <cell r="M6">
            <v>72.114374234139333</v>
          </cell>
          <cell r="N6">
            <v>66.199409689746673</v>
          </cell>
          <cell r="O6">
            <v>110.60239608608835</v>
          </cell>
          <cell r="P6">
            <v>36.526444869763878</v>
          </cell>
          <cell r="Q6">
            <v>112.08739608608833</v>
          </cell>
          <cell r="R6">
            <v>36.581287863965002</v>
          </cell>
          <cell r="S6">
            <v>110.60239608608835</v>
          </cell>
          <cell r="T6">
            <v>46.571368842668669</v>
          </cell>
          <cell r="U6">
            <v>128.42239608608833</v>
          </cell>
          <cell r="V6">
            <v>128.42239608608833</v>
          </cell>
          <cell r="W6">
            <v>112.08739608608833</v>
          </cell>
          <cell r="X6">
            <v>112.08739608608833</v>
          </cell>
          <cell r="Y6">
            <v>128.42239608608833</v>
          </cell>
          <cell r="Z6">
            <v>110.60239608608835</v>
          </cell>
          <cell r="AA6">
            <v>39.219685395182694</v>
          </cell>
          <cell r="AB6">
            <v>128.42239608608833</v>
          </cell>
          <cell r="AC6">
            <v>110.60239608608835</v>
          </cell>
          <cell r="AD6">
            <v>112.08739608608833</v>
          </cell>
          <cell r="AE6">
            <v>110.60239608608835</v>
          </cell>
          <cell r="AF6">
            <v>128.42239608608833</v>
          </cell>
          <cell r="AG6">
            <v>128.42239608608833</v>
          </cell>
          <cell r="AH6">
            <v>128.42239608608833</v>
          </cell>
          <cell r="AI6">
            <v>112.08739608608833</v>
          </cell>
          <cell r="AJ6">
            <v>110.60239608608835</v>
          </cell>
          <cell r="AK6">
            <v>110.60239608608835</v>
          </cell>
          <cell r="AL6">
            <v>110.60239608608835</v>
          </cell>
          <cell r="AM6">
            <v>128.42239608608833</v>
          </cell>
          <cell r="AN6">
            <v>43.471757398074182</v>
          </cell>
          <cell r="AO6">
            <v>110.60239608608835</v>
          </cell>
          <cell r="AP6">
            <v>110.60239608608835</v>
          </cell>
          <cell r="AQ6">
            <v>128.42239608608833</v>
          </cell>
          <cell r="AR6">
            <v>110.60239608608835</v>
          </cell>
          <cell r="AS6">
            <v>112.08739608608833</v>
          </cell>
          <cell r="AT6">
            <v>112.08739608608833</v>
          </cell>
          <cell r="AU6">
            <v>128.42239608608833</v>
          </cell>
          <cell r="AV6">
            <v>128.42239608608833</v>
          </cell>
          <cell r="AW6">
            <v>110.60239608608835</v>
          </cell>
          <cell r="AX6">
            <v>110.60239608608835</v>
          </cell>
          <cell r="AY6">
            <v>128.42239608608833</v>
          </cell>
          <cell r="AZ6">
            <v>128.42239608608833</v>
          </cell>
          <cell r="BA6">
            <v>112.08739608608833</v>
          </cell>
          <cell r="BB6">
            <v>128.42239608608833</v>
          </cell>
          <cell r="BC6">
            <v>110.60239608608835</v>
          </cell>
          <cell r="BD6">
            <v>66.46651168622391</v>
          </cell>
          <cell r="BE6">
            <v>112.08739608608833</v>
          </cell>
          <cell r="BF6">
            <v>112.08739608608833</v>
          </cell>
          <cell r="BG6">
            <v>56.333236922409114</v>
          </cell>
          <cell r="BH6">
            <v>128.42239608608833</v>
          </cell>
          <cell r="BI6">
            <v>128.42239608608833</v>
          </cell>
          <cell r="BJ6">
            <v>128.42239608608833</v>
          </cell>
          <cell r="BK6">
            <v>61.024090625062541</v>
          </cell>
          <cell r="BL6">
            <v>128.42239608608833</v>
          </cell>
          <cell r="BM6">
            <v>128.42239608608833</v>
          </cell>
          <cell r="BN6">
            <v>36.179589548868428</v>
          </cell>
          <cell r="BO6">
            <v>112.08739608608833</v>
          </cell>
          <cell r="BP6">
            <v>110.60239608608835</v>
          </cell>
          <cell r="BQ6">
            <v>49.923314538425892</v>
          </cell>
          <cell r="BR6">
            <v>42.80147670162053</v>
          </cell>
          <cell r="BS6">
            <v>128.42239608608833</v>
          </cell>
          <cell r="BT6">
            <v>81.397395710121316</v>
          </cell>
          <cell r="BU6">
            <v>112.08739608608833</v>
          </cell>
          <cell r="BV6">
            <v>128.42239608608833</v>
          </cell>
          <cell r="BW6">
            <v>110.60239608608835</v>
          </cell>
          <cell r="BX6">
            <v>110.60239608608835</v>
          </cell>
          <cell r="BY6">
            <v>65.835450916484575</v>
          </cell>
          <cell r="BZ6">
            <v>112.08739608608833</v>
          </cell>
          <cell r="CA6">
            <v>128.42239608608833</v>
          </cell>
          <cell r="CB6">
            <v>66.264939483392908</v>
          </cell>
          <cell r="CC6">
            <v>66.266393080446178</v>
          </cell>
          <cell r="CD6">
            <v>39.490167879294319</v>
          </cell>
          <cell r="CE6">
            <v>128.42239608608833</v>
          </cell>
          <cell r="CF6">
            <v>128.42239608608833</v>
          </cell>
          <cell r="CG6">
            <v>128.42239608608833</v>
          </cell>
          <cell r="CH6">
            <v>112.08739608608833</v>
          </cell>
          <cell r="CI6">
            <v>110.60239608608835</v>
          </cell>
          <cell r="CJ6">
            <v>110.60239608608835</v>
          </cell>
          <cell r="CK6">
            <v>128.42239608608833</v>
          </cell>
          <cell r="CL6">
            <v>128.42239608608833</v>
          </cell>
          <cell r="CM6">
            <v>128.42239608608833</v>
          </cell>
          <cell r="CN6">
            <v>112.08739608608833</v>
          </cell>
          <cell r="CO6">
            <v>112.08739608608833</v>
          </cell>
          <cell r="CP6">
            <v>110.60239608608835</v>
          </cell>
          <cell r="CQ6">
            <v>128.42239608608833</v>
          </cell>
          <cell r="CR6">
            <v>42.940975914072098</v>
          </cell>
          <cell r="CS6">
            <v>74.041329583791097</v>
          </cell>
          <cell r="CT6">
            <v>112.08739608608833</v>
          </cell>
          <cell r="CU6">
            <v>112.08739608608833</v>
          </cell>
          <cell r="CV6">
            <v>36.543326241471</v>
          </cell>
          <cell r="CW6">
            <v>112.08739608608833</v>
          </cell>
          <cell r="CX6">
            <v>128.42239608608833</v>
          </cell>
          <cell r="CY6">
            <v>112.08739608608833</v>
          </cell>
          <cell r="CZ6">
            <v>112.08739608608833</v>
          </cell>
          <cell r="DA6">
            <v>44.686770165313071</v>
          </cell>
          <cell r="DB6">
            <v>48.055112177639586</v>
          </cell>
          <cell r="DC6">
            <v>110.60239608608835</v>
          </cell>
          <cell r="DD6">
            <v>43.166654197818339</v>
          </cell>
          <cell r="DE6">
            <v>35.700207114537804</v>
          </cell>
          <cell r="DF6">
            <v>128.42239608608833</v>
          </cell>
          <cell r="DG6">
            <v>112.08739608608833</v>
          </cell>
          <cell r="DH6">
            <v>66.273254888768989</v>
          </cell>
          <cell r="DI6">
            <v>74.754927786359147</v>
          </cell>
          <cell r="DJ6">
            <v>128.42239608608833</v>
          </cell>
          <cell r="DK6">
            <v>48.119281530998016</v>
          </cell>
          <cell r="DL6">
            <v>112.08739608608833</v>
          </cell>
          <cell r="DM6">
            <v>112.08739608608833</v>
          </cell>
          <cell r="DN6">
            <v>112.08739608608833</v>
          </cell>
          <cell r="DO6">
            <v>110.60239608608835</v>
          </cell>
          <cell r="DP6">
            <v>110.60239608608835</v>
          </cell>
          <cell r="DQ6">
            <v>110.60239608608835</v>
          </cell>
          <cell r="DR6">
            <v>128.42239608608833</v>
          </cell>
          <cell r="DS6">
            <v>110.60239608608835</v>
          </cell>
          <cell r="DT6">
            <v>66.505757749803919</v>
          </cell>
          <cell r="DU6">
            <v>128.42239608608833</v>
          </cell>
          <cell r="DV6">
            <v>49.077307243839769</v>
          </cell>
          <cell r="DW6">
            <v>110.60239608608835</v>
          </cell>
          <cell r="DX6">
            <v>35.798939930537749</v>
          </cell>
          <cell r="DY6">
            <v>66.242035376132733</v>
          </cell>
          <cell r="DZ6">
            <v>112.08739608608833</v>
          </cell>
          <cell r="EA6">
            <v>112.08739608608833</v>
          </cell>
          <cell r="EB6">
            <v>128.42239608608833</v>
          </cell>
          <cell r="EC6">
            <v>43.05127648256515</v>
          </cell>
          <cell r="ED6">
            <v>110.60239608608835</v>
          </cell>
          <cell r="EE6">
            <v>128.42239608608833</v>
          </cell>
          <cell r="EF6">
            <v>41.298480679815981</v>
          </cell>
          <cell r="EG6">
            <v>39.411347470341404</v>
          </cell>
          <cell r="EH6">
            <v>112.08739608608833</v>
          </cell>
          <cell r="EI6">
            <v>128.42239608608833</v>
          </cell>
          <cell r="EJ6">
            <v>112.08739608608833</v>
          </cell>
          <cell r="EK6">
            <v>128.42239608608833</v>
          </cell>
          <cell r="EL6">
            <v>49.648169640611243</v>
          </cell>
          <cell r="EM6">
            <v>110.60239608608835</v>
          </cell>
          <cell r="EN6">
            <v>112.08739608608833</v>
          </cell>
          <cell r="EO6">
            <v>43.271595988746753</v>
          </cell>
          <cell r="EP6">
            <v>46.427556353439591</v>
          </cell>
          <cell r="EQ6">
            <v>65.502463873391179</v>
          </cell>
          <cell r="ER6">
            <v>36.40339141420322</v>
          </cell>
          <cell r="ES6">
            <v>128.42239608608833</v>
          </cell>
          <cell r="ET6">
            <v>128.42239608608833</v>
          </cell>
          <cell r="EU6">
            <v>110.60239608608835</v>
          </cell>
          <cell r="EV6">
            <v>40.204704484915609</v>
          </cell>
          <cell r="EW6">
            <v>128.42239608608833</v>
          </cell>
          <cell r="EX6">
            <v>112.08739608608833</v>
          </cell>
          <cell r="EY6">
            <v>66.360477242500963</v>
          </cell>
          <cell r="EZ6">
            <v>128.42239608608833</v>
          </cell>
          <cell r="FA6">
            <v>47.554036362563068</v>
          </cell>
          <cell r="FB6">
            <v>112.08739608608833</v>
          </cell>
          <cell r="FC6">
            <v>81.397393866791717</v>
          </cell>
          <cell r="FD6">
            <v>110.60239608608835</v>
          </cell>
          <cell r="FE6">
            <v>128.42239608608833</v>
          </cell>
          <cell r="FF6">
            <v>128.42239608608833</v>
          </cell>
          <cell r="FG6">
            <v>128.42239608608833</v>
          </cell>
          <cell r="FH6">
            <v>128.42239608608833</v>
          </cell>
          <cell r="FI6">
            <v>128.42239608608833</v>
          </cell>
          <cell r="FJ6">
            <v>128.42239608608833</v>
          </cell>
          <cell r="FK6">
            <v>81.388406863564342</v>
          </cell>
          <cell r="FL6">
            <v>128.42239608608833</v>
          </cell>
          <cell r="FM6">
            <v>112.08739608608833</v>
          </cell>
          <cell r="FN6">
            <v>128.42239608608833</v>
          </cell>
          <cell r="FO6">
            <v>46.324069579956955</v>
          </cell>
          <cell r="FP6">
            <v>110.60239608608835</v>
          </cell>
          <cell r="FQ6">
            <v>112.08739608608833</v>
          </cell>
          <cell r="FR6">
            <v>128.42239608608833</v>
          </cell>
          <cell r="FS6">
            <v>128.42239608608833</v>
          </cell>
          <cell r="FT6">
            <v>128.42239608608833</v>
          </cell>
          <cell r="FU6">
            <v>112.08739608608833</v>
          </cell>
          <cell r="FV6">
            <v>112.08739608608833</v>
          </cell>
          <cell r="FW6">
            <v>128.42239608608833</v>
          </cell>
          <cell r="FX6">
            <v>43.344131597842726</v>
          </cell>
          <cell r="FY6">
            <v>70.600706767558265</v>
          </cell>
          <cell r="FZ6">
            <v>112.08739608608833</v>
          </cell>
          <cell r="GA6">
            <v>110.60239608608835</v>
          </cell>
          <cell r="GB6">
            <v>66.02443153392862</v>
          </cell>
          <cell r="GC6">
            <v>128.42239608608833</v>
          </cell>
          <cell r="GD6">
            <v>44.643044291479811</v>
          </cell>
          <cell r="GE6">
            <v>128.42239608608833</v>
          </cell>
          <cell r="GF6">
            <v>65.650311384089491</v>
          </cell>
          <cell r="GG6">
            <v>81.397384639529065</v>
          </cell>
          <cell r="GH6">
            <v>112.08739608608833</v>
          </cell>
          <cell r="GI6">
            <v>74.054826940833991</v>
          </cell>
          <cell r="GJ6">
            <v>43.396058334365627</v>
          </cell>
          <cell r="GK6">
            <v>110.60239608608835</v>
          </cell>
          <cell r="GL6">
            <v>110.60239608608835</v>
          </cell>
          <cell r="GM6">
            <v>66.499837788490893</v>
          </cell>
          <cell r="GN6">
            <v>128.42239608608833</v>
          </cell>
          <cell r="GO6">
            <v>128.42239608608833</v>
          </cell>
          <cell r="GP6">
            <v>128.42239608608833</v>
          </cell>
          <cell r="GQ6">
            <v>48.180267552754103</v>
          </cell>
          <cell r="GR6">
            <v>66.069002679030064</v>
          </cell>
          <cell r="GS6">
            <v>45.960035890708824</v>
          </cell>
          <cell r="GT6">
            <v>128.42239608608833</v>
          </cell>
          <cell r="GU6">
            <v>110.60239608608835</v>
          </cell>
          <cell r="GV6">
            <v>112.08739608608833</v>
          </cell>
          <cell r="GW6">
            <v>40.439838593746053</v>
          </cell>
          <cell r="GX6">
            <v>112.08739608608833</v>
          </cell>
          <cell r="GY6">
            <v>43.192052296911505</v>
          </cell>
          <cell r="GZ6">
            <v>65.950720647951513</v>
          </cell>
          <cell r="HA6">
            <v>128.42239608608833</v>
          </cell>
          <cell r="HB6">
            <v>63.053261820842991</v>
          </cell>
          <cell r="HC6">
            <v>128.42239608608833</v>
          </cell>
          <cell r="HD6">
            <v>112.08739608608833</v>
          </cell>
          <cell r="HE6">
            <v>110.60239608608835</v>
          </cell>
          <cell r="HF6">
            <v>128.42239608608833</v>
          </cell>
          <cell r="HG6">
            <v>55.408735187996371</v>
          </cell>
          <cell r="HH6">
            <v>110.60239608608835</v>
          </cell>
          <cell r="HI6">
            <v>110.60239608608835</v>
          </cell>
        </row>
        <row r="7">
          <cell r="B7" t="str">
            <v>forest, natural</v>
          </cell>
          <cell r="C7">
            <v>63.597999999999992</v>
          </cell>
          <cell r="D7">
            <v>28.275207114537803</v>
          </cell>
          <cell r="E7">
            <v>120.99739608608834</v>
          </cell>
          <cell r="F7">
            <v>28.677846070005931</v>
          </cell>
          <cell r="G7">
            <v>58.95636670698363</v>
          </cell>
          <cell r="H7">
            <v>37.658487045030192</v>
          </cell>
          <cell r="I7">
            <v>58.428965932747957</v>
          </cell>
          <cell r="J7">
            <v>103.17739608608835</v>
          </cell>
          <cell r="K7">
            <v>120.99739608608834</v>
          </cell>
          <cell r="L7">
            <v>120.99739608608834</v>
          </cell>
          <cell r="M7">
            <v>64.689374234139336</v>
          </cell>
          <cell r="N7">
            <v>58.774409689746683</v>
          </cell>
          <cell r="O7">
            <v>103.17739608608835</v>
          </cell>
          <cell r="P7">
            <v>29.101444869763874</v>
          </cell>
          <cell r="Q7">
            <v>104.66239608608835</v>
          </cell>
          <cell r="R7">
            <v>29.156287863965005</v>
          </cell>
          <cell r="S7">
            <v>103.17739608608835</v>
          </cell>
          <cell r="T7">
            <v>39.146368842668664</v>
          </cell>
          <cell r="U7">
            <v>120.99739608608834</v>
          </cell>
          <cell r="V7">
            <v>120.99739608608834</v>
          </cell>
          <cell r="W7">
            <v>104.66239608608835</v>
          </cell>
          <cell r="X7">
            <v>104.66239608608835</v>
          </cell>
          <cell r="Y7">
            <v>120.99739608608834</v>
          </cell>
          <cell r="Z7">
            <v>103.17739608608835</v>
          </cell>
          <cell r="AA7">
            <v>31.79468539518269</v>
          </cell>
          <cell r="AB7">
            <v>120.99739608608834</v>
          </cell>
          <cell r="AC7">
            <v>103.17739608608835</v>
          </cell>
          <cell r="AD7">
            <v>104.66239608608835</v>
          </cell>
          <cell r="AE7">
            <v>103.17739608608835</v>
          </cell>
          <cell r="AF7">
            <v>120.99739608608834</v>
          </cell>
          <cell r="AG7">
            <v>120.99739608608834</v>
          </cell>
          <cell r="AH7">
            <v>120.99739608608834</v>
          </cell>
          <cell r="AI7">
            <v>104.66239608608835</v>
          </cell>
          <cell r="AJ7">
            <v>103.17739608608835</v>
          </cell>
          <cell r="AK7">
            <v>103.17739608608835</v>
          </cell>
          <cell r="AL7">
            <v>103.17739608608835</v>
          </cell>
          <cell r="AM7">
            <v>120.99739608608834</v>
          </cell>
          <cell r="AN7">
            <v>36.046757398074178</v>
          </cell>
          <cell r="AO7">
            <v>103.17739608608835</v>
          </cell>
          <cell r="AP7">
            <v>103.17739608608835</v>
          </cell>
          <cell r="AQ7">
            <v>120.99739608608834</v>
          </cell>
          <cell r="AR7">
            <v>103.17739608608835</v>
          </cell>
          <cell r="AS7">
            <v>104.66239608608835</v>
          </cell>
          <cell r="AT7">
            <v>104.66239608608835</v>
          </cell>
          <cell r="AU7">
            <v>120.99739608608834</v>
          </cell>
          <cell r="AV7">
            <v>120.99739608608834</v>
          </cell>
          <cell r="AW7">
            <v>103.17739608608835</v>
          </cell>
          <cell r="AX7">
            <v>103.17739608608835</v>
          </cell>
          <cell r="AY7">
            <v>120.99739608608834</v>
          </cell>
          <cell r="AZ7">
            <v>120.99739608608834</v>
          </cell>
          <cell r="BA7">
            <v>104.66239608608835</v>
          </cell>
          <cell r="BB7">
            <v>120.99739608608834</v>
          </cell>
          <cell r="BC7">
            <v>103.17739608608835</v>
          </cell>
          <cell r="BD7">
            <v>59.041511686223913</v>
          </cell>
          <cell r="BE7">
            <v>104.66239608608835</v>
          </cell>
          <cell r="BF7">
            <v>104.66239608608835</v>
          </cell>
          <cell r="BG7">
            <v>48.90823692240911</v>
          </cell>
          <cell r="BH7">
            <v>120.99739608608834</v>
          </cell>
          <cell r="BI7">
            <v>120.99739608608834</v>
          </cell>
          <cell r="BJ7">
            <v>120.99739608608834</v>
          </cell>
          <cell r="BK7">
            <v>53.599090625062544</v>
          </cell>
          <cell r="BL7">
            <v>120.99739608608834</v>
          </cell>
          <cell r="BM7">
            <v>120.99739608608834</v>
          </cell>
          <cell r="BN7">
            <v>28.754589548868424</v>
          </cell>
          <cell r="BO7">
            <v>104.66239608608835</v>
          </cell>
          <cell r="BP7">
            <v>103.17739608608835</v>
          </cell>
          <cell r="BQ7">
            <v>42.498314538425888</v>
          </cell>
          <cell r="BR7">
            <v>35.376476701620533</v>
          </cell>
          <cell r="BS7">
            <v>120.99739608608834</v>
          </cell>
          <cell r="BT7">
            <v>73.972395710121319</v>
          </cell>
          <cell r="BU7">
            <v>104.66239608608835</v>
          </cell>
          <cell r="BV7">
            <v>120.99739608608834</v>
          </cell>
          <cell r="BW7">
            <v>103.17739608608835</v>
          </cell>
          <cell r="BX7">
            <v>103.17739608608835</v>
          </cell>
          <cell r="BY7">
            <v>58.410450916484578</v>
          </cell>
          <cell r="BZ7">
            <v>104.66239608608835</v>
          </cell>
          <cell r="CA7">
            <v>120.99739608608834</v>
          </cell>
          <cell r="CB7">
            <v>58.839939483392911</v>
          </cell>
          <cell r="CC7">
            <v>58.841393080446181</v>
          </cell>
          <cell r="CD7">
            <v>32.065167879294322</v>
          </cell>
          <cell r="CE7">
            <v>120.99739608608834</v>
          </cell>
          <cell r="CF7">
            <v>120.99739608608834</v>
          </cell>
          <cell r="CG7">
            <v>120.99739608608834</v>
          </cell>
          <cell r="CH7">
            <v>104.66239608608835</v>
          </cell>
          <cell r="CI7">
            <v>103.17739608608835</v>
          </cell>
          <cell r="CJ7">
            <v>103.17739608608835</v>
          </cell>
          <cell r="CK7">
            <v>120.99739608608834</v>
          </cell>
          <cell r="CL7">
            <v>120.99739608608834</v>
          </cell>
          <cell r="CM7">
            <v>120.99739608608834</v>
          </cell>
          <cell r="CN7">
            <v>104.66239608608835</v>
          </cell>
          <cell r="CO7">
            <v>104.66239608608835</v>
          </cell>
          <cell r="CP7">
            <v>103.17739608608835</v>
          </cell>
          <cell r="CQ7">
            <v>120.99739608608834</v>
          </cell>
          <cell r="CR7">
            <v>35.515975914072094</v>
          </cell>
          <cell r="CS7">
            <v>66.616329583791099</v>
          </cell>
          <cell r="CT7">
            <v>104.66239608608835</v>
          </cell>
          <cell r="CU7">
            <v>104.66239608608835</v>
          </cell>
          <cell r="CV7">
            <v>29.118326241470999</v>
          </cell>
          <cell r="CW7">
            <v>104.66239608608835</v>
          </cell>
          <cell r="CX7">
            <v>120.99739608608834</v>
          </cell>
          <cell r="CY7">
            <v>104.66239608608835</v>
          </cell>
          <cell r="CZ7">
            <v>104.66239608608835</v>
          </cell>
          <cell r="DA7">
            <v>37.261770165313074</v>
          </cell>
          <cell r="DB7">
            <v>40.630112177639589</v>
          </cell>
          <cell r="DC7">
            <v>103.17739608608835</v>
          </cell>
          <cell r="DD7">
            <v>35.741654197818342</v>
          </cell>
          <cell r="DE7">
            <v>28.275207114537803</v>
          </cell>
          <cell r="DF7">
            <v>120.99739608608834</v>
          </cell>
          <cell r="DG7">
            <v>104.66239608608835</v>
          </cell>
          <cell r="DH7">
            <v>58.848254888768992</v>
          </cell>
          <cell r="DI7">
            <v>67.32992778635915</v>
          </cell>
          <cell r="DJ7">
            <v>120.99739608608834</v>
          </cell>
          <cell r="DK7">
            <v>40.694281530998019</v>
          </cell>
          <cell r="DL7">
            <v>104.66239608608835</v>
          </cell>
          <cell r="DM7">
            <v>104.66239608608835</v>
          </cell>
          <cell r="DN7">
            <v>104.66239608608835</v>
          </cell>
          <cell r="DO7">
            <v>103.17739608608835</v>
          </cell>
          <cell r="DP7">
            <v>103.17739608608835</v>
          </cell>
          <cell r="DQ7">
            <v>103.17739608608835</v>
          </cell>
          <cell r="DR7">
            <v>120.99739608608834</v>
          </cell>
          <cell r="DS7">
            <v>103.17739608608835</v>
          </cell>
          <cell r="DT7">
            <v>59.080757749803922</v>
          </cell>
          <cell r="DU7">
            <v>120.99739608608834</v>
          </cell>
          <cell r="DV7">
            <v>41.652307243839772</v>
          </cell>
          <cell r="DW7">
            <v>103.17739608608835</v>
          </cell>
          <cell r="DX7">
            <v>28.373939930537748</v>
          </cell>
          <cell r="DY7">
            <v>58.817035376132736</v>
          </cell>
          <cell r="DZ7">
            <v>104.66239608608835</v>
          </cell>
          <cell r="EA7">
            <v>104.66239608608835</v>
          </cell>
          <cell r="EB7">
            <v>120.99739608608834</v>
          </cell>
          <cell r="EC7">
            <v>35.626276482565153</v>
          </cell>
          <cell r="ED7">
            <v>103.17739608608835</v>
          </cell>
          <cell r="EE7">
            <v>120.99739608608834</v>
          </cell>
          <cell r="EF7">
            <v>33.873480679815984</v>
          </cell>
          <cell r="EG7">
            <v>31.9863474703414</v>
          </cell>
          <cell r="EH7">
            <v>104.66239608608835</v>
          </cell>
          <cell r="EI7">
            <v>120.99739608608834</v>
          </cell>
          <cell r="EJ7">
            <v>104.66239608608835</v>
          </cell>
          <cell r="EK7">
            <v>120.99739608608834</v>
          </cell>
          <cell r="EL7">
            <v>42.223169640611246</v>
          </cell>
          <cell r="EM7">
            <v>103.17739608608835</v>
          </cell>
          <cell r="EN7">
            <v>104.66239608608835</v>
          </cell>
          <cell r="EO7">
            <v>35.846595988746756</v>
          </cell>
          <cell r="EP7">
            <v>39.002556353439587</v>
          </cell>
          <cell r="EQ7">
            <v>58.077463873391181</v>
          </cell>
          <cell r="ER7">
            <v>28.978391414203216</v>
          </cell>
          <cell r="ES7">
            <v>120.99739608608834</v>
          </cell>
          <cell r="ET7">
            <v>120.99739608608834</v>
          </cell>
          <cell r="EU7">
            <v>103.17739608608835</v>
          </cell>
          <cell r="EV7">
            <v>32.779704484915612</v>
          </cell>
          <cell r="EW7">
            <v>120.99739608608834</v>
          </cell>
          <cell r="EX7">
            <v>104.66239608608835</v>
          </cell>
          <cell r="EY7">
            <v>58.935477242500966</v>
          </cell>
          <cell r="EZ7">
            <v>120.99739608608834</v>
          </cell>
          <cell r="FA7">
            <v>40.12903636256307</v>
          </cell>
          <cell r="FB7">
            <v>104.66239608608835</v>
          </cell>
          <cell r="FC7">
            <v>73.97239386679172</v>
          </cell>
          <cell r="FD7">
            <v>103.17739608608835</v>
          </cell>
          <cell r="FE7">
            <v>120.99739608608834</v>
          </cell>
          <cell r="FF7">
            <v>120.99739608608834</v>
          </cell>
          <cell r="FG7">
            <v>120.99739608608834</v>
          </cell>
          <cell r="FH7">
            <v>120.99739608608834</v>
          </cell>
          <cell r="FI7">
            <v>120.99739608608834</v>
          </cell>
          <cell r="FJ7">
            <v>120.99739608608834</v>
          </cell>
          <cell r="FK7">
            <v>73.963406863564344</v>
          </cell>
          <cell r="FL7">
            <v>120.99739608608834</v>
          </cell>
          <cell r="FM7">
            <v>104.66239608608835</v>
          </cell>
          <cell r="FN7">
            <v>120.99739608608834</v>
          </cell>
          <cell r="FO7">
            <v>38.899069579956944</v>
          </cell>
          <cell r="FP7">
            <v>103.17739608608835</v>
          </cell>
          <cell r="FQ7">
            <v>104.66239608608835</v>
          </cell>
          <cell r="FR7">
            <v>120.99739608608834</v>
          </cell>
          <cell r="FS7">
            <v>120.99739608608834</v>
          </cell>
          <cell r="FT7">
            <v>120.99739608608834</v>
          </cell>
          <cell r="FU7">
            <v>104.66239608608835</v>
          </cell>
          <cell r="FV7">
            <v>104.66239608608835</v>
          </cell>
          <cell r="FW7">
            <v>120.99739608608834</v>
          </cell>
          <cell r="FX7">
            <v>35.919131597842728</v>
          </cell>
          <cell r="FY7">
            <v>63.175706767558268</v>
          </cell>
          <cell r="FZ7">
            <v>104.66239608608835</v>
          </cell>
          <cell r="GA7">
            <v>103.17739608608835</v>
          </cell>
          <cell r="GB7">
            <v>58.599431533928623</v>
          </cell>
          <cell r="GC7">
            <v>120.99739608608834</v>
          </cell>
          <cell r="GD7">
            <v>37.218044291479814</v>
          </cell>
          <cell r="GE7">
            <v>120.99739608608834</v>
          </cell>
          <cell r="GF7">
            <v>58.225311384089494</v>
          </cell>
          <cell r="GG7">
            <v>73.972384639529068</v>
          </cell>
          <cell r="GH7">
            <v>104.66239608608835</v>
          </cell>
          <cell r="GI7">
            <v>66.629826940833993</v>
          </cell>
          <cell r="GJ7">
            <v>35.97105833436563</v>
          </cell>
          <cell r="GK7">
            <v>103.17739608608835</v>
          </cell>
          <cell r="GL7">
            <v>103.17739608608835</v>
          </cell>
          <cell r="GM7">
            <v>59.074837788490896</v>
          </cell>
          <cell r="GN7">
            <v>120.99739608608834</v>
          </cell>
          <cell r="GO7">
            <v>120.99739608608834</v>
          </cell>
          <cell r="GP7">
            <v>120.99739608608834</v>
          </cell>
          <cell r="GQ7">
            <v>40.755267552754106</v>
          </cell>
          <cell r="GR7">
            <v>58.644002679030059</v>
          </cell>
          <cell r="GS7">
            <v>38.535035890708826</v>
          </cell>
          <cell r="GT7">
            <v>120.99739608608834</v>
          </cell>
          <cell r="GU7">
            <v>103.17739608608835</v>
          </cell>
          <cell r="GV7">
            <v>104.66239608608835</v>
          </cell>
          <cell r="GW7">
            <v>33.014838593746049</v>
          </cell>
          <cell r="GX7">
            <v>104.66239608608835</v>
          </cell>
          <cell r="GY7">
            <v>35.767052296911501</v>
          </cell>
          <cell r="GZ7">
            <v>58.525720647951509</v>
          </cell>
          <cell r="HA7">
            <v>120.99739608608834</v>
          </cell>
          <cell r="HB7">
            <v>55.628261820842994</v>
          </cell>
          <cell r="HC7">
            <v>120.99739608608834</v>
          </cell>
          <cell r="HD7">
            <v>104.66239608608835</v>
          </cell>
          <cell r="HE7">
            <v>103.17739608608835</v>
          </cell>
          <cell r="HF7">
            <v>120.99739608608834</v>
          </cell>
          <cell r="HG7">
            <v>47.983735187996373</v>
          </cell>
          <cell r="HH7">
            <v>103.17739608608835</v>
          </cell>
          <cell r="HI7">
            <v>103.17739608608835</v>
          </cell>
        </row>
        <row r="8">
          <cell r="B8" t="str">
            <v>forest, primary</v>
          </cell>
          <cell r="C8">
            <v>63.597999999999992</v>
          </cell>
          <cell r="D8">
            <v>28.275207114537803</v>
          </cell>
          <cell r="E8">
            <v>120.99739608608834</v>
          </cell>
          <cell r="F8">
            <v>28.677846070005931</v>
          </cell>
          <cell r="G8">
            <v>58.95636670698363</v>
          </cell>
          <cell r="H8">
            <v>37.658487045030192</v>
          </cell>
          <cell r="I8">
            <v>58.428965932747957</v>
          </cell>
          <cell r="J8">
            <v>103.17739608608835</v>
          </cell>
          <cell r="K8">
            <v>120.99739608608834</v>
          </cell>
          <cell r="L8">
            <v>120.99739608608834</v>
          </cell>
          <cell r="M8">
            <v>64.689374234139336</v>
          </cell>
          <cell r="N8">
            <v>58.774409689746683</v>
          </cell>
          <cell r="O8">
            <v>103.17739608608835</v>
          </cell>
          <cell r="P8">
            <v>29.101444869763874</v>
          </cell>
          <cell r="Q8">
            <v>104.66239608608835</v>
          </cell>
          <cell r="R8">
            <v>29.156287863965005</v>
          </cell>
          <cell r="S8">
            <v>103.17739608608835</v>
          </cell>
          <cell r="T8">
            <v>39.146368842668664</v>
          </cell>
          <cell r="U8">
            <v>120.99739608608834</v>
          </cell>
          <cell r="V8">
            <v>120.99739608608834</v>
          </cell>
          <cell r="W8">
            <v>104.66239608608835</v>
          </cell>
          <cell r="X8">
            <v>104.66239608608835</v>
          </cell>
          <cell r="Y8">
            <v>120.99739608608834</v>
          </cell>
          <cell r="Z8">
            <v>103.17739608608835</v>
          </cell>
          <cell r="AA8">
            <v>31.79468539518269</v>
          </cell>
          <cell r="AB8">
            <v>120.99739608608834</v>
          </cell>
          <cell r="AC8">
            <v>103.17739608608835</v>
          </cell>
          <cell r="AD8">
            <v>104.66239608608835</v>
          </cell>
          <cell r="AE8">
            <v>103.17739608608835</v>
          </cell>
          <cell r="AF8">
            <v>120.99739608608834</v>
          </cell>
          <cell r="AG8">
            <v>120.99739608608834</v>
          </cell>
          <cell r="AH8">
            <v>120.99739608608834</v>
          </cell>
          <cell r="AI8">
            <v>104.66239608608835</v>
          </cell>
          <cell r="AJ8">
            <v>103.17739608608835</v>
          </cell>
          <cell r="AK8">
            <v>103.17739608608835</v>
          </cell>
          <cell r="AL8">
            <v>103.17739608608835</v>
          </cell>
          <cell r="AM8">
            <v>120.99739608608834</v>
          </cell>
          <cell r="AN8">
            <v>36.046757398074178</v>
          </cell>
          <cell r="AO8">
            <v>103.17739608608835</v>
          </cell>
          <cell r="AP8">
            <v>103.17739608608835</v>
          </cell>
          <cell r="AQ8">
            <v>120.99739608608834</v>
          </cell>
          <cell r="AR8">
            <v>103.17739608608835</v>
          </cell>
          <cell r="AS8">
            <v>104.66239608608835</v>
          </cell>
          <cell r="AT8">
            <v>104.66239608608835</v>
          </cell>
          <cell r="AU8">
            <v>120.99739608608834</v>
          </cell>
          <cell r="AV8">
            <v>120.99739608608834</v>
          </cell>
          <cell r="AW8">
            <v>103.17739608608835</v>
          </cell>
          <cell r="AX8">
            <v>103.17739608608835</v>
          </cell>
          <cell r="AY8">
            <v>120.99739608608834</v>
          </cell>
          <cell r="AZ8">
            <v>120.99739608608834</v>
          </cell>
          <cell r="BA8">
            <v>104.66239608608835</v>
          </cell>
          <cell r="BB8">
            <v>120.99739608608834</v>
          </cell>
          <cell r="BC8">
            <v>103.17739608608835</v>
          </cell>
          <cell r="BD8">
            <v>59.041511686223913</v>
          </cell>
          <cell r="BE8">
            <v>104.66239608608835</v>
          </cell>
          <cell r="BF8">
            <v>104.66239608608835</v>
          </cell>
          <cell r="BG8">
            <v>48.90823692240911</v>
          </cell>
          <cell r="BH8">
            <v>120.99739608608834</v>
          </cell>
          <cell r="BI8">
            <v>120.99739608608834</v>
          </cell>
          <cell r="BJ8">
            <v>120.99739608608834</v>
          </cell>
          <cell r="BK8">
            <v>53.599090625062544</v>
          </cell>
          <cell r="BL8">
            <v>120.99739608608834</v>
          </cell>
          <cell r="BM8">
            <v>120.99739608608834</v>
          </cell>
          <cell r="BN8">
            <v>28.754589548868424</v>
          </cell>
          <cell r="BO8">
            <v>104.66239608608835</v>
          </cell>
          <cell r="BP8">
            <v>103.17739608608835</v>
          </cell>
          <cell r="BQ8">
            <v>42.498314538425888</v>
          </cell>
          <cell r="BR8">
            <v>35.376476701620533</v>
          </cell>
          <cell r="BS8">
            <v>120.99739608608834</v>
          </cell>
          <cell r="BT8">
            <v>73.972395710121319</v>
          </cell>
          <cell r="BU8">
            <v>104.66239608608835</v>
          </cell>
          <cell r="BV8">
            <v>120.99739608608834</v>
          </cell>
          <cell r="BW8">
            <v>103.17739608608835</v>
          </cell>
          <cell r="BX8">
            <v>103.17739608608835</v>
          </cell>
          <cell r="BY8">
            <v>58.410450916484578</v>
          </cell>
          <cell r="BZ8">
            <v>104.66239608608835</v>
          </cell>
          <cell r="CA8">
            <v>120.99739608608834</v>
          </cell>
          <cell r="CB8">
            <v>58.839939483392911</v>
          </cell>
          <cell r="CC8">
            <v>58.841393080446181</v>
          </cell>
          <cell r="CD8">
            <v>32.065167879294322</v>
          </cell>
          <cell r="CE8">
            <v>120.99739608608834</v>
          </cell>
          <cell r="CF8">
            <v>120.99739608608834</v>
          </cell>
          <cell r="CG8">
            <v>120.99739608608834</v>
          </cell>
          <cell r="CH8">
            <v>104.66239608608835</v>
          </cell>
          <cell r="CI8">
            <v>103.17739608608835</v>
          </cell>
          <cell r="CJ8">
            <v>103.17739608608835</v>
          </cell>
          <cell r="CK8">
            <v>120.99739608608834</v>
          </cell>
          <cell r="CL8">
            <v>120.99739608608834</v>
          </cell>
          <cell r="CM8">
            <v>120.99739608608834</v>
          </cell>
          <cell r="CN8">
            <v>104.66239608608835</v>
          </cell>
          <cell r="CO8">
            <v>104.66239608608835</v>
          </cell>
          <cell r="CP8">
            <v>103.17739608608835</v>
          </cell>
          <cell r="CQ8">
            <v>120.99739608608834</v>
          </cell>
          <cell r="CR8">
            <v>35.515975914072094</v>
          </cell>
          <cell r="CS8">
            <v>66.616329583791099</v>
          </cell>
          <cell r="CT8">
            <v>104.66239608608835</v>
          </cell>
          <cell r="CU8">
            <v>104.66239608608835</v>
          </cell>
          <cell r="CV8">
            <v>29.118326241470999</v>
          </cell>
          <cell r="CW8">
            <v>104.66239608608835</v>
          </cell>
          <cell r="CX8">
            <v>120.99739608608834</v>
          </cell>
          <cell r="CY8">
            <v>104.66239608608835</v>
          </cell>
          <cell r="CZ8">
            <v>104.66239608608835</v>
          </cell>
          <cell r="DA8">
            <v>37.261770165313074</v>
          </cell>
          <cell r="DB8">
            <v>40.630112177639589</v>
          </cell>
          <cell r="DC8">
            <v>103.17739608608835</v>
          </cell>
          <cell r="DD8">
            <v>35.741654197818342</v>
          </cell>
          <cell r="DE8">
            <v>28.275207114537803</v>
          </cell>
          <cell r="DF8">
            <v>120.99739608608834</v>
          </cell>
          <cell r="DG8">
            <v>104.66239608608835</v>
          </cell>
          <cell r="DH8">
            <v>58.848254888768992</v>
          </cell>
          <cell r="DI8">
            <v>67.32992778635915</v>
          </cell>
          <cell r="DJ8">
            <v>120.99739608608834</v>
          </cell>
          <cell r="DK8">
            <v>40.694281530998019</v>
          </cell>
          <cell r="DL8">
            <v>104.66239608608835</v>
          </cell>
          <cell r="DM8">
            <v>104.66239608608835</v>
          </cell>
          <cell r="DN8">
            <v>104.66239608608835</v>
          </cell>
          <cell r="DO8">
            <v>103.17739608608835</v>
          </cell>
          <cell r="DP8">
            <v>103.17739608608835</v>
          </cell>
          <cell r="DQ8">
            <v>103.17739608608835</v>
          </cell>
          <cell r="DR8">
            <v>120.99739608608834</v>
          </cell>
          <cell r="DS8">
            <v>103.17739608608835</v>
          </cell>
          <cell r="DT8">
            <v>59.080757749803922</v>
          </cell>
          <cell r="DU8">
            <v>120.99739608608834</v>
          </cell>
          <cell r="DV8">
            <v>41.652307243839772</v>
          </cell>
          <cell r="DW8">
            <v>103.17739608608835</v>
          </cell>
          <cell r="DX8">
            <v>28.373939930537748</v>
          </cell>
          <cell r="DY8">
            <v>58.817035376132736</v>
          </cell>
          <cell r="DZ8">
            <v>104.66239608608835</v>
          </cell>
          <cell r="EA8">
            <v>104.66239608608835</v>
          </cell>
          <cell r="EB8">
            <v>120.99739608608834</v>
          </cell>
          <cell r="EC8">
            <v>35.626276482565153</v>
          </cell>
          <cell r="ED8">
            <v>103.17739608608835</v>
          </cell>
          <cell r="EE8">
            <v>120.99739608608834</v>
          </cell>
          <cell r="EF8">
            <v>33.873480679815984</v>
          </cell>
          <cell r="EG8">
            <v>31.9863474703414</v>
          </cell>
          <cell r="EH8">
            <v>104.66239608608835</v>
          </cell>
          <cell r="EI8">
            <v>120.99739608608834</v>
          </cell>
          <cell r="EJ8">
            <v>104.66239608608835</v>
          </cell>
          <cell r="EK8">
            <v>120.99739608608834</v>
          </cell>
          <cell r="EL8">
            <v>42.223169640611246</v>
          </cell>
          <cell r="EM8">
            <v>103.17739608608835</v>
          </cell>
          <cell r="EN8">
            <v>104.66239608608835</v>
          </cell>
          <cell r="EO8">
            <v>35.846595988746756</v>
          </cell>
          <cell r="EP8">
            <v>39.002556353439587</v>
          </cell>
          <cell r="EQ8">
            <v>58.077463873391181</v>
          </cell>
          <cell r="ER8">
            <v>28.978391414203216</v>
          </cell>
          <cell r="ES8">
            <v>120.99739608608834</v>
          </cell>
          <cell r="ET8">
            <v>120.99739608608834</v>
          </cell>
          <cell r="EU8">
            <v>103.17739608608835</v>
          </cell>
          <cell r="EV8">
            <v>32.779704484915612</v>
          </cell>
          <cell r="EW8">
            <v>120.99739608608834</v>
          </cell>
          <cell r="EX8">
            <v>104.66239608608835</v>
          </cell>
          <cell r="EY8">
            <v>58.935477242500966</v>
          </cell>
          <cell r="EZ8">
            <v>120.99739608608834</v>
          </cell>
          <cell r="FA8">
            <v>40.12903636256307</v>
          </cell>
          <cell r="FB8">
            <v>104.66239608608835</v>
          </cell>
          <cell r="FC8">
            <v>73.97239386679172</v>
          </cell>
          <cell r="FD8">
            <v>103.17739608608835</v>
          </cell>
          <cell r="FE8">
            <v>120.99739608608834</v>
          </cell>
          <cell r="FF8">
            <v>120.99739608608834</v>
          </cell>
          <cell r="FG8">
            <v>120.99739608608834</v>
          </cell>
          <cell r="FH8">
            <v>120.99739608608834</v>
          </cell>
          <cell r="FI8">
            <v>120.99739608608834</v>
          </cell>
          <cell r="FJ8">
            <v>120.99739608608834</v>
          </cell>
          <cell r="FK8">
            <v>73.963406863564344</v>
          </cell>
          <cell r="FL8">
            <v>120.99739608608834</v>
          </cell>
          <cell r="FM8">
            <v>104.66239608608835</v>
          </cell>
          <cell r="FN8">
            <v>120.99739608608834</v>
          </cell>
          <cell r="FO8">
            <v>38.899069579956944</v>
          </cell>
          <cell r="FP8">
            <v>103.17739608608835</v>
          </cell>
          <cell r="FQ8">
            <v>104.66239608608835</v>
          </cell>
          <cell r="FR8">
            <v>120.99739608608834</v>
          </cell>
          <cell r="FS8">
            <v>120.99739608608834</v>
          </cell>
          <cell r="FT8">
            <v>120.99739608608834</v>
          </cell>
          <cell r="FU8">
            <v>104.66239608608835</v>
          </cell>
          <cell r="FV8">
            <v>104.66239608608835</v>
          </cell>
          <cell r="FW8">
            <v>120.99739608608834</v>
          </cell>
          <cell r="FX8">
            <v>35.919131597842728</v>
          </cell>
          <cell r="FY8">
            <v>63.175706767558268</v>
          </cell>
          <cell r="FZ8">
            <v>104.66239608608835</v>
          </cell>
          <cell r="GA8">
            <v>103.17739608608835</v>
          </cell>
          <cell r="GB8">
            <v>58.599431533928623</v>
          </cell>
          <cell r="GC8">
            <v>120.99739608608834</v>
          </cell>
          <cell r="GD8">
            <v>37.218044291479814</v>
          </cell>
          <cell r="GE8">
            <v>120.99739608608834</v>
          </cell>
          <cell r="GF8">
            <v>58.225311384089494</v>
          </cell>
          <cell r="GG8">
            <v>73.972384639529068</v>
          </cell>
          <cell r="GH8">
            <v>104.66239608608835</v>
          </cell>
          <cell r="GI8">
            <v>66.629826940833993</v>
          </cell>
          <cell r="GJ8">
            <v>35.97105833436563</v>
          </cell>
          <cell r="GK8">
            <v>103.17739608608835</v>
          </cell>
          <cell r="GL8">
            <v>103.17739608608835</v>
          </cell>
          <cell r="GM8">
            <v>59.074837788490896</v>
          </cell>
          <cell r="GN8">
            <v>120.99739608608834</v>
          </cell>
          <cell r="GO8">
            <v>120.99739608608834</v>
          </cell>
          <cell r="GP8">
            <v>120.99739608608834</v>
          </cell>
          <cell r="GQ8">
            <v>40.755267552754106</v>
          </cell>
          <cell r="GR8">
            <v>58.644002679030059</v>
          </cell>
          <cell r="GS8">
            <v>38.535035890708826</v>
          </cell>
          <cell r="GT8">
            <v>120.99739608608834</v>
          </cell>
          <cell r="GU8">
            <v>103.17739608608835</v>
          </cell>
          <cell r="GV8">
            <v>104.66239608608835</v>
          </cell>
          <cell r="GW8">
            <v>33.014838593746049</v>
          </cell>
          <cell r="GX8">
            <v>104.66239608608835</v>
          </cell>
          <cell r="GY8">
            <v>35.767052296911501</v>
          </cell>
          <cell r="GZ8">
            <v>58.525720647951509</v>
          </cell>
          <cell r="HA8">
            <v>120.99739608608834</v>
          </cell>
          <cell r="HB8">
            <v>55.628261820842994</v>
          </cell>
          <cell r="HC8">
            <v>120.99739608608834</v>
          </cell>
          <cell r="HD8">
            <v>104.66239608608835</v>
          </cell>
          <cell r="HE8">
            <v>103.17739608608835</v>
          </cell>
          <cell r="HF8">
            <v>120.99739608608834</v>
          </cell>
          <cell r="HG8">
            <v>47.983735187996373</v>
          </cell>
          <cell r="HH8">
            <v>103.17739608608835</v>
          </cell>
          <cell r="HI8">
            <v>103.17739608608835</v>
          </cell>
        </row>
        <row r="9">
          <cell r="B9" t="str">
            <v>forest, secondary</v>
          </cell>
          <cell r="C9">
            <v>63.696999999999989</v>
          </cell>
          <cell r="D9">
            <v>28.275207114537803</v>
          </cell>
          <cell r="E9">
            <v>122.94333674673126</v>
          </cell>
          <cell r="F9">
            <v>28.678376549208998</v>
          </cell>
          <cell r="G9">
            <v>59.039381396536001</v>
          </cell>
          <cell r="H9">
            <v>37.659765160855621</v>
          </cell>
          <cell r="I9">
            <v>58.775681009418165</v>
          </cell>
          <cell r="J9">
            <v>103.3325568882272</v>
          </cell>
          <cell r="K9">
            <v>121.05122866218473</v>
          </cell>
          <cell r="L9">
            <v>121.046879859654</v>
          </cell>
          <cell r="M9">
            <v>64.726980238709615</v>
          </cell>
          <cell r="N9">
            <v>58.775175847304894</v>
          </cell>
          <cell r="O9">
            <v>103.19391291439312</v>
          </cell>
          <cell r="P9">
            <v>29.1015997203369</v>
          </cell>
          <cell r="Q9">
            <v>104.82009620359052</v>
          </cell>
          <cell r="R9">
            <v>29.156360919945769</v>
          </cell>
          <cell r="S9">
            <v>103.2056830000659</v>
          </cell>
          <cell r="T9">
            <v>39.146726686157578</v>
          </cell>
          <cell r="U9">
            <v>121.13417236737739</v>
          </cell>
          <cell r="V9">
            <v>121.09687555472586</v>
          </cell>
          <cell r="W9">
            <v>104.66244056754377</v>
          </cell>
          <cell r="X9">
            <v>104.68146370771387</v>
          </cell>
          <cell r="Y9">
            <v>121.27436087914657</v>
          </cell>
          <cell r="Z9">
            <v>103.2537592220817</v>
          </cell>
          <cell r="AA9">
            <v>31.824003824988331</v>
          </cell>
          <cell r="AB9">
            <v>121.30965474293461</v>
          </cell>
          <cell r="AC9">
            <v>103.18320115412544</v>
          </cell>
          <cell r="AD9">
            <v>104.72558009437466</v>
          </cell>
          <cell r="AE9">
            <v>103.17739624907477</v>
          </cell>
          <cell r="AF9">
            <v>121.19949663739581</v>
          </cell>
          <cell r="AG9">
            <v>121.38874280303543</v>
          </cell>
          <cell r="AH9">
            <v>121.52876024566633</v>
          </cell>
          <cell r="AI9">
            <v>104.71593394650945</v>
          </cell>
          <cell r="AJ9">
            <v>103.17739610222966</v>
          </cell>
          <cell r="AK9">
            <v>103.45301205223744</v>
          </cell>
          <cell r="AL9">
            <v>103.40399336266593</v>
          </cell>
          <cell r="AM9">
            <v>121.3432050134309</v>
          </cell>
          <cell r="AN9">
            <v>36.046757400156146</v>
          </cell>
          <cell r="AO9">
            <v>103.22642600841485</v>
          </cell>
          <cell r="AP9">
            <v>103.2319640709609</v>
          </cell>
          <cell r="AQ9">
            <v>121.1643354196969</v>
          </cell>
          <cell r="AR9">
            <v>103.18576543359606</v>
          </cell>
          <cell r="AS9">
            <v>104.74768489242959</v>
          </cell>
          <cell r="AT9">
            <v>104.69331915423558</v>
          </cell>
          <cell r="AU9">
            <v>121.9188327437566</v>
          </cell>
          <cell r="AV9">
            <v>122.63552395693715</v>
          </cell>
          <cell r="AW9">
            <v>103.33357351526237</v>
          </cell>
          <cell r="AX9">
            <v>103.34668633136793</v>
          </cell>
          <cell r="AY9">
            <v>122.35605258673469</v>
          </cell>
          <cell r="AZ9">
            <v>121.17203812401694</v>
          </cell>
          <cell r="BA9">
            <v>104.69373839309729</v>
          </cell>
          <cell r="BB9">
            <v>121.09551326185114</v>
          </cell>
          <cell r="BC9">
            <v>103.20857917107377</v>
          </cell>
          <cell r="BD9">
            <v>59.081953886156143</v>
          </cell>
          <cell r="BE9">
            <v>104.69485215509683</v>
          </cell>
          <cell r="BF9">
            <v>104.66955786490165</v>
          </cell>
          <cell r="BG9">
            <v>48.908353059063913</v>
          </cell>
          <cell r="BH9">
            <v>121.89472843210797</v>
          </cell>
          <cell r="BI9">
            <v>121.46805032517058</v>
          </cell>
          <cell r="BJ9">
            <v>122.22144936692129</v>
          </cell>
          <cell r="BK9">
            <v>53.599165135918376</v>
          </cell>
          <cell r="BL9">
            <v>121.9625473130623</v>
          </cell>
          <cell r="BM9">
            <v>121.79742718432389</v>
          </cell>
          <cell r="BN9">
            <v>28.755034003695293</v>
          </cell>
          <cell r="BO9">
            <v>104.66242490098323</v>
          </cell>
          <cell r="BP9">
            <v>103.34044824911032</v>
          </cell>
          <cell r="BQ9">
            <v>42.498314540577013</v>
          </cell>
          <cell r="BR9">
            <v>35.399273066345934</v>
          </cell>
          <cell r="BS9">
            <v>122.1017177132042</v>
          </cell>
          <cell r="BT9">
            <v>73.972396462055428</v>
          </cell>
          <cell r="BU9">
            <v>104.68216872983375</v>
          </cell>
          <cell r="BV9">
            <v>121.43911180017875</v>
          </cell>
          <cell r="BW9">
            <v>103.58568196931401</v>
          </cell>
          <cell r="BX9">
            <v>103.17739609474786</v>
          </cell>
          <cell r="BY9">
            <v>58.431100125489777</v>
          </cell>
          <cell r="BZ9">
            <v>104.68288142490974</v>
          </cell>
          <cell r="CA9">
            <v>121.13179290199703</v>
          </cell>
          <cell r="CB9">
            <v>58.981167784740634</v>
          </cell>
          <cell r="CC9">
            <v>58.981894583267277</v>
          </cell>
          <cell r="CD9">
            <v>32.065167926662994</v>
          </cell>
          <cell r="CE9">
            <v>121.59300029736107</v>
          </cell>
          <cell r="CF9">
            <v>121.24427261552293</v>
          </cell>
          <cell r="CG9">
            <v>121.96232198063608</v>
          </cell>
          <cell r="CH9">
            <v>104.66810670900584</v>
          </cell>
          <cell r="CI9">
            <v>103.69072729174221</v>
          </cell>
          <cell r="CJ9">
            <v>103.31775087255608</v>
          </cell>
          <cell r="CK9">
            <v>121.42686023494801</v>
          </cell>
          <cell r="CL9">
            <v>121.81023318850544</v>
          </cell>
          <cell r="CM9">
            <v>121.96804523407491</v>
          </cell>
          <cell r="CN9">
            <v>104.66789505843862</v>
          </cell>
          <cell r="CO9">
            <v>104.66239612779883</v>
          </cell>
          <cell r="CP9">
            <v>103.42249132924894</v>
          </cell>
          <cell r="CQ9">
            <v>121.99316602909674</v>
          </cell>
          <cell r="CR9">
            <v>35.516137149463219</v>
          </cell>
          <cell r="CS9">
            <v>66.620654704374516</v>
          </cell>
          <cell r="CT9">
            <v>104.67663691436104</v>
          </cell>
          <cell r="CU9">
            <v>104.66998375410657</v>
          </cell>
          <cell r="CV9">
            <v>29.1184620524464</v>
          </cell>
          <cell r="CW9">
            <v>104.84332044245582</v>
          </cell>
          <cell r="CX9">
            <v>121.35567966713577</v>
          </cell>
          <cell r="CY9">
            <v>104.72362342988774</v>
          </cell>
          <cell r="CZ9">
            <v>104.66899825721083</v>
          </cell>
          <cell r="DA9">
            <v>37.264022110874947</v>
          </cell>
          <cell r="DB9">
            <v>40.63051620643396</v>
          </cell>
          <cell r="DC9">
            <v>103.17739629820895</v>
          </cell>
          <cell r="DD9">
            <v>35.742295573777966</v>
          </cell>
          <cell r="DE9">
            <v>28.275207114537803</v>
          </cell>
          <cell r="DF9">
            <v>122.11646741453997</v>
          </cell>
          <cell r="DG9">
            <v>104.66245757598014</v>
          </cell>
          <cell r="DH9">
            <v>58.985325487428682</v>
          </cell>
          <cell r="DI9">
            <v>67.338114108212551</v>
          </cell>
          <cell r="DJ9">
            <v>121.46326842981973</v>
          </cell>
          <cell r="DK9">
            <v>40.694448351143478</v>
          </cell>
          <cell r="DL9">
            <v>105.94205410730683</v>
          </cell>
          <cell r="DM9">
            <v>104.66246389784102</v>
          </cell>
          <cell r="DN9">
            <v>104.69848787043665</v>
          </cell>
          <cell r="DO9">
            <v>103.60824724892294</v>
          </cell>
          <cell r="DP9">
            <v>103.22429118720683</v>
          </cell>
          <cell r="DQ9">
            <v>103.32452972493319</v>
          </cell>
          <cell r="DR9">
            <v>122.11286748174689</v>
          </cell>
          <cell r="DS9">
            <v>103.18305850547416</v>
          </cell>
          <cell r="DT9">
            <v>59.101576917946147</v>
          </cell>
          <cell r="DU9">
            <v>121.5333305752747</v>
          </cell>
          <cell r="DV9">
            <v>41.653109439338479</v>
          </cell>
          <cell r="DW9">
            <v>103.73619308049285</v>
          </cell>
          <cell r="DX9">
            <v>28.374593366777436</v>
          </cell>
          <cell r="DY9">
            <v>58.822907308965924</v>
          </cell>
          <cell r="DZ9">
            <v>104.6626811527353</v>
          </cell>
          <cell r="EA9">
            <v>104.74231368006413</v>
          </cell>
          <cell r="EB9">
            <v>121.52270193638165</v>
          </cell>
          <cell r="EC9">
            <v>35.626381911880742</v>
          </cell>
          <cell r="ED9">
            <v>103.28404673474786</v>
          </cell>
          <cell r="EE9">
            <v>121.96303859876458</v>
          </cell>
          <cell r="EF9">
            <v>33.873620852473536</v>
          </cell>
          <cell r="EG9">
            <v>32.003599220794641</v>
          </cell>
          <cell r="EH9">
            <v>104.66511121422255</v>
          </cell>
          <cell r="EI9">
            <v>121.72152711138293</v>
          </cell>
          <cell r="EJ9">
            <v>106.0101878177973</v>
          </cell>
          <cell r="EK9">
            <v>121.3945387431154</v>
          </cell>
          <cell r="EL9">
            <v>42.225336935129931</v>
          </cell>
          <cell r="EM9">
            <v>103.30000464371422</v>
          </cell>
          <cell r="EN9">
            <v>104.6908154814712</v>
          </cell>
          <cell r="EO9">
            <v>35.84669677638702</v>
          </cell>
          <cell r="EP9">
            <v>39.003704336364372</v>
          </cell>
          <cell r="EQ9">
            <v>58.077765369632473</v>
          </cell>
          <cell r="ER9">
            <v>28.978516336245068</v>
          </cell>
          <cell r="ES9">
            <v>121.96118130125863</v>
          </cell>
          <cell r="ET9">
            <v>122.71034573831516</v>
          </cell>
          <cell r="EU9">
            <v>103.21659328697852</v>
          </cell>
          <cell r="EV9">
            <v>33.714732649003921</v>
          </cell>
          <cell r="EW9">
            <v>122.30001423992901</v>
          </cell>
          <cell r="EX9">
            <v>104.67578208456538</v>
          </cell>
          <cell r="EY9">
            <v>59.028936664294676</v>
          </cell>
          <cell r="EZ9">
            <v>121.60085510684348</v>
          </cell>
          <cell r="FA9">
            <v>40.129334133652499</v>
          </cell>
          <cell r="FB9">
            <v>104.66388511025045</v>
          </cell>
          <cell r="FC9">
            <v>73.972398305385028</v>
          </cell>
          <cell r="FD9">
            <v>103.54447802305776</v>
          </cell>
          <cell r="FE9">
            <v>121.70389041315855</v>
          </cell>
          <cell r="FF9">
            <v>121.11415063481616</v>
          </cell>
          <cell r="FG9">
            <v>121.35068709623413</v>
          </cell>
          <cell r="FH9">
            <v>121.27982098817468</v>
          </cell>
          <cell r="FI9">
            <v>121.59414502530583</v>
          </cell>
          <cell r="FJ9">
            <v>121.09706383654525</v>
          </cell>
          <cell r="FK9">
            <v>73.981385308612403</v>
          </cell>
          <cell r="FL9">
            <v>121.97049784764339</v>
          </cell>
          <cell r="FM9">
            <v>104.7012114159343</v>
          </cell>
          <cell r="FN9">
            <v>122.91209672742363</v>
          </cell>
          <cell r="FO9">
            <v>38.901110872436846</v>
          </cell>
          <cell r="FP9">
            <v>103.17739609337062</v>
          </cell>
          <cell r="FQ9">
            <v>104.68074801586678</v>
          </cell>
          <cell r="FR9">
            <v>121.65355681102642</v>
          </cell>
          <cell r="FS9">
            <v>121.18923149719727</v>
          </cell>
          <cell r="FT9">
            <v>121.21324362501278</v>
          </cell>
          <cell r="FU9">
            <v>104.7287535734706</v>
          </cell>
          <cell r="FV9">
            <v>104.75683403439881</v>
          </cell>
          <cell r="FW9">
            <v>122.94333674673126</v>
          </cell>
          <cell r="FX9">
            <v>35.919204845379845</v>
          </cell>
          <cell r="FY9">
            <v>63.175707800555635</v>
          </cell>
          <cell r="FZ9">
            <v>104.71929930771078</v>
          </cell>
          <cell r="GA9">
            <v>103.21276163872433</v>
          </cell>
          <cell r="GB9">
            <v>58.665206759032912</v>
          </cell>
          <cell r="GC9">
            <v>121.48652057462479</v>
          </cell>
          <cell r="GD9">
            <v>37.218084532080113</v>
          </cell>
          <cell r="GE9">
            <v>121.30297519990334</v>
          </cell>
          <cell r="GF9">
            <v>58.432499636977056</v>
          </cell>
          <cell r="GG9">
            <v>73.972407532647679</v>
          </cell>
          <cell r="GH9">
            <v>104.87634801133458</v>
          </cell>
          <cell r="GI9">
            <v>66.635962869085574</v>
          </cell>
          <cell r="GJ9">
            <v>35.971058357858759</v>
          </cell>
          <cell r="GK9">
            <v>103.29206470546718</v>
          </cell>
          <cell r="GL9">
            <v>103.5617180047478</v>
          </cell>
          <cell r="GM9">
            <v>59.098616937289634</v>
          </cell>
          <cell r="GN9">
            <v>121.90643778059982</v>
          </cell>
          <cell r="GO9">
            <v>121.16486418907988</v>
          </cell>
          <cell r="GP9">
            <v>121.21670068559254</v>
          </cell>
          <cell r="GQ9">
            <v>40.755340149430722</v>
          </cell>
          <cell r="GR9">
            <v>58.663608408596232</v>
          </cell>
          <cell r="GS9">
            <v>38.53672916187692</v>
          </cell>
          <cell r="GT9">
            <v>121.0038532413098</v>
          </cell>
          <cell r="GU9">
            <v>103.32460487280518</v>
          </cell>
          <cell r="GV9">
            <v>104.66284181490522</v>
          </cell>
          <cell r="GW9">
            <v>33.016134945331501</v>
          </cell>
          <cell r="GX9">
            <v>104.67428483509491</v>
          </cell>
          <cell r="GY9">
            <v>35.840759272077946</v>
          </cell>
          <cell r="GZ9">
            <v>58.592545975145832</v>
          </cell>
          <cell r="HA9">
            <v>121.326193607973</v>
          </cell>
          <cell r="HB9">
            <v>55.630845976586151</v>
          </cell>
          <cell r="HC9">
            <v>122.65173332297468</v>
          </cell>
          <cell r="HD9">
            <v>104.70793914954542</v>
          </cell>
          <cell r="HE9">
            <v>103.67106053657901</v>
          </cell>
          <cell r="HF9">
            <v>121.82253619504429</v>
          </cell>
          <cell r="HG9">
            <v>47.983802938113435</v>
          </cell>
          <cell r="HH9">
            <v>103.2617851890104</v>
          </cell>
          <cell r="HI9">
            <v>103.17739882186875</v>
          </cell>
        </row>
        <row r="10">
          <cell r="B10" t="str">
            <v>forest, used</v>
          </cell>
          <cell r="C10">
            <v>78.230749999999986</v>
          </cell>
          <cell r="D10">
            <v>39.977710592735434</v>
          </cell>
          <cell r="E10">
            <v>145.01304134792531</v>
          </cell>
          <cell r="F10">
            <v>51.055893940197187</v>
          </cell>
          <cell r="G10">
            <v>70.741884874733643</v>
          </cell>
          <cell r="H10">
            <v>60.037282551843802</v>
          </cell>
          <cell r="I10">
            <v>81.153198400406353</v>
          </cell>
          <cell r="J10">
            <v>115.03506036642483</v>
          </cell>
          <cell r="K10">
            <v>132.75373214038234</v>
          </cell>
          <cell r="L10">
            <v>130.29031763294094</v>
          </cell>
          <cell r="M10">
            <v>87.104497629697789</v>
          </cell>
          <cell r="N10">
            <v>70.477679325502521</v>
          </cell>
          <cell r="O10">
            <v>112.43735068768007</v>
          </cell>
          <cell r="P10">
            <v>40.804103198534534</v>
          </cell>
          <cell r="Q10">
            <v>127.19761359457871</v>
          </cell>
          <cell r="R10">
            <v>40.858864398143403</v>
          </cell>
          <cell r="S10">
            <v>113.19255924227933</v>
          </cell>
          <cell r="T10">
            <v>50.849230164355212</v>
          </cell>
          <cell r="U10">
            <v>130.37761014066433</v>
          </cell>
          <cell r="V10">
            <v>130.3403133280128</v>
          </cell>
          <cell r="W10">
            <v>116.36494404574141</v>
          </cell>
          <cell r="X10">
            <v>127.05898109870206</v>
          </cell>
          <cell r="Y10">
            <v>130.5177986524335</v>
          </cell>
          <cell r="Z10">
            <v>113.24063546429512</v>
          </cell>
          <cell r="AA10">
            <v>43.526507303185966</v>
          </cell>
          <cell r="AB10">
            <v>131.29653098514802</v>
          </cell>
          <cell r="AC10">
            <v>112.42663892741238</v>
          </cell>
          <cell r="AD10">
            <v>127.10309748536285</v>
          </cell>
          <cell r="AE10">
            <v>114.8798997272724</v>
          </cell>
          <cell r="AF10">
            <v>131.18637287960922</v>
          </cell>
          <cell r="AG10">
            <v>133.09124628123303</v>
          </cell>
          <cell r="AH10">
            <v>131.51563648787976</v>
          </cell>
          <cell r="AI10">
            <v>116.41843742470709</v>
          </cell>
          <cell r="AJ10">
            <v>113.16427234444309</v>
          </cell>
          <cell r="AK10">
            <v>113.43988829445087</v>
          </cell>
          <cell r="AL10">
            <v>112.64743113595287</v>
          </cell>
          <cell r="AM10">
            <v>131.33008125564433</v>
          </cell>
          <cell r="AN10">
            <v>47.749260878353773</v>
          </cell>
          <cell r="AO10">
            <v>125.60394339940302</v>
          </cell>
          <cell r="AP10">
            <v>113.21884031317433</v>
          </cell>
          <cell r="AQ10">
            <v>131.15121166191031</v>
          </cell>
          <cell r="AR10">
            <v>125.56328282458423</v>
          </cell>
          <cell r="AS10">
            <v>127.12520228341778</v>
          </cell>
          <cell r="AT10">
            <v>127.07083654522377</v>
          </cell>
          <cell r="AU10">
            <v>131.90570898597002</v>
          </cell>
          <cell r="AV10">
            <v>145.01304134792531</v>
          </cell>
          <cell r="AW10">
            <v>115.03607699346</v>
          </cell>
          <cell r="AX10">
            <v>112.59012410465488</v>
          </cell>
          <cell r="AY10">
            <v>132.34292882894812</v>
          </cell>
          <cell r="AZ10">
            <v>131.15891436623036</v>
          </cell>
          <cell r="BA10">
            <v>127.07125578408548</v>
          </cell>
          <cell r="BB10">
            <v>130.33895103513808</v>
          </cell>
          <cell r="BC10">
            <v>113.19545541328719</v>
          </cell>
          <cell r="BD10">
            <v>70.784457364353784</v>
          </cell>
          <cell r="BE10">
            <v>127.07236954608501</v>
          </cell>
          <cell r="BF10">
            <v>114.65643410711509</v>
          </cell>
          <cell r="BG10">
            <v>60.61085653726154</v>
          </cell>
          <cell r="BH10">
            <v>131.88160467432138</v>
          </cell>
          <cell r="BI10">
            <v>133.17055380336819</v>
          </cell>
          <cell r="BJ10">
            <v>133.92395284511889</v>
          </cell>
          <cell r="BK10">
            <v>75.976682526906558</v>
          </cell>
          <cell r="BL10">
            <v>133.66505079125992</v>
          </cell>
          <cell r="BM10">
            <v>131.78430342653732</v>
          </cell>
          <cell r="BN10">
            <v>40.457537481892928</v>
          </cell>
          <cell r="BO10">
            <v>114.64930114319667</v>
          </cell>
          <cell r="BP10">
            <v>115.04295172730795</v>
          </cell>
          <cell r="BQ10">
            <v>54.200818018774648</v>
          </cell>
          <cell r="BR10">
            <v>57.776790457334116</v>
          </cell>
          <cell r="BS10">
            <v>131.34515548649114</v>
          </cell>
          <cell r="BT10">
            <v>85.674899940253056</v>
          </cell>
          <cell r="BU10">
            <v>127.05968612082194</v>
          </cell>
          <cell r="BV10">
            <v>130.68254957346571</v>
          </cell>
          <cell r="BW10">
            <v>113.57255821152744</v>
          </cell>
          <cell r="BX10">
            <v>112.4208338680348</v>
          </cell>
          <cell r="BY10">
            <v>70.133603603687405</v>
          </cell>
          <cell r="BZ10">
            <v>116.38538490310738</v>
          </cell>
          <cell r="CA10">
            <v>131.11866914421046</v>
          </cell>
          <cell r="CB10">
            <v>70.68367126293829</v>
          </cell>
          <cell r="CC10">
            <v>70.684398061464918</v>
          </cell>
          <cell r="CD10">
            <v>42.052044168876435</v>
          </cell>
          <cell r="CE10">
            <v>131.57987653957449</v>
          </cell>
          <cell r="CF10">
            <v>130.48771038880986</v>
          </cell>
          <cell r="CG10">
            <v>131.9491982228495</v>
          </cell>
          <cell r="CH10">
            <v>116.37061018720348</v>
          </cell>
          <cell r="CI10">
            <v>113.67760353395563</v>
          </cell>
          <cell r="CJ10">
            <v>112.56118864584302</v>
          </cell>
          <cell r="CK10">
            <v>131.41373647716145</v>
          </cell>
          <cell r="CL10">
            <v>133.51273666670303</v>
          </cell>
          <cell r="CM10">
            <v>133.67054871227253</v>
          </cell>
          <cell r="CN10">
            <v>114.65477130065206</v>
          </cell>
          <cell r="CO10">
            <v>127.03991351878702</v>
          </cell>
          <cell r="CP10">
            <v>113.40936757146235</v>
          </cell>
          <cell r="CQ10">
            <v>131.98004227131017</v>
          </cell>
          <cell r="CR10">
            <v>47.218640627660854</v>
          </cell>
          <cell r="CS10">
            <v>76.607530946587943</v>
          </cell>
          <cell r="CT10">
            <v>127.05415430534923</v>
          </cell>
          <cell r="CU10">
            <v>116.37248723230421</v>
          </cell>
          <cell r="CV10">
            <v>40.820965530644031</v>
          </cell>
          <cell r="CW10">
            <v>116.54582392065346</v>
          </cell>
          <cell r="CX10">
            <v>131.34255590934919</v>
          </cell>
          <cell r="CY10">
            <v>116.42612690808538</v>
          </cell>
          <cell r="CZ10">
            <v>127.04651564819902</v>
          </cell>
          <cell r="DA10">
            <v>48.966525589072575</v>
          </cell>
          <cell r="DB10">
            <v>50.617392448647394</v>
          </cell>
          <cell r="DC10">
            <v>113.16427254042237</v>
          </cell>
          <cell r="DD10">
            <v>47.4447990519756</v>
          </cell>
          <cell r="DE10">
            <v>39.977710592735434</v>
          </cell>
          <cell r="DF10">
            <v>133.81897089273758</v>
          </cell>
          <cell r="DG10">
            <v>114.64933381819358</v>
          </cell>
          <cell r="DH10">
            <v>70.687828965626338</v>
          </cell>
          <cell r="DI10">
            <v>79.040617586410178</v>
          </cell>
          <cell r="DJ10">
            <v>130.70670620310668</v>
          </cell>
          <cell r="DK10">
            <v>63.071965742131667</v>
          </cell>
          <cell r="DL10">
            <v>128.31957149829503</v>
          </cell>
          <cell r="DM10">
            <v>116.36496737603866</v>
          </cell>
          <cell r="DN10">
            <v>116.40099134863429</v>
          </cell>
          <cell r="DO10">
            <v>113.59512349113635</v>
          </cell>
          <cell r="DP10">
            <v>114.92679466540446</v>
          </cell>
          <cell r="DQ10">
            <v>113.31140596714661</v>
          </cell>
          <cell r="DR10">
            <v>132.0997437239603</v>
          </cell>
          <cell r="DS10">
            <v>114.88556198367179</v>
          </cell>
          <cell r="DT10">
            <v>70.804080396143789</v>
          </cell>
          <cell r="DU10">
            <v>131.52020681748812</v>
          </cell>
          <cell r="DV10">
            <v>64.030626830326668</v>
          </cell>
          <cell r="DW10">
            <v>115.43869655869049</v>
          </cell>
          <cell r="DX10">
            <v>50.752110757765621</v>
          </cell>
          <cell r="DY10">
            <v>70.525410787163551</v>
          </cell>
          <cell r="DZ10">
            <v>114.64955739494874</v>
          </cell>
          <cell r="EA10">
            <v>127.11983107105232</v>
          </cell>
          <cell r="EB10">
            <v>131.50957817859506</v>
          </cell>
          <cell r="EC10">
            <v>58.00389930286893</v>
          </cell>
          <cell r="ED10">
            <v>114.98655021294549</v>
          </cell>
          <cell r="EE10">
            <v>133.6655420769622</v>
          </cell>
          <cell r="EF10">
            <v>56.251138243461725</v>
          </cell>
          <cell r="EG10">
            <v>54.381116611782829</v>
          </cell>
          <cell r="EH10">
            <v>114.65198745643599</v>
          </cell>
          <cell r="EI10">
            <v>133.42403058958052</v>
          </cell>
          <cell r="EJ10">
            <v>128.38770520878549</v>
          </cell>
          <cell r="EK10">
            <v>131.38141498532883</v>
          </cell>
          <cell r="EL10">
            <v>64.60285432611812</v>
          </cell>
          <cell r="EM10">
            <v>115.00250812191184</v>
          </cell>
          <cell r="EN10">
            <v>127.06833287245939</v>
          </cell>
          <cell r="EO10">
            <v>58.224214167375202</v>
          </cell>
          <cell r="EP10">
            <v>50.706207814562006</v>
          </cell>
          <cell r="EQ10">
            <v>80.455282760620648</v>
          </cell>
          <cell r="ER10">
            <v>40.681019814442699</v>
          </cell>
          <cell r="ES10">
            <v>131.94805754347206</v>
          </cell>
          <cell r="ET10">
            <v>132.69722198052858</v>
          </cell>
          <cell r="EU10">
            <v>112.46003106026546</v>
          </cell>
          <cell r="EV10">
            <v>56.092250039992109</v>
          </cell>
          <cell r="EW10">
            <v>134.00251771812663</v>
          </cell>
          <cell r="EX10">
            <v>116.37828556276303</v>
          </cell>
          <cell r="EY10">
            <v>81.406454055282865</v>
          </cell>
          <cell r="EZ10">
            <v>131.5877313490569</v>
          </cell>
          <cell r="FA10">
            <v>51.831837611850126</v>
          </cell>
          <cell r="FB10">
            <v>116.36638858844809</v>
          </cell>
          <cell r="FC10">
            <v>85.674901783582655</v>
          </cell>
          <cell r="FD10">
            <v>115.24698150125539</v>
          </cell>
          <cell r="FE10">
            <v>133.40639389135615</v>
          </cell>
          <cell r="FF10">
            <v>132.81665411301375</v>
          </cell>
          <cell r="FG10">
            <v>133.05319057443174</v>
          </cell>
          <cell r="FH10">
            <v>130.52325876146162</v>
          </cell>
          <cell r="FI10">
            <v>133.29664850350343</v>
          </cell>
          <cell r="FJ10">
            <v>132.79956731474286</v>
          </cell>
          <cell r="FK10">
            <v>85.68388878681003</v>
          </cell>
          <cell r="FL10">
            <v>133.673001325841</v>
          </cell>
          <cell r="FM10">
            <v>116.40371489413194</v>
          </cell>
          <cell r="FN10">
            <v>134.61460020562123</v>
          </cell>
          <cell r="FO10">
            <v>61.278628263425034</v>
          </cell>
          <cell r="FP10">
            <v>114.87989957156825</v>
          </cell>
          <cell r="FQ10">
            <v>127.05826540685497</v>
          </cell>
          <cell r="FR10">
            <v>131.64043305323983</v>
          </cell>
          <cell r="FS10">
            <v>131.1761077394107</v>
          </cell>
          <cell r="FT10">
            <v>132.91574710321038</v>
          </cell>
          <cell r="FU10">
            <v>127.10627096445879</v>
          </cell>
          <cell r="FV10">
            <v>127.134351425387</v>
          </cell>
          <cell r="FW10">
            <v>134.64584022492886</v>
          </cell>
          <cell r="FX10">
            <v>47.621708323577472</v>
          </cell>
          <cell r="FY10">
            <v>85.553225191543817</v>
          </cell>
          <cell r="FZ10">
            <v>116.42180278590843</v>
          </cell>
          <cell r="GA10">
            <v>112.45619941201127</v>
          </cell>
          <cell r="GB10">
            <v>70.36771023723054</v>
          </cell>
          <cell r="GC10">
            <v>131.4733968168382</v>
          </cell>
          <cell r="GD10">
            <v>59.595601923068301</v>
          </cell>
          <cell r="GE10">
            <v>131.28985144211677</v>
          </cell>
          <cell r="GF10">
            <v>70.135003115174698</v>
          </cell>
          <cell r="GG10">
            <v>85.674911010845307</v>
          </cell>
          <cell r="GH10">
            <v>127.25386540232277</v>
          </cell>
          <cell r="GI10">
            <v>76.622839111299015</v>
          </cell>
          <cell r="GJ10">
            <v>47.673561836056386</v>
          </cell>
          <cell r="GK10">
            <v>113.27894094768061</v>
          </cell>
          <cell r="GL10">
            <v>113.54859424696123</v>
          </cell>
          <cell r="GM10">
            <v>81.476134328277823</v>
          </cell>
          <cell r="GN10">
            <v>133.60894125879742</v>
          </cell>
          <cell r="GO10">
            <v>131.15174043129329</v>
          </cell>
          <cell r="GP10">
            <v>130.46013845887947</v>
          </cell>
          <cell r="GQ10">
            <v>63.132857540418904</v>
          </cell>
          <cell r="GR10">
            <v>70.366111886793874</v>
          </cell>
          <cell r="GS10">
            <v>50.239232640074547</v>
          </cell>
          <cell r="GT10">
            <v>130.99072948352321</v>
          </cell>
          <cell r="GU10">
            <v>113.31148111501861</v>
          </cell>
          <cell r="GV10">
            <v>114.64971805711866</v>
          </cell>
          <cell r="GW10">
            <v>44.718638423529136</v>
          </cell>
          <cell r="GX10">
            <v>116.37678831329255</v>
          </cell>
          <cell r="GY10">
            <v>58.218276663066128</v>
          </cell>
          <cell r="GZ10">
            <v>67.835983748432781</v>
          </cell>
          <cell r="HA10">
            <v>133.02869708617061</v>
          </cell>
          <cell r="HB10">
            <v>67.333349454783786</v>
          </cell>
          <cell r="HC10">
            <v>131.89517109626161</v>
          </cell>
          <cell r="HD10">
            <v>127.08545654053361</v>
          </cell>
          <cell r="HE10">
            <v>113.65793677879242</v>
          </cell>
          <cell r="HF10">
            <v>133.52503967324191</v>
          </cell>
          <cell r="HG10">
            <v>70.361320329101616</v>
          </cell>
          <cell r="HH10">
            <v>113.24866143122382</v>
          </cell>
          <cell r="HI10">
            <v>125.55491621285692</v>
          </cell>
        </row>
        <row r="11">
          <cell r="B11" t="str">
            <v>forest, extensive</v>
          </cell>
          <cell r="C11">
            <v>68.547999999999988</v>
          </cell>
          <cell r="D11">
            <v>33.22520711453781</v>
          </cell>
          <cell r="E11">
            <v>125.94739608608835</v>
          </cell>
          <cell r="F11">
            <v>33.627846070005937</v>
          </cell>
          <cell r="G11">
            <v>63.906366706983633</v>
          </cell>
          <cell r="H11">
            <v>42.608487045030195</v>
          </cell>
          <cell r="I11">
            <v>63.37896593274796</v>
          </cell>
          <cell r="J11">
            <v>108.12739608608835</v>
          </cell>
          <cell r="K11">
            <v>125.94739608608835</v>
          </cell>
          <cell r="L11">
            <v>125.94739608608835</v>
          </cell>
          <cell r="M11">
            <v>69.639374234139339</v>
          </cell>
          <cell r="N11">
            <v>63.724409689746686</v>
          </cell>
          <cell r="O11">
            <v>108.12739608608835</v>
          </cell>
          <cell r="P11">
            <v>34.051444869763877</v>
          </cell>
          <cell r="Q11">
            <v>109.61239608608835</v>
          </cell>
          <cell r="R11">
            <v>34.106287863965008</v>
          </cell>
          <cell r="S11">
            <v>108.12739608608835</v>
          </cell>
          <cell r="T11">
            <v>44.096368842668667</v>
          </cell>
          <cell r="U11">
            <v>125.94739608608835</v>
          </cell>
          <cell r="V11">
            <v>125.94739608608835</v>
          </cell>
          <cell r="W11">
            <v>109.61239608608835</v>
          </cell>
          <cell r="X11">
            <v>109.61239608608835</v>
          </cell>
          <cell r="Y11">
            <v>125.94739608608835</v>
          </cell>
          <cell r="Z11">
            <v>108.12739608608835</v>
          </cell>
          <cell r="AA11">
            <v>36.744685395182699</v>
          </cell>
          <cell r="AB11">
            <v>125.94739608608835</v>
          </cell>
          <cell r="AC11">
            <v>108.12739608608835</v>
          </cell>
          <cell r="AD11">
            <v>109.61239608608835</v>
          </cell>
          <cell r="AE11">
            <v>108.12739608608835</v>
          </cell>
          <cell r="AF11">
            <v>125.94739608608835</v>
          </cell>
          <cell r="AG11">
            <v>125.94739608608835</v>
          </cell>
          <cell r="AH11">
            <v>125.94739608608835</v>
          </cell>
          <cell r="AI11">
            <v>109.61239608608835</v>
          </cell>
          <cell r="AJ11">
            <v>108.12739608608835</v>
          </cell>
          <cell r="AK11">
            <v>108.12739608608835</v>
          </cell>
          <cell r="AL11">
            <v>108.12739608608835</v>
          </cell>
          <cell r="AM11">
            <v>125.94739608608835</v>
          </cell>
          <cell r="AN11">
            <v>40.996757398074188</v>
          </cell>
          <cell r="AO11">
            <v>108.12739608608835</v>
          </cell>
          <cell r="AP11">
            <v>108.12739608608835</v>
          </cell>
          <cell r="AQ11">
            <v>125.94739608608835</v>
          </cell>
          <cell r="AR11">
            <v>108.12739608608835</v>
          </cell>
          <cell r="AS11">
            <v>109.61239608608835</v>
          </cell>
          <cell r="AT11">
            <v>109.61239608608835</v>
          </cell>
          <cell r="AU11">
            <v>125.94739608608835</v>
          </cell>
          <cell r="AV11">
            <v>125.94739608608835</v>
          </cell>
          <cell r="AW11">
            <v>108.12739608608835</v>
          </cell>
          <cell r="AX11">
            <v>108.12739608608835</v>
          </cell>
          <cell r="AY11">
            <v>125.94739608608835</v>
          </cell>
          <cell r="AZ11">
            <v>125.94739608608835</v>
          </cell>
          <cell r="BA11">
            <v>109.61239608608835</v>
          </cell>
          <cell r="BB11">
            <v>125.94739608608835</v>
          </cell>
          <cell r="BC11">
            <v>108.12739608608835</v>
          </cell>
          <cell r="BD11">
            <v>63.991511686223916</v>
          </cell>
          <cell r="BE11">
            <v>109.61239608608835</v>
          </cell>
          <cell r="BF11">
            <v>109.61239608608835</v>
          </cell>
          <cell r="BG11">
            <v>53.858236922409112</v>
          </cell>
          <cell r="BH11">
            <v>125.94739608608835</v>
          </cell>
          <cell r="BI11">
            <v>125.94739608608835</v>
          </cell>
          <cell r="BJ11">
            <v>125.94739608608835</v>
          </cell>
          <cell r="BK11">
            <v>58.549090625062547</v>
          </cell>
          <cell r="BL11">
            <v>125.94739608608835</v>
          </cell>
          <cell r="BM11">
            <v>125.94739608608835</v>
          </cell>
          <cell r="BN11">
            <v>33.704589548868427</v>
          </cell>
          <cell r="BO11">
            <v>109.61239608608835</v>
          </cell>
          <cell r="BP11">
            <v>108.12739608608835</v>
          </cell>
          <cell r="BQ11">
            <v>47.448314538425898</v>
          </cell>
          <cell r="BR11">
            <v>40.326476701620535</v>
          </cell>
          <cell r="BS11">
            <v>125.94739608608835</v>
          </cell>
          <cell r="BT11">
            <v>78.922395710121322</v>
          </cell>
          <cell r="BU11">
            <v>109.61239608608835</v>
          </cell>
          <cell r="BV11">
            <v>125.94739608608835</v>
          </cell>
          <cell r="BW11">
            <v>108.12739608608835</v>
          </cell>
          <cell r="BX11">
            <v>108.12739608608835</v>
          </cell>
          <cell r="BY11">
            <v>63.360450916484581</v>
          </cell>
          <cell r="BZ11">
            <v>109.61239608608835</v>
          </cell>
          <cell r="CA11">
            <v>125.94739608608835</v>
          </cell>
          <cell r="CB11">
            <v>63.789939483392914</v>
          </cell>
          <cell r="CC11">
            <v>63.791393080446184</v>
          </cell>
          <cell r="CD11">
            <v>37.015167879294317</v>
          </cell>
          <cell r="CE11">
            <v>125.94739608608835</v>
          </cell>
          <cell r="CF11">
            <v>125.94739608608835</v>
          </cell>
          <cell r="CG11">
            <v>125.94739608608835</v>
          </cell>
          <cell r="CH11">
            <v>109.61239608608835</v>
          </cell>
          <cell r="CI11">
            <v>108.12739608608835</v>
          </cell>
          <cell r="CJ11">
            <v>108.12739608608835</v>
          </cell>
          <cell r="CK11">
            <v>125.94739608608835</v>
          </cell>
          <cell r="CL11">
            <v>125.94739608608835</v>
          </cell>
          <cell r="CM11">
            <v>125.94739608608835</v>
          </cell>
          <cell r="CN11">
            <v>109.61239608608835</v>
          </cell>
          <cell r="CO11">
            <v>109.61239608608835</v>
          </cell>
          <cell r="CP11">
            <v>108.12739608608835</v>
          </cell>
          <cell r="CQ11">
            <v>125.94739608608835</v>
          </cell>
          <cell r="CR11">
            <v>40.465975914072104</v>
          </cell>
          <cell r="CS11">
            <v>71.566329583791102</v>
          </cell>
          <cell r="CT11">
            <v>109.61239608608835</v>
          </cell>
          <cell r="CU11">
            <v>109.61239608608835</v>
          </cell>
          <cell r="CV11">
            <v>34.068326241471006</v>
          </cell>
          <cell r="CW11">
            <v>109.61239608608835</v>
          </cell>
          <cell r="CX11">
            <v>125.94739608608835</v>
          </cell>
          <cell r="CY11">
            <v>109.61239608608835</v>
          </cell>
          <cell r="CZ11">
            <v>109.61239608608835</v>
          </cell>
          <cell r="DA11">
            <v>42.211770165313077</v>
          </cell>
          <cell r="DB11">
            <v>45.580112177639592</v>
          </cell>
          <cell r="DC11">
            <v>108.12739608608835</v>
          </cell>
          <cell r="DD11">
            <v>40.691654197818345</v>
          </cell>
          <cell r="DE11">
            <v>33.22520711453781</v>
          </cell>
          <cell r="DF11">
            <v>125.94739608608835</v>
          </cell>
          <cell r="DG11">
            <v>109.61239608608835</v>
          </cell>
          <cell r="DH11">
            <v>63.798254888768994</v>
          </cell>
          <cell r="DI11">
            <v>72.279927786359153</v>
          </cell>
          <cell r="DJ11">
            <v>125.94739608608835</v>
          </cell>
          <cell r="DK11">
            <v>45.644281530998022</v>
          </cell>
          <cell r="DL11">
            <v>109.61239608608835</v>
          </cell>
          <cell r="DM11">
            <v>109.61239608608835</v>
          </cell>
          <cell r="DN11">
            <v>109.61239608608835</v>
          </cell>
          <cell r="DO11">
            <v>108.12739608608835</v>
          </cell>
          <cell r="DP11">
            <v>108.12739608608835</v>
          </cell>
          <cell r="DQ11">
            <v>108.12739608608835</v>
          </cell>
          <cell r="DR11">
            <v>125.94739608608835</v>
          </cell>
          <cell r="DS11">
            <v>108.12739608608835</v>
          </cell>
          <cell r="DT11">
            <v>64.030757749803925</v>
          </cell>
          <cell r="DU11">
            <v>125.94739608608835</v>
          </cell>
          <cell r="DV11">
            <v>46.602307243839775</v>
          </cell>
          <cell r="DW11">
            <v>108.12739608608835</v>
          </cell>
          <cell r="DX11">
            <v>33.323939930537755</v>
          </cell>
          <cell r="DY11">
            <v>63.767035376132739</v>
          </cell>
          <cell r="DZ11">
            <v>109.61239608608835</v>
          </cell>
          <cell r="EA11">
            <v>109.61239608608835</v>
          </cell>
          <cell r="EB11">
            <v>125.94739608608835</v>
          </cell>
          <cell r="EC11">
            <v>40.576276482565156</v>
          </cell>
          <cell r="ED11">
            <v>108.12739608608835</v>
          </cell>
          <cell r="EE11">
            <v>125.94739608608835</v>
          </cell>
          <cell r="EF11">
            <v>38.823480679815987</v>
          </cell>
          <cell r="EG11">
            <v>36.93634747034141</v>
          </cell>
          <cell r="EH11">
            <v>109.61239608608835</v>
          </cell>
          <cell r="EI11">
            <v>125.94739608608835</v>
          </cell>
          <cell r="EJ11">
            <v>109.61239608608835</v>
          </cell>
          <cell r="EK11">
            <v>125.94739608608835</v>
          </cell>
          <cell r="EL11">
            <v>47.173169640611249</v>
          </cell>
          <cell r="EM11">
            <v>108.12739608608835</v>
          </cell>
          <cell r="EN11">
            <v>109.61239608608835</v>
          </cell>
          <cell r="EO11">
            <v>40.796595988746759</v>
          </cell>
          <cell r="EP11">
            <v>43.95255635343959</v>
          </cell>
          <cell r="EQ11">
            <v>63.027463873391184</v>
          </cell>
          <cell r="ER11">
            <v>33.928391414203219</v>
          </cell>
          <cell r="ES11">
            <v>125.94739608608835</v>
          </cell>
          <cell r="ET11">
            <v>125.94739608608835</v>
          </cell>
          <cell r="EU11">
            <v>108.12739608608835</v>
          </cell>
          <cell r="EV11">
            <v>37.729704484915615</v>
          </cell>
          <cell r="EW11">
            <v>125.94739608608835</v>
          </cell>
          <cell r="EX11">
            <v>109.61239608608835</v>
          </cell>
          <cell r="EY11">
            <v>63.885477242500968</v>
          </cell>
          <cell r="EZ11">
            <v>125.94739608608835</v>
          </cell>
          <cell r="FA11">
            <v>45.079036362563073</v>
          </cell>
          <cell r="FB11">
            <v>109.61239608608835</v>
          </cell>
          <cell r="FC11">
            <v>78.922393866791722</v>
          </cell>
          <cell r="FD11">
            <v>108.12739608608835</v>
          </cell>
          <cell r="FE11">
            <v>125.94739608608835</v>
          </cell>
          <cell r="FF11">
            <v>125.94739608608835</v>
          </cell>
          <cell r="FG11">
            <v>125.94739608608835</v>
          </cell>
          <cell r="FH11">
            <v>125.94739608608835</v>
          </cell>
          <cell r="FI11">
            <v>125.94739608608835</v>
          </cell>
          <cell r="FJ11">
            <v>125.94739608608835</v>
          </cell>
          <cell r="FK11">
            <v>78.913406863564347</v>
          </cell>
          <cell r="FL11">
            <v>125.94739608608835</v>
          </cell>
          <cell r="FM11">
            <v>109.61239608608835</v>
          </cell>
          <cell r="FN11">
            <v>125.94739608608835</v>
          </cell>
          <cell r="FO11">
            <v>43.849069579956947</v>
          </cell>
          <cell r="FP11">
            <v>108.12739608608835</v>
          </cell>
          <cell r="FQ11">
            <v>109.61239608608835</v>
          </cell>
          <cell r="FR11">
            <v>125.94739608608835</v>
          </cell>
          <cell r="FS11">
            <v>125.94739608608835</v>
          </cell>
          <cell r="FT11">
            <v>125.94739608608835</v>
          </cell>
          <cell r="FU11">
            <v>109.61239608608835</v>
          </cell>
          <cell r="FV11">
            <v>109.61239608608835</v>
          </cell>
          <cell r="FW11">
            <v>125.94739608608835</v>
          </cell>
          <cell r="FX11">
            <v>40.869131597842731</v>
          </cell>
          <cell r="FY11">
            <v>68.12570676755827</v>
          </cell>
          <cell r="FZ11">
            <v>109.61239608608835</v>
          </cell>
          <cell r="GA11">
            <v>108.12739608608835</v>
          </cell>
          <cell r="GB11">
            <v>63.549431533928626</v>
          </cell>
          <cell r="GC11">
            <v>125.94739608608835</v>
          </cell>
          <cell r="GD11">
            <v>42.168044291479816</v>
          </cell>
          <cell r="GE11">
            <v>125.94739608608835</v>
          </cell>
          <cell r="GF11">
            <v>63.175311384089497</v>
          </cell>
          <cell r="GG11">
            <v>78.922384639529071</v>
          </cell>
          <cell r="GH11">
            <v>109.61239608608835</v>
          </cell>
          <cell r="GI11">
            <v>71.579826940833996</v>
          </cell>
          <cell r="GJ11">
            <v>40.921058334365632</v>
          </cell>
          <cell r="GK11">
            <v>108.12739608608835</v>
          </cell>
          <cell r="GL11">
            <v>108.12739608608835</v>
          </cell>
          <cell r="GM11">
            <v>64.024837788490899</v>
          </cell>
          <cell r="GN11">
            <v>125.94739608608835</v>
          </cell>
          <cell r="GO11">
            <v>125.94739608608835</v>
          </cell>
          <cell r="GP11">
            <v>125.94739608608835</v>
          </cell>
          <cell r="GQ11">
            <v>45.705267552754108</v>
          </cell>
          <cell r="GR11">
            <v>63.594002679030062</v>
          </cell>
          <cell r="GS11">
            <v>43.485035890708829</v>
          </cell>
          <cell r="GT11">
            <v>125.94739608608835</v>
          </cell>
          <cell r="GU11">
            <v>108.12739608608835</v>
          </cell>
          <cell r="GV11">
            <v>109.61239608608835</v>
          </cell>
          <cell r="GW11">
            <v>37.964838593746052</v>
          </cell>
          <cell r="GX11">
            <v>109.61239608608835</v>
          </cell>
          <cell r="GY11">
            <v>40.717052296911511</v>
          </cell>
          <cell r="GZ11">
            <v>63.475720647951512</v>
          </cell>
          <cell r="HA11">
            <v>125.94739608608835</v>
          </cell>
          <cell r="HB11">
            <v>60.578261820842997</v>
          </cell>
          <cell r="HC11">
            <v>125.94739608608835</v>
          </cell>
          <cell r="HD11">
            <v>109.61239608608835</v>
          </cell>
          <cell r="HE11">
            <v>108.12739608608835</v>
          </cell>
          <cell r="HF11">
            <v>125.94739608608835</v>
          </cell>
          <cell r="HG11">
            <v>52.933735187996369</v>
          </cell>
          <cell r="HH11">
            <v>108.12739608608835</v>
          </cell>
          <cell r="HI11">
            <v>108.12739608608835</v>
          </cell>
        </row>
        <row r="12">
          <cell r="B12" t="str">
            <v>forest, intensive</v>
          </cell>
          <cell r="C12">
            <v>78.230749999999986</v>
          </cell>
          <cell r="D12">
            <v>39.977710592735434</v>
          </cell>
          <cell r="E12">
            <v>145.01304134792531</v>
          </cell>
          <cell r="F12">
            <v>51.055893940197187</v>
          </cell>
          <cell r="G12">
            <v>70.741884874733643</v>
          </cell>
          <cell r="H12">
            <v>60.037282551843802</v>
          </cell>
          <cell r="I12">
            <v>81.153198400406353</v>
          </cell>
          <cell r="J12">
            <v>115.03506036642483</v>
          </cell>
          <cell r="K12">
            <v>132.75373214038234</v>
          </cell>
          <cell r="L12">
            <v>130.29031763294094</v>
          </cell>
          <cell r="M12">
            <v>87.104497629697789</v>
          </cell>
          <cell r="N12">
            <v>70.477679325502521</v>
          </cell>
          <cell r="O12">
            <v>112.43735068768007</v>
          </cell>
          <cell r="P12">
            <v>40.804103198534534</v>
          </cell>
          <cell r="Q12">
            <v>127.19761359457871</v>
          </cell>
          <cell r="R12">
            <v>40.858864398143403</v>
          </cell>
          <cell r="S12">
            <v>113.19255924227933</v>
          </cell>
          <cell r="T12">
            <v>50.849230164355212</v>
          </cell>
          <cell r="U12">
            <v>130.37761014066433</v>
          </cell>
          <cell r="V12">
            <v>130.3403133280128</v>
          </cell>
          <cell r="W12">
            <v>116.36494404574141</v>
          </cell>
          <cell r="X12">
            <v>127.05898109870206</v>
          </cell>
          <cell r="Y12">
            <v>130.5177986524335</v>
          </cell>
          <cell r="Z12">
            <v>113.24063546429512</v>
          </cell>
          <cell r="AA12">
            <v>43.526507303185966</v>
          </cell>
          <cell r="AB12">
            <v>131.29653098514802</v>
          </cell>
          <cell r="AC12">
            <v>112.42663892741238</v>
          </cell>
          <cell r="AD12">
            <v>127.10309748536285</v>
          </cell>
          <cell r="AE12">
            <v>114.8798997272724</v>
          </cell>
          <cell r="AF12">
            <v>131.18637287960922</v>
          </cell>
          <cell r="AG12">
            <v>133.09124628123303</v>
          </cell>
          <cell r="AH12">
            <v>131.51563648787976</v>
          </cell>
          <cell r="AI12">
            <v>116.41843742470709</v>
          </cell>
          <cell r="AJ12">
            <v>113.16427234444309</v>
          </cell>
          <cell r="AK12">
            <v>113.43988829445087</v>
          </cell>
          <cell r="AL12">
            <v>112.64743113595287</v>
          </cell>
          <cell r="AM12">
            <v>131.33008125564433</v>
          </cell>
          <cell r="AN12">
            <v>47.749260878353773</v>
          </cell>
          <cell r="AO12">
            <v>125.60394339940302</v>
          </cell>
          <cell r="AP12">
            <v>113.21884031317433</v>
          </cell>
          <cell r="AQ12">
            <v>131.15121166191031</v>
          </cell>
          <cell r="AR12">
            <v>125.56328282458423</v>
          </cell>
          <cell r="AS12">
            <v>127.12520228341778</v>
          </cell>
          <cell r="AT12">
            <v>127.07083654522377</v>
          </cell>
          <cell r="AU12">
            <v>131.90570898597002</v>
          </cell>
          <cell r="AV12">
            <v>145.01304134792531</v>
          </cell>
          <cell r="AW12">
            <v>115.03607699346</v>
          </cell>
          <cell r="AX12">
            <v>112.59012410465488</v>
          </cell>
          <cell r="AY12">
            <v>132.34292882894812</v>
          </cell>
          <cell r="AZ12">
            <v>131.15891436623036</v>
          </cell>
          <cell r="BA12">
            <v>127.07125578408548</v>
          </cell>
          <cell r="BB12">
            <v>130.33895103513808</v>
          </cell>
          <cell r="BC12">
            <v>113.19545541328719</v>
          </cell>
          <cell r="BD12">
            <v>70.784457364353784</v>
          </cell>
          <cell r="BE12">
            <v>127.07236954608501</v>
          </cell>
          <cell r="BF12">
            <v>114.65643410711509</v>
          </cell>
          <cell r="BG12">
            <v>60.61085653726154</v>
          </cell>
          <cell r="BH12">
            <v>131.88160467432138</v>
          </cell>
          <cell r="BI12">
            <v>133.17055380336819</v>
          </cell>
          <cell r="BJ12">
            <v>133.92395284511889</v>
          </cell>
          <cell r="BK12">
            <v>75.976682526906558</v>
          </cell>
          <cell r="BL12">
            <v>133.66505079125992</v>
          </cell>
          <cell r="BM12">
            <v>131.78430342653732</v>
          </cell>
          <cell r="BN12">
            <v>40.457537481892928</v>
          </cell>
          <cell r="BO12">
            <v>114.64930114319667</v>
          </cell>
          <cell r="BP12">
            <v>115.04295172730795</v>
          </cell>
          <cell r="BQ12">
            <v>54.200818018774648</v>
          </cell>
          <cell r="BR12">
            <v>57.776790457334116</v>
          </cell>
          <cell r="BS12">
            <v>131.34515548649114</v>
          </cell>
          <cell r="BT12">
            <v>85.674899940253056</v>
          </cell>
          <cell r="BU12">
            <v>127.05968612082194</v>
          </cell>
          <cell r="BV12">
            <v>130.68254957346571</v>
          </cell>
          <cell r="BW12">
            <v>113.57255821152744</v>
          </cell>
          <cell r="BX12">
            <v>112.4208338680348</v>
          </cell>
          <cell r="BY12">
            <v>70.133603603687405</v>
          </cell>
          <cell r="BZ12">
            <v>116.38538490310738</v>
          </cell>
          <cell r="CA12">
            <v>131.11866914421046</v>
          </cell>
          <cell r="CB12">
            <v>70.68367126293829</v>
          </cell>
          <cell r="CC12">
            <v>70.684398061464918</v>
          </cell>
          <cell r="CD12">
            <v>42.052044168876435</v>
          </cell>
          <cell r="CE12">
            <v>131.57987653957449</v>
          </cell>
          <cell r="CF12">
            <v>130.48771038880986</v>
          </cell>
          <cell r="CG12">
            <v>131.9491982228495</v>
          </cell>
          <cell r="CH12">
            <v>116.37061018720348</v>
          </cell>
          <cell r="CI12">
            <v>113.67760353395563</v>
          </cell>
          <cell r="CJ12">
            <v>112.56118864584302</v>
          </cell>
          <cell r="CK12">
            <v>131.41373647716145</v>
          </cell>
          <cell r="CL12">
            <v>133.51273666670303</v>
          </cell>
          <cell r="CM12">
            <v>133.67054871227253</v>
          </cell>
          <cell r="CN12">
            <v>114.65477130065206</v>
          </cell>
          <cell r="CO12">
            <v>127.03991351878702</v>
          </cell>
          <cell r="CP12">
            <v>113.40936757146235</v>
          </cell>
          <cell r="CQ12">
            <v>131.98004227131017</v>
          </cell>
          <cell r="CR12">
            <v>47.218640627660854</v>
          </cell>
          <cell r="CS12">
            <v>76.607530946587943</v>
          </cell>
          <cell r="CT12">
            <v>127.05415430534923</v>
          </cell>
          <cell r="CU12">
            <v>116.37248723230421</v>
          </cell>
          <cell r="CV12">
            <v>40.820965530644031</v>
          </cell>
          <cell r="CW12">
            <v>116.54582392065346</v>
          </cell>
          <cell r="CX12">
            <v>131.34255590934919</v>
          </cell>
          <cell r="CY12">
            <v>116.42612690808538</v>
          </cell>
          <cell r="CZ12">
            <v>127.04651564819902</v>
          </cell>
          <cell r="DA12">
            <v>48.966525589072575</v>
          </cell>
          <cell r="DB12">
            <v>50.617392448647394</v>
          </cell>
          <cell r="DC12">
            <v>113.16427254042237</v>
          </cell>
          <cell r="DD12">
            <v>47.4447990519756</v>
          </cell>
          <cell r="DE12">
            <v>39.977710592735434</v>
          </cell>
          <cell r="DF12">
            <v>133.81897089273758</v>
          </cell>
          <cell r="DG12">
            <v>114.64933381819358</v>
          </cell>
          <cell r="DH12">
            <v>70.687828965626338</v>
          </cell>
          <cell r="DI12">
            <v>79.040617586410178</v>
          </cell>
          <cell r="DJ12">
            <v>130.70670620310668</v>
          </cell>
          <cell r="DK12">
            <v>63.071965742131667</v>
          </cell>
          <cell r="DL12">
            <v>128.31957149829503</v>
          </cell>
          <cell r="DM12">
            <v>116.36496737603866</v>
          </cell>
          <cell r="DN12">
            <v>116.40099134863429</v>
          </cell>
          <cell r="DO12">
            <v>113.59512349113635</v>
          </cell>
          <cell r="DP12">
            <v>114.92679466540446</v>
          </cell>
          <cell r="DQ12">
            <v>113.31140596714661</v>
          </cell>
          <cell r="DR12">
            <v>132.0997437239603</v>
          </cell>
          <cell r="DS12">
            <v>114.88556198367179</v>
          </cell>
          <cell r="DT12">
            <v>70.804080396143789</v>
          </cell>
          <cell r="DU12">
            <v>131.52020681748812</v>
          </cell>
          <cell r="DV12">
            <v>64.030626830326668</v>
          </cell>
          <cell r="DW12">
            <v>115.43869655869049</v>
          </cell>
          <cell r="DX12">
            <v>50.752110757765621</v>
          </cell>
          <cell r="DY12">
            <v>70.525410787163551</v>
          </cell>
          <cell r="DZ12">
            <v>114.64955739494874</v>
          </cell>
          <cell r="EA12">
            <v>127.11983107105232</v>
          </cell>
          <cell r="EB12">
            <v>131.50957817859506</v>
          </cell>
          <cell r="EC12">
            <v>58.00389930286893</v>
          </cell>
          <cell r="ED12">
            <v>114.98655021294549</v>
          </cell>
          <cell r="EE12">
            <v>133.6655420769622</v>
          </cell>
          <cell r="EF12">
            <v>56.251138243461725</v>
          </cell>
          <cell r="EG12">
            <v>54.381116611782829</v>
          </cell>
          <cell r="EH12">
            <v>114.65198745643599</v>
          </cell>
          <cell r="EI12">
            <v>133.42403058958052</v>
          </cell>
          <cell r="EJ12">
            <v>128.38770520878549</v>
          </cell>
          <cell r="EK12">
            <v>131.38141498532883</v>
          </cell>
          <cell r="EL12">
            <v>64.60285432611812</v>
          </cell>
          <cell r="EM12">
            <v>115.00250812191184</v>
          </cell>
          <cell r="EN12">
            <v>127.06833287245939</v>
          </cell>
          <cell r="EO12">
            <v>58.224214167375202</v>
          </cell>
          <cell r="EP12">
            <v>50.706207814562006</v>
          </cell>
          <cell r="EQ12">
            <v>80.455282760620648</v>
          </cell>
          <cell r="ER12">
            <v>40.681019814442699</v>
          </cell>
          <cell r="ES12">
            <v>131.94805754347206</v>
          </cell>
          <cell r="ET12">
            <v>132.69722198052858</v>
          </cell>
          <cell r="EU12">
            <v>112.46003106026546</v>
          </cell>
          <cell r="EV12">
            <v>56.092250039992109</v>
          </cell>
          <cell r="EW12">
            <v>134.00251771812663</v>
          </cell>
          <cell r="EX12">
            <v>116.37828556276303</v>
          </cell>
          <cell r="EY12">
            <v>81.406454055282865</v>
          </cell>
          <cell r="EZ12">
            <v>131.5877313490569</v>
          </cell>
          <cell r="FA12">
            <v>51.831837611850126</v>
          </cell>
          <cell r="FB12">
            <v>116.36638858844809</v>
          </cell>
          <cell r="FC12">
            <v>85.674901783582655</v>
          </cell>
          <cell r="FD12">
            <v>115.24698150125539</v>
          </cell>
          <cell r="FE12">
            <v>133.40639389135615</v>
          </cell>
          <cell r="FF12">
            <v>132.81665411301375</v>
          </cell>
          <cell r="FG12">
            <v>133.05319057443174</v>
          </cell>
          <cell r="FH12">
            <v>130.52325876146162</v>
          </cell>
          <cell r="FI12">
            <v>133.29664850350343</v>
          </cell>
          <cell r="FJ12">
            <v>132.79956731474286</v>
          </cell>
          <cell r="FK12">
            <v>85.68388878681003</v>
          </cell>
          <cell r="FL12">
            <v>133.673001325841</v>
          </cell>
          <cell r="FM12">
            <v>116.40371489413194</v>
          </cell>
          <cell r="FN12">
            <v>134.61460020562123</v>
          </cell>
          <cell r="FO12">
            <v>61.278628263425034</v>
          </cell>
          <cell r="FP12">
            <v>114.87989957156825</v>
          </cell>
          <cell r="FQ12">
            <v>127.05826540685497</v>
          </cell>
          <cell r="FR12">
            <v>131.64043305323983</v>
          </cell>
          <cell r="FS12">
            <v>131.1761077394107</v>
          </cell>
          <cell r="FT12">
            <v>132.91574710321038</v>
          </cell>
          <cell r="FU12">
            <v>127.10627096445879</v>
          </cell>
          <cell r="FV12">
            <v>127.134351425387</v>
          </cell>
          <cell r="FW12">
            <v>134.64584022492886</v>
          </cell>
          <cell r="FX12">
            <v>47.621708323577472</v>
          </cell>
          <cell r="FY12">
            <v>85.553225191543817</v>
          </cell>
          <cell r="FZ12">
            <v>116.42180278590843</v>
          </cell>
          <cell r="GA12">
            <v>112.45619941201127</v>
          </cell>
          <cell r="GB12">
            <v>70.36771023723054</v>
          </cell>
          <cell r="GC12">
            <v>131.4733968168382</v>
          </cell>
          <cell r="GD12">
            <v>59.595601923068301</v>
          </cell>
          <cell r="GE12">
            <v>131.28985144211677</v>
          </cell>
          <cell r="GF12">
            <v>70.135003115174698</v>
          </cell>
          <cell r="GG12">
            <v>85.674911010845307</v>
          </cell>
          <cell r="GH12">
            <v>127.25386540232277</v>
          </cell>
          <cell r="GI12">
            <v>76.622839111299015</v>
          </cell>
          <cell r="GJ12">
            <v>47.673561836056386</v>
          </cell>
          <cell r="GK12">
            <v>113.27894094768061</v>
          </cell>
          <cell r="GL12">
            <v>113.54859424696123</v>
          </cell>
          <cell r="GM12">
            <v>81.476134328277823</v>
          </cell>
          <cell r="GN12">
            <v>133.60894125879742</v>
          </cell>
          <cell r="GO12">
            <v>131.15174043129329</v>
          </cell>
          <cell r="GP12">
            <v>130.46013845887947</v>
          </cell>
          <cell r="GQ12">
            <v>63.132857540418904</v>
          </cell>
          <cell r="GR12">
            <v>70.366111886793874</v>
          </cell>
          <cell r="GS12">
            <v>50.239232640074547</v>
          </cell>
          <cell r="GT12">
            <v>130.99072948352321</v>
          </cell>
          <cell r="GU12">
            <v>113.31148111501861</v>
          </cell>
          <cell r="GV12">
            <v>114.64971805711866</v>
          </cell>
          <cell r="GW12">
            <v>44.718638423529136</v>
          </cell>
          <cell r="GX12">
            <v>116.37678831329255</v>
          </cell>
          <cell r="GY12">
            <v>58.218276663066128</v>
          </cell>
          <cell r="GZ12">
            <v>67.835983748432781</v>
          </cell>
          <cell r="HA12">
            <v>133.02869708617061</v>
          </cell>
          <cell r="HB12">
            <v>67.333349454783786</v>
          </cell>
          <cell r="HC12">
            <v>131.89517109626161</v>
          </cell>
          <cell r="HD12">
            <v>127.08545654053361</v>
          </cell>
          <cell r="HE12">
            <v>113.65793677879242</v>
          </cell>
          <cell r="HF12">
            <v>133.52503967324191</v>
          </cell>
          <cell r="HG12">
            <v>70.361320329101616</v>
          </cell>
          <cell r="HH12">
            <v>113.24866143122382</v>
          </cell>
          <cell r="HI12">
            <v>125.55491621285692</v>
          </cell>
        </row>
        <row r="13">
          <cell r="B13" t="str">
            <v>wetlands</v>
          </cell>
          <cell r="C13">
            <v>55.435172910709845</v>
          </cell>
          <cell r="D13">
            <v>6.1939021457308536</v>
          </cell>
          <cell r="E13">
            <v>205.10842932920335</v>
          </cell>
          <cell r="F13">
            <v>7.8189143242295183</v>
          </cell>
          <cell r="G13">
            <v>151.5249551618993</v>
          </cell>
          <cell r="H13">
            <v>10.529553991690833</v>
          </cell>
          <cell r="I13">
            <v>154.76339031948191</v>
          </cell>
          <cell r="J13">
            <v>74.811499882128743</v>
          </cell>
          <cell r="K13">
            <v>55.411256941760612</v>
          </cell>
          <cell r="L13">
            <v>68.639990511755855</v>
          </cell>
          <cell r="M13">
            <v>11.469808829379021</v>
          </cell>
          <cell r="N13">
            <v>25.805852705979436</v>
          </cell>
          <cell r="O13">
            <v>37.628948235171897</v>
          </cell>
          <cell r="P13">
            <v>8.1945429542717854</v>
          </cell>
          <cell r="Q13">
            <v>184.90142025782708</v>
          </cell>
          <cell r="R13">
            <v>8.2763375465339681</v>
          </cell>
          <cell r="S13">
            <v>38.127890345382518</v>
          </cell>
          <cell r="T13">
            <v>11.449826328208756</v>
          </cell>
          <cell r="U13">
            <v>205.10842932920335</v>
          </cell>
          <cell r="V13">
            <v>109.06010801344335</v>
          </cell>
          <cell r="W13">
            <v>87.284691006542204</v>
          </cell>
          <cell r="X13">
            <v>135.53598541338644</v>
          </cell>
          <cell r="Y13">
            <v>204.82805230566501</v>
          </cell>
          <cell r="Z13">
            <v>82.99115104752596</v>
          </cell>
          <cell r="AA13">
            <v>99.666204488248084</v>
          </cell>
          <cell r="AB13">
            <v>136.87533874153013</v>
          </cell>
          <cell r="AC13">
            <v>37.650371755707276</v>
          </cell>
          <cell r="AD13">
            <v>163.78423469052825</v>
          </cell>
          <cell r="AE13">
            <v>39.633362909591554</v>
          </cell>
          <cell r="AF13">
            <v>204.97778078916653</v>
          </cell>
          <cell r="AG13">
            <v>54.984599164015869</v>
          </cell>
          <cell r="AH13">
            <v>204.31925357262548</v>
          </cell>
          <cell r="AI13">
            <v>83.055280756305322</v>
          </cell>
          <cell r="AJ13">
            <v>57.702843081106394</v>
          </cell>
          <cell r="AK13">
            <v>64.829981768937671</v>
          </cell>
          <cell r="AL13">
            <v>187.10878733862631</v>
          </cell>
          <cell r="AM13">
            <v>177.46794680204712</v>
          </cell>
          <cell r="AN13">
            <v>33.56333829414703</v>
          </cell>
          <cell r="AO13">
            <v>40.410887693861149</v>
          </cell>
          <cell r="AP13">
            <v>38.01452361400748</v>
          </cell>
          <cell r="AQ13">
            <v>143.0901809786389</v>
          </cell>
          <cell r="AR13">
            <v>41.243283329950557</v>
          </cell>
          <cell r="AS13">
            <v>177.5170116713935</v>
          </cell>
          <cell r="AT13">
            <v>82.491609084377103</v>
          </cell>
          <cell r="AU13">
            <v>203.53910857644496</v>
          </cell>
          <cell r="AV13">
            <v>188.89084242280524</v>
          </cell>
          <cell r="AW13">
            <v>137.01076118458596</v>
          </cell>
          <cell r="AX13">
            <v>126.02148134670009</v>
          </cell>
          <cell r="AY13">
            <v>202.66466889048874</v>
          </cell>
          <cell r="AZ13">
            <v>119.06957306702934</v>
          </cell>
          <cell r="BA13">
            <v>155.96257462202209</v>
          </cell>
          <cell r="BB13">
            <v>114.32916439863949</v>
          </cell>
          <cell r="BC13">
            <v>53.582487072356635</v>
          </cell>
          <cell r="BD13">
            <v>48.274143915997158</v>
          </cell>
          <cell r="BE13">
            <v>96.369662791346514</v>
          </cell>
          <cell r="BF13">
            <v>108.11440598587728</v>
          </cell>
          <cell r="BG13">
            <v>8.2332568724984334</v>
          </cell>
          <cell r="BH13">
            <v>203.58731719974222</v>
          </cell>
          <cell r="BI13">
            <v>96.588263564031934</v>
          </cell>
          <cell r="BJ13">
            <v>202.93387533011554</v>
          </cell>
          <cell r="BK13">
            <v>11.733158961282873</v>
          </cell>
          <cell r="BL13">
            <v>203.45167943783352</v>
          </cell>
          <cell r="BM13">
            <v>203.78191969531036</v>
          </cell>
          <cell r="BN13">
            <v>7.9049387004295522</v>
          </cell>
          <cell r="BO13">
            <v>97.479589170343488</v>
          </cell>
          <cell r="BP13">
            <v>65.502196084408055</v>
          </cell>
          <cell r="BQ13">
            <v>9.6468575456241208</v>
          </cell>
          <cell r="BR13">
            <v>132.48196372851592</v>
          </cell>
          <cell r="BS13">
            <v>203.17333863754976</v>
          </cell>
          <cell r="BT13">
            <v>53.778048468068455</v>
          </cell>
          <cell r="BU13">
            <v>119.53703424454639</v>
          </cell>
          <cell r="BV13">
            <v>204.49855046360062</v>
          </cell>
          <cell r="BW13">
            <v>186.74541012533015</v>
          </cell>
          <cell r="BX13">
            <v>38.280885370945725</v>
          </cell>
          <cell r="BY13">
            <v>61.385408790446974</v>
          </cell>
          <cell r="BZ13">
            <v>111.74128927737921</v>
          </cell>
          <cell r="CA13">
            <v>103.05767191244834</v>
          </cell>
          <cell r="CB13">
            <v>6.1939021457308536</v>
          </cell>
          <cell r="CC13">
            <v>71.547421480500489</v>
          </cell>
          <cell r="CD13">
            <v>11.80762244844076</v>
          </cell>
          <cell r="CE13">
            <v>194.19730220796242</v>
          </cell>
          <cell r="CF13">
            <v>172.06541668553439</v>
          </cell>
          <cell r="CG13">
            <v>203.45213010268597</v>
          </cell>
          <cell r="CH13">
            <v>113.64498346028448</v>
          </cell>
          <cell r="CI13">
            <v>186.53531948047376</v>
          </cell>
          <cell r="CJ13">
            <v>184.44838069329234</v>
          </cell>
          <cell r="CK13">
            <v>204.52305359406211</v>
          </cell>
          <cell r="CL13">
            <v>126.31375509590126</v>
          </cell>
          <cell r="CM13">
            <v>176.56144765991991</v>
          </cell>
          <cell r="CN13">
            <v>72.084579569134007</v>
          </cell>
          <cell r="CO13">
            <v>189.0469818083605</v>
          </cell>
          <cell r="CP13">
            <v>151.4328639517895</v>
          </cell>
          <cell r="CQ13">
            <v>203.39044200576464</v>
          </cell>
          <cell r="CR13">
            <v>8.1881581361753941</v>
          </cell>
          <cell r="CS13">
            <v>7.5797577795052362</v>
          </cell>
          <cell r="CT13">
            <v>174.87416834042409</v>
          </cell>
          <cell r="CU13">
            <v>150.85005661091043</v>
          </cell>
          <cell r="CV13">
            <v>8.213582551898222</v>
          </cell>
          <cell r="CW13">
            <v>125.79396620492805</v>
          </cell>
          <cell r="CX13">
            <v>193.03503574121339</v>
          </cell>
          <cell r="CY13">
            <v>188.92452720418268</v>
          </cell>
          <cell r="CZ13">
            <v>110.59933235085251</v>
          </cell>
          <cell r="DA13">
            <v>9.5557242552480233</v>
          </cell>
          <cell r="DB13">
            <v>11.40364102274377</v>
          </cell>
          <cell r="DC13">
            <v>38.454388197283549</v>
          </cell>
          <cell r="DD13">
            <v>11.166293857489419</v>
          </cell>
          <cell r="DE13">
            <v>7.4154141943069272</v>
          </cell>
          <cell r="DF13">
            <v>203.14383923487821</v>
          </cell>
          <cell r="DG13">
            <v>101.67898055863756</v>
          </cell>
          <cell r="DH13">
            <v>115.07604159639556</v>
          </cell>
          <cell r="DI13">
            <v>9.999615821840834</v>
          </cell>
          <cell r="DJ13">
            <v>204.45023720431868</v>
          </cell>
          <cell r="DK13">
            <v>11.640849671657923</v>
          </cell>
          <cell r="DL13">
            <v>186.48766584934447</v>
          </cell>
          <cell r="DM13">
            <v>95.92099026756928</v>
          </cell>
          <cell r="DN13">
            <v>153.7809700017946</v>
          </cell>
          <cell r="DO13">
            <v>111.12021951612222</v>
          </cell>
          <cell r="DP13">
            <v>78.592092311172564</v>
          </cell>
          <cell r="DQ13">
            <v>66.868966684882636</v>
          </cell>
          <cell r="DR13">
            <v>203.15103910046435</v>
          </cell>
          <cell r="DS13">
            <v>43.675866908244018</v>
          </cell>
          <cell r="DT13">
            <v>92.648245031611282</v>
          </cell>
          <cell r="DU13">
            <v>204.31011291340872</v>
          </cell>
          <cell r="DV13">
            <v>11.005474318409972</v>
          </cell>
          <cell r="DW13">
            <v>66.069708008211876</v>
          </cell>
          <cell r="DX13">
            <v>7.6959572876126767</v>
          </cell>
          <cell r="DY13">
            <v>22.476140905876385</v>
          </cell>
          <cell r="DZ13">
            <v>43.087044511134152</v>
          </cell>
          <cell r="EA13">
            <v>188.8871467038299</v>
          </cell>
          <cell r="EB13">
            <v>149.78379863203247</v>
          </cell>
          <cell r="EC13">
            <v>8.2439642117064782</v>
          </cell>
          <cell r="ED13">
            <v>66.631928696413269</v>
          </cell>
          <cell r="EE13">
            <v>203.45069686642898</v>
          </cell>
          <cell r="EF13">
            <v>8.209220869742424</v>
          </cell>
          <cell r="EG13">
            <v>81.49929424370734</v>
          </cell>
          <cell r="EH13">
            <v>105.32164830600601</v>
          </cell>
          <cell r="EI13">
            <v>200.13478105814838</v>
          </cell>
          <cell r="EJ13">
            <v>186.35139842836355</v>
          </cell>
          <cell r="EK13">
            <v>204.58769657772734</v>
          </cell>
          <cell r="EL13">
            <v>9.6403752984337991</v>
          </cell>
          <cell r="EM13">
            <v>103.94653551954707</v>
          </cell>
          <cell r="EN13">
            <v>140.51851318096183</v>
          </cell>
          <cell r="EO13">
            <v>76.929279563376923</v>
          </cell>
          <cell r="EP13">
            <v>10.659686892334495</v>
          </cell>
          <cell r="EQ13">
            <v>8.0478972860140274</v>
          </cell>
          <cell r="ER13">
            <v>8.2244714854503087</v>
          </cell>
          <cell r="ES13">
            <v>203.45441146144086</v>
          </cell>
          <cell r="ET13">
            <v>201.95608258732784</v>
          </cell>
          <cell r="EU13">
            <v>68.631045368366628</v>
          </cell>
          <cell r="EV13">
            <v>71.174382652071088</v>
          </cell>
          <cell r="EW13">
            <v>202.77674558410013</v>
          </cell>
          <cell r="EX13">
            <v>84.497072037411115</v>
          </cell>
          <cell r="EY13">
            <v>86.310712318808541</v>
          </cell>
          <cell r="EZ13">
            <v>133.10519002078593</v>
          </cell>
          <cell r="FA13">
            <v>11.509898727693647</v>
          </cell>
          <cell r="FB13">
            <v>84.116717623040785</v>
          </cell>
          <cell r="FC13">
            <v>42.595869268080641</v>
          </cell>
          <cell r="FD13">
            <v>62.784958612389147</v>
          </cell>
          <cell r="FE13">
            <v>54.858845000600589</v>
          </cell>
          <cell r="FF13">
            <v>55.910337749014722</v>
          </cell>
          <cell r="FG13">
            <v>55.607090833498084</v>
          </cell>
          <cell r="FH13">
            <v>55.754499991464087</v>
          </cell>
          <cell r="FI13">
            <v>185.8067560024532</v>
          </cell>
          <cell r="FJ13">
            <v>55.894789154232477</v>
          </cell>
          <cell r="FK13">
            <v>158.31203577916133</v>
          </cell>
          <cell r="FL13">
            <v>203.43577836867138</v>
          </cell>
          <cell r="FM13">
            <v>80.50214597797779</v>
          </cell>
          <cell r="FN13">
            <v>201.88644587203254</v>
          </cell>
          <cell r="FO13">
            <v>9.7663773372225293</v>
          </cell>
          <cell r="FP13">
            <v>54.83879564277396</v>
          </cell>
          <cell r="FQ13">
            <v>97.48955730551063</v>
          </cell>
          <cell r="FR13">
            <v>204.06966044190531</v>
          </cell>
          <cell r="FS13">
            <v>204.99831106956361</v>
          </cell>
          <cell r="FT13">
            <v>76.81567434975824</v>
          </cell>
          <cell r="FU13">
            <v>123.38256705666095</v>
          </cell>
          <cell r="FV13">
            <v>188.85810599516054</v>
          </cell>
          <cell r="FW13">
            <v>201.8858379468785</v>
          </cell>
          <cell r="FX13">
            <v>8.2761459901812273</v>
          </cell>
          <cell r="FY13">
            <v>13.525910527520054</v>
          </cell>
          <cell r="FZ13">
            <v>188.93317544853659</v>
          </cell>
          <cell r="GA13">
            <v>38.463732050221743</v>
          </cell>
          <cell r="GB13">
            <v>23.130144351215343</v>
          </cell>
          <cell r="GC13">
            <v>204.40373291470854</v>
          </cell>
          <cell r="GD13">
            <v>8.3091529269960507</v>
          </cell>
          <cell r="GE13">
            <v>204.77082366415144</v>
          </cell>
          <cell r="GF13">
            <v>16.546853548631344</v>
          </cell>
          <cell r="GG13">
            <v>70.893331430723364</v>
          </cell>
          <cell r="GH13">
            <v>188.61907804128896</v>
          </cell>
          <cell r="GI13">
            <v>9.5069092540844373</v>
          </cell>
          <cell r="GJ13">
            <v>29.389747214183654</v>
          </cell>
          <cell r="GK13">
            <v>58.24815205063657</v>
          </cell>
          <cell r="GL13">
            <v>186.79333805446257</v>
          </cell>
          <cell r="GM13">
            <v>58.452755488661907</v>
          </cell>
          <cell r="GN13">
            <v>203.56389850275849</v>
          </cell>
          <cell r="GO13">
            <v>109.1025294518104</v>
          </cell>
          <cell r="GP13">
            <v>204.94337269277304</v>
          </cell>
          <cell r="GQ13">
            <v>8.2767968506807961</v>
          </cell>
          <cell r="GR13">
            <v>34.374734107695772</v>
          </cell>
          <cell r="GS13">
            <v>10.114398649029315</v>
          </cell>
          <cell r="GT13">
            <v>56.249564921759003</v>
          </cell>
          <cell r="GU13">
            <v>45.833258850276792</v>
          </cell>
          <cell r="GV13">
            <v>74.872372195672625</v>
          </cell>
          <cell r="GW13">
            <v>10.511318231670472</v>
          </cell>
          <cell r="GX13">
            <v>156.25205536947908</v>
          </cell>
          <cell r="GY13">
            <v>35.302709355792068</v>
          </cell>
          <cell r="GZ13">
            <v>61.380789402090528</v>
          </cell>
          <cell r="HA13">
            <v>55.321371397037389</v>
          </cell>
          <cell r="HB13">
            <v>9.223514073963976</v>
          </cell>
          <cell r="HC13">
            <v>202.0733074180088</v>
          </cell>
          <cell r="HD13">
            <v>39.614539726964964</v>
          </cell>
          <cell r="HE13">
            <v>186.57465299080016</v>
          </cell>
          <cell r="HF13">
            <v>203.73170167386957</v>
          </cell>
          <cell r="HG13">
            <v>8.2816434102357341</v>
          </cell>
          <cell r="HH13">
            <v>83.801348885731215</v>
          </cell>
          <cell r="HI13">
            <v>48.980246381712604</v>
          </cell>
        </row>
        <row r="14">
          <cell r="B14" t="str">
            <v>wetlands, coastal</v>
          </cell>
          <cell r="C14">
            <v>55.435172910709845</v>
          </cell>
          <cell r="D14">
            <v>6.1939021457308536</v>
          </cell>
          <cell r="E14">
            <v>205.10842932920335</v>
          </cell>
          <cell r="F14">
            <v>7.8189143242295183</v>
          </cell>
          <cell r="G14">
            <v>151.5249551618993</v>
          </cell>
          <cell r="H14">
            <v>10.529553991690833</v>
          </cell>
          <cell r="I14">
            <v>154.76339031948191</v>
          </cell>
          <cell r="J14">
            <v>74.811499882128743</v>
          </cell>
          <cell r="K14">
            <v>55.411256941760612</v>
          </cell>
          <cell r="L14">
            <v>68.639990511755855</v>
          </cell>
          <cell r="M14">
            <v>11.469808829379021</v>
          </cell>
          <cell r="N14">
            <v>25.805852705979436</v>
          </cell>
          <cell r="O14">
            <v>37.628948235171897</v>
          </cell>
          <cell r="P14">
            <v>8.1945429542717854</v>
          </cell>
          <cell r="Q14">
            <v>184.90142025782708</v>
          </cell>
          <cell r="R14">
            <v>8.2763375465339681</v>
          </cell>
          <cell r="S14">
            <v>38.127890345382518</v>
          </cell>
          <cell r="T14">
            <v>11.449826328208756</v>
          </cell>
          <cell r="U14">
            <v>205.10842932920335</v>
          </cell>
          <cell r="V14">
            <v>109.06010801344335</v>
          </cell>
          <cell r="W14">
            <v>87.284691006542204</v>
          </cell>
          <cell r="X14">
            <v>135.53598541338644</v>
          </cell>
          <cell r="Y14">
            <v>204.82805230566501</v>
          </cell>
          <cell r="Z14">
            <v>82.99115104752596</v>
          </cell>
          <cell r="AA14">
            <v>99.666204488248084</v>
          </cell>
          <cell r="AB14">
            <v>136.87533874153013</v>
          </cell>
          <cell r="AC14">
            <v>37.650371755707276</v>
          </cell>
          <cell r="AD14">
            <v>163.78423469052825</v>
          </cell>
          <cell r="AE14">
            <v>39.633362909591554</v>
          </cell>
          <cell r="AF14">
            <v>204.97778078916653</v>
          </cell>
          <cell r="AG14">
            <v>54.984599164015869</v>
          </cell>
          <cell r="AH14">
            <v>204.31925357262548</v>
          </cell>
          <cell r="AI14">
            <v>83.055280756305322</v>
          </cell>
          <cell r="AJ14">
            <v>57.702843081106394</v>
          </cell>
          <cell r="AK14">
            <v>64.829981768937671</v>
          </cell>
          <cell r="AL14">
            <v>187.10878733862631</v>
          </cell>
          <cell r="AM14">
            <v>177.46794680204712</v>
          </cell>
          <cell r="AN14">
            <v>33.56333829414703</v>
          </cell>
          <cell r="AO14">
            <v>40.410887693861149</v>
          </cell>
          <cell r="AP14">
            <v>38.01452361400748</v>
          </cell>
          <cell r="AQ14">
            <v>143.0901809786389</v>
          </cell>
          <cell r="AR14">
            <v>41.243283329950557</v>
          </cell>
          <cell r="AS14">
            <v>177.5170116713935</v>
          </cell>
          <cell r="AT14">
            <v>82.491609084377103</v>
          </cell>
          <cell r="AU14">
            <v>203.53910857644496</v>
          </cell>
          <cell r="AV14">
            <v>188.89084242280524</v>
          </cell>
          <cell r="AW14">
            <v>137.01076118458596</v>
          </cell>
          <cell r="AX14">
            <v>126.02148134670009</v>
          </cell>
          <cell r="AY14">
            <v>202.66466889048874</v>
          </cell>
          <cell r="AZ14">
            <v>119.06957306702934</v>
          </cell>
          <cell r="BA14">
            <v>155.96257462202209</v>
          </cell>
          <cell r="BB14">
            <v>114.32916439863949</v>
          </cell>
          <cell r="BC14">
            <v>53.582487072356635</v>
          </cell>
          <cell r="BD14">
            <v>48.274143915997158</v>
          </cell>
          <cell r="BE14">
            <v>96.369662791346514</v>
          </cell>
          <cell r="BF14">
            <v>108.11440598587728</v>
          </cell>
          <cell r="BG14">
            <v>8.2332568724984334</v>
          </cell>
          <cell r="BH14">
            <v>203.58731719974222</v>
          </cell>
          <cell r="BI14">
            <v>96.588263564031934</v>
          </cell>
          <cell r="BJ14">
            <v>202.93387533011554</v>
          </cell>
          <cell r="BK14">
            <v>11.733158961282873</v>
          </cell>
          <cell r="BL14">
            <v>203.45167943783352</v>
          </cell>
          <cell r="BM14">
            <v>203.78191969531036</v>
          </cell>
          <cell r="BN14">
            <v>7.9049387004295522</v>
          </cell>
          <cell r="BO14">
            <v>97.479589170343488</v>
          </cell>
          <cell r="BP14">
            <v>65.502196084408055</v>
          </cell>
          <cell r="BQ14">
            <v>9.6468575456241208</v>
          </cell>
          <cell r="BR14">
            <v>132.48196372851592</v>
          </cell>
          <cell r="BS14">
            <v>203.17333863754976</v>
          </cell>
          <cell r="BT14">
            <v>53.778048468068455</v>
          </cell>
          <cell r="BU14">
            <v>119.53703424454639</v>
          </cell>
          <cell r="BV14">
            <v>204.49855046360062</v>
          </cell>
          <cell r="BW14">
            <v>186.74541012533015</v>
          </cell>
          <cell r="BX14">
            <v>38.280885370945725</v>
          </cell>
          <cell r="BY14">
            <v>61.385408790446974</v>
          </cell>
          <cell r="BZ14">
            <v>111.74128927737921</v>
          </cell>
          <cell r="CA14">
            <v>103.05767191244834</v>
          </cell>
          <cell r="CB14">
            <v>6.1939021457308536</v>
          </cell>
          <cell r="CC14">
            <v>71.547421480500489</v>
          </cell>
          <cell r="CD14">
            <v>11.80762244844076</v>
          </cell>
          <cell r="CE14">
            <v>194.19730220796242</v>
          </cell>
          <cell r="CF14">
            <v>172.06541668553439</v>
          </cell>
          <cell r="CG14">
            <v>203.45213010268597</v>
          </cell>
          <cell r="CH14">
            <v>113.64498346028448</v>
          </cell>
          <cell r="CI14">
            <v>186.53531948047376</v>
          </cell>
          <cell r="CJ14">
            <v>184.44838069329234</v>
          </cell>
          <cell r="CK14">
            <v>204.52305359406211</v>
          </cell>
          <cell r="CL14">
            <v>126.31375509590126</v>
          </cell>
          <cell r="CM14">
            <v>176.56144765991991</v>
          </cell>
          <cell r="CN14">
            <v>72.084579569134007</v>
          </cell>
          <cell r="CO14">
            <v>189.0469818083605</v>
          </cell>
          <cell r="CP14">
            <v>151.4328639517895</v>
          </cell>
          <cell r="CQ14">
            <v>203.39044200576464</v>
          </cell>
          <cell r="CR14">
            <v>8.1881581361753941</v>
          </cell>
          <cell r="CS14">
            <v>7.5797577795052362</v>
          </cell>
          <cell r="CT14">
            <v>174.87416834042409</v>
          </cell>
          <cell r="CU14">
            <v>150.85005661091043</v>
          </cell>
          <cell r="CV14">
            <v>8.213582551898222</v>
          </cell>
          <cell r="CW14">
            <v>125.79396620492805</v>
          </cell>
          <cell r="CX14">
            <v>193.03503574121339</v>
          </cell>
          <cell r="CY14">
            <v>188.92452720418268</v>
          </cell>
          <cell r="CZ14">
            <v>110.59933235085251</v>
          </cell>
          <cell r="DA14">
            <v>9.5557242552480233</v>
          </cell>
          <cell r="DB14">
            <v>11.40364102274377</v>
          </cell>
          <cell r="DC14">
            <v>38.454388197283549</v>
          </cell>
          <cell r="DD14">
            <v>11.166293857489419</v>
          </cell>
          <cell r="DE14">
            <v>7.4154141943069272</v>
          </cell>
          <cell r="DF14">
            <v>203.14383923487821</v>
          </cell>
          <cell r="DG14">
            <v>101.67898055863756</v>
          </cell>
          <cell r="DH14">
            <v>115.07604159639556</v>
          </cell>
          <cell r="DI14">
            <v>9.999615821840834</v>
          </cell>
          <cell r="DJ14">
            <v>204.45023720431868</v>
          </cell>
          <cell r="DK14">
            <v>11.640849671657923</v>
          </cell>
          <cell r="DL14">
            <v>186.48766584934447</v>
          </cell>
          <cell r="DM14">
            <v>95.92099026756928</v>
          </cell>
          <cell r="DN14">
            <v>153.7809700017946</v>
          </cell>
          <cell r="DO14">
            <v>111.12021951612222</v>
          </cell>
          <cell r="DP14">
            <v>78.592092311172564</v>
          </cell>
          <cell r="DQ14">
            <v>66.868966684882636</v>
          </cell>
          <cell r="DR14">
            <v>203.15103910046435</v>
          </cell>
          <cell r="DS14">
            <v>43.675866908244018</v>
          </cell>
          <cell r="DT14">
            <v>92.648245031611282</v>
          </cell>
          <cell r="DU14">
            <v>204.31011291340872</v>
          </cell>
          <cell r="DV14">
            <v>11.005474318409972</v>
          </cell>
          <cell r="DW14">
            <v>66.069708008211876</v>
          </cell>
          <cell r="DX14">
            <v>7.6959572876126767</v>
          </cell>
          <cell r="DY14">
            <v>22.476140905876385</v>
          </cell>
          <cell r="DZ14">
            <v>43.087044511134152</v>
          </cell>
          <cell r="EA14">
            <v>188.8871467038299</v>
          </cell>
          <cell r="EB14">
            <v>149.78379863203247</v>
          </cell>
          <cell r="EC14">
            <v>8.2439642117064782</v>
          </cell>
          <cell r="ED14">
            <v>66.631928696413269</v>
          </cell>
          <cell r="EE14">
            <v>203.45069686642898</v>
          </cell>
          <cell r="EF14">
            <v>8.209220869742424</v>
          </cell>
          <cell r="EG14">
            <v>81.49929424370734</v>
          </cell>
          <cell r="EH14">
            <v>105.32164830600601</v>
          </cell>
          <cell r="EI14">
            <v>200.13478105814838</v>
          </cell>
          <cell r="EJ14">
            <v>186.35139842836355</v>
          </cell>
          <cell r="EK14">
            <v>204.58769657772734</v>
          </cell>
          <cell r="EL14">
            <v>9.6403752984337991</v>
          </cell>
          <cell r="EM14">
            <v>103.94653551954707</v>
          </cell>
          <cell r="EN14">
            <v>140.51851318096183</v>
          </cell>
          <cell r="EO14">
            <v>76.929279563376923</v>
          </cell>
          <cell r="EP14">
            <v>10.659686892334495</v>
          </cell>
          <cell r="EQ14">
            <v>8.0478972860140274</v>
          </cell>
          <cell r="ER14">
            <v>8.2244714854503087</v>
          </cell>
          <cell r="ES14">
            <v>203.45441146144086</v>
          </cell>
          <cell r="ET14">
            <v>201.95608258732784</v>
          </cell>
          <cell r="EU14">
            <v>68.631045368366628</v>
          </cell>
          <cell r="EV14">
            <v>71.174382652071088</v>
          </cell>
          <cell r="EW14">
            <v>202.77674558410013</v>
          </cell>
          <cell r="EX14">
            <v>84.497072037411115</v>
          </cell>
          <cell r="EY14">
            <v>86.310712318808541</v>
          </cell>
          <cell r="EZ14">
            <v>133.10519002078593</v>
          </cell>
          <cell r="FA14">
            <v>11.509898727693647</v>
          </cell>
          <cell r="FB14">
            <v>84.116717623040785</v>
          </cell>
          <cell r="FC14">
            <v>42.595869268080641</v>
          </cell>
          <cell r="FD14">
            <v>62.784958612389147</v>
          </cell>
          <cell r="FE14">
            <v>54.858845000600589</v>
          </cell>
          <cell r="FF14">
            <v>55.910337749014722</v>
          </cell>
          <cell r="FG14">
            <v>55.607090833498084</v>
          </cell>
          <cell r="FH14">
            <v>55.754499991464087</v>
          </cell>
          <cell r="FI14">
            <v>185.8067560024532</v>
          </cell>
          <cell r="FJ14">
            <v>55.894789154232477</v>
          </cell>
          <cell r="FK14">
            <v>158.31203577916133</v>
          </cell>
          <cell r="FL14">
            <v>203.43577836867138</v>
          </cell>
          <cell r="FM14">
            <v>80.50214597797779</v>
          </cell>
          <cell r="FN14">
            <v>201.88644587203254</v>
          </cell>
          <cell r="FO14">
            <v>9.7663773372225293</v>
          </cell>
          <cell r="FP14">
            <v>54.83879564277396</v>
          </cell>
          <cell r="FQ14">
            <v>97.48955730551063</v>
          </cell>
          <cell r="FR14">
            <v>204.06966044190531</v>
          </cell>
          <cell r="FS14">
            <v>204.99831106956361</v>
          </cell>
          <cell r="FT14">
            <v>76.81567434975824</v>
          </cell>
          <cell r="FU14">
            <v>123.38256705666095</v>
          </cell>
          <cell r="FV14">
            <v>188.85810599516054</v>
          </cell>
          <cell r="FW14">
            <v>201.8858379468785</v>
          </cell>
          <cell r="FX14">
            <v>8.2761459901812273</v>
          </cell>
          <cell r="FY14">
            <v>13.525910527520054</v>
          </cell>
          <cell r="FZ14">
            <v>188.93317544853659</v>
          </cell>
          <cell r="GA14">
            <v>38.463732050221743</v>
          </cell>
          <cell r="GB14">
            <v>23.130144351215343</v>
          </cell>
          <cell r="GC14">
            <v>204.40373291470854</v>
          </cell>
          <cell r="GD14">
            <v>8.3091529269960507</v>
          </cell>
          <cell r="GE14">
            <v>204.77082366415144</v>
          </cell>
          <cell r="GF14">
            <v>16.546853548631344</v>
          </cell>
          <cell r="GG14">
            <v>70.893331430723364</v>
          </cell>
          <cell r="GH14">
            <v>188.61907804128896</v>
          </cell>
          <cell r="GI14">
            <v>9.5069092540844373</v>
          </cell>
          <cell r="GJ14">
            <v>29.389747214183654</v>
          </cell>
          <cell r="GK14">
            <v>58.24815205063657</v>
          </cell>
          <cell r="GL14">
            <v>186.79333805446257</v>
          </cell>
          <cell r="GM14">
            <v>58.452755488661907</v>
          </cell>
          <cell r="GN14">
            <v>203.56389850275849</v>
          </cell>
          <cell r="GO14">
            <v>109.1025294518104</v>
          </cell>
          <cell r="GP14">
            <v>204.94337269277304</v>
          </cell>
          <cell r="GQ14">
            <v>8.2767968506807961</v>
          </cell>
          <cell r="GR14">
            <v>34.374734107695772</v>
          </cell>
          <cell r="GS14">
            <v>10.114398649029315</v>
          </cell>
          <cell r="GT14">
            <v>56.249564921759003</v>
          </cell>
          <cell r="GU14">
            <v>45.833258850276792</v>
          </cell>
          <cell r="GV14">
            <v>74.872372195672625</v>
          </cell>
          <cell r="GW14">
            <v>10.511318231670472</v>
          </cell>
          <cell r="GX14">
            <v>156.25205536947908</v>
          </cell>
          <cell r="GY14">
            <v>35.302709355792068</v>
          </cell>
          <cell r="GZ14">
            <v>61.380789402090528</v>
          </cell>
          <cell r="HA14">
            <v>55.321371397037389</v>
          </cell>
          <cell r="HB14">
            <v>9.223514073963976</v>
          </cell>
          <cell r="HC14">
            <v>202.0733074180088</v>
          </cell>
          <cell r="HD14">
            <v>39.614539726964964</v>
          </cell>
          <cell r="HE14">
            <v>186.57465299080016</v>
          </cell>
          <cell r="HF14">
            <v>203.73170167386957</v>
          </cell>
          <cell r="HG14">
            <v>8.2816434102357341</v>
          </cell>
          <cell r="HH14">
            <v>83.801348885731215</v>
          </cell>
          <cell r="HI14">
            <v>48.980246381712604</v>
          </cell>
        </row>
        <row r="15">
          <cell r="B15" t="str">
            <v>wetlands, inland</v>
          </cell>
          <cell r="C15">
            <v>55.435172910709845</v>
          </cell>
          <cell r="D15">
            <v>6.1939021457308536</v>
          </cell>
          <cell r="E15">
            <v>205.10842932920335</v>
          </cell>
          <cell r="F15">
            <v>7.8189143242295183</v>
          </cell>
          <cell r="G15">
            <v>151.5249551618993</v>
          </cell>
          <cell r="H15">
            <v>10.529553991690833</v>
          </cell>
          <cell r="I15">
            <v>154.76339031948191</v>
          </cell>
          <cell r="J15">
            <v>74.811499882128743</v>
          </cell>
          <cell r="K15">
            <v>55.411256941760612</v>
          </cell>
          <cell r="L15">
            <v>68.639990511755855</v>
          </cell>
          <cell r="M15">
            <v>11.469808829379021</v>
          </cell>
          <cell r="N15">
            <v>25.805852705979436</v>
          </cell>
          <cell r="O15">
            <v>37.628948235171897</v>
          </cell>
          <cell r="P15">
            <v>8.1945429542717854</v>
          </cell>
          <cell r="Q15">
            <v>184.90142025782708</v>
          </cell>
          <cell r="R15">
            <v>8.2763375465339681</v>
          </cell>
          <cell r="S15">
            <v>38.127890345382518</v>
          </cell>
          <cell r="T15">
            <v>11.449826328208756</v>
          </cell>
          <cell r="U15">
            <v>205.10842932920335</v>
          </cell>
          <cell r="V15">
            <v>109.06010801344335</v>
          </cell>
          <cell r="W15">
            <v>87.284691006542204</v>
          </cell>
          <cell r="X15">
            <v>135.53598541338644</v>
          </cell>
          <cell r="Y15">
            <v>204.82805230566501</v>
          </cell>
          <cell r="Z15">
            <v>82.99115104752596</v>
          </cell>
          <cell r="AA15">
            <v>99.666204488248084</v>
          </cell>
          <cell r="AB15">
            <v>136.87533874153013</v>
          </cell>
          <cell r="AC15">
            <v>37.650371755707276</v>
          </cell>
          <cell r="AD15">
            <v>163.78423469052825</v>
          </cell>
          <cell r="AE15">
            <v>39.633362909591554</v>
          </cell>
          <cell r="AF15">
            <v>204.97778078916653</v>
          </cell>
          <cell r="AG15">
            <v>54.984599164015869</v>
          </cell>
          <cell r="AH15">
            <v>204.31925357262548</v>
          </cell>
          <cell r="AI15">
            <v>83.055280756305322</v>
          </cell>
          <cell r="AJ15">
            <v>57.702843081106394</v>
          </cell>
          <cell r="AK15">
            <v>64.829981768937671</v>
          </cell>
          <cell r="AL15">
            <v>187.10878733862631</v>
          </cell>
          <cell r="AM15">
            <v>177.46794680204712</v>
          </cell>
          <cell r="AN15">
            <v>33.56333829414703</v>
          </cell>
          <cell r="AO15">
            <v>40.410887693861149</v>
          </cell>
          <cell r="AP15">
            <v>38.01452361400748</v>
          </cell>
          <cell r="AQ15">
            <v>143.0901809786389</v>
          </cell>
          <cell r="AR15">
            <v>41.243283329950557</v>
          </cell>
          <cell r="AS15">
            <v>177.5170116713935</v>
          </cell>
          <cell r="AT15">
            <v>82.491609084377103</v>
          </cell>
          <cell r="AU15">
            <v>203.53910857644496</v>
          </cell>
          <cell r="AV15">
            <v>188.89084242280524</v>
          </cell>
          <cell r="AW15">
            <v>137.01076118458596</v>
          </cell>
          <cell r="AX15">
            <v>126.02148134670009</v>
          </cell>
          <cell r="AY15">
            <v>202.66466889048874</v>
          </cell>
          <cell r="AZ15">
            <v>119.06957306702934</v>
          </cell>
          <cell r="BA15">
            <v>155.96257462202209</v>
          </cell>
          <cell r="BB15">
            <v>114.32916439863949</v>
          </cell>
          <cell r="BC15">
            <v>53.582487072356635</v>
          </cell>
          <cell r="BD15">
            <v>48.274143915997158</v>
          </cell>
          <cell r="BE15">
            <v>96.369662791346514</v>
          </cell>
          <cell r="BF15">
            <v>108.11440598587728</v>
          </cell>
          <cell r="BG15">
            <v>8.2332568724984334</v>
          </cell>
          <cell r="BH15">
            <v>203.58731719974222</v>
          </cell>
          <cell r="BI15">
            <v>96.588263564031934</v>
          </cell>
          <cell r="BJ15">
            <v>202.93387533011554</v>
          </cell>
          <cell r="BK15">
            <v>11.733158961282873</v>
          </cell>
          <cell r="BL15">
            <v>203.45167943783352</v>
          </cell>
          <cell r="BM15">
            <v>203.78191969531036</v>
          </cell>
          <cell r="BN15">
            <v>7.9049387004295522</v>
          </cell>
          <cell r="BO15">
            <v>97.479589170343488</v>
          </cell>
          <cell r="BP15">
            <v>65.502196084408055</v>
          </cell>
          <cell r="BQ15">
            <v>9.6468575456241208</v>
          </cell>
          <cell r="BR15">
            <v>132.48196372851592</v>
          </cell>
          <cell r="BS15">
            <v>203.17333863754976</v>
          </cell>
          <cell r="BT15">
            <v>53.778048468068455</v>
          </cell>
          <cell r="BU15">
            <v>119.53703424454639</v>
          </cell>
          <cell r="BV15">
            <v>204.49855046360062</v>
          </cell>
          <cell r="BW15">
            <v>186.74541012533015</v>
          </cell>
          <cell r="BX15">
            <v>38.280885370945725</v>
          </cell>
          <cell r="BY15">
            <v>61.385408790446974</v>
          </cell>
          <cell r="BZ15">
            <v>111.74128927737921</v>
          </cell>
          <cell r="CA15">
            <v>103.05767191244834</v>
          </cell>
          <cell r="CB15">
            <v>6.1939021457308536</v>
          </cell>
          <cell r="CC15">
            <v>71.547421480500489</v>
          </cell>
          <cell r="CD15">
            <v>11.80762244844076</v>
          </cell>
          <cell r="CE15">
            <v>194.19730220796242</v>
          </cell>
          <cell r="CF15">
            <v>172.06541668553439</v>
          </cell>
          <cell r="CG15">
            <v>203.45213010268597</v>
          </cell>
          <cell r="CH15">
            <v>113.64498346028448</v>
          </cell>
          <cell r="CI15">
            <v>186.53531948047376</v>
          </cell>
          <cell r="CJ15">
            <v>184.44838069329234</v>
          </cell>
          <cell r="CK15">
            <v>204.52305359406211</v>
          </cell>
          <cell r="CL15">
            <v>126.31375509590126</v>
          </cell>
          <cell r="CM15">
            <v>176.56144765991991</v>
          </cell>
          <cell r="CN15">
            <v>72.084579569134007</v>
          </cell>
          <cell r="CO15">
            <v>189.0469818083605</v>
          </cell>
          <cell r="CP15">
            <v>151.4328639517895</v>
          </cell>
          <cell r="CQ15">
            <v>203.39044200576464</v>
          </cell>
          <cell r="CR15">
            <v>8.1881581361753941</v>
          </cell>
          <cell r="CS15">
            <v>7.5797577795052362</v>
          </cell>
          <cell r="CT15">
            <v>174.87416834042409</v>
          </cell>
          <cell r="CU15">
            <v>150.85005661091043</v>
          </cell>
          <cell r="CV15">
            <v>8.213582551898222</v>
          </cell>
          <cell r="CW15">
            <v>125.79396620492805</v>
          </cell>
          <cell r="CX15">
            <v>193.03503574121339</v>
          </cell>
          <cell r="CY15">
            <v>188.92452720418268</v>
          </cell>
          <cell r="CZ15">
            <v>110.59933235085251</v>
          </cell>
          <cell r="DA15">
            <v>9.5557242552480233</v>
          </cell>
          <cell r="DB15">
            <v>11.40364102274377</v>
          </cell>
          <cell r="DC15">
            <v>38.454388197283549</v>
          </cell>
          <cell r="DD15">
            <v>11.166293857489419</v>
          </cell>
          <cell r="DE15">
            <v>7.4154141943069272</v>
          </cell>
          <cell r="DF15">
            <v>203.14383923487821</v>
          </cell>
          <cell r="DG15">
            <v>101.67898055863756</v>
          </cell>
          <cell r="DH15">
            <v>115.07604159639556</v>
          </cell>
          <cell r="DI15">
            <v>9.999615821840834</v>
          </cell>
          <cell r="DJ15">
            <v>204.45023720431868</v>
          </cell>
          <cell r="DK15">
            <v>11.640849671657923</v>
          </cell>
          <cell r="DL15">
            <v>186.48766584934447</v>
          </cell>
          <cell r="DM15">
            <v>95.92099026756928</v>
          </cell>
          <cell r="DN15">
            <v>153.7809700017946</v>
          </cell>
          <cell r="DO15">
            <v>111.12021951612222</v>
          </cell>
          <cell r="DP15">
            <v>78.592092311172564</v>
          </cell>
          <cell r="DQ15">
            <v>66.868966684882636</v>
          </cell>
          <cell r="DR15">
            <v>203.15103910046435</v>
          </cell>
          <cell r="DS15">
            <v>43.675866908244018</v>
          </cell>
          <cell r="DT15">
            <v>92.648245031611282</v>
          </cell>
          <cell r="DU15">
            <v>204.31011291340872</v>
          </cell>
          <cell r="DV15">
            <v>11.005474318409972</v>
          </cell>
          <cell r="DW15">
            <v>66.069708008211876</v>
          </cell>
          <cell r="DX15">
            <v>7.6959572876126767</v>
          </cell>
          <cell r="DY15">
            <v>22.476140905876385</v>
          </cell>
          <cell r="DZ15">
            <v>43.087044511134152</v>
          </cell>
          <cell r="EA15">
            <v>188.8871467038299</v>
          </cell>
          <cell r="EB15">
            <v>149.78379863203247</v>
          </cell>
          <cell r="EC15">
            <v>8.2439642117064782</v>
          </cell>
          <cell r="ED15">
            <v>66.631928696413269</v>
          </cell>
          <cell r="EE15">
            <v>203.45069686642898</v>
          </cell>
          <cell r="EF15">
            <v>8.209220869742424</v>
          </cell>
          <cell r="EG15">
            <v>81.49929424370734</v>
          </cell>
          <cell r="EH15">
            <v>105.32164830600601</v>
          </cell>
          <cell r="EI15">
            <v>200.13478105814838</v>
          </cell>
          <cell r="EJ15">
            <v>186.35139842836355</v>
          </cell>
          <cell r="EK15">
            <v>204.58769657772734</v>
          </cell>
          <cell r="EL15">
            <v>9.6403752984337991</v>
          </cell>
          <cell r="EM15">
            <v>103.94653551954707</v>
          </cell>
          <cell r="EN15">
            <v>140.51851318096183</v>
          </cell>
          <cell r="EO15">
            <v>76.929279563376923</v>
          </cell>
          <cell r="EP15">
            <v>10.659686892334495</v>
          </cell>
          <cell r="EQ15">
            <v>8.0478972860140274</v>
          </cell>
          <cell r="ER15">
            <v>8.2244714854503087</v>
          </cell>
          <cell r="ES15">
            <v>203.45441146144086</v>
          </cell>
          <cell r="ET15">
            <v>201.95608258732784</v>
          </cell>
          <cell r="EU15">
            <v>68.631045368366628</v>
          </cell>
          <cell r="EV15">
            <v>71.174382652071088</v>
          </cell>
          <cell r="EW15">
            <v>202.77674558410013</v>
          </cell>
          <cell r="EX15">
            <v>84.497072037411115</v>
          </cell>
          <cell r="EY15">
            <v>86.310712318808541</v>
          </cell>
          <cell r="EZ15">
            <v>133.10519002078593</v>
          </cell>
          <cell r="FA15">
            <v>11.509898727693647</v>
          </cell>
          <cell r="FB15">
            <v>84.116717623040785</v>
          </cell>
          <cell r="FC15">
            <v>42.595869268080641</v>
          </cell>
          <cell r="FD15">
            <v>62.784958612389147</v>
          </cell>
          <cell r="FE15">
            <v>54.858845000600589</v>
          </cell>
          <cell r="FF15">
            <v>55.910337749014722</v>
          </cell>
          <cell r="FG15">
            <v>55.607090833498084</v>
          </cell>
          <cell r="FH15">
            <v>55.754499991464087</v>
          </cell>
          <cell r="FI15">
            <v>185.8067560024532</v>
          </cell>
          <cell r="FJ15">
            <v>55.894789154232477</v>
          </cell>
          <cell r="FK15">
            <v>158.31203577916133</v>
          </cell>
          <cell r="FL15">
            <v>203.43577836867138</v>
          </cell>
          <cell r="FM15">
            <v>80.50214597797779</v>
          </cell>
          <cell r="FN15">
            <v>201.88644587203254</v>
          </cell>
          <cell r="FO15">
            <v>9.7663773372225293</v>
          </cell>
          <cell r="FP15">
            <v>54.83879564277396</v>
          </cell>
          <cell r="FQ15">
            <v>97.48955730551063</v>
          </cell>
          <cell r="FR15">
            <v>204.06966044190531</v>
          </cell>
          <cell r="FS15">
            <v>204.99831106956361</v>
          </cell>
          <cell r="FT15">
            <v>76.81567434975824</v>
          </cell>
          <cell r="FU15">
            <v>123.38256705666095</v>
          </cell>
          <cell r="FV15">
            <v>188.85810599516054</v>
          </cell>
          <cell r="FW15">
            <v>201.8858379468785</v>
          </cell>
          <cell r="FX15">
            <v>8.2761459901812273</v>
          </cell>
          <cell r="FY15">
            <v>13.525910527520054</v>
          </cell>
          <cell r="FZ15">
            <v>188.93317544853659</v>
          </cell>
          <cell r="GA15">
            <v>38.463732050221743</v>
          </cell>
          <cell r="GB15">
            <v>23.130144351215343</v>
          </cell>
          <cell r="GC15">
            <v>204.40373291470854</v>
          </cell>
          <cell r="GD15">
            <v>8.3091529269960507</v>
          </cell>
          <cell r="GE15">
            <v>204.77082366415144</v>
          </cell>
          <cell r="GF15">
            <v>16.546853548631344</v>
          </cell>
          <cell r="GG15">
            <v>70.893331430723364</v>
          </cell>
          <cell r="GH15">
            <v>188.61907804128896</v>
          </cell>
          <cell r="GI15">
            <v>9.5069092540844373</v>
          </cell>
          <cell r="GJ15">
            <v>29.389747214183654</v>
          </cell>
          <cell r="GK15">
            <v>58.24815205063657</v>
          </cell>
          <cell r="GL15">
            <v>186.79333805446257</v>
          </cell>
          <cell r="GM15">
            <v>58.452755488661907</v>
          </cell>
          <cell r="GN15">
            <v>203.56389850275849</v>
          </cell>
          <cell r="GO15">
            <v>109.1025294518104</v>
          </cell>
          <cell r="GP15">
            <v>204.94337269277304</v>
          </cell>
          <cell r="GQ15">
            <v>8.2767968506807961</v>
          </cell>
          <cell r="GR15">
            <v>34.374734107695772</v>
          </cell>
          <cell r="GS15">
            <v>10.114398649029315</v>
          </cell>
          <cell r="GT15">
            <v>56.249564921759003</v>
          </cell>
          <cell r="GU15">
            <v>45.833258850276792</v>
          </cell>
          <cell r="GV15">
            <v>74.872372195672625</v>
          </cell>
          <cell r="GW15">
            <v>10.511318231670472</v>
          </cell>
          <cell r="GX15">
            <v>156.25205536947908</v>
          </cell>
          <cell r="GY15">
            <v>35.302709355792068</v>
          </cell>
          <cell r="GZ15">
            <v>61.380789402090528</v>
          </cell>
          <cell r="HA15">
            <v>55.321371397037389</v>
          </cell>
          <cell r="HB15">
            <v>9.223514073963976</v>
          </cell>
          <cell r="HC15">
            <v>202.0733074180088</v>
          </cell>
          <cell r="HD15">
            <v>39.614539726964964</v>
          </cell>
          <cell r="HE15">
            <v>186.57465299080016</v>
          </cell>
          <cell r="HF15">
            <v>203.73170167386957</v>
          </cell>
          <cell r="HG15">
            <v>8.2816434102357341</v>
          </cell>
          <cell r="HH15">
            <v>83.801348885731215</v>
          </cell>
          <cell r="HI15">
            <v>48.980246381712604</v>
          </cell>
        </row>
        <row r="16">
          <cell r="B16" t="str">
            <v>shrub land</v>
          </cell>
          <cell r="C16">
            <v>78.645999999999987</v>
          </cell>
          <cell r="D16">
            <v>43.125207114537801</v>
          </cell>
          <cell r="E16">
            <v>139.73927740737417</v>
          </cell>
          <cell r="F16">
            <v>43.528907028412071</v>
          </cell>
          <cell r="G16">
            <v>73.972396086088366</v>
          </cell>
          <cell r="H16">
            <v>52.511043276681043</v>
          </cell>
          <cell r="I16">
            <v>73.972396086088366</v>
          </cell>
          <cell r="J16">
            <v>118.33771769036603</v>
          </cell>
          <cell r="K16">
            <v>135.9550612382811</v>
          </cell>
          <cell r="L16">
            <v>135.94636363321965</v>
          </cell>
          <cell r="M16">
            <v>79.614586243279874</v>
          </cell>
          <cell r="N16">
            <v>73.625942004863077</v>
          </cell>
          <cell r="O16">
            <v>118.06042974269789</v>
          </cell>
          <cell r="P16">
            <v>43.951754570909927</v>
          </cell>
          <cell r="Q16">
            <v>119.82779632109271</v>
          </cell>
          <cell r="R16">
            <v>44.006433975926534</v>
          </cell>
          <cell r="S16">
            <v>118.08396991404345</v>
          </cell>
          <cell r="T16">
            <v>53.997084529646486</v>
          </cell>
          <cell r="U16">
            <v>136.12094864866646</v>
          </cell>
          <cell r="V16">
            <v>136.04635502336339</v>
          </cell>
          <cell r="W16">
            <v>119.51248504899921</v>
          </cell>
          <cell r="X16">
            <v>119.55053132933939</v>
          </cell>
          <cell r="Y16">
            <v>136.40132567220479</v>
          </cell>
          <cell r="Z16">
            <v>118.18012235807504</v>
          </cell>
          <cell r="AA16">
            <v>47.177689747056036</v>
          </cell>
          <cell r="AB16">
            <v>136.47191339978087</v>
          </cell>
          <cell r="AC16">
            <v>118.03900622216253</v>
          </cell>
          <cell r="AD16">
            <v>119.638764102661</v>
          </cell>
          <cell r="AE16">
            <v>118.02739641206119</v>
          </cell>
          <cell r="AF16">
            <v>136.25159718870327</v>
          </cell>
          <cell r="AG16">
            <v>136.6300895199825</v>
          </cell>
          <cell r="AH16">
            <v>136.91012440524432</v>
          </cell>
          <cell r="AI16">
            <v>119.61947180693056</v>
          </cell>
          <cell r="AJ16">
            <v>118.02739611837097</v>
          </cell>
          <cell r="AK16">
            <v>118.57862801838651</v>
          </cell>
          <cell r="AL16">
            <v>118.4805906392435</v>
          </cell>
          <cell r="AM16">
            <v>136.53901394077349</v>
          </cell>
          <cell r="AN16">
            <v>50.896757402238102</v>
          </cell>
          <cell r="AO16">
            <v>118.12545593074132</v>
          </cell>
          <cell r="AP16">
            <v>118.13653205583344</v>
          </cell>
          <cell r="AQ16">
            <v>136.18127475330544</v>
          </cell>
          <cell r="AR16">
            <v>118.04413478110376</v>
          </cell>
          <cell r="AS16">
            <v>119.68297369877084</v>
          </cell>
          <cell r="AT16">
            <v>119.57424222238282</v>
          </cell>
          <cell r="AU16">
            <v>137.69026940142484</v>
          </cell>
          <cell r="AV16">
            <v>139.12365182778595</v>
          </cell>
          <cell r="AW16">
            <v>118.33975094443639</v>
          </cell>
          <cell r="AX16">
            <v>118.3659765766475</v>
          </cell>
          <cell r="AY16">
            <v>138.56470908738106</v>
          </cell>
          <cell r="AZ16">
            <v>136.19668016194552</v>
          </cell>
          <cell r="BA16">
            <v>119.57508070010623</v>
          </cell>
          <cell r="BB16">
            <v>136.04363043761393</v>
          </cell>
          <cell r="BC16">
            <v>118.08976225605917</v>
          </cell>
          <cell r="BD16">
            <v>73.972396086088366</v>
          </cell>
          <cell r="BE16">
            <v>119.57730822410531</v>
          </cell>
          <cell r="BF16">
            <v>119.52671964371494</v>
          </cell>
          <cell r="BG16">
            <v>63.75846919571871</v>
          </cell>
          <cell r="BH16">
            <v>137.64206077812759</v>
          </cell>
          <cell r="BI16">
            <v>136.78870456425284</v>
          </cell>
          <cell r="BJ16">
            <v>138.29550264775423</v>
          </cell>
          <cell r="BK16">
            <v>68.449239646774217</v>
          </cell>
          <cell r="BL16">
            <v>137.77769854003625</v>
          </cell>
          <cell r="BM16">
            <v>137.44745828255944</v>
          </cell>
          <cell r="BN16">
            <v>43.605478458522164</v>
          </cell>
          <cell r="BO16">
            <v>119.5124537158781</v>
          </cell>
          <cell r="BP16">
            <v>118.35350041213228</v>
          </cell>
          <cell r="BQ16">
            <v>57.34831454272814</v>
          </cell>
          <cell r="BR16">
            <v>50.27206943107133</v>
          </cell>
          <cell r="BS16">
            <v>138.05603934032004</v>
          </cell>
          <cell r="BT16">
            <v>88.822397213989532</v>
          </cell>
          <cell r="BU16">
            <v>119.55194137357917</v>
          </cell>
          <cell r="BV16">
            <v>136.73082751426918</v>
          </cell>
          <cell r="BW16">
            <v>118.84396785253965</v>
          </cell>
          <cell r="BX16">
            <v>118.02739610340737</v>
          </cell>
          <cell r="BY16">
            <v>73.301749334494957</v>
          </cell>
          <cell r="BZ16">
            <v>119.55336676373112</v>
          </cell>
          <cell r="CA16">
            <v>136.11618971790574</v>
          </cell>
          <cell r="CB16">
            <v>73.972396086088366</v>
          </cell>
          <cell r="CC16">
            <v>73.972396086088366</v>
          </cell>
          <cell r="CD16">
            <v>46.915167974031675</v>
          </cell>
          <cell r="CE16">
            <v>137.0386045086338</v>
          </cell>
          <cell r="CF16">
            <v>136.34114914495751</v>
          </cell>
          <cell r="CG16">
            <v>137.77724787518383</v>
          </cell>
          <cell r="CH16">
            <v>119.52381733192334</v>
          </cell>
          <cell r="CI16">
            <v>119.05405849739604</v>
          </cell>
          <cell r="CJ16">
            <v>118.30810565902379</v>
          </cell>
          <cell r="CK16">
            <v>136.7063243838077</v>
          </cell>
          <cell r="CL16">
            <v>137.47307029092252</v>
          </cell>
          <cell r="CM16">
            <v>137.78869438206149</v>
          </cell>
          <cell r="CN16">
            <v>119.52339403078888</v>
          </cell>
          <cell r="CO16">
            <v>119.51239616950932</v>
          </cell>
          <cell r="CP16">
            <v>118.5175865724095</v>
          </cell>
          <cell r="CQ16">
            <v>137.83893597210516</v>
          </cell>
          <cell r="CR16">
            <v>50.366298384854346</v>
          </cell>
          <cell r="CS16">
            <v>81.474979824957899</v>
          </cell>
          <cell r="CT16">
            <v>119.54087774263373</v>
          </cell>
          <cell r="CU16">
            <v>119.52757142212478</v>
          </cell>
          <cell r="CV16">
            <v>43.968597863421799</v>
          </cell>
          <cell r="CW16">
            <v>119.87424479882328</v>
          </cell>
          <cell r="CX16">
            <v>136.5639632481832</v>
          </cell>
          <cell r="CY16">
            <v>119.63485077368713</v>
          </cell>
          <cell r="CZ16">
            <v>119.52560042833333</v>
          </cell>
          <cell r="DA16">
            <v>52.116274056436815</v>
          </cell>
          <cell r="DB16">
            <v>55.480920235228339</v>
          </cell>
          <cell r="DC16">
            <v>118.02739651032954</v>
          </cell>
          <cell r="DD16">
            <v>50.592936949737599</v>
          </cell>
          <cell r="DE16">
            <v>43.125207114537801</v>
          </cell>
          <cell r="DF16">
            <v>138.08553874299159</v>
          </cell>
          <cell r="DG16">
            <v>119.51251906587193</v>
          </cell>
          <cell r="DH16">
            <v>73.972396086088366</v>
          </cell>
          <cell r="DI16">
            <v>82.196300430065932</v>
          </cell>
          <cell r="DJ16">
            <v>136.77914077355112</v>
          </cell>
          <cell r="DK16">
            <v>55.544615171288939</v>
          </cell>
          <cell r="DL16">
            <v>122.07171212852533</v>
          </cell>
          <cell r="DM16">
            <v>119.5125317095937</v>
          </cell>
          <cell r="DN16">
            <v>119.58457965478495</v>
          </cell>
          <cell r="DO16">
            <v>118.8890984117575</v>
          </cell>
          <cell r="DP16">
            <v>118.1211862883253</v>
          </cell>
          <cell r="DQ16">
            <v>118.32166336377801</v>
          </cell>
          <cell r="DR16">
            <v>138.07833887740546</v>
          </cell>
          <cell r="DS16">
            <v>118.03872092485997</v>
          </cell>
          <cell r="DT16">
            <v>73.972396086088366</v>
          </cell>
          <cell r="DU16">
            <v>136.91926506446109</v>
          </cell>
          <cell r="DV16">
            <v>56.503911634837188</v>
          </cell>
          <cell r="DW16">
            <v>119.14499007489736</v>
          </cell>
          <cell r="DX16">
            <v>43.225246803017122</v>
          </cell>
          <cell r="DY16">
            <v>73.678779241799091</v>
          </cell>
          <cell r="DZ16">
            <v>119.51296621938226</v>
          </cell>
          <cell r="EA16">
            <v>119.67223127403992</v>
          </cell>
          <cell r="EB16">
            <v>136.89800778667498</v>
          </cell>
          <cell r="EC16">
            <v>50.476487341196332</v>
          </cell>
          <cell r="ED16">
            <v>118.24069738340737</v>
          </cell>
          <cell r="EE16">
            <v>137.77868111144082</v>
          </cell>
          <cell r="EF16">
            <v>48.723761025131097</v>
          </cell>
          <cell r="EG16">
            <v>48.573315292557076</v>
          </cell>
          <cell r="EH16">
            <v>119.51782634235674</v>
          </cell>
          <cell r="EI16">
            <v>137.2956581366775</v>
          </cell>
          <cell r="EJ16">
            <v>122.20797954950626</v>
          </cell>
          <cell r="EK16">
            <v>136.64168140014246</v>
          </cell>
          <cell r="EL16">
            <v>57.077504229648625</v>
          </cell>
          <cell r="EM16">
            <v>118.27261320134006</v>
          </cell>
          <cell r="EN16">
            <v>119.56923487685405</v>
          </cell>
          <cell r="EO16">
            <v>50.696797564027278</v>
          </cell>
          <cell r="EP16">
            <v>53.854852319289158</v>
          </cell>
          <cell r="EQ16">
            <v>72.928066865873745</v>
          </cell>
          <cell r="ER16">
            <v>43.828641258286915</v>
          </cell>
          <cell r="ES16">
            <v>137.77496651642895</v>
          </cell>
          <cell r="ET16">
            <v>139.27329539054196</v>
          </cell>
          <cell r="EU16">
            <v>118.10579048786867</v>
          </cell>
          <cell r="EV16">
            <v>49.499760813092237</v>
          </cell>
          <cell r="EW16">
            <v>138.45263239376968</v>
          </cell>
          <cell r="EX16">
            <v>119.53916808304241</v>
          </cell>
          <cell r="EY16">
            <v>73.972396086088366</v>
          </cell>
          <cell r="EZ16">
            <v>137.05431412759862</v>
          </cell>
          <cell r="FA16">
            <v>54.979631904741922</v>
          </cell>
          <cell r="FB16">
            <v>119.51537413441257</v>
          </cell>
          <cell r="FC16">
            <v>88.822402743978316</v>
          </cell>
          <cell r="FD16">
            <v>118.76155996002716</v>
          </cell>
          <cell r="FE16">
            <v>137.26038474022874</v>
          </cell>
          <cell r="FF16">
            <v>136.08090518354399</v>
          </cell>
          <cell r="FG16">
            <v>136.55397810637993</v>
          </cell>
          <cell r="FH16">
            <v>136.41224589026103</v>
          </cell>
          <cell r="FI16">
            <v>137.04089396452335</v>
          </cell>
          <cell r="FJ16">
            <v>136.04673158700214</v>
          </cell>
          <cell r="FK16">
            <v>88.849363753660441</v>
          </cell>
          <cell r="FL16">
            <v>137.79359960919842</v>
          </cell>
          <cell r="FM16">
            <v>119.59002674578024</v>
          </cell>
          <cell r="FN16">
            <v>139.67679736875891</v>
          </cell>
          <cell r="FO16">
            <v>53.753152164916742</v>
          </cell>
          <cell r="FP16">
            <v>118.02739610065287</v>
          </cell>
          <cell r="FQ16">
            <v>119.54909994564522</v>
          </cell>
          <cell r="FR16">
            <v>137.15971753596449</v>
          </cell>
          <cell r="FS16">
            <v>136.23106690830619</v>
          </cell>
          <cell r="FT16">
            <v>136.27909116393721</v>
          </cell>
          <cell r="FU16">
            <v>119.64511106085286</v>
          </cell>
          <cell r="FV16">
            <v>119.70127198270926</v>
          </cell>
          <cell r="FW16">
            <v>139.73927740737417</v>
          </cell>
          <cell r="FX16">
            <v>50.769278092916956</v>
          </cell>
          <cell r="FY16">
            <v>78.025708833552997</v>
          </cell>
          <cell r="FZ16">
            <v>119.62620252933323</v>
          </cell>
          <cell r="GA16">
            <v>118.09812719136029</v>
          </cell>
          <cell r="GB16">
            <v>73.580981984137182</v>
          </cell>
          <cell r="GC16">
            <v>136.82564506316123</v>
          </cell>
          <cell r="GD16">
            <v>52.068124772680413</v>
          </cell>
          <cell r="GE16">
            <v>136.45855431371837</v>
          </cell>
          <cell r="GF16">
            <v>73.489687889864612</v>
          </cell>
          <cell r="GG16">
            <v>88.822430425766271</v>
          </cell>
          <cell r="GH16">
            <v>119.94029993658084</v>
          </cell>
          <cell r="GI16">
            <v>81.49209879733715</v>
          </cell>
          <cell r="GJ16">
            <v>50.821058381351875</v>
          </cell>
          <cell r="GK16">
            <v>118.25673332484601</v>
          </cell>
          <cell r="GL16">
            <v>118.79603992340724</v>
          </cell>
          <cell r="GM16">
            <v>73.972396086088366</v>
          </cell>
          <cell r="GN16">
            <v>137.66547947511128</v>
          </cell>
          <cell r="GO16">
            <v>136.18233229207144</v>
          </cell>
          <cell r="GP16">
            <v>136.28600528509673</v>
          </cell>
          <cell r="GQ16">
            <v>55.605412746107341</v>
          </cell>
          <cell r="GR16">
            <v>73.533214138162407</v>
          </cell>
          <cell r="GS16">
            <v>53.388422433045001</v>
          </cell>
          <cell r="GT16">
            <v>135.86031039653125</v>
          </cell>
          <cell r="GU16">
            <v>118.32181365952201</v>
          </cell>
          <cell r="GV16">
            <v>119.5132875437221</v>
          </cell>
          <cell r="GW16">
            <v>47.867431296916948</v>
          </cell>
          <cell r="GX16">
            <v>119.53617358410149</v>
          </cell>
          <cell r="GY16">
            <v>50.764466247244378</v>
          </cell>
          <cell r="GZ16">
            <v>73.509371302340142</v>
          </cell>
          <cell r="HA16">
            <v>136.50499112985764</v>
          </cell>
          <cell r="HB16">
            <v>70.483430132329303</v>
          </cell>
          <cell r="HC16">
            <v>139.15607055986101</v>
          </cell>
          <cell r="HD16">
            <v>119.60348221300249</v>
          </cell>
          <cell r="HE16">
            <v>119.01472498706964</v>
          </cell>
          <cell r="HF16">
            <v>137.49767630400024</v>
          </cell>
          <cell r="HG16">
            <v>62.833870688230498</v>
          </cell>
          <cell r="HH16">
            <v>118.19617429193245</v>
          </cell>
          <cell r="HI16">
            <v>118.02740155764914</v>
          </cell>
        </row>
        <row r="17">
          <cell r="B17" t="str">
            <v>field margins/hedgerows</v>
          </cell>
          <cell r="C17">
            <v>98.679314703270123</v>
          </cell>
          <cell r="D17">
            <v>38.224859017503263</v>
          </cell>
          <cell r="E17">
            <v>280.51980387371015</v>
          </cell>
          <cell r="F17">
            <v>38.630188935733912</v>
          </cell>
          <cell r="G17">
            <v>148.89919098094276</v>
          </cell>
          <cell r="H17">
            <v>47.097982131441732</v>
          </cell>
          <cell r="I17">
            <v>162.92001343145193</v>
          </cell>
          <cell r="J17">
            <v>124.4227616893095</v>
          </cell>
          <cell r="K17">
            <v>125.45957355885527</v>
          </cell>
          <cell r="L17">
            <v>134.60673703311153</v>
          </cell>
          <cell r="M17">
            <v>73.972396086088366</v>
          </cell>
          <cell r="N17">
            <v>73.972396086088366</v>
          </cell>
          <cell r="O17">
            <v>107.08366911550829</v>
          </cell>
          <cell r="P17">
            <v>40.10649055710433</v>
          </cell>
          <cell r="Q17">
            <v>195.09417141702838</v>
          </cell>
          <cell r="R17">
            <v>39.826087037393869</v>
          </cell>
          <cell r="S17">
            <v>107.87684926049614</v>
          </cell>
          <cell r="T17">
            <v>48.653478545576014</v>
          </cell>
          <cell r="U17">
            <v>217.80576335336588</v>
          </cell>
          <cell r="V17">
            <v>154.96065652976651</v>
          </cell>
          <cell r="W17">
            <v>125.12681598157981</v>
          </cell>
          <cell r="X17">
            <v>156.65363515554819</v>
          </cell>
          <cell r="Y17">
            <v>216.58620089781897</v>
          </cell>
          <cell r="Z17">
            <v>126.81459179965515</v>
          </cell>
          <cell r="AA17">
            <v>51.202396086088385</v>
          </cell>
          <cell r="AB17">
            <v>175.25295212371663</v>
          </cell>
          <cell r="AC17">
            <v>107.37135826813851</v>
          </cell>
          <cell r="AD17">
            <v>182.62274427127224</v>
          </cell>
          <cell r="AE17">
            <v>112.03560060703879</v>
          </cell>
          <cell r="AF17">
            <v>205.71321284622354</v>
          </cell>
          <cell r="AG17">
            <v>126.51864152497106</v>
          </cell>
          <cell r="AH17">
            <v>276.27607437051535</v>
          </cell>
          <cell r="AI17">
            <v>136.40307175545749</v>
          </cell>
          <cell r="AJ17">
            <v>117.85573580074288</v>
          </cell>
          <cell r="AK17">
            <v>126.95002756856182</v>
          </cell>
          <cell r="AL17">
            <v>205.54796318916016</v>
          </cell>
          <cell r="AM17">
            <v>186.18667595897091</v>
          </cell>
          <cell r="AN17">
            <v>51.202396086088385</v>
          </cell>
          <cell r="AO17">
            <v>111.35482248898933</v>
          </cell>
          <cell r="AP17">
            <v>107.94040640317374</v>
          </cell>
          <cell r="AQ17">
            <v>169.48302483465557</v>
          </cell>
          <cell r="AR17">
            <v>112.23869930371654</v>
          </cell>
          <cell r="AS17">
            <v>190.56996200396088</v>
          </cell>
          <cell r="AT17">
            <v>135.98691521921111</v>
          </cell>
          <cell r="AU17">
            <v>277.44629186478613</v>
          </cell>
          <cell r="AV17">
            <v>210.50207537908364</v>
          </cell>
          <cell r="AW17">
            <v>157.08517201166322</v>
          </cell>
          <cell r="AX17">
            <v>152.02194576436099</v>
          </cell>
          <cell r="AY17">
            <v>278.75795139372042</v>
          </cell>
          <cell r="AZ17">
            <v>158.33332503251557</v>
          </cell>
          <cell r="BA17">
            <v>178.01653540221457</v>
          </cell>
          <cell r="BB17">
            <v>157.58244146250081</v>
          </cell>
          <cell r="BC17">
            <v>117.76358326624023</v>
          </cell>
          <cell r="BD17">
            <v>89.696242802374883</v>
          </cell>
          <cell r="BE17">
            <v>138.47697328113782</v>
          </cell>
          <cell r="BF17">
            <v>130.3882669285824</v>
          </cell>
          <cell r="BG17">
            <v>50.487767944532621</v>
          </cell>
          <cell r="BH17">
            <v>270.91989198230817</v>
          </cell>
          <cell r="BI17">
            <v>152.86378149009175</v>
          </cell>
          <cell r="BJ17">
            <v>269.46592528709266</v>
          </cell>
          <cell r="BK17">
            <v>58.036864838041652</v>
          </cell>
          <cell r="BL17">
            <v>237.20032175026148</v>
          </cell>
          <cell r="BM17">
            <v>262.4728277745026</v>
          </cell>
          <cell r="BN17">
            <v>38.711884911633035</v>
          </cell>
          <cell r="BO17">
            <v>132.48016659931776</v>
          </cell>
          <cell r="BP17">
            <v>126.1804173369724</v>
          </cell>
          <cell r="BQ17">
            <v>51.202396086088385</v>
          </cell>
          <cell r="BR17">
            <v>51.202396086088385</v>
          </cell>
          <cell r="BS17">
            <v>277.99494677312896</v>
          </cell>
          <cell r="BT17">
            <v>93.728568031743123</v>
          </cell>
          <cell r="BU17">
            <v>149.20997032994637</v>
          </cell>
          <cell r="BV17">
            <v>276.00712903405264</v>
          </cell>
          <cell r="BW17">
            <v>187.59120018074771</v>
          </cell>
          <cell r="BX17">
            <v>107.78738744853345</v>
          </cell>
          <cell r="BY17">
            <v>73.972396086088366</v>
          </cell>
          <cell r="BZ17">
            <v>145.584376657772</v>
          </cell>
          <cell r="CA17">
            <v>150.72266295555724</v>
          </cell>
          <cell r="CB17">
            <v>63.738538542181473</v>
          </cell>
          <cell r="CC17">
            <v>103.33835504919568</v>
          </cell>
          <cell r="CD17">
            <v>42.238810302570663</v>
          </cell>
          <cell r="CE17">
            <v>213.4759445559086</v>
          </cell>
          <cell r="CF17">
            <v>198.64392764197373</v>
          </cell>
          <cell r="CG17">
            <v>236.90770652532194</v>
          </cell>
          <cell r="CH17">
            <v>138.31959706262018</v>
          </cell>
          <cell r="CI17">
            <v>197.17593688962194</v>
          </cell>
          <cell r="CJ17">
            <v>161.86423786024523</v>
          </cell>
          <cell r="CK17">
            <v>207.56096207055003</v>
          </cell>
          <cell r="CL17">
            <v>171.28579927459955</v>
          </cell>
          <cell r="CM17">
            <v>200.68316654879223</v>
          </cell>
          <cell r="CN17">
            <v>123.78635721854222</v>
          </cell>
          <cell r="CO17">
            <v>202.32302039623755</v>
          </cell>
          <cell r="CP17">
            <v>175.67566434744725</v>
          </cell>
          <cell r="CQ17">
            <v>277.6692917208066</v>
          </cell>
          <cell r="CR17">
            <v>44.730723094187169</v>
          </cell>
          <cell r="CS17">
            <v>73.972396086088366</v>
          </cell>
          <cell r="CT17">
            <v>174.94394115871444</v>
          </cell>
          <cell r="CU17">
            <v>151.2406888930856</v>
          </cell>
          <cell r="CV17">
            <v>40.714431998928525</v>
          </cell>
          <cell r="CW17">
            <v>161.37894687664232</v>
          </cell>
          <cell r="CX17">
            <v>211.77551181547446</v>
          </cell>
          <cell r="CY17">
            <v>229.78883089998996</v>
          </cell>
          <cell r="CZ17">
            <v>137.26572247957466</v>
          </cell>
          <cell r="DA17">
            <v>46.436486009496193</v>
          </cell>
          <cell r="DB17">
            <v>49.468649862141703</v>
          </cell>
          <cell r="DC17">
            <v>107.82969534611877</v>
          </cell>
          <cell r="DD17">
            <v>46.034411792876725</v>
          </cell>
          <cell r="DE17">
            <v>38.224859017503263</v>
          </cell>
          <cell r="DF17">
            <v>278.03919587713625</v>
          </cell>
          <cell r="DG17">
            <v>133.92125468156416</v>
          </cell>
          <cell r="DH17">
            <v>128.22692002384224</v>
          </cell>
          <cell r="DI17">
            <v>73.972396086088366</v>
          </cell>
          <cell r="DJ17">
            <v>271.6368625140484</v>
          </cell>
          <cell r="DK17">
            <v>49.591321028171294</v>
          </cell>
          <cell r="DL17">
            <v>187.40583954246125</v>
          </cell>
          <cell r="DM17">
            <v>131.9454970034495</v>
          </cell>
          <cell r="DN17">
            <v>165.21236858075781</v>
          </cell>
          <cell r="DO17">
            <v>153.38525032467641</v>
          </cell>
          <cell r="DP17">
            <v>133.18691896439444</v>
          </cell>
          <cell r="DQ17">
            <v>124.40333232346865</v>
          </cell>
          <cell r="DR17">
            <v>278.02839607875705</v>
          </cell>
          <cell r="DS17">
            <v>113.06343087495611</v>
          </cell>
          <cell r="DT17">
            <v>106.44811870309967</v>
          </cell>
          <cell r="DU17">
            <v>241.7099373178454</v>
          </cell>
          <cell r="DV17">
            <v>50.419280299911918</v>
          </cell>
          <cell r="DW17">
            <v>128.14504680648781</v>
          </cell>
          <cell r="DX17">
            <v>38.430301359260405</v>
          </cell>
          <cell r="DY17">
            <v>73.972396086088366</v>
          </cell>
          <cell r="DZ17">
            <v>113.551036733705</v>
          </cell>
          <cell r="EA17">
            <v>211.71560276937782</v>
          </cell>
          <cell r="EB17">
            <v>186.36039953463171</v>
          </cell>
          <cell r="EC17">
            <v>44.943230904705302</v>
          </cell>
          <cell r="ED17">
            <v>124.13387388456309</v>
          </cell>
          <cell r="EE17">
            <v>277.5789094298101</v>
          </cell>
          <cell r="EF17">
            <v>43.935218270324235</v>
          </cell>
          <cell r="EG17">
            <v>51.202396086088385</v>
          </cell>
          <cell r="EH17">
            <v>129.67060131087285</v>
          </cell>
          <cell r="EI17">
            <v>213.14632453509759</v>
          </cell>
          <cell r="EJ17">
            <v>223.27967397945011</v>
          </cell>
          <cell r="EK17">
            <v>240.79433754793166</v>
          </cell>
          <cell r="EL17">
            <v>50.508230145464857</v>
          </cell>
          <cell r="EM17">
            <v>141.56404312485998</v>
          </cell>
          <cell r="EN17">
            <v>169.16989598647964</v>
          </cell>
          <cell r="EO17">
            <v>51.202396086088385</v>
          </cell>
          <cell r="EP17">
            <v>48.138251678213351</v>
          </cell>
          <cell r="EQ17">
            <v>54.306622434148622</v>
          </cell>
          <cell r="ER17">
            <v>38.989123942619756</v>
          </cell>
          <cell r="ES17">
            <v>277.57333753729228</v>
          </cell>
          <cell r="ET17">
            <v>279.82083084846181</v>
          </cell>
          <cell r="EU17">
            <v>121.75010071760245</v>
          </cell>
          <cell r="EV17">
            <v>51.202396086088385</v>
          </cell>
          <cell r="EW17">
            <v>278.58983635330338</v>
          </cell>
          <cell r="EX17">
            <v>124.47275049309741</v>
          </cell>
          <cell r="EY17">
            <v>111.62877711823947</v>
          </cell>
          <cell r="EZ17">
            <v>174.30305330423533</v>
          </cell>
          <cell r="FA17">
            <v>49.17558110886776</v>
          </cell>
          <cell r="FB17">
            <v>136.79455571794898</v>
          </cell>
          <cell r="FC17">
            <v>93.599567014769718</v>
          </cell>
          <cell r="FD17">
            <v>125.471578608998</v>
          </cell>
          <cell r="FE17">
            <v>127.75269894293437</v>
          </cell>
          <cell r="FF17">
            <v>125.91026681504056</v>
          </cell>
          <cell r="FG17">
            <v>126.71702243229491</v>
          </cell>
          <cell r="FH17">
            <v>126.50461855775423</v>
          </cell>
          <cell r="FI17">
            <v>208.41400630639765</v>
          </cell>
          <cell r="FJ17">
            <v>125.82034158324606</v>
          </cell>
          <cell r="FK17">
            <v>140.60141367205648</v>
          </cell>
          <cell r="FL17">
            <v>251.47216823107445</v>
          </cell>
          <cell r="FM17">
            <v>134.8815809504714</v>
          </cell>
          <cell r="FN17">
            <v>280.42444835878075</v>
          </cell>
          <cell r="FO17">
            <v>47.763911619959664</v>
          </cell>
          <cell r="FP17">
            <v>116.8729743921876</v>
          </cell>
          <cell r="FQ17">
            <v>144.51415435704305</v>
          </cell>
          <cell r="FR17">
            <v>276.65046406659559</v>
          </cell>
          <cell r="FS17">
            <v>225.99530835897531</v>
          </cell>
          <cell r="FT17">
            <v>140.49725396178121</v>
          </cell>
          <cell r="FU17">
            <v>159.52477194916943</v>
          </cell>
          <cell r="FV17">
            <v>204.93728740820285</v>
          </cell>
          <cell r="FW17">
            <v>280.51980387371015</v>
          </cell>
          <cell r="FX17">
            <v>45.114633604311251</v>
          </cell>
          <cell r="FY17">
            <v>73.972396086088366</v>
          </cell>
          <cell r="FZ17">
            <v>197.61521145734963</v>
          </cell>
          <cell r="GA17">
            <v>109.91408174066657</v>
          </cell>
          <cell r="GB17">
            <v>73.972396086088366</v>
          </cell>
          <cell r="GC17">
            <v>218.78310685166127</v>
          </cell>
          <cell r="GD17">
            <v>46.164214410329478</v>
          </cell>
          <cell r="GE17">
            <v>226.60796164124213</v>
          </cell>
          <cell r="GF17">
            <v>73.972396086088366</v>
          </cell>
          <cell r="GG17">
            <v>98.031362067401162</v>
          </cell>
          <cell r="GH17">
            <v>206.0099677995735</v>
          </cell>
          <cell r="GI17">
            <v>73.972396086088366</v>
          </cell>
          <cell r="GJ17">
            <v>51.202396086088385</v>
          </cell>
          <cell r="GK17">
            <v>120.26330705518102</v>
          </cell>
          <cell r="GL17">
            <v>204.7682700773226</v>
          </cell>
          <cell r="GM17">
            <v>90.62310813663359</v>
          </cell>
          <cell r="GN17">
            <v>246.94385484441446</v>
          </cell>
          <cell r="GO17">
            <v>153.66613653213849</v>
          </cell>
          <cell r="GP17">
            <v>204.30030707572359</v>
          </cell>
          <cell r="GQ17">
            <v>47.700173775016985</v>
          </cell>
          <cell r="GR17">
            <v>73.972396086088366</v>
          </cell>
          <cell r="GS17">
            <v>47.864788333448374</v>
          </cell>
          <cell r="GT17">
            <v>127.2289945597619</v>
          </cell>
          <cell r="GU17">
            <v>114.61291993598672</v>
          </cell>
          <cell r="GV17">
            <v>124.72432508481965</v>
          </cell>
          <cell r="GW17">
            <v>44.177963529681442</v>
          </cell>
          <cell r="GX17">
            <v>166.26735381274892</v>
          </cell>
          <cell r="GY17">
            <v>51.202396086088385</v>
          </cell>
          <cell r="GZ17">
            <v>73.972396086088366</v>
          </cell>
          <cell r="HA17">
            <v>126.45207855330514</v>
          </cell>
          <cell r="HB17">
            <v>56.101294931897698</v>
          </cell>
          <cell r="HC17">
            <v>279.64499360244037</v>
          </cell>
          <cell r="HD17">
            <v>109.34252304746785</v>
          </cell>
          <cell r="HE17">
            <v>220.8897638507068</v>
          </cell>
          <cell r="HF17">
            <v>251.09230246919805</v>
          </cell>
          <cell r="HG17">
            <v>51.542347368775189</v>
          </cell>
          <cell r="HH17">
            <v>132.03757755364126</v>
          </cell>
          <cell r="HI17">
            <v>115.49898386933762</v>
          </cell>
        </row>
        <row r="18">
          <cell r="B18" t="str">
            <v>grassland</v>
          </cell>
          <cell r="C18">
            <v>98.679314703270123</v>
          </cell>
          <cell r="D18">
            <v>38.224859017503263</v>
          </cell>
          <cell r="E18">
            <v>280.51980387371015</v>
          </cell>
          <cell r="F18">
            <v>38.630188935733912</v>
          </cell>
          <cell r="G18">
            <v>148.89919098094276</v>
          </cell>
          <cell r="H18">
            <v>47.097982131441732</v>
          </cell>
          <cell r="I18">
            <v>162.92001343145193</v>
          </cell>
          <cell r="J18">
            <v>124.4227616893095</v>
          </cell>
          <cell r="K18">
            <v>125.45957355885527</v>
          </cell>
          <cell r="L18">
            <v>134.60673703311153</v>
          </cell>
          <cell r="M18">
            <v>73.972396086088366</v>
          </cell>
          <cell r="N18">
            <v>73.972396086088366</v>
          </cell>
          <cell r="O18">
            <v>107.08366911550829</v>
          </cell>
          <cell r="P18">
            <v>40.10649055710433</v>
          </cell>
          <cell r="Q18">
            <v>195.09417141702838</v>
          </cell>
          <cell r="R18">
            <v>39.826087037393869</v>
          </cell>
          <cell r="S18">
            <v>107.87684926049614</v>
          </cell>
          <cell r="T18">
            <v>48.653478545576014</v>
          </cell>
          <cell r="U18">
            <v>217.80576335336588</v>
          </cell>
          <cell r="V18">
            <v>154.96065652976651</v>
          </cell>
          <cell r="W18">
            <v>125.12681598157981</v>
          </cell>
          <cell r="X18">
            <v>156.65363515554819</v>
          </cell>
          <cell r="Y18">
            <v>216.58620089781897</v>
          </cell>
          <cell r="Z18">
            <v>126.81459179965515</v>
          </cell>
          <cell r="AA18">
            <v>51.202396086088385</v>
          </cell>
          <cell r="AB18">
            <v>175.25295212371663</v>
          </cell>
          <cell r="AC18">
            <v>107.37135826813851</v>
          </cell>
          <cell r="AD18">
            <v>182.62274427127224</v>
          </cell>
          <cell r="AE18">
            <v>112.03560060703879</v>
          </cell>
          <cell r="AF18">
            <v>205.71321284622354</v>
          </cell>
          <cell r="AG18">
            <v>126.51864152497106</v>
          </cell>
          <cell r="AH18">
            <v>276.27607437051535</v>
          </cell>
          <cell r="AI18">
            <v>136.40307175545749</v>
          </cell>
          <cell r="AJ18">
            <v>117.85573580074288</v>
          </cell>
          <cell r="AK18">
            <v>126.95002756856182</v>
          </cell>
          <cell r="AL18">
            <v>205.54796318916016</v>
          </cell>
          <cell r="AM18">
            <v>186.18667595897091</v>
          </cell>
          <cell r="AN18">
            <v>51.202396086088385</v>
          </cell>
          <cell r="AO18">
            <v>111.35482248898933</v>
          </cell>
          <cell r="AP18">
            <v>107.94040640317374</v>
          </cell>
          <cell r="AQ18">
            <v>169.48302483465557</v>
          </cell>
          <cell r="AR18">
            <v>112.23869930371654</v>
          </cell>
          <cell r="AS18">
            <v>190.56996200396088</v>
          </cell>
          <cell r="AT18">
            <v>135.98691521921111</v>
          </cell>
          <cell r="AU18">
            <v>277.44629186478613</v>
          </cell>
          <cell r="AV18">
            <v>210.50207537908364</v>
          </cell>
          <cell r="AW18">
            <v>157.08517201166322</v>
          </cell>
          <cell r="AX18">
            <v>152.02194576436099</v>
          </cell>
          <cell r="AY18">
            <v>278.75795139372042</v>
          </cell>
          <cell r="AZ18">
            <v>158.33332503251557</v>
          </cell>
          <cell r="BA18">
            <v>178.01653540221457</v>
          </cell>
          <cell r="BB18">
            <v>157.58244146250081</v>
          </cell>
          <cell r="BC18">
            <v>117.76358326624023</v>
          </cell>
          <cell r="BD18">
            <v>89.696242802374883</v>
          </cell>
          <cell r="BE18">
            <v>138.47697328113782</v>
          </cell>
          <cell r="BF18">
            <v>130.3882669285824</v>
          </cell>
          <cell r="BG18">
            <v>50.487767944532621</v>
          </cell>
          <cell r="BH18">
            <v>270.91989198230817</v>
          </cell>
          <cell r="BI18">
            <v>152.86378149009175</v>
          </cell>
          <cell r="BJ18">
            <v>269.46592528709266</v>
          </cell>
          <cell r="BK18">
            <v>58.036864838041652</v>
          </cell>
          <cell r="BL18">
            <v>237.20032175026148</v>
          </cell>
          <cell r="BM18">
            <v>262.4728277745026</v>
          </cell>
          <cell r="BN18">
            <v>38.711884911633035</v>
          </cell>
          <cell r="BO18">
            <v>132.48016659931776</v>
          </cell>
          <cell r="BP18">
            <v>126.1804173369724</v>
          </cell>
          <cell r="BQ18">
            <v>51.202396086088385</v>
          </cell>
          <cell r="BR18">
            <v>51.202396086088385</v>
          </cell>
          <cell r="BS18">
            <v>277.99494677312896</v>
          </cell>
          <cell r="BT18">
            <v>93.728568031743123</v>
          </cell>
          <cell r="BU18">
            <v>149.20997032994637</v>
          </cell>
          <cell r="BV18">
            <v>276.00712903405264</v>
          </cell>
          <cell r="BW18">
            <v>187.59120018074771</v>
          </cell>
          <cell r="BX18">
            <v>107.78738744853345</v>
          </cell>
          <cell r="BY18">
            <v>73.972396086088366</v>
          </cell>
          <cell r="BZ18">
            <v>145.584376657772</v>
          </cell>
          <cell r="CA18">
            <v>150.72266295555724</v>
          </cell>
          <cell r="CB18">
            <v>63.738538542181473</v>
          </cell>
          <cell r="CC18">
            <v>103.33835504919568</v>
          </cell>
          <cell r="CD18">
            <v>42.238810302570663</v>
          </cell>
          <cell r="CE18">
            <v>213.4759445559086</v>
          </cell>
          <cell r="CF18">
            <v>198.64392764197373</v>
          </cell>
          <cell r="CG18">
            <v>236.90770652532194</v>
          </cell>
          <cell r="CH18">
            <v>138.31959706262018</v>
          </cell>
          <cell r="CI18">
            <v>197.17593688962194</v>
          </cell>
          <cell r="CJ18">
            <v>161.86423786024523</v>
          </cell>
          <cell r="CK18">
            <v>207.56096207055003</v>
          </cell>
          <cell r="CL18">
            <v>171.28579927459955</v>
          </cell>
          <cell r="CM18">
            <v>200.68316654879223</v>
          </cell>
          <cell r="CN18">
            <v>123.78635721854222</v>
          </cell>
          <cell r="CO18">
            <v>202.32302039623755</v>
          </cell>
          <cell r="CP18">
            <v>175.67566434744725</v>
          </cell>
          <cell r="CQ18">
            <v>277.6692917208066</v>
          </cell>
          <cell r="CR18">
            <v>44.730723094187169</v>
          </cell>
          <cell r="CS18">
            <v>73.972396086088366</v>
          </cell>
          <cell r="CT18">
            <v>174.94394115871444</v>
          </cell>
          <cell r="CU18">
            <v>151.2406888930856</v>
          </cell>
          <cell r="CV18">
            <v>40.714431998928525</v>
          </cell>
          <cell r="CW18">
            <v>161.37894687664232</v>
          </cell>
          <cell r="CX18">
            <v>211.77551181547446</v>
          </cell>
          <cell r="CY18">
            <v>229.78883089998996</v>
          </cell>
          <cell r="CZ18">
            <v>137.26572247957466</v>
          </cell>
          <cell r="DA18">
            <v>46.436486009496193</v>
          </cell>
          <cell r="DB18">
            <v>49.468649862141703</v>
          </cell>
          <cell r="DC18">
            <v>107.82969534611877</v>
          </cell>
          <cell r="DD18">
            <v>46.034411792876725</v>
          </cell>
          <cell r="DE18">
            <v>38.224859017503263</v>
          </cell>
          <cell r="DF18">
            <v>278.03919587713625</v>
          </cell>
          <cell r="DG18">
            <v>133.92125468156416</v>
          </cell>
          <cell r="DH18">
            <v>128.22692002384224</v>
          </cell>
          <cell r="DI18">
            <v>73.972396086088366</v>
          </cell>
          <cell r="DJ18">
            <v>271.6368625140484</v>
          </cell>
          <cell r="DK18">
            <v>49.591321028171294</v>
          </cell>
          <cell r="DL18">
            <v>187.40583954246125</v>
          </cell>
          <cell r="DM18">
            <v>131.9454970034495</v>
          </cell>
          <cell r="DN18">
            <v>165.21236858075781</v>
          </cell>
          <cell r="DO18">
            <v>153.38525032467641</v>
          </cell>
          <cell r="DP18">
            <v>133.18691896439444</v>
          </cell>
          <cell r="DQ18">
            <v>124.40333232346865</v>
          </cell>
          <cell r="DR18">
            <v>278.02839607875705</v>
          </cell>
          <cell r="DS18">
            <v>113.06343087495611</v>
          </cell>
          <cell r="DT18">
            <v>106.44811870309967</v>
          </cell>
          <cell r="DU18">
            <v>241.7099373178454</v>
          </cell>
          <cell r="DV18">
            <v>50.419280299911918</v>
          </cell>
          <cell r="DW18">
            <v>128.14504680648781</v>
          </cell>
          <cell r="DX18">
            <v>38.430301359260405</v>
          </cell>
          <cell r="DY18">
            <v>73.972396086088366</v>
          </cell>
          <cell r="DZ18">
            <v>113.551036733705</v>
          </cell>
          <cell r="EA18">
            <v>211.71560276937782</v>
          </cell>
          <cell r="EB18">
            <v>186.36039953463171</v>
          </cell>
          <cell r="EC18">
            <v>44.943230904705302</v>
          </cell>
          <cell r="ED18">
            <v>124.13387388456309</v>
          </cell>
          <cell r="EE18">
            <v>277.5789094298101</v>
          </cell>
          <cell r="EF18">
            <v>43.935218270324235</v>
          </cell>
          <cell r="EG18">
            <v>51.202396086088385</v>
          </cell>
          <cell r="EH18">
            <v>129.67060131087285</v>
          </cell>
          <cell r="EI18">
            <v>213.14632453509759</v>
          </cell>
          <cell r="EJ18">
            <v>223.27967397945011</v>
          </cell>
          <cell r="EK18">
            <v>240.79433754793166</v>
          </cell>
          <cell r="EL18">
            <v>50.508230145464857</v>
          </cell>
          <cell r="EM18">
            <v>141.56404312485998</v>
          </cell>
          <cell r="EN18">
            <v>169.16989598647964</v>
          </cell>
          <cell r="EO18">
            <v>51.202396086088385</v>
          </cell>
          <cell r="EP18">
            <v>48.138251678213351</v>
          </cell>
          <cell r="EQ18">
            <v>54.306622434148622</v>
          </cell>
          <cell r="ER18">
            <v>38.989123942619756</v>
          </cell>
          <cell r="ES18">
            <v>277.57333753729228</v>
          </cell>
          <cell r="ET18">
            <v>279.82083084846181</v>
          </cell>
          <cell r="EU18">
            <v>121.75010071760245</v>
          </cell>
          <cell r="EV18">
            <v>51.202396086088385</v>
          </cell>
          <cell r="EW18">
            <v>278.58983635330338</v>
          </cell>
          <cell r="EX18">
            <v>124.47275049309741</v>
          </cell>
          <cell r="EY18">
            <v>111.62877711823947</v>
          </cell>
          <cell r="EZ18">
            <v>174.30305330423533</v>
          </cell>
          <cell r="FA18">
            <v>49.17558110886776</v>
          </cell>
          <cell r="FB18">
            <v>136.79455571794898</v>
          </cell>
          <cell r="FC18">
            <v>93.599567014769718</v>
          </cell>
          <cell r="FD18">
            <v>125.471578608998</v>
          </cell>
          <cell r="FE18">
            <v>127.75269894293437</v>
          </cell>
          <cell r="FF18">
            <v>125.91026681504056</v>
          </cell>
          <cell r="FG18">
            <v>126.71702243229491</v>
          </cell>
          <cell r="FH18">
            <v>126.50461855775423</v>
          </cell>
          <cell r="FI18">
            <v>208.41400630639765</v>
          </cell>
          <cell r="FJ18">
            <v>125.82034158324606</v>
          </cell>
          <cell r="FK18">
            <v>140.60141367205648</v>
          </cell>
          <cell r="FL18">
            <v>251.47216823107445</v>
          </cell>
          <cell r="FM18">
            <v>134.8815809504714</v>
          </cell>
          <cell r="FN18">
            <v>280.42444835878075</v>
          </cell>
          <cell r="FO18">
            <v>47.763911619959664</v>
          </cell>
          <cell r="FP18">
            <v>116.8729743921876</v>
          </cell>
          <cell r="FQ18">
            <v>144.51415435704305</v>
          </cell>
          <cell r="FR18">
            <v>276.65046406659559</v>
          </cell>
          <cell r="FS18">
            <v>225.99530835897531</v>
          </cell>
          <cell r="FT18">
            <v>140.49725396178121</v>
          </cell>
          <cell r="FU18">
            <v>159.52477194916943</v>
          </cell>
          <cell r="FV18">
            <v>204.93728740820285</v>
          </cell>
          <cell r="FW18">
            <v>280.51980387371015</v>
          </cell>
          <cell r="FX18">
            <v>45.114633604311251</v>
          </cell>
          <cell r="FY18">
            <v>73.972396086088366</v>
          </cell>
          <cell r="FZ18">
            <v>197.61521145734963</v>
          </cell>
          <cell r="GA18">
            <v>109.91408174066657</v>
          </cell>
          <cell r="GB18">
            <v>73.972396086088366</v>
          </cell>
          <cell r="GC18">
            <v>218.78310685166127</v>
          </cell>
          <cell r="GD18">
            <v>46.164214410329478</v>
          </cell>
          <cell r="GE18">
            <v>226.60796164124213</v>
          </cell>
          <cell r="GF18">
            <v>73.972396086088366</v>
          </cell>
          <cell r="GG18">
            <v>98.031362067401162</v>
          </cell>
          <cell r="GH18">
            <v>206.0099677995735</v>
          </cell>
          <cell r="GI18">
            <v>73.972396086088366</v>
          </cell>
          <cell r="GJ18">
            <v>51.202396086088385</v>
          </cell>
          <cell r="GK18">
            <v>120.26330705518102</v>
          </cell>
          <cell r="GL18">
            <v>204.7682700773226</v>
          </cell>
          <cell r="GM18">
            <v>90.62310813663359</v>
          </cell>
          <cell r="GN18">
            <v>246.94385484441446</v>
          </cell>
          <cell r="GO18">
            <v>153.66613653213849</v>
          </cell>
          <cell r="GP18">
            <v>204.30030707572359</v>
          </cell>
          <cell r="GQ18">
            <v>47.700173775016985</v>
          </cell>
          <cell r="GR18">
            <v>73.972396086088366</v>
          </cell>
          <cell r="GS18">
            <v>47.864788333448374</v>
          </cell>
          <cell r="GT18">
            <v>127.2289945597619</v>
          </cell>
          <cell r="GU18">
            <v>114.61291993598672</v>
          </cell>
          <cell r="GV18">
            <v>124.72432508481965</v>
          </cell>
          <cell r="GW18">
            <v>44.177963529681442</v>
          </cell>
          <cell r="GX18">
            <v>166.26735381274892</v>
          </cell>
          <cell r="GY18">
            <v>51.202396086088385</v>
          </cell>
          <cell r="GZ18">
            <v>73.972396086088366</v>
          </cell>
          <cell r="HA18">
            <v>126.45207855330514</v>
          </cell>
          <cell r="HB18">
            <v>56.101294931897698</v>
          </cell>
          <cell r="HC18">
            <v>279.64499360244037</v>
          </cell>
          <cell r="HD18">
            <v>109.34252304746785</v>
          </cell>
          <cell r="HE18">
            <v>220.8897638507068</v>
          </cell>
          <cell r="HF18">
            <v>251.09230246919805</v>
          </cell>
          <cell r="HG18">
            <v>51.542347368775189</v>
          </cell>
          <cell r="HH18">
            <v>132.03757755364126</v>
          </cell>
          <cell r="HI18">
            <v>115.49898386933762</v>
          </cell>
        </row>
        <row r="19">
          <cell r="B19" t="str">
            <v>grassland, not used</v>
          </cell>
          <cell r="C19">
            <v>98.679314703270123</v>
          </cell>
          <cell r="D19">
            <v>38.224859017503263</v>
          </cell>
          <cell r="E19">
            <v>280.51980387371015</v>
          </cell>
          <cell r="F19">
            <v>38.630188935733912</v>
          </cell>
          <cell r="G19">
            <v>148.89919098094276</v>
          </cell>
          <cell r="H19">
            <v>47.097982131441732</v>
          </cell>
          <cell r="I19">
            <v>162.92001343145193</v>
          </cell>
          <cell r="J19">
            <v>124.4227616893095</v>
          </cell>
          <cell r="K19">
            <v>125.45957355885527</v>
          </cell>
          <cell r="L19">
            <v>134.60673703311153</v>
          </cell>
          <cell r="M19">
            <v>73.972396086088366</v>
          </cell>
          <cell r="N19">
            <v>73.972396086088366</v>
          </cell>
          <cell r="O19">
            <v>107.08366911550829</v>
          </cell>
          <cell r="P19">
            <v>40.10649055710433</v>
          </cell>
          <cell r="Q19">
            <v>195.09417141702838</v>
          </cell>
          <cell r="R19">
            <v>39.826087037393869</v>
          </cell>
          <cell r="S19">
            <v>107.87684926049614</v>
          </cell>
          <cell r="T19">
            <v>48.653478545576014</v>
          </cell>
          <cell r="U19">
            <v>217.80576335336588</v>
          </cell>
          <cell r="V19">
            <v>154.96065652976651</v>
          </cell>
          <cell r="W19">
            <v>125.12681598157981</v>
          </cell>
          <cell r="X19">
            <v>156.65363515554819</v>
          </cell>
          <cell r="Y19">
            <v>216.58620089781897</v>
          </cell>
          <cell r="Z19">
            <v>126.81459179965515</v>
          </cell>
          <cell r="AA19">
            <v>51.202396086088385</v>
          </cell>
          <cell r="AB19">
            <v>175.25295212371663</v>
          </cell>
          <cell r="AC19">
            <v>107.37135826813851</v>
          </cell>
          <cell r="AD19">
            <v>182.62274427127224</v>
          </cell>
          <cell r="AE19">
            <v>112.03560060703879</v>
          </cell>
          <cell r="AF19">
            <v>205.71321284622354</v>
          </cell>
          <cell r="AG19">
            <v>126.51864152497106</v>
          </cell>
          <cell r="AH19">
            <v>276.27607437051535</v>
          </cell>
          <cell r="AI19">
            <v>136.40307175545749</v>
          </cell>
          <cell r="AJ19">
            <v>117.85573580074288</v>
          </cell>
          <cell r="AK19">
            <v>126.95002756856182</v>
          </cell>
          <cell r="AL19">
            <v>205.54796318916016</v>
          </cell>
          <cell r="AM19">
            <v>186.18667595897091</v>
          </cell>
          <cell r="AN19">
            <v>51.202396086088385</v>
          </cell>
          <cell r="AO19">
            <v>111.35482248898933</v>
          </cell>
          <cell r="AP19">
            <v>107.94040640317374</v>
          </cell>
          <cell r="AQ19">
            <v>169.48302483465557</v>
          </cell>
          <cell r="AR19">
            <v>112.23869930371654</v>
          </cell>
          <cell r="AS19">
            <v>190.56996200396088</v>
          </cell>
          <cell r="AT19">
            <v>135.98691521921111</v>
          </cell>
          <cell r="AU19">
            <v>277.44629186478613</v>
          </cell>
          <cell r="AV19">
            <v>210.50207537908364</v>
          </cell>
          <cell r="AW19">
            <v>157.08517201166322</v>
          </cell>
          <cell r="AX19">
            <v>152.02194576436099</v>
          </cell>
          <cell r="AY19">
            <v>278.75795139372042</v>
          </cell>
          <cell r="AZ19">
            <v>158.33332503251557</v>
          </cell>
          <cell r="BA19">
            <v>178.01653540221457</v>
          </cell>
          <cell r="BB19">
            <v>157.58244146250081</v>
          </cell>
          <cell r="BC19">
            <v>117.76358326624023</v>
          </cell>
          <cell r="BD19">
            <v>89.696242802374883</v>
          </cell>
          <cell r="BE19">
            <v>138.47697328113782</v>
          </cell>
          <cell r="BF19">
            <v>130.3882669285824</v>
          </cell>
          <cell r="BG19">
            <v>50.487767944532621</v>
          </cell>
          <cell r="BH19">
            <v>270.91989198230817</v>
          </cell>
          <cell r="BI19">
            <v>152.86378149009175</v>
          </cell>
          <cell r="BJ19">
            <v>269.46592528709266</v>
          </cell>
          <cell r="BK19">
            <v>58.036864838041652</v>
          </cell>
          <cell r="BL19">
            <v>237.20032175026148</v>
          </cell>
          <cell r="BM19">
            <v>262.4728277745026</v>
          </cell>
          <cell r="BN19">
            <v>38.711884911633035</v>
          </cell>
          <cell r="BO19">
            <v>132.48016659931776</v>
          </cell>
          <cell r="BP19">
            <v>126.1804173369724</v>
          </cell>
          <cell r="BQ19">
            <v>51.202396086088385</v>
          </cell>
          <cell r="BR19">
            <v>51.202396086088385</v>
          </cell>
          <cell r="BS19">
            <v>277.99494677312896</v>
          </cell>
          <cell r="BT19">
            <v>93.728568031743123</v>
          </cell>
          <cell r="BU19">
            <v>149.20997032994637</v>
          </cell>
          <cell r="BV19">
            <v>276.00712903405264</v>
          </cell>
          <cell r="BW19">
            <v>187.59120018074771</v>
          </cell>
          <cell r="BX19">
            <v>107.78738744853345</v>
          </cell>
          <cell r="BY19">
            <v>73.972396086088366</v>
          </cell>
          <cell r="BZ19">
            <v>145.584376657772</v>
          </cell>
          <cell r="CA19">
            <v>150.72266295555724</v>
          </cell>
          <cell r="CB19">
            <v>63.738538542181473</v>
          </cell>
          <cell r="CC19">
            <v>103.33835504919568</v>
          </cell>
          <cell r="CD19">
            <v>42.238810302570663</v>
          </cell>
          <cell r="CE19">
            <v>213.4759445559086</v>
          </cell>
          <cell r="CF19">
            <v>198.64392764197373</v>
          </cell>
          <cell r="CG19">
            <v>236.90770652532194</v>
          </cell>
          <cell r="CH19">
            <v>138.31959706262018</v>
          </cell>
          <cell r="CI19">
            <v>197.17593688962194</v>
          </cell>
          <cell r="CJ19">
            <v>161.86423786024523</v>
          </cell>
          <cell r="CK19">
            <v>207.56096207055003</v>
          </cell>
          <cell r="CL19">
            <v>171.28579927459955</v>
          </cell>
          <cell r="CM19">
            <v>200.68316654879223</v>
          </cell>
          <cell r="CN19">
            <v>123.78635721854222</v>
          </cell>
          <cell r="CO19">
            <v>202.32302039623755</v>
          </cell>
          <cell r="CP19">
            <v>175.67566434744725</v>
          </cell>
          <cell r="CQ19">
            <v>277.6692917208066</v>
          </cell>
          <cell r="CR19">
            <v>44.730723094187169</v>
          </cell>
          <cell r="CS19">
            <v>73.972396086088366</v>
          </cell>
          <cell r="CT19">
            <v>174.94394115871444</v>
          </cell>
          <cell r="CU19">
            <v>151.2406888930856</v>
          </cell>
          <cell r="CV19">
            <v>40.714431998928525</v>
          </cell>
          <cell r="CW19">
            <v>161.37894687664232</v>
          </cell>
          <cell r="CX19">
            <v>211.77551181547446</v>
          </cell>
          <cell r="CY19">
            <v>229.78883089998996</v>
          </cell>
          <cell r="CZ19">
            <v>137.26572247957466</v>
          </cell>
          <cell r="DA19">
            <v>46.436486009496193</v>
          </cell>
          <cell r="DB19">
            <v>49.468649862141703</v>
          </cell>
          <cell r="DC19">
            <v>107.82969534611877</v>
          </cell>
          <cell r="DD19">
            <v>46.034411792876725</v>
          </cell>
          <cell r="DE19">
            <v>38.224859017503263</v>
          </cell>
          <cell r="DF19">
            <v>278.03919587713625</v>
          </cell>
          <cell r="DG19">
            <v>133.92125468156416</v>
          </cell>
          <cell r="DH19">
            <v>128.22692002384224</v>
          </cell>
          <cell r="DI19">
            <v>73.972396086088366</v>
          </cell>
          <cell r="DJ19">
            <v>271.6368625140484</v>
          </cell>
          <cell r="DK19">
            <v>49.591321028171294</v>
          </cell>
          <cell r="DL19">
            <v>187.40583954246125</v>
          </cell>
          <cell r="DM19">
            <v>131.9454970034495</v>
          </cell>
          <cell r="DN19">
            <v>165.21236858075781</v>
          </cell>
          <cell r="DO19">
            <v>153.38525032467641</v>
          </cell>
          <cell r="DP19">
            <v>133.18691896439444</v>
          </cell>
          <cell r="DQ19">
            <v>124.40333232346865</v>
          </cell>
          <cell r="DR19">
            <v>278.02839607875705</v>
          </cell>
          <cell r="DS19">
            <v>113.06343087495611</v>
          </cell>
          <cell r="DT19">
            <v>106.44811870309967</v>
          </cell>
          <cell r="DU19">
            <v>241.7099373178454</v>
          </cell>
          <cell r="DV19">
            <v>50.419280299911918</v>
          </cell>
          <cell r="DW19">
            <v>128.14504680648781</v>
          </cell>
          <cell r="DX19">
            <v>38.430301359260405</v>
          </cell>
          <cell r="DY19">
            <v>73.972396086088366</v>
          </cell>
          <cell r="DZ19">
            <v>113.551036733705</v>
          </cell>
          <cell r="EA19">
            <v>211.71560276937782</v>
          </cell>
          <cell r="EB19">
            <v>186.36039953463171</v>
          </cell>
          <cell r="EC19">
            <v>44.943230904705302</v>
          </cell>
          <cell r="ED19">
            <v>124.13387388456309</v>
          </cell>
          <cell r="EE19">
            <v>277.5789094298101</v>
          </cell>
          <cell r="EF19">
            <v>43.935218270324235</v>
          </cell>
          <cell r="EG19">
            <v>51.202396086088385</v>
          </cell>
          <cell r="EH19">
            <v>129.67060131087285</v>
          </cell>
          <cell r="EI19">
            <v>213.14632453509759</v>
          </cell>
          <cell r="EJ19">
            <v>223.27967397945011</v>
          </cell>
          <cell r="EK19">
            <v>240.79433754793166</v>
          </cell>
          <cell r="EL19">
            <v>50.508230145464857</v>
          </cell>
          <cell r="EM19">
            <v>141.56404312485998</v>
          </cell>
          <cell r="EN19">
            <v>169.16989598647964</v>
          </cell>
          <cell r="EO19">
            <v>51.202396086088385</v>
          </cell>
          <cell r="EP19">
            <v>48.138251678213351</v>
          </cell>
          <cell r="EQ19">
            <v>54.306622434148622</v>
          </cell>
          <cell r="ER19">
            <v>38.989123942619756</v>
          </cell>
          <cell r="ES19">
            <v>277.57333753729228</v>
          </cell>
          <cell r="ET19">
            <v>279.82083084846181</v>
          </cell>
          <cell r="EU19">
            <v>121.75010071760245</v>
          </cell>
          <cell r="EV19">
            <v>51.202396086088385</v>
          </cell>
          <cell r="EW19">
            <v>278.58983635330338</v>
          </cell>
          <cell r="EX19">
            <v>124.47275049309741</v>
          </cell>
          <cell r="EY19">
            <v>111.62877711823947</v>
          </cell>
          <cell r="EZ19">
            <v>174.30305330423533</v>
          </cell>
          <cell r="FA19">
            <v>49.17558110886776</v>
          </cell>
          <cell r="FB19">
            <v>136.79455571794898</v>
          </cell>
          <cell r="FC19">
            <v>93.599567014769718</v>
          </cell>
          <cell r="FD19">
            <v>125.471578608998</v>
          </cell>
          <cell r="FE19">
            <v>127.75269894293437</v>
          </cell>
          <cell r="FF19">
            <v>125.91026681504056</v>
          </cell>
          <cell r="FG19">
            <v>126.71702243229491</v>
          </cell>
          <cell r="FH19">
            <v>126.50461855775423</v>
          </cell>
          <cell r="FI19">
            <v>208.41400630639765</v>
          </cell>
          <cell r="FJ19">
            <v>125.82034158324606</v>
          </cell>
          <cell r="FK19">
            <v>140.60141367205648</v>
          </cell>
          <cell r="FL19">
            <v>251.47216823107445</v>
          </cell>
          <cell r="FM19">
            <v>134.8815809504714</v>
          </cell>
          <cell r="FN19">
            <v>280.42444835878075</v>
          </cell>
          <cell r="FO19">
            <v>47.763911619959664</v>
          </cell>
          <cell r="FP19">
            <v>116.8729743921876</v>
          </cell>
          <cell r="FQ19">
            <v>144.51415435704305</v>
          </cell>
          <cell r="FR19">
            <v>276.65046406659559</v>
          </cell>
          <cell r="FS19">
            <v>225.99530835897531</v>
          </cell>
          <cell r="FT19">
            <v>140.49725396178121</v>
          </cell>
          <cell r="FU19">
            <v>159.52477194916943</v>
          </cell>
          <cell r="FV19">
            <v>204.93728740820285</v>
          </cell>
          <cell r="FW19">
            <v>280.51980387371015</v>
          </cell>
          <cell r="FX19">
            <v>45.114633604311251</v>
          </cell>
          <cell r="FY19">
            <v>73.972396086088366</v>
          </cell>
          <cell r="FZ19">
            <v>197.61521145734963</v>
          </cell>
          <cell r="GA19">
            <v>109.91408174066657</v>
          </cell>
          <cell r="GB19">
            <v>73.972396086088366</v>
          </cell>
          <cell r="GC19">
            <v>218.78310685166127</v>
          </cell>
          <cell r="GD19">
            <v>46.164214410329478</v>
          </cell>
          <cell r="GE19">
            <v>226.60796164124213</v>
          </cell>
          <cell r="GF19">
            <v>73.972396086088366</v>
          </cell>
          <cell r="GG19">
            <v>98.031362067401162</v>
          </cell>
          <cell r="GH19">
            <v>206.0099677995735</v>
          </cell>
          <cell r="GI19">
            <v>73.972396086088366</v>
          </cell>
          <cell r="GJ19">
            <v>51.202396086088385</v>
          </cell>
          <cell r="GK19">
            <v>120.26330705518102</v>
          </cell>
          <cell r="GL19">
            <v>204.7682700773226</v>
          </cell>
          <cell r="GM19">
            <v>90.62310813663359</v>
          </cell>
          <cell r="GN19">
            <v>246.94385484441446</v>
          </cell>
          <cell r="GO19">
            <v>153.66613653213849</v>
          </cell>
          <cell r="GP19">
            <v>204.30030707572359</v>
          </cell>
          <cell r="GQ19">
            <v>47.700173775016985</v>
          </cell>
          <cell r="GR19">
            <v>73.972396086088366</v>
          </cell>
          <cell r="GS19">
            <v>47.864788333448374</v>
          </cell>
          <cell r="GT19">
            <v>127.2289945597619</v>
          </cell>
          <cell r="GU19">
            <v>114.61291993598672</v>
          </cell>
          <cell r="GV19">
            <v>124.72432508481965</v>
          </cell>
          <cell r="GW19">
            <v>44.177963529681442</v>
          </cell>
          <cell r="GX19">
            <v>166.26735381274892</v>
          </cell>
          <cell r="GY19">
            <v>51.202396086088385</v>
          </cell>
          <cell r="GZ19">
            <v>73.972396086088366</v>
          </cell>
          <cell r="HA19">
            <v>126.45207855330514</v>
          </cell>
          <cell r="HB19">
            <v>56.101294931897698</v>
          </cell>
          <cell r="HC19">
            <v>279.64499360244037</v>
          </cell>
          <cell r="HD19">
            <v>109.34252304746785</v>
          </cell>
          <cell r="HE19">
            <v>220.8897638507068</v>
          </cell>
          <cell r="HF19">
            <v>251.09230246919805</v>
          </cell>
          <cell r="HG19">
            <v>51.542347368775189</v>
          </cell>
          <cell r="HH19">
            <v>132.03757755364126</v>
          </cell>
          <cell r="HI19">
            <v>115.49898386933762</v>
          </cell>
        </row>
        <row r="20">
          <cell r="B20" t="str">
            <v>grassland, for livestock grazing</v>
          </cell>
          <cell r="C20">
            <v>116.9683298077168</v>
          </cell>
          <cell r="D20">
            <v>45.530913341581062</v>
          </cell>
          <cell r="E20">
            <v>287.02480735190778</v>
          </cell>
          <cell r="F20">
            <v>57.73108818429462</v>
          </cell>
          <cell r="G20">
            <v>182.00212119424108</v>
          </cell>
          <cell r="H20">
            <v>64.10692716309029</v>
          </cell>
          <cell r="I20">
            <v>211.28366491200461</v>
          </cell>
          <cell r="J20">
            <v>135.59057225185197</v>
          </cell>
          <cell r="K20">
            <v>131.81087700952438</v>
          </cell>
          <cell r="L20">
            <v>140.43311961956167</v>
          </cell>
          <cell r="M20">
            <v>90.88354120695378</v>
          </cell>
          <cell r="N20">
            <v>86.409222043528658</v>
          </cell>
          <cell r="O20">
            <v>111.05747014998269</v>
          </cell>
          <cell r="P20">
            <v>47.226054172466256</v>
          </cell>
          <cell r="Q20">
            <v>238.96041380082772</v>
          </cell>
          <cell r="R20">
            <v>48.326836977082024</v>
          </cell>
          <cell r="S20">
            <v>112.63524357240699</v>
          </cell>
          <cell r="T20">
            <v>55.040292875505848</v>
          </cell>
          <cell r="U20">
            <v>246.56542639048439</v>
          </cell>
          <cell r="V20">
            <v>170.88900532193634</v>
          </cell>
          <cell r="W20">
            <v>134.801105395115</v>
          </cell>
          <cell r="X20">
            <v>189.31987641138278</v>
          </cell>
          <cell r="Y20">
            <v>263.06109388738383</v>
          </cell>
          <cell r="Z20">
            <v>135.46342698632196</v>
          </cell>
          <cell r="AA20">
            <v>98.418921707061642</v>
          </cell>
          <cell r="AB20">
            <v>194.51525505495994</v>
          </cell>
          <cell r="AC20">
            <v>111.2178628893826</v>
          </cell>
          <cell r="AD20">
            <v>222.42636038236878</v>
          </cell>
          <cell r="AE20">
            <v>118.2280652948338</v>
          </cell>
          <cell r="AF20">
            <v>237.84293675914699</v>
          </cell>
          <cell r="AG20">
            <v>132.90009158802124</v>
          </cell>
          <cell r="AH20">
            <v>281.0654506127288</v>
          </cell>
          <cell r="AI20">
            <v>150.13476259635709</v>
          </cell>
          <cell r="AJ20">
            <v>124.01035194759365</v>
          </cell>
          <cell r="AK20">
            <v>138.00137993110786</v>
          </cell>
          <cell r="AL20">
            <v>243.41155501051941</v>
          </cell>
          <cell r="AM20">
            <v>210.96357702413096</v>
          </cell>
          <cell r="AN20">
            <v>62.644187809379829</v>
          </cell>
          <cell r="AO20">
            <v>127.91161875861802</v>
          </cell>
          <cell r="AP20">
            <v>112.69421489408235</v>
          </cell>
          <cell r="AQ20">
            <v>188.3036471418265</v>
          </cell>
          <cell r="AR20">
            <v>129.17191531616334</v>
          </cell>
          <cell r="AS20">
            <v>233.00054589456539</v>
          </cell>
          <cell r="AT20">
            <v>160.27751591975965</v>
          </cell>
          <cell r="AU20">
            <v>282.23566810699958</v>
          </cell>
          <cell r="AV20">
            <v>252.57885799688819</v>
          </cell>
          <cell r="AW20">
            <v>179.63094946177503</v>
          </cell>
          <cell r="AX20">
            <v>170.22876525328147</v>
          </cell>
          <cell r="AY20">
            <v>283.54732763593393</v>
          </cell>
          <cell r="AZ20">
            <v>173.03764968675483</v>
          </cell>
          <cell r="BA20">
            <v>216.31659025823592</v>
          </cell>
          <cell r="BB20">
            <v>174.82372616034985</v>
          </cell>
          <cell r="BC20">
            <v>124.24498400720998</v>
          </cell>
          <cell r="BD20">
            <v>103.07904778602398</v>
          </cell>
          <cell r="BE20">
            <v>164.43175187824016</v>
          </cell>
          <cell r="BF20">
            <v>139.91895882261207</v>
          </cell>
          <cell r="BG20">
            <v>54.219165626783301</v>
          </cell>
          <cell r="BH20">
            <v>282.16335517205368</v>
          </cell>
          <cell r="BI20">
            <v>166.22025919720832</v>
          </cell>
          <cell r="BJ20">
            <v>284.85914521247793</v>
          </cell>
          <cell r="BK20">
            <v>72.87583252063483</v>
          </cell>
          <cell r="BL20">
            <v>278.17448255620963</v>
          </cell>
          <cell r="BM20">
            <v>281.87145142870145</v>
          </cell>
          <cell r="BN20">
            <v>46.802942515941893</v>
          </cell>
          <cell r="BO20">
            <v>142.3888811468297</v>
          </cell>
          <cell r="BP20">
            <v>136.89004240244276</v>
          </cell>
          <cell r="BQ20">
            <v>57.194863081947062</v>
          </cell>
          <cell r="BR20">
            <v>112.94842787336292</v>
          </cell>
          <cell r="BS20">
            <v>282.0408845464159</v>
          </cell>
          <cell r="BT20">
            <v>103.19042252968663</v>
          </cell>
          <cell r="BU20">
            <v>179.13302952032149</v>
          </cell>
          <cell r="BV20">
            <v>280.05306680733958</v>
          </cell>
          <cell r="BW20">
            <v>219.38176721848089</v>
          </cell>
          <cell r="BX20">
            <v>111.80250402267262</v>
          </cell>
          <cell r="BY20">
            <v>102.30579343339612</v>
          </cell>
          <cell r="BZ20">
            <v>163.49588918262941</v>
          </cell>
          <cell r="CA20">
            <v>162.66754103736019</v>
          </cell>
          <cell r="CB20">
            <v>70.162558227466278</v>
          </cell>
          <cell r="CC20">
            <v>121.23517768082209</v>
          </cell>
          <cell r="CD20">
            <v>47.147905042796118</v>
          </cell>
          <cell r="CE20">
            <v>257.04535399940312</v>
          </cell>
          <cell r="CF20">
            <v>234.85269835969987</v>
          </cell>
          <cell r="CG20">
            <v>276.06892701939893</v>
          </cell>
          <cell r="CH20">
            <v>154.99891587272327</v>
          </cell>
          <cell r="CI20">
            <v>232.38161999004609</v>
          </cell>
          <cell r="CJ20">
            <v>179.72896918060471</v>
          </cell>
          <cell r="CK20">
            <v>240.12013908987822</v>
          </cell>
          <cell r="CL20">
            <v>190.44076671321722</v>
          </cell>
          <cell r="CM20">
            <v>229.47944436657127</v>
          </cell>
          <cell r="CN20">
            <v>131.20643752229941</v>
          </cell>
          <cell r="CO20">
            <v>256.45487954933844</v>
          </cell>
          <cell r="CP20">
            <v>201.08603476695311</v>
          </cell>
          <cell r="CQ20">
            <v>282.45866796302005</v>
          </cell>
          <cell r="CR20">
            <v>51.007147730365382</v>
          </cell>
          <cell r="CS20">
            <v>78.031226939886665</v>
          </cell>
          <cell r="CT20">
            <v>214.35405108205293</v>
          </cell>
          <cell r="CU20">
            <v>173.45520514397293</v>
          </cell>
          <cell r="CV20">
            <v>48.351304215615642</v>
          </cell>
          <cell r="CW20">
            <v>183.30854292865712</v>
          </cell>
          <cell r="CX20">
            <v>254.87045525108499</v>
          </cell>
          <cell r="CY20">
            <v>265.03566740137722</v>
          </cell>
          <cell r="CZ20">
            <v>164.16724839061379</v>
          </cell>
          <cell r="DA20">
            <v>52.671790543087653</v>
          </cell>
          <cell r="DB20">
            <v>53.954404846674862</v>
          </cell>
          <cell r="DC20">
            <v>112.59491535840029</v>
          </cell>
          <cell r="DD20">
            <v>52.656665311228217</v>
          </cell>
          <cell r="DE20">
            <v>46.721399099509185</v>
          </cell>
          <cell r="DF20">
            <v>284.54419935533389</v>
          </cell>
          <cell r="DG20">
            <v>144.24168067400632</v>
          </cell>
          <cell r="DH20">
            <v>154.42107461507126</v>
          </cell>
          <cell r="DI20">
            <v>79.383369342342334</v>
          </cell>
          <cell r="DJ20">
            <v>280.12553669626249</v>
          </cell>
          <cell r="DK20">
            <v>66.484635286798607</v>
          </cell>
          <cell r="DL20">
            <v>233.64037036196197</v>
          </cell>
          <cell r="DM20">
            <v>143.41704261939088</v>
          </cell>
          <cell r="DN20">
            <v>190.33799732165926</v>
          </cell>
          <cell r="DO20">
            <v>171.17972681691799</v>
          </cell>
          <cell r="DP20">
            <v>146.34820163424229</v>
          </cell>
          <cell r="DQ20">
            <v>133.20280052599372</v>
          </cell>
          <cell r="DR20">
            <v>282.81777232097051</v>
          </cell>
          <cell r="DS20">
            <v>119.55959079049958</v>
          </cell>
          <cell r="DT20">
            <v>126.73387608351224</v>
          </cell>
          <cell r="DU20">
            <v>281.07916160155395</v>
          </cell>
          <cell r="DV20">
            <v>67.258667631772937</v>
          </cell>
          <cell r="DW20">
            <v>139.11380353041412</v>
          </cell>
          <cell r="DX20">
            <v>55.661785790249802</v>
          </cell>
          <cell r="DY20">
            <v>83.688174382870699</v>
          </cell>
          <cell r="DZ20">
            <v>117.96749182506215</v>
          </cell>
          <cell r="EA20">
            <v>261.20010479415345</v>
          </cell>
          <cell r="EB20">
            <v>217.01557700772366</v>
          </cell>
          <cell r="EC20">
            <v>61.908325503027903</v>
          </cell>
          <cell r="ED20">
            <v>134.59443951894352</v>
          </cell>
          <cell r="EE20">
            <v>284.08391290800779</v>
          </cell>
          <cell r="EF20">
            <v>61.184371549541972</v>
          </cell>
          <cell r="EG20">
            <v>100.97288647273713</v>
          </cell>
          <cell r="EH20">
            <v>138.98999550520088</v>
          </cell>
          <cell r="EI20">
            <v>246.34350647100379</v>
          </cell>
          <cell r="EJ20">
            <v>279.57037447789645</v>
          </cell>
          <cell r="EK20">
            <v>280.66278610507607</v>
          </cell>
          <cell r="EL20">
            <v>67.201815122842319</v>
          </cell>
          <cell r="EM20">
            <v>158.42861236943963</v>
          </cell>
          <cell r="EN20">
            <v>204.52399394888209</v>
          </cell>
          <cell r="EO20">
            <v>87.124902027766353</v>
          </cell>
          <cell r="EP20">
            <v>54.314220031839312</v>
          </cell>
          <cell r="EQ20">
            <v>66.929391182481339</v>
          </cell>
          <cell r="ER20">
            <v>45.530913341581062</v>
          </cell>
          <cell r="ES20">
            <v>282.36271377950573</v>
          </cell>
          <cell r="ET20">
            <v>284.61020709067526</v>
          </cell>
          <cell r="EU20">
            <v>128.24035649913046</v>
          </cell>
          <cell r="EV20">
            <v>96.354513462870344</v>
          </cell>
          <cell r="EW20">
            <v>285.09483983150102</v>
          </cell>
          <cell r="EX20">
            <v>133.9388128947684</v>
          </cell>
          <cell r="EY20">
            <v>142.97976837934681</v>
          </cell>
          <cell r="EZ20">
            <v>192.95752293174269</v>
          </cell>
          <cell r="FA20">
            <v>55.436484996504376</v>
          </cell>
          <cell r="FB20">
            <v>150.70879004927139</v>
          </cell>
          <cell r="FC20">
            <v>104.27335327819515</v>
          </cell>
          <cell r="FD20">
            <v>135.74089432452945</v>
          </cell>
          <cell r="FE20">
            <v>134.23035386851592</v>
          </cell>
          <cell r="FF20">
            <v>132.36351747633321</v>
          </cell>
          <cell r="FG20">
            <v>133.20265517125435</v>
          </cell>
          <cell r="FH20">
            <v>130.52275580236426</v>
          </cell>
          <cell r="FI20">
            <v>251.26766421787062</v>
          </cell>
          <cell r="FJ20">
            <v>132.23226188334922</v>
          </cell>
          <cell r="FK20">
            <v>171.3995906388318</v>
          </cell>
          <cell r="FL20">
            <v>284.10629065464417</v>
          </cell>
          <cell r="FM20">
            <v>148.12083072028409</v>
          </cell>
          <cell r="FN20">
            <v>286.93108729398489</v>
          </cell>
          <cell r="FO20">
            <v>64.497665366332029</v>
          </cell>
          <cell r="FP20">
            <v>124.4624288087431</v>
          </cell>
          <cell r="FQ20">
            <v>171.65973924190439</v>
          </cell>
          <cell r="FR20">
            <v>281.43984030880904</v>
          </cell>
          <cell r="FS20">
            <v>257.79108632677747</v>
          </cell>
          <cell r="FT20">
            <v>149.98636252628543</v>
          </cell>
          <cell r="FU20">
            <v>191.62589047380243</v>
          </cell>
          <cell r="FV20">
            <v>252.14783062491881</v>
          </cell>
          <cell r="FW20">
            <v>287.02480735190778</v>
          </cell>
          <cell r="FX20">
            <v>51.36000423235101</v>
          </cell>
          <cell r="FY20">
            <v>91.482771557958969</v>
          </cell>
          <cell r="FZ20">
            <v>231.7475835043453</v>
          </cell>
          <cell r="GA20">
            <v>113.02590208443078</v>
          </cell>
          <cell r="GB20">
            <v>85.361896936929483</v>
          </cell>
          <cell r="GC20">
            <v>255.41081788859822</v>
          </cell>
          <cell r="GD20">
            <v>63.071674486188748</v>
          </cell>
          <cell r="GE20">
            <v>266.32137985692719</v>
          </cell>
          <cell r="GF20">
            <v>82.743776591731049</v>
          </cell>
          <cell r="GG20">
            <v>108.78403817015371</v>
          </cell>
          <cell r="GH20">
            <v>261.42397084856015</v>
          </cell>
          <cell r="GI20">
            <v>77.81277914532798</v>
          </cell>
          <cell r="GJ20">
            <v>65.501499412060141</v>
          </cell>
          <cell r="GK20">
            <v>127.57338518037832</v>
          </cell>
          <cell r="GL20">
            <v>239.7369490646214</v>
          </cell>
          <cell r="GM20">
            <v>116.88814990730451</v>
          </cell>
          <cell r="GN20">
            <v>283.9141104535135</v>
          </cell>
          <cell r="GO20">
            <v>166.65889977222196</v>
          </cell>
          <cell r="GP20">
            <v>244.71874344457188</v>
          </cell>
          <cell r="GQ20">
            <v>63.791392167354189</v>
          </cell>
          <cell r="GR20">
            <v>90.269009833420029</v>
          </cell>
          <cell r="GS20">
            <v>54.197193600416604</v>
          </cell>
          <cell r="GT20">
            <v>131.40374196997692</v>
          </cell>
          <cell r="GU20">
            <v>119.80531104284412</v>
          </cell>
          <cell r="GV20">
            <v>132.41672755911327</v>
          </cell>
          <cell r="GW20">
            <v>51.222639528384384</v>
          </cell>
          <cell r="GX20">
            <v>191.80841204660368</v>
          </cell>
          <cell r="GY20">
            <v>76.008788340486348</v>
          </cell>
          <cell r="GZ20">
            <v>85.364435135981083</v>
          </cell>
          <cell r="HA20">
            <v>132.87389015419583</v>
          </cell>
          <cell r="HB20">
            <v>59.130349173609908</v>
          </cell>
          <cell r="HC20">
            <v>283.6909313757273</v>
          </cell>
          <cell r="HD20">
            <v>126.45829968385976</v>
          </cell>
          <cell r="HE20">
            <v>261.12293156396913</v>
          </cell>
          <cell r="HF20">
            <v>283.66240569684686</v>
          </cell>
          <cell r="HG20">
            <v>66.052221151522389</v>
          </cell>
          <cell r="HH20">
            <v>143.71901164382882</v>
          </cell>
          <cell r="HI20">
            <v>133.571162156713</v>
          </cell>
        </row>
        <row r="21">
          <cell r="B21" t="str">
            <v>pasture/meadow</v>
          </cell>
          <cell r="C21">
            <v>116.9683298077168</v>
          </cell>
          <cell r="D21">
            <v>45.530913341581062</v>
          </cell>
          <cell r="E21">
            <v>287.02480735190778</v>
          </cell>
          <cell r="F21">
            <v>57.73108818429462</v>
          </cell>
          <cell r="G21">
            <v>182.00212119424108</v>
          </cell>
          <cell r="H21">
            <v>64.10692716309029</v>
          </cell>
          <cell r="I21">
            <v>211.28366491200461</v>
          </cell>
          <cell r="J21">
            <v>135.59057225185197</v>
          </cell>
          <cell r="K21">
            <v>131.81087700952438</v>
          </cell>
          <cell r="L21">
            <v>140.43311961956167</v>
          </cell>
          <cell r="M21">
            <v>90.88354120695378</v>
          </cell>
          <cell r="N21">
            <v>86.409222043528658</v>
          </cell>
          <cell r="O21">
            <v>111.05747014998269</v>
          </cell>
          <cell r="P21">
            <v>47.226054172466256</v>
          </cell>
          <cell r="Q21">
            <v>238.96041380082772</v>
          </cell>
          <cell r="R21">
            <v>48.326836977082024</v>
          </cell>
          <cell r="S21">
            <v>112.63524357240699</v>
          </cell>
          <cell r="T21">
            <v>55.040292875505848</v>
          </cell>
          <cell r="U21">
            <v>246.56542639048439</v>
          </cell>
          <cell r="V21">
            <v>170.88900532193634</v>
          </cell>
          <cell r="W21">
            <v>134.801105395115</v>
          </cell>
          <cell r="X21">
            <v>189.31987641138278</v>
          </cell>
          <cell r="Y21">
            <v>263.06109388738383</v>
          </cell>
          <cell r="Z21">
            <v>135.46342698632196</v>
          </cell>
          <cell r="AA21">
            <v>98.418921707061642</v>
          </cell>
          <cell r="AB21">
            <v>194.51525505495994</v>
          </cell>
          <cell r="AC21">
            <v>111.2178628893826</v>
          </cell>
          <cell r="AD21">
            <v>222.42636038236878</v>
          </cell>
          <cell r="AE21">
            <v>118.2280652948338</v>
          </cell>
          <cell r="AF21">
            <v>237.84293675914699</v>
          </cell>
          <cell r="AG21">
            <v>132.90009158802124</v>
          </cell>
          <cell r="AH21">
            <v>281.0654506127288</v>
          </cell>
          <cell r="AI21">
            <v>150.13476259635709</v>
          </cell>
          <cell r="AJ21">
            <v>124.01035194759365</v>
          </cell>
          <cell r="AK21">
            <v>138.00137993110786</v>
          </cell>
          <cell r="AL21">
            <v>243.41155501051941</v>
          </cell>
          <cell r="AM21">
            <v>210.96357702413096</v>
          </cell>
          <cell r="AN21">
            <v>62.644187809379829</v>
          </cell>
          <cell r="AO21">
            <v>127.91161875861802</v>
          </cell>
          <cell r="AP21">
            <v>112.69421489408235</v>
          </cell>
          <cell r="AQ21">
            <v>188.3036471418265</v>
          </cell>
          <cell r="AR21">
            <v>129.17191531616334</v>
          </cell>
          <cell r="AS21">
            <v>233.00054589456539</v>
          </cell>
          <cell r="AT21">
            <v>160.27751591975965</v>
          </cell>
          <cell r="AU21">
            <v>282.23566810699958</v>
          </cell>
          <cell r="AV21">
            <v>252.57885799688819</v>
          </cell>
          <cell r="AW21">
            <v>179.63094946177503</v>
          </cell>
          <cell r="AX21">
            <v>170.22876525328147</v>
          </cell>
          <cell r="AY21">
            <v>283.54732763593393</v>
          </cell>
          <cell r="AZ21">
            <v>173.03764968675483</v>
          </cell>
          <cell r="BA21">
            <v>216.31659025823592</v>
          </cell>
          <cell r="BB21">
            <v>174.82372616034985</v>
          </cell>
          <cell r="BC21">
            <v>124.24498400720998</v>
          </cell>
          <cell r="BD21">
            <v>103.07904778602398</v>
          </cell>
          <cell r="BE21">
            <v>164.43175187824016</v>
          </cell>
          <cell r="BF21">
            <v>139.91895882261207</v>
          </cell>
          <cell r="BG21">
            <v>54.219165626783301</v>
          </cell>
          <cell r="BH21">
            <v>282.16335517205368</v>
          </cell>
          <cell r="BI21">
            <v>166.22025919720832</v>
          </cell>
          <cell r="BJ21">
            <v>284.85914521247793</v>
          </cell>
          <cell r="BK21">
            <v>72.87583252063483</v>
          </cell>
          <cell r="BL21">
            <v>278.17448255620963</v>
          </cell>
          <cell r="BM21">
            <v>281.87145142870145</v>
          </cell>
          <cell r="BN21">
            <v>46.802942515941893</v>
          </cell>
          <cell r="BO21">
            <v>142.3888811468297</v>
          </cell>
          <cell r="BP21">
            <v>136.89004240244276</v>
          </cell>
          <cell r="BQ21">
            <v>57.194863081947062</v>
          </cell>
          <cell r="BR21">
            <v>112.94842787336292</v>
          </cell>
          <cell r="BS21">
            <v>282.0408845464159</v>
          </cell>
          <cell r="BT21">
            <v>103.19042252968663</v>
          </cell>
          <cell r="BU21">
            <v>179.13302952032149</v>
          </cell>
          <cell r="BV21">
            <v>280.05306680733958</v>
          </cell>
          <cell r="BW21">
            <v>219.38176721848089</v>
          </cell>
          <cell r="BX21">
            <v>111.80250402267262</v>
          </cell>
          <cell r="BY21">
            <v>102.30579343339612</v>
          </cell>
          <cell r="BZ21">
            <v>163.49588918262941</v>
          </cell>
          <cell r="CA21">
            <v>162.66754103736019</v>
          </cell>
          <cell r="CB21">
            <v>70.162558227466278</v>
          </cell>
          <cell r="CC21">
            <v>121.23517768082209</v>
          </cell>
          <cell r="CD21">
            <v>47.147905042796118</v>
          </cell>
          <cell r="CE21">
            <v>257.04535399940312</v>
          </cell>
          <cell r="CF21">
            <v>234.85269835969987</v>
          </cell>
          <cell r="CG21">
            <v>276.06892701939893</v>
          </cell>
          <cell r="CH21">
            <v>154.99891587272327</v>
          </cell>
          <cell r="CI21">
            <v>232.38161999004609</v>
          </cell>
          <cell r="CJ21">
            <v>179.72896918060471</v>
          </cell>
          <cell r="CK21">
            <v>240.12013908987822</v>
          </cell>
          <cell r="CL21">
            <v>190.44076671321722</v>
          </cell>
          <cell r="CM21">
            <v>229.47944436657127</v>
          </cell>
          <cell r="CN21">
            <v>131.20643752229941</v>
          </cell>
          <cell r="CO21">
            <v>256.45487954933844</v>
          </cell>
          <cell r="CP21">
            <v>201.08603476695311</v>
          </cell>
          <cell r="CQ21">
            <v>282.45866796302005</v>
          </cell>
          <cell r="CR21">
            <v>51.007147730365382</v>
          </cell>
          <cell r="CS21">
            <v>78.031226939886665</v>
          </cell>
          <cell r="CT21">
            <v>214.35405108205293</v>
          </cell>
          <cell r="CU21">
            <v>173.45520514397293</v>
          </cell>
          <cell r="CV21">
            <v>48.351304215615642</v>
          </cell>
          <cell r="CW21">
            <v>183.30854292865712</v>
          </cell>
          <cell r="CX21">
            <v>254.87045525108499</v>
          </cell>
          <cell r="CY21">
            <v>265.03566740137722</v>
          </cell>
          <cell r="CZ21">
            <v>164.16724839061379</v>
          </cell>
          <cell r="DA21">
            <v>52.671790543087653</v>
          </cell>
          <cell r="DB21">
            <v>53.954404846674862</v>
          </cell>
          <cell r="DC21">
            <v>112.59491535840029</v>
          </cell>
          <cell r="DD21">
            <v>52.656665311228217</v>
          </cell>
          <cell r="DE21">
            <v>46.721399099509185</v>
          </cell>
          <cell r="DF21">
            <v>284.54419935533389</v>
          </cell>
          <cell r="DG21">
            <v>144.24168067400632</v>
          </cell>
          <cell r="DH21">
            <v>154.42107461507126</v>
          </cell>
          <cell r="DI21">
            <v>79.383369342342334</v>
          </cell>
          <cell r="DJ21">
            <v>280.12553669626249</v>
          </cell>
          <cell r="DK21">
            <v>66.484635286798607</v>
          </cell>
          <cell r="DL21">
            <v>233.64037036196197</v>
          </cell>
          <cell r="DM21">
            <v>143.41704261939088</v>
          </cell>
          <cell r="DN21">
            <v>190.33799732165926</v>
          </cell>
          <cell r="DO21">
            <v>171.17972681691799</v>
          </cell>
          <cell r="DP21">
            <v>146.34820163424229</v>
          </cell>
          <cell r="DQ21">
            <v>133.20280052599372</v>
          </cell>
          <cell r="DR21">
            <v>282.81777232097051</v>
          </cell>
          <cell r="DS21">
            <v>119.55959079049958</v>
          </cell>
          <cell r="DT21">
            <v>126.73387608351224</v>
          </cell>
          <cell r="DU21">
            <v>281.07916160155395</v>
          </cell>
          <cell r="DV21">
            <v>67.258667631772937</v>
          </cell>
          <cell r="DW21">
            <v>139.11380353041412</v>
          </cell>
          <cell r="DX21">
            <v>55.661785790249802</v>
          </cell>
          <cell r="DY21">
            <v>83.688174382870699</v>
          </cell>
          <cell r="DZ21">
            <v>117.96749182506215</v>
          </cell>
          <cell r="EA21">
            <v>261.20010479415345</v>
          </cell>
          <cell r="EB21">
            <v>217.01557700772366</v>
          </cell>
          <cell r="EC21">
            <v>61.908325503027903</v>
          </cell>
          <cell r="ED21">
            <v>134.59443951894352</v>
          </cell>
          <cell r="EE21">
            <v>284.08391290800779</v>
          </cell>
          <cell r="EF21">
            <v>61.184371549541972</v>
          </cell>
          <cell r="EG21">
            <v>100.97288647273713</v>
          </cell>
          <cell r="EH21">
            <v>138.98999550520088</v>
          </cell>
          <cell r="EI21">
            <v>246.34350647100379</v>
          </cell>
          <cell r="EJ21">
            <v>279.57037447789645</v>
          </cell>
          <cell r="EK21">
            <v>280.66278610507607</v>
          </cell>
          <cell r="EL21">
            <v>67.201815122842319</v>
          </cell>
          <cell r="EM21">
            <v>158.42861236943963</v>
          </cell>
          <cell r="EN21">
            <v>204.52399394888209</v>
          </cell>
          <cell r="EO21">
            <v>87.124902027766353</v>
          </cell>
          <cell r="EP21">
            <v>54.314220031839312</v>
          </cell>
          <cell r="EQ21">
            <v>66.929391182481339</v>
          </cell>
          <cell r="ER21">
            <v>45.530913341581062</v>
          </cell>
          <cell r="ES21">
            <v>282.36271377950573</v>
          </cell>
          <cell r="ET21">
            <v>284.61020709067526</v>
          </cell>
          <cell r="EU21">
            <v>128.24035649913046</v>
          </cell>
          <cell r="EV21">
            <v>96.354513462870344</v>
          </cell>
          <cell r="EW21">
            <v>285.09483983150102</v>
          </cell>
          <cell r="EX21">
            <v>133.9388128947684</v>
          </cell>
          <cell r="EY21">
            <v>142.97976837934681</v>
          </cell>
          <cell r="EZ21">
            <v>192.95752293174269</v>
          </cell>
          <cell r="FA21">
            <v>55.436484996504376</v>
          </cell>
          <cell r="FB21">
            <v>150.70879004927139</v>
          </cell>
          <cell r="FC21">
            <v>104.27335327819515</v>
          </cell>
          <cell r="FD21">
            <v>135.74089432452945</v>
          </cell>
          <cell r="FE21">
            <v>134.23035386851592</v>
          </cell>
          <cell r="FF21">
            <v>132.36351747633321</v>
          </cell>
          <cell r="FG21">
            <v>133.20265517125435</v>
          </cell>
          <cell r="FH21">
            <v>130.52275580236426</v>
          </cell>
          <cell r="FI21">
            <v>251.26766421787062</v>
          </cell>
          <cell r="FJ21">
            <v>132.23226188334922</v>
          </cell>
          <cell r="FK21">
            <v>171.3995906388318</v>
          </cell>
          <cell r="FL21">
            <v>284.10629065464417</v>
          </cell>
          <cell r="FM21">
            <v>148.12083072028409</v>
          </cell>
          <cell r="FN21">
            <v>286.93108729398489</v>
          </cell>
          <cell r="FO21">
            <v>64.497665366332029</v>
          </cell>
          <cell r="FP21">
            <v>124.4624288087431</v>
          </cell>
          <cell r="FQ21">
            <v>171.65973924190439</v>
          </cell>
          <cell r="FR21">
            <v>281.43984030880904</v>
          </cell>
          <cell r="FS21">
            <v>257.79108632677747</v>
          </cell>
          <cell r="FT21">
            <v>149.98636252628543</v>
          </cell>
          <cell r="FU21">
            <v>191.62589047380243</v>
          </cell>
          <cell r="FV21">
            <v>252.14783062491881</v>
          </cell>
          <cell r="FW21">
            <v>287.02480735190778</v>
          </cell>
          <cell r="FX21">
            <v>51.36000423235101</v>
          </cell>
          <cell r="FY21">
            <v>91.482771557958969</v>
          </cell>
          <cell r="FZ21">
            <v>231.7475835043453</v>
          </cell>
          <cell r="GA21">
            <v>113.02590208443078</v>
          </cell>
          <cell r="GB21">
            <v>85.361896936929483</v>
          </cell>
          <cell r="GC21">
            <v>255.41081788859822</v>
          </cell>
          <cell r="GD21">
            <v>63.071674486188748</v>
          </cell>
          <cell r="GE21">
            <v>266.32137985692719</v>
          </cell>
          <cell r="GF21">
            <v>82.743776591731049</v>
          </cell>
          <cell r="GG21">
            <v>108.78403817015371</v>
          </cell>
          <cell r="GH21">
            <v>261.42397084856015</v>
          </cell>
          <cell r="GI21">
            <v>77.81277914532798</v>
          </cell>
          <cell r="GJ21">
            <v>65.501499412060141</v>
          </cell>
          <cell r="GK21">
            <v>127.57338518037832</v>
          </cell>
          <cell r="GL21">
            <v>239.7369490646214</v>
          </cell>
          <cell r="GM21">
            <v>116.88814990730451</v>
          </cell>
          <cell r="GN21">
            <v>283.9141104535135</v>
          </cell>
          <cell r="GO21">
            <v>166.65889977222196</v>
          </cell>
          <cell r="GP21">
            <v>244.71874344457188</v>
          </cell>
          <cell r="GQ21">
            <v>63.791392167354189</v>
          </cell>
          <cell r="GR21">
            <v>90.269009833420029</v>
          </cell>
          <cell r="GS21">
            <v>54.197193600416604</v>
          </cell>
          <cell r="GT21">
            <v>131.40374196997692</v>
          </cell>
          <cell r="GU21">
            <v>119.80531104284412</v>
          </cell>
          <cell r="GV21">
            <v>132.41672755911327</v>
          </cell>
          <cell r="GW21">
            <v>51.222639528384384</v>
          </cell>
          <cell r="GX21">
            <v>191.80841204660368</v>
          </cell>
          <cell r="GY21">
            <v>76.008788340486348</v>
          </cell>
          <cell r="GZ21">
            <v>85.364435135981083</v>
          </cell>
          <cell r="HA21">
            <v>132.87389015419583</v>
          </cell>
          <cell r="HB21">
            <v>59.130349173609908</v>
          </cell>
          <cell r="HC21">
            <v>283.6909313757273</v>
          </cell>
          <cell r="HD21">
            <v>126.45829968385976</v>
          </cell>
          <cell r="HE21">
            <v>261.12293156396913</v>
          </cell>
          <cell r="HF21">
            <v>283.66240569684686</v>
          </cell>
          <cell r="HG21">
            <v>66.052221151522389</v>
          </cell>
          <cell r="HH21">
            <v>143.71901164382882</v>
          </cell>
          <cell r="HI21">
            <v>133.571162156713</v>
          </cell>
        </row>
        <row r="22">
          <cell r="B22" t="str">
            <v>pasture/meadow, extensive</v>
          </cell>
          <cell r="C22">
            <v>101.05531470327014</v>
          </cell>
          <cell r="D22">
            <v>40.699859017503265</v>
          </cell>
          <cell r="E22">
            <v>281.04886321306725</v>
          </cell>
          <cell r="F22">
            <v>41.104658456530842</v>
          </cell>
          <cell r="G22">
            <v>151.2911762913904</v>
          </cell>
          <cell r="H22">
            <v>49.571704015616305</v>
          </cell>
          <cell r="I22">
            <v>165.04829835478174</v>
          </cell>
          <cell r="J22">
            <v>126.74260088717065</v>
          </cell>
          <cell r="K22">
            <v>127.88074098275891</v>
          </cell>
          <cell r="L22">
            <v>137.03225325954591</v>
          </cell>
          <cell r="M22">
            <v>76.409790081518082</v>
          </cell>
          <cell r="N22">
            <v>76.446629928530157</v>
          </cell>
          <cell r="O22">
            <v>109.54215228720352</v>
          </cell>
          <cell r="P22">
            <v>42.581335706531299</v>
          </cell>
          <cell r="Q22">
            <v>197.4114712995262</v>
          </cell>
          <cell r="R22">
            <v>42.301013981413107</v>
          </cell>
          <cell r="S22">
            <v>110.32356234651861</v>
          </cell>
          <cell r="T22">
            <v>51.128120702087102</v>
          </cell>
          <cell r="U22">
            <v>220.14398707207684</v>
          </cell>
          <cell r="V22">
            <v>157.33617706112904</v>
          </cell>
          <cell r="W22">
            <v>127.60177150012437</v>
          </cell>
          <cell r="X22">
            <v>159.10956753392264</v>
          </cell>
          <cell r="Y22">
            <v>218.78423610476077</v>
          </cell>
          <cell r="Z22">
            <v>129.21322866366182</v>
          </cell>
          <cell r="AA22">
            <v>50.664168858723997</v>
          </cell>
          <cell r="AB22">
            <v>177.41569346687038</v>
          </cell>
          <cell r="AC22">
            <v>109.84055320010144</v>
          </cell>
          <cell r="AD22">
            <v>185.03456026298591</v>
          </cell>
          <cell r="AE22">
            <v>114.51060044405237</v>
          </cell>
          <cell r="AF22">
            <v>207.9861122949161</v>
          </cell>
          <cell r="AG22">
            <v>128.602294808024</v>
          </cell>
          <cell r="AH22">
            <v>278.21971021093736</v>
          </cell>
          <cell r="AI22">
            <v>138.82453389503638</v>
          </cell>
          <cell r="AJ22">
            <v>120.33073578460159</v>
          </cell>
          <cell r="AK22">
            <v>129.14941160241275</v>
          </cell>
          <cell r="AL22">
            <v>207.79636591258259</v>
          </cell>
          <cell r="AM22">
            <v>188.31586703162839</v>
          </cell>
          <cell r="AN22">
            <v>53.677396084006403</v>
          </cell>
          <cell r="AO22">
            <v>113.78079256666284</v>
          </cell>
          <cell r="AP22">
            <v>110.3608384183012</v>
          </cell>
          <cell r="AQ22">
            <v>171.79108550104706</v>
          </cell>
          <cell r="AR22">
            <v>114.70532995620883</v>
          </cell>
          <cell r="AS22">
            <v>192.95967319761962</v>
          </cell>
          <cell r="AT22">
            <v>138.43099215106386</v>
          </cell>
          <cell r="AU22">
            <v>278.99985520711789</v>
          </cell>
          <cell r="AV22">
            <v>211.33894750823487</v>
          </cell>
          <cell r="AW22">
            <v>159.40399458248919</v>
          </cell>
          <cell r="AX22">
            <v>154.32765551908142</v>
          </cell>
          <cell r="AY22">
            <v>279.87429489307408</v>
          </cell>
          <cell r="AZ22">
            <v>160.63368299458702</v>
          </cell>
          <cell r="BA22">
            <v>180.46019309520563</v>
          </cell>
          <cell r="BB22">
            <v>159.95932428673802</v>
          </cell>
          <cell r="BC22">
            <v>120.20740018125483</v>
          </cell>
          <cell r="BD22">
            <v>92.130800602442662</v>
          </cell>
          <cell r="BE22">
            <v>140.91951721212934</v>
          </cell>
          <cell r="BF22">
            <v>132.85610514976909</v>
          </cell>
          <cell r="BG22">
            <v>52.962651807877819</v>
          </cell>
          <cell r="BH22">
            <v>272.49755963628854</v>
          </cell>
          <cell r="BI22">
            <v>154.86812725100953</v>
          </cell>
          <cell r="BJ22">
            <v>270.71687200625979</v>
          </cell>
          <cell r="BK22">
            <v>60.511790327185821</v>
          </cell>
          <cell r="BL22">
            <v>238.71017052328756</v>
          </cell>
          <cell r="BM22">
            <v>264.14779667626709</v>
          </cell>
          <cell r="BN22">
            <v>41.186440456806167</v>
          </cell>
          <cell r="BO22">
            <v>134.95513778442287</v>
          </cell>
          <cell r="BP22">
            <v>128.49236517395045</v>
          </cell>
          <cell r="BQ22">
            <v>53.677396083937253</v>
          </cell>
          <cell r="BR22">
            <v>53.65459972136297</v>
          </cell>
          <cell r="BS22">
            <v>279.36562514601314</v>
          </cell>
          <cell r="BT22">
            <v>96.203567279809008</v>
          </cell>
          <cell r="BU22">
            <v>151.66519768620094</v>
          </cell>
          <cell r="BV22">
            <v>278.04041331996223</v>
          </cell>
          <cell r="BW22">
            <v>189.65791429752207</v>
          </cell>
          <cell r="BX22">
            <v>110.26238743987396</v>
          </cell>
          <cell r="BY22">
            <v>76.426746877083161</v>
          </cell>
          <cell r="BZ22">
            <v>148.03889131895059</v>
          </cell>
          <cell r="CA22">
            <v>153.06326613964859</v>
          </cell>
          <cell r="CB22">
            <v>66.072310240833744</v>
          </cell>
          <cell r="CC22">
            <v>105.6728535463746</v>
          </cell>
          <cell r="CD22">
            <v>44.713810255201984</v>
          </cell>
          <cell r="CE22">
            <v>215.35534034463592</v>
          </cell>
          <cell r="CF22">
            <v>200.87205111253917</v>
          </cell>
          <cell r="CG22">
            <v>238.41778063077419</v>
          </cell>
          <cell r="CH22">
            <v>140.78888643970268</v>
          </cell>
          <cell r="CI22">
            <v>199.13760568396808</v>
          </cell>
          <cell r="CJ22">
            <v>164.19888307377752</v>
          </cell>
          <cell r="CK22">
            <v>209.60649792169039</v>
          </cell>
          <cell r="CL22">
            <v>172.94796217218249</v>
          </cell>
          <cell r="CM22">
            <v>202.18751740080569</v>
          </cell>
          <cell r="CN22">
            <v>126.25585824619193</v>
          </cell>
          <cell r="CO22">
            <v>204.79802035452707</v>
          </cell>
          <cell r="CP22">
            <v>177.90556910428666</v>
          </cell>
          <cell r="CQ22">
            <v>279.14852177779824</v>
          </cell>
          <cell r="CR22">
            <v>47.205561858796052</v>
          </cell>
          <cell r="CS22">
            <v>76.443070965504958</v>
          </cell>
          <cell r="CT22">
            <v>177.40470033044173</v>
          </cell>
          <cell r="CU22">
            <v>153.70810122506737</v>
          </cell>
          <cell r="CV22">
            <v>43.189296187953126</v>
          </cell>
          <cell r="CW22">
            <v>163.67302252027483</v>
          </cell>
          <cell r="CX22">
            <v>213.89222823442705</v>
          </cell>
          <cell r="CY22">
            <v>232.20260355619058</v>
          </cell>
          <cell r="CZ22">
            <v>139.73412030845216</v>
          </cell>
          <cell r="DA22">
            <v>48.909234063934321</v>
          </cell>
          <cell r="DB22">
            <v>51.943245833347319</v>
          </cell>
          <cell r="DC22">
            <v>110.30469513399817</v>
          </cell>
          <cell r="DD22">
            <v>48.508770416917095</v>
          </cell>
          <cell r="DE22">
            <v>40.699859017503265</v>
          </cell>
          <cell r="DF22">
            <v>279.39512454868463</v>
          </cell>
          <cell r="DG22">
            <v>136.39619319167235</v>
          </cell>
          <cell r="DH22">
            <v>130.56484942518256</v>
          </cell>
          <cell r="DI22">
            <v>76.43920976423496</v>
          </cell>
          <cell r="DJ22">
            <v>273.64599017031708</v>
          </cell>
          <cell r="DK22">
            <v>52.066154208025829</v>
          </cell>
          <cell r="DL22">
            <v>188.60118152124275</v>
          </cell>
          <cell r="DM22">
            <v>134.4204291916968</v>
          </cell>
          <cell r="DN22">
            <v>167.65127679640949</v>
          </cell>
          <cell r="DO22">
            <v>155.42939916184184</v>
          </cell>
          <cell r="DP22">
            <v>135.61502386327595</v>
          </cell>
          <cell r="DQ22">
            <v>126.73119868462382</v>
          </cell>
          <cell r="DR22">
            <v>279.3879246830985</v>
          </cell>
          <cell r="DS22">
            <v>115.53276845557031</v>
          </cell>
          <cell r="DT22">
            <v>108.90229953495745</v>
          </cell>
          <cell r="DU22">
            <v>243.64900282865909</v>
          </cell>
          <cell r="DV22">
            <v>52.893478104413205</v>
          </cell>
          <cell r="DW22">
            <v>130.06124981208333</v>
          </cell>
          <cell r="DX22">
            <v>40.904647923020718</v>
          </cell>
          <cell r="DY22">
            <v>76.441524153255187</v>
          </cell>
          <cell r="DZ22">
            <v>116.02575166705803</v>
          </cell>
          <cell r="EA22">
            <v>214.11068517540201</v>
          </cell>
          <cell r="EB22">
            <v>188.31009368433843</v>
          </cell>
          <cell r="EC22">
            <v>47.418125475389708</v>
          </cell>
          <cell r="ED22">
            <v>126.50222323590359</v>
          </cell>
          <cell r="EE22">
            <v>279.08826691713386</v>
          </cell>
          <cell r="EF22">
            <v>46.410078097666677</v>
          </cell>
          <cell r="EG22">
            <v>51.90433236712353</v>
          </cell>
          <cell r="EH22">
            <v>132.14288618273864</v>
          </cell>
          <cell r="EI22">
            <v>214.89719350980303</v>
          </cell>
          <cell r="EJ22">
            <v>224.40688224774115</v>
          </cell>
          <cell r="EK22">
            <v>242.87219489090464</v>
          </cell>
          <cell r="EL22">
            <v>52.981062850946174</v>
          </cell>
          <cell r="EM22">
            <v>143.91643456723415</v>
          </cell>
          <cell r="EN22">
            <v>171.61647659109678</v>
          </cell>
          <cell r="EO22">
            <v>53.677295298448115</v>
          </cell>
          <cell r="EP22">
            <v>50.612103695288567</v>
          </cell>
          <cell r="EQ22">
            <v>56.781320937907338</v>
          </cell>
          <cell r="ER22">
            <v>41.463999020577909</v>
          </cell>
          <cell r="ES22">
            <v>279.08455232212202</v>
          </cell>
          <cell r="ET22">
            <v>280.58288119623501</v>
          </cell>
          <cell r="EU22">
            <v>124.1859035167123</v>
          </cell>
          <cell r="EV22">
            <v>52.742367922000057</v>
          </cell>
          <cell r="EW22">
            <v>279.76221819946272</v>
          </cell>
          <cell r="EX22">
            <v>126.93436449462035</v>
          </cell>
          <cell r="EY22">
            <v>114.01031769644577</v>
          </cell>
          <cell r="EZ22">
            <v>176.17459428348022</v>
          </cell>
          <cell r="FA22">
            <v>51.650283337778333</v>
          </cell>
          <cell r="FB22">
            <v>139.26806669378686</v>
          </cell>
          <cell r="FC22">
            <v>96.074562576176419</v>
          </cell>
          <cell r="FD22">
            <v>127.57949667202861</v>
          </cell>
          <cell r="FE22">
            <v>129.52120461586421</v>
          </cell>
          <cell r="FF22">
            <v>128.26851226631277</v>
          </cell>
          <cell r="FG22">
            <v>128.83873142214915</v>
          </cell>
          <cell r="FH22">
            <v>128.69719365566789</v>
          </cell>
          <cell r="FI22">
            <v>210.29225736718018</v>
          </cell>
          <cell r="FJ22">
            <v>128.19567383278917</v>
          </cell>
          <cell r="FK22">
            <v>143.05843522700843</v>
          </cell>
          <cell r="FL22">
            <v>252.97406646951944</v>
          </cell>
          <cell r="FM22">
            <v>137.31776562062544</v>
          </cell>
          <cell r="FN22">
            <v>280.98474771744543</v>
          </cell>
          <cell r="FO22">
            <v>50.236870327479764</v>
          </cell>
          <cell r="FP22">
            <v>119.34797438490536</v>
          </cell>
          <cell r="FQ22">
            <v>146.9708024272646</v>
          </cell>
          <cell r="FR22">
            <v>278.46930334165756</v>
          </cell>
          <cell r="FS22">
            <v>228.27847294786642</v>
          </cell>
          <cell r="FT22">
            <v>142.75640642285683</v>
          </cell>
          <cell r="FU22">
            <v>161.93341446178715</v>
          </cell>
          <cell r="FV22">
            <v>207.31784945989239</v>
          </cell>
          <cell r="FW22">
            <v>281.04886321306725</v>
          </cell>
          <cell r="FX22">
            <v>47.589560356774129</v>
          </cell>
          <cell r="FY22">
            <v>76.447395053091</v>
          </cell>
          <cell r="FZ22">
            <v>200.03330823572719</v>
          </cell>
          <cell r="GA22">
            <v>112.35371618803062</v>
          </cell>
          <cell r="GB22">
            <v>76.381620860984086</v>
          </cell>
          <cell r="GC22">
            <v>220.76898236312485</v>
          </cell>
          <cell r="GD22">
            <v>48.639174169729174</v>
          </cell>
          <cell r="GE22">
            <v>228.77738252742716</v>
          </cell>
          <cell r="GF22">
            <v>76.240207833200799</v>
          </cell>
          <cell r="GG22">
            <v>100.50633917428254</v>
          </cell>
          <cell r="GH22">
            <v>208.27101587432725</v>
          </cell>
          <cell r="GI22">
            <v>76.44126015783678</v>
          </cell>
          <cell r="GJ22">
            <v>53.67739606259525</v>
          </cell>
          <cell r="GK22">
            <v>122.62363843580219</v>
          </cell>
          <cell r="GL22">
            <v>206.85894815866317</v>
          </cell>
          <cell r="GM22">
            <v>93.074328987834846</v>
          </cell>
          <cell r="GN22">
            <v>248.50981314990304</v>
          </cell>
          <cell r="GO22">
            <v>155.97366842914698</v>
          </cell>
          <cell r="GP22">
            <v>206.55600247621942</v>
          </cell>
          <cell r="GQ22">
            <v>50.17510117834037</v>
          </cell>
          <cell r="GR22">
            <v>76.427790356522195</v>
          </cell>
          <cell r="GS22">
            <v>50.338095062280289</v>
          </cell>
          <cell r="GT22">
            <v>129.69753740454047</v>
          </cell>
          <cell r="GU22">
            <v>116.9407111492699</v>
          </cell>
          <cell r="GV22">
            <v>127.19887935600276</v>
          </cell>
          <cell r="GW22">
            <v>46.651667178095991</v>
          </cell>
          <cell r="GX22">
            <v>168.73046506374232</v>
          </cell>
          <cell r="GY22">
            <v>53.603689110921934</v>
          </cell>
          <cell r="GZ22">
            <v>76.380570758894038</v>
          </cell>
          <cell r="HA22">
            <v>128.59828103142053</v>
          </cell>
          <cell r="HB22">
            <v>58.573710776154542</v>
          </cell>
          <cell r="HC22">
            <v>280.46565636555408</v>
          </cell>
          <cell r="HD22">
            <v>111.77197998401076</v>
          </cell>
          <cell r="HE22">
            <v>222.87109940021617</v>
          </cell>
          <cell r="HF22">
            <v>252.74216236024213</v>
          </cell>
          <cell r="HG22">
            <v>54.017279618658129</v>
          </cell>
          <cell r="HH22">
            <v>134.42818845071923</v>
          </cell>
          <cell r="HI22">
            <v>117.97398113355725</v>
          </cell>
        </row>
        <row r="23">
          <cell r="B23" t="str">
            <v>pasture/meadow, intensive</v>
          </cell>
          <cell r="C23">
            <v>119.31957980771679</v>
          </cell>
          <cell r="D23">
            <v>47.882163341581055</v>
          </cell>
          <cell r="E23">
            <v>289.37605735190778</v>
          </cell>
          <cell r="F23">
            <v>60.082338184294613</v>
          </cell>
          <cell r="G23">
            <v>184.35337119424111</v>
          </cell>
          <cell r="H23">
            <v>66.458177163090284</v>
          </cell>
          <cell r="I23">
            <v>213.63491491200466</v>
          </cell>
          <cell r="J23">
            <v>137.94182225185196</v>
          </cell>
          <cell r="K23">
            <v>134.16212700952434</v>
          </cell>
          <cell r="L23">
            <v>142.78436961956163</v>
          </cell>
          <cell r="M23">
            <v>93.234791206953787</v>
          </cell>
          <cell r="N23">
            <v>88.760472043528665</v>
          </cell>
          <cell r="O23">
            <v>113.40872014998268</v>
          </cell>
          <cell r="P23">
            <v>49.577304172466249</v>
          </cell>
          <cell r="Q23">
            <v>241.31166380082772</v>
          </cell>
          <cell r="R23">
            <v>50.678086977082017</v>
          </cell>
          <cell r="S23">
            <v>114.98649357240699</v>
          </cell>
          <cell r="T23">
            <v>57.391542875505841</v>
          </cell>
          <cell r="U23">
            <v>248.91667639048435</v>
          </cell>
          <cell r="V23">
            <v>173.2402553219363</v>
          </cell>
          <cell r="W23">
            <v>137.15235539511499</v>
          </cell>
          <cell r="X23">
            <v>191.67112641138277</v>
          </cell>
          <cell r="Y23">
            <v>265.41234388738377</v>
          </cell>
          <cell r="Z23">
            <v>137.81467698632196</v>
          </cell>
          <cell r="AA23">
            <v>100.77017170706164</v>
          </cell>
          <cell r="AB23">
            <v>196.8665050549599</v>
          </cell>
          <cell r="AC23">
            <v>113.56911288938259</v>
          </cell>
          <cell r="AD23">
            <v>224.77761038236878</v>
          </cell>
          <cell r="AE23">
            <v>120.57931529483379</v>
          </cell>
          <cell r="AF23">
            <v>240.19418675914696</v>
          </cell>
          <cell r="AG23">
            <v>135.25134158802121</v>
          </cell>
          <cell r="AH23">
            <v>283.41670061272879</v>
          </cell>
          <cell r="AI23">
            <v>152.48601259635709</v>
          </cell>
          <cell r="AJ23">
            <v>126.36160194759364</v>
          </cell>
          <cell r="AK23">
            <v>140.35262993110786</v>
          </cell>
          <cell r="AL23">
            <v>245.7628050105194</v>
          </cell>
          <cell r="AM23">
            <v>213.31482702413092</v>
          </cell>
          <cell r="AN23">
            <v>64.995437809379823</v>
          </cell>
          <cell r="AO23">
            <v>130.26286875861803</v>
          </cell>
          <cell r="AP23">
            <v>115.04546489408234</v>
          </cell>
          <cell r="AQ23">
            <v>190.65489714182644</v>
          </cell>
          <cell r="AR23">
            <v>131.52316531616333</v>
          </cell>
          <cell r="AS23">
            <v>235.35179589456538</v>
          </cell>
          <cell r="AT23">
            <v>162.62876591975964</v>
          </cell>
          <cell r="AU23">
            <v>284.58691810699958</v>
          </cell>
          <cell r="AV23">
            <v>254.93010799688818</v>
          </cell>
          <cell r="AW23">
            <v>181.98219946177502</v>
          </cell>
          <cell r="AX23">
            <v>172.58001525328146</v>
          </cell>
          <cell r="AY23">
            <v>285.89857763593386</v>
          </cell>
          <cell r="AZ23">
            <v>175.38889968675483</v>
          </cell>
          <cell r="BA23">
            <v>218.66784025823591</v>
          </cell>
          <cell r="BB23">
            <v>177.17497616034981</v>
          </cell>
          <cell r="BC23">
            <v>126.59623400720997</v>
          </cell>
          <cell r="BD23">
            <v>105.43029778602397</v>
          </cell>
          <cell r="BE23">
            <v>166.78300187824016</v>
          </cell>
          <cell r="BF23">
            <v>142.27020882261206</v>
          </cell>
          <cell r="BG23">
            <v>56.570415626783294</v>
          </cell>
          <cell r="BH23">
            <v>284.51460517205368</v>
          </cell>
          <cell r="BI23">
            <v>168.57150919720829</v>
          </cell>
          <cell r="BJ23">
            <v>287.21039521247786</v>
          </cell>
          <cell r="BK23">
            <v>75.227082520634823</v>
          </cell>
          <cell r="BL23">
            <v>280.52573255620956</v>
          </cell>
          <cell r="BM23">
            <v>284.22270142870144</v>
          </cell>
          <cell r="BN23">
            <v>49.154192515941887</v>
          </cell>
          <cell r="BO23">
            <v>144.7401311468297</v>
          </cell>
          <cell r="BP23">
            <v>139.24129240244275</v>
          </cell>
          <cell r="BQ23">
            <v>59.546113081947055</v>
          </cell>
          <cell r="BR23">
            <v>115.29967787336291</v>
          </cell>
          <cell r="BS23">
            <v>284.39213454641589</v>
          </cell>
          <cell r="BT23">
            <v>105.54167252968662</v>
          </cell>
          <cell r="BU23">
            <v>181.48427952032148</v>
          </cell>
          <cell r="BV23">
            <v>282.40431680733951</v>
          </cell>
          <cell r="BW23">
            <v>221.73301721848088</v>
          </cell>
          <cell r="BX23">
            <v>114.15375402267262</v>
          </cell>
          <cell r="BY23">
            <v>104.65704343339613</v>
          </cell>
          <cell r="BZ23">
            <v>165.84713918262941</v>
          </cell>
          <cell r="CA23">
            <v>165.01879103736019</v>
          </cell>
          <cell r="CB23">
            <v>72.513808227466285</v>
          </cell>
          <cell r="CC23">
            <v>123.58642768082208</v>
          </cell>
          <cell r="CD23">
            <v>49.499155042796112</v>
          </cell>
          <cell r="CE23">
            <v>259.39660399940306</v>
          </cell>
          <cell r="CF23">
            <v>237.20394835969987</v>
          </cell>
          <cell r="CG23">
            <v>278.42017701939892</v>
          </cell>
          <cell r="CH23">
            <v>157.35016587272327</v>
          </cell>
          <cell r="CI23">
            <v>234.73286999004608</v>
          </cell>
          <cell r="CJ23">
            <v>182.0802191806047</v>
          </cell>
          <cell r="CK23">
            <v>242.47138908987819</v>
          </cell>
          <cell r="CL23">
            <v>192.79201671321721</v>
          </cell>
          <cell r="CM23">
            <v>231.83069436657127</v>
          </cell>
          <cell r="CN23">
            <v>133.5576875222994</v>
          </cell>
          <cell r="CO23">
            <v>258.80612954933844</v>
          </cell>
          <cell r="CP23">
            <v>203.4372847669531</v>
          </cell>
          <cell r="CQ23">
            <v>284.80991796302004</v>
          </cell>
          <cell r="CR23">
            <v>53.358397730365375</v>
          </cell>
          <cell r="CS23">
            <v>80.382476939886686</v>
          </cell>
          <cell r="CT23">
            <v>216.70530108205293</v>
          </cell>
          <cell r="CU23">
            <v>175.80645514397293</v>
          </cell>
          <cell r="CV23">
            <v>50.702554215615635</v>
          </cell>
          <cell r="CW23">
            <v>185.65979292865711</v>
          </cell>
          <cell r="CX23">
            <v>257.22170525108498</v>
          </cell>
          <cell r="CY23">
            <v>267.38691740137716</v>
          </cell>
          <cell r="CZ23">
            <v>166.51849839061379</v>
          </cell>
          <cell r="DA23">
            <v>55.023040543087646</v>
          </cell>
          <cell r="DB23">
            <v>56.305654846674855</v>
          </cell>
          <cell r="DC23">
            <v>114.94616535840028</v>
          </cell>
          <cell r="DD23">
            <v>55.00791531122821</v>
          </cell>
          <cell r="DE23">
            <v>49.072649099509178</v>
          </cell>
          <cell r="DF23">
            <v>286.89544935533388</v>
          </cell>
          <cell r="DG23">
            <v>146.59293067400631</v>
          </cell>
          <cell r="DH23">
            <v>156.77232461507128</v>
          </cell>
          <cell r="DI23">
            <v>81.734619342342341</v>
          </cell>
          <cell r="DJ23">
            <v>282.47678669626248</v>
          </cell>
          <cell r="DK23">
            <v>68.8358852867986</v>
          </cell>
          <cell r="DL23">
            <v>235.99162036196196</v>
          </cell>
          <cell r="DM23">
            <v>145.76829261939088</v>
          </cell>
          <cell r="DN23">
            <v>192.68924732165925</v>
          </cell>
          <cell r="DO23">
            <v>173.53097681691798</v>
          </cell>
          <cell r="DP23">
            <v>148.69945163424228</v>
          </cell>
          <cell r="DQ23">
            <v>135.55405052599372</v>
          </cell>
          <cell r="DR23">
            <v>285.1690223209705</v>
          </cell>
          <cell r="DS23">
            <v>121.91084079049958</v>
          </cell>
          <cell r="DT23">
            <v>129.08512608351222</v>
          </cell>
          <cell r="DU23">
            <v>283.43041160155394</v>
          </cell>
          <cell r="DV23">
            <v>69.60991763177293</v>
          </cell>
          <cell r="DW23">
            <v>141.46505353041411</v>
          </cell>
          <cell r="DX23">
            <v>58.013035790249795</v>
          </cell>
          <cell r="DY23">
            <v>86.039424382870706</v>
          </cell>
          <cell r="DZ23">
            <v>120.31874182506215</v>
          </cell>
          <cell r="EA23">
            <v>263.55135479415344</v>
          </cell>
          <cell r="EB23">
            <v>219.36682700772363</v>
          </cell>
          <cell r="EC23">
            <v>64.259575503027889</v>
          </cell>
          <cell r="ED23">
            <v>136.94568951894351</v>
          </cell>
          <cell r="EE23">
            <v>286.43516290800773</v>
          </cell>
          <cell r="EF23">
            <v>63.535621549541965</v>
          </cell>
          <cell r="EG23">
            <v>103.32413647273712</v>
          </cell>
          <cell r="EH23">
            <v>141.34124550520087</v>
          </cell>
          <cell r="EI23">
            <v>248.69475647100376</v>
          </cell>
          <cell r="EJ23">
            <v>281.92162447789644</v>
          </cell>
          <cell r="EK23">
            <v>283.014036105076</v>
          </cell>
          <cell r="EL23">
            <v>69.553065122842312</v>
          </cell>
          <cell r="EM23">
            <v>160.77986236943963</v>
          </cell>
          <cell r="EN23">
            <v>206.87524394888209</v>
          </cell>
          <cell r="EO23">
            <v>89.476152027766346</v>
          </cell>
          <cell r="EP23">
            <v>56.665470031839305</v>
          </cell>
          <cell r="EQ23">
            <v>69.280641182481332</v>
          </cell>
          <cell r="ER23">
            <v>47.882163341581055</v>
          </cell>
          <cell r="ES23">
            <v>284.71396377950572</v>
          </cell>
          <cell r="ET23">
            <v>286.96145709067525</v>
          </cell>
          <cell r="EU23">
            <v>130.59160649913045</v>
          </cell>
          <cell r="EV23">
            <v>98.705763462870337</v>
          </cell>
          <cell r="EW23">
            <v>287.44608983150101</v>
          </cell>
          <cell r="EX23">
            <v>136.2900628947684</v>
          </cell>
          <cell r="EY23">
            <v>145.3310183793468</v>
          </cell>
          <cell r="EZ23">
            <v>195.30877293174265</v>
          </cell>
          <cell r="FA23">
            <v>57.787734996504369</v>
          </cell>
          <cell r="FB23">
            <v>153.06004004927138</v>
          </cell>
          <cell r="FC23">
            <v>106.62460327819514</v>
          </cell>
          <cell r="FD23">
            <v>138.09214432452944</v>
          </cell>
          <cell r="FE23">
            <v>136.58160386851588</v>
          </cell>
          <cell r="FF23">
            <v>134.71476747633318</v>
          </cell>
          <cell r="FG23">
            <v>135.55390517125431</v>
          </cell>
          <cell r="FH23">
            <v>132.87400580236422</v>
          </cell>
          <cell r="FI23">
            <v>253.61891421787055</v>
          </cell>
          <cell r="FJ23">
            <v>134.58351188334919</v>
          </cell>
          <cell r="FK23">
            <v>173.75084063883179</v>
          </cell>
          <cell r="FL23">
            <v>286.45754065464411</v>
          </cell>
          <cell r="FM23">
            <v>150.47208072028408</v>
          </cell>
          <cell r="FN23">
            <v>289.28233729398488</v>
          </cell>
          <cell r="FO23">
            <v>66.848915366332022</v>
          </cell>
          <cell r="FP23">
            <v>126.81367880874309</v>
          </cell>
          <cell r="FQ23">
            <v>174.01098924190438</v>
          </cell>
          <cell r="FR23">
            <v>283.79109030880903</v>
          </cell>
          <cell r="FS23">
            <v>260.14233632677747</v>
          </cell>
          <cell r="FT23">
            <v>152.3376125262854</v>
          </cell>
          <cell r="FU23">
            <v>193.97714047380242</v>
          </cell>
          <cell r="FV23">
            <v>254.4990806249188</v>
          </cell>
          <cell r="FW23">
            <v>289.37605735190778</v>
          </cell>
          <cell r="FX23">
            <v>53.711254232351003</v>
          </cell>
          <cell r="FY23">
            <v>93.834021557958977</v>
          </cell>
          <cell r="FZ23">
            <v>234.09883350434529</v>
          </cell>
          <cell r="GA23">
            <v>115.37715208443078</v>
          </cell>
          <cell r="GB23">
            <v>87.71314693692949</v>
          </cell>
          <cell r="GC23">
            <v>257.76206788859815</v>
          </cell>
          <cell r="GD23">
            <v>65.422924486188748</v>
          </cell>
          <cell r="GE23">
            <v>268.67262985692719</v>
          </cell>
          <cell r="GF23">
            <v>85.095026591731056</v>
          </cell>
          <cell r="GG23">
            <v>111.1352881701537</v>
          </cell>
          <cell r="GH23">
            <v>263.77522084856014</v>
          </cell>
          <cell r="GI23">
            <v>80.164029145327987</v>
          </cell>
          <cell r="GJ23">
            <v>67.852749412060149</v>
          </cell>
          <cell r="GK23">
            <v>129.92463518037832</v>
          </cell>
          <cell r="GL23">
            <v>242.08819906462139</v>
          </cell>
          <cell r="GM23">
            <v>119.2393999073045</v>
          </cell>
          <cell r="GN23">
            <v>286.26536045351344</v>
          </cell>
          <cell r="GO23">
            <v>169.01014977222189</v>
          </cell>
          <cell r="GP23">
            <v>247.06999344457185</v>
          </cell>
          <cell r="GQ23">
            <v>66.142642167354182</v>
          </cell>
          <cell r="GR23">
            <v>92.620259833420036</v>
          </cell>
          <cell r="GS23">
            <v>56.548443600416597</v>
          </cell>
          <cell r="GT23">
            <v>133.75499196997689</v>
          </cell>
          <cell r="GU23">
            <v>122.15656104284412</v>
          </cell>
          <cell r="GV23">
            <v>134.76797755911326</v>
          </cell>
          <cell r="GW23">
            <v>53.573889528384377</v>
          </cell>
          <cell r="GX23">
            <v>194.15966204660367</v>
          </cell>
          <cell r="GY23">
            <v>78.360038340486341</v>
          </cell>
          <cell r="GZ23">
            <v>87.71568513598109</v>
          </cell>
          <cell r="HA23">
            <v>135.2251401541958</v>
          </cell>
          <cell r="HB23">
            <v>61.481599173609901</v>
          </cell>
          <cell r="HC23">
            <v>286.0421813757273</v>
          </cell>
          <cell r="HD23">
            <v>128.80954968385976</v>
          </cell>
          <cell r="HE23">
            <v>263.47418156396913</v>
          </cell>
          <cell r="HF23">
            <v>286.01365569684685</v>
          </cell>
          <cell r="HG23">
            <v>68.403471151522382</v>
          </cell>
          <cell r="HH23">
            <v>146.07026164382881</v>
          </cell>
          <cell r="HI23">
            <v>135.92241215671299</v>
          </cell>
        </row>
        <row r="24">
          <cell r="B24" t="str">
            <v>agriculture</v>
          </cell>
          <cell r="C24">
            <v>120.97069634689281</v>
          </cell>
          <cell r="D24">
            <v>40.006674202798621</v>
          </cell>
          <cell r="E24">
            <v>421.99222974716571</v>
          </cell>
          <cell r="F24">
            <v>51.243051263244915</v>
          </cell>
          <cell r="G24">
            <v>141.94361945821319</v>
          </cell>
          <cell r="H24">
            <v>60.196932775702521</v>
          </cell>
          <cell r="I24">
            <v>238.6989358281952</v>
          </cell>
          <cell r="J24">
            <v>166.55776020006365</v>
          </cell>
          <cell r="K24">
            <v>143.36225845338188</v>
          </cell>
          <cell r="L24">
            <v>146.5893987137857</v>
          </cell>
          <cell r="M24">
            <v>97.9277880683414</v>
          </cell>
          <cell r="N24">
            <v>70.77146763696139</v>
          </cell>
          <cell r="O24">
            <v>111.75280439079744</v>
          </cell>
          <cell r="P24">
            <v>41.032834748598695</v>
          </cell>
          <cell r="Q24">
            <v>220.73544223014221</v>
          </cell>
          <cell r="R24">
            <v>40.902848139949278</v>
          </cell>
          <cell r="S24">
            <v>116.34967436648941</v>
          </cell>
          <cell r="T24">
            <v>50.719131384026298</v>
          </cell>
          <cell r="U24">
            <v>220.42761621117344</v>
          </cell>
          <cell r="V24">
            <v>170.57988543034824</v>
          </cell>
          <cell r="W24">
            <v>122.71672690867655</v>
          </cell>
          <cell r="X24">
            <v>152.63292397628169</v>
          </cell>
          <cell r="Y24">
            <v>250.96240188537467</v>
          </cell>
          <cell r="Z24">
            <v>143.63940474322555</v>
          </cell>
          <cell r="AA24">
            <v>193.0057825394766</v>
          </cell>
          <cell r="AB24">
            <v>249.36497377428969</v>
          </cell>
          <cell r="AC24">
            <v>108.71219561528447</v>
          </cell>
          <cell r="AD24">
            <v>185.46004570658801</v>
          </cell>
          <cell r="AE24">
            <v>114.25487055343442</v>
          </cell>
          <cell r="AF24">
            <v>226.36211219455046</v>
          </cell>
          <cell r="AG24">
            <v>243.92286827149044</v>
          </cell>
          <cell r="AH24">
            <v>362.50044623522666</v>
          </cell>
          <cell r="AI24">
            <v>144.9658848545011</v>
          </cell>
          <cell r="AJ24">
            <v>115.89475694768608</v>
          </cell>
          <cell r="AK24">
            <v>203.64713173450446</v>
          </cell>
          <cell r="AL24">
            <v>223.42666319844258</v>
          </cell>
          <cell r="AM24">
            <v>259.73357887731572</v>
          </cell>
          <cell r="AN24">
            <v>47.786013604323024</v>
          </cell>
          <cell r="AO24">
            <v>139.07519336799089</v>
          </cell>
          <cell r="AP24">
            <v>124.17226185119532</v>
          </cell>
          <cell r="AQ24">
            <v>198.77236725573772</v>
          </cell>
          <cell r="AR24">
            <v>127.55537627729157</v>
          </cell>
          <cell r="AS24">
            <v>196.64446914109357</v>
          </cell>
          <cell r="AT24">
            <v>148.698508576682</v>
          </cell>
          <cell r="AU24">
            <v>384.73194648208323</v>
          </cell>
          <cell r="AV24">
            <v>332.45199700119178</v>
          </cell>
          <cell r="AW24">
            <v>182.04462570774885</v>
          </cell>
          <cell r="AX24">
            <v>181.07617487278941</v>
          </cell>
          <cell r="AY24">
            <v>402.09605295679256</v>
          </cell>
          <cell r="AZ24">
            <v>195.77539044648239</v>
          </cell>
          <cell r="BA24">
            <v>173.33998652954716</v>
          </cell>
          <cell r="BB24">
            <v>171.35556446879127</v>
          </cell>
          <cell r="BC24">
            <v>124.63229172378493</v>
          </cell>
          <cell r="BD24">
            <v>94.83194337876472</v>
          </cell>
          <cell r="BE24">
            <v>147.99365787803418</v>
          </cell>
          <cell r="BF24">
            <v>126.26611371829408</v>
          </cell>
          <cell r="BG24">
            <v>55.791538980830261</v>
          </cell>
          <cell r="BH24">
            <v>364.38353597471138</v>
          </cell>
          <cell r="BI24">
            <v>284.9449427114007</v>
          </cell>
          <cell r="BJ24">
            <v>356.89719273393422</v>
          </cell>
          <cell r="BK24">
            <v>73.267587591296078</v>
          </cell>
          <cell r="BL24">
            <v>338.52866926503594</v>
          </cell>
          <cell r="BM24">
            <v>351.8442974351513</v>
          </cell>
          <cell r="BN24">
            <v>40.622185064472298</v>
          </cell>
          <cell r="BO24">
            <v>124.8965357775689</v>
          </cell>
          <cell r="BP24">
            <v>170.82753192255788</v>
          </cell>
          <cell r="BQ24">
            <v>53.602859428263201</v>
          </cell>
          <cell r="BR24">
            <v>64.902782266975578</v>
          </cell>
          <cell r="BS24">
            <v>361.20195636603199</v>
          </cell>
          <cell r="BT24">
            <v>91.588825304175359</v>
          </cell>
          <cell r="BU24">
            <v>149.31607219813168</v>
          </cell>
          <cell r="BV24">
            <v>330.97580762128052</v>
          </cell>
          <cell r="BW24">
            <v>269.54928226664214</v>
          </cell>
          <cell r="BX24">
            <v>107.17705957509659</v>
          </cell>
          <cell r="BY24">
            <v>76.510172139273436</v>
          </cell>
          <cell r="BZ24">
            <v>137.135042164476</v>
          </cell>
          <cell r="CA24">
            <v>180.23445440570569</v>
          </cell>
          <cell r="CB24">
            <v>107.30462065910058</v>
          </cell>
          <cell r="CC24">
            <v>132.34902791782909</v>
          </cell>
          <cell r="CD24">
            <v>42.188879377959402</v>
          </cell>
          <cell r="CE24">
            <v>328.1987276405298</v>
          </cell>
          <cell r="CF24">
            <v>246.69381689013341</v>
          </cell>
          <cell r="CG24">
            <v>336.64274414624953</v>
          </cell>
          <cell r="CH24">
            <v>129.93669974758606</v>
          </cell>
          <cell r="CI24">
            <v>297.77869695175946</v>
          </cell>
          <cell r="CJ24">
            <v>181.88414732090092</v>
          </cell>
          <cell r="CK24">
            <v>294.66861825905903</v>
          </cell>
          <cell r="CL24">
            <v>300.34508087220763</v>
          </cell>
          <cell r="CM24">
            <v>317.21737403574014</v>
          </cell>
          <cell r="CN24">
            <v>121.54937421176665</v>
          </cell>
          <cell r="CO24">
            <v>173.22972810943912</v>
          </cell>
          <cell r="CP24">
            <v>222.28939460041585</v>
          </cell>
          <cell r="CQ24">
            <v>387.93600977820944</v>
          </cell>
          <cell r="CR24">
            <v>46.8665145652907</v>
          </cell>
          <cell r="CS24">
            <v>76.431000983029193</v>
          </cell>
          <cell r="CT24">
            <v>159.86522784392787</v>
          </cell>
          <cell r="CU24">
            <v>136.953789535184</v>
          </cell>
          <cell r="CV24">
            <v>40.940044374170284</v>
          </cell>
          <cell r="CW24">
            <v>197.27339476596859</v>
          </cell>
          <cell r="CX24">
            <v>288.82686907163026</v>
          </cell>
          <cell r="CY24">
            <v>201.71892047296228</v>
          </cell>
          <cell r="CZ24">
            <v>140.34912041163562</v>
          </cell>
          <cell r="DA24">
            <v>49.288597635026399</v>
          </cell>
          <cell r="DB24">
            <v>50.130146485216635</v>
          </cell>
          <cell r="DC24">
            <v>108.29709663844564</v>
          </cell>
          <cell r="DD24">
            <v>47.869787792293657</v>
          </cell>
          <cell r="DE24">
            <v>40.006674202798621</v>
          </cell>
          <cell r="DF24">
            <v>363.31384747503506</v>
          </cell>
          <cell r="DG24">
            <v>125.72969581651076</v>
          </cell>
          <cell r="DH24">
            <v>145.8538112153575</v>
          </cell>
          <cell r="DI24">
            <v>79.557402288469262</v>
          </cell>
          <cell r="DJ24">
            <v>335.07482621611223</v>
          </cell>
          <cell r="DK24">
            <v>62.548105060612208</v>
          </cell>
          <cell r="DL24">
            <v>308.86579963990403</v>
          </cell>
          <cell r="DM24">
            <v>126.31819174206971</v>
          </cell>
          <cell r="DN24">
            <v>151.06105520926798</v>
          </cell>
          <cell r="DO24">
            <v>264.31684429055395</v>
          </cell>
          <cell r="DP24">
            <v>140.5031282829803</v>
          </cell>
          <cell r="DQ24">
            <v>162.16592922446353</v>
          </cell>
          <cell r="DR24">
            <v>404.98890454337197</v>
          </cell>
          <cell r="DS24">
            <v>116.54961341594984</v>
          </cell>
          <cell r="DT24">
            <v>94.705485494374543</v>
          </cell>
          <cell r="DU24">
            <v>346.38304887457519</v>
          </cell>
          <cell r="DV24">
            <v>63.587618775189235</v>
          </cell>
          <cell r="DW24">
            <v>268.19921212149779</v>
          </cell>
          <cell r="DX24">
            <v>51.036248640954696</v>
          </cell>
          <cell r="DY24">
            <v>72.920298580667776</v>
          </cell>
          <cell r="DZ24">
            <v>114.2547521379929</v>
          </cell>
          <cell r="EA24">
            <v>207.3882045909869</v>
          </cell>
          <cell r="EB24">
            <v>310.97975167999306</v>
          </cell>
          <cell r="EC24">
            <v>57.758882504744285</v>
          </cell>
          <cell r="ED24">
            <v>151.74751563705462</v>
          </cell>
          <cell r="EE24">
            <v>372.33830889246809</v>
          </cell>
          <cell r="EF24">
            <v>56.373428059023965</v>
          </cell>
          <cell r="EG24">
            <v>203.74557230105944</v>
          </cell>
          <cell r="EH24">
            <v>124.51841641651851</v>
          </cell>
          <cell r="EI24">
            <v>324.91895624246257</v>
          </cell>
          <cell r="EJ24">
            <v>327.63918559017634</v>
          </cell>
          <cell r="EK24">
            <v>298.25026519320653</v>
          </cell>
          <cell r="EL24">
            <v>64.273675970946528</v>
          </cell>
          <cell r="EM24">
            <v>164.73669143642567</v>
          </cell>
          <cell r="EN24">
            <v>167.31353430114029</v>
          </cell>
          <cell r="EO24">
            <v>58.390829730486445</v>
          </cell>
          <cell r="EP24">
            <v>50.663284431223083</v>
          </cell>
          <cell r="EQ24">
            <v>72.569642019635353</v>
          </cell>
          <cell r="ER24">
            <v>40.782497022208318</v>
          </cell>
          <cell r="ES24">
            <v>373.35104403234715</v>
          </cell>
          <cell r="ET24">
            <v>406.63334036005244</v>
          </cell>
          <cell r="EU24">
            <v>128.99023574112564</v>
          </cell>
          <cell r="EV24">
            <v>203.78240978675058</v>
          </cell>
          <cell r="EW24">
            <v>385.14014959860668</v>
          </cell>
          <cell r="EX24">
            <v>126.27604495738686</v>
          </cell>
          <cell r="EY24">
            <v>133.96310660071958</v>
          </cell>
          <cell r="EZ24">
            <v>300.75593012975276</v>
          </cell>
          <cell r="FA24">
            <v>51.432076444287787</v>
          </cell>
          <cell r="FB24">
            <v>129.77478275756027</v>
          </cell>
          <cell r="FC24">
            <v>90.53979996189257</v>
          </cell>
          <cell r="FD24">
            <v>230.85786319650191</v>
          </cell>
          <cell r="FE24">
            <v>272.97764950787825</v>
          </cell>
          <cell r="FF24">
            <v>162.22005318907409</v>
          </cell>
          <cell r="FG24">
            <v>232.76458732754523</v>
          </cell>
          <cell r="FH24">
            <v>209.18425284301762</v>
          </cell>
          <cell r="FI24">
            <v>326.67251651917303</v>
          </cell>
          <cell r="FJ24">
            <v>157.09464382979979</v>
          </cell>
          <cell r="FK24">
            <v>119.36552270275574</v>
          </cell>
          <cell r="FL24">
            <v>353.50714273207808</v>
          </cell>
          <cell r="FM24">
            <v>139.71679886870058</v>
          </cell>
          <cell r="FN24">
            <v>362.08103164487324</v>
          </cell>
          <cell r="FO24">
            <v>61.364251211236166</v>
          </cell>
          <cell r="FP24">
            <v>117.04880361111459</v>
          </cell>
          <cell r="FQ24">
            <v>149.9485316653271</v>
          </cell>
          <cell r="FR24">
            <v>346.85914640720307</v>
          </cell>
          <cell r="FS24">
            <v>242.16402828993728</v>
          </cell>
          <cell r="FT24">
            <v>202.24465006480293</v>
          </cell>
          <cell r="FU24">
            <v>172.92637170086493</v>
          </cell>
          <cell r="FV24">
            <v>207.73584226861368</v>
          </cell>
          <cell r="FW24">
            <v>421.99222974716571</v>
          </cell>
          <cell r="FX24">
            <v>47.30964917761289</v>
          </cell>
          <cell r="FY24">
            <v>85.978278095754575</v>
          </cell>
          <cell r="FZ24">
            <v>181.66995460316662</v>
          </cell>
          <cell r="GA24">
            <v>121.09153368584872</v>
          </cell>
          <cell r="GB24">
            <v>89.957496332563068</v>
          </cell>
          <cell r="GC24">
            <v>317.42701858441859</v>
          </cell>
          <cell r="GD24">
            <v>59.653849474030814</v>
          </cell>
          <cell r="GE24">
            <v>266.94918792534935</v>
          </cell>
          <cell r="GF24">
            <v>134.06246288181165</v>
          </cell>
          <cell r="GG24">
            <v>94.177055516181241</v>
          </cell>
          <cell r="GH24">
            <v>238.5900692729532</v>
          </cell>
          <cell r="GI24">
            <v>77.225075709624917</v>
          </cell>
          <cell r="GJ24">
            <v>47.760604022105383</v>
          </cell>
          <cell r="GK24">
            <v>150.57642332417294</v>
          </cell>
          <cell r="GL24">
            <v>280.50598389271528</v>
          </cell>
          <cell r="GM24">
            <v>99.894821996106245</v>
          </cell>
          <cell r="GN24">
            <v>344.31058858510124</v>
          </cell>
          <cell r="GO24">
            <v>191.4369788741829</v>
          </cell>
          <cell r="GP24">
            <v>228.32885324763055</v>
          </cell>
          <cell r="GQ24">
            <v>61.754534326537666</v>
          </cell>
          <cell r="GR24">
            <v>76.298354589857325</v>
          </cell>
          <cell r="GS24">
            <v>50.396937754538733</v>
          </cell>
          <cell r="GT24">
            <v>129.22073159230172</v>
          </cell>
          <cell r="GU24">
            <v>157.55065273874428</v>
          </cell>
          <cell r="GV24">
            <v>120.58815197988952</v>
          </cell>
          <cell r="GW24">
            <v>45.73327278499724</v>
          </cell>
          <cell r="GX24">
            <v>144.3826743112289</v>
          </cell>
          <cell r="GY24">
            <v>80.171816475627963</v>
          </cell>
          <cell r="GZ24">
            <v>87.776857348025104</v>
          </cell>
          <cell r="HA24">
            <v>225.35384083410622</v>
          </cell>
          <cell r="HB24">
            <v>63.631766120734206</v>
          </cell>
          <cell r="HC24">
            <v>380.35380503962773</v>
          </cell>
          <cell r="HD24">
            <v>135.34701666485716</v>
          </cell>
          <cell r="HE24">
            <v>320.69865177982399</v>
          </cell>
          <cell r="HF24">
            <v>346.87734414094717</v>
          </cell>
          <cell r="HG24">
            <v>67.043762603568297</v>
          </cell>
          <cell r="HH24">
            <v>147.17344223218146</v>
          </cell>
          <cell r="HI24">
            <v>126.70279274927418</v>
          </cell>
        </row>
        <row r="25">
          <cell r="B25" t="str">
            <v>arable</v>
          </cell>
          <cell r="C25">
            <v>130.87069634689283</v>
          </cell>
          <cell r="D25">
            <v>40.006674202798621</v>
          </cell>
          <cell r="E25">
            <v>421.99222974716571</v>
          </cell>
          <cell r="F25">
            <v>51.29609918355191</v>
          </cell>
          <cell r="G25">
            <v>150.24508841345002</v>
          </cell>
          <cell r="H25">
            <v>60.324744358245468</v>
          </cell>
          <cell r="I25">
            <v>273.37044349521574</v>
          </cell>
          <cell r="J25">
            <v>182.07384041394803</v>
          </cell>
          <cell r="K25">
            <v>148.74551606301952</v>
          </cell>
          <cell r="L25">
            <v>151.53777607035067</v>
          </cell>
          <cell r="M25">
            <v>101.68838852536931</v>
          </cell>
          <cell r="N25">
            <v>70.848083392782087</v>
          </cell>
          <cell r="O25">
            <v>113.40448722127485</v>
          </cell>
          <cell r="P25">
            <v>41.048319805901464</v>
          </cell>
          <cell r="Q25">
            <v>236.50545398035899</v>
          </cell>
          <cell r="R25">
            <v>40.910153738025826</v>
          </cell>
          <cell r="S25">
            <v>119.17836576424409</v>
          </cell>
          <cell r="T25">
            <v>50.754915732917453</v>
          </cell>
          <cell r="U25">
            <v>234.1052443400778</v>
          </cell>
          <cell r="V25">
            <v>180.5278322940994</v>
          </cell>
          <cell r="W25">
            <v>122.72117505421863</v>
          </cell>
          <cell r="X25">
            <v>154.53968613883291</v>
          </cell>
          <cell r="Y25">
            <v>278.65888119119654</v>
          </cell>
          <cell r="Z25">
            <v>151.27571834256014</v>
          </cell>
          <cell r="AA25">
            <v>193.0057825394766</v>
          </cell>
          <cell r="AB25">
            <v>280.59083945891581</v>
          </cell>
          <cell r="AC25">
            <v>109.29270241899316</v>
          </cell>
          <cell r="AD25">
            <v>191.77844653521953</v>
          </cell>
          <cell r="AE25">
            <v>114.25488685207661</v>
          </cell>
          <cell r="AF25">
            <v>246.57216732529591</v>
          </cell>
          <cell r="AG25">
            <v>272.80929099844843</v>
          </cell>
          <cell r="AH25">
            <v>362.50044623522666</v>
          </cell>
          <cell r="AI25">
            <v>150.31967089661075</v>
          </cell>
          <cell r="AJ25">
            <v>115.89475856181684</v>
          </cell>
          <cell r="AK25">
            <v>231.20872834941252</v>
          </cell>
          <cell r="AL25">
            <v>246.08639085620004</v>
          </cell>
          <cell r="AM25">
            <v>294.31447161157161</v>
          </cell>
          <cell r="AN25">
            <v>47.786013812519379</v>
          </cell>
          <cell r="AO25">
            <v>143.97818560063973</v>
          </cell>
          <cell r="AP25">
            <v>129.62906033845013</v>
          </cell>
          <cell r="AQ25">
            <v>215.46630061659272</v>
          </cell>
          <cell r="AR25">
            <v>128.39231102806266</v>
          </cell>
          <cell r="AS25">
            <v>205.17334977521716</v>
          </cell>
          <cell r="AT25">
            <v>151.79081539140509</v>
          </cell>
          <cell r="AU25">
            <v>384.73194648208323</v>
          </cell>
          <cell r="AV25">
            <v>332.45199700119178</v>
          </cell>
          <cell r="AW25">
            <v>197.6623686251512</v>
          </cell>
          <cell r="AX25">
            <v>198.00519940074707</v>
          </cell>
          <cell r="AY25">
            <v>402.09605295679256</v>
          </cell>
          <cell r="AZ25">
            <v>213.23959423934107</v>
          </cell>
          <cell r="BA25">
            <v>176.47421723044062</v>
          </cell>
          <cell r="BB25">
            <v>181.16728204506984</v>
          </cell>
          <cell r="BC25">
            <v>127.75060022232643</v>
          </cell>
          <cell r="BD25">
            <v>98.876163371987246</v>
          </cell>
          <cell r="BE25">
            <v>151.23926477888159</v>
          </cell>
          <cell r="BF25">
            <v>126.98229159962287</v>
          </cell>
          <cell r="BG25">
            <v>55.803152646310359</v>
          </cell>
          <cell r="BH25">
            <v>364.38353597471138</v>
          </cell>
          <cell r="BI25">
            <v>290.19772384208073</v>
          </cell>
          <cell r="BJ25">
            <v>356.89719273393422</v>
          </cell>
          <cell r="BK25">
            <v>73.275038676879817</v>
          </cell>
          <cell r="BL25">
            <v>338.52866926503594</v>
          </cell>
          <cell r="BM25">
            <v>351.8442974351513</v>
          </cell>
          <cell r="BN25">
            <v>40.666630547159286</v>
          </cell>
          <cell r="BO25">
            <v>124.8994172670555</v>
          </cell>
          <cell r="BP25">
            <v>187.1327482247541</v>
          </cell>
          <cell r="BQ25">
            <v>53.602859643375659</v>
          </cell>
          <cell r="BR25">
            <v>67.182418739515583</v>
          </cell>
          <cell r="BS25">
            <v>361.20195636603199</v>
          </cell>
          <cell r="BT25">
            <v>91.588900497586351</v>
          </cell>
          <cell r="BU25">
            <v>151.29333657267165</v>
          </cell>
          <cell r="BV25">
            <v>344.85226919952527</v>
          </cell>
          <cell r="BW25">
            <v>293.38783344258542</v>
          </cell>
          <cell r="BX25">
            <v>107.17706044104726</v>
          </cell>
          <cell r="BY25">
            <v>78.575093039793288</v>
          </cell>
          <cell r="BZ25">
            <v>139.18357604661369</v>
          </cell>
          <cell r="CA25">
            <v>193.67413599657445</v>
          </cell>
          <cell r="CB25">
            <v>121.4274507938736</v>
          </cell>
          <cell r="CC25">
            <v>146.39917819993812</v>
          </cell>
          <cell r="CD25">
            <v>42.188884114827353</v>
          </cell>
          <cell r="CE25">
            <v>328.1987276405298</v>
          </cell>
          <cell r="CF25">
            <v>271.38146983359178</v>
          </cell>
          <cell r="CG25">
            <v>336.64274414624953</v>
          </cell>
          <cell r="CH25">
            <v>130.50776203933449</v>
          </cell>
          <cell r="CI25">
            <v>297.77869695175946</v>
          </cell>
          <cell r="CJ25">
            <v>195.91962596767294</v>
          </cell>
          <cell r="CK25">
            <v>312.19604627606452</v>
          </cell>
          <cell r="CL25">
            <v>300.34508087220763</v>
          </cell>
          <cell r="CM25">
            <v>317.21737403574014</v>
          </cell>
          <cell r="CN25">
            <v>122.09927144679261</v>
          </cell>
          <cell r="CO25">
            <v>173.2297322804867</v>
          </cell>
          <cell r="CP25">
            <v>246.79891891647372</v>
          </cell>
          <cell r="CQ25">
            <v>387.93600977820944</v>
          </cell>
          <cell r="CR25">
            <v>46.882638104403107</v>
          </cell>
          <cell r="CS25">
            <v>76.863513041369771</v>
          </cell>
          <cell r="CT25">
            <v>161.28931067119572</v>
          </cell>
          <cell r="CU25">
            <v>137.71255633700503</v>
          </cell>
          <cell r="CV25">
            <v>40.95362547171041</v>
          </cell>
          <cell r="CW25">
            <v>215.36583040271441</v>
          </cell>
          <cell r="CX25">
            <v>324.65522717637265</v>
          </cell>
          <cell r="CY25">
            <v>207.84165485290049</v>
          </cell>
          <cell r="CZ25">
            <v>141.00933752388386</v>
          </cell>
          <cell r="DA25">
            <v>49.513792191213625</v>
          </cell>
          <cell r="DB25">
            <v>50.170549364654285</v>
          </cell>
          <cell r="DC25">
            <v>108.29711785050544</v>
          </cell>
          <cell r="DD25">
            <v>47.933925388256746</v>
          </cell>
          <cell r="DE25">
            <v>40.006674202798621</v>
          </cell>
          <cell r="DF25">
            <v>363.31384747503506</v>
          </cell>
          <cell r="DG25">
            <v>125.73584480568913</v>
          </cell>
          <cell r="DH25">
            <v>159.56087108132596</v>
          </cell>
          <cell r="DI25">
            <v>80.376034473809497</v>
          </cell>
          <cell r="DJ25">
            <v>341.75261216134578</v>
          </cell>
          <cell r="DK25">
            <v>62.564787075158442</v>
          </cell>
          <cell r="DL25">
            <v>308.86579963990403</v>
          </cell>
          <cell r="DM25">
            <v>126.32497291733689</v>
          </cell>
          <cell r="DN25">
            <v>154.67023364409732</v>
          </cell>
          <cell r="DO25">
            <v>281.43094214303767</v>
          </cell>
          <cell r="DP25">
            <v>145.19263839482809</v>
          </cell>
          <cell r="DQ25">
            <v>176.87929310894714</v>
          </cell>
          <cell r="DR25">
            <v>404.98890454337197</v>
          </cell>
          <cell r="DS25">
            <v>117.11585535453112</v>
          </cell>
          <cell r="DT25">
            <v>96.787402308596796</v>
          </cell>
          <cell r="DU25">
            <v>346.38304887457519</v>
          </cell>
          <cell r="DV25">
            <v>63.667838325060266</v>
          </cell>
          <cell r="DW25">
            <v>268.19921212149779</v>
          </cell>
          <cell r="DX25">
            <v>51.101592264923376</v>
          </cell>
          <cell r="DY25">
            <v>73.507491863985919</v>
          </cell>
          <cell r="DZ25">
            <v>114.28325880268822</v>
          </cell>
          <cell r="EA25">
            <v>215.3799639885649</v>
          </cell>
          <cell r="EB25">
            <v>310.97975167999306</v>
          </cell>
          <cell r="EC25">
            <v>57.769425436303585</v>
          </cell>
          <cell r="ED25">
            <v>162.4125805030055</v>
          </cell>
          <cell r="EE25">
            <v>372.33830889246809</v>
          </cell>
          <cell r="EF25">
            <v>56.387445324779669</v>
          </cell>
          <cell r="EG25">
            <v>203.74557230105944</v>
          </cell>
          <cell r="EH25">
            <v>124.78992922993714</v>
          </cell>
          <cell r="EI25">
            <v>324.91895624246257</v>
          </cell>
          <cell r="EJ25">
            <v>327.63918559017634</v>
          </cell>
          <cell r="EK25">
            <v>325.40949777633148</v>
          </cell>
          <cell r="EL25">
            <v>64.490405422815172</v>
          </cell>
          <cell r="EM25">
            <v>176.99754719901148</v>
          </cell>
          <cell r="EN25">
            <v>170.1554738394251</v>
          </cell>
          <cell r="EO25">
            <v>58.400908494513011</v>
          </cell>
          <cell r="EP25">
            <v>50.778082723701658</v>
          </cell>
          <cell r="EQ25">
            <v>72.599791643763893</v>
          </cell>
          <cell r="ER25">
            <v>40.794989226393234</v>
          </cell>
          <cell r="ES25">
            <v>373.35104403234715</v>
          </cell>
          <cell r="ET25">
            <v>406.63334036005244</v>
          </cell>
          <cell r="EU25">
            <v>132.90995583014185</v>
          </cell>
          <cell r="EV25">
            <v>203.78240978675058</v>
          </cell>
          <cell r="EW25">
            <v>385.14014959860668</v>
          </cell>
          <cell r="EX25">
            <v>127.61464480508957</v>
          </cell>
          <cell r="EY25">
            <v>143.30904878008931</v>
          </cell>
          <cell r="EZ25">
            <v>300.75593012975276</v>
          </cell>
          <cell r="FA25">
            <v>51.461853553230448</v>
          </cell>
          <cell r="FB25">
            <v>129.92368517377031</v>
          </cell>
          <cell r="FC25">
            <v>90.54024382122283</v>
          </cell>
          <cell r="FD25">
            <v>266.97519035680682</v>
          </cell>
          <cell r="FE25">
            <v>272.97764950787825</v>
          </cell>
          <cell r="FF25">
            <v>173.89550806185531</v>
          </cell>
          <cell r="FG25">
            <v>268.09368834212319</v>
          </cell>
          <cell r="FH25">
            <v>237.42674305165107</v>
          </cell>
          <cell r="FI25">
            <v>326.67251651917303</v>
          </cell>
          <cell r="FJ25">
            <v>167.06141887548972</v>
          </cell>
          <cell r="FK25">
            <v>121.16336720756102</v>
          </cell>
          <cell r="FL25">
            <v>353.50714273207808</v>
          </cell>
          <cell r="FM25">
            <v>143.59833185329396</v>
          </cell>
          <cell r="FN25">
            <v>362.08103164487324</v>
          </cell>
          <cell r="FO25">
            <v>61.568380459225949</v>
          </cell>
          <cell r="FP25">
            <v>117.04880433934041</v>
          </cell>
          <cell r="FQ25">
            <v>151.78372464317027</v>
          </cell>
          <cell r="FR25">
            <v>346.85914640720307</v>
          </cell>
          <cell r="FS25">
            <v>261.34756940082929</v>
          </cell>
          <cell r="FT25">
            <v>223.82940395724611</v>
          </cell>
          <cell r="FU25">
            <v>179.56212043908977</v>
          </cell>
          <cell r="FV25">
            <v>217.17963709965852</v>
          </cell>
          <cell r="FW25">
            <v>421.99222974716571</v>
          </cell>
          <cell r="FX25">
            <v>47.316973931324718</v>
          </cell>
          <cell r="FY25">
            <v>85.978381395491638</v>
          </cell>
          <cell r="FZ25">
            <v>187.36027676540962</v>
          </cell>
          <cell r="GA25">
            <v>124.62808894944568</v>
          </cell>
          <cell r="GB25">
            <v>96.535018842991661</v>
          </cell>
          <cell r="GC25">
            <v>317.42701858441859</v>
          </cell>
          <cell r="GD25">
            <v>60.067425757902662</v>
          </cell>
          <cell r="GE25">
            <v>297.50709930684928</v>
          </cell>
          <cell r="GF25">
            <v>154.78128817056827</v>
          </cell>
          <cell r="GG25">
            <v>94.179344828041906</v>
          </cell>
          <cell r="GH25">
            <v>259.98526179757687</v>
          </cell>
          <cell r="GI25">
            <v>77.838668534783437</v>
          </cell>
          <cell r="GJ25">
            <v>47.760606371417879</v>
          </cell>
          <cell r="GK25">
            <v>162.04328526205614</v>
          </cell>
          <cell r="GL25">
            <v>311.48579650938774</v>
          </cell>
          <cell r="GM25">
            <v>102.27273687597997</v>
          </cell>
          <cell r="GN25">
            <v>344.31058858510124</v>
          </cell>
          <cell r="GO25">
            <v>208.18378917333624</v>
          </cell>
          <cell r="GP25">
            <v>250.25931319805002</v>
          </cell>
          <cell r="GQ25">
            <v>61.761793994199536</v>
          </cell>
          <cell r="GR25">
            <v>78.25892754647505</v>
          </cell>
          <cell r="GS25">
            <v>50.566264871347819</v>
          </cell>
          <cell r="GT25">
            <v>129.86644711444626</v>
          </cell>
          <cell r="GU25">
            <v>172.27153141042703</v>
          </cell>
          <cell r="GV25">
            <v>120.63272486157653</v>
          </cell>
          <cell r="GW25">
            <v>45.862907943542218</v>
          </cell>
          <cell r="GX25">
            <v>145.57154921188499</v>
          </cell>
          <cell r="GY25">
            <v>87.542513992271992</v>
          </cell>
          <cell r="GZ25">
            <v>94.459390067457292</v>
          </cell>
          <cell r="HA25">
            <v>258.23359302257052</v>
          </cell>
          <cell r="HB25">
            <v>63.89018169504984</v>
          </cell>
          <cell r="HC25">
            <v>380.35380503962773</v>
          </cell>
          <cell r="HD25">
            <v>139.90132301056394</v>
          </cell>
          <cell r="HE25">
            <v>320.69865177982399</v>
          </cell>
          <cell r="HF25">
            <v>346.87734414094717</v>
          </cell>
          <cell r="HG25">
            <v>67.050537615274663</v>
          </cell>
          <cell r="HH25">
            <v>155.61235252438618</v>
          </cell>
          <cell r="HI25">
            <v>126.70306632731344</v>
          </cell>
        </row>
        <row r="26">
          <cell r="B26" t="str">
            <v>arable, fallow</v>
          </cell>
          <cell r="C26">
            <v>140.77069634689283</v>
          </cell>
          <cell r="D26">
            <v>40.006674202798621</v>
          </cell>
          <cell r="E26">
            <v>421.99222974716571</v>
          </cell>
          <cell r="F26">
            <v>51.349147103858904</v>
          </cell>
          <cell r="G26">
            <v>158.54655736868685</v>
          </cell>
          <cell r="H26">
            <v>60.452555940788407</v>
          </cell>
          <cell r="I26">
            <v>281.5790175110011</v>
          </cell>
          <cell r="J26">
            <v>197.58992062783238</v>
          </cell>
          <cell r="K26">
            <v>154.12877367265719</v>
          </cell>
          <cell r="L26">
            <v>156.48615342691562</v>
          </cell>
          <cell r="M26">
            <v>105.44898898239721</v>
          </cell>
          <cell r="N26">
            <v>70.924699148602784</v>
          </cell>
          <cell r="O26">
            <v>115.05617005175226</v>
          </cell>
          <cell r="P26">
            <v>41.063804863204233</v>
          </cell>
          <cell r="Q26">
            <v>252.27546573057577</v>
          </cell>
          <cell r="R26">
            <v>40.917459336102375</v>
          </cell>
          <cell r="S26">
            <v>122.00705716199877</v>
          </cell>
          <cell r="T26">
            <v>50.790700081808602</v>
          </cell>
          <cell r="U26">
            <v>247.78287246898222</v>
          </cell>
          <cell r="V26">
            <v>190.47577915785055</v>
          </cell>
          <cell r="W26">
            <v>122.72562319976072</v>
          </cell>
          <cell r="X26">
            <v>156.44644830138407</v>
          </cell>
          <cell r="Y26">
            <v>306.35536049701847</v>
          </cell>
          <cell r="Z26">
            <v>158.91203194189472</v>
          </cell>
          <cell r="AA26">
            <v>193.0057825394766</v>
          </cell>
          <cell r="AB26">
            <v>301.81963841129067</v>
          </cell>
          <cell r="AC26">
            <v>109.87320922270183</v>
          </cell>
          <cell r="AD26">
            <v>198.096847363851</v>
          </cell>
          <cell r="AE26">
            <v>114.25490315071879</v>
          </cell>
          <cell r="AF26">
            <v>266.78222245604138</v>
          </cell>
          <cell r="AG26">
            <v>272.80929099844843</v>
          </cell>
          <cell r="AH26">
            <v>362.50044623522666</v>
          </cell>
          <cell r="AI26">
            <v>155.67345693872039</v>
          </cell>
          <cell r="AJ26">
            <v>115.89476017594761</v>
          </cell>
          <cell r="AK26">
            <v>258.77032496432054</v>
          </cell>
          <cell r="AL26">
            <v>268.74611851395747</v>
          </cell>
          <cell r="AM26">
            <v>302.19026290641972</v>
          </cell>
          <cell r="AN26">
            <v>47.786014020715726</v>
          </cell>
          <cell r="AO26">
            <v>148.88117783328852</v>
          </cell>
          <cell r="AP26">
            <v>135.08585882570495</v>
          </cell>
          <cell r="AQ26">
            <v>232.16023397744769</v>
          </cell>
          <cell r="AR26">
            <v>129.22924577883376</v>
          </cell>
          <cell r="AS26">
            <v>213.70223040934081</v>
          </cell>
          <cell r="AT26">
            <v>154.88312220612818</v>
          </cell>
          <cell r="AU26">
            <v>384.73194648208323</v>
          </cell>
          <cell r="AV26">
            <v>332.45199700119178</v>
          </cell>
          <cell r="AW26">
            <v>213.28011154255356</v>
          </cell>
          <cell r="AX26">
            <v>214.93422392870474</v>
          </cell>
          <cell r="AY26">
            <v>402.09605295679256</v>
          </cell>
          <cell r="AZ26">
            <v>230.70379803219976</v>
          </cell>
          <cell r="BA26">
            <v>179.60844793133413</v>
          </cell>
          <cell r="BB26">
            <v>190.97899962134838</v>
          </cell>
          <cell r="BC26">
            <v>130.86890872086792</v>
          </cell>
          <cell r="BD26">
            <v>102.92038336520977</v>
          </cell>
          <cell r="BE26">
            <v>154.484871679729</v>
          </cell>
          <cell r="BF26">
            <v>127.69846948095164</v>
          </cell>
          <cell r="BG26">
            <v>55.814766311790464</v>
          </cell>
          <cell r="BH26">
            <v>364.38353597471138</v>
          </cell>
          <cell r="BI26">
            <v>290.19772384208073</v>
          </cell>
          <cell r="BJ26">
            <v>356.89719273393422</v>
          </cell>
          <cell r="BK26">
            <v>73.282489762463555</v>
          </cell>
          <cell r="BL26">
            <v>338.52866926503594</v>
          </cell>
          <cell r="BM26">
            <v>351.8442974351513</v>
          </cell>
          <cell r="BN26">
            <v>40.711076029846282</v>
          </cell>
          <cell r="BO26">
            <v>124.90229875654209</v>
          </cell>
          <cell r="BP26">
            <v>203.43796452695028</v>
          </cell>
          <cell r="BQ26">
            <v>53.602859858488117</v>
          </cell>
          <cell r="BR26">
            <v>69.462055212055603</v>
          </cell>
          <cell r="BS26">
            <v>361.20195636603199</v>
          </cell>
          <cell r="BT26">
            <v>91.58897569099733</v>
          </cell>
          <cell r="BU26">
            <v>153.27060094721156</v>
          </cell>
          <cell r="BV26">
            <v>344.85226919952527</v>
          </cell>
          <cell r="BW26">
            <v>293.38783344258542</v>
          </cell>
          <cell r="BX26">
            <v>107.17706130699794</v>
          </cell>
          <cell r="BY26">
            <v>80.640013940313139</v>
          </cell>
          <cell r="BZ26">
            <v>141.23210992875138</v>
          </cell>
          <cell r="CA26">
            <v>207.11381758744315</v>
          </cell>
          <cell r="CB26">
            <v>135.55028092864663</v>
          </cell>
          <cell r="CC26">
            <v>160.44932848204718</v>
          </cell>
          <cell r="CD26">
            <v>42.188888851695303</v>
          </cell>
          <cell r="CE26">
            <v>328.1987276405298</v>
          </cell>
          <cell r="CF26">
            <v>296.06912277705015</v>
          </cell>
          <cell r="CG26">
            <v>336.64274414624953</v>
          </cell>
          <cell r="CH26">
            <v>131.07882433108296</v>
          </cell>
          <cell r="CI26">
            <v>297.77869695175946</v>
          </cell>
          <cell r="CJ26">
            <v>209.95510461444493</v>
          </cell>
          <cell r="CK26">
            <v>312.19604627606452</v>
          </cell>
          <cell r="CL26">
            <v>300.34508087220763</v>
          </cell>
          <cell r="CM26">
            <v>317.21737403574014</v>
          </cell>
          <cell r="CN26">
            <v>122.64916868181858</v>
          </cell>
          <cell r="CO26">
            <v>173.22973645153422</v>
          </cell>
          <cell r="CP26">
            <v>271.30844323253154</v>
          </cell>
          <cell r="CQ26">
            <v>387.93600977820944</v>
          </cell>
          <cell r="CR26">
            <v>46.898761643515513</v>
          </cell>
          <cell r="CS26">
            <v>77.296025099710349</v>
          </cell>
          <cell r="CT26">
            <v>162.71339349846352</v>
          </cell>
          <cell r="CU26">
            <v>138.47132313882608</v>
          </cell>
          <cell r="CV26">
            <v>40.967206569250529</v>
          </cell>
          <cell r="CW26">
            <v>233.4582660394602</v>
          </cell>
          <cell r="CX26">
            <v>327.5661062966845</v>
          </cell>
          <cell r="CY26">
            <v>213.9643892328387</v>
          </cell>
          <cell r="CZ26">
            <v>141.66955463613209</v>
          </cell>
          <cell r="DA26">
            <v>49.738986747400844</v>
          </cell>
          <cell r="DB26">
            <v>50.210952244091935</v>
          </cell>
          <cell r="DC26">
            <v>108.29713906256524</v>
          </cell>
          <cell r="DD26">
            <v>47.998062984219828</v>
          </cell>
          <cell r="DE26">
            <v>40.006674202798621</v>
          </cell>
          <cell r="DF26">
            <v>363.31384747503506</v>
          </cell>
          <cell r="DG26">
            <v>125.7419937948675</v>
          </cell>
          <cell r="DH26">
            <v>173.26793094729436</v>
          </cell>
          <cell r="DI26">
            <v>81.194666659149732</v>
          </cell>
          <cell r="DJ26">
            <v>341.75261216134578</v>
          </cell>
          <cell r="DK26">
            <v>62.581469089704676</v>
          </cell>
          <cell r="DL26">
            <v>308.86579963990403</v>
          </cell>
          <cell r="DM26">
            <v>126.33175409260409</v>
          </cell>
          <cell r="DN26">
            <v>158.27941207892664</v>
          </cell>
          <cell r="DO26">
            <v>281.43094214303767</v>
          </cell>
          <cell r="DP26">
            <v>149.88214850667589</v>
          </cell>
          <cell r="DQ26">
            <v>191.59265699343072</v>
          </cell>
          <cell r="DR26">
            <v>404.98890454337197</v>
          </cell>
          <cell r="DS26">
            <v>117.68209729311241</v>
          </cell>
          <cell r="DT26">
            <v>98.86931912281905</v>
          </cell>
          <cell r="DU26">
            <v>346.38304887457519</v>
          </cell>
          <cell r="DV26">
            <v>63.748057874931298</v>
          </cell>
          <cell r="DW26">
            <v>268.19921212149779</v>
          </cell>
          <cell r="DX26">
            <v>51.166935888892056</v>
          </cell>
          <cell r="DY26">
            <v>74.094685147304048</v>
          </cell>
          <cell r="DZ26">
            <v>114.31176546738354</v>
          </cell>
          <cell r="EA26">
            <v>223.37172338614289</v>
          </cell>
          <cell r="EB26">
            <v>310.97975167999306</v>
          </cell>
          <cell r="EC26">
            <v>57.779968367862878</v>
          </cell>
          <cell r="ED26">
            <v>173.07764536895638</v>
          </cell>
          <cell r="EE26">
            <v>372.33830889246809</v>
          </cell>
          <cell r="EF26">
            <v>56.401462590535374</v>
          </cell>
          <cell r="EG26">
            <v>203.74557230105944</v>
          </cell>
          <cell r="EH26">
            <v>125.0614420433558</v>
          </cell>
          <cell r="EI26">
            <v>324.91895624246257</v>
          </cell>
          <cell r="EJ26">
            <v>327.63918559017634</v>
          </cell>
          <cell r="EK26">
            <v>325.40949777633148</v>
          </cell>
          <cell r="EL26">
            <v>64.707134874683817</v>
          </cell>
          <cell r="EM26">
            <v>189.25840296159728</v>
          </cell>
          <cell r="EN26">
            <v>172.9974133777099</v>
          </cell>
          <cell r="EO26">
            <v>58.410987258539578</v>
          </cell>
          <cell r="EP26">
            <v>50.89288101618024</v>
          </cell>
          <cell r="EQ26">
            <v>72.629941267892434</v>
          </cell>
          <cell r="ER26">
            <v>40.80748143057815</v>
          </cell>
          <cell r="ES26">
            <v>373.35104403234715</v>
          </cell>
          <cell r="ET26">
            <v>406.63334036005244</v>
          </cell>
          <cell r="EU26">
            <v>136.82967591915803</v>
          </cell>
          <cell r="EV26">
            <v>203.78240978675058</v>
          </cell>
          <cell r="EW26">
            <v>385.14014959860668</v>
          </cell>
          <cell r="EX26">
            <v>128.95324465279225</v>
          </cell>
          <cell r="EY26">
            <v>152.6549909594591</v>
          </cell>
          <cell r="EZ26">
            <v>300.75593012975276</v>
          </cell>
          <cell r="FA26">
            <v>51.491630662173108</v>
          </cell>
          <cell r="FB26">
            <v>130.07258758998037</v>
          </cell>
          <cell r="FC26">
            <v>90.540687680553091</v>
          </cell>
          <cell r="FD26">
            <v>266.97519035680682</v>
          </cell>
          <cell r="FE26">
            <v>272.97764950787825</v>
          </cell>
          <cell r="FF26">
            <v>185.57096293463653</v>
          </cell>
          <cell r="FG26">
            <v>272.99161068128967</v>
          </cell>
          <cell r="FH26">
            <v>265.6692332602845</v>
          </cell>
          <cell r="FI26">
            <v>326.67251651917303</v>
          </cell>
          <cell r="FJ26">
            <v>177.02819392117962</v>
          </cell>
          <cell r="FK26">
            <v>122.96121171236634</v>
          </cell>
          <cell r="FL26">
            <v>353.50714273207808</v>
          </cell>
          <cell r="FM26">
            <v>147.47986483788731</v>
          </cell>
          <cell r="FN26">
            <v>362.08103164487324</v>
          </cell>
          <cell r="FO26">
            <v>61.772509707215718</v>
          </cell>
          <cell r="FP26">
            <v>117.04880506756622</v>
          </cell>
          <cell r="FQ26">
            <v>153.6189176210134</v>
          </cell>
          <cell r="FR26">
            <v>346.85914640720307</v>
          </cell>
          <cell r="FS26">
            <v>280.53111051172129</v>
          </cell>
          <cell r="FT26">
            <v>245.41415784968925</v>
          </cell>
          <cell r="FU26">
            <v>186.1978691773146</v>
          </cell>
          <cell r="FV26">
            <v>226.62343193070336</v>
          </cell>
          <cell r="FW26">
            <v>421.99222974716571</v>
          </cell>
          <cell r="FX26">
            <v>47.324298685036531</v>
          </cell>
          <cell r="FY26">
            <v>85.978484695228701</v>
          </cell>
          <cell r="FZ26">
            <v>193.0505989276526</v>
          </cell>
          <cell r="GA26">
            <v>128.16464421304264</v>
          </cell>
          <cell r="GB26">
            <v>103.11254135342027</v>
          </cell>
          <cell r="GC26">
            <v>317.42701858441859</v>
          </cell>
          <cell r="GD26">
            <v>60.481002041774509</v>
          </cell>
          <cell r="GE26">
            <v>321.39435638566624</v>
          </cell>
          <cell r="GF26">
            <v>175.50011345932487</v>
          </cell>
          <cell r="GG26">
            <v>94.18163413990257</v>
          </cell>
          <cell r="GH26">
            <v>281.38045432220053</v>
          </cell>
          <cell r="GI26">
            <v>78.452261359941971</v>
          </cell>
          <cell r="GJ26">
            <v>47.760608720730374</v>
          </cell>
          <cell r="GK26">
            <v>173.51014719993933</v>
          </cell>
          <cell r="GL26">
            <v>311.48579650938774</v>
          </cell>
          <cell r="GM26">
            <v>104.65065175585372</v>
          </cell>
          <cell r="GN26">
            <v>344.31058858510124</v>
          </cell>
          <cell r="GO26">
            <v>224.93059947248955</v>
          </cell>
          <cell r="GP26">
            <v>272.18977314846944</v>
          </cell>
          <cell r="GQ26">
            <v>61.769053661861406</v>
          </cell>
          <cell r="GR26">
            <v>80.219500503092775</v>
          </cell>
          <cell r="GS26">
            <v>50.735591988156919</v>
          </cell>
          <cell r="GT26">
            <v>130.51216263659077</v>
          </cell>
          <cell r="GU26">
            <v>186.99241008210976</v>
          </cell>
          <cell r="GV26">
            <v>120.67729774326355</v>
          </cell>
          <cell r="GW26">
            <v>45.992543102087197</v>
          </cell>
          <cell r="GX26">
            <v>146.76042411254107</v>
          </cell>
          <cell r="GY26">
            <v>94.913211508916021</v>
          </cell>
          <cell r="GZ26">
            <v>101.14192278688948</v>
          </cell>
          <cell r="HA26">
            <v>272.87992368966928</v>
          </cell>
          <cell r="HB26">
            <v>64.148597269365467</v>
          </cell>
          <cell r="HC26">
            <v>380.35380503962773</v>
          </cell>
          <cell r="HD26">
            <v>144.45562935627072</v>
          </cell>
          <cell r="HE26">
            <v>320.69865177982399</v>
          </cell>
          <cell r="HF26">
            <v>346.87734414094717</v>
          </cell>
          <cell r="HG26">
            <v>67.067925251280315</v>
          </cell>
          <cell r="HH26">
            <v>164.05126281659093</v>
          </cell>
          <cell r="HI26">
            <v>126.70333990535268</v>
          </cell>
        </row>
        <row r="27">
          <cell r="B27" t="str">
            <v>arable, non-irrigated</v>
          </cell>
          <cell r="C27">
            <v>130.87069634689283</v>
          </cell>
          <cell r="D27">
            <v>40.006674202798621</v>
          </cell>
          <cell r="E27">
            <v>421.99222974716571</v>
          </cell>
          <cell r="F27">
            <v>51.29609918355191</v>
          </cell>
          <cell r="G27">
            <v>150.24508841345002</v>
          </cell>
          <cell r="H27">
            <v>60.324744358245468</v>
          </cell>
          <cell r="I27">
            <v>273.37044349521574</v>
          </cell>
          <cell r="J27">
            <v>182.07384041394803</v>
          </cell>
          <cell r="K27">
            <v>148.74551606301952</v>
          </cell>
          <cell r="L27">
            <v>151.53777607035067</v>
          </cell>
          <cell r="M27">
            <v>101.68838852536931</v>
          </cell>
          <cell r="N27">
            <v>70.848083392782087</v>
          </cell>
          <cell r="O27">
            <v>113.40448722127485</v>
          </cell>
          <cell r="P27">
            <v>41.048319805901464</v>
          </cell>
          <cell r="Q27">
            <v>236.50545398035899</v>
          </cell>
          <cell r="R27">
            <v>40.910153738025826</v>
          </cell>
          <cell r="S27">
            <v>119.17836576424409</v>
          </cell>
          <cell r="T27">
            <v>50.754915732917453</v>
          </cell>
          <cell r="U27">
            <v>234.1052443400778</v>
          </cell>
          <cell r="V27">
            <v>180.5278322940994</v>
          </cell>
          <cell r="W27">
            <v>122.72117505421863</v>
          </cell>
          <cell r="X27">
            <v>154.53968613883291</v>
          </cell>
          <cell r="Y27">
            <v>278.65888119119654</v>
          </cell>
          <cell r="Z27">
            <v>151.27571834256014</v>
          </cell>
          <cell r="AA27">
            <v>193.0057825394766</v>
          </cell>
          <cell r="AB27">
            <v>280.59083945891581</v>
          </cell>
          <cell r="AC27">
            <v>109.29270241899316</v>
          </cell>
          <cell r="AD27">
            <v>191.77844653521953</v>
          </cell>
          <cell r="AE27">
            <v>114.25488685207661</v>
          </cell>
          <cell r="AF27">
            <v>246.57216732529591</v>
          </cell>
          <cell r="AG27">
            <v>272.80929099844843</v>
          </cell>
          <cell r="AH27">
            <v>362.50044623522666</v>
          </cell>
          <cell r="AI27">
            <v>150.31967089661075</v>
          </cell>
          <cell r="AJ27">
            <v>115.89475856181684</v>
          </cell>
          <cell r="AK27">
            <v>231.20872834941252</v>
          </cell>
          <cell r="AL27">
            <v>246.08639085620004</v>
          </cell>
          <cell r="AM27">
            <v>294.31447161157161</v>
          </cell>
          <cell r="AN27">
            <v>47.786013812519379</v>
          </cell>
          <cell r="AO27">
            <v>143.97818560063973</v>
          </cell>
          <cell r="AP27">
            <v>129.62906033845013</v>
          </cell>
          <cell r="AQ27">
            <v>215.46630061659272</v>
          </cell>
          <cell r="AR27">
            <v>128.39231102806266</v>
          </cell>
          <cell r="AS27">
            <v>205.17334977521716</v>
          </cell>
          <cell r="AT27">
            <v>151.79081539140509</v>
          </cell>
          <cell r="AU27">
            <v>384.73194648208323</v>
          </cell>
          <cell r="AV27">
            <v>332.45199700119178</v>
          </cell>
          <cell r="AW27">
            <v>197.6623686251512</v>
          </cell>
          <cell r="AX27">
            <v>198.00519940074707</v>
          </cell>
          <cell r="AY27">
            <v>402.09605295679256</v>
          </cell>
          <cell r="AZ27">
            <v>213.23959423934107</v>
          </cell>
          <cell r="BA27">
            <v>176.47421723044062</v>
          </cell>
          <cell r="BB27">
            <v>181.16728204506984</v>
          </cell>
          <cell r="BC27">
            <v>127.75060022232643</v>
          </cell>
          <cell r="BD27">
            <v>98.876163371987246</v>
          </cell>
          <cell r="BE27">
            <v>151.23926477888159</v>
          </cell>
          <cell r="BF27">
            <v>126.98229159962287</v>
          </cell>
          <cell r="BG27">
            <v>55.803152646310359</v>
          </cell>
          <cell r="BH27">
            <v>364.38353597471138</v>
          </cell>
          <cell r="BI27">
            <v>290.19772384208073</v>
          </cell>
          <cell r="BJ27">
            <v>356.89719273393422</v>
          </cell>
          <cell r="BK27">
            <v>73.275038676879817</v>
          </cell>
          <cell r="BL27">
            <v>338.52866926503594</v>
          </cell>
          <cell r="BM27">
            <v>351.8442974351513</v>
          </cell>
          <cell r="BN27">
            <v>40.666630547159286</v>
          </cell>
          <cell r="BO27">
            <v>124.8994172670555</v>
          </cell>
          <cell r="BP27">
            <v>187.1327482247541</v>
          </cell>
          <cell r="BQ27">
            <v>53.602859643375659</v>
          </cell>
          <cell r="BR27">
            <v>67.182418739515583</v>
          </cell>
          <cell r="BS27">
            <v>361.20195636603199</v>
          </cell>
          <cell r="BT27">
            <v>91.588900497586351</v>
          </cell>
          <cell r="BU27">
            <v>151.29333657267165</v>
          </cell>
          <cell r="BV27">
            <v>344.85226919952527</v>
          </cell>
          <cell r="BW27">
            <v>293.38783344258542</v>
          </cell>
          <cell r="BX27">
            <v>107.17706044104726</v>
          </cell>
          <cell r="BY27">
            <v>78.575093039793288</v>
          </cell>
          <cell r="BZ27">
            <v>139.18357604661369</v>
          </cell>
          <cell r="CA27">
            <v>193.67413599657445</v>
          </cell>
          <cell r="CB27">
            <v>121.4274507938736</v>
          </cell>
          <cell r="CC27">
            <v>146.39917819993812</v>
          </cell>
          <cell r="CD27">
            <v>42.188884114827353</v>
          </cell>
          <cell r="CE27">
            <v>328.1987276405298</v>
          </cell>
          <cell r="CF27">
            <v>271.38146983359178</v>
          </cell>
          <cell r="CG27">
            <v>336.64274414624953</v>
          </cell>
          <cell r="CH27">
            <v>130.50776203933449</v>
          </cell>
          <cell r="CI27">
            <v>297.77869695175946</v>
          </cell>
          <cell r="CJ27">
            <v>195.91962596767294</v>
          </cell>
          <cell r="CK27">
            <v>312.19604627606452</v>
          </cell>
          <cell r="CL27">
            <v>300.34508087220763</v>
          </cell>
          <cell r="CM27">
            <v>317.21737403574014</v>
          </cell>
          <cell r="CN27">
            <v>122.09927144679261</v>
          </cell>
          <cell r="CO27">
            <v>173.2297322804867</v>
          </cell>
          <cell r="CP27">
            <v>246.79891891647372</v>
          </cell>
          <cell r="CQ27">
            <v>387.93600977820944</v>
          </cell>
          <cell r="CR27">
            <v>46.882638104403107</v>
          </cell>
          <cell r="CS27">
            <v>76.863513041369771</v>
          </cell>
          <cell r="CT27">
            <v>161.28931067119572</v>
          </cell>
          <cell r="CU27">
            <v>137.71255633700503</v>
          </cell>
          <cell r="CV27">
            <v>40.95362547171041</v>
          </cell>
          <cell r="CW27">
            <v>215.36583040271441</v>
          </cell>
          <cell r="CX27">
            <v>324.65522717637265</v>
          </cell>
          <cell r="CY27">
            <v>207.84165485290049</v>
          </cell>
          <cell r="CZ27">
            <v>141.00933752388386</v>
          </cell>
          <cell r="DA27">
            <v>49.513792191213625</v>
          </cell>
          <cell r="DB27">
            <v>50.170549364654285</v>
          </cell>
          <cell r="DC27">
            <v>108.29711785050544</v>
          </cell>
          <cell r="DD27">
            <v>47.933925388256746</v>
          </cell>
          <cell r="DE27">
            <v>40.006674202798621</v>
          </cell>
          <cell r="DF27">
            <v>363.31384747503506</v>
          </cell>
          <cell r="DG27">
            <v>125.73584480568913</v>
          </cell>
          <cell r="DH27">
            <v>159.56087108132596</v>
          </cell>
          <cell r="DI27">
            <v>80.376034473809497</v>
          </cell>
          <cell r="DJ27">
            <v>341.75261216134578</v>
          </cell>
          <cell r="DK27">
            <v>62.564787075158442</v>
          </cell>
          <cell r="DL27">
            <v>308.86579963990403</v>
          </cell>
          <cell r="DM27">
            <v>126.32497291733689</v>
          </cell>
          <cell r="DN27">
            <v>154.67023364409732</v>
          </cell>
          <cell r="DO27">
            <v>281.43094214303767</v>
          </cell>
          <cell r="DP27">
            <v>145.19263839482809</v>
          </cell>
          <cell r="DQ27">
            <v>176.87929310894714</v>
          </cell>
          <cell r="DR27">
            <v>404.98890454337197</v>
          </cell>
          <cell r="DS27">
            <v>117.11585535453112</v>
          </cell>
          <cell r="DT27">
            <v>96.787402308596796</v>
          </cell>
          <cell r="DU27">
            <v>346.38304887457519</v>
          </cell>
          <cell r="DV27">
            <v>63.667838325060266</v>
          </cell>
          <cell r="DW27">
            <v>268.19921212149779</v>
          </cell>
          <cell r="DX27">
            <v>51.101592264923376</v>
          </cell>
          <cell r="DY27">
            <v>73.507491863985919</v>
          </cell>
          <cell r="DZ27">
            <v>114.28325880268822</v>
          </cell>
          <cell r="EA27">
            <v>215.3799639885649</v>
          </cell>
          <cell r="EB27">
            <v>310.97975167999306</v>
          </cell>
          <cell r="EC27">
            <v>57.769425436303585</v>
          </cell>
          <cell r="ED27">
            <v>162.4125805030055</v>
          </cell>
          <cell r="EE27">
            <v>372.33830889246809</v>
          </cell>
          <cell r="EF27">
            <v>56.387445324779669</v>
          </cell>
          <cell r="EG27">
            <v>203.74557230105944</v>
          </cell>
          <cell r="EH27">
            <v>124.78992922993714</v>
          </cell>
          <cell r="EI27">
            <v>324.91895624246257</v>
          </cell>
          <cell r="EJ27">
            <v>327.63918559017634</v>
          </cell>
          <cell r="EK27">
            <v>325.40949777633148</v>
          </cell>
          <cell r="EL27">
            <v>64.490405422815172</v>
          </cell>
          <cell r="EM27">
            <v>176.99754719901148</v>
          </cell>
          <cell r="EN27">
            <v>170.1554738394251</v>
          </cell>
          <cell r="EO27">
            <v>58.400908494513011</v>
          </cell>
          <cell r="EP27">
            <v>50.778082723701658</v>
          </cell>
          <cell r="EQ27">
            <v>72.599791643763893</v>
          </cell>
          <cell r="ER27">
            <v>40.794989226393234</v>
          </cell>
          <cell r="ES27">
            <v>373.35104403234715</v>
          </cell>
          <cell r="ET27">
            <v>406.63334036005244</v>
          </cell>
          <cell r="EU27">
            <v>132.90995583014185</v>
          </cell>
          <cell r="EV27">
            <v>203.78240978675058</v>
          </cell>
          <cell r="EW27">
            <v>385.14014959860668</v>
          </cell>
          <cell r="EX27">
            <v>127.61464480508957</v>
          </cell>
          <cell r="EY27">
            <v>143.30904878008931</v>
          </cell>
          <cell r="EZ27">
            <v>300.75593012975276</v>
          </cell>
          <cell r="FA27">
            <v>51.461853553230448</v>
          </cell>
          <cell r="FB27">
            <v>129.92368517377031</v>
          </cell>
          <cell r="FC27">
            <v>90.54024382122283</v>
          </cell>
          <cell r="FD27">
            <v>266.97519035680682</v>
          </cell>
          <cell r="FE27">
            <v>272.97764950787825</v>
          </cell>
          <cell r="FF27">
            <v>173.89550806185531</v>
          </cell>
          <cell r="FG27">
            <v>268.09368834212319</v>
          </cell>
          <cell r="FH27">
            <v>237.42674305165107</v>
          </cell>
          <cell r="FI27">
            <v>326.67251651917303</v>
          </cell>
          <cell r="FJ27">
            <v>167.06141887548972</v>
          </cell>
          <cell r="FK27">
            <v>121.16336720756102</v>
          </cell>
          <cell r="FL27">
            <v>353.50714273207808</v>
          </cell>
          <cell r="FM27">
            <v>143.59833185329396</v>
          </cell>
          <cell r="FN27">
            <v>362.08103164487324</v>
          </cell>
          <cell r="FO27">
            <v>61.568380459225949</v>
          </cell>
          <cell r="FP27">
            <v>117.04880433934041</v>
          </cell>
          <cell r="FQ27">
            <v>151.78372464317027</v>
          </cell>
          <cell r="FR27">
            <v>346.85914640720307</v>
          </cell>
          <cell r="FS27">
            <v>261.34756940082929</v>
          </cell>
          <cell r="FT27">
            <v>223.82940395724611</v>
          </cell>
          <cell r="FU27">
            <v>179.56212043908977</v>
          </cell>
          <cell r="FV27">
            <v>217.17963709965852</v>
          </cell>
          <cell r="FW27">
            <v>421.99222974716571</v>
          </cell>
          <cell r="FX27">
            <v>47.316973931324718</v>
          </cell>
          <cell r="FY27">
            <v>85.978381395491638</v>
          </cell>
          <cell r="FZ27">
            <v>187.36027676540962</v>
          </cell>
          <cell r="GA27">
            <v>124.62808894944568</v>
          </cell>
          <cell r="GB27">
            <v>96.535018842991661</v>
          </cell>
          <cell r="GC27">
            <v>317.42701858441859</v>
          </cell>
          <cell r="GD27">
            <v>60.067425757902662</v>
          </cell>
          <cell r="GE27">
            <v>297.50709930684928</v>
          </cell>
          <cell r="GF27">
            <v>154.78128817056827</v>
          </cell>
          <cell r="GG27">
            <v>94.179344828041906</v>
          </cell>
          <cell r="GH27">
            <v>259.98526179757687</v>
          </cell>
          <cell r="GI27">
            <v>77.838668534783437</v>
          </cell>
          <cell r="GJ27">
            <v>47.760606371417879</v>
          </cell>
          <cell r="GK27">
            <v>162.04328526205614</v>
          </cell>
          <cell r="GL27">
            <v>311.48579650938774</v>
          </cell>
          <cell r="GM27">
            <v>102.27273687597997</v>
          </cell>
          <cell r="GN27">
            <v>344.31058858510124</v>
          </cell>
          <cell r="GO27">
            <v>208.18378917333624</v>
          </cell>
          <cell r="GP27">
            <v>250.25931319805002</v>
          </cell>
          <cell r="GQ27">
            <v>61.761793994199536</v>
          </cell>
          <cell r="GR27">
            <v>78.25892754647505</v>
          </cell>
          <cell r="GS27">
            <v>50.566264871347819</v>
          </cell>
          <cell r="GT27">
            <v>129.86644711444626</v>
          </cell>
          <cell r="GU27">
            <v>172.27153141042703</v>
          </cell>
          <cell r="GV27">
            <v>120.63272486157653</v>
          </cell>
          <cell r="GW27">
            <v>45.862907943542218</v>
          </cell>
          <cell r="GX27">
            <v>145.57154921188499</v>
          </cell>
          <cell r="GY27">
            <v>87.542513992271992</v>
          </cell>
          <cell r="GZ27">
            <v>94.459390067457292</v>
          </cell>
          <cell r="HA27">
            <v>258.23359302257052</v>
          </cell>
          <cell r="HB27">
            <v>63.89018169504984</v>
          </cell>
          <cell r="HC27">
            <v>380.35380503962773</v>
          </cell>
          <cell r="HD27">
            <v>139.90132301056394</v>
          </cell>
          <cell r="HE27">
            <v>320.69865177982399</v>
          </cell>
          <cell r="HF27">
            <v>346.87734414094717</v>
          </cell>
          <cell r="HG27">
            <v>67.050537615274663</v>
          </cell>
          <cell r="HH27">
            <v>155.61235252438618</v>
          </cell>
          <cell r="HI27">
            <v>126.70306632731344</v>
          </cell>
        </row>
        <row r="28">
          <cell r="B28" t="str">
            <v>arable, non-irrigated, extensive</v>
          </cell>
          <cell r="C28">
            <v>123.56944634689282</v>
          </cell>
          <cell r="D28">
            <v>37.655424202798621</v>
          </cell>
          <cell r="E28">
            <v>419.64097974716572</v>
          </cell>
          <cell r="F28">
            <v>48.918325223398412</v>
          </cell>
          <cell r="G28">
            <v>143.74310393583161</v>
          </cell>
          <cell r="H28">
            <v>57.909588566973994</v>
          </cell>
          <cell r="I28">
            <v>253.68343966170545</v>
          </cell>
          <cell r="J28">
            <v>171.96455030700585</v>
          </cell>
          <cell r="K28">
            <v>143.70263725820072</v>
          </cell>
          <cell r="L28">
            <v>146.71233739206821</v>
          </cell>
          <cell r="M28">
            <v>97.456838296855352</v>
          </cell>
          <cell r="N28">
            <v>68.458525514871724</v>
          </cell>
          <cell r="O28">
            <v>110.22739580603614</v>
          </cell>
          <cell r="P28">
            <v>38.689327277250079</v>
          </cell>
          <cell r="Q28">
            <v>226.26919810525061</v>
          </cell>
          <cell r="R28">
            <v>38.555250938987548</v>
          </cell>
          <cell r="S28">
            <v>115.41277006536676</v>
          </cell>
          <cell r="T28">
            <v>48.385773558471875</v>
          </cell>
          <cell r="U28">
            <v>224.91518027562566</v>
          </cell>
          <cell r="V28">
            <v>173.20260886222385</v>
          </cell>
          <cell r="W28">
            <v>120.36770098144758</v>
          </cell>
          <cell r="X28">
            <v>151.2350550575573</v>
          </cell>
          <cell r="Y28">
            <v>262.45939153828562</v>
          </cell>
          <cell r="Z28">
            <v>145.10631154289285</v>
          </cell>
          <cell r="AA28">
            <v>190.65453253947661</v>
          </cell>
          <cell r="AB28">
            <v>262.62665661660276</v>
          </cell>
          <cell r="AC28">
            <v>106.65119901713882</v>
          </cell>
          <cell r="AD28">
            <v>186.26799612090377</v>
          </cell>
          <cell r="AE28">
            <v>111.90362870275551</v>
          </cell>
          <cell r="AF28">
            <v>234.11588975992319</v>
          </cell>
          <cell r="AG28">
            <v>261.13895411884425</v>
          </cell>
          <cell r="AH28">
            <v>360.14919623522667</v>
          </cell>
          <cell r="AI28">
            <v>145.29152787555591</v>
          </cell>
          <cell r="AJ28">
            <v>113.54350775475147</v>
          </cell>
          <cell r="AK28">
            <v>215.0766800419585</v>
          </cell>
          <cell r="AL28">
            <v>232.40527702732132</v>
          </cell>
          <cell r="AM28">
            <v>274.6727752444437</v>
          </cell>
          <cell r="AN28">
            <v>45.434763708421208</v>
          </cell>
          <cell r="AO28">
            <v>139.17543948431532</v>
          </cell>
          <cell r="AP28">
            <v>124.54941109482273</v>
          </cell>
          <cell r="AQ28">
            <v>204.76808393616523</v>
          </cell>
          <cell r="AR28">
            <v>125.62259365267712</v>
          </cell>
          <cell r="AS28">
            <v>198.55765945815534</v>
          </cell>
          <cell r="AT28">
            <v>147.89341198404355</v>
          </cell>
          <cell r="AU28">
            <v>382.38069648208318</v>
          </cell>
          <cell r="AV28">
            <v>330.10074700119179</v>
          </cell>
          <cell r="AW28">
            <v>187.50224716645002</v>
          </cell>
          <cell r="AX28">
            <v>187.18943713676825</v>
          </cell>
          <cell r="AY28">
            <v>399.74480295679257</v>
          </cell>
          <cell r="AZ28">
            <v>202.15624234291175</v>
          </cell>
          <cell r="BA28">
            <v>172.5558518799939</v>
          </cell>
          <cell r="BB28">
            <v>173.91017325693056</v>
          </cell>
          <cell r="BC28">
            <v>123.84019597305569</v>
          </cell>
          <cell r="BD28">
            <v>94.502803375375976</v>
          </cell>
          <cell r="BE28">
            <v>147.26521132845789</v>
          </cell>
          <cell r="BF28">
            <v>124.27295265895846</v>
          </cell>
          <cell r="BG28">
            <v>53.446095813570309</v>
          </cell>
          <cell r="BH28">
            <v>362.03228597471139</v>
          </cell>
          <cell r="BI28">
            <v>287.84647384208074</v>
          </cell>
          <cell r="BJ28">
            <v>354.54594273393428</v>
          </cell>
          <cell r="BK28">
            <v>70.92006313408794</v>
          </cell>
          <cell r="BL28">
            <v>336.17741926503595</v>
          </cell>
          <cell r="BM28">
            <v>349.49304743515131</v>
          </cell>
          <cell r="BN28">
            <v>38.293157805815795</v>
          </cell>
          <cell r="BO28">
            <v>122.54672652231218</v>
          </cell>
          <cell r="BP28">
            <v>176.62889007365598</v>
          </cell>
          <cell r="BQ28">
            <v>51.251609535819441</v>
          </cell>
          <cell r="BR28">
            <v>63.691350503245594</v>
          </cell>
          <cell r="BS28">
            <v>358.85070636603206</v>
          </cell>
          <cell r="BT28">
            <v>89.237612900880862</v>
          </cell>
          <cell r="BU28">
            <v>147.95345438540164</v>
          </cell>
          <cell r="BV28">
            <v>342.50101919952527</v>
          </cell>
          <cell r="BW28">
            <v>287.61232642792459</v>
          </cell>
          <cell r="BX28">
            <v>104.82581000807193</v>
          </cell>
          <cell r="BY28">
            <v>75.191382589533362</v>
          </cell>
          <cell r="BZ28">
            <v>135.80805910554486</v>
          </cell>
          <cell r="CA28">
            <v>184.60304520114008</v>
          </cell>
          <cell r="CB28">
            <v>112.01478572648709</v>
          </cell>
          <cell r="CC28">
            <v>137.02285305888361</v>
          </cell>
          <cell r="CD28">
            <v>39.837631746393377</v>
          </cell>
          <cell r="CE28">
            <v>325.8474776405298</v>
          </cell>
          <cell r="CF28">
            <v>256.6863933618626</v>
          </cell>
          <cell r="CG28">
            <v>334.29149414624953</v>
          </cell>
          <cell r="CH28">
            <v>127.87098089346027</v>
          </cell>
          <cell r="CI28">
            <v>295.42744695175941</v>
          </cell>
          <cell r="CJ28">
            <v>186.55063664428693</v>
          </cell>
          <cell r="CK28">
            <v>309.84479627606453</v>
          </cell>
          <cell r="CL28">
            <v>297.99383087220764</v>
          </cell>
          <cell r="CM28">
            <v>314.86612403574014</v>
          </cell>
          <cell r="CN28">
            <v>119.47307282927963</v>
          </cell>
          <cell r="CO28">
            <v>170.87848019496289</v>
          </cell>
          <cell r="CP28">
            <v>232.19290675844479</v>
          </cell>
          <cell r="CQ28">
            <v>385.58475977820945</v>
          </cell>
          <cell r="CR28">
            <v>44.523326334846899</v>
          </cell>
          <cell r="CS28">
            <v>74.296007012199482</v>
          </cell>
          <cell r="CT28">
            <v>158.2260192575618</v>
          </cell>
          <cell r="CU28">
            <v>134.98192293609452</v>
          </cell>
          <cell r="CV28">
            <v>38.595584922940347</v>
          </cell>
          <cell r="CW28">
            <v>203.96836258434146</v>
          </cell>
          <cell r="CX28">
            <v>304.38979812400146</v>
          </cell>
          <cell r="CY28">
            <v>202.42903766293139</v>
          </cell>
          <cell r="CZ28">
            <v>138.32797896775975</v>
          </cell>
          <cell r="DA28">
            <v>47.049944913120008</v>
          </cell>
          <cell r="DB28">
            <v>47.79909792493546</v>
          </cell>
          <cell r="DC28">
            <v>105.94585724447555</v>
          </cell>
          <cell r="DD28">
            <v>45.550606590275201</v>
          </cell>
          <cell r="DE28">
            <v>37.655424202798621</v>
          </cell>
          <cell r="DF28">
            <v>360.96259747503501</v>
          </cell>
          <cell r="DG28">
            <v>123.38152031109993</v>
          </cell>
          <cell r="DH28">
            <v>150.3560911483417</v>
          </cell>
          <cell r="DI28">
            <v>77.61546838113938</v>
          </cell>
          <cell r="DJ28">
            <v>339.40136216134579</v>
          </cell>
          <cell r="DK28">
            <v>60.205196067885318</v>
          </cell>
          <cell r="DL28">
            <v>306.51454963990398</v>
          </cell>
          <cell r="DM28">
            <v>123.9703323297033</v>
          </cell>
          <cell r="DN28">
            <v>150.51439442668266</v>
          </cell>
          <cell r="DO28">
            <v>279.07969214303768</v>
          </cell>
          <cell r="DP28">
            <v>140.49663333890419</v>
          </cell>
          <cell r="DQ28">
            <v>167.17136116670534</v>
          </cell>
          <cell r="DR28">
            <v>402.63765454337198</v>
          </cell>
          <cell r="DS28">
            <v>114.48148438524048</v>
          </cell>
          <cell r="DT28">
            <v>93.395193901485669</v>
          </cell>
          <cell r="DU28">
            <v>344.0317988745752</v>
          </cell>
          <cell r="DV28">
            <v>61.27647855012475</v>
          </cell>
          <cell r="DW28">
            <v>265.8479621214978</v>
          </cell>
          <cell r="DX28">
            <v>48.717670452939039</v>
          </cell>
          <cell r="DY28">
            <v>70.862645222326847</v>
          </cell>
          <cell r="DZ28">
            <v>111.91775547034055</v>
          </cell>
          <cell r="EA28">
            <v>209.03283428977591</v>
          </cell>
          <cell r="EB28">
            <v>308.62850167999306</v>
          </cell>
          <cell r="EC28">
            <v>55.412903970523935</v>
          </cell>
          <cell r="ED28">
            <v>154.72879807003008</v>
          </cell>
          <cell r="EE28">
            <v>369.9870588924681</v>
          </cell>
          <cell r="EF28">
            <v>54.029186691901813</v>
          </cell>
          <cell r="EG28">
            <v>201.39432230105945</v>
          </cell>
          <cell r="EH28">
            <v>122.30292282322782</v>
          </cell>
          <cell r="EI28">
            <v>322.56770624246252</v>
          </cell>
          <cell r="EJ28">
            <v>325.28793559017629</v>
          </cell>
          <cell r="EK28">
            <v>315.75614804455915</v>
          </cell>
          <cell r="EL28">
            <v>62.030790696880857</v>
          </cell>
          <cell r="EM28">
            <v>168.5158693177186</v>
          </cell>
          <cell r="EN28">
            <v>166.3832540702827</v>
          </cell>
          <cell r="EO28">
            <v>56.044619112499738</v>
          </cell>
          <cell r="EP28">
            <v>48.369433577462374</v>
          </cell>
          <cell r="EQ28">
            <v>70.23346683169963</v>
          </cell>
          <cell r="ER28">
            <v>38.437493124300772</v>
          </cell>
          <cell r="ES28">
            <v>370.99979403234715</v>
          </cell>
          <cell r="ET28">
            <v>404.28209036005245</v>
          </cell>
          <cell r="EU28">
            <v>128.59884578563376</v>
          </cell>
          <cell r="EV28">
            <v>201.43115978675058</v>
          </cell>
          <cell r="EW28">
            <v>382.78889959860669</v>
          </cell>
          <cell r="EX28">
            <v>124.59409488123819</v>
          </cell>
          <cell r="EY28">
            <v>136.28482769040443</v>
          </cell>
          <cell r="EZ28">
            <v>298.40468012975276</v>
          </cell>
          <cell r="FA28">
            <v>49.095714998759114</v>
          </cell>
          <cell r="FB28">
            <v>127.4979839656653</v>
          </cell>
          <cell r="FC28">
            <v>88.188771891557707</v>
          </cell>
          <cell r="FD28">
            <v>246.86071004497194</v>
          </cell>
          <cell r="FE28">
            <v>270.62639950787826</v>
          </cell>
          <cell r="FF28">
            <v>165.70653062546469</v>
          </cell>
          <cell r="FG28">
            <v>248.07788783483423</v>
          </cell>
          <cell r="FH28">
            <v>220.95424794733435</v>
          </cell>
          <cell r="FI28">
            <v>324.32126651917304</v>
          </cell>
          <cell r="FJ28">
            <v>159.72678135264479</v>
          </cell>
          <cell r="FK28">
            <v>117.91319495515837</v>
          </cell>
          <cell r="FL28">
            <v>351.15589273207803</v>
          </cell>
          <cell r="FM28">
            <v>139.30631536099727</v>
          </cell>
          <cell r="FN28">
            <v>359.72978164487319</v>
          </cell>
          <cell r="FO28">
            <v>59.115065835231064</v>
          </cell>
          <cell r="FP28">
            <v>114.69755397522751</v>
          </cell>
          <cell r="FQ28">
            <v>148.51487815424866</v>
          </cell>
          <cell r="FR28">
            <v>344.50789640720302</v>
          </cell>
          <cell r="FS28">
            <v>249.40454884538332</v>
          </cell>
          <cell r="FT28">
            <v>210.68577701102456</v>
          </cell>
          <cell r="FU28">
            <v>173.89299606997736</v>
          </cell>
          <cell r="FV28">
            <v>210.10648968413614</v>
          </cell>
          <cell r="FW28">
            <v>419.64097974716572</v>
          </cell>
          <cell r="FX28">
            <v>44.962061554468796</v>
          </cell>
          <cell r="FY28">
            <v>83.627079745623107</v>
          </cell>
          <cell r="FZ28">
            <v>182.16386568428811</v>
          </cell>
          <cell r="GA28">
            <v>120.50856131764719</v>
          </cell>
          <cell r="GB28">
            <v>90.895007587777371</v>
          </cell>
          <cell r="GC28">
            <v>315.0757685844186</v>
          </cell>
          <cell r="GD28">
            <v>57.509387615966737</v>
          </cell>
          <cell r="GE28">
            <v>279.87689361609932</v>
          </cell>
          <cell r="GF28">
            <v>142.07062552618996</v>
          </cell>
          <cell r="GG28">
            <v>91.82695017211158</v>
          </cell>
          <cell r="GH28">
            <v>246.93641553526504</v>
          </cell>
          <cell r="GI28">
            <v>75.18062212220417</v>
          </cell>
          <cell r="GJ28">
            <v>45.409355196761638</v>
          </cell>
          <cell r="GK28">
            <v>153.95860429311455</v>
          </cell>
          <cell r="GL28">
            <v>297.37082982568751</v>
          </cell>
          <cell r="GM28">
            <v>98.732529436043109</v>
          </cell>
          <cell r="GN28">
            <v>341.95933858510125</v>
          </cell>
          <cell r="GO28">
            <v>197.45913402375956</v>
          </cell>
          <cell r="GP28">
            <v>236.94283322284028</v>
          </cell>
          <cell r="GQ28">
            <v>59.406914160368601</v>
          </cell>
          <cell r="GR28">
            <v>74.927391068166187</v>
          </cell>
          <cell r="GS28">
            <v>48.130351312943269</v>
          </cell>
          <cell r="GT28">
            <v>127.19233935337401</v>
          </cell>
          <cell r="GU28">
            <v>162.55984207458565</v>
          </cell>
          <cell r="GV28">
            <v>118.25918842073301</v>
          </cell>
          <cell r="GW28">
            <v>43.446840364269733</v>
          </cell>
          <cell r="GX28">
            <v>142.62586176155693</v>
          </cell>
          <cell r="GY28">
            <v>81.505915233949992</v>
          </cell>
          <cell r="GZ28">
            <v>88.766873707741198</v>
          </cell>
          <cell r="HA28">
            <v>239.44246692833838</v>
          </cell>
          <cell r="HB28">
            <v>61.409723907892023</v>
          </cell>
          <cell r="HC28">
            <v>378.00255503962774</v>
          </cell>
          <cell r="HD28">
            <v>135.27291983771053</v>
          </cell>
          <cell r="HE28">
            <v>318.34740177982405</v>
          </cell>
          <cell r="HF28">
            <v>344.52609414094718</v>
          </cell>
          <cell r="HG28">
            <v>64.695900109421487</v>
          </cell>
          <cell r="HH28">
            <v>149.04164737828384</v>
          </cell>
          <cell r="HI28">
            <v>124.35167953829381</v>
          </cell>
        </row>
        <row r="29">
          <cell r="B29" t="str">
            <v>arable, non-irrigated, intensive</v>
          </cell>
          <cell r="C29">
            <v>135.82069634689276</v>
          </cell>
          <cell r="D29">
            <v>40.006674202798621</v>
          </cell>
          <cell r="E29">
            <v>421.99222974716571</v>
          </cell>
          <cell r="F29">
            <v>51.322623143705407</v>
          </cell>
          <cell r="G29">
            <v>154.39582289106843</v>
          </cell>
          <cell r="H29">
            <v>60.388650149516934</v>
          </cell>
          <cell r="I29">
            <v>281.5790175110011</v>
          </cell>
          <cell r="J29">
            <v>189.83188052089019</v>
          </cell>
          <cell r="K29">
            <v>151.43714486783836</v>
          </cell>
          <cell r="L29">
            <v>154.01196474863315</v>
          </cell>
          <cell r="M29">
            <v>103.56868875388327</v>
          </cell>
          <cell r="N29">
            <v>70.886391270692428</v>
          </cell>
          <cell r="O29">
            <v>114.23032863651356</v>
          </cell>
          <cell r="P29">
            <v>41.056062334552848</v>
          </cell>
          <cell r="Q29">
            <v>244.39045985546738</v>
          </cell>
          <cell r="R29">
            <v>40.913806537064097</v>
          </cell>
          <cell r="S29">
            <v>120.59271146312143</v>
          </cell>
          <cell r="T29">
            <v>50.772807907363031</v>
          </cell>
          <cell r="U29">
            <v>240.94405840453001</v>
          </cell>
          <cell r="V29">
            <v>185.501805725975</v>
          </cell>
          <cell r="W29">
            <v>122.72339912698968</v>
          </cell>
          <cell r="X29">
            <v>155.49306722010846</v>
          </cell>
          <cell r="Y29">
            <v>292.50712084410753</v>
          </cell>
          <cell r="Z29">
            <v>155.09387514222743</v>
          </cell>
          <cell r="AA29">
            <v>193.0057825394766</v>
          </cell>
          <cell r="AB29">
            <v>296.20377230122875</v>
          </cell>
          <cell r="AC29">
            <v>109.58295582084749</v>
          </cell>
          <cell r="AD29">
            <v>194.93764694953524</v>
          </cell>
          <cell r="AE29">
            <v>114.2548950013977</v>
          </cell>
          <cell r="AF29">
            <v>256.67719489066866</v>
          </cell>
          <cell r="AG29">
            <v>272.80929099844843</v>
          </cell>
          <cell r="AH29">
            <v>362.50044623522666</v>
          </cell>
          <cell r="AI29">
            <v>152.99656391766558</v>
          </cell>
          <cell r="AJ29">
            <v>115.89475936888222</v>
          </cell>
          <cell r="AK29">
            <v>244.98952665686653</v>
          </cell>
          <cell r="AL29">
            <v>257.41625468507874</v>
          </cell>
          <cell r="AM29">
            <v>302.19026290641972</v>
          </cell>
          <cell r="AN29">
            <v>47.786013916617549</v>
          </cell>
          <cell r="AO29">
            <v>146.42968171696413</v>
          </cell>
          <cell r="AP29">
            <v>132.35745958207752</v>
          </cell>
          <cell r="AQ29">
            <v>223.81326729702019</v>
          </cell>
          <cell r="AR29">
            <v>128.81077840344821</v>
          </cell>
          <cell r="AS29">
            <v>209.43779009227899</v>
          </cell>
          <cell r="AT29">
            <v>153.33696879876663</v>
          </cell>
          <cell r="AU29">
            <v>384.73194648208323</v>
          </cell>
          <cell r="AV29">
            <v>332.45199700119178</v>
          </cell>
          <cell r="AW29">
            <v>205.47124008385236</v>
          </cell>
          <cell r="AX29">
            <v>206.46971166472593</v>
          </cell>
          <cell r="AY29">
            <v>402.09605295679256</v>
          </cell>
          <cell r="AZ29">
            <v>221.9716961357704</v>
          </cell>
          <cell r="BA29">
            <v>178.0413325808874</v>
          </cell>
          <cell r="BB29">
            <v>186.07314083320912</v>
          </cell>
          <cell r="BC29">
            <v>129.30975447159716</v>
          </cell>
          <cell r="BD29">
            <v>100.89827336859851</v>
          </cell>
          <cell r="BE29">
            <v>152.86206822930529</v>
          </cell>
          <cell r="BF29">
            <v>127.34038054028726</v>
          </cell>
          <cell r="BG29">
            <v>55.808959479050415</v>
          </cell>
          <cell r="BH29">
            <v>364.38353597471138</v>
          </cell>
          <cell r="BI29">
            <v>290.19772384208073</v>
          </cell>
          <cell r="BJ29">
            <v>356.89719273393422</v>
          </cell>
          <cell r="BK29">
            <v>73.278764219671686</v>
          </cell>
          <cell r="BL29">
            <v>338.52866926503594</v>
          </cell>
          <cell r="BM29">
            <v>351.8442974351513</v>
          </cell>
          <cell r="BN29">
            <v>40.688853288502784</v>
          </cell>
          <cell r="BO29">
            <v>124.9008580117988</v>
          </cell>
          <cell r="BP29">
            <v>195.28535637585219</v>
          </cell>
          <cell r="BQ29">
            <v>53.602859750931891</v>
          </cell>
          <cell r="BR29">
            <v>68.3222369757856</v>
          </cell>
          <cell r="BS29">
            <v>361.20195636603199</v>
          </cell>
          <cell r="BT29">
            <v>91.588938094291834</v>
          </cell>
          <cell r="BU29">
            <v>152.28196875994161</v>
          </cell>
          <cell r="BV29">
            <v>344.85226919952527</v>
          </cell>
          <cell r="BW29">
            <v>293.38783344258542</v>
          </cell>
          <cell r="BX29">
            <v>107.1770608740226</v>
          </cell>
          <cell r="BY29">
            <v>79.60755349005322</v>
          </cell>
          <cell r="BZ29">
            <v>140.20784298768254</v>
          </cell>
          <cell r="CA29">
            <v>200.39397679200883</v>
          </cell>
          <cell r="CB29">
            <v>128.48886586126011</v>
          </cell>
          <cell r="CC29">
            <v>153.42425334099266</v>
          </cell>
          <cell r="CD29">
            <v>42.188886483261328</v>
          </cell>
          <cell r="CE29">
            <v>328.1987276405298</v>
          </cell>
          <cell r="CF29">
            <v>283.72529630532097</v>
          </cell>
          <cell r="CG29">
            <v>336.64274414624953</v>
          </cell>
          <cell r="CH29">
            <v>130.79329318520874</v>
          </cell>
          <cell r="CI29">
            <v>297.77869695175946</v>
          </cell>
          <cell r="CJ29">
            <v>202.93736529105894</v>
          </cell>
          <cell r="CK29">
            <v>312.19604627606452</v>
          </cell>
          <cell r="CL29">
            <v>300.34508087220763</v>
          </cell>
          <cell r="CM29">
            <v>317.21737403574014</v>
          </cell>
          <cell r="CN29">
            <v>122.3742200643056</v>
          </cell>
          <cell r="CO29">
            <v>173.22973436601046</v>
          </cell>
          <cell r="CP29">
            <v>259.05368107450261</v>
          </cell>
          <cell r="CQ29">
            <v>387.93600977820944</v>
          </cell>
          <cell r="CR29">
            <v>46.890699873959313</v>
          </cell>
          <cell r="CS29">
            <v>77.079769070540067</v>
          </cell>
          <cell r="CT29">
            <v>162.00135208482959</v>
          </cell>
          <cell r="CU29">
            <v>138.09193973791557</v>
          </cell>
          <cell r="CV29">
            <v>40.960416020480466</v>
          </cell>
          <cell r="CW29">
            <v>224.4120482210873</v>
          </cell>
          <cell r="CX29">
            <v>327.5661062966845</v>
          </cell>
          <cell r="CY29">
            <v>210.90302204286959</v>
          </cell>
          <cell r="CZ29">
            <v>141.33944608000797</v>
          </cell>
          <cell r="DA29">
            <v>49.626389469307234</v>
          </cell>
          <cell r="DB29">
            <v>50.19075080437311</v>
          </cell>
          <cell r="DC29">
            <v>108.29712845653533</v>
          </cell>
          <cell r="DD29">
            <v>47.965994186238284</v>
          </cell>
          <cell r="DE29">
            <v>40.006674202798621</v>
          </cell>
          <cell r="DF29">
            <v>363.31384747503506</v>
          </cell>
          <cell r="DG29">
            <v>125.73891930027831</v>
          </cell>
          <cell r="DH29">
            <v>166.41440101431016</v>
          </cell>
          <cell r="DI29">
            <v>80.785350566479607</v>
          </cell>
          <cell r="DJ29">
            <v>341.75261216134578</v>
          </cell>
          <cell r="DK29">
            <v>62.573128082431559</v>
          </cell>
          <cell r="DL29">
            <v>308.86579963990403</v>
          </cell>
          <cell r="DM29">
            <v>126.3283635049705</v>
          </cell>
          <cell r="DN29">
            <v>156.474822861512</v>
          </cell>
          <cell r="DO29">
            <v>281.43094214303767</v>
          </cell>
          <cell r="DP29">
            <v>147.53739345075198</v>
          </cell>
          <cell r="DQ29">
            <v>184.23597505118892</v>
          </cell>
          <cell r="DR29">
            <v>404.98890454337197</v>
          </cell>
          <cell r="DS29">
            <v>117.39897632382176</v>
          </cell>
          <cell r="DT29">
            <v>97.82836071570793</v>
          </cell>
          <cell r="DU29">
            <v>346.38304887457519</v>
          </cell>
          <cell r="DV29">
            <v>63.707948099995782</v>
          </cell>
          <cell r="DW29">
            <v>268.19921212149779</v>
          </cell>
          <cell r="DX29">
            <v>51.134264076907719</v>
          </cell>
          <cell r="DY29">
            <v>73.801088505644984</v>
          </cell>
          <cell r="DZ29">
            <v>114.29751213503587</v>
          </cell>
          <cell r="EA29">
            <v>219.37584368735389</v>
          </cell>
          <cell r="EB29">
            <v>310.97975167999306</v>
          </cell>
          <cell r="EC29">
            <v>57.774696902083228</v>
          </cell>
          <cell r="ED29">
            <v>167.74511293598096</v>
          </cell>
          <cell r="EE29">
            <v>372.33830889246809</v>
          </cell>
          <cell r="EF29">
            <v>56.394453957657518</v>
          </cell>
          <cell r="EG29">
            <v>203.74557230105944</v>
          </cell>
          <cell r="EH29">
            <v>124.92568563664648</v>
          </cell>
          <cell r="EI29">
            <v>324.91895624246257</v>
          </cell>
          <cell r="EJ29">
            <v>327.63918559017634</v>
          </cell>
          <cell r="EK29">
            <v>325.40949777633148</v>
          </cell>
          <cell r="EL29">
            <v>64.598770148749495</v>
          </cell>
          <cell r="EM29">
            <v>183.1279750803044</v>
          </cell>
          <cell r="EN29">
            <v>171.5764436085675</v>
          </cell>
          <cell r="EO29">
            <v>58.405947876526291</v>
          </cell>
          <cell r="EP29">
            <v>50.835481869940949</v>
          </cell>
          <cell r="EQ29">
            <v>72.614866455828164</v>
          </cell>
          <cell r="ER29">
            <v>40.801235328485689</v>
          </cell>
          <cell r="ES29">
            <v>373.35104403234715</v>
          </cell>
          <cell r="ET29">
            <v>406.63334036005244</v>
          </cell>
          <cell r="EU29">
            <v>134.86981587464996</v>
          </cell>
          <cell r="EV29">
            <v>203.78240978675058</v>
          </cell>
          <cell r="EW29">
            <v>385.14014959860668</v>
          </cell>
          <cell r="EX29">
            <v>128.28394472894092</v>
          </cell>
          <cell r="EY29">
            <v>147.98201986977421</v>
          </cell>
          <cell r="EZ29">
            <v>300.75593012975276</v>
          </cell>
          <cell r="FA29">
            <v>51.476742107701774</v>
          </cell>
          <cell r="FB29">
            <v>129.99813638187533</v>
          </cell>
          <cell r="FC29">
            <v>90.540465750887961</v>
          </cell>
          <cell r="FD29">
            <v>266.97519035680682</v>
          </cell>
          <cell r="FE29">
            <v>272.97764950787825</v>
          </cell>
          <cell r="FF29">
            <v>179.73323549824593</v>
          </cell>
          <cell r="FG29">
            <v>272.99161068128967</v>
          </cell>
          <cell r="FH29">
            <v>251.54798815596777</v>
          </cell>
          <cell r="FI29">
            <v>326.67251651917303</v>
          </cell>
          <cell r="FJ29">
            <v>172.04480639833469</v>
          </cell>
          <cell r="FK29">
            <v>122.06228945996368</v>
          </cell>
          <cell r="FL29">
            <v>353.50714273207808</v>
          </cell>
          <cell r="FM29">
            <v>145.53909834559065</v>
          </cell>
          <cell r="FN29">
            <v>362.08103164487324</v>
          </cell>
          <cell r="FO29">
            <v>61.670445083220827</v>
          </cell>
          <cell r="FP29">
            <v>117.04880470345331</v>
          </cell>
          <cell r="FQ29">
            <v>152.70132113209183</v>
          </cell>
          <cell r="FR29">
            <v>346.85914640720307</v>
          </cell>
          <cell r="FS29">
            <v>270.93933995627526</v>
          </cell>
          <cell r="FT29">
            <v>234.62178090346765</v>
          </cell>
          <cell r="FU29">
            <v>182.87999480820218</v>
          </cell>
          <cell r="FV29">
            <v>221.90153451518097</v>
          </cell>
          <cell r="FW29">
            <v>421.99222974716571</v>
          </cell>
          <cell r="FX29">
            <v>47.320636308180617</v>
          </cell>
          <cell r="FY29">
            <v>85.978433045360163</v>
          </cell>
          <cell r="FZ29">
            <v>190.20543784653111</v>
          </cell>
          <cell r="GA29">
            <v>126.39636658124415</v>
          </cell>
          <cell r="GB29">
            <v>99.823780098205958</v>
          </cell>
          <cell r="GC29">
            <v>317.42701858441859</v>
          </cell>
          <cell r="GD29">
            <v>60.274213899838585</v>
          </cell>
          <cell r="GE29">
            <v>312.78605499759925</v>
          </cell>
          <cell r="GF29">
            <v>165.1407008149466</v>
          </cell>
          <cell r="GG29">
            <v>94.180489483972238</v>
          </cell>
          <cell r="GH29">
            <v>270.6828580598887</v>
          </cell>
          <cell r="GI29">
            <v>78.145464947362697</v>
          </cell>
          <cell r="GJ29">
            <v>47.760607546074127</v>
          </cell>
          <cell r="GK29">
            <v>167.77671623099772</v>
          </cell>
          <cell r="GL29">
            <v>311.48579650938774</v>
          </cell>
          <cell r="GM29">
            <v>103.46169431591684</v>
          </cell>
          <cell r="GN29">
            <v>344.31058858510124</v>
          </cell>
          <cell r="GO29">
            <v>216.55719432291286</v>
          </cell>
          <cell r="GP29">
            <v>261.22454317325975</v>
          </cell>
          <cell r="GQ29">
            <v>61.765423828030464</v>
          </cell>
          <cell r="GR29">
            <v>79.239214024783919</v>
          </cell>
          <cell r="GS29">
            <v>50.650928429752376</v>
          </cell>
          <cell r="GT29">
            <v>130.1893048755185</v>
          </cell>
          <cell r="GU29">
            <v>179.63197074626839</v>
          </cell>
          <cell r="GV29">
            <v>120.65501130242005</v>
          </cell>
          <cell r="GW29">
            <v>45.927725522814711</v>
          </cell>
          <cell r="GX29">
            <v>146.16598666221304</v>
          </cell>
          <cell r="GY29">
            <v>91.227862750593999</v>
          </cell>
          <cell r="GZ29">
            <v>97.800656427173394</v>
          </cell>
          <cell r="HA29">
            <v>272.87992368966928</v>
          </cell>
          <cell r="HB29">
            <v>64.019389482207657</v>
          </cell>
          <cell r="HC29">
            <v>380.35380503962773</v>
          </cell>
          <cell r="HD29">
            <v>142.17847618341733</v>
          </cell>
          <cell r="HE29">
            <v>320.69865177982399</v>
          </cell>
          <cell r="HF29">
            <v>346.87734414094717</v>
          </cell>
          <cell r="HG29">
            <v>67.053925121127861</v>
          </cell>
          <cell r="HH29">
            <v>159.83180767048856</v>
          </cell>
          <cell r="HI29">
            <v>126.70320311633306</v>
          </cell>
        </row>
        <row r="30">
          <cell r="B30" t="str">
            <v>arable, irrigated</v>
          </cell>
          <cell r="C30">
            <v>130.87069634689283</v>
          </cell>
          <cell r="D30">
            <v>40.006674202798621</v>
          </cell>
          <cell r="E30">
            <v>421.99222974716571</v>
          </cell>
          <cell r="F30">
            <v>51.29609918355191</v>
          </cell>
          <cell r="G30">
            <v>150.24508841345002</v>
          </cell>
          <cell r="H30">
            <v>60.324744358245468</v>
          </cell>
          <cell r="I30">
            <v>273.37044349521574</v>
          </cell>
          <cell r="J30">
            <v>182.07384041394803</v>
          </cell>
          <cell r="K30">
            <v>148.74551606301952</v>
          </cell>
          <cell r="L30">
            <v>151.53777607035067</v>
          </cell>
          <cell r="M30">
            <v>101.68838852536931</v>
          </cell>
          <cell r="N30">
            <v>70.848083392782087</v>
          </cell>
          <cell r="O30">
            <v>113.40448722127485</v>
          </cell>
          <cell r="P30">
            <v>41.048319805901464</v>
          </cell>
          <cell r="Q30">
            <v>236.50545398035899</v>
          </cell>
          <cell r="R30">
            <v>40.910153738025826</v>
          </cell>
          <cell r="S30">
            <v>119.17836576424409</v>
          </cell>
          <cell r="T30">
            <v>50.754915732917453</v>
          </cell>
          <cell r="U30">
            <v>234.1052443400778</v>
          </cell>
          <cell r="V30">
            <v>180.5278322940994</v>
          </cell>
          <cell r="W30">
            <v>122.72117505421863</v>
          </cell>
          <cell r="X30">
            <v>154.53968613883291</v>
          </cell>
          <cell r="Y30">
            <v>278.65888119119654</v>
          </cell>
          <cell r="Z30">
            <v>151.27571834256014</v>
          </cell>
          <cell r="AA30">
            <v>193.0057825394766</v>
          </cell>
          <cell r="AB30">
            <v>280.59083945891581</v>
          </cell>
          <cell r="AC30">
            <v>109.29270241899316</v>
          </cell>
          <cell r="AD30">
            <v>191.77844653521953</v>
          </cell>
          <cell r="AE30">
            <v>114.25488685207661</v>
          </cell>
          <cell r="AF30">
            <v>246.57216732529591</v>
          </cell>
          <cell r="AG30">
            <v>272.80929099844843</v>
          </cell>
          <cell r="AH30">
            <v>362.50044623522666</v>
          </cell>
          <cell r="AI30">
            <v>150.31967089661075</v>
          </cell>
          <cell r="AJ30">
            <v>115.89475856181684</v>
          </cell>
          <cell r="AK30">
            <v>231.20872834941252</v>
          </cell>
          <cell r="AL30">
            <v>246.08639085620004</v>
          </cell>
          <cell r="AM30">
            <v>294.31447161157161</v>
          </cell>
          <cell r="AN30">
            <v>47.786013812519379</v>
          </cell>
          <cell r="AO30">
            <v>143.97818560063973</v>
          </cell>
          <cell r="AP30">
            <v>129.62906033845013</v>
          </cell>
          <cell r="AQ30">
            <v>215.46630061659272</v>
          </cell>
          <cell r="AR30">
            <v>128.39231102806266</v>
          </cell>
          <cell r="AS30">
            <v>205.17334977521716</v>
          </cell>
          <cell r="AT30">
            <v>151.79081539140509</v>
          </cell>
          <cell r="AU30">
            <v>384.73194648208323</v>
          </cell>
          <cell r="AV30">
            <v>332.45199700119178</v>
          </cell>
          <cell r="AW30">
            <v>197.6623686251512</v>
          </cell>
          <cell r="AX30">
            <v>198.00519940074707</v>
          </cell>
          <cell r="AY30">
            <v>402.09605295679256</v>
          </cell>
          <cell r="AZ30">
            <v>213.23959423934107</v>
          </cell>
          <cell r="BA30">
            <v>176.47421723044062</v>
          </cell>
          <cell r="BB30">
            <v>181.16728204506984</v>
          </cell>
          <cell r="BC30">
            <v>127.75060022232643</v>
          </cell>
          <cell r="BD30">
            <v>98.876163371987246</v>
          </cell>
          <cell r="BE30">
            <v>151.23926477888159</v>
          </cell>
          <cell r="BF30">
            <v>126.98229159962287</v>
          </cell>
          <cell r="BG30">
            <v>55.803152646310359</v>
          </cell>
          <cell r="BH30">
            <v>364.38353597471138</v>
          </cell>
          <cell r="BI30">
            <v>290.19772384208073</v>
          </cell>
          <cell r="BJ30">
            <v>356.89719273393422</v>
          </cell>
          <cell r="BK30">
            <v>73.275038676879817</v>
          </cell>
          <cell r="BL30">
            <v>338.52866926503594</v>
          </cell>
          <cell r="BM30">
            <v>351.8442974351513</v>
          </cell>
          <cell r="BN30">
            <v>40.666630547159286</v>
          </cell>
          <cell r="BO30">
            <v>124.8994172670555</v>
          </cell>
          <cell r="BP30">
            <v>187.1327482247541</v>
          </cell>
          <cell r="BQ30">
            <v>53.602859643375659</v>
          </cell>
          <cell r="BR30">
            <v>67.182418739515583</v>
          </cell>
          <cell r="BS30">
            <v>361.20195636603199</v>
          </cell>
          <cell r="BT30">
            <v>91.588900497586351</v>
          </cell>
          <cell r="BU30">
            <v>151.29333657267165</v>
          </cell>
          <cell r="BV30">
            <v>344.85226919952527</v>
          </cell>
          <cell r="BW30">
            <v>293.38783344258542</v>
          </cell>
          <cell r="BX30">
            <v>107.17706044104726</v>
          </cell>
          <cell r="BY30">
            <v>78.575093039793288</v>
          </cell>
          <cell r="BZ30">
            <v>139.18357604661369</v>
          </cell>
          <cell r="CA30">
            <v>193.67413599657445</v>
          </cell>
          <cell r="CB30">
            <v>121.4274507938736</v>
          </cell>
          <cell r="CC30">
            <v>146.39917819993812</v>
          </cell>
          <cell r="CD30">
            <v>42.188884114827353</v>
          </cell>
          <cell r="CE30">
            <v>328.1987276405298</v>
          </cell>
          <cell r="CF30">
            <v>271.38146983359178</v>
          </cell>
          <cell r="CG30">
            <v>336.64274414624953</v>
          </cell>
          <cell r="CH30">
            <v>130.50776203933449</v>
          </cell>
          <cell r="CI30">
            <v>297.77869695175946</v>
          </cell>
          <cell r="CJ30">
            <v>195.91962596767294</v>
          </cell>
          <cell r="CK30">
            <v>312.19604627606452</v>
          </cell>
          <cell r="CL30">
            <v>300.34508087220763</v>
          </cell>
          <cell r="CM30">
            <v>317.21737403574014</v>
          </cell>
          <cell r="CN30">
            <v>122.09927144679261</v>
          </cell>
          <cell r="CO30">
            <v>173.2297322804867</v>
          </cell>
          <cell r="CP30">
            <v>246.79891891647372</v>
          </cell>
          <cell r="CQ30">
            <v>387.93600977820944</v>
          </cell>
          <cell r="CR30">
            <v>46.882638104403107</v>
          </cell>
          <cell r="CS30">
            <v>76.863513041369771</v>
          </cell>
          <cell r="CT30">
            <v>161.28931067119572</v>
          </cell>
          <cell r="CU30">
            <v>137.71255633700503</v>
          </cell>
          <cell r="CV30">
            <v>40.95362547171041</v>
          </cell>
          <cell r="CW30">
            <v>215.36583040271441</v>
          </cell>
          <cell r="CX30">
            <v>324.65522717637265</v>
          </cell>
          <cell r="CY30">
            <v>207.84165485290049</v>
          </cell>
          <cell r="CZ30">
            <v>141.00933752388386</v>
          </cell>
          <cell r="DA30">
            <v>49.513792191213625</v>
          </cell>
          <cell r="DB30">
            <v>50.170549364654285</v>
          </cell>
          <cell r="DC30">
            <v>108.29711785050544</v>
          </cell>
          <cell r="DD30">
            <v>47.933925388256746</v>
          </cell>
          <cell r="DE30">
            <v>40.006674202798621</v>
          </cell>
          <cell r="DF30">
            <v>363.31384747503506</v>
          </cell>
          <cell r="DG30">
            <v>125.73584480568913</v>
          </cell>
          <cell r="DH30">
            <v>159.56087108132596</v>
          </cell>
          <cell r="DI30">
            <v>80.376034473809497</v>
          </cell>
          <cell r="DJ30">
            <v>341.75261216134578</v>
          </cell>
          <cell r="DK30">
            <v>62.564787075158442</v>
          </cell>
          <cell r="DL30">
            <v>308.86579963990403</v>
          </cell>
          <cell r="DM30">
            <v>126.32497291733689</v>
          </cell>
          <cell r="DN30">
            <v>154.67023364409732</v>
          </cell>
          <cell r="DO30">
            <v>281.43094214303767</v>
          </cell>
          <cell r="DP30">
            <v>145.19263839482809</v>
          </cell>
          <cell r="DQ30">
            <v>176.87929310894714</v>
          </cell>
          <cell r="DR30">
            <v>404.98890454337197</v>
          </cell>
          <cell r="DS30">
            <v>117.11585535453112</v>
          </cell>
          <cell r="DT30">
            <v>96.787402308596796</v>
          </cell>
          <cell r="DU30">
            <v>346.38304887457519</v>
          </cell>
          <cell r="DV30">
            <v>63.667838325060266</v>
          </cell>
          <cell r="DW30">
            <v>268.19921212149779</v>
          </cell>
          <cell r="DX30">
            <v>51.101592264923376</v>
          </cell>
          <cell r="DY30">
            <v>73.507491863985919</v>
          </cell>
          <cell r="DZ30">
            <v>114.28325880268822</v>
          </cell>
          <cell r="EA30">
            <v>215.3799639885649</v>
          </cell>
          <cell r="EB30">
            <v>310.97975167999306</v>
          </cell>
          <cell r="EC30">
            <v>57.769425436303585</v>
          </cell>
          <cell r="ED30">
            <v>162.4125805030055</v>
          </cell>
          <cell r="EE30">
            <v>372.33830889246809</v>
          </cell>
          <cell r="EF30">
            <v>56.387445324779669</v>
          </cell>
          <cell r="EG30">
            <v>203.74557230105944</v>
          </cell>
          <cell r="EH30">
            <v>124.78992922993714</v>
          </cell>
          <cell r="EI30">
            <v>324.91895624246257</v>
          </cell>
          <cell r="EJ30">
            <v>327.63918559017634</v>
          </cell>
          <cell r="EK30">
            <v>325.40949777633148</v>
          </cell>
          <cell r="EL30">
            <v>64.490405422815172</v>
          </cell>
          <cell r="EM30">
            <v>176.99754719901148</v>
          </cell>
          <cell r="EN30">
            <v>170.1554738394251</v>
          </cell>
          <cell r="EO30">
            <v>58.400908494513011</v>
          </cell>
          <cell r="EP30">
            <v>50.778082723701658</v>
          </cell>
          <cell r="EQ30">
            <v>72.599791643763893</v>
          </cell>
          <cell r="ER30">
            <v>40.794989226393234</v>
          </cell>
          <cell r="ES30">
            <v>373.35104403234715</v>
          </cell>
          <cell r="ET30">
            <v>406.63334036005244</v>
          </cell>
          <cell r="EU30">
            <v>132.90995583014185</v>
          </cell>
          <cell r="EV30">
            <v>203.78240978675058</v>
          </cell>
          <cell r="EW30">
            <v>385.14014959860668</v>
          </cell>
          <cell r="EX30">
            <v>127.61464480508957</v>
          </cell>
          <cell r="EY30">
            <v>143.30904878008931</v>
          </cell>
          <cell r="EZ30">
            <v>300.75593012975276</v>
          </cell>
          <cell r="FA30">
            <v>51.461853553230448</v>
          </cell>
          <cell r="FB30">
            <v>129.92368517377031</v>
          </cell>
          <cell r="FC30">
            <v>90.54024382122283</v>
          </cell>
          <cell r="FD30">
            <v>266.97519035680682</v>
          </cell>
          <cell r="FE30">
            <v>272.97764950787825</v>
          </cell>
          <cell r="FF30">
            <v>173.89550806185531</v>
          </cell>
          <cell r="FG30">
            <v>268.09368834212319</v>
          </cell>
          <cell r="FH30">
            <v>237.42674305165107</v>
          </cell>
          <cell r="FI30">
            <v>326.67251651917303</v>
          </cell>
          <cell r="FJ30">
            <v>167.06141887548972</v>
          </cell>
          <cell r="FK30">
            <v>121.16336720756102</v>
          </cell>
          <cell r="FL30">
            <v>353.50714273207808</v>
          </cell>
          <cell r="FM30">
            <v>143.59833185329396</v>
          </cell>
          <cell r="FN30">
            <v>362.08103164487324</v>
          </cell>
          <cell r="FO30">
            <v>61.568380459225949</v>
          </cell>
          <cell r="FP30">
            <v>117.04880433934041</v>
          </cell>
          <cell r="FQ30">
            <v>151.78372464317027</v>
          </cell>
          <cell r="FR30">
            <v>346.85914640720307</v>
          </cell>
          <cell r="FS30">
            <v>261.34756940082929</v>
          </cell>
          <cell r="FT30">
            <v>223.82940395724611</v>
          </cell>
          <cell r="FU30">
            <v>179.56212043908977</v>
          </cell>
          <cell r="FV30">
            <v>217.17963709965852</v>
          </cell>
          <cell r="FW30">
            <v>421.99222974716571</v>
          </cell>
          <cell r="FX30">
            <v>47.316973931324718</v>
          </cell>
          <cell r="FY30">
            <v>85.978381395491638</v>
          </cell>
          <cell r="FZ30">
            <v>187.36027676540962</v>
          </cell>
          <cell r="GA30">
            <v>124.62808894944568</v>
          </cell>
          <cell r="GB30">
            <v>96.535018842991661</v>
          </cell>
          <cell r="GC30">
            <v>317.42701858441859</v>
          </cell>
          <cell r="GD30">
            <v>60.067425757902662</v>
          </cell>
          <cell r="GE30">
            <v>297.50709930684928</v>
          </cell>
          <cell r="GF30">
            <v>154.78128817056827</v>
          </cell>
          <cell r="GG30">
            <v>94.179344828041906</v>
          </cell>
          <cell r="GH30">
            <v>259.98526179757687</v>
          </cell>
          <cell r="GI30">
            <v>77.838668534783437</v>
          </cell>
          <cell r="GJ30">
            <v>47.760606371417879</v>
          </cell>
          <cell r="GK30">
            <v>162.04328526205614</v>
          </cell>
          <cell r="GL30">
            <v>311.48579650938774</v>
          </cell>
          <cell r="GM30">
            <v>102.27273687597997</v>
          </cell>
          <cell r="GN30">
            <v>344.31058858510124</v>
          </cell>
          <cell r="GO30">
            <v>208.18378917333624</v>
          </cell>
          <cell r="GP30">
            <v>250.25931319805002</v>
          </cell>
          <cell r="GQ30">
            <v>61.761793994199536</v>
          </cell>
          <cell r="GR30">
            <v>78.25892754647505</v>
          </cell>
          <cell r="GS30">
            <v>50.566264871347819</v>
          </cell>
          <cell r="GT30">
            <v>129.86644711444626</v>
          </cell>
          <cell r="GU30">
            <v>172.27153141042703</v>
          </cell>
          <cell r="GV30">
            <v>120.63272486157653</v>
          </cell>
          <cell r="GW30">
            <v>45.862907943542218</v>
          </cell>
          <cell r="GX30">
            <v>145.57154921188499</v>
          </cell>
          <cell r="GY30">
            <v>87.542513992271992</v>
          </cell>
          <cell r="GZ30">
            <v>94.459390067457292</v>
          </cell>
          <cell r="HA30">
            <v>258.23359302257052</v>
          </cell>
          <cell r="HB30">
            <v>63.89018169504984</v>
          </cell>
          <cell r="HC30">
            <v>380.35380503962773</v>
          </cell>
          <cell r="HD30">
            <v>139.90132301056394</v>
          </cell>
          <cell r="HE30">
            <v>320.69865177982399</v>
          </cell>
          <cell r="HF30">
            <v>346.87734414094717</v>
          </cell>
          <cell r="HG30">
            <v>67.050537615274663</v>
          </cell>
          <cell r="HH30">
            <v>155.61235252438618</v>
          </cell>
          <cell r="HI30">
            <v>126.70306632731344</v>
          </cell>
        </row>
        <row r="31">
          <cell r="B31" t="str">
            <v>arable, irrigated, extensive</v>
          </cell>
          <cell r="C31">
            <v>123.56944634689282</v>
          </cell>
          <cell r="D31">
            <v>37.655424202798621</v>
          </cell>
          <cell r="E31">
            <v>419.64097974716572</v>
          </cell>
          <cell r="F31">
            <v>48.918325223398412</v>
          </cell>
          <cell r="G31">
            <v>143.74310393583161</v>
          </cell>
          <cell r="H31">
            <v>57.909588566973994</v>
          </cell>
          <cell r="I31">
            <v>253.68343966170545</v>
          </cell>
          <cell r="J31">
            <v>171.96455030700585</v>
          </cell>
          <cell r="K31">
            <v>143.70263725820072</v>
          </cell>
          <cell r="L31">
            <v>146.71233739206821</v>
          </cell>
          <cell r="M31">
            <v>97.456838296855352</v>
          </cell>
          <cell r="N31">
            <v>68.458525514871724</v>
          </cell>
          <cell r="O31">
            <v>110.22739580603614</v>
          </cell>
          <cell r="P31">
            <v>38.689327277250079</v>
          </cell>
          <cell r="Q31">
            <v>226.26919810525061</v>
          </cell>
          <cell r="R31">
            <v>38.555250938987548</v>
          </cell>
          <cell r="S31">
            <v>115.41277006536676</v>
          </cell>
          <cell r="T31">
            <v>48.385773558471875</v>
          </cell>
          <cell r="U31">
            <v>224.91518027562566</v>
          </cell>
          <cell r="V31">
            <v>173.20260886222385</v>
          </cell>
          <cell r="W31">
            <v>120.36770098144758</v>
          </cell>
          <cell r="X31">
            <v>151.2350550575573</v>
          </cell>
          <cell r="Y31">
            <v>262.45939153828562</v>
          </cell>
          <cell r="Z31">
            <v>145.10631154289285</v>
          </cell>
          <cell r="AA31">
            <v>190.65453253947661</v>
          </cell>
          <cell r="AB31">
            <v>262.62665661660276</v>
          </cell>
          <cell r="AC31">
            <v>106.65119901713882</v>
          </cell>
          <cell r="AD31">
            <v>186.26799612090377</v>
          </cell>
          <cell r="AE31">
            <v>111.90362870275551</v>
          </cell>
          <cell r="AF31">
            <v>234.11588975992319</v>
          </cell>
          <cell r="AG31">
            <v>261.13895411884425</v>
          </cell>
          <cell r="AH31">
            <v>360.14919623522667</v>
          </cell>
          <cell r="AI31">
            <v>145.29152787555591</v>
          </cell>
          <cell r="AJ31">
            <v>113.54350775475147</v>
          </cell>
          <cell r="AK31">
            <v>215.0766800419585</v>
          </cell>
          <cell r="AL31">
            <v>232.40527702732132</v>
          </cell>
          <cell r="AM31">
            <v>274.6727752444437</v>
          </cell>
          <cell r="AN31">
            <v>45.434763708421208</v>
          </cell>
          <cell r="AO31">
            <v>139.17543948431532</v>
          </cell>
          <cell r="AP31">
            <v>124.54941109482273</v>
          </cell>
          <cell r="AQ31">
            <v>204.76808393616523</v>
          </cell>
          <cell r="AR31">
            <v>125.62259365267712</v>
          </cell>
          <cell r="AS31">
            <v>198.55765945815534</v>
          </cell>
          <cell r="AT31">
            <v>147.89341198404355</v>
          </cell>
          <cell r="AU31">
            <v>382.38069648208318</v>
          </cell>
          <cell r="AV31">
            <v>330.10074700119179</v>
          </cell>
          <cell r="AW31">
            <v>187.50224716645002</v>
          </cell>
          <cell r="AX31">
            <v>187.18943713676825</v>
          </cell>
          <cell r="AY31">
            <v>399.74480295679257</v>
          </cell>
          <cell r="AZ31">
            <v>202.15624234291175</v>
          </cell>
          <cell r="BA31">
            <v>172.5558518799939</v>
          </cell>
          <cell r="BB31">
            <v>173.91017325693056</v>
          </cell>
          <cell r="BC31">
            <v>123.84019597305569</v>
          </cell>
          <cell r="BD31">
            <v>94.502803375375976</v>
          </cell>
          <cell r="BE31">
            <v>147.26521132845789</v>
          </cell>
          <cell r="BF31">
            <v>124.27295265895846</v>
          </cell>
          <cell r="BG31">
            <v>53.446095813570309</v>
          </cell>
          <cell r="BH31">
            <v>362.03228597471139</v>
          </cell>
          <cell r="BI31">
            <v>287.84647384208074</v>
          </cell>
          <cell r="BJ31">
            <v>354.54594273393428</v>
          </cell>
          <cell r="BK31">
            <v>70.92006313408794</v>
          </cell>
          <cell r="BL31">
            <v>336.17741926503595</v>
          </cell>
          <cell r="BM31">
            <v>349.49304743515131</v>
          </cell>
          <cell r="BN31">
            <v>38.293157805815795</v>
          </cell>
          <cell r="BO31">
            <v>122.54672652231218</v>
          </cell>
          <cell r="BP31">
            <v>176.62889007365598</v>
          </cell>
          <cell r="BQ31">
            <v>51.251609535819441</v>
          </cell>
          <cell r="BR31">
            <v>63.691350503245594</v>
          </cell>
          <cell r="BS31">
            <v>358.85070636603206</v>
          </cell>
          <cell r="BT31">
            <v>89.237612900880862</v>
          </cell>
          <cell r="BU31">
            <v>147.95345438540164</v>
          </cell>
          <cell r="BV31">
            <v>342.50101919952527</v>
          </cell>
          <cell r="BW31">
            <v>287.61232642792459</v>
          </cell>
          <cell r="BX31">
            <v>104.82581000807193</v>
          </cell>
          <cell r="BY31">
            <v>75.191382589533362</v>
          </cell>
          <cell r="BZ31">
            <v>135.80805910554486</v>
          </cell>
          <cell r="CA31">
            <v>184.60304520114008</v>
          </cell>
          <cell r="CB31">
            <v>112.01478572648709</v>
          </cell>
          <cell r="CC31">
            <v>137.02285305888361</v>
          </cell>
          <cell r="CD31">
            <v>39.837631746393377</v>
          </cell>
          <cell r="CE31">
            <v>325.8474776405298</v>
          </cell>
          <cell r="CF31">
            <v>256.6863933618626</v>
          </cell>
          <cell r="CG31">
            <v>334.29149414624953</v>
          </cell>
          <cell r="CH31">
            <v>127.87098089346027</v>
          </cell>
          <cell r="CI31">
            <v>295.42744695175941</v>
          </cell>
          <cell r="CJ31">
            <v>186.55063664428693</v>
          </cell>
          <cell r="CK31">
            <v>309.84479627606453</v>
          </cell>
          <cell r="CL31">
            <v>297.99383087220764</v>
          </cell>
          <cell r="CM31">
            <v>314.86612403574014</v>
          </cell>
          <cell r="CN31">
            <v>119.47307282927963</v>
          </cell>
          <cell r="CO31">
            <v>170.87848019496289</v>
          </cell>
          <cell r="CP31">
            <v>232.19290675844479</v>
          </cell>
          <cell r="CQ31">
            <v>385.58475977820945</v>
          </cell>
          <cell r="CR31">
            <v>44.523326334846899</v>
          </cell>
          <cell r="CS31">
            <v>74.296007012199482</v>
          </cell>
          <cell r="CT31">
            <v>158.2260192575618</v>
          </cell>
          <cell r="CU31">
            <v>134.98192293609452</v>
          </cell>
          <cell r="CV31">
            <v>38.595584922940347</v>
          </cell>
          <cell r="CW31">
            <v>203.96836258434146</v>
          </cell>
          <cell r="CX31">
            <v>304.38979812400146</v>
          </cell>
          <cell r="CY31">
            <v>202.42903766293139</v>
          </cell>
          <cell r="CZ31">
            <v>138.32797896775975</v>
          </cell>
          <cell r="DA31">
            <v>47.049944913120008</v>
          </cell>
          <cell r="DB31">
            <v>47.79909792493546</v>
          </cell>
          <cell r="DC31">
            <v>105.94585724447555</v>
          </cell>
          <cell r="DD31">
            <v>45.550606590275201</v>
          </cell>
          <cell r="DE31">
            <v>37.655424202798621</v>
          </cell>
          <cell r="DF31">
            <v>360.96259747503501</v>
          </cell>
          <cell r="DG31">
            <v>123.38152031109993</v>
          </cell>
          <cell r="DH31">
            <v>150.3560911483417</v>
          </cell>
          <cell r="DI31">
            <v>77.61546838113938</v>
          </cell>
          <cell r="DJ31">
            <v>339.40136216134579</v>
          </cell>
          <cell r="DK31">
            <v>60.205196067885318</v>
          </cell>
          <cell r="DL31">
            <v>306.51454963990398</v>
          </cell>
          <cell r="DM31">
            <v>123.9703323297033</v>
          </cell>
          <cell r="DN31">
            <v>150.51439442668266</v>
          </cell>
          <cell r="DO31">
            <v>279.07969214303768</v>
          </cell>
          <cell r="DP31">
            <v>140.49663333890419</v>
          </cell>
          <cell r="DQ31">
            <v>167.17136116670534</v>
          </cell>
          <cell r="DR31">
            <v>402.63765454337198</v>
          </cell>
          <cell r="DS31">
            <v>114.48148438524048</v>
          </cell>
          <cell r="DT31">
            <v>93.395193901485669</v>
          </cell>
          <cell r="DU31">
            <v>344.0317988745752</v>
          </cell>
          <cell r="DV31">
            <v>61.27647855012475</v>
          </cell>
          <cell r="DW31">
            <v>265.8479621214978</v>
          </cell>
          <cell r="DX31">
            <v>48.717670452939039</v>
          </cell>
          <cell r="DY31">
            <v>70.862645222326847</v>
          </cell>
          <cell r="DZ31">
            <v>111.91775547034055</v>
          </cell>
          <cell r="EA31">
            <v>209.03283428977591</v>
          </cell>
          <cell r="EB31">
            <v>308.62850167999306</v>
          </cell>
          <cell r="EC31">
            <v>55.412903970523935</v>
          </cell>
          <cell r="ED31">
            <v>154.72879807003008</v>
          </cell>
          <cell r="EE31">
            <v>369.9870588924681</v>
          </cell>
          <cell r="EF31">
            <v>54.029186691901813</v>
          </cell>
          <cell r="EG31">
            <v>201.39432230105945</v>
          </cell>
          <cell r="EH31">
            <v>122.30292282322782</v>
          </cell>
          <cell r="EI31">
            <v>322.56770624246252</v>
          </cell>
          <cell r="EJ31">
            <v>325.28793559017629</v>
          </cell>
          <cell r="EK31">
            <v>315.75614804455915</v>
          </cell>
          <cell r="EL31">
            <v>62.030790696880857</v>
          </cell>
          <cell r="EM31">
            <v>168.5158693177186</v>
          </cell>
          <cell r="EN31">
            <v>166.3832540702827</v>
          </cell>
          <cell r="EO31">
            <v>56.044619112499738</v>
          </cell>
          <cell r="EP31">
            <v>48.369433577462374</v>
          </cell>
          <cell r="EQ31">
            <v>70.23346683169963</v>
          </cell>
          <cell r="ER31">
            <v>38.437493124300772</v>
          </cell>
          <cell r="ES31">
            <v>370.99979403234715</v>
          </cell>
          <cell r="ET31">
            <v>404.28209036005245</v>
          </cell>
          <cell r="EU31">
            <v>128.59884578563376</v>
          </cell>
          <cell r="EV31">
            <v>201.43115978675058</v>
          </cell>
          <cell r="EW31">
            <v>382.78889959860669</v>
          </cell>
          <cell r="EX31">
            <v>124.59409488123819</v>
          </cell>
          <cell r="EY31">
            <v>136.28482769040443</v>
          </cell>
          <cell r="EZ31">
            <v>298.40468012975276</v>
          </cell>
          <cell r="FA31">
            <v>49.095714998759114</v>
          </cell>
          <cell r="FB31">
            <v>127.4979839656653</v>
          </cell>
          <cell r="FC31">
            <v>88.188771891557707</v>
          </cell>
          <cell r="FD31">
            <v>246.86071004497194</v>
          </cell>
          <cell r="FE31">
            <v>270.62639950787826</v>
          </cell>
          <cell r="FF31">
            <v>165.70653062546469</v>
          </cell>
          <cell r="FG31">
            <v>248.07788783483423</v>
          </cell>
          <cell r="FH31">
            <v>220.95424794733435</v>
          </cell>
          <cell r="FI31">
            <v>324.32126651917304</v>
          </cell>
          <cell r="FJ31">
            <v>159.72678135264479</v>
          </cell>
          <cell r="FK31">
            <v>117.91319495515837</v>
          </cell>
          <cell r="FL31">
            <v>351.15589273207803</v>
          </cell>
          <cell r="FM31">
            <v>139.30631536099727</v>
          </cell>
          <cell r="FN31">
            <v>359.72978164487319</v>
          </cell>
          <cell r="FO31">
            <v>59.115065835231064</v>
          </cell>
          <cell r="FP31">
            <v>114.69755397522751</v>
          </cell>
          <cell r="FQ31">
            <v>148.51487815424866</v>
          </cell>
          <cell r="FR31">
            <v>344.50789640720302</v>
          </cell>
          <cell r="FS31">
            <v>249.40454884538332</v>
          </cell>
          <cell r="FT31">
            <v>210.68577701102456</v>
          </cell>
          <cell r="FU31">
            <v>173.89299606997736</v>
          </cell>
          <cell r="FV31">
            <v>210.10648968413614</v>
          </cell>
          <cell r="FW31">
            <v>419.64097974716572</v>
          </cell>
          <cell r="FX31">
            <v>44.962061554468796</v>
          </cell>
          <cell r="FY31">
            <v>83.627079745623107</v>
          </cell>
          <cell r="FZ31">
            <v>182.16386568428811</v>
          </cell>
          <cell r="GA31">
            <v>120.50856131764719</v>
          </cell>
          <cell r="GB31">
            <v>90.895007587777371</v>
          </cell>
          <cell r="GC31">
            <v>315.0757685844186</v>
          </cell>
          <cell r="GD31">
            <v>57.509387615966737</v>
          </cell>
          <cell r="GE31">
            <v>279.87689361609932</v>
          </cell>
          <cell r="GF31">
            <v>142.07062552618996</v>
          </cell>
          <cell r="GG31">
            <v>91.82695017211158</v>
          </cell>
          <cell r="GH31">
            <v>246.93641553526504</v>
          </cell>
          <cell r="GI31">
            <v>75.18062212220417</v>
          </cell>
          <cell r="GJ31">
            <v>45.409355196761638</v>
          </cell>
          <cell r="GK31">
            <v>153.95860429311455</v>
          </cell>
          <cell r="GL31">
            <v>297.37082982568751</v>
          </cell>
          <cell r="GM31">
            <v>98.732529436043109</v>
          </cell>
          <cell r="GN31">
            <v>341.95933858510125</v>
          </cell>
          <cell r="GO31">
            <v>197.45913402375956</v>
          </cell>
          <cell r="GP31">
            <v>236.94283322284028</v>
          </cell>
          <cell r="GQ31">
            <v>59.406914160368601</v>
          </cell>
          <cell r="GR31">
            <v>74.927391068166187</v>
          </cell>
          <cell r="GS31">
            <v>48.130351312943269</v>
          </cell>
          <cell r="GT31">
            <v>127.19233935337401</v>
          </cell>
          <cell r="GU31">
            <v>162.55984207458565</v>
          </cell>
          <cell r="GV31">
            <v>118.25918842073301</v>
          </cell>
          <cell r="GW31">
            <v>43.446840364269733</v>
          </cell>
          <cell r="GX31">
            <v>142.62586176155693</v>
          </cell>
          <cell r="GY31">
            <v>81.505915233949992</v>
          </cell>
          <cell r="GZ31">
            <v>88.766873707741198</v>
          </cell>
          <cell r="HA31">
            <v>239.44246692833838</v>
          </cell>
          <cell r="HB31">
            <v>61.409723907892023</v>
          </cell>
          <cell r="HC31">
            <v>378.00255503962774</v>
          </cell>
          <cell r="HD31">
            <v>135.27291983771053</v>
          </cell>
          <cell r="HE31">
            <v>318.34740177982405</v>
          </cell>
          <cell r="HF31">
            <v>344.52609414094718</v>
          </cell>
          <cell r="HG31">
            <v>64.695900109421487</v>
          </cell>
          <cell r="HH31">
            <v>149.04164737828384</v>
          </cell>
          <cell r="HI31">
            <v>124.35167953829381</v>
          </cell>
        </row>
        <row r="32">
          <cell r="B32" t="str">
            <v>arable, irrigated, intensive</v>
          </cell>
          <cell r="C32">
            <v>135.82069634689276</v>
          </cell>
          <cell r="D32">
            <v>40.006674202798621</v>
          </cell>
          <cell r="E32">
            <v>421.99222974716571</v>
          </cell>
          <cell r="F32">
            <v>51.322623143705407</v>
          </cell>
          <cell r="G32">
            <v>154.39582289106843</v>
          </cell>
          <cell r="H32">
            <v>60.388650149516934</v>
          </cell>
          <cell r="I32">
            <v>281.5790175110011</v>
          </cell>
          <cell r="J32">
            <v>189.83188052089019</v>
          </cell>
          <cell r="K32">
            <v>151.43714486783836</v>
          </cell>
          <cell r="L32">
            <v>154.01196474863315</v>
          </cell>
          <cell r="M32">
            <v>103.56868875388327</v>
          </cell>
          <cell r="N32">
            <v>70.886391270692428</v>
          </cell>
          <cell r="O32">
            <v>114.23032863651356</v>
          </cell>
          <cell r="P32">
            <v>41.056062334552848</v>
          </cell>
          <cell r="Q32">
            <v>244.39045985546738</v>
          </cell>
          <cell r="R32">
            <v>40.913806537064097</v>
          </cell>
          <cell r="S32">
            <v>120.59271146312143</v>
          </cell>
          <cell r="T32">
            <v>50.772807907363031</v>
          </cell>
          <cell r="U32">
            <v>240.94405840453001</v>
          </cell>
          <cell r="V32">
            <v>185.501805725975</v>
          </cell>
          <cell r="W32">
            <v>122.72339912698968</v>
          </cell>
          <cell r="X32">
            <v>155.49306722010846</v>
          </cell>
          <cell r="Y32">
            <v>292.50712084410753</v>
          </cell>
          <cell r="Z32">
            <v>155.09387514222743</v>
          </cell>
          <cell r="AA32">
            <v>193.0057825394766</v>
          </cell>
          <cell r="AB32">
            <v>296.20377230122875</v>
          </cell>
          <cell r="AC32">
            <v>109.58295582084749</v>
          </cell>
          <cell r="AD32">
            <v>194.93764694953524</v>
          </cell>
          <cell r="AE32">
            <v>114.2548950013977</v>
          </cell>
          <cell r="AF32">
            <v>256.67719489066866</v>
          </cell>
          <cell r="AG32">
            <v>272.80929099844843</v>
          </cell>
          <cell r="AH32">
            <v>362.50044623522666</v>
          </cell>
          <cell r="AI32">
            <v>152.99656391766558</v>
          </cell>
          <cell r="AJ32">
            <v>115.89475936888222</v>
          </cell>
          <cell r="AK32">
            <v>244.98952665686653</v>
          </cell>
          <cell r="AL32">
            <v>257.41625468507874</v>
          </cell>
          <cell r="AM32">
            <v>302.19026290641972</v>
          </cell>
          <cell r="AN32">
            <v>47.786013916617549</v>
          </cell>
          <cell r="AO32">
            <v>146.42968171696413</v>
          </cell>
          <cell r="AP32">
            <v>132.35745958207752</v>
          </cell>
          <cell r="AQ32">
            <v>223.81326729702019</v>
          </cell>
          <cell r="AR32">
            <v>128.81077840344821</v>
          </cell>
          <cell r="AS32">
            <v>209.43779009227899</v>
          </cell>
          <cell r="AT32">
            <v>153.33696879876663</v>
          </cell>
          <cell r="AU32">
            <v>384.73194648208323</v>
          </cell>
          <cell r="AV32">
            <v>332.45199700119178</v>
          </cell>
          <cell r="AW32">
            <v>205.47124008385236</v>
          </cell>
          <cell r="AX32">
            <v>206.46971166472593</v>
          </cell>
          <cell r="AY32">
            <v>402.09605295679256</v>
          </cell>
          <cell r="AZ32">
            <v>221.9716961357704</v>
          </cell>
          <cell r="BA32">
            <v>178.0413325808874</v>
          </cell>
          <cell r="BB32">
            <v>186.07314083320912</v>
          </cell>
          <cell r="BC32">
            <v>129.30975447159716</v>
          </cell>
          <cell r="BD32">
            <v>100.89827336859851</v>
          </cell>
          <cell r="BE32">
            <v>152.86206822930529</v>
          </cell>
          <cell r="BF32">
            <v>127.34038054028726</v>
          </cell>
          <cell r="BG32">
            <v>55.808959479050415</v>
          </cell>
          <cell r="BH32">
            <v>364.38353597471138</v>
          </cell>
          <cell r="BI32">
            <v>290.19772384208073</v>
          </cell>
          <cell r="BJ32">
            <v>356.89719273393422</v>
          </cell>
          <cell r="BK32">
            <v>73.278764219671686</v>
          </cell>
          <cell r="BL32">
            <v>338.52866926503594</v>
          </cell>
          <cell r="BM32">
            <v>351.8442974351513</v>
          </cell>
          <cell r="BN32">
            <v>40.688853288502784</v>
          </cell>
          <cell r="BO32">
            <v>124.9008580117988</v>
          </cell>
          <cell r="BP32">
            <v>195.28535637585219</v>
          </cell>
          <cell r="BQ32">
            <v>53.602859750931891</v>
          </cell>
          <cell r="BR32">
            <v>68.3222369757856</v>
          </cell>
          <cell r="BS32">
            <v>361.20195636603199</v>
          </cell>
          <cell r="BT32">
            <v>91.588938094291834</v>
          </cell>
          <cell r="BU32">
            <v>152.28196875994161</v>
          </cell>
          <cell r="BV32">
            <v>344.85226919952527</v>
          </cell>
          <cell r="BW32">
            <v>293.38783344258542</v>
          </cell>
          <cell r="BX32">
            <v>107.1770608740226</v>
          </cell>
          <cell r="BY32">
            <v>79.60755349005322</v>
          </cell>
          <cell r="BZ32">
            <v>140.20784298768254</v>
          </cell>
          <cell r="CA32">
            <v>200.39397679200883</v>
          </cell>
          <cell r="CB32">
            <v>128.48886586126011</v>
          </cell>
          <cell r="CC32">
            <v>153.42425334099266</v>
          </cell>
          <cell r="CD32">
            <v>42.188886483261328</v>
          </cell>
          <cell r="CE32">
            <v>328.1987276405298</v>
          </cell>
          <cell r="CF32">
            <v>283.72529630532097</v>
          </cell>
          <cell r="CG32">
            <v>336.64274414624953</v>
          </cell>
          <cell r="CH32">
            <v>130.79329318520874</v>
          </cell>
          <cell r="CI32">
            <v>297.77869695175946</v>
          </cell>
          <cell r="CJ32">
            <v>202.93736529105894</v>
          </cell>
          <cell r="CK32">
            <v>312.19604627606452</v>
          </cell>
          <cell r="CL32">
            <v>300.34508087220763</v>
          </cell>
          <cell r="CM32">
            <v>317.21737403574014</v>
          </cell>
          <cell r="CN32">
            <v>122.3742200643056</v>
          </cell>
          <cell r="CO32">
            <v>173.22973436601046</v>
          </cell>
          <cell r="CP32">
            <v>259.05368107450261</v>
          </cell>
          <cell r="CQ32">
            <v>387.93600977820944</v>
          </cell>
          <cell r="CR32">
            <v>46.890699873959313</v>
          </cell>
          <cell r="CS32">
            <v>77.079769070540067</v>
          </cell>
          <cell r="CT32">
            <v>162.00135208482959</v>
          </cell>
          <cell r="CU32">
            <v>138.09193973791557</v>
          </cell>
          <cell r="CV32">
            <v>40.960416020480466</v>
          </cell>
          <cell r="CW32">
            <v>224.4120482210873</v>
          </cell>
          <cell r="CX32">
            <v>327.5661062966845</v>
          </cell>
          <cell r="CY32">
            <v>210.90302204286959</v>
          </cell>
          <cell r="CZ32">
            <v>141.33944608000797</v>
          </cell>
          <cell r="DA32">
            <v>49.626389469307234</v>
          </cell>
          <cell r="DB32">
            <v>50.19075080437311</v>
          </cell>
          <cell r="DC32">
            <v>108.29712845653533</v>
          </cell>
          <cell r="DD32">
            <v>47.965994186238284</v>
          </cell>
          <cell r="DE32">
            <v>40.006674202798621</v>
          </cell>
          <cell r="DF32">
            <v>363.31384747503506</v>
          </cell>
          <cell r="DG32">
            <v>125.73891930027831</v>
          </cell>
          <cell r="DH32">
            <v>166.41440101431016</v>
          </cell>
          <cell r="DI32">
            <v>80.785350566479607</v>
          </cell>
          <cell r="DJ32">
            <v>341.75261216134578</v>
          </cell>
          <cell r="DK32">
            <v>62.573128082431559</v>
          </cell>
          <cell r="DL32">
            <v>308.86579963990403</v>
          </cell>
          <cell r="DM32">
            <v>126.3283635049705</v>
          </cell>
          <cell r="DN32">
            <v>156.474822861512</v>
          </cell>
          <cell r="DO32">
            <v>281.43094214303767</v>
          </cell>
          <cell r="DP32">
            <v>147.53739345075198</v>
          </cell>
          <cell r="DQ32">
            <v>184.23597505118892</v>
          </cell>
          <cell r="DR32">
            <v>404.98890454337197</v>
          </cell>
          <cell r="DS32">
            <v>117.39897632382176</v>
          </cell>
          <cell r="DT32">
            <v>97.82836071570793</v>
          </cell>
          <cell r="DU32">
            <v>346.38304887457519</v>
          </cell>
          <cell r="DV32">
            <v>63.707948099995782</v>
          </cell>
          <cell r="DW32">
            <v>268.19921212149779</v>
          </cell>
          <cell r="DX32">
            <v>51.134264076907719</v>
          </cell>
          <cell r="DY32">
            <v>73.801088505644984</v>
          </cell>
          <cell r="DZ32">
            <v>114.29751213503587</v>
          </cell>
          <cell r="EA32">
            <v>219.37584368735389</v>
          </cell>
          <cell r="EB32">
            <v>310.97975167999306</v>
          </cell>
          <cell r="EC32">
            <v>57.774696902083228</v>
          </cell>
          <cell r="ED32">
            <v>167.74511293598096</v>
          </cell>
          <cell r="EE32">
            <v>372.33830889246809</v>
          </cell>
          <cell r="EF32">
            <v>56.394453957657518</v>
          </cell>
          <cell r="EG32">
            <v>203.74557230105944</v>
          </cell>
          <cell r="EH32">
            <v>124.92568563664648</v>
          </cell>
          <cell r="EI32">
            <v>324.91895624246257</v>
          </cell>
          <cell r="EJ32">
            <v>327.63918559017634</v>
          </cell>
          <cell r="EK32">
            <v>325.40949777633148</v>
          </cell>
          <cell r="EL32">
            <v>64.598770148749495</v>
          </cell>
          <cell r="EM32">
            <v>183.1279750803044</v>
          </cell>
          <cell r="EN32">
            <v>171.5764436085675</v>
          </cell>
          <cell r="EO32">
            <v>58.405947876526291</v>
          </cell>
          <cell r="EP32">
            <v>50.835481869940949</v>
          </cell>
          <cell r="EQ32">
            <v>72.614866455828164</v>
          </cell>
          <cell r="ER32">
            <v>40.801235328485689</v>
          </cell>
          <cell r="ES32">
            <v>373.35104403234715</v>
          </cell>
          <cell r="ET32">
            <v>406.63334036005244</v>
          </cell>
          <cell r="EU32">
            <v>134.86981587464996</v>
          </cell>
          <cell r="EV32">
            <v>203.78240978675058</v>
          </cell>
          <cell r="EW32">
            <v>385.14014959860668</v>
          </cell>
          <cell r="EX32">
            <v>128.28394472894092</v>
          </cell>
          <cell r="EY32">
            <v>147.98201986977421</v>
          </cell>
          <cell r="EZ32">
            <v>300.75593012975276</v>
          </cell>
          <cell r="FA32">
            <v>51.476742107701774</v>
          </cell>
          <cell r="FB32">
            <v>129.99813638187533</v>
          </cell>
          <cell r="FC32">
            <v>90.540465750887961</v>
          </cell>
          <cell r="FD32">
            <v>266.97519035680682</v>
          </cell>
          <cell r="FE32">
            <v>272.97764950787825</v>
          </cell>
          <cell r="FF32">
            <v>179.73323549824593</v>
          </cell>
          <cell r="FG32">
            <v>272.99161068128967</v>
          </cell>
          <cell r="FH32">
            <v>251.54798815596777</v>
          </cell>
          <cell r="FI32">
            <v>326.67251651917303</v>
          </cell>
          <cell r="FJ32">
            <v>172.04480639833469</v>
          </cell>
          <cell r="FK32">
            <v>122.06228945996368</v>
          </cell>
          <cell r="FL32">
            <v>353.50714273207808</v>
          </cell>
          <cell r="FM32">
            <v>145.53909834559065</v>
          </cell>
          <cell r="FN32">
            <v>362.08103164487324</v>
          </cell>
          <cell r="FO32">
            <v>61.670445083220827</v>
          </cell>
          <cell r="FP32">
            <v>117.04880470345331</v>
          </cell>
          <cell r="FQ32">
            <v>152.70132113209183</v>
          </cell>
          <cell r="FR32">
            <v>346.85914640720307</v>
          </cell>
          <cell r="FS32">
            <v>270.93933995627526</v>
          </cell>
          <cell r="FT32">
            <v>234.62178090346765</v>
          </cell>
          <cell r="FU32">
            <v>182.87999480820218</v>
          </cell>
          <cell r="FV32">
            <v>221.90153451518097</v>
          </cell>
          <cell r="FW32">
            <v>421.99222974716571</v>
          </cell>
          <cell r="FX32">
            <v>47.320636308180617</v>
          </cell>
          <cell r="FY32">
            <v>85.978433045360163</v>
          </cell>
          <cell r="FZ32">
            <v>190.20543784653111</v>
          </cell>
          <cell r="GA32">
            <v>126.39636658124415</v>
          </cell>
          <cell r="GB32">
            <v>99.823780098205958</v>
          </cell>
          <cell r="GC32">
            <v>317.42701858441859</v>
          </cell>
          <cell r="GD32">
            <v>60.274213899838585</v>
          </cell>
          <cell r="GE32">
            <v>312.78605499759925</v>
          </cell>
          <cell r="GF32">
            <v>165.1407008149466</v>
          </cell>
          <cell r="GG32">
            <v>94.180489483972238</v>
          </cell>
          <cell r="GH32">
            <v>270.6828580598887</v>
          </cell>
          <cell r="GI32">
            <v>78.145464947362697</v>
          </cell>
          <cell r="GJ32">
            <v>47.760607546074127</v>
          </cell>
          <cell r="GK32">
            <v>167.77671623099772</v>
          </cell>
          <cell r="GL32">
            <v>311.48579650938774</v>
          </cell>
          <cell r="GM32">
            <v>103.46169431591684</v>
          </cell>
          <cell r="GN32">
            <v>344.31058858510124</v>
          </cell>
          <cell r="GO32">
            <v>216.55719432291286</v>
          </cell>
          <cell r="GP32">
            <v>261.22454317325975</v>
          </cell>
          <cell r="GQ32">
            <v>61.765423828030464</v>
          </cell>
          <cell r="GR32">
            <v>79.239214024783919</v>
          </cell>
          <cell r="GS32">
            <v>50.650928429752376</v>
          </cell>
          <cell r="GT32">
            <v>130.1893048755185</v>
          </cell>
          <cell r="GU32">
            <v>179.63197074626839</v>
          </cell>
          <cell r="GV32">
            <v>120.65501130242005</v>
          </cell>
          <cell r="GW32">
            <v>45.927725522814711</v>
          </cell>
          <cell r="GX32">
            <v>146.16598666221304</v>
          </cell>
          <cell r="GY32">
            <v>91.227862750593999</v>
          </cell>
          <cell r="GZ32">
            <v>97.800656427173394</v>
          </cell>
          <cell r="HA32">
            <v>272.87992368966928</v>
          </cell>
          <cell r="HB32">
            <v>64.019389482207657</v>
          </cell>
          <cell r="HC32">
            <v>380.35380503962773</v>
          </cell>
          <cell r="HD32">
            <v>142.17847618341733</v>
          </cell>
          <cell r="HE32">
            <v>320.69865177982399</v>
          </cell>
          <cell r="HF32">
            <v>346.87734414094717</v>
          </cell>
          <cell r="HG32">
            <v>67.053925121127861</v>
          </cell>
          <cell r="HH32">
            <v>159.83180767048856</v>
          </cell>
          <cell r="HI32">
            <v>126.70320311633306</v>
          </cell>
        </row>
        <row r="33">
          <cell r="B33" t="str">
            <v>arable, flooded crops</v>
          </cell>
          <cell r="C33">
            <v>91.369696346892837</v>
          </cell>
          <cell r="D33">
            <v>40.006674202798621</v>
          </cell>
          <cell r="E33">
            <v>274.53854470933612</v>
          </cell>
          <cell r="F33">
            <v>51.084437981527003</v>
          </cell>
          <cell r="G33">
            <v>117.12222728205511</v>
          </cell>
          <cell r="H33">
            <v>59.814776143899124</v>
          </cell>
          <cell r="I33">
            <v>135.03112790380385</v>
          </cell>
          <cell r="J33">
            <v>120.16468036054944</v>
          </cell>
          <cell r="K33">
            <v>127.26631820056534</v>
          </cell>
          <cell r="L33">
            <v>131.79375041765647</v>
          </cell>
          <cell r="M33">
            <v>86.683592701827962</v>
          </cell>
          <cell r="N33">
            <v>70.542386527057488</v>
          </cell>
          <cell r="O33">
            <v>106.81427272766996</v>
          </cell>
          <cell r="P33">
            <v>40.986534427263422</v>
          </cell>
          <cell r="Q33">
            <v>173.58310709699401</v>
          </cell>
          <cell r="R33">
            <v>40.881004401700388</v>
          </cell>
          <cell r="S33">
            <v>107.89188708720289</v>
          </cell>
          <cell r="T33">
            <v>50.612136180841759</v>
          </cell>
          <cell r="U33">
            <v>179.53150810574934</v>
          </cell>
          <cell r="V33">
            <v>140.8355243077323</v>
          </cell>
          <cell r="W33">
            <v>122.7034269535057</v>
          </cell>
          <cell r="X33">
            <v>146.93170511025363</v>
          </cell>
          <cell r="Y33">
            <v>168.14992876096724</v>
          </cell>
          <cell r="Z33">
            <v>120.80682708121515</v>
          </cell>
          <cell r="AA33">
            <v>43.922488153246583</v>
          </cell>
          <cell r="AB33">
            <v>155.99963537725773</v>
          </cell>
          <cell r="AC33">
            <v>106.97648027219553</v>
          </cell>
          <cell r="AD33">
            <v>166.56802722897982</v>
          </cell>
          <cell r="AE33">
            <v>114.25482182049427</v>
          </cell>
          <cell r="AF33">
            <v>165.93404735362142</v>
          </cell>
          <cell r="AG33">
            <v>126.91019990431472</v>
          </cell>
          <cell r="AH33">
            <v>216.46133769846199</v>
          </cell>
          <cell r="AI33">
            <v>128.95806458859332</v>
          </cell>
          <cell r="AJ33">
            <v>115.8947521214351</v>
          </cell>
          <cell r="AK33">
            <v>121.23795785592949</v>
          </cell>
          <cell r="AL33">
            <v>155.6740775017478</v>
          </cell>
          <cell r="AM33">
            <v>156.3367096018905</v>
          </cell>
          <cell r="AN33">
            <v>47.786012981815936</v>
          </cell>
          <cell r="AO33">
            <v>124.41524659237092</v>
          </cell>
          <cell r="AP33">
            <v>107.85643437430343</v>
          </cell>
          <cell r="AQ33">
            <v>148.85750650678133</v>
          </cell>
          <cell r="AR33">
            <v>125.05294137248599</v>
          </cell>
          <cell r="AS33">
            <v>171.14311604506389</v>
          </cell>
          <cell r="AT33">
            <v>139.45251120065996</v>
          </cell>
          <cell r="AU33">
            <v>238.3027654472283</v>
          </cell>
          <cell r="AV33">
            <v>185.30612475315627</v>
          </cell>
          <cell r="AW33">
            <v>135.3475743847159</v>
          </cell>
          <cell r="AX33">
            <v>130.45839153419598</v>
          </cell>
          <cell r="AY33">
            <v>255.22965207895953</v>
          </cell>
          <cell r="AZ33">
            <v>143.55742110583495</v>
          </cell>
          <cell r="BA33">
            <v>163.9686367338756</v>
          </cell>
          <cell r="BB33">
            <v>142.01852891571835</v>
          </cell>
          <cell r="BC33">
            <v>115.30854931314587</v>
          </cell>
          <cell r="BD33">
            <v>82.739725599029356</v>
          </cell>
          <cell r="BE33">
            <v>138.28929324450053</v>
          </cell>
          <cell r="BF33">
            <v>124.12474185312102</v>
          </cell>
          <cell r="BG33">
            <v>55.756814121044748</v>
          </cell>
          <cell r="BH33">
            <v>217.97845925150506</v>
          </cell>
          <cell r="BI33">
            <v>144.21932522581182</v>
          </cell>
          <cell r="BJ33">
            <v>210.16539507591463</v>
          </cell>
          <cell r="BK33">
            <v>73.245308845400686</v>
          </cell>
          <cell r="BL33">
            <v>192.05577366087533</v>
          </cell>
          <cell r="BM33">
            <v>205.5365219597291</v>
          </cell>
          <cell r="BN33">
            <v>40.489293071238194</v>
          </cell>
          <cell r="BO33">
            <v>124.88792012400395</v>
          </cell>
          <cell r="BP33">
            <v>122.07493517899128</v>
          </cell>
          <cell r="BQ33">
            <v>53.602858785076954</v>
          </cell>
          <cell r="BR33">
            <v>58.086669214080956</v>
          </cell>
          <cell r="BS33">
            <v>214.58989036172952</v>
          </cell>
          <cell r="BT33">
            <v>91.588600475876518</v>
          </cell>
          <cell r="BU33">
            <v>143.40405171825722</v>
          </cell>
          <cell r="BV33">
            <v>198.90280910824819</v>
          </cell>
          <cell r="BW33">
            <v>147.47180318217309</v>
          </cell>
          <cell r="BX33">
            <v>107.17705698590407</v>
          </cell>
          <cell r="BY33">
            <v>70.336058646719067</v>
          </cell>
          <cell r="BZ33">
            <v>131.00992585688434</v>
          </cell>
          <cell r="CA33">
            <v>140.04980644900812</v>
          </cell>
          <cell r="CB33">
            <v>65.077358556129241</v>
          </cell>
          <cell r="CC33">
            <v>90.339078574323068</v>
          </cell>
          <cell r="CD33">
            <v>42.188865214724231</v>
          </cell>
          <cell r="CE33">
            <v>182.09537905207037</v>
          </cell>
          <cell r="CF33">
            <v>172.87773458919293</v>
          </cell>
          <cell r="CG33">
            <v>190.17007387451511</v>
          </cell>
          <cell r="CH33">
            <v>128.22922349525817</v>
          </cell>
          <cell r="CI33">
            <v>151.7576213689189</v>
          </cell>
          <cell r="CJ33">
            <v>139.91806616705259</v>
          </cell>
          <cell r="CK33">
            <v>166.25883775001816</v>
          </cell>
          <cell r="CL33">
            <v>154.02449939260384</v>
          </cell>
          <cell r="CM33">
            <v>170.73898051056688</v>
          </cell>
          <cell r="CN33">
            <v>119.90518147903902</v>
          </cell>
          <cell r="CO33">
            <v>173.22971563800706</v>
          </cell>
          <cell r="CP33">
            <v>149.00591689540295</v>
          </cell>
          <cell r="CQ33">
            <v>241.43249545801436</v>
          </cell>
          <cell r="CR33">
            <v>46.818305183344599</v>
          </cell>
          <cell r="CS33">
            <v>75.137789928590863</v>
          </cell>
          <cell r="CT33">
            <v>155.60722019039713</v>
          </cell>
          <cell r="CU33">
            <v>134.68507679773904</v>
          </cell>
          <cell r="CV33">
            <v>40.899436892525308</v>
          </cell>
          <cell r="CW33">
            <v>143.17701221209862</v>
          </cell>
          <cell r="CX33">
            <v>181.70007833845042</v>
          </cell>
          <cell r="CY33">
            <v>183.41194467694709</v>
          </cell>
          <cell r="CZ33">
            <v>138.37507124601348</v>
          </cell>
          <cell r="DA33">
            <v>48.615265912026601</v>
          </cell>
          <cell r="DB33">
            <v>50.009341875698063</v>
          </cell>
          <cell r="DC33">
            <v>108.29703321438684</v>
          </cell>
          <cell r="DD33">
            <v>47.678016380364035</v>
          </cell>
          <cell r="DE33">
            <v>40.006674202798621</v>
          </cell>
          <cell r="DF33">
            <v>216.68703176939675</v>
          </cell>
          <cell r="DG33">
            <v>125.71131033886741</v>
          </cell>
          <cell r="DH33">
            <v>104.86970221611195</v>
          </cell>
          <cell r="DI33">
            <v>77.109692054301973</v>
          </cell>
          <cell r="DJ33">
            <v>195.77899544042774</v>
          </cell>
          <cell r="DK33">
            <v>62.498225837118966</v>
          </cell>
          <cell r="DL33">
            <v>162.07839724149886</v>
          </cell>
          <cell r="DM33">
            <v>126.29791602802081</v>
          </cell>
          <cell r="DN33">
            <v>140.26961168912828</v>
          </cell>
          <cell r="DO33">
            <v>135.49234660301644</v>
          </cell>
          <cell r="DP33">
            <v>126.48149304855541</v>
          </cell>
          <cell r="DQ33">
            <v>118.17297120985758</v>
          </cell>
          <cell r="DR33">
            <v>258.36568877052673</v>
          </cell>
          <cell r="DS33">
            <v>114.85655001959178</v>
          </cell>
          <cell r="DT33">
            <v>88.480554219850006</v>
          </cell>
          <cell r="DU33">
            <v>200.33937000820214</v>
          </cell>
          <cell r="DV33">
            <v>63.34776232107486</v>
          </cell>
          <cell r="DW33">
            <v>122.13267074990662</v>
          </cell>
          <cell r="DX33">
            <v>50.840871205288344</v>
          </cell>
          <cell r="DY33">
            <v>71.164590663546562</v>
          </cell>
          <cell r="DZ33">
            <v>114.16951721055389</v>
          </cell>
          <cell r="EA33">
            <v>183.4928439922287</v>
          </cell>
          <cell r="EB33">
            <v>164.94670145251308</v>
          </cell>
          <cell r="EC33">
            <v>57.727359139381974</v>
          </cell>
          <cell r="ED33">
            <v>119.85897168786151</v>
          </cell>
          <cell r="EE33">
            <v>225.8649220026052</v>
          </cell>
          <cell r="EF33">
            <v>56.331516434414404</v>
          </cell>
          <cell r="EG33">
            <v>54.710544632239042</v>
          </cell>
          <cell r="EH33">
            <v>123.70659310439676</v>
          </cell>
          <cell r="EI33">
            <v>178.68708083998129</v>
          </cell>
          <cell r="EJ33">
            <v>180.78364948128069</v>
          </cell>
          <cell r="EK33">
            <v>179.50461074211776</v>
          </cell>
          <cell r="EL33">
            <v>63.625654909859279</v>
          </cell>
          <cell r="EM33">
            <v>128.07673270629414</v>
          </cell>
          <cell r="EN33">
            <v>158.81613508166868</v>
          </cell>
          <cell r="EO33">
            <v>58.360694226047023</v>
          </cell>
          <cell r="EP33">
            <v>50.320037536712135</v>
          </cell>
          <cell r="EQ33">
            <v>72.479494643491009</v>
          </cell>
          <cell r="ER33">
            <v>40.745145331695419</v>
          </cell>
          <cell r="ES33">
            <v>226.87951443999017</v>
          </cell>
          <cell r="ET33">
            <v>259.41264633063895</v>
          </cell>
          <cell r="EU33">
            <v>117.2702726749672</v>
          </cell>
          <cell r="EV33">
            <v>54.779998160115269</v>
          </cell>
          <cell r="EW33">
            <v>238.32978706757936</v>
          </cell>
          <cell r="EX33">
            <v>122.27363141275576</v>
          </cell>
          <cell r="EY33">
            <v>106.01873948440398</v>
          </cell>
          <cell r="EZ33">
            <v>154.64472673181095</v>
          </cell>
          <cell r="FA33">
            <v>51.343042888549228</v>
          </cell>
          <cell r="FB33">
            <v>129.32956453309225</v>
          </cell>
          <cell r="FC33">
            <v>90.538472822495081</v>
          </cell>
          <cell r="FD33">
            <v>121.10036404265077</v>
          </cell>
          <cell r="FE33">
            <v>126.76341080362143</v>
          </cell>
          <cell r="FF33">
            <v>127.31044311945824</v>
          </cell>
          <cell r="FG33">
            <v>127.13057529395719</v>
          </cell>
          <cell r="FH33">
            <v>124.73920711920356</v>
          </cell>
          <cell r="FI33">
            <v>180.56802320276884</v>
          </cell>
          <cell r="FJ33">
            <v>127.29398644318698</v>
          </cell>
          <cell r="FK33">
            <v>113.98996763338788</v>
          </cell>
          <cell r="FL33">
            <v>207.02629659333633</v>
          </cell>
          <cell r="FM33">
            <v>128.11101524476643</v>
          </cell>
          <cell r="FN33">
            <v>214.65858662635125</v>
          </cell>
          <cell r="FO33">
            <v>60.753904759746746</v>
          </cell>
          <cell r="FP33">
            <v>117.04880143371942</v>
          </cell>
          <cell r="FQ33">
            <v>144.46130466157609</v>
          </cell>
          <cell r="FR33">
            <v>200.6952413050783</v>
          </cell>
          <cell r="FS33">
            <v>184.80524036837016</v>
          </cell>
          <cell r="FT33">
            <v>137.70623592639797</v>
          </cell>
          <cell r="FU33">
            <v>153.08548297357265</v>
          </cell>
          <cell r="FV33">
            <v>179.4988957237897</v>
          </cell>
          <cell r="FW33">
            <v>274.53854470933612</v>
          </cell>
          <cell r="FX33">
            <v>47.287748164014538</v>
          </cell>
          <cell r="FY33">
            <v>85.977969229540761</v>
          </cell>
          <cell r="FZ33">
            <v>164.65589133806009</v>
          </cell>
          <cell r="GA33">
            <v>110.5172334476938</v>
          </cell>
          <cell r="GB33">
            <v>70.290704026381576</v>
          </cell>
          <cell r="GC33">
            <v>171.43014971869547</v>
          </cell>
          <cell r="GD33">
            <v>59.050406811609847</v>
          </cell>
          <cell r="GE33">
            <v>175.58103289466459</v>
          </cell>
          <cell r="GF33">
            <v>72.11317526842943</v>
          </cell>
          <cell r="GG33">
            <v>94.170210473717859</v>
          </cell>
          <cell r="GH33">
            <v>174.61844362432845</v>
          </cell>
          <cell r="GI33">
            <v>75.390433162400925</v>
          </cell>
          <cell r="GJ33">
            <v>47.760596997661025</v>
          </cell>
          <cell r="GK33">
            <v>116.29050612990218</v>
          </cell>
          <cell r="GL33">
            <v>165.59373021354165</v>
          </cell>
          <cell r="GM33">
            <v>92.78485650528377</v>
          </cell>
          <cell r="GN33">
            <v>197.8938025134031</v>
          </cell>
          <cell r="GO33">
            <v>141.36401607971445</v>
          </cell>
          <cell r="GP33">
            <v>162.75677799587632</v>
          </cell>
          <cell r="GQ33">
            <v>61.732827920228686</v>
          </cell>
          <cell r="GR33">
            <v>70.436241449570318</v>
          </cell>
          <cell r="GS33">
            <v>49.890649675279541</v>
          </cell>
          <cell r="GT33">
            <v>127.29004218108958</v>
          </cell>
          <cell r="GU33">
            <v>113.5352255104129</v>
          </cell>
          <cell r="GV33">
            <v>120.45487906364531</v>
          </cell>
          <cell r="GW33">
            <v>45.34566366094775</v>
          </cell>
          <cell r="GX33">
            <v>140.82793835826718</v>
          </cell>
          <cell r="GY33">
            <v>58.133430900862344</v>
          </cell>
          <cell r="GZ33">
            <v>67.796084516922861</v>
          </cell>
          <cell r="HA33">
            <v>127.04338179059796</v>
          </cell>
          <cell r="HB33">
            <v>62.859103553530481</v>
          </cell>
          <cell r="HC33">
            <v>233.19172342555476</v>
          </cell>
          <cell r="HD33">
            <v>121.72964069119386</v>
          </cell>
          <cell r="HE33">
            <v>174.69724295214669</v>
          </cell>
          <cell r="HF33">
            <v>200.54445965480454</v>
          </cell>
          <cell r="HG33">
            <v>67.023505318566237</v>
          </cell>
          <cell r="HH33">
            <v>121.94110045848926</v>
          </cell>
          <cell r="HI33">
            <v>126.70197475093681</v>
          </cell>
        </row>
        <row r="34">
          <cell r="B34" t="str">
            <v>arable, greenhouse</v>
          </cell>
          <cell r="C34">
            <v>88.988746346892839</v>
          </cell>
          <cell r="D34">
            <v>37.655424202798621</v>
          </cell>
          <cell r="E34">
            <v>271.60351251114326</v>
          </cell>
          <cell r="F34">
            <v>48.733028837766078</v>
          </cell>
          <cell r="G34">
            <v>114.7460728751894</v>
          </cell>
          <cell r="H34">
            <v>57.463142709151491</v>
          </cell>
          <cell r="I34">
            <v>132.57586338080279</v>
          </cell>
          <cell r="J34">
            <v>117.76688211990779</v>
          </cell>
          <cell r="K34">
            <v>124.89891842773645</v>
          </cell>
          <cell r="L34">
            <v>129.42765528558678</v>
          </cell>
          <cell r="M34">
            <v>84.321060900456885</v>
          </cell>
          <cell r="N34">
            <v>68.190906679790032</v>
          </cell>
          <cell r="O34">
            <v>104.45806767917854</v>
          </cell>
          <cell r="P34">
            <v>38.63523797209151</v>
          </cell>
          <cell r="Q34">
            <v>171.18454706174333</v>
          </cell>
          <cell r="R34">
            <v>38.529732484906162</v>
          </cell>
          <cell r="S34">
            <v>105.53215101300962</v>
          </cell>
          <cell r="T34">
            <v>48.260778827795086</v>
          </cell>
          <cell r="U34">
            <v>177.13922522136264</v>
          </cell>
          <cell r="V34">
            <v>138.45443046714107</v>
          </cell>
          <cell r="W34">
            <v>120.35216360906907</v>
          </cell>
          <cell r="X34">
            <v>144.57473482376599</v>
          </cell>
          <cell r="Y34">
            <v>165.71558932304981</v>
          </cell>
          <cell r="Z34">
            <v>118.43266814041716</v>
          </cell>
          <cell r="AA34">
            <v>41.5624426243049</v>
          </cell>
          <cell r="AB34">
            <v>153.5547077802039</v>
          </cell>
          <cell r="AC34">
            <v>104.62348875178441</v>
          </cell>
          <cell r="AD34">
            <v>164.19782202649395</v>
          </cell>
          <cell r="AE34">
            <v>111.90357177159835</v>
          </cell>
          <cell r="AF34">
            <v>163.52216718822919</v>
          </cell>
          <cell r="AG34">
            <v>124.44154588923062</v>
          </cell>
          <cell r="AH34">
            <v>213.95067845058861</v>
          </cell>
          <cell r="AI34">
            <v>126.59075323046699</v>
          </cell>
          <cell r="AJ34">
            <v>113.54350211659272</v>
          </cell>
          <cell r="AK34">
            <v>118.80402306608477</v>
          </cell>
          <cell r="AL34">
            <v>153.25484831877455</v>
          </cell>
          <cell r="AM34">
            <v>153.88171692368775</v>
          </cell>
          <cell r="AN34">
            <v>45.434762981191355</v>
          </cell>
          <cell r="AO34">
            <v>122.04928761567298</v>
          </cell>
          <cell r="AP34">
            <v>105.48881397884168</v>
          </cell>
          <cell r="AQ34">
            <v>146.45617470669879</v>
          </cell>
          <cell r="AR34">
            <v>122.69918056823369</v>
          </cell>
          <cell r="AS34">
            <v>168.76627940316149</v>
          </cell>
          <cell r="AT34">
            <v>137.09198428021574</v>
          </cell>
          <cell r="AU34">
            <v>235.67508444992782</v>
          </cell>
          <cell r="AV34">
            <v>182.46343639190167</v>
          </cell>
          <cell r="AW34">
            <v>132.94947115596369</v>
          </cell>
          <cell r="AX34">
            <v>128.05635446061211</v>
          </cell>
          <cell r="AY34">
            <v>252.47080512876568</v>
          </cell>
          <cell r="AZ34">
            <v>141.15377849445639</v>
          </cell>
          <cell r="BA34">
            <v>161.60798404177291</v>
          </cell>
          <cell r="BB34">
            <v>139.63784376298955</v>
          </cell>
          <cell r="BC34">
            <v>112.94794438765027</v>
          </cell>
          <cell r="BD34">
            <v>80.376342939049692</v>
          </cell>
          <cell r="BE34">
            <v>135.92830642379795</v>
          </cell>
          <cell r="BF34">
            <v>121.77134331947703</v>
          </cell>
          <cell r="BG34">
            <v>53.405529280048306</v>
          </cell>
          <cell r="BH34">
            <v>215.35800954769923</v>
          </cell>
          <cell r="BI34">
            <v>141.72687895408717</v>
          </cell>
          <cell r="BJ34">
            <v>207.44692909166477</v>
          </cell>
          <cell r="BK34">
            <v>70.89403649214394</v>
          </cell>
          <cell r="BL34">
            <v>189.41497829278316</v>
          </cell>
          <cell r="BM34">
            <v>202.94526263025847</v>
          </cell>
          <cell r="BN34">
            <v>38.137909734790128</v>
          </cell>
          <cell r="BO34">
            <v>122.53666147953548</v>
          </cell>
          <cell r="BP34">
            <v>119.6747695300847</v>
          </cell>
          <cell r="BQ34">
            <v>51.251608784431625</v>
          </cell>
          <cell r="BR34">
            <v>55.728580304663346</v>
          </cell>
          <cell r="BS34">
            <v>211.90734387359478</v>
          </cell>
          <cell r="BT34">
            <v>89.237350250296288</v>
          </cell>
          <cell r="BU34">
            <v>141.04686992513362</v>
          </cell>
          <cell r="BV34">
            <v>196.41904439402111</v>
          </cell>
          <cell r="BW34">
            <v>144.99806741720539</v>
          </cell>
          <cell r="BX34">
            <v>104.82580698330622</v>
          </cell>
          <cell r="BY34">
            <v>67.978613884017506</v>
          </cell>
          <cell r="BZ34">
            <v>128.65253025523793</v>
          </cell>
          <cell r="CA34">
            <v>137.65823740423554</v>
          </cell>
          <cell r="CB34">
            <v>62.683740065724912</v>
          </cell>
          <cell r="CC34">
            <v>87.945678123476739</v>
          </cell>
          <cell r="CD34">
            <v>39.837615200513625</v>
          </cell>
          <cell r="CE34">
            <v>179.56544778868857</v>
          </cell>
          <cell r="CF34">
            <v>170.45242163036258</v>
          </cell>
          <cell r="CG34">
            <v>187.5293461061508</v>
          </cell>
          <cell r="CH34">
            <v>125.87626030838292</v>
          </cell>
          <cell r="CI34">
            <v>149.25237200722276</v>
          </cell>
          <cell r="CJ34">
            <v>137.52470973111227</v>
          </cell>
          <cell r="CK34">
            <v>163.77874850536028</v>
          </cell>
          <cell r="CL34">
            <v>151.42939826187876</v>
          </cell>
          <cell r="CM34">
            <v>168.09653576617094</v>
          </cell>
          <cell r="CN34">
            <v>117.55228178733392</v>
          </cell>
          <cell r="CO34">
            <v>170.8784656254939</v>
          </cell>
          <cell r="CP34">
            <v>146.58113832245476</v>
          </cell>
          <cell r="CQ34">
            <v>238.78251447511187</v>
          </cell>
          <cell r="CR34">
            <v>44.467006812727263</v>
          </cell>
          <cell r="CS34">
            <v>72.785242392415853</v>
          </cell>
          <cell r="CT34">
            <v>153.25169794191532</v>
          </cell>
          <cell r="CU34">
            <v>132.33155049733358</v>
          </cell>
          <cell r="CV34">
            <v>38.548146149232686</v>
          </cell>
          <cell r="CW34">
            <v>140.77148490518837</v>
          </cell>
          <cell r="CX34">
            <v>179.24134326413622</v>
          </cell>
          <cell r="CY34">
            <v>181.04232647380724</v>
          </cell>
          <cell r="CZ34">
            <v>136.02184059467672</v>
          </cell>
          <cell r="DA34">
            <v>46.263340328358034</v>
          </cell>
          <cell r="DB34">
            <v>47.65797066705975</v>
          </cell>
          <cell r="DC34">
            <v>105.94578315075067</v>
          </cell>
          <cell r="DD34">
            <v>45.326573967576145</v>
          </cell>
          <cell r="DE34">
            <v>37.655424202798621</v>
          </cell>
          <cell r="DF34">
            <v>214.00006037086126</v>
          </cell>
          <cell r="DG34">
            <v>123.36004189189987</v>
          </cell>
          <cell r="DH34">
            <v>102.47733103651403</v>
          </cell>
          <cell r="DI34">
            <v>74.755986157745951</v>
          </cell>
          <cell r="DJ34">
            <v>193.28798373730834</v>
          </cell>
          <cell r="DK34">
            <v>60.146925791075326</v>
          </cell>
          <cell r="DL34">
            <v>159.34324983513329</v>
          </cell>
          <cell r="DM34">
            <v>123.94664568449501</v>
          </cell>
          <cell r="DN34">
            <v>137.9075341538238</v>
          </cell>
          <cell r="DO34">
            <v>133.01184125416609</v>
          </cell>
          <cell r="DP34">
            <v>124.11617451821986</v>
          </cell>
          <cell r="DQ34">
            <v>115.77758111820414</v>
          </cell>
          <cell r="DR34">
            <v>255.67979735182922</v>
          </cell>
          <cell r="DS34">
            <v>112.50360129377604</v>
          </cell>
          <cell r="DT34">
            <v>86.12305846940734</v>
          </cell>
          <cell r="DU34">
            <v>197.82733966144627</v>
          </cell>
          <cell r="DV34">
            <v>60.996271662425244</v>
          </cell>
          <cell r="DW34">
            <v>119.61378165158528</v>
          </cell>
          <cell r="DX34">
            <v>48.489425174416439</v>
          </cell>
          <cell r="DY34">
            <v>68.8115790836966</v>
          </cell>
          <cell r="DZ34">
            <v>111.8181816905598</v>
          </cell>
          <cell r="EA34">
            <v>181.11761871403593</v>
          </cell>
          <cell r="EB34">
            <v>162.4378596974251</v>
          </cell>
          <cell r="EC34">
            <v>55.376077510587301</v>
          </cell>
          <cell r="ED34">
            <v>117.47572649326368</v>
          </cell>
          <cell r="EE34">
            <v>223.22397924880235</v>
          </cell>
          <cell r="EF34">
            <v>53.980224382617138</v>
          </cell>
          <cell r="EG34">
            <v>52.354119107103074</v>
          </cell>
          <cell r="EH34">
            <v>121.3545285659565</v>
          </cell>
          <cell r="EI34">
            <v>176.11859153239294</v>
          </cell>
          <cell r="EJ34">
            <v>178.028061961768</v>
          </cell>
          <cell r="EK34">
            <v>177.03421794500966</v>
          </cell>
          <cell r="EL34">
            <v>61.273754721503664</v>
          </cell>
          <cell r="EM34">
            <v>125.6887001390064</v>
          </cell>
          <cell r="EN34">
            <v>156.4563592630538</v>
          </cell>
          <cell r="EO34">
            <v>56.009413989754947</v>
          </cell>
          <cell r="EP34">
            <v>47.968443141834705</v>
          </cell>
          <cell r="EQ34">
            <v>70.128154194618617</v>
          </cell>
          <cell r="ER34">
            <v>38.393857855082864</v>
          </cell>
          <cell r="ES34">
            <v>224.23912887543912</v>
          </cell>
          <cell r="ET34">
            <v>256.54751143497094</v>
          </cell>
          <cell r="EU34">
            <v>114.90726351470016</v>
          </cell>
          <cell r="EV34">
            <v>52.426018838143193</v>
          </cell>
          <cell r="EW34">
            <v>235.58775162142717</v>
          </cell>
          <cell r="EX34">
            <v>119.91836561321264</v>
          </cell>
          <cell r="EY34">
            <v>103.63945165786586</v>
          </cell>
          <cell r="EZ34">
            <v>152.11243902558442</v>
          </cell>
          <cell r="FA34">
            <v>48.991703557222394</v>
          </cell>
          <cell r="FB34">
            <v>126.97786782584363</v>
          </cell>
          <cell r="FC34">
            <v>88.187221490917096</v>
          </cell>
          <cell r="FD34">
            <v>118.63898946155996</v>
          </cell>
          <cell r="FE34">
            <v>124.20021250550039</v>
          </cell>
          <cell r="FF34">
            <v>124.92416675483992</v>
          </cell>
          <cell r="FG34">
            <v>124.67333799091348</v>
          </cell>
          <cell r="FH34">
            <v>122.30322964857768</v>
          </cell>
          <cell r="FI34">
            <v>178.03774852100361</v>
          </cell>
          <cell r="FJ34">
            <v>124.91283611804992</v>
          </cell>
          <cell r="FK34">
            <v>111.63332409987349</v>
          </cell>
          <cell r="FL34">
            <v>204.38311606486985</v>
          </cell>
          <cell r="FM34">
            <v>125.74812064581266</v>
          </cell>
          <cell r="FN34">
            <v>211.73292643395069</v>
          </cell>
          <cell r="FO34">
            <v>58.402042372002782</v>
          </cell>
          <cell r="FP34">
            <v>114.69755143153476</v>
          </cell>
          <cell r="FQ34">
            <v>142.10454908264256</v>
          </cell>
          <cell r="FR34">
            <v>198.1471430875969</v>
          </cell>
          <cell r="FS34">
            <v>182.39643974503753</v>
          </cell>
          <cell r="FT34">
            <v>135.29023166472066</v>
          </cell>
          <cell r="FU34">
            <v>150.71432572735802</v>
          </cell>
          <cell r="FV34">
            <v>177.11931433929652</v>
          </cell>
          <cell r="FW34">
            <v>271.60351251114326</v>
          </cell>
          <cell r="FX34">
            <v>44.9364761897534</v>
          </cell>
          <cell r="FY34">
            <v>83.626718919641547</v>
          </cell>
          <cell r="FZ34">
            <v>162.28757037157334</v>
          </cell>
          <cell r="GA34">
            <v>108.15537378190301</v>
          </cell>
          <cell r="GB34">
            <v>67.91972145885029</v>
          </cell>
          <cell r="GC34">
            <v>168.93216237213457</v>
          </cell>
          <cell r="GD34">
            <v>56.699144739429755</v>
          </cell>
          <cell r="GE34">
            <v>173.13810916052012</v>
          </cell>
          <cell r="GF34">
            <v>69.699768792563162</v>
          </cell>
          <cell r="GG34">
            <v>91.818953605782283</v>
          </cell>
          <cell r="GH34">
            <v>172.20300804675458</v>
          </cell>
          <cell r="GI34">
            <v>73.037342383925449</v>
          </cell>
          <cell r="GJ34">
            <v>45.409346990613095</v>
          </cell>
          <cell r="GK34">
            <v>113.90485554408855</v>
          </cell>
          <cell r="GL34">
            <v>163.1271836379438</v>
          </cell>
          <cell r="GM34">
            <v>90.42647276064416</v>
          </cell>
          <cell r="GN34">
            <v>195.26984000504967</v>
          </cell>
          <cell r="GO34">
            <v>138.96252564881704</v>
          </cell>
          <cell r="GP34">
            <v>160.33973661602508</v>
          </cell>
          <cell r="GQ34">
            <v>59.381556141225701</v>
          </cell>
          <cell r="GR34">
            <v>68.079109730700466</v>
          </cell>
          <cell r="GS34">
            <v>47.538891693929109</v>
          </cell>
          <cell r="GT34">
            <v>124.93685503452316</v>
          </cell>
          <cell r="GU34">
            <v>111.13981287439785</v>
          </cell>
          <cell r="GV34">
            <v>118.10349534500024</v>
          </cell>
          <cell r="GW34">
            <v>42.994024755472118</v>
          </cell>
          <cell r="GX34">
            <v>138.47312173356519</v>
          </cell>
          <cell r="GY34">
            <v>55.760068808312418</v>
          </cell>
          <cell r="GZ34">
            <v>65.424786918764568</v>
          </cell>
          <cell r="HA34">
            <v>124.59349253403259</v>
          </cell>
          <cell r="HB34">
            <v>60.507078306807529</v>
          </cell>
          <cell r="HC34">
            <v>230.34417225448888</v>
          </cell>
          <cell r="HD34">
            <v>119.36472777215674</v>
          </cell>
          <cell r="HE34">
            <v>172.19789361699952</v>
          </cell>
          <cell r="HF34">
            <v>197.94566762211778</v>
          </cell>
          <cell r="HG34">
            <v>64.67223499353112</v>
          </cell>
          <cell r="HH34">
            <v>119.56453372761266</v>
          </cell>
          <cell r="HI34">
            <v>124.3507239302027</v>
          </cell>
        </row>
        <row r="35">
          <cell r="B35" t="str">
            <v>field margins/hedgerows</v>
          </cell>
          <cell r="C35">
            <v>98.679314703270123</v>
          </cell>
          <cell r="D35">
            <v>38.224859017503263</v>
          </cell>
          <cell r="E35">
            <v>280.51980387371015</v>
          </cell>
          <cell r="F35">
            <v>38.630188935733912</v>
          </cell>
          <cell r="G35">
            <v>148.89919098094276</v>
          </cell>
          <cell r="H35">
            <v>47.097982131441732</v>
          </cell>
          <cell r="I35">
            <v>162.92001343145193</v>
          </cell>
          <cell r="J35">
            <v>124.4227616893095</v>
          </cell>
          <cell r="K35">
            <v>125.45957355885527</v>
          </cell>
          <cell r="L35">
            <v>134.60673703311153</v>
          </cell>
          <cell r="M35">
            <v>73.972396086088366</v>
          </cell>
          <cell r="N35">
            <v>73.972396086088366</v>
          </cell>
          <cell r="O35">
            <v>107.08366911550829</v>
          </cell>
          <cell r="P35">
            <v>40.10649055710433</v>
          </cell>
          <cell r="Q35">
            <v>195.09417141702838</v>
          </cell>
          <cell r="R35">
            <v>39.826087037393869</v>
          </cell>
          <cell r="S35">
            <v>107.87684926049614</v>
          </cell>
          <cell r="T35">
            <v>48.653478545576014</v>
          </cell>
          <cell r="U35">
            <v>217.80576335336588</v>
          </cell>
          <cell r="V35">
            <v>154.96065652976651</v>
          </cell>
          <cell r="W35">
            <v>125.12681598157981</v>
          </cell>
          <cell r="X35">
            <v>156.65363515554819</v>
          </cell>
          <cell r="Y35">
            <v>216.58620089781897</v>
          </cell>
          <cell r="Z35">
            <v>126.81459179965515</v>
          </cell>
          <cell r="AA35">
            <v>51.202396086088385</v>
          </cell>
          <cell r="AB35">
            <v>175.25295212371663</v>
          </cell>
          <cell r="AC35">
            <v>107.37135826813851</v>
          </cell>
          <cell r="AD35">
            <v>182.62274427127224</v>
          </cell>
          <cell r="AE35">
            <v>112.03560060703879</v>
          </cell>
          <cell r="AF35">
            <v>205.71321284622354</v>
          </cell>
          <cell r="AG35">
            <v>126.51864152497106</v>
          </cell>
          <cell r="AH35">
            <v>276.27607437051535</v>
          </cell>
          <cell r="AI35">
            <v>136.40307175545749</v>
          </cell>
          <cell r="AJ35">
            <v>117.85573580074288</v>
          </cell>
          <cell r="AK35">
            <v>126.95002756856182</v>
          </cell>
          <cell r="AL35">
            <v>205.54796318916016</v>
          </cell>
          <cell r="AM35">
            <v>186.18667595897091</v>
          </cell>
          <cell r="AN35">
            <v>51.202396086088385</v>
          </cell>
          <cell r="AO35">
            <v>111.35482248898933</v>
          </cell>
          <cell r="AP35">
            <v>107.94040640317374</v>
          </cell>
          <cell r="AQ35">
            <v>169.48302483465557</v>
          </cell>
          <cell r="AR35">
            <v>112.23869930371654</v>
          </cell>
          <cell r="AS35">
            <v>190.56996200396088</v>
          </cell>
          <cell r="AT35">
            <v>135.98691521921111</v>
          </cell>
          <cell r="AU35">
            <v>277.44629186478613</v>
          </cell>
          <cell r="AV35">
            <v>210.50207537908364</v>
          </cell>
          <cell r="AW35">
            <v>157.08517201166322</v>
          </cell>
          <cell r="AX35">
            <v>152.02194576436099</v>
          </cell>
          <cell r="AY35">
            <v>278.75795139372042</v>
          </cell>
          <cell r="AZ35">
            <v>158.33332503251557</v>
          </cell>
          <cell r="BA35">
            <v>178.01653540221457</v>
          </cell>
          <cell r="BB35">
            <v>157.58244146250081</v>
          </cell>
          <cell r="BC35">
            <v>117.76358326624023</v>
          </cell>
          <cell r="BD35">
            <v>89.696242802374883</v>
          </cell>
          <cell r="BE35">
            <v>138.47697328113782</v>
          </cell>
          <cell r="BF35">
            <v>130.3882669285824</v>
          </cell>
          <cell r="BG35">
            <v>50.487767944532621</v>
          </cell>
          <cell r="BH35">
            <v>270.91989198230817</v>
          </cell>
          <cell r="BI35">
            <v>152.86378149009175</v>
          </cell>
          <cell r="BJ35">
            <v>269.46592528709266</v>
          </cell>
          <cell r="BK35">
            <v>58.036864838041652</v>
          </cell>
          <cell r="BL35">
            <v>237.20032175026148</v>
          </cell>
          <cell r="BM35">
            <v>262.4728277745026</v>
          </cell>
          <cell r="BN35">
            <v>38.711884911633035</v>
          </cell>
          <cell r="BO35">
            <v>132.48016659931776</v>
          </cell>
          <cell r="BP35">
            <v>126.1804173369724</v>
          </cell>
          <cell r="BQ35">
            <v>51.202396086088385</v>
          </cell>
          <cell r="BR35">
            <v>51.202396086088385</v>
          </cell>
          <cell r="BS35">
            <v>277.99494677312896</v>
          </cell>
          <cell r="BT35">
            <v>93.728568031743123</v>
          </cell>
          <cell r="BU35">
            <v>149.20997032994637</v>
          </cell>
          <cell r="BV35">
            <v>276.00712903405264</v>
          </cell>
          <cell r="BW35">
            <v>187.59120018074771</v>
          </cell>
          <cell r="BX35">
            <v>107.78738744853345</v>
          </cell>
          <cell r="BY35">
            <v>73.972396086088366</v>
          </cell>
          <cell r="BZ35">
            <v>145.584376657772</v>
          </cell>
          <cell r="CA35">
            <v>150.72266295555724</v>
          </cell>
          <cell r="CB35">
            <v>63.738538542181473</v>
          </cell>
          <cell r="CC35">
            <v>103.33835504919568</v>
          </cell>
          <cell r="CD35">
            <v>42.238810302570663</v>
          </cell>
          <cell r="CE35">
            <v>213.4759445559086</v>
          </cell>
          <cell r="CF35">
            <v>198.64392764197373</v>
          </cell>
          <cell r="CG35">
            <v>236.90770652532194</v>
          </cell>
          <cell r="CH35">
            <v>138.31959706262018</v>
          </cell>
          <cell r="CI35">
            <v>197.17593688962194</v>
          </cell>
          <cell r="CJ35">
            <v>161.86423786024523</v>
          </cell>
          <cell r="CK35">
            <v>207.56096207055003</v>
          </cell>
          <cell r="CL35">
            <v>171.28579927459955</v>
          </cell>
          <cell r="CM35">
            <v>200.68316654879223</v>
          </cell>
          <cell r="CN35">
            <v>123.78635721854222</v>
          </cell>
          <cell r="CO35">
            <v>202.32302039623755</v>
          </cell>
          <cell r="CP35">
            <v>175.67566434744725</v>
          </cell>
          <cell r="CQ35">
            <v>277.6692917208066</v>
          </cell>
          <cell r="CR35">
            <v>44.730723094187169</v>
          </cell>
          <cell r="CS35">
            <v>73.972396086088366</v>
          </cell>
          <cell r="CT35">
            <v>174.94394115871444</v>
          </cell>
          <cell r="CU35">
            <v>151.2406888930856</v>
          </cell>
          <cell r="CV35">
            <v>40.714431998928525</v>
          </cell>
          <cell r="CW35">
            <v>161.37894687664232</v>
          </cell>
          <cell r="CX35">
            <v>211.77551181547446</v>
          </cell>
          <cell r="CY35">
            <v>229.78883089998996</v>
          </cell>
          <cell r="CZ35">
            <v>137.26572247957466</v>
          </cell>
          <cell r="DA35">
            <v>46.436486009496193</v>
          </cell>
          <cell r="DB35">
            <v>49.468649862141703</v>
          </cell>
          <cell r="DC35">
            <v>107.82969534611877</v>
          </cell>
          <cell r="DD35">
            <v>46.034411792876725</v>
          </cell>
          <cell r="DE35">
            <v>38.224859017503263</v>
          </cell>
          <cell r="DF35">
            <v>278.03919587713625</v>
          </cell>
          <cell r="DG35">
            <v>133.92125468156416</v>
          </cell>
          <cell r="DH35">
            <v>128.22692002384224</v>
          </cell>
          <cell r="DI35">
            <v>73.972396086088366</v>
          </cell>
          <cell r="DJ35">
            <v>271.6368625140484</v>
          </cell>
          <cell r="DK35">
            <v>49.591321028171294</v>
          </cell>
          <cell r="DL35">
            <v>187.40583954246125</v>
          </cell>
          <cell r="DM35">
            <v>131.9454970034495</v>
          </cell>
          <cell r="DN35">
            <v>165.21236858075781</v>
          </cell>
          <cell r="DO35">
            <v>153.38525032467641</v>
          </cell>
          <cell r="DP35">
            <v>133.18691896439444</v>
          </cell>
          <cell r="DQ35">
            <v>124.40333232346865</v>
          </cell>
          <cell r="DR35">
            <v>278.02839607875705</v>
          </cell>
          <cell r="DS35">
            <v>113.06343087495611</v>
          </cell>
          <cell r="DT35">
            <v>106.44811870309967</v>
          </cell>
          <cell r="DU35">
            <v>241.7099373178454</v>
          </cell>
          <cell r="DV35">
            <v>50.419280299911918</v>
          </cell>
          <cell r="DW35">
            <v>128.14504680648781</v>
          </cell>
          <cell r="DX35">
            <v>38.430301359260405</v>
          </cell>
          <cell r="DY35">
            <v>73.972396086088366</v>
          </cell>
          <cell r="DZ35">
            <v>113.551036733705</v>
          </cell>
          <cell r="EA35">
            <v>211.71560276937782</v>
          </cell>
          <cell r="EB35">
            <v>186.36039953463171</v>
          </cell>
          <cell r="EC35">
            <v>44.943230904705302</v>
          </cell>
          <cell r="ED35">
            <v>124.13387388456309</v>
          </cell>
          <cell r="EE35">
            <v>277.5789094298101</v>
          </cell>
          <cell r="EF35">
            <v>43.935218270324235</v>
          </cell>
          <cell r="EG35">
            <v>51.202396086088385</v>
          </cell>
          <cell r="EH35">
            <v>129.67060131087285</v>
          </cell>
          <cell r="EI35">
            <v>213.14632453509759</v>
          </cell>
          <cell r="EJ35">
            <v>223.27967397945011</v>
          </cell>
          <cell r="EK35">
            <v>240.79433754793166</v>
          </cell>
          <cell r="EL35">
            <v>50.508230145464857</v>
          </cell>
          <cell r="EM35">
            <v>141.56404312485998</v>
          </cell>
          <cell r="EN35">
            <v>169.16989598647964</v>
          </cell>
          <cell r="EO35">
            <v>51.202396086088385</v>
          </cell>
          <cell r="EP35">
            <v>48.138251678213351</v>
          </cell>
          <cell r="EQ35">
            <v>54.306622434148622</v>
          </cell>
          <cell r="ER35">
            <v>38.989123942619756</v>
          </cell>
          <cell r="ES35">
            <v>277.57333753729228</v>
          </cell>
          <cell r="ET35">
            <v>279.82083084846181</v>
          </cell>
          <cell r="EU35">
            <v>121.75010071760245</v>
          </cell>
          <cell r="EV35">
            <v>51.202396086088385</v>
          </cell>
          <cell r="EW35">
            <v>278.58983635330338</v>
          </cell>
          <cell r="EX35">
            <v>124.47275049309741</v>
          </cell>
          <cell r="EY35">
            <v>111.62877711823947</v>
          </cell>
          <cell r="EZ35">
            <v>174.30305330423533</v>
          </cell>
          <cell r="FA35">
            <v>49.17558110886776</v>
          </cell>
          <cell r="FB35">
            <v>136.79455571794898</v>
          </cell>
          <cell r="FC35">
            <v>93.599567014769718</v>
          </cell>
          <cell r="FD35">
            <v>125.471578608998</v>
          </cell>
          <cell r="FE35">
            <v>127.75269894293437</v>
          </cell>
          <cell r="FF35">
            <v>125.91026681504056</v>
          </cell>
          <cell r="FG35">
            <v>126.71702243229491</v>
          </cell>
          <cell r="FH35">
            <v>126.50461855775423</v>
          </cell>
          <cell r="FI35">
            <v>208.41400630639765</v>
          </cell>
          <cell r="FJ35">
            <v>125.82034158324606</v>
          </cell>
          <cell r="FK35">
            <v>140.60141367205648</v>
          </cell>
          <cell r="FL35">
            <v>251.47216823107445</v>
          </cell>
          <cell r="FM35">
            <v>134.8815809504714</v>
          </cell>
          <cell r="FN35">
            <v>280.42444835878075</v>
          </cell>
          <cell r="FO35">
            <v>47.763911619959664</v>
          </cell>
          <cell r="FP35">
            <v>116.8729743921876</v>
          </cell>
          <cell r="FQ35">
            <v>144.51415435704305</v>
          </cell>
          <cell r="FR35">
            <v>276.65046406659559</v>
          </cell>
          <cell r="FS35">
            <v>225.99530835897531</v>
          </cell>
          <cell r="FT35">
            <v>140.49725396178121</v>
          </cell>
          <cell r="FU35">
            <v>159.52477194916943</v>
          </cell>
          <cell r="FV35">
            <v>204.93728740820285</v>
          </cell>
          <cell r="FW35">
            <v>280.51980387371015</v>
          </cell>
          <cell r="FX35">
            <v>45.114633604311251</v>
          </cell>
          <cell r="FY35">
            <v>73.972396086088366</v>
          </cell>
          <cell r="FZ35">
            <v>197.61521145734963</v>
          </cell>
          <cell r="GA35">
            <v>109.91408174066657</v>
          </cell>
          <cell r="GB35">
            <v>73.972396086088366</v>
          </cell>
          <cell r="GC35">
            <v>218.78310685166127</v>
          </cell>
          <cell r="GD35">
            <v>46.164214410329478</v>
          </cell>
          <cell r="GE35">
            <v>226.60796164124213</v>
          </cell>
          <cell r="GF35">
            <v>73.972396086088366</v>
          </cell>
          <cell r="GG35">
            <v>98.031362067401162</v>
          </cell>
          <cell r="GH35">
            <v>206.0099677995735</v>
          </cell>
          <cell r="GI35">
            <v>73.972396086088366</v>
          </cell>
          <cell r="GJ35">
            <v>51.202396086088385</v>
          </cell>
          <cell r="GK35">
            <v>120.26330705518102</v>
          </cell>
          <cell r="GL35">
            <v>204.7682700773226</v>
          </cell>
          <cell r="GM35">
            <v>90.62310813663359</v>
          </cell>
          <cell r="GN35">
            <v>246.94385484441446</v>
          </cell>
          <cell r="GO35">
            <v>153.66613653213849</v>
          </cell>
          <cell r="GP35">
            <v>204.30030707572359</v>
          </cell>
          <cell r="GQ35">
            <v>47.700173775016985</v>
          </cell>
          <cell r="GR35">
            <v>73.972396086088366</v>
          </cell>
          <cell r="GS35">
            <v>47.864788333448374</v>
          </cell>
          <cell r="GT35">
            <v>127.2289945597619</v>
          </cell>
          <cell r="GU35">
            <v>114.61291993598672</v>
          </cell>
          <cell r="GV35">
            <v>124.72432508481965</v>
          </cell>
          <cell r="GW35">
            <v>44.177963529681442</v>
          </cell>
          <cell r="GX35">
            <v>166.26735381274892</v>
          </cell>
          <cell r="GY35">
            <v>51.202396086088385</v>
          </cell>
          <cell r="GZ35">
            <v>73.972396086088366</v>
          </cell>
          <cell r="HA35">
            <v>126.45207855330514</v>
          </cell>
          <cell r="HB35">
            <v>56.101294931897698</v>
          </cell>
          <cell r="HC35">
            <v>279.64499360244037</v>
          </cell>
          <cell r="HD35">
            <v>109.34252304746785</v>
          </cell>
          <cell r="HE35">
            <v>220.8897638507068</v>
          </cell>
          <cell r="HF35">
            <v>251.09230246919805</v>
          </cell>
          <cell r="HG35">
            <v>51.542347368775189</v>
          </cell>
          <cell r="HH35">
            <v>132.03757755364126</v>
          </cell>
          <cell r="HI35">
            <v>115.49898386933762</v>
          </cell>
        </row>
        <row r="36">
          <cell r="B36" t="str">
            <v>permanent crops</v>
          </cell>
          <cell r="C36">
            <v>130.87069634689283</v>
          </cell>
          <cell r="D36">
            <v>40.006674202798621</v>
          </cell>
          <cell r="E36">
            <v>421.99222974716571</v>
          </cell>
          <cell r="F36">
            <v>51.29609918355191</v>
          </cell>
          <cell r="G36">
            <v>150.24508841345002</v>
          </cell>
          <cell r="H36">
            <v>60.324744358245468</v>
          </cell>
          <cell r="I36">
            <v>273.37044349521574</v>
          </cell>
          <cell r="J36">
            <v>182.07384041394803</v>
          </cell>
          <cell r="K36">
            <v>148.74551606301952</v>
          </cell>
          <cell r="L36">
            <v>151.53777607035067</v>
          </cell>
          <cell r="M36">
            <v>101.68838852536931</v>
          </cell>
          <cell r="N36">
            <v>70.848083392782087</v>
          </cell>
          <cell r="O36">
            <v>113.40448722127485</v>
          </cell>
          <cell r="P36">
            <v>41.048319805901464</v>
          </cell>
          <cell r="Q36">
            <v>236.50545398035899</v>
          </cell>
          <cell r="R36">
            <v>40.910153738025826</v>
          </cell>
          <cell r="S36">
            <v>119.17836576424409</v>
          </cell>
          <cell r="T36">
            <v>50.754915732917453</v>
          </cell>
          <cell r="U36">
            <v>234.1052443400778</v>
          </cell>
          <cell r="V36">
            <v>180.5278322940994</v>
          </cell>
          <cell r="W36">
            <v>122.72117505421863</v>
          </cell>
          <cell r="X36">
            <v>154.53968613883291</v>
          </cell>
          <cell r="Y36">
            <v>278.65888119119654</v>
          </cell>
          <cell r="Z36">
            <v>151.27571834256014</v>
          </cell>
          <cell r="AA36">
            <v>193.0057825394766</v>
          </cell>
          <cell r="AB36">
            <v>280.59083945891581</v>
          </cell>
          <cell r="AC36">
            <v>109.29270241899316</v>
          </cell>
          <cell r="AD36">
            <v>191.77844653521953</v>
          </cell>
          <cell r="AE36">
            <v>114.25488685207661</v>
          </cell>
          <cell r="AF36">
            <v>246.57216732529591</v>
          </cell>
          <cell r="AG36">
            <v>272.80929099844843</v>
          </cell>
          <cell r="AH36">
            <v>362.50044623522666</v>
          </cell>
          <cell r="AI36">
            <v>150.31967089661075</v>
          </cell>
          <cell r="AJ36">
            <v>115.89475856181684</v>
          </cell>
          <cell r="AK36">
            <v>231.20872834941252</v>
          </cell>
          <cell r="AL36">
            <v>246.08639085620004</v>
          </cell>
          <cell r="AM36">
            <v>294.31447161157161</v>
          </cell>
          <cell r="AN36">
            <v>47.786013812519379</v>
          </cell>
          <cell r="AO36">
            <v>143.97818560063973</v>
          </cell>
          <cell r="AP36">
            <v>129.62906033845013</v>
          </cell>
          <cell r="AQ36">
            <v>215.46630061659272</v>
          </cell>
          <cell r="AR36">
            <v>128.39231102806266</v>
          </cell>
          <cell r="AS36">
            <v>205.17334977521716</v>
          </cell>
          <cell r="AT36">
            <v>151.79081539140509</v>
          </cell>
          <cell r="AU36">
            <v>384.73194648208323</v>
          </cell>
          <cell r="AV36">
            <v>332.45199700119178</v>
          </cell>
          <cell r="AW36">
            <v>197.6623686251512</v>
          </cell>
          <cell r="AX36">
            <v>198.00519940074707</v>
          </cell>
          <cell r="AY36">
            <v>402.09605295679256</v>
          </cell>
          <cell r="AZ36">
            <v>213.23959423934107</v>
          </cell>
          <cell r="BA36">
            <v>176.47421723044062</v>
          </cell>
          <cell r="BB36">
            <v>181.16728204506984</v>
          </cell>
          <cell r="BC36">
            <v>127.75060022232643</v>
          </cell>
          <cell r="BD36">
            <v>98.876163371987246</v>
          </cell>
          <cell r="BE36">
            <v>151.23926477888159</v>
          </cell>
          <cell r="BF36">
            <v>126.98229159962287</v>
          </cell>
          <cell r="BG36">
            <v>55.803152646310359</v>
          </cell>
          <cell r="BH36">
            <v>364.38353597471138</v>
          </cell>
          <cell r="BI36">
            <v>290.19772384208073</v>
          </cell>
          <cell r="BJ36">
            <v>356.89719273393422</v>
          </cell>
          <cell r="BK36">
            <v>73.275038676879817</v>
          </cell>
          <cell r="BL36">
            <v>338.52866926503594</v>
          </cell>
          <cell r="BM36">
            <v>351.8442974351513</v>
          </cell>
          <cell r="BN36">
            <v>40.666630547159286</v>
          </cell>
          <cell r="BO36">
            <v>124.8994172670555</v>
          </cell>
          <cell r="BP36">
            <v>187.1327482247541</v>
          </cell>
          <cell r="BQ36">
            <v>53.602859643375659</v>
          </cell>
          <cell r="BR36">
            <v>67.182418739515583</v>
          </cell>
          <cell r="BS36">
            <v>361.20195636603199</v>
          </cell>
          <cell r="BT36">
            <v>91.588900497586351</v>
          </cell>
          <cell r="BU36">
            <v>151.29333657267165</v>
          </cell>
          <cell r="BV36">
            <v>344.85226919952527</v>
          </cell>
          <cell r="BW36">
            <v>293.38783344258542</v>
          </cell>
          <cell r="BX36">
            <v>107.17706044104726</v>
          </cell>
          <cell r="BY36">
            <v>78.575093039793288</v>
          </cell>
          <cell r="BZ36">
            <v>139.18357604661369</v>
          </cell>
          <cell r="CA36">
            <v>193.67413599657445</v>
          </cell>
          <cell r="CB36">
            <v>121.4274507938736</v>
          </cell>
          <cell r="CC36">
            <v>146.39917819993812</v>
          </cell>
          <cell r="CD36">
            <v>42.188884114827353</v>
          </cell>
          <cell r="CE36">
            <v>328.1987276405298</v>
          </cell>
          <cell r="CF36">
            <v>271.38146983359178</v>
          </cell>
          <cell r="CG36">
            <v>336.64274414624953</v>
          </cell>
          <cell r="CH36">
            <v>130.50776203933449</v>
          </cell>
          <cell r="CI36">
            <v>297.77869695175946</v>
          </cell>
          <cell r="CJ36">
            <v>195.91962596767294</v>
          </cell>
          <cell r="CK36">
            <v>312.19604627606452</v>
          </cell>
          <cell r="CL36">
            <v>300.34508087220763</v>
          </cell>
          <cell r="CM36">
            <v>317.21737403574014</v>
          </cell>
          <cell r="CN36">
            <v>122.09927144679261</v>
          </cell>
          <cell r="CO36">
            <v>173.2297322804867</v>
          </cell>
          <cell r="CP36">
            <v>246.79891891647372</v>
          </cell>
          <cell r="CQ36">
            <v>387.93600977820944</v>
          </cell>
          <cell r="CR36">
            <v>46.882638104403107</v>
          </cell>
          <cell r="CS36">
            <v>76.863513041369771</v>
          </cell>
          <cell r="CT36">
            <v>161.28931067119572</v>
          </cell>
          <cell r="CU36">
            <v>137.71255633700503</v>
          </cell>
          <cell r="CV36">
            <v>40.95362547171041</v>
          </cell>
          <cell r="CW36">
            <v>215.36583040271441</v>
          </cell>
          <cell r="CX36">
            <v>324.65522717637265</v>
          </cell>
          <cell r="CY36">
            <v>207.84165485290049</v>
          </cell>
          <cell r="CZ36">
            <v>141.00933752388386</v>
          </cell>
          <cell r="DA36">
            <v>49.513792191213625</v>
          </cell>
          <cell r="DB36">
            <v>50.170549364654285</v>
          </cell>
          <cell r="DC36">
            <v>108.29711785050544</v>
          </cell>
          <cell r="DD36">
            <v>47.933925388256746</v>
          </cell>
          <cell r="DE36">
            <v>40.006674202798621</v>
          </cell>
          <cell r="DF36">
            <v>363.31384747503506</v>
          </cell>
          <cell r="DG36">
            <v>125.73584480568913</v>
          </cell>
          <cell r="DH36">
            <v>159.56087108132596</v>
          </cell>
          <cell r="DI36">
            <v>80.376034473809497</v>
          </cell>
          <cell r="DJ36">
            <v>341.75261216134578</v>
          </cell>
          <cell r="DK36">
            <v>62.564787075158442</v>
          </cell>
          <cell r="DL36">
            <v>308.86579963990403</v>
          </cell>
          <cell r="DM36">
            <v>126.32497291733689</v>
          </cell>
          <cell r="DN36">
            <v>154.67023364409732</v>
          </cell>
          <cell r="DO36">
            <v>281.43094214303767</v>
          </cell>
          <cell r="DP36">
            <v>145.19263839482809</v>
          </cell>
          <cell r="DQ36">
            <v>176.87929310894714</v>
          </cell>
          <cell r="DR36">
            <v>404.98890454337197</v>
          </cell>
          <cell r="DS36">
            <v>117.11585535453112</v>
          </cell>
          <cell r="DT36">
            <v>96.787402308596796</v>
          </cell>
          <cell r="DU36">
            <v>346.38304887457519</v>
          </cell>
          <cell r="DV36">
            <v>63.667838325060266</v>
          </cell>
          <cell r="DW36">
            <v>268.19921212149779</v>
          </cell>
          <cell r="DX36">
            <v>51.101592264923376</v>
          </cell>
          <cell r="DY36">
            <v>73.507491863985919</v>
          </cell>
          <cell r="DZ36">
            <v>114.28325880268822</v>
          </cell>
          <cell r="EA36">
            <v>215.3799639885649</v>
          </cell>
          <cell r="EB36">
            <v>310.97975167999306</v>
          </cell>
          <cell r="EC36">
            <v>57.769425436303585</v>
          </cell>
          <cell r="ED36">
            <v>162.4125805030055</v>
          </cell>
          <cell r="EE36">
            <v>372.33830889246809</v>
          </cell>
          <cell r="EF36">
            <v>56.387445324779669</v>
          </cell>
          <cell r="EG36">
            <v>203.74557230105944</v>
          </cell>
          <cell r="EH36">
            <v>124.78992922993714</v>
          </cell>
          <cell r="EI36">
            <v>324.91895624246257</v>
          </cell>
          <cell r="EJ36">
            <v>327.63918559017634</v>
          </cell>
          <cell r="EK36">
            <v>325.40949777633148</v>
          </cell>
          <cell r="EL36">
            <v>64.490405422815172</v>
          </cell>
          <cell r="EM36">
            <v>176.99754719901148</v>
          </cell>
          <cell r="EN36">
            <v>170.1554738394251</v>
          </cell>
          <cell r="EO36">
            <v>58.400908494513011</v>
          </cell>
          <cell r="EP36">
            <v>50.778082723701658</v>
          </cell>
          <cell r="EQ36">
            <v>72.599791643763893</v>
          </cell>
          <cell r="ER36">
            <v>40.794989226393234</v>
          </cell>
          <cell r="ES36">
            <v>373.35104403234715</v>
          </cell>
          <cell r="ET36">
            <v>406.63334036005244</v>
          </cell>
          <cell r="EU36">
            <v>132.90995583014185</v>
          </cell>
          <cell r="EV36">
            <v>203.78240978675058</v>
          </cell>
          <cell r="EW36">
            <v>385.14014959860668</v>
          </cell>
          <cell r="EX36">
            <v>127.61464480508957</v>
          </cell>
          <cell r="EY36">
            <v>143.30904878008931</v>
          </cell>
          <cell r="EZ36">
            <v>300.75593012975276</v>
          </cell>
          <cell r="FA36">
            <v>51.461853553230448</v>
          </cell>
          <cell r="FB36">
            <v>129.92368517377031</v>
          </cell>
          <cell r="FC36">
            <v>90.54024382122283</v>
          </cell>
          <cell r="FD36">
            <v>266.97519035680682</v>
          </cell>
          <cell r="FE36">
            <v>272.97764950787825</v>
          </cell>
          <cell r="FF36">
            <v>173.89550806185531</v>
          </cell>
          <cell r="FG36">
            <v>268.09368834212319</v>
          </cell>
          <cell r="FH36">
            <v>237.42674305165107</v>
          </cell>
          <cell r="FI36">
            <v>326.67251651917303</v>
          </cell>
          <cell r="FJ36">
            <v>167.06141887548972</v>
          </cell>
          <cell r="FK36">
            <v>121.16336720756102</v>
          </cell>
          <cell r="FL36">
            <v>353.50714273207808</v>
          </cell>
          <cell r="FM36">
            <v>143.59833185329396</v>
          </cell>
          <cell r="FN36">
            <v>362.08103164487324</v>
          </cell>
          <cell r="FO36">
            <v>61.568380459225949</v>
          </cell>
          <cell r="FP36">
            <v>117.04880433934041</v>
          </cell>
          <cell r="FQ36">
            <v>151.78372464317027</v>
          </cell>
          <cell r="FR36">
            <v>346.85914640720307</v>
          </cell>
          <cell r="FS36">
            <v>261.34756940082929</v>
          </cell>
          <cell r="FT36">
            <v>223.82940395724611</v>
          </cell>
          <cell r="FU36">
            <v>179.56212043908977</v>
          </cell>
          <cell r="FV36">
            <v>217.17963709965852</v>
          </cell>
          <cell r="FW36">
            <v>421.99222974716571</v>
          </cell>
          <cell r="FX36">
            <v>47.316973931324718</v>
          </cell>
          <cell r="FY36">
            <v>85.978381395491638</v>
          </cell>
          <cell r="FZ36">
            <v>187.36027676540962</v>
          </cell>
          <cell r="GA36">
            <v>124.62808894944568</v>
          </cell>
          <cell r="GB36">
            <v>96.535018842991661</v>
          </cell>
          <cell r="GC36">
            <v>317.42701858441859</v>
          </cell>
          <cell r="GD36">
            <v>60.067425757902662</v>
          </cell>
          <cell r="GE36">
            <v>297.50709930684928</v>
          </cell>
          <cell r="GF36">
            <v>154.78128817056827</v>
          </cell>
          <cell r="GG36">
            <v>94.179344828041906</v>
          </cell>
          <cell r="GH36">
            <v>259.98526179757687</v>
          </cell>
          <cell r="GI36">
            <v>77.838668534783437</v>
          </cell>
          <cell r="GJ36">
            <v>47.760606371417879</v>
          </cell>
          <cell r="GK36">
            <v>162.04328526205614</v>
          </cell>
          <cell r="GL36">
            <v>311.48579650938774</v>
          </cell>
          <cell r="GM36">
            <v>102.27273687597997</v>
          </cell>
          <cell r="GN36">
            <v>344.31058858510124</v>
          </cell>
          <cell r="GO36">
            <v>208.18378917333624</v>
          </cell>
          <cell r="GP36">
            <v>250.25931319805002</v>
          </cell>
          <cell r="GQ36">
            <v>61.761793994199536</v>
          </cell>
          <cell r="GR36">
            <v>78.25892754647505</v>
          </cell>
          <cell r="GS36">
            <v>50.566264871347819</v>
          </cell>
          <cell r="GT36">
            <v>129.86644711444626</v>
          </cell>
          <cell r="GU36">
            <v>172.27153141042703</v>
          </cell>
          <cell r="GV36">
            <v>120.63272486157653</v>
          </cell>
          <cell r="GW36">
            <v>45.862907943542218</v>
          </cell>
          <cell r="GX36">
            <v>145.57154921188499</v>
          </cell>
          <cell r="GY36">
            <v>87.542513992271992</v>
          </cell>
          <cell r="GZ36">
            <v>94.459390067457292</v>
          </cell>
          <cell r="HA36">
            <v>258.23359302257052</v>
          </cell>
          <cell r="HB36">
            <v>63.89018169504984</v>
          </cell>
          <cell r="HC36">
            <v>380.35380503962773</v>
          </cell>
          <cell r="HD36">
            <v>139.90132301056394</v>
          </cell>
          <cell r="HE36">
            <v>320.69865177982399</v>
          </cell>
          <cell r="HF36">
            <v>346.87734414094717</v>
          </cell>
          <cell r="HG36">
            <v>67.050537615274663</v>
          </cell>
          <cell r="HH36">
            <v>155.61235252438618</v>
          </cell>
          <cell r="HI36">
            <v>126.70306632731344</v>
          </cell>
        </row>
        <row r="37">
          <cell r="B37" t="str">
            <v>permanent crops, non-irrigated</v>
          </cell>
          <cell r="C37">
            <v>130.87069634689283</v>
          </cell>
          <cell r="D37">
            <v>40.006674202798621</v>
          </cell>
          <cell r="E37">
            <v>421.99222974716571</v>
          </cell>
          <cell r="F37">
            <v>51.29609918355191</v>
          </cell>
          <cell r="G37">
            <v>150.24508841345002</v>
          </cell>
          <cell r="H37">
            <v>60.324744358245468</v>
          </cell>
          <cell r="I37">
            <v>273.37044349521574</v>
          </cell>
          <cell r="J37">
            <v>182.07384041394803</v>
          </cell>
          <cell r="K37">
            <v>148.74551606301952</v>
          </cell>
          <cell r="L37">
            <v>151.53777607035067</v>
          </cell>
          <cell r="M37">
            <v>101.68838852536931</v>
          </cell>
          <cell r="N37">
            <v>70.848083392782087</v>
          </cell>
          <cell r="O37">
            <v>113.40448722127485</v>
          </cell>
          <cell r="P37">
            <v>41.048319805901464</v>
          </cell>
          <cell r="Q37">
            <v>236.50545398035899</v>
          </cell>
          <cell r="R37">
            <v>40.910153738025826</v>
          </cell>
          <cell r="S37">
            <v>119.17836576424409</v>
          </cell>
          <cell r="T37">
            <v>50.754915732917453</v>
          </cell>
          <cell r="U37">
            <v>234.1052443400778</v>
          </cell>
          <cell r="V37">
            <v>180.5278322940994</v>
          </cell>
          <cell r="W37">
            <v>122.72117505421863</v>
          </cell>
          <cell r="X37">
            <v>154.53968613883291</v>
          </cell>
          <cell r="Y37">
            <v>278.65888119119654</v>
          </cell>
          <cell r="Z37">
            <v>151.27571834256014</v>
          </cell>
          <cell r="AA37">
            <v>193.0057825394766</v>
          </cell>
          <cell r="AB37">
            <v>280.59083945891581</v>
          </cell>
          <cell r="AC37">
            <v>109.29270241899316</v>
          </cell>
          <cell r="AD37">
            <v>191.77844653521953</v>
          </cell>
          <cell r="AE37">
            <v>114.25488685207661</v>
          </cell>
          <cell r="AF37">
            <v>246.57216732529591</v>
          </cell>
          <cell r="AG37">
            <v>272.80929099844843</v>
          </cell>
          <cell r="AH37">
            <v>362.50044623522666</v>
          </cell>
          <cell r="AI37">
            <v>150.31967089661075</v>
          </cell>
          <cell r="AJ37">
            <v>115.89475856181684</v>
          </cell>
          <cell r="AK37">
            <v>231.20872834941252</v>
          </cell>
          <cell r="AL37">
            <v>246.08639085620004</v>
          </cell>
          <cell r="AM37">
            <v>294.31447161157161</v>
          </cell>
          <cell r="AN37">
            <v>47.786013812519379</v>
          </cell>
          <cell r="AO37">
            <v>143.97818560063973</v>
          </cell>
          <cell r="AP37">
            <v>129.62906033845013</v>
          </cell>
          <cell r="AQ37">
            <v>215.46630061659272</v>
          </cell>
          <cell r="AR37">
            <v>128.39231102806266</v>
          </cell>
          <cell r="AS37">
            <v>205.17334977521716</v>
          </cell>
          <cell r="AT37">
            <v>151.79081539140509</v>
          </cell>
          <cell r="AU37">
            <v>384.73194648208323</v>
          </cell>
          <cell r="AV37">
            <v>332.45199700119178</v>
          </cell>
          <cell r="AW37">
            <v>197.6623686251512</v>
          </cell>
          <cell r="AX37">
            <v>198.00519940074707</v>
          </cell>
          <cell r="AY37">
            <v>402.09605295679256</v>
          </cell>
          <cell r="AZ37">
            <v>213.23959423934107</v>
          </cell>
          <cell r="BA37">
            <v>176.47421723044062</v>
          </cell>
          <cell r="BB37">
            <v>181.16728204506984</v>
          </cell>
          <cell r="BC37">
            <v>127.75060022232643</v>
          </cell>
          <cell r="BD37">
            <v>98.876163371987246</v>
          </cell>
          <cell r="BE37">
            <v>151.23926477888159</v>
          </cell>
          <cell r="BF37">
            <v>126.98229159962287</v>
          </cell>
          <cell r="BG37">
            <v>55.803152646310359</v>
          </cell>
          <cell r="BH37">
            <v>364.38353597471138</v>
          </cell>
          <cell r="BI37">
            <v>290.19772384208073</v>
          </cell>
          <cell r="BJ37">
            <v>356.89719273393422</v>
          </cell>
          <cell r="BK37">
            <v>73.275038676879817</v>
          </cell>
          <cell r="BL37">
            <v>338.52866926503594</v>
          </cell>
          <cell r="BM37">
            <v>351.8442974351513</v>
          </cell>
          <cell r="BN37">
            <v>40.666630547159286</v>
          </cell>
          <cell r="BO37">
            <v>124.8994172670555</v>
          </cell>
          <cell r="BP37">
            <v>187.1327482247541</v>
          </cell>
          <cell r="BQ37">
            <v>53.602859643375659</v>
          </cell>
          <cell r="BR37">
            <v>67.182418739515583</v>
          </cell>
          <cell r="BS37">
            <v>361.20195636603199</v>
          </cell>
          <cell r="BT37">
            <v>91.588900497586351</v>
          </cell>
          <cell r="BU37">
            <v>151.29333657267165</v>
          </cell>
          <cell r="BV37">
            <v>344.85226919952527</v>
          </cell>
          <cell r="BW37">
            <v>293.38783344258542</v>
          </cell>
          <cell r="BX37">
            <v>107.17706044104726</v>
          </cell>
          <cell r="BY37">
            <v>78.575093039793288</v>
          </cell>
          <cell r="BZ37">
            <v>139.18357604661369</v>
          </cell>
          <cell r="CA37">
            <v>193.67413599657445</v>
          </cell>
          <cell r="CB37">
            <v>121.4274507938736</v>
          </cell>
          <cell r="CC37">
            <v>146.39917819993812</v>
          </cell>
          <cell r="CD37">
            <v>42.188884114827353</v>
          </cell>
          <cell r="CE37">
            <v>328.1987276405298</v>
          </cell>
          <cell r="CF37">
            <v>271.38146983359178</v>
          </cell>
          <cell r="CG37">
            <v>336.64274414624953</v>
          </cell>
          <cell r="CH37">
            <v>130.50776203933449</v>
          </cell>
          <cell r="CI37">
            <v>297.77869695175946</v>
          </cell>
          <cell r="CJ37">
            <v>195.91962596767294</v>
          </cell>
          <cell r="CK37">
            <v>312.19604627606452</v>
          </cell>
          <cell r="CL37">
            <v>300.34508087220763</v>
          </cell>
          <cell r="CM37">
            <v>317.21737403574014</v>
          </cell>
          <cell r="CN37">
            <v>122.09927144679261</v>
          </cell>
          <cell r="CO37">
            <v>173.2297322804867</v>
          </cell>
          <cell r="CP37">
            <v>246.79891891647372</v>
          </cell>
          <cell r="CQ37">
            <v>387.93600977820944</v>
          </cell>
          <cell r="CR37">
            <v>46.882638104403107</v>
          </cell>
          <cell r="CS37">
            <v>76.863513041369771</v>
          </cell>
          <cell r="CT37">
            <v>161.28931067119572</v>
          </cell>
          <cell r="CU37">
            <v>137.71255633700503</v>
          </cell>
          <cell r="CV37">
            <v>40.95362547171041</v>
          </cell>
          <cell r="CW37">
            <v>215.36583040271441</v>
          </cell>
          <cell r="CX37">
            <v>324.65522717637265</v>
          </cell>
          <cell r="CY37">
            <v>207.84165485290049</v>
          </cell>
          <cell r="CZ37">
            <v>141.00933752388386</v>
          </cell>
          <cell r="DA37">
            <v>49.513792191213625</v>
          </cell>
          <cell r="DB37">
            <v>50.170549364654285</v>
          </cell>
          <cell r="DC37">
            <v>108.29711785050544</v>
          </cell>
          <cell r="DD37">
            <v>47.933925388256746</v>
          </cell>
          <cell r="DE37">
            <v>40.006674202798621</v>
          </cell>
          <cell r="DF37">
            <v>363.31384747503506</v>
          </cell>
          <cell r="DG37">
            <v>125.73584480568913</v>
          </cell>
          <cell r="DH37">
            <v>159.56087108132596</v>
          </cell>
          <cell r="DI37">
            <v>80.376034473809497</v>
          </cell>
          <cell r="DJ37">
            <v>341.75261216134578</v>
          </cell>
          <cell r="DK37">
            <v>62.564787075158442</v>
          </cell>
          <cell r="DL37">
            <v>308.86579963990403</v>
          </cell>
          <cell r="DM37">
            <v>126.32497291733689</v>
          </cell>
          <cell r="DN37">
            <v>154.67023364409732</v>
          </cell>
          <cell r="DO37">
            <v>281.43094214303767</v>
          </cell>
          <cell r="DP37">
            <v>145.19263839482809</v>
          </cell>
          <cell r="DQ37">
            <v>176.87929310894714</v>
          </cell>
          <cell r="DR37">
            <v>404.98890454337197</v>
          </cell>
          <cell r="DS37">
            <v>117.11585535453112</v>
          </cell>
          <cell r="DT37">
            <v>96.787402308596796</v>
          </cell>
          <cell r="DU37">
            <v>346.38304887457519</v>
          </cell>
          <cell r="DV37">
            <v>63.667838325060266</v>
          </cell>
          <cell r="DW37">
            <v>268.19921212149779</v>
          </cell>
          <cell r="DX37">
            <v>51.101592264923376</v>
          </cell>
          <cell r="DY37">
            <v>73.507491863985919</v>
          </cell>
          <cell r="DZ37">
            <v>114.28325880268822</v>
          </cell>
          <cell r="EA37">
            <v>215.3799639885649</v>
          </cell>
          <cell r="EB37">
            <v>310.97975167999306</v>
          </cell>
          <cell r="EC37">
            <v>57.769425436303585</v>
          </cell>
          <cell r="ED37">
            <v>162.4125805030055</v>
          </cell>
          <cell r="EE37">
            <v>372.33830889246809</v>
          </cell>
          <cell r="EF37">
            <v>56.387445324779669</v>
          </cell>
          <cell r="EG37">
            <v>203.74557230105944</v>
          </cell>
          <cell r="EH37">
            <v>124.78992922993714</v>
          </cell>
          <cell r="EI37">
            <v>324.91895624246257</v>
          </cell>
          <cell r="EJ37">
            <v>327.63918559017634</v>
          </cell>
          <cell r="EK37">
            <v>325.40949777633148</v>
          </cell>
          <cell r="EL37">
            <v>64.490405422815172</v>
          </cell>
          <cell r="EM37">
            <v>176.99754719901148</v>
          </cell>
          <cell r="EN37">
            <v>170.1554738394251</v>
          </cell>
          <cell r="EO37">
            <v>58.400908494513011</v>
          </cell>
          <cell r="EP37">
            <v>50.778082723701658</v>
          </cell>
          <cell r="EQ37">
            <v>72.599791643763893</v>
          </cell>
          <cell r="ER37">
            <v>40.794989226393234</v>
          </cell>
          <cell r="ES37">
            <v>373.35104403234715</v>
          </cell>
          <cell r="ET37">
            <v>406.63334036005244</v>
          </cell>
          <cell r="EU37">
            <v>132.90995583014185</v>
          </cell>
          <cell r="EV37">
            <v>203.78240978675058</v>
          </cell>
          <cell r="EW37">
            <v>385.14014959860668</v>
          </cell>
          <cell r="EX37">
            <v>127.61464480508957</v>
          </cell>
          <cell r="EY37">
            <v>143.30904878008931</v>
          </cell>
          <cell r="EZ37">
            <v>300.75593012975276</v>
          </cell>
          <cell r="FA37">
            <v>51.461853553230448</v>
          </cell>
          <cell r="FB37">
            <v>129.92368517377031</v>
          </cell>
          <cell r="FC37">
            <v>90.54024382122283</v>
          </cell>
          <cell r="FD37">
            <v>266.97519035680682</v>
          </cell>
          <cell r="FE37">
            <v>272.97764950787825</v>
          </cell>
          <cell r="FF37">
            <v>173.89550806185531</v>
          </cell>
          <cell r="FG37">
            <v>268.09368834212319</v>
          </cell>
          <cell r="FH37">
            <v>237.42674305165107</v>
          </cell>
          <cell r="FI37">
            <v>326.67251651917303</v>
          </cell>
          <cell r="FJ37">
            <v>167.06141887548972</v>
          </cell>
          <cell r="FK37">
            <v>121.16336720756102</v>
          </cell>
          <cell r="FL37">
            <v>353.50714273207808</v>
          </cell>
          <cell r="FM37">
            <v>143.59833185329396</v>
          </cell>
          <cell r="FN37">
            <v>362.08103164487324</v>
          </cell>
          <cell r="FO37">
            <v>61.568380459225949</v>
          </cell>
          <cell r="FP37">
            <v>117.04880433934041</v>
          </cell>
          <cell r="FQ37">
            <v>151.78372464317027</v>
          </cell>
          <cell r="FR37">
            <v>346.85914640720307</v>
          </cell>
          <cell r="FS37">
            <v>261.34756940082929</v>
          </cell>
          <cell r="FT37">
            <v>223.82940395724611</v>
          </cell>
          <cell r="FU37">
            <v>179.56212043908977</v>
          </cell>
          <cell r="FV37">
            <v>217.17963709965852</v>
          </cell>
          <cell r="FW37">
            <v>421.99222974716571</v>
          </cell>
          <cell r="FX37">
            <v>47.316973931324718</v>
          </cell>
          <cell r="FY37">
            <v>85.978381395491638</v>
          </cell>
          <cell r="FZ37">
            <v>187.36027676540962</v>
          </cell>
          <cell r="GA37">
            <v>124.62808894944568</v>
          </cell>
          <cell r="GB37">
            <v>96.535018842991661</v>
          </cell>
          <cell r="GC37">
            <v>317.42701858441859</v>
          </cell>
          <cell r="GD37">
            <v>60.067425757902662</v>
          </cell>
          <cell r="GE37">
            <v>297.50709930684928</v>
          </cell>
          <cell r="GF37">
            <v>154.78128817056827</v>
          </cell>
          <cell r="GG37">
            <v>94.179344828041906</v>
          </cell>
          <cell r="GH37">
            <v>259.98526179757687</v>
          </cell>
          <cell r="GI37">
            <v>77.838668534783437</v>
          </cell>
          <cell r="GJ37">
            <v>47.760606371417879</v>
          </cell>
          <cell r="GK37">
            <v>162.04328526205614</v>
          </cell>
          <cell r="GL37">
            <v>311.48579650938774</v>
          </cell>
          <cell r="GM37">
            <v>102.27273687597997</v>
          </cell>
          <cell r="GN37">
            <v>344.31058858510124</v>
          </cell>
          <cell r="GO37">
            <v>208.18378917333624</v>
          </cell>
          <cell r="GP37">
            <v>250.25931319805002</v>
          </cell>
          <cell r="GQ37">
            <v>61.761793994199536</v>
          </cell>
          <cell r="GR37">
            <v>78.25892754647505</v>
          </cell>
          <cell r="GS37">
            <v>50.566264871347819</v>
          </cell>
          <cell r="GT37">
            <v>129.86644711444626</v>
          </cell>
          <cell r="GU37">
            <v>172.27153141042703</v>
          </cell>
          <cell r="GV37">
            <v>120.63272486157653</v>
          </cell>
          <cell r="GW37">
            <v>45.862907943542218</v>
          </cell>
          <cell r="GX37">
            <v>145.57154921188499</v>
          </cell>
          <cell r="GY37">
            <v>87.542513992271992</v>
          </cell>
          <cell r="GZ37">
            <v>94.459390067457292</v>
          </cell>
          <cell r="HA37">
            <v>258.23359302257052</v>
          </cell>
          <cell r="HB37">
            <v>63.89018169504984</v>
          </cell>
          <cell r="HC37">
            <v>380.35380503962773</v>
          </cell>
          <cell r="HD37">
            <v>139.90132301056394</v>
          </cell>
          <cell r="HE37">
            <v>320.69865177982399</v>
          </cell>
          <cell r="HF37">
            <v>346.87734414094717</v>
          </cell>
          <cell r="HG37">
            <v>67.050537615274663</v>
          </cell>
          <cell r="HH37">
            <v>155.61235252438618</v>
          </cell>
          <cell r="HI37">
            <v>126.70306632731344</v>
          </cell>
        </row>
        <row r="38">
          <cell r="B38" t="str">
            <v>permanent crops, non-irrigated, extensive</v>
          </cell>
          <cell r="C38">
            <v>123.56944634689282</v>
          </cell>
          <cell r="D38">
            <v>37.655424202798621</v>
          </cell>
          <cell r="E38">
            <v>419.64097974716572</v>
          </cell>
          <cell r="F38">
            <v>48.918325223398412</v>
          </cell>
          <cell r="G38">
            <v>143.74310393583161</v>
          </cell>
          <cell r="H38">
            <v>57.909588566973994</v>
          </cell>
          <cell r="I38">
            <v>253.68343966170545</v>
          </cell>
          <cell r="J38">
            <v>171.96455030700585</v>
          </cell>
          <cell r="K38">
            <v>143.70263725820072</v>
          </cell>
          <cell r="L38">
            <v>146.71233739206821</v>
          </cell>
          <cell r="M38">
            <v>97.456838296855352</v>
          </cell>
          <cell r="N38">
            <v>68.458525514871724</v>
          </cell>
          <cell r="O38">
            <v>110.22739580603614</v>
          </cell>
          <cell r="P38">
            <v>38.689327277250079</v>
          </cell>
          <cell r="Q38">
            <v>226.26919810525061</v>
          </cell>
          <cell r="R38">
            <v>38.555250938987548</v>
          </cell>
          <cell r="S38">
            <v>115.41277006536676</v>
          </cell>
          <cell r="T38">
            <v>48.385773558471875</v>
          </cell>
          <cell r="U38">
            <v>224.91518027562566</v>
          </cell>
          <cell r="V38">
            <v>173.20260886222385</v>
          </cell>
          <cell r="W38">
            <v>120.36770098144758</v>
          </cell>
          <cell r="X38">
            <v>151.2350550575573</v>
          </cell>
          <cell r="Y38">
            <v>262.45939153828562</v>
          </cell>
          <cell r="Z38">
            <v>145.10631154289285</v>
          </cell>
          <cell r="AA38">
            <v>190.65453253947661</v>
          </cell>
          <cell r="AB38">
            <v>262.62665661660276</v>
          </cell>
          <cell r="AC38">
            <v>106.65119901713882</v>
          </cell>
          <cell r="AD38">
            <v>186.26799612090377</v>
          </cell>
          <cell r="AE38">
            <v>111.90362870275551</v>
          </cell>
          <cell r="AF38">
            <v>234.11588975992319</v>
          </cell>
          <cell r="AG38">
            <v>261.13895411884425</v>
          </cell>
          <cell r="AH38">
            <v>360.14919623522667</v>
          </cell>
          <cell r="AI38">
            <v>145.29152787555591</v>
          </cell>
          <cell r="AJ38">
            <v>113.54350775475147</v>
          </cell>
          <cell r="AK38">
            <v>215.0766800419585</v>
          </cell>
          <cell r="AL38">
            <v>232.40527702732132</v>
          </cell>
          <cell r="AM38">
            <v>274.6727752444437</v>
          </cell>
          <cell r="AN38">
            <v>45.434763708421208</v>
          </cell>
          <cell r="AO38">
            <v>139.17543948431532</v>
          </cell>
          <cell r="AP38">
            <v>124.54941109482273</v>
          </cell>
          <cell r="AQ38">
            <v>204.76808393616523</v>
          </cell>
          <cell r="AR38">
            <v>125.62259365267712</v>
          </cell>
          <cell r="AS38">
            <v>198.55765945815534</v>
          </cell>
          <cell r="AT38">
            <v>147.89341198404355</v>
          </cell>
          <cell r="AU38">
            <v>382.38069648208318</v>
          </cell>
          <cell r="AV38">
            <v>330.10074700119179</v>
          </cell>
          <cell r="AW38">
            <v>187.50224716645002</v>
          </cell>
          <cell r="AX38">
            <v>187.18943713676825</v>
          </cell>
          <cell r="AY38">
            <v>399.74480295679257</v>
          </cell>
          <cell r="AZ38">
            <v>202.15624234291175</v>
          </cell>
          <cell r="BA38">
            <v>172.5558518799939</v>
          </cell>
          <cell r="BB38">
            <v>173.91017325693056</v>
          </cell>
          <cell r="BC38">
            <v>123.84019597305569</v>
          </cell>
          <cell r="BD38">
            <v>94.502803375375976</v>
          </cell>
          <cell r="BE38">
            <v>147.26521132845789</v>
          </cell>
          <cell r="BF38">
            <v>124.27295265895846</v>
          </cell>
          <cell r="BG38">
            <v>53.446095813570309</v>
          </cell>
          <cell r="BH38">
            <v>362.03228597471139</v>
          </cell>
          <cell r="BI38">
            <v>287.84647384208074</v>
          </cell>
          <cell r="BJ38">
            <v>354.54594273393428</v>
          </cell>
          <cell r="BK38">
            <v>70.92006313408794</v>
          </cell>
          <cell r="BL38">
            <v>336.17741926503595</v>
          </cell>
          <cell r="BM38">
            <v>349.49304743515131</v>
          </cell>
          <cell r="BN38">
            <v>38.293157805815795</v>
          </cell>
          <cell r="BO38">
            <v>122.54672652231218</v>
          </cell>
          <cell r="BP38">
            <v>176.62889007365598</v>
          </cell>
          <cell r="BQ38">
            <v>51.251609535819441</v>
          </cell>
          <cell r="BR38">
            <v>63.691350503245594</v>
          </cell>
          <cell r="BS38">
            <v>358.85070636603206</v>
          </cell>
          <cell r="BT38">
            <v>89.237612900880862</v>
          </cell>
          <cell r="BU38">
            <v>147.95345438540164</v>
          </cell>
          <cell r="BV38">
            <v>342.50101919952527</v>
          </cell>
          <cell r="BW38">
            <v>287.61232642792459</v>
          </cell>
          <cell r="BX38">
            <v>104.82581000807193</v>
          </cell>
          <cell r="BY38">
            <v>75.191382589533362</v>
          </cell>
          <cell r="BZ38">
            <v>135.80805910554486</v>
          </cell>
          <cell r="CA38">
            <v>184.60304520114008</v>
          </cell>
          <cell r="CB38">
            <v>112.01478572648709</v>
          </cell>
          <cell r="CC38">
            <v>137.02285305888361</v>
          </cell>
          <cell r="CD38">
            <v>39.837631746393377</v>
          </cell>
          <cell r="CE38">
            <v>325.8474776405298</v>
          </cell>
          <cell r="CF38">
            <v>256.6863933618626</v>
          </cell>
          <cell r="CG38">
            <v>334.29149414624953</v>
          </cell>
          <cell r="CH38">
            <v>127.87098089346027</v>
          </cell>
          <cell r="CI38">
            <v>295.42744695175941</v>
          </cell>
          <cell r="CJ38">
            <v>186.55063664428693</v>
          </cell>
          <cell r="CK38">
            <v>309.84479627606453</v>
          </cell>
          <cell r="CL38">
            <v>297.99383087220764</v>
          </cell>
          <cell r="CM38">
            <v>314.86612403574014</v>
          </cell>
          <cell r="CN38">
            <v>119.47307282927963</v>
          </cell>
          <cell r="CO38">
            <v>170.87848019496289</v>
          </cell>
          <cell r="CP38">
            <v>232.19290675844479</v>
          </cell>
          <cell r="CQ38">
            <v>385.58475977820945</v>
          </cell>
          <cell r="CR38">
            <v>44.523326334846899</v>
          </cell>
          <cell r="CS38">
            <v>74.296007012199482</v>
          </cell>
          <cell r="CT38">
            <v>158.2260192575618</v>
          </cell>
          <cell r="CU38">
            <v>134.98192293609452</v>
          </cell>
          <cell r="CV38">
            <v>38.595584922940347</v>
          </cell>
          <cell r="CW38">
            <v>203.96836258434146</v>
          </cell>
          <cell r="CX38">
            <v>304.38979812400146</v>
          </cell>
          <cell r="CY38">
            <v>202.42903766293139</v>
          </cell>
          <cell r="CZ38">
            <v>138.32797896775975</v>
          </cell>
          <cell r="DA38">
            <v>47.049944913120008</v>
          </cell>
          <cell r="DB38">
            <v>47.79909792493546</v>
          </cell>
          <cell r="DC38">
            <v>105.94585724447555</v>
          </cell>
          <cell r="DD38">
            <v>45.550606590275201</v>
          </cell>
          <cell r="DE38">
            <v>37.655424202798621</v>
          </cell>
          <cell r="DF38">
            <v>360.96259747503501</v>
          </cell>
          <cell r="DG38">
            <v>123.38152031109993</v>
          </cell>
          <cell r="DH38">
            <v>150.3560911483417</v>
          </cell>
          <cell r="DI38">
            <v>77.61546838113938</v>
          </cell>
          <cell r="DJ38">
            <v>339.40136216134579</v>
          </cell>
          <cell r="DK38">
            <v>60.205196067885318</v>
          </cell>
          <cell r="DL38">
            <v>306.51454963990398</v>
          </cell>
          <cell r="DM38">
            <v>123.9703323297033</v>
          </cell>
          <cell r="DN38">
            <v>150.51439442668266</v>
          </cell>
          <cell r="DO38">
            <v>279.07969214303768</v>
          </cell>
          <cell r="DP38">
            <v>140.49663333890419</v>
          </cell>
          <cell r="DQ38">
            <v>167.17136116670534</v>
          </cell>
          <cell r="DR38">
            <v>402.63765454337198</v>
          </cell>
          <cell r="DS38">
            <v>114.48148438524048</v>
          </cell>
          <cell r="DT38">
            <v>93.395193901485669</v>
          </cell>
          <cell r="DU38">
            <v>344.0317988745752</v>
          </cell>
          <cell r="DV38">
            <v>61.27647855012475</v>
          </cell>
          <cell r="DW38">
            <v>265.8479621214978</v>
          </cell>
          <cell r="DX38">
            <v>48.717670452939039</v>
          </cell>
          <cell r="DY38">
            <v>70.862645222326847</v>
          </cell>
          <cell r="DZ38">
            <v>111.91775547034055</v>
          </cell>
          <cell r="EA38">
            <v>209.03283428977591</v>
          </cell>
          <cell r="EB38">
            <v>308.62850167999306</v>
          </cell>
          <cell r="EC38">
            <v>55.412903970523935</v>
          </cell>
          <cell r="ED38">
            <v>154.72879807003008</v>
          </cell>
          <cell r="EE38">
            <v>369.9870588924681</v>
          </cell>
          <cell r="EF38">
            <v>54.029186691901813</v>
          </cell>
          <cell r="EG38">
            <v>201.39432230105945</v>
          </cell>
          <cell r="EH38">
            <v>122.30292282322782</v>
          </cell>
          <cell r="EI38">
            <v>322.56770624246252</v>
          </cell>
          <cell r="EJ38">
            <v>325.28793559017629</v>
          </cell>
          <cell r="EK38">
            <v>315.75614804455915</v>
          </cell>
          <cell r="EL38">
            <v>62.030790696880857</v>
          </cell>
          <cell r="EM38">
            <v>168.5158693177186</v>
          </cell>
          <cell r="EN38">
            <v>166.3832540702827</v>
          </cell>
          <cell r="EO38">
            <v>56.044619112499738</v>
          </cell>
          <cell r="EP38">
            <v>48.369433577462374</v>
          </cell>
          <cell r="EQ38">
            <v>70.23346683169963</v>
          </cell>
          <cell r="ER38">
            <v>38.437493124300772</v>
          </cell>
          <cell r="ES38">
            <v>370.99979403234715</v>
          </cell>
          <cell r="ET38">
            <v>404.28209036005245</v>
          </cell>
          <cell r="EU38">
            <v>128.59884578563376</v>
          </cell>
          <cell r="EV38">
            <v>201.43115978675058</v>
          </cell>
          <cell r="EW38">
            <v>382.78889959860669</v>
          </cell>
          <cell r="EX38">
            <v>124.59409488123819</v>
          </cell>
          <cell r="EY38">
            <v>136.28482769040443</v>
          </cell>
          <cell r="EZ38">
            <v>298.40468012975276</v>
          </cell>
          <cell r="FA38">
            <v>49.095714998759114</v>
          </cell>
          <cell r="FB38">
            <v>127.4979839656653</v>
          </cell>
          <cell r="FC38">
            <v>88.188771891557707</v>
          </cell>
          <cell r="FD38">
            <v>246.86071004497194</v>
          </cell>
          <cell r="FE38">
            <v>270.62639950787826</v>
          </cell>
          <cell r="FF38">
            <v>165.70653062546469</v>
          </cell>
          <cell r="FG38">
            <v>248.07788783483423</v>
          </cell>
          <cell r="FH38">
            <v>220.95424794733435</v>
          </cell>
          <cell r="FI38">
            <v>324.32126651917304</v>
          </cell>
          <cell r="FJ38">
            <v>159.72678135264479</v>
          </cell>
          <cell r="FK38">
            <v>117.91319495515837</v>
          </cell>
          <cell r="FL38">
            <v>351.15589273207803</v>
          </cell>
          <cell r="FM38">
            <v>139.30631536099727</v>
          </cell>
          <cell r="FN38">
            <v>359.72978164487319</v>
          </cell>
          <cell r="FO38">
            <v>59.115065835231064</v>
          </cell>
          <cell r="FP38">
            <v>114.69755397522751</v>
          </cell>
          <cell r="FQ38">
            <v>148.51487815424866</v>
          </cell>
          <cell r="FR38">
            <v>344.50789640720302</v>
          </cell>
          <cell r="FS38">
            <v>249.40454884538332</v>
          </cell>
          <cell r="FT38">
            <v>210.68577701102456</v>
          </cell>
          <cell r="FU38">
            <v>173.89299606997736</v>
          </cell>
          <cell r="FV38">
            <v>210.10648968413614</v>
          </cell>
          <cell r="FW38">
            <v>419.64097974716572</v>
          </cell>
          <cell r="FX38">
            <v>44.962061554468796</v>
          </cell>
          <cell r="FY38">
            <v>83.627079745623107</v>
          </cell>
          <cell r="FZ38">
            <v>182.16386568428811</v>
          </cell>
          <cell r="GA38">
            <v>120.50856131764719</v>
          </cell>
          <cell r="GB38">
            <v>90.895007587777371</v>
          </cell>
          <cell r="GC38">
            <v>315.0757685844186</v>
          </cell>
          <cell r="GD38">
            <v>57.509387615966737</v>
          </cell>
          <cell r="GE38">
            <v>279.87689361609932</v>
          </cell>
          <cell r="GF38">
            <v>142.07062552618996</v>
          </cell>
          <cell r="GG38">
            <v>91.82695017211158</v>
          </cell>
          <cell r="GH38">
            <v>246.93641553526504</v>
          </cell>
          <cell r="GI38">
            <v>75.18062212220417</v>
          </cell>
          <cell r="GJ38">
            <v>45.409355196761638</v>
          </cell>
          <cell r="GK38">
            <v>153.95860429311455</v>
          </cell>
          <cell r="GL38">
            <v>297.37082982568751</v>
          </cell>
          <cell r="GM38">
            <v>98.732529436043109</v>
          </cell>
          <cell r="GN38">
            <v>341.95933858510125</v>
          </cell>
          <cell r="GO38">
            <v>197.45913402375956</v>
          </cell>
          <cell r="GP38">
            <v>236.94283322284028</v>
          </cell>
          <cell r="GQ38">
            <v>59.406914160368601</v>
          </cell>
          <cell r="GR38">
            <v>74.927391068166187</v>
          </cell>
          <cell r="GS38">
            <v>48.130351312943269</v>
          </cell>
          <cell r="GT38">
            <v>127.19233935337401</v>
          </cell>
          <cell r="GU38">
            <v>162.55984207458565</v>
          </cell>
          <cell r="GV38">
            <v>118.25918842073301</v>
          </cell>
          <cell r="GW38">
            <v>43.446840364269733</v>
          </cell>
          <cell r="GX38">
            <v>142.62586176155693</v>
          </cell>
          <cell r="GY38">
            <v>81.505915233949992</v>
          </cell>
          <cell r="GZ38">
            <v>88.766873707741198</v>
          </cell>
          <cell r="HA38">
            <v>239.44246692833838</v>
          </cell>
          <cell r="HB38">
            <v>61.409723907892023</v>
          </cell>
          <cell r="HC38">
            <v>378.00255503962774</v>
          </cell>
          <cell r="HD38">
            <v>135.27291983771053</v>
          </cell>
          <cell r="HE38">
            <v>318.34740177982405</v>
          </cell>
          <cell r="HF38">
            <v>344.52609414094718</v>
          </cell>
          <cell r="HG38">
            <v>64.695900109421487</v>
          </cell>
          <cell r="HH38">
            <v>149.04164737828384</v>
          </cell>
          <cell r="HI38">
            <v>124.35167953829381</v>
          </cell>
        </row>
        <row r="39">
          <cell r="B39" t="str">
            <v>permanent crops, non-irrigated, intensive</v>
          </cell>
          <cell r="C39">
            <v>130.87069634689283</v>
          </cell>
          <cell r="D39">
            <v>40.006674202798621</v>
          </cell>
          <cell r="E39">
            <v>421.99222974716571</v>
          </cell>
          <cell r="F39">
            <v>51.29609918355191</v>
          </cell>
          <cell r="G39">
            <v>150.24508841345002</v>
          </cell>
          <cell r="H39">
            <v>60.324744358245468</v>
          </cell>
          <cell r="I39">
            <v>273.37044349521574</v>
          </cell>
          <cell r="J39">
            <v>182.07384041394803</v>
          </cell>
          <cell r="K39">
            <v>148.74551606301952</v>
          </cell>
          <cell r="L39">
            <v>151.53777607035067</v>
          </cell>
          <cell r="M39">
            <v>101.68838852536931</v>
          </cell>
          <cell r="N39">
            <v>70.848083392782087</v>
          </cell>
          <cell r="O39">
            <v>113.40448722127485</v>
          </cell>
          <cell r="P39">
            <v>41.048319805901464</v>
          </cell>
          <cell r="Q39">
            <v>236.50545398035899</v>
          </cell>
          <cell r="R39">
            <v>40.910153738025826</v>
          </cell>
          <cell r="S39">
            <v>119.17836576424409</v>
          </cell>
          <cell r="T39">
            <v>50.754915732917453</v>
          </cell>
          <cell r="U39">
            <v>234.1052443400778</v>
          </cell>
          <cell r="V39">
            <v>180.5278322940994</v>
          </cell>
          <cell r="W39">
            <v>122.72117505421863</v>
          </cell>
          <cell r="X39">
            <v>154.53968613883291</v>
          </cell>
          <cell r="Y39">
            <v>278.65888119119654</v>
          </cell>
          <cell r="Z39">
            <v>151.27571834256014</v>
          </cell>
          <cell r="AA39">
            <v>193.0057825394766</v>
          </cell>
          <cell r="AB39">
            <v>280.59083945891581</v>
          </cell>
          <cell r="AC39">
            <v>109.29270241899316</v>
          </cell>
          <cell r="AD39">
            <v>191.77844653521953</v>
          </cell>
          <cell r="AE39">
            <v>114.25488685207661</v>
          </cell>
          <cell r="AF39">
            <v>246.57216732529591</v>
          </cell>
          <cell r="AG39">
            <v>272.80929099844843</v>
          </cell>
          <cell r="AH39">
            <v>362.50044623522666</v>
          </cell>
          <cell r="AI39">
            <v>150.31967089661075</v>
          </cell>
          <cell r="AJ39">
            <v>115.89475856181684</v>
          </cell>
          <cell r="AK39">
            <v>231.20872834941252</v>
          </cell>
          <cell r="AL39">
            <v>246.08639085620004</v>
          </cell>
          <cell r="AM39">
            <v>294.31447161157161</v>
          </cell>
          <cell r="AN39">
            <v>47.786013812519379</v>
          </cell>
          <cell r="AO39">
            <v>143.97818560063973</v>
          </cell>
          <cell r="AP39">
            <v>129.62906033845013</v>
          </cell>
          <cell r="AQ39">
            <v>215.46630061659272</v>
          </cell>
          <cell r="AR39">
            <v>128.39231102806266</v>
          </cell>
          <cell r="AS39">
            <v>205.17334977521716</v>
          </cell>
          <cell r="AT39">
            <v>151.79081539140509</v>
          </cell>
          <cell r="AU39">
            <v>384.73194648208323</v>
          </cell>
          <cell r="AV39">
            <v>332.45199700119178</v>
          </cell>
          <cell r="AW39">
            <v>197.6623686251512</v>
          </cell>
          <cell r="AX39">
            <v>198.00519940074707</v>
          </cell>
          <cell r="AY39">
            <v>402.09605295679256</v>
          </cell>
          <cell r="AZ39">
            <v>213.23959423934107</v>
          </cell>
          <cell r="BA39">
            <v>176.47421723044062</v>
          </cell>
          <cell r="BB39">
            <v>181.16728204506984</v>
          </cell>
          <cell r="BC39">
            <v>127.75060022232643</v>
          </cell>
          <cell r="BD39">
            <v>98.876163371987246</v>
          </cell>
          <cell r="BE39">
            <v>151.23926477888159</v>
          </cell>
          <cell r="BF39">
            <v>126.98229159962287</v>
          </cell>
          <cell r="BG39">
            <v>55.803152646310359</v>
          </cell>
          <cell r="BH39">
            <v>364.38353597471138</v>
          </cell>
          <cell r="BI39">
            <v>290.19772384208073</v>
          </cell>
          <cell r="BJ39">
            <v>356.89719273393422</v>
          </cell>
          <cell r="BK39">
            <v>73.275038676879817</v>
          </cell>
          <cell r="BL39">
            <v>338.52866926503594</v>
          </cell>
          <cell r="BM39">
            <v>351.8442974351513</v>
          </cell>
          <cell r="BN39">
            <v>40.666630547159286</v>
          </cell>
          <cell r="BO39">
            <v>124.8994172670555</v>
          </cell>
          <cell r="BP39">
            <v>187.1327482247541</v>
          </cell>
          <cell r="BQ39">
            <v>53.602859643375659</v>
          </cell>
          <cell r="BR39">
            <v>67.182418739515583</v>
          </cell>
          <cell r="BS39">
            <v>361.20195636603199</v>
          </cell>
          <cell r="BT39">
            <v>91.588900497586351</v>
          </cell>
          <cell r="BU39">
            <v>151.29333657267165</v>
          </cell>
          <cell r="BV39">
            <v>344.85226919952527</v>
          </cell>
          <cell r="BW39">
            <v>293.38783344258542</v>
          </cell>
          <cell r="BX39">
            <v>107.17706044104726</v>
          </cell>
          <cell r="BY39">
            <v>78.575093039793288</v>
          </cell>
          <cell r="BZ39">
            <v>139.18357604661369</v>
          </cell>
          <cell r="CA39">
            <v>193.67413599657445</v>
          </cell>
          <cell r="CB39">
            <v>121.4274507938736</v>
          </cell>
          <cell r="CC39">
            <v>146.39917819993812</v>
          </cell>
          <cell r="CD39">
            <v>42.188884114827353</v>
          </cell>
          <cell r="CE39">
            <v>328.1987276405298</v>
          </cell>
          <cell r="CF39">
            <v>271.38146983359178</v>
          </cell>
          <cell r="CG39">
            <v>336.64274414624953</v>
          </cell>
          <cell r="CH39">
            <v>130.50776203933449</v>
          </cell>
          <cell r="CI39">
            <v>297.77869695175946</v>
          </cell>
          <cell r="CJ39">
            <v>195.91962596767294</v>
          </cell>
          <cell r="CK39">
            <v>312.19604627606452</v>
          </cell>
          <cell r="CL39">
            <v>300.34508087220763</v>
          </cell>
          <cell r="CM39">
            <v>317.21737403574014</v>
          </cell>
          <cell r="CN39">
            <v>122.09927144679261</v>
          </cell>
          <cell r="CO39">
            <v>173.2297322804867</v>
          </cell>
          <cell r="CP39">
            <v>246.79891891647372</v>
          </cell>
          <cell r="CQ39">
            <v>387.93600977820944</v>
          </cell>
          <cell r="CR39">
            <v>46.882638104403107</v>
          </cell>
          <cell r="CS39">
            <v>76.863513041369771</v>
          </cell>
          <cell r="CT39">
            <v>161.28931067119572</v>
          </cell>
          <cell r="CU39">
            <v>137.71255633700503</v>
          </cell>
          <cell r="CV39">
            <v>40.95362547171041</v>
          </cell>
          <cell r="CW39">
            <v>215.36583040271441</v>
          </cell>
          <cell r="CX39">
            <v>324.65522717637265</v>
          </cell>
          <cell r="CY39">
            <v>207.84165485290049</v>
          </cell>
          <cell r="CZ39">
            <v>141.00933752388386</v>
          </cell>
          <cell r="DA39">
            <v>49.513792191213625</v>
          </cell>
          <cell r="DB39">
            <v>50.170549364654285</v>
          </cell>
          <cell r="DC39">
            <v>108.29711785050544</v>
          </cell>
          <cell r="DD39">
            <v>47.933925388256746</v>
          </cell>
          <cell r="DE39">
            <v>40.006674202798621</v>
          </cell>
          <cell r="DF39">
            <v>363.31384747503506</v>
          </cell>
          <cell r="DG39">
            <v>125.73584480568913</v>
          </cell>
          <cell r="DH39">
            <v>159.56087108132596</v>
          </cell>
          <cell r="DI39">
            <v>80.376034473809497</v>
          </cell>
          <cell r="DJ39">
            <v>341.75261216134578</v>
          </cell>
          <cell r="DK39">
            <v>62.564787075158442</v>
          </cell>
          <cell r="DL39">
            <v>308.86579963990403</v>
          </cell>
          <cell r="DM39">
            <v>126.32497291733689</v>
          </cell>
          <cell r="DN39">
            <v>154.67023364409732</v>
          </cell>
          <cell r="DO39">
            <v>281.43094214303767</v>
          </cell>
          <cell r="DP39">
            <v>145.19263839482809</v>
          </cell>
          <cell r="DQ39">
            <v>176.87929310894714</v>
          </cell>
          <cell r="DR39">
            <v>404.98890454337197</v>
          </cell>
          <cell r="DS39">
            <v>117.11585535453112</v>
          </cell>
          <cell r="DT39">
            <v>96.787402308596796</v>
          </cell>
          <cell r="DU39">
            <v>346.38304887457519</v>
          </cell>
          <cell r="DV39">
            <v>63.667838325060266</v>
          </cell>
          <cell r="DW39">
            <v>268.19921212149779</v>
          </cell>
          <cell r="DX39">
            <v>51.101592264923376</v>
          </cell>
          <cell r="DY39">
            <v>73.507491863985919</v>
          </cell>
          <cell r="DZ39">
            <v>114.28325880268822</v>
          </cell>
          <cell r="EA39">
            <v>215.3799639885649</v>
          </cell>
          <cell r="EB39">
            <v>310.97975167999306</v>
          </cell>
          <cell r="EC39">
            <v>57.769425436303585</v>
          </cell>
          <cell r="ED39">
            <v>162.4125805030055</v>
          </cell>
          <cell r="EE39">
            <v>372.33830889246809</v>
          </cell>
          <cell r="EF39">
            <v>56.387445324779669</v>
          </cell>
          <cell r="EG39">
            <v>203.74557230105944</v>
          </cell>
          <cell r="EH39">
            <v>124.78992922993714</v>
          </cell>
          <cell r="EI39">
            <v>324.91895624246257</v>
          </cell>
          <cell r="EJ39">
            <v>327.63918559017634</v>
          </cell>
          <cell r="EK39">
            <v>325.40949777633148</v>
          </cell>
          <cell r="EL39">
            <v>64.490405422815172</v>
          </cell>
          <cell r="EM39">
            <v>176.99754719901148</v>
          </cell>
          <cell r="EN39">
            <v>170.1554738394251</v>
          </cell>
          <cell r="EO39">
            <v>58.400908494513011</v>
          </cell>
          <cell r="EP39">
            <v>50.778082723701658</v>
          </cell>
          <cell r="EQ39">
            <v>72.599791643763893</v>
          </cell>
          <cell r="ER39">
            <v>40.794989226393234</v>
          </cell>
          <cell r="ES39">
            <v>373.35104403234715</v>
          </cell>
          <cell r="ET39">
            <v>406.63334036005244</v>
          </cell>
          <cell r="EU39">
            <v>132.90995583014185</v>
          </cell>
          <cell r="EV39">
            <v>203.78240978675058</v>
          </cell>
          <cell r="EW39">
            <v>385.14014959860668</v>
          </cell>
          <cell r="EX39">
            <v>127.61464480508957</v>
          </cell>
          <cell r="EY39">
            <v>143.30904878008931</v>
          </cell>
          <cell r="EZ39">
            <v>300.75593012975276</v>
          </cell>
          <cell r="FA39">
            <v>51.461853553230448</v>
          </cell>
          <cell r="FB39">
            <v>129.92368517377031</v>
          </cell>
          <cell r="FC39">
            <v>90.54024382122283</v>
          </cell>
          <cell r="FD39">
            <v>266.97519035680682</v>
          </cell>
          <cell r="FE39">
            <v>272.97764950787825</v>
          </cell>
          <cell r="FF39">
            <v>173.89550806185531</v>
          </cell>
          <cell r="FG39">
            <v>268.09368834212319</v>
          </cell>
          <cell r="FH39">
            <v>237.42674305165107</v>
          </cell>
          <cell r="FI39">
            <v>326.67251651917303</v>
          </cell>
          <cell r="FJ39">
            <v>167.06141887548972</v>
          </cell>
          <cell r="FK39">
            <v>121.16336720756102</v>
          </cell>
          <cell r="FL39">
            <v>353.50714273207808</v>
          </cell>
          <cell r="FM39">
            <v>143.59833185329396</v>
          </cell>
          <cell r="FN39">
            <v>362.08103164487324</v>
          </cell>
          <cell r="FO39">
            <v>61.568380459225949</v>
          </cell>
          <cell r="FP39">
            <v>117.04880433934041</v>
          </cell>
          <cell r="FQ39">
            <v>151.78372464317027</v>
          </cell>
          <cell r="FR39">
            <v>346.85914640720307</v>
          </cell>
          <cell r="FS39">
            <v>261.34756940082929</v>
          </cell>
          <cell r="FT39">
            <v>223.82940395724611</v>
          </cell>
          <cell r="FU39">
            <v>179.56212043908977</v>
          </cell>
          <cell r="FV39">
            <v>217.17963709965852</v>
          </cell>
          <cell r="FW39">
            <v>421.99222974716571</v>
          </cell>
          <cell r="FX39">
            <v>47.316973931324718</v>
          </cell>
          <cell r="FY39">
            <v>85.978381395491638</v>
          </cell>
          <cell r="FZ39">
            <v>187.36027676540962</v>
          </cell>
          <cell r="GA39">
            <v>124.62808894944568</v>
          </cell>
          <cell r="GB39">
            <v>96.535018842991661</v>
          </cell>
          <cell r="GC39">
            <v>317.42701858441859</v>
          </cell>
          <cell r="GD39">
            <v>60.067425757902662</v>
          </cell>
          <cell r="GE39">
            <v>297.50709930684928</v>
          </cell>
          <cell r="GF39">
            <v>154.78128817056827</v>
          </cell>
          <cell r="GG39">
            <v>94.179344828041906</v>
          </cell>
          <cell r="GH39">
            <v>259.98526179757687</v>
          </cell>
          <cell r="GI39">
            <v>77.838668534783437</v>
          </cell>
          <cell r="GJ39">
            <v>47.760606371417879</v>
          </cell>
          <cell r="GK39">
            <v>162.04328526205614</v>
          </cell>
          <cell r="GL39">
            <v>311.48579650938774</v>
          </cell>
          <cell r="GM39">
            <v>102.27273687597997</v>
          </cell>
          <cell r="GN39">
            <v>344.31058858510124</v>
          </cell>
          <cell r="GO39">
            <v>208.18378917333624</v>
          </cell>
          <cell r="GP39">
            <v>250.25931319805002</v>
          </cell>
          <cell r="GQ39">
            <v>61.761793994199536</v>
          </cell>
          <cell r="GR39">
            <v>78.25892754647505</v>
          </cell>
          <cell r="GS39">
            <v>50.566264871347819</v>
          </cell>
          <cell r="GT39">
            <v>129.86644711444626</v>
          </cell>
          <cell r="GU39">
            <v>172.27153141042703</v>
          </cell>
          <cell r="GV39">
            <v>120.63272486157653</v>
          </cell>
          <cell r="GW39">
            <v>45.862907943542218</v>
          </cell>
          <cell r="GX39">
            <v>145.57154921188499</v>
          </cell>
          <cell r="GY39">
            <v>87.542513992271992</v>
          </cell>
          <cell r="GZ39">
            <v>94.459390067457292</v>
          </cell>
          <cell r="HA39">
            <v>258.23359302257052</v>
          </cell>
          <cell r="HB39">
            <v>63.89018169504984</v>
          </cell>
          <cell r="HC39">
            <v>380.35380503962773</v>
          </cell>
          <cell r="HD39">
            <v>139.90132301056394</v>
          </cell>
          <cell r="HE39">
            <v>320.69865177982399</v>
          </cell>
          <cell r="HF39">
            <v>346.87734414094717</v>
          </cell>
          <cell r="HG39">
            <v>67.050537615274663</v>
          </cell>
          <cell r="HH39">
            <v>155.61235252438618</v>
          </cell>
          <cell r="HI39">
            <v>126.70306632731344</v>
          </cell>
        </row>
        <row r="40">
          <cell r="B40" t="str">
            <v>permanent crops, irrigated</v>
          </cell>
          <cell r="C40">
            <v>130.87069634689283</v>
          </cell>
          <cell r="D40">
            <v>40.006674202798621</v>
          </cell>
          <cell r="E40">
            <v>421.99222974716571</v>
          </cell>
          <cell r="F40">
            <v>51.29609918355191</v>
          </cell>
          <cell r="G40">
            <v>150.24508841345002</v>
          </cell>
          <cell r="H40">
            <v>60.324744358245468</v>
          </cell>
          <cell r="I40">
            <v>273.37044349521574</v>
          </cell>
          <cell r="J40">
            <v>182.07384041394803</v>
          </cell>
          <cell r="K40">
            <v>148.74551606301952</v>
          </cell>
          <cell r="L40">
            <v>151.53777607035067</v>
          </cell>
          <cell r="M40">
            <v>101.68838852536931</v>
          </cell>
          <cell r="N40">
            <v>70.848083392782087</v>
          </cell>
          <cell r="O40">
            <v>113.40448722127485</v>
          </cell>
          <cell r="P40">
            <v>41.048319805901464</v>
          </cell>
          <cell r="Q40">
            <v>236.50545398035899</v>
          </cell>
          <cell r="R40">
            <v>40.910153738025826</v>
          </cell>
          <cell r="S40">
            <v>119.17836576424409</v>
          </cell>
          <cell r="T40">
            <v>50.754915732917453</v>
          </cell>
          <cell r="U40">
            <v>234.1052443400778</v>
          </cell>
          <cell r="V40">
            <v>180.5278322940994</v>
          </cell>
          <cell r="W40">
            <v>122.72117505421863</v>
          </cell>
          <cell r="X40">
            <v>154.53968613883291</v>
          </cell>
          <cell r="Y40">
            <v>278.65888119119654</v>
          </cell>
          <cell r="Z40">
            <v>151.27571834256014</v>
          </cell>
          <cell r="AA40">
            <v>193.0057825394766</v>
          </cell>
          <cell r="AB40">
            <v>280.59083945891581</v>
          </cell>
          <cell r="AC40">
            <v>109.29270241899316</v>
          </cell>
          <cell r="AD40">
            <v>191.77844653521953</v>
          </cell>
          <cell r="AE40">
            <v>114.25488685207661</v>
          </cell>
          <cell r="AF40">
            <v>246.57216732529591</v>
          </cell>
          <cell r="AG40">
            <v>272.80929099844843</v>
          </cell>
          <cell r="AH40">
            <v>362.50044623522666</v>
          </cell>
          <cell r="AI40">
            <v>150.31967089661075</v>
          </cell>
          <cell r="AJ40">
            <v>115.89475856181684</v>
          </cell>
          <cell r="AK40">
            <v>231.20872834941252</v>
          </cell>
          <cell r="AL40">
            <v>246.08639085620004</v>
          </cell>
          <cell r="AM40">
            <v>294.31447161157161</v>
          </cell>
          <cell r="AN40">
            <v>47.786013812519379</v>
          </cell>
          <cell r="AO40">
            <v>143.97818560063973</v>
          </cell>
          <cell r="AP40">
            <v>129.62906033845013</v>
          </cell>
          <cell r="AQ40">
            <v>215.46630061659272</v>
          </cell>
          <cell r="AR40">
            <v>128.39231102806266</v>
          </cell>
          <cell r="AS40">
            <v>205.17334977521716</v>
          </cell>
          <cell r="AT40">
            <v>151.79081539140509</v>
          </cell>
          <cell r="AU40">
            <v>384.73194648208323</v>
          </cell>
          <cell r="AV40">
            <v>332.45199700119178</v>
          </cell>
          <cell r="AW40">
            <v>197.6623686251512</v>
          </cell>
          <cell r="AX40">
            <v>198.00519940074707</v>
          </cell>
          <cell r="AY40">
            <v>402.09605295679256</v>
          </cell>
          <cell r="AZ40">
            <v>213.23959423934107</v>
          </cell>
          <cell r="BA40">
            <v>176.47421723044062</v>
          </cell>
          <cell r="BB40">
            <v>181.16728204506984</v>
          </cell>
          <cell r="BC40">
            <v>127.75060022232643</v>
          </cell>
          <cell r="BD40">
            <v>98.876163371987246</v>
          </cell>
          <cell r="BE40">
            <v>151.23926477888159</v>
          </cell>
          <cell r="BF40">
            <v>126.98229159962287</v>
          </cell>
          <cell r="BG40">
            <v>55.803152646310359</v>
          </cell>
          <cell r="BH40">
            <v>364.38353597471138</v>
          </cell>
          <cell r="BI40">
            <v>290.19772384208073</v>
          </cell>
          <cell r="BJ40">
            <v>356.89719273393422</v>
          </cell>
          <cell r="BK40">
            <v>73.275038676879817</v>
          </cell>
          <cell r="BL40">
            <v>338.52866926503594</v>
          </cell>
          <cell r="BM40">
            <v>351.8442974351513</v>
          </cell>
          <cell r="BN40">
            <v>40.666630547159286</v>
          </cell>
          <cell r="BO40">
            <v>124.8994172670555</v>
          </cell>
          <cell r="BP40">
            <v>187.1327482247541</v>
          </cell>
          <cell r="BQ40">
            <v>53.602859643375659</v>
          </cell>
          <cell r="BR40">
            <v>67.182418739515583</v>
          </cell>
          <cell r="BS40">
            <v>361.20195636603199</v>
          </cell>
          <cell r="BT40">
            <v>91.588900497586351</v>
          </cell>
          <cell r="BU40">
            <v>151.29333657267165</v>
          </cell>
          <cell r="BV40">
            <v>344.85226919952527</v>
          </cell>
          <cell r="BW40">
            <v>293.38783344258542</v>
          </cell>
          <cell r="BX40">
            <v>107.17706044104726</v>
          </cell>
          <cell r="BY40">
            <v>78.575093039793288</v>
          </cell>
          <cell r="BZ40">
            <v>139.18357604661369</v>
          </cell>
          <cell r="CA40">
            <v>193.67413599657445</v>
          </cell>
          <cell r="CB40">
            <v>121.4274507938736</v>
          </cell>
          <cell r="CC40">
            <v>146.39917819993812</v>
          </cell>
          <cell r="CD40">
            <v>42.188884114827353</v>
          </cell>
          <cell r="CE40">
            <v>328.1987276405298</v>
          </cell>
          <cell r="CF40">
            <v>271.38146983359178</v>
          </cell>
          <cell r="CG40">
            <v>336.64274414624953</v>
          </cell>
          <cell r="CH40">
            <v>130.50776203933449</v>
          </cell>
          <cell r="CI40">
            <v>297.77869695175946</v>
          </cell>
          <cell r="CJ40">
            <v>195.91962596767294</v>
          </cell>
          <cell r="CK40">
            <v>312.19604627606452</v>
          </cell>
          <cell r="CL40">
            <v>300.34508087220763</v>
          </cell>
          <cell r="CM40">
            <v>317.21737403574014</v>
          </cell>
          <cell r="CN40">
            <v>122.09927144679261</v>
          </cell>
          <cell r="CO40">
            <v>173.2297322804867</v>
          </cell>
          <cell r="CP40">
            <v>246.79891891647372</v>
          </cell>
          <cell r="CQ40">
            <v>387.93600977820944</v>
          </cell>
          <cell r="CR40">
            <v>46.882638104403107</v>
          </cell>
          <cell r="CS40">
            <v>76.863513041369771</v>
          </cell>
          <cell r="CT40">
            <v>161.28931067119572</v>
          </cell>
          <cell r="CU40">
            <v>137.71255633700503</v>
          </cell>
          <cell r="CV40">
            <v>40.95362547171041</v>
          </cell>
          <cell r="CW40">
            <v>215.36583040271441</v>
          </cell>
          <cell r="CX40">
            <v>324.65522717637265</v>
          </cell>
          <cell r="CY40">
            <v>207.84165485290049</v>
          </cell>
          <cell r="CZ40">
            <v>141.00933752388386</v>
          </cell>
          <cell r="DA40">
            <v>49.513792191213625</v>
          </cell>
          <cell r="DB40">
            <v>50.170549364654285</v>
          </cell>
          <cell r="DC40">
            <v>108.29711785050544</v>
          </cell>
          <cell r="DD40">
            <v>47.933925388256746</v>
          </cell>
          <cell r="DE40">
            <v>40.006674202798621</v>
          </cell>
          <cell r="DF40">
            <v>363.31384747503506</v>
          </cell>
          <cell r="DG40">
            <v>125.73584480568913</v>
          </cell>
          <cell r="DH40">
            <v>159.56087108132596</v>
          </cell>
          <cell r="DI40">
            <v>80.376034473809497</v>
          </cell>
          <cell r="DJ40">
            <v>341.75261216134578</v>
          </cell>
          <cell r="DK40">
            <v>62.564787075158442</v>
          </cell>
          <cell r="DL40">
            <v>308.86579963990403</v>
          </cell>
          <cell r="DM40">
            <v>126.32497291733689</v>
          </cell>
          <cell r="DN40">
            <v>154.67023364409732</v>
          </cell>
          <cell r="DO40">
            <v>281.43094214303767</v>
          </cell>
          <cell r="DP40">
            <v>145.19263839482809</v>
          </cell>
          <cell r="DQ40">
            <v>176.87929310894714</v>
          </cell>
          <cell r="DR40">
            <v>404.98890454337197</v>
          </cell>
          <cell r="DS40">
            <v>117.11585535453112</v>
          </cell>
          <cell r="DT40">
            <v>96.787402308596796</v>
          </cell>
          <cell r="DU40">
            <v>346.38304887457519</v>
          </cell>
          <cell r="DV40">
            <v>63.667838325060266</v>
          </cell>
          <cell r="DW40">
            <v>268.19921212149779</v>
          </cell>
          <cell r="DX40">
            <v>51.101592264923376</v>
          </cell>
          <cell r="DY40">
            <v>73.507491863985919</v>
          </cell>
          <cell r="DZ40">
            <v>114.28325880268822</v>
          </cell>
          <cell r="EA40">
            <v>215.3799639885649</v>
          </cell>
          <cell r="EB40">
            <v>310.97975167999306</v>
          </cell>
          <cell r="EC40">
            <v>57.769425436303585</v>
          </cell>
          <cell r="ED40">
            <v>162.4125805030055</v>
          </cell>
          <cell r="EE40">
            <v>372.33830889246809</v>
          </cell>
          <cell r="EF40">
            <v>56.387445324779669</v>
          </cell>
          <cell r="EG40">
            <v>203.74557230105944</v>
          </cell>
          <cell r="EH40">
            <v>124.78992922993714</v>
          </cell>
          <cell r="EI40">
            <v>324.91895624246257</v>
          </cell>
          <cell r="EJ40">
            <v>327.63918559017634</v>
          </cell>
          <cell r="EK40">
            <v>325.40949777633148</v>
          </cell>
          <cell r="EL40">
            <v>64.490405422815172</v>
          </cell>
          <cell r="EM40">
            <v>176.99754719901148</v>
          </cell>
          <cell r="EN40">
            <v>170.1554738394251</v>
          </cell>
          <cell r="EO40">
            <v>58.400908494513011</v>
          </cell>
          <cell r="EP40">
            <v>50.778082723701658</v>
          </cell>
          <cell r="EQ40">
            <v>72.599791643763893</v>
          </cell>
          <cell r="ER40">
            <v>40.794989226393234</v>
          </cell>
          <cell r="ES40">
            <v>373.35104403234715</v>
          </cell>
          <cell r="ET40">
            <v>406.63334036005244</v>
          </cell>
          <cell r="EU40">
            <v>132.90995583014185</v>
          </cell>
          <cell r="EV40">
            <v>203.78240978675058</v>
          </cell>
          <cell r="EW40">
            <v>385.14014959860668</v>
          </cell>
          <cell r="EX40">
            <v>127.61464480508957</v>
          </cell>
          <cell r="EY40">
            <v>143.30904878008931</v>
          </cell>
          <cell r="EZ40">
            <v>300.75593012975276</v>
          </cell>
          <cell r="FA40">
            <v>51.461853553230448</v>
          </cell>
          <cell r="FB40">
            <v>129.92368517377031</v>
          </cell>
          <cell r="FC40">
            <v>90.54024382122283</v>
          </cell>
          <cell r="FD40">
            <v>266.97519035680682</v>
          </cell>
          <cell r="FE40">
            <v>272.97764950787825</v>
          </cell>
          <cell r="FF40">
            <v>173.89550806185531</v>
          </cell>
          <cell r="FG40">
            <v>268.09368834212319</v>
          </cell>
          <cell r="FH40">
            <v>237.42674305165107</v>
          </cell>
          <cell r="FI40">
            <v>326.67251651917303</v>
          </cell>
          <cell r="FJ40">
            <v>167.06141887548972</v>
          </cell>
          <cell r="FK40">
            <v>121.16336720756102</v>
          </cell>
          <cell r="FL40">
            <v>353.50714273207808</v>
          </cell>
          <cell r="FM40">
            <v>143.59833185329396</v>
          </cell>
          <cell r="FN40">
            <v>362.08103164487324</v>
          </cell>
          <cell r="FO40">
            <v>61.568380459225949</v>
          </cell>
          <cell r="FP40">
            <v>117.04880433934041</v>
          </cell>
          <cell r="FQ40">
            <v>151.78372464317027</v>
          </cell>
          <cell r="FR40">
            <v>346.85914640720307</v>
          </cell>
          <cell r="FS40">
            <v>261.34756940082929</v>
          </cell>
          <cell r="FT40">
            <v>223.82940395724611</v>
          </cell>
          <cell r="FU40">
            <v>179.56212043908977</v>
          </cell>
          <cell r="FV40">
            <v>217.17963709965852</v>
          </cell>
          <cell r="FW40">
            <v>421.99222974716571</v>
          </cell>
          <cell r="FX40">
            <v>47.316973931324718</v>
          </cell>
          <cell r="FY40">
            <v>85.978381395491638</v>
          </cell>
          <cell r="FZ40">
            <v>187.36027676540962</v>
          </cell>
          <cell r="GA40">
            <v>124.62808894944568</v>
          </cell>
          <cell r="GB40">
            <v>96.535018842991661</v>
          </cell>
          <cell r="GC40">
            <v>317.42701858441859</v>
          </cell>
          <cell r="GD40">
            <v>60.067425757902662</v>
          </cell>
          <cell r="GE40">
            <v>297.50709930684928</v>
          </cell>
          <cell r="GF40">
            <v>154.78128817056827</v>
          </cell>
          <cell r="GG40">
            <v>94.179344828041906</v>
          </cell>
          <cell r="GH40">
            <v>259.98526179757687</v>
          </cell>
          <cell r="GI40">
            <v>77.838668534783437</v>
          </cell>
          <cell r="GJ40">
            <v>47.760606371417879</v>
          </cell>
          <cell r="GK40">
            <v>162.04328526205614</v>
          </cell>
          <cell r="GL40">
            <v>311.48579650938774</v>
          </cell>
          <cell r="GM40">
            <v>102.27273687597997</v>
          </cell>
          <cell r="GN40">
            <v>344.31058858510124</v>
          </cell>
          <cell r="GO40">
            <v>208.18378917333624</v>
          </cell>
          <cell r="GP40">
            <v>250.25931319805002</v>
          </cell>
          <cell r="GQ40">
            <v>61.761793994199536</v>
          </cell>
          <cell r="GR40">
            <v>78.25892754647505</v>
          </cell>
          <cell r="GS40">
            <v>50.566264871347819</v>
          </cell>
          <cell r="GT40">
            <v>129.86644711444626</v>
          </cell>
          <cell r="GU40">
            <v>172.27153141042703</v>
          </cell>
          <cell r="GV40">
            <v>120.63272486157653</v>
          </cell>
          <cell r="GW40">
            <v>45.862907943542218</v>
          </cell>
          <cell r="GX40">
            <v>145.57154921188499</v>
          </cell>
          <cell r="GY40">
            <v>87.542513992271992</v>
          </cell>
          <cell r="GZ40">
            <v>94.459390067457292</v>
          </cell>
          <cell r="HA40">
            <v>258.23359302257052</v>
          </cell>
          <cell r="HB40">
            <v>63.89018169504984</v>
          </cell>
          <cell r="HC40">
            <v>380.35380503962773</v>
          </cell>
          <cell r="HD40">
            <v>139.90132301056394</v>
          </cell>
          <cell r="HE40">
            <v>320.69865177982399</v>
          </cell>
          <cell r="HF40">
            <v>346.87734414094717</v>
          </cell>
          <cell r="HG40">
            <v>67.050537615274663</v>
          </cell>
          <cell r="HH40">
            <v>155.61235252438618</v>
          </cell>
          <cell r="HI40">
            <v>126.70306632731344</v>
          </cell>
        </row>
        <row r="41">
          <cell r="B41" t="str">
            <v>permanent crops, irrigated, extensive</v>
          </cell>
          <cell r="C41">
            <v>123.56944634689282</v>
          </cell>
          <cell r="D41">
            <v>37.655424202798621</v>
          </cell>
          <cell r="E41">
            <v>419.64097974716572</v>
          </cell>
          <cell r="F41">
            <v>48.918325223398412</v>
          </cell>
          <cell r="G41">
            <v>143.74310393583161</v>
          </cell>
          <cell r="H41">
            <v>57.909588566973994</v>
          </cell>
          <cell r="I41">
            <v>253.68343966170545</v>
          </cell>
          <cell r="J41">
            <v>171.96455030700585</v>
          </cell>
          <cell r="K41">
            <v>143.70263725820072</v>
          </cell>
          <cell r="L41">
            <v>146.71233739206821</v>
          </cell>
          <cell r="M41">
            <v>97.456838296855352</v>
          </cell>
          <cell r="N41">
            <v>68.458525514871724</v>
          </cell>
          <cell r="O41">
            <v>110.22739580603614</v>
          </cell>
          <cell r="P41">
            <v>38.689327277250079</v>
          </cell>
          <cell r="Q41">
            <v>226.26919810525061</v>
          </cell>
          <cell r="R41">
            <v>38.555250938987548</v>
          </cell>
          <cell r="S41">
            <v>115.41277006536676</v>
          </cell>
          <cell r="T41">
            <v>48.385773558471875</v>
          </cell>
          <cell r="U41">
            <v>224.91518027562566</v>
          </cell>
          <cell r="V41">
            <v>173.20260886222385</v>
          </cell>
          <cell r="W41">
            <v>120.36770098144758</v>
          </cell>
          <cell r="X41">
            <v>151.2350550575573</v>
          </cell>
          <cell r="Y41">
            <v>262.45939153828562</v>
          </cell>
          <cell r="Z41">
            <v>145.10631154289285</v>
          </cell>
          <cell r="AA41">
            <v>190.65453253947661</v>
          </cell>
          <cell r="AB41">
            <v>262.62665661660276</v>
          </cell>
          <cell r="AC41">
            <v>106.65119901713882</v>
          </cell>
          <cell r="AD41">
            <v>186.26799612090377</v>
          </cell>
          <cell r="AE41">
            <v>111.90362870275551</v>
          </cell>
          <cell r="AF41">
            <v>234.11588975992319</v>
          </cell>
          <cell r="AG41">
            <v>261.13895411884425</v>
          </cell>
          <cell r="AH41">
            <v>360.14919623522667</v>
          </cell>
          <cell r="AI41">
            <v>145.29152787555591</v>
          </cell>
          <cell r="AJ41">
            <v>113.54350775475147</v>
          </cell>
          <cell r="AK41">
            <v>215.0766800419585</v>
          </cell>
          <cell r="AL41">
            <v>232.40527702732132</v>
          </cell>
          <cell r="AM41">
            <v>274.6727752444437</v>
          </cell>
          <cell r="AN41">
            <v>45.434763708421208</v>
          </cell>
          <cell r="AO41">
            <v>139.17543948431532</v>
          </cell>
          <cell r="AP41">
            <v>124.54941109482273</v>
          </cell>
          <cell r="AQ41">
            <v>204.76808393616523</v>
          </cell>
          <cell r="AR41">
            <v>125.62259365267712</v>
          </cell>
          <cell r="AS41">
            <v>198.55765945815534</v>
          </cell>
          <cell r="AT41">
            <v>147.89341198404355</v>
          </cell>
          <cell r="AU41">
            <v>382.38069648208318</v>
          </cell>
          <cell r="AV41">
            <v>330.10074700119179</v>
          </cell>
          <cell r="AW41">
            <v>187.50224716645002</v>
          </cell>
          <cell r="AX41">
            <v>187.18943713676825</v>
          </cell>
          <cell r="AY41">
            <v>399.74480295679257</v>
          </cell>
          <cell r="AZ41">
            <v>202.15624234291175</v>
          </cell>
          <cell r="BA41">
            <v>172.5558518799939</v>
          </cell>
          <cell r="BB41">
            <v>173.91017325693056</v>
          </cell>
          <cell r="BC41">
            <v>123.84019597305569</v>
          </cell>
          <cell r="BD41">
            <v>94.502803375375976</v>
          </cell>
          <cell r="BE41">
            <v>147.26521132845789</v>
          </cell>
          <cell r="BF41">
            <v>124.27295265895846</v>
          </cell>
          <cell r="BG41">
            <v>53.446095813570309</v>
          </cell>
          <cell r="BH41">
            <v>362.03228597471139</v>
          </cell>
          <cell r="BI41">
            <v>287.84647384208074</v>
          </cell>
          <cell r="BJ41">
            <v>354.54594273393428</v>
          </cell>
          <cell r="BK41">
            <v>70.92006313408794</v>
          </cell>
          <cell r="BL41">
            <v>336.17741926503595</v>
          </cell>
          <cell r="BM41">
            <v>349.49304743515131</v>
          </cell>
          <cell r="BN41">
            <v>38.293157805815795</v>
          </cell>
          <cell r="BO41">
            <v>122.54672652231218</v>
          </cell>
          <cell r="BP41">
            <v>176.62889007365598</v>
          </cell>
          <cell r="BQ41">
            <v>51.251609535819441</v>
          </cell>
          <cell r="BR41">
            <v>63.691350503245594</v>
          </cell>
          <cell r="BS41">
            <v>358.85070636603206</v>
          </cell>
          <cell r="BT41">
            <v>89.237612900880862</v>
          </cell>
          <cell r="BU41">
            <v>147.95345438540164</v>
          </cell>
          <cell r="BV41">
            <v>342.50101919952527</v>
          </cell>
          <cell r="BW41">
            <v>287.61232642792459</v>
          </cell>
          <cell r="BX41">
            <v>104.82581000807193</v>
          </cell>
          <cell r="BY41">
            <v>75.191382589533362</v>
          </cell>
          <cell r="BZ41">
            <v>135.80805910554486</v>
          </cell>
          <cell r="CA41">
            <v>184.60304520114008</v>
          </cell>
          <cell r="CB41">
            <v>112.01478572648709</v>
          </cell>
          <cell r="CC41">
            <v>137.02285305888361</v>
          </cell>
          <cell r="CD41">
            <v>39.837631746393377</v>
          </cell>
          <cell r="CE41">
            <v>325.8474776405298</v>
          </cell>
          <cell r="CF41">
            <v>256.6863933618626</v>
          </cell>
          <cell r="CG41">
            <v>334.29149414624953</v>
          </cell>
          <cell r="CH41">
            <v>127.87098089346027</v>
          </cell>
          <cell r="CI41">
            <v>295.42744695175941</v>
          </cell>
          <cell r="CJ41">
            <v>186.55063664428693</v>
          </cell>
          <cell r="CK41">
            <v>309.84479627606453</v>
          </cell>
          <cell r="CL41">
            <v>297.99383087220764</v>
          </cell>
          <cell r="CM41">
            <v>314.86612403574014</v>
          </cell>
          <cell r="CN41">
            <v>119.47307282927963</v>
          </cell>
          <cell r="CO41">
            <v>170.87848019496289</v>
          </cell>
          <cell r="CP41">
            <v>232.19290675844479</v>
          </cell>
          <cell r="CQ41">
            <v>385.58475977820945</v>
          </cell>
          <cell r="CR41">
            <v>44.523326334846899</v>
          </cell>
          <cell r="CS41">
            <v>74.296007012199482</v>
          </cell>
          <cell r="CT41">
            <v>158.2260192575618</v>
          </cell>
          <cell r="CU41">
            <v>134.98192293609452</v>
          </cell>
          <cell r="CV41">
            <v>38.595584922940347</v>
          </cell>
          <cell r="CW41">
            <v>203.96836258434146</v>
          </cell>
          <cell r="CX41">
            <v>304.38979812400146</v>
          </cell>
          <cell r="CY41">
            <v>202.42903766293139</v>
          </cell>
          <cell r="CZ41">
            <v>138.32797896775975</v>
          </cell>
          <cell r="DA41">
            <v>47.049944913120008</v>
          </cell>
          <cell r="DB41">
            <v>47.79909792493546</v>
          </cell>
          <cell r="DC41">
            <v>105.94585724447555</v>
          </cell>
          <cell r="DD41">
            <v>45.550606590275201</v>
          </cell>
          <cell r="DE41">
            <v>37.655424202798621</v>
          </cell>
          <cell r="DF41">
            <v>360.96259747503501</v>
          </cell>
          <cell r="DG41">
            <v>123.38152031109993</v>
          </cell>
          <cell r="DH41">
            <v>150.3560911483417</v>
          </cell>
          <cell r="DI41">
            <v>77.61546838113938</v>
          </cell>
          <cell r="DJ41">
            <v>339.40136216134579</v>
          </cell>
          <cell r="DK41">
            <v>60.205196067885318</v>
          </cell>
          <cell r="DL41">
            <v>306.51454963990398</v>
          </cell>
          <cell r="DM41">
            <v>123.9703323297033</v>
          </cell>
          <cell r="DN41">
            <v>150.51439442668266</v>
          </cell>
          <cell r="DO41">
            <v>279.07969214303768</v>
          </cell>
          <cell r="DP41">
            <v>140.49663333890419</v>
          </cell>
          <cell r="DQ41">
            <v>167.17136116670534</v>
          </cell>
          <cell r="DR41">
            <v>402.63765454337198</v>
          </cell>
          <cell r="DS41">
            <v>114.48148438524048</v>
          </cell>
          <cell r="DT41">
            <v>93.395193901485669</v>
          </cell>
          <cell r="DU41">
            <v>344.0317988745752</v>
          </cell>
          <cell r="DV41">
            <v>61.27647855012475</v>
          </cell>
          <cell r="DW41">
            <v>265.8479621214978</v>
          </cell>
          <cell r="DX41">
            <v>48.717670452939039</v>
          </cell>
          <cell r="DY41">
            <v>70.862645222326847</v>
          </cell>
          <cell r="DZ41">
            <v>111.91775547034055</v>
          </cell>
          <cell r="EA41">
            <v>209.03283428977591</v>
          </cell>
          <cell r="EB41">
            <v>308.62850167999306</v>
          </cell>
          <cell r="EC41">
            <v>55.412903970523935</v>
          </cell>
          <cell r="ED41">
            <v>154.72879807003008</v>
          </cell>
          <cell r="EE41">
            <v>369.9870588924681</v>
          </cell>
          <cell r="EF41">
            <v>54.029186691901813</v>
          </cell>
          <cell r="EG41">
            <v>201.39432230105945</v>
          </cell>
          <cell r="EH41">
            <v>122.30292282322782</v>
          </cell>
          <cell r="EI41">
            <v>322.56770624246252</v>
          </cell>
          <cell r="EJ41">
            <v>325.28793559017629</v>
          </cell>
          <cell r="EK41">
            <v>315.75614804455915</v>
          </cell>
          <cell r="EL41">
            <v>62.030790696880857</v>
          </cell>
          <cell r="EM41">
            <v>168.5158693177186</v>
          </cell>
          <cell r="EN41">
            <v>166.3832540702827</v>
          </cell>
          <cell r="EO41">
            <v>56.044619112499738</v>
          </cell>
          <cell r="EP41">
            <v>48.369433577462374</v>
          </cell>
          <cell r="EQ41">
            <v>70.23346683169963</v>
          </cell>
          <cell r="ER41">
            <v>38.437493124300772</v>
          </cell>
          <cell r="ES41">
            <v>370.99979403234715</v>
          </cell>
          <cell r="ET41">
            <v>404.28209036005245</v>
          </cell>
          <cell r="EU41">
            <v>128.59884578563376</v>
          </cell>
          <cell r="EV41">
            <v>201.43115978675058</v>
          </cell>
          <cell r="EW41">
            <v>382.78889959860669</v>
          </cell>
          <cell r="EX41">
            <v>124.59409488123819</v>
          </cell>
          <cell r="EY41">
            <v>136.28482769040443</v>
          </cell>
          <cell r="EZ41">
            <v>298.40468012975276</v>
          </cell>
          <cell r="FA41">
            <v>49.095714998759114</v>
          </cell>
          <cell r="FB41">
            <v>127.4979839656653</v>
          </cell>
          <cell r="FC41">
            <v>88.188771891557707</v>
          </cell>
          <cell r="FD41">
            <v>246.86071004497194</v>
          </cell>
          <cell r="FE41">
            <v>270.62639950787826</v>
          </cell>
          <cell r="FF41">
            <v>165.70653062546469</v>
          </cell>
          <cell r="FG41">
            <v>248.07788783483423</v>
          </cell>
          <cell r="FH41">
            <v>220.95424794733435</v>
          </cell>
          <cell r="FI41">
            <v>324.32126651917304</v>
          </cell>
          <cell r="FJ41">
            <v>159.72678135264479</v>
          </cell>
          <cell r="FK41">
            <v>117.91319495515837</v>
          </cell>
          <cell r="FL41">
            <v>351.15589273207803</v>
          </cell>
          <cell r="FM41">
            <v>139.30631536099727</v>
          </cell>
          <cell r="FN41">
            <v>359.72978164487319</v>
          </cell>
          <cell r="FO41">
            <v>59.115065835231064</v>
          </cell>
          <cell r="FP41">
            <v>114.69755397522751</v>
          </cell>
          <cell r="FQ41">
            <v>148.51487815424866</v>
          </cell>
          <cell r="FR41">
            <v>344.50789640720302</v>
          </cell>
          <cell r="FS41">
            <v>249.40454884538332</v>
          </cell>
          <cell r="FT41">
            <v>210.68577701102456</v>
          </cell>
          <cell r="FU41">
            <v>173.89299606997736</v>
          </cell>
          <cell r="FV41">
            <v>210.10648968413614</v>
          </cell>
          <cell r="FW41">
            <v>419.64097974716572</v>
          </cell>
          <cell r="FX41">
            <v>44.962061554468796</v>
          </cell>
          <cell r="FY41">
            <v>83.627079745623107</v>
          </cell>
          <cell r="FZ41">
            <v>182.16386568428811</v>
          </cell>
          <cell r="GA41">
            <v>120.50856131764719</v>
          </cell>
          <cell r="GB41">
            <v>90.895007587777371</v>
          </cell>
          <cell r="GC41">
            <v>315.0757685844186</v>
          </cell>
          <cell r="GD41">
            <v>57.509387615966737</v>
          </cell>
          <cell r="GE41">
            <v>279.87689361609932</v>
          </cell>
          <cell r="GF41">
            <v>142.07062552618996</v>
          </cell>
          <cell r="GG41">
            <v>91.82695017211158</v>
          </cell>
          <cell r="GH41">
            <v>246.93641553526504</v>
          </cell>
          <cell r="GI41">
            <v>75.18062212220417</v>
          </cell>
          <cell r="GJ41">
            <v>45.409355196761638</v>
          </cell>
          <cell r="GK41">
            <v>153.95860429311455</v>
          </cell>
          <cell r="GL41">
            <v>297.37082982568751</v>
          </cell>
          <cell r="GM41">
            <v>98.732529436043109</v>
          </cell>
          <cell r="GN41">
            <v>341.95933858510125</v>
          </cell>
          <cell r="GO41">
            <v>197.45913402375956</v>
          </cell>
          <cell r="GP41">
            <v>236.94283322284028</v>
          </cell>
          <cell r="GQ41">
            <v>59.406914160368601</v>
          </cell>
          <cell r="GR41">
            <v>74.927391068166187</v>
          </cell>
          <cell r="GS41">
            <v>48.130351312943269</v>
          </cell>
          <cell r="GT41">
            <v>127.19233935337401</v>
          </cell>
          <cell r="GU41">
            <v>162.55984207458565</v>
          </cell>
          <cell r="GV41">
            <v>118.25918842073301</v>
          </cell>
          <cell r="GW41">
            <v>43.446840364269733</v>
          </cell>
          <cell r="GX41">
            <v>142.62586176155693</v>
          </cell>
          <cell r="GY41">
            <v>81.505915233949992</v>
          </cell>
          <cell r="GZ41">
            <v>88.766873707741198</v>
          </cell>
          <cell r="HA41">
            <v>239.44246692833838</v>
          </cell>
          <cell r="HB41">
            <v>61.409723907892023</v>
          </cell>
          <cell r="HC41">
            <v>378.00255503962774</v>
          </cell>
          <cell r="HD41">
            <v>135.27291983771053</v>
          </cell>
          <cell r="HE41">
            <v>318.34740177982405</v>
          </cell>
          <cell r="HF41">
            <v>344.52609414094718</v>
          </cell>
          <cell r="HG41">
            <v>64.695900109421487</v>
          </cell>
          <cell r="HH41">
            <v>149.04164737828384</v>
          </cell>
          <cell r="HI41">
            <v>124.35167953829381</v>
          </cell>
        </row>
        <row r="42">
          <cell r="B42" t="str">
            <v>permanent crops, irrigated, intensive</v>
          </cell>
          <cell r="C42">
            <v>130.87069634689283</v>
          </cell>
          <cell r="D42">
            <v>40.006674202798621</v>
          </cell>
          <cell r="E42">
            <v>421.99222974716571</v>
          </cell>
          <cell r="F42">
            <v>51.29609918355191</v>
          </cell>
          <cell r="G42">
            <v>150.24508841345002</v>
          </cell>
          <cell r="H42">
            <v>60.324744358245468</v>
          </cell>
          <cell r="I42">
            <v>273.37044349521574</v>
          </cell>
          <cell r="J42">
            <v>182.07384041394803</v>
          </cell>
          <cell r="K42">
            <v>148.74551606301952</v>
          </cell>
          <cell r="L42">
            <v>151.53777607035067</v>
          </cell>
          <cell r="M42">
            <v>101.68838852536931</v>
          </cell>
          <cell r="N42">
            <v>70.848083392782087</v>
          </cell>
          <cell r="O42">
            <v>113.40448722127485</v>
          </cell>
          <cell r="P42">
            <v>41.048319805901464</v>
          </cell>
          <cell r="Q42">
            <v>236.50545398035899</v>
          </cell>
          <cell r="R42">
            <v>40.910153738025826</v>
          </cell>
          <cell r="S42">
            <v>119.17836576424409</v>
          </cell>
          <cell r="T42">
            <v>50.754915732917453</v>
          </cell>
          <cell r="U42">
            <v>234.1052443400778</v>
          </cell>
          <cell r="V42">
            <v>180.5278322940994</v>
          </cell>
          <cell r="W42">
            <v>122.72117505421863</v>
          </cell>
          <cell r="X42">
            <v>154.53968613883291</v>
          </cell>
          <cell r="Y42">
            <v>278.65888119119654</v>
          </cell>
          <cell r="Z42">
            <v>151.27571834256014</v>
          </cell>
          <cell r="AA42">
            <v>193.0057825394766</v>
          </cell>
          <cell r="AB42">
            <v>280.59083945891581</v>
          </cell>
          <cell r="AC42">
            <v>109.29270241899316</v>
          </cell>
          <cell r="AD42">
            <v>191.77844653521953</v>
          </cell>
          <cell r="AE42">
            <v>114.25488685207661</v>
          </cell>
          <cell r="AF42">
            <v>246.57216732529591</v>
          </cell>
          <cell r="AG42">
            <v>272.80929099844843</v>
          </cell>
          <cell r="AH42">
            <v>362.50044623522666</v>
          </cell>
          <cell r="AI42">
            <v>150.31967089661075</v>
          </cell>
          <cell r="AJ42">
            <v>115.89475856181684</v>
          </cell>
          <cell r="AK42">
            <v>231.20872834941252</v>
          </cell>
          <cell r="AL42">
            <v>246.08639085620004</v>
          </cell>
          <cell r="AM42">
            <v>294.31447161157161</v>
          </cell>
          <cell r="AN42">
            <v>47.786013812519379</v>
          </cell>
          <cell r="AO42">
            <v>143.97818560063973</v>
          </cell>
          <cell r="AP42">
            <v>129.62906033845013</v>
          </cell>
          <cell r="AQ42">
            <v>215.46630061659272</v>
          </cell>
          <cell r="AR42">
            <v>128.39231102806266</v>
          </cell>
          <cell r="AS42">
            <v>205.17334977521716</v>
          </cell>
          <cell r="AT42">
            <v>151.79081539140509</v>
          </cell>
          <cell r="AU42">
            <v>384.73194648208323</v>
          </cell>
          <cell r="AV42">
            <v>332.45199700119178</v>
          </cell>
          <cell r="AW42">
            <v>197.6623686251512</v>
          </cell>
          <cell r="AX42">
            <v>198.00519940074707</v>
          </cell>
          <cell r="AY42">
            <v>402.09605295679256</v>
          </cell>
          <cell r="AZ42">
            <v>213.23959423934107</v>
          </cell>
          <cell r="BA42">
            <v>176.47421723044062</v>
          </cell>
          <cell r="BB42">
            <v>181.16728204506984</v>
          </cell>
          <cell r="BC42">
            <v>127.75060022232643</v>
          </cell>
          <cell r="BD42">
            <v>98.876163371987246</v>
          </cell>
          <cell r="BE42">
            <v>151.23926477888159</v>
          </cell>
          <cell r="BF42">
            <v>126.98229159962287</v>
          </cell>
          <cell r="BG42">
            <v>55.803152646310359</v>
          </cell>
          <cell r="BH42">
            <v>364.38353597471138</v>
          </cell>
          <cell r="BI42">
            <v>290.19772384208073</v>
          </cell>
          <cell r="BJ42">
            <v>356.89719273393422</v>
          </cell>
          <cell r="BK42">
            <v>73.275038676879817</v>
          </cell>
          <cell r="BL42">
            <v>338.52866926503594</v>
          </cell>
          <cell r="BM42">
            <v>351.8442974351513</v>
          </cell>
          <cell r="BN42">
            <v>40.666630547159286</v>
          </cell>
          <cell r="BO42">
            <v>124.8994172670555</v>
          </cell>
          <cell r="BP42">
            <v>187.1327482247541</v>
          </cell>
          <cell r="BQ42">
            <v>53.602859643375659</v>
          </cell>
          <cell r="BR42">
            <v>67.182418739515583</v>
          </cell>
          <cell r="BS42">
            <v>361.20195636603199</v>
          </cell>
          <cell r="BT42">
            <v>91.588900497586351</v>
          </cell>
          <cell r="BU42">
            <v>151.29333657267165</v>
          </cell>
          <cell r="BV42">
            <v>344.85226919952527</v>
          </cell>
          <cell r="BW42">
            <v>293.38783344258542</v>
          </cell>
          <cell r="BX42">
            <v>107.17706044104726</v>
          </cell>
          <cell r="BY42">
            <v>78.575093039793288</v>
          </cell>
          <cell r="BZ42">
            <v>139.18357604661369</v>
          </cell>
          <cell r="CA42">
            <v>193.67413599657445</v>
          </cell>
          <cell r="CB42">
            <v>121.4274507938736</v>
          </cell>
          <cell r="CC42">
            <v>146.39917819993812</v>
          </cell>
          <cell r="CD42">
            <v>42.188884114827353</v>
          </cell>
          <cell r="CE42">
            <v>328.1987276405298</v>
          </cell>
          <cell r="CF42">
            <v>271.38146983359178</v>
          </cell>
          <cell r="CG42">
            <v>336.64274414624953</v>
          </cell>
          <cell r="CH42">
            <v>130.50776203933449</v>
          </cell>
          <cell r="CI42">
            <v>297.77869695175946</v>
          </cell>
          <cell r="CJ42">
            <v>195.91962596767294</v>
          </cell>
          <cell r="CK42">
            <v>312.19604627606452</v>
          </cell>
          <cell r="CL42">
            <v>300.34508087220763</v>
          </cell>
          <cell r="CM42">
            <v>317.21737403574014</v>
          </cell>
          <cell r="CN42">
            <v>122.09927144679261</v>
          </cell>
          <cell r="CO42">
            <v>173.2297322804867</v>
          </cell>
          <cell r="CP42">
            <v>246.79891891647372</v>
          </cell>
          <cell r="CQ42">
            <v>387.93600977820944</v>
          </cell>
          <cell r="CR42">
            <v>46.882638104403107</v>
          </cell>
          <cell r="CS42">
            <v>76.863513041369771</v>
          </cell>
          <cell r="CT42">
            <v>161.28931067119572</v>
          </cell>
          <cell r="CU42">
            <v>137.71255633700503</v>
          </cell>
          <cell r="CV42">
            <v>40.95362547171041</v>
          </cell>
          <cell r="CW42">
            <v>215.36583040271441</v>
          </cell>
          <cell r="CX42">
            <v>324.65522717637265</v>
          </cell>
          <cell r="CY42">
            <v>207.84165485290049</v>
          </cell>
          <cell r="CZ42">
            <v>141.00933752388386</v>
          </cell>
          <cell r="DA42">
            <v>49.513792191213625</v>
          </cell>
          <cell r="DB42">
            <v>50.170549364654285</v>
          </cell>
          <cell r="DC42">
            <v>108.29711785050544</v>
          </cell>
          <cell r="DD42">
            <v>47.933925388256746</v>
          </cell>
          <cell r="DE42">
            <v>40.006674202798621</v>
          </cell>
          <cell r="DF42">
            <v>363.31384747503506</v>
          </cell>
          <cell r="DG42">
            <v>125.73584480568913</v>
          </cell>
          <cell r="DH42">
            <v>159.56087108132596</v>
          </cell>
          <cell r="DI42">
            <v>80.376034473809497</v>
          </cell>
          <cell r="DJ42">
            <v>341.75261216134578</v>
          </cell>
          <cell r="DK42">
            <v>62.564787075158442</v>
          </cell>
          <cell r="DL42">
            <v>308.86579963990403</v>
          </cell>
          <cell r="DM42">
            <v>126.32497291733689</v>
          </cell>
          <cell r="DN42">
            <v>154.67023364409732</v>
          </cell>
          <cell r="DO42">
            <v>281.43094214303767</v>
          </cell>
          <cell r="DP42">
            <v>145.19263839482809</v>
          </cell>
          <cell r="DQ42">
            <v>176.87929310894714</v>
          </cell>
          <cell r="DR42">
            <v>404.98890454337197</v>
          </cell>
          <cell r="DS42">
            <v>117.11585535453112</v>
          </cell>
          <cell r="DT42">
            <v>96.787402308596796</v>
          </cell>
          <cell r="DU42">
            <v>346.38304887457519</v>
          </cell>
          <cell r="DV42">
            <v>63.667838325060266</v>
          </cell>
          <cell r="DW42">
            <v>268.19921212149779</v>
          </cell>
          <cell r="DX42">
            <v>51.101592264923376</v>
          </cell>
          <cell r="DY42">
            <v>73.507491863985919</v>
          </cell>
          <cell r="DZ42">
            <v>114.28325880268822</v>
          </cell>
          <cell r="EA42">
            <v>215.3799639885649</v>
          </cell>
          <cell r="EB42">
            <v>310.97975167999306</v>
          </cell>
          <cell r="EC42">
            <v>57.769425436303585</v>
          </cell>
          <cell r="ED42">
            <v>162.4125805030055</v>
          </cell>
          <cell r="EE42">
            <v>372.33830889246809</v>
          </cell>
          <cell r="EF42">
            <v>56.387445324779669</v>
          </cell>
          <cell r="EG42">
            <v>203.74557230105944</v>
          </cell>
          <cell r="EH42">
            <v>124.78992922993714</v>
          </cell>
          <cell r="EI42">
            <v>324.91895624246257</v>
          </cell>
          <cell r="EJ42">
            <v>327.63918559017634</v>
          </cell>
          <cell r="EK42">
            <v>325.40949777633148</v>
          </cell>
          <cell r="EL42">
            <v>64.490405422815172</v>
          </cell>
          <cell r="EM42">
            <v>176.99754719901148</v>
          </cell>
          <cell r="EN42">
            <v>170.1554738394251</v>
          </cell>
          <cell r="EO42">
            <v>58.400908494513011</v>
          </cell>
          <cell r="EP42">
            <v>50.778082723701658</v>
          </cell>
          <cell r="EQ42">
            <v>72.599791643763893</v>
          </cell>
          <cell r="ER42">
            <v>40.794989226393234</v>
          </cell>
          <cell r="ES42">
            <v>373.35104403234715</v>
          </cell>
          <cell r="ET42">
            <v>406.63334036005244</v>
          </cell>
          <cell r="EU42">
            <v>132.90995583014185</v>
          </cell>
          <cell r="EV42">
            <v>203.78240978675058</v>
          </cell>
          <cell r="EW42">
            <v>385.14014959860668</v>
          </cell>
          <cell r="EX42">
            <v>127.61464480508957</v>
          </cell>
          <cell r="EY42">
            <v>143.30904878008931</v>
          </cell>
          <cell r="EZ42">
            <v>300.75593012975276</v>
          </cell>
          <cell r="FA42">
            <v>51.461853553230448</v>
          </cell>
          <cell r="FB42">
            <v>129.92368517377031</v>
          </cell>
          <cell r="FC42">
            <v>90.54024382122283</v>
          </cell>
          <cell r="FD42">
            <v>266.97519035680682</v>
          </cell>
          <cell r="FE42">
            <v>272.97764950787825</v>
          </cell>
          <cell r="FF42">
            <v>173.89550806185531</v>
          </cell>
          <cell r="FG42">
            <v>268.09368834212319</v>
          </cell>
          <cell r="FH42">
            <v>237.42674305165107</v>
          </cell>
          <cell r="FI42">
            <v>326.67251651917303</v>
          </cell>
          <cell r="FJ42">
            <v>167.06141887548972</v>
          </cell>
          <cell r="FK42">
            <v>121.16336720756102</v>
          </cell>
          <cell r="FL42">
            <v>353.50714273207808</v>
          </cell>
          <cell r="FM42">
            <v>143.59833185329396</v>
          </cell>
          <cell r="FN42">
            <v>362.08103164487324</v>
          </cell>
          <cell r="FO42">
            <v>61.568380459225949</v>
          </cell>
          <cell r="FP42">
            <v>117.04880433934041</v>
          </cell>
          <cell r="FQ42">
            <v>151.78372464317027</v>
          </cell>
          <cell r="FR42">
            <v>346.85914640720307</v>
          </cell>
          <cell r="FS42">
            <v>261.34756940082929</v>
          </cell>
          <cell r="FT42">
            <v>223.82940395724611</v>
          </cell>
          <cell r="FU42">
            <v>179.56212043908977</v>
          </cell>
          <cell r="FV42">
            <v>217.17963709965852</v>
          </cell>
          <cell r="FW42">
            <v>421.99222974716571</v>
          </cell>
          <cell r="FX42">
            <v>47.316973931324718</v>
          </cell>
          <cell r="FY42">
            <v>85.978381395491638</v>
          </cell>
          <cell r="FZ42">
            <v>187.36027676540962</v>
          </cell>
          <cell r="GA42">
            <v>124.62808894944568</v>
          </cell>
          <cell r="GB42">
            <v>96.535018842991661</v>
          </cell>
          <cell r="GC42">
            <v>317.42701858441859</v>
          </cell>
          <cell r="GD42">
            <v>60.067425757902662</v>
          </cell>
          <cell r="GE42">
            <v>297.50709930684928</v>
          </cell>
          <cell r="GF42">
            <v>154.78128817056827</v>
          </cell>
          <cell r="GG42">
            <v>94.179344828041906</v>
          </cell>
          <cell r="GH42">
            <v>259.98526179757687</v>
          </cell>
          <cell r="GI42">
            <v>77.838668534783437</v>
          </cell>
          <cell r="GJ42">
            <v>47.760606371417879</v>
          </cell>
          <cell r="GK42">
            <v>162.04328526205614</v>
          </cell>
          <cell r="GL42">
            <v>311.48579650938774</v>
          </cell>
          <cell r="GM42">
            <v>102.27273687597997</v>
          </cell>
          <cell r="GN42">
            <v>344.31058858510124</v>
          </cell>
          <cell r="GO42">
            <v>208.18378917333624</v>
          </cell>
          <cell r="GP42">
            <v>250.25931319805002</v>
          </cell>
          <cell r="GQ42">
            <v>61.761793994199536</v>
          </cell>
          <cell r="GR42">
            <v>78.25892754647505</v>
          </cell>
          <cell r="GS42">
            <v>50.566264871347819</v>
          </cell>
          <cell r="GT42">
            <v>129.86644711444626</v>
          </cell>
          <cell r="GU42">
            <v>172.27153141042703</v>
          </cell>
          <cell r="GV42">
            <v>120.63272486157653</v>
          </cell>
          <cell r="GW42">
            <v>45.862907943542218</v>
          </cell>
          <cell r="GX42">
            <v>145.57154921188499</v>
          </cell>
          <cell r="GY42">
            <v>87.542513992271992</v>
          </cell>
          <cell r="GZ42">
            <v>94.459390067457292</v>
          </cell>
          <cell r="HA42">
            <v>258.23359302257052</v>
          </cell>
          <cell r="HB42">
            <v>63.89018169504984</v>
          </cell>
          <cell r="HC42">
            <v>380.35380503962773</v>
          </cell>
          <cell r="HD42">
            <v>139.90132301056394</v>
          </cell>
          <cell r="HE42">
            <v>320.69865177982399</v>
          </cell>
          <cell r="HF42">
            <v>346.87734414094717</v>
          </cell>
          <cell r="HG42">
            <v>67.050537615274663</v>
          </cell>
          <cell r="HH42">
            <v>155.61235252438618</v>
          </cell>
          <cell r="HI42">
            <v>126.70306632731344</v>
          </cell>
        </row>
        <row r="43">
          <cell r="B43" t="str">
            <v>agriculture, mosaic</v>
          </cell>
          <cell r="C43">
            <v>120.97069634689281</v>
          </cell>
          <cell r="D43">
            <v>40.006674202798621</v>
          </cell>
          <cell r="E43">
            <v>421.99222974716571</v>
          </cell>
          <cell r="F43">
            <v>51.243051263244915</v>
          </cell>
          <cell r="G43">
            <v>141.94361945821319</v>
          </cell>
          <cell r="H43">
            <v>60.196932775702521</v>
          </cell>
          <cell r="I43">
            <v>238.6989358281952</v>
          </cell>
          <cell r="J43">
            <v>166.55776020006365</v>
          </cell>
          <cell r="K43">
            <v>143.36225845338188</v>
          </cell>
          <cell r="L43">
            <v>146.5893987137857</v>
          </cell>
          <cell r="M43">
            <v>97.9277880683414</v>
          </cell>
          <cell r="N43">
            <v>70.77146763696139</v>
          </cell>
          <cell r="O43">
            <v>111.75280439079744</v>
          </cell>
          <cell r="P43">
            <v>41.032834748598695</v>
          </cell>
          <cell r="Q43">
            <v>220.73544223014221</v>
          </cell>
          <cell r="R43">
            <v>40.902848139949278</v>
          </cell>
          <cell r="S43">
            <v>116.34967436648941</v>
          </cell>
          <cell r="T43">
            <v>50.719131384026298</v>
          </cell>
          <cell r="U43">
            <v>220.42761621117344</v>
          </cell>
          <cell r="V43">
            <v>170.57988543034824</v>
          </cell>
          <cell r="W43">
            <v>122.71672690867655</v>
          </cell>
          <cell r="X43">
            <v>152.63292397628169</v>
          </cell>
          <cell r="Y43">
            <v>250.96240188537467</v>
          </cell>
          <cell r="Z43">
            <v>143.63940474322555</v>
          </cell>
          <cell r="AA43">
            <v>193.0057825394766</v>
          </cell>
          <cell r="AB43">
            <v>249.36497377428969</v>
          </cell>
          <cell r="AC43">
            <v>108.71219561528447</v>
          </cell>
          <cell r="AD43">
            <v>185.46004570658801</v>
          </cell>
          <cell r="AE43">
            <v>114.25487055343442</v>
          </cell>
          <cell r="AF43">
            <v>226.36211219455046</v>
          </cell>
          <cell r="AG43">
            <v>243.92286827149044</v>
          </cell>
          <cell r="AH43">
            <v>362.50044623522666</v>
          </cell>
          <cell r="AI43">
            <v>144.9658848545011</v>
          </cell>
          <cell r="AJ43">
            <v>115.89475694768608</v>
          </cell>
          <cell r="AK43">
            <v>203.64713173450446</v>
          </cell>
          <cell r="AL43">
            <v>223.42666319844258</v>
          </cell>
          <cell r="AM43">
            <v>259.73357887731572</v>
          </cell>
          <cell r="AN43">
            <v>47.786013604323024</v>
          </cell>
          <cell r="AO43">
            <v>139.07519336799089</v>
          </cell>
          <cell r="AP43">
            <v>124.17226185119532</v>
          </cell>
          <cell r="AQ43">
            <v>198.77236725573772</v>
          </cell>
          <cell r="AR43">
            <v>127.55537627729157</v>
          </cell>
          <cell r="AS43">
            <v>196.64446914109357</v>
          </cell>
          <cell r="AT43">
            <v>148.698508576682</v>
          </cell>
          <cell r="AU43">
            <v>384.73194648208323</v>
          </cell>
          <cell r="AV43">
            <v>332.45199700119178</v>
          </cell>
          <cell r="AW43">
            <v>182.04462570774885</v>
          </cell>
          <cell r="AX43">
            <v>181.07617487278941</v>
          </cell>
          <cell r="AY43">
            <v>402.09605295679256</v>
          </cell>
          <cell r="AZ43">
            <v>195.77539044648239</v>
          </cell>
          <cell r="BA43">
            <v>173.33998652954716</v>
          </cell>
          <cell r="BB43">
            <v>171.35556446879127</v>
          </cell>
          <cell r="BC43">
            <v>124.63229172378493</v>
          </cell>
          <cell r="BD43">
            <v>94.83194337876472</v>
          </cell>
          <cell r="BE43">
            <v>147.99365787803418</v>
          </cell>
          <cell r="BF43">
            <v>126.26611371829408</v>
          </cell>
          <cell r="BG43">
            <v>55.791538980830261</v>
          </cell>
          <cell r="BH43">
            <v>364.38353597471138</v>
          </cell>
          <cell r="BI43">
            <v>284.9449427114007</v>
          </cell>
          <cell r="BJ43">
            <v>356.89719273393422</v>
          </cell>
          <cell r="BK43">
            <v>73.267587591296078</v>
          </cell>
          <cell r="BL43">
            <v>338.52866926503594</v>
          </cell>
          <cell r="BM43">
            <v>351.8442974351513</v>
          </cell>
          <cell r="BN43">
            <v>40.622185064472298</v>
          </cell>
          <cell r="BO43">
            <v>124.8965357775689</v>
          </cell>
          <cell r="BP43">
            <v>170.82753192255788</v>
          </cell>
          <cell r="BQ43">
            <v>53.602859428263201</v>
          </cell>
          <cell r="BR43">
            <v>64.902782266975578</v>
          </cell>
          <cell r="BS43">
            <v>361.20195636603199</v>
          </cell>
          <cell r="BT43">
            <v>91.588825304175359</v>
          </cell>
          <cell r="BU43">
            <v>149.31607219813168</v>
          </cell>
          <cell r="BV43">
            <v>330.97580762128052</v>
          </cell>
          <cell r="BW43">
            <v>269.54928226664214</v>
          </cell>
          <cell r="BX43">
            <v>107.17705957509659</v>
          </cell>
          <cell r="BY43">
            <v>76.510172139273436</v>
          </cell>
          <cell r="BZ43">
            <v>137.135042164476</v>
          </cell>
          <cell r="CA43">
            <v>180.23445440570569</v>
          </cell>
          <cell r="CB43">
            <v>107.30462065910058</v>
          </cell>
          <cell r="CC43">
            <v>132.34902791782909</v>
          </cell>
          <cell r="CD43">
            <v>42.188879377959402</v>
          </cell>
          <cell r="CE43">
            <v>328.1987276405298</v>
          </cell>
          <cell r="CF43">
            <v>246.69381689013341</v>
          </cell>
          <cell r="CG43">
            <v>336.64274414624953</v>
          </cell>
          <cell r="CH43">
            <v>129.93669974758606</v>
          </cell>
          <cell r="CI43">
            <v>297.77869695175946</v>
          </cell>
          <cell r="CJ43">
            <v>181.88414732090092</v>
          </cell>
          <cell r="CK43">
            <v>294.66861825905903</v>
          </cell>
          <cell r="CL43">
            <v>300.34508087220763</v>
          </cell>
          <cell r="CM43">
            <v>317.21737403574014</v>
          </cell>
          <cell r="CN43">
            <v>121.54937421176665</v>
          </cell>
          <cell r="CO43">
            <v>173.22972810943912</v>
          </cell>
          <cell r="CP43">
            <v>222.28939460041585</v>
          </cell>
          <cell r="CQ43">
            <v>387.93600977820944</v>
          </cell>
          <cell r="CR43">
            <v>46.8665145652907</v>
          </cell>
          <cell r="CS43">
            <v>76.431000983029193</v>
          </cell>
          <cell r="CT43">
            <v>159.86522784392787</v>
          </cell>
          <cell r="CU43">
            <v>136.953789535184</v>
          </cell>
          <cell r="CV43">
            <v>40.940044374170284</v>
          </cell>
          <cell r="CW43">
            <v>197.27339476596859</v>
          </cell>
          <cell r="CX43">
            <v>288.82686907163026</v>
          </cell>
          <cell r="CY43">
            <v>201.71892047296228</v>
          </cell>
          <cell r="CZ43">
            <v>140.34912041163562</v>
          </cell>
          <cell r="DA43">
            <v>49.288597635026399</v>
          </cell>
          <cell r="DB43">
            <v>50.130146485216635</v>
          </cell>
          <cell r="DC43">
            <v>108.29709663844564</v>
          </cell>
          <cell r="DD43">
            <v>47.869787792293657</v>
          </cell>
          <cell r="DE43">
            <v>40.006674202798621</v>
          </cell>
          <cell r="DF43">
            <v>363.31384747503506</v>
          </cell>
          <cell r="DG43">
            <v>125.72969581651076</v>
          </cell>
          <cell r="DH43">
            <v>145.8538112153575</v>
          </cell>
          <cell r="DI43">
            <v>79.557402288469262</v>
          </cell>
          <cell r="DJ43">
            <v>335.07482621611223</v>
          </cell>
          <cell r="DK43">
            <v>62.548105060612208</v>
          </cell>
          <cell r="DL43">
            <v>308.86579963990403</v>
          </cell>
          <cell r="DM43">
            <v>126.31819174206971</v>
          </cell>
          <cell r="DN43">
            <v>151.06105520926798</v>
          </cell>
          <cell r="DO43">
            <v>264.31684429055395</v>
          </cell>
          <cell r="DP43">
            <v>140.5031282829803</v>
          </cell>
          <cell r="DQ43">
            <v>162.16592922446353</v>
          </cell>
          <cell r="DR43">
            <v>404.98890454337197</v>
          </cell>
          <cell r="DS43">
            <v>116.54961341594984</v>
          </cell>
          <cell r="DT43">
            <v>94.705485494374543</v>
          </cell>
          <cell r="DU43">
            <v>346.38304887457519</v>
          </cell>
          <cell r="DV43">
            <v>63.587618775189235</v>
          </cell>
          <cell r="DW43">
            <v>268.19921212149779</v>
          </cell>
          <cell r="DX43">
            <v>51.036248640954696</v>
          </cell>
          <cell r="DY43">
            <v>72.920298580667776</v>
          </cell>
          <cell r="DZ43">
            <v>114.2547521379929</v>
          </cell>
          <cell r="EA43">
            <v>207.3882045909869</v>
          </cell>
          <cell r="EB43">
            <v>310.97975167999306</v>
          </cell>
          <cell r="EC43">
            <v>57.758882504744285</v>
          </cell>
          <cell r="ED43">
            <v>151.74751563705462</v>
          </cell>
          <cell r="EE43">
            <v>372.33830889246809</v>
          </cell>
          <cell r="EF43">
            <v>56.373428059023965</v>
          </cell>
          <cell r="EG43">
            <v>203.74557230105944</v>
          </cell>
          <cell r="EH43">
            <v>124.51841641651851</v>
          </cell>
          <cell r="EI43">
            <v>324.91895624246257</v>
          </cell>
          <cell r="EJ43">
            <v>327.63918559017634</v>
          </cell>
          <cell r="EK43">
            <v>298.25026519320653</v>
          </cell>
          <cell r="EL43">
            <v>64.273675970946528</v>
          </cell>
          <cell r="EM43">
            <v>164.73669143642567</v>
          </cell>
          <cell r="EN43">
            <v>167.31353430114029</v>
          </cell>
          <cell r="EO43">
            <v>58.390829730486445</v>
          </cell>
          <cell r="EP43">
            <v>50.663284431223083</v>
          </cell>
          <cell r="EQ43">
            <v>72.569642019635353</v>
          </cell>
          <cell r="ER43">
            <v>40.782497022208318</v>
          </cell>
          <cell r="ES43">
            <v>373.35104403234715</v>
          </cell>
          <cell r="ET43">
            <v>406.63334036005244</v>
          </cell>
          <cell r="EU43">
            <v>128.99023574112564</v>
          </cell>
          <cell r="EV43">
            <v>203.78240978675058</v>
          </cell>
          <cell r="EW43">
            <v>385.14014959860668</v>
          </cell>
          <cell r="EX43">
            <v>126.27604495738686</v>
          </cell>
          <cell r="EY43">
            <v>133.96310660071958</v>
          </cell>
          <cell r="EZ43">
            <v>300.75593012975276</v>
          </cell>
          <cell r="FA43">
            <v>51.432076444287787</v>
          </cell>
          <cell r="FB43">
            <v>129.77478275756027</v>
          </cell>
          <cell r="FC43">
            <v>90.53979996189257</v>
          </cell>
          <cell r="FD43">
            <v>230.85786319650191</v>
          </cell>
          <cell r="FE43">
            <v>272.97764950787825</v>
          </cell>
          <cell r="FF43">
            <v>162.22005318907409</v>
          </cell>
          <cell r="FG43">
            <v>232.76458732754523</v>
          </cell>
          <cell r="FH43">
            <v>209.18425284301762</v>
          </cell>
          <cell r="FI43">
            <v>326.67251651917303</v>
          </cell>
          <cell r="FJ43">
            <v>157.09464382979979</v>
          </cell>
          <cell r="FK43">
            <v>119.36552270275574</v>
          </cell>
          <cell r="FL43">
            <v>353.50714273207808</v>
          </cell>
          <cell r="FM43">
            <v>139.71679886870058</v>
          </cell>
          <cell r="FN43">
            <v>362.08103164487324</v>
          </cell>
          <cell r="FO43">
            <v>61.364251211236166</v>
          </cell>
          <cell r="FP43">
            <v>117.04880361111459</v>
          </cell>
          <cell r="FQ43">
            <v>149.9485316653271</v>
          </cell>
          <cell r="FR43">
            <v>346.85914640720307</v>
          </cell>
          <cell r="FS43">
            <v>242.16402828993728</v>
          </cell>
          <cell r="FT43">
            <v>202.24465006480293</v>
          </cell>
          <cell r="FU43">
            <v>172.92637170086493</v>
          </cell>
          <cell r="FV43">
            <v>207.73584226861368</v>
          </cell>
          <cell r="FW43">
            <v>421.99222974716571</v>
          </cell>
          <cell r="FX43">
            <v>47.30964917761289</v>
          </cell>
          <cell r="FY43">
            <v>85.978278095754575</v>
          </cell>
          <cell r="FZ43">
            <v>181.66995460316662</v>
          </cell>
          <cell r="GA43">
            <v>121.09153368584872</v>
          </cell>
          <cell r="GB43">
            <v>89.957496332563068</v>
          </cell>
          <cell r="GC43">
            <v>317.42701858441859</v>
          </cell>
          <cell r="GD43">
            <v>59.653849474030814</v>
          </cell>
          <cell r="GE43">
            <v>266.94918792534935</v>
          </cell>
          <cell r="GF43">
            <v>134.06246288181165</v>
          </cell>
          <cell r="GG43">
            <v>94.177055516181241</v>
          </cell>
          <cell r="GH43">
            <v>238.5900692729532</v>
          </cell>
          <cell r="GI43">
            <v>77.225075709624917</v>
          </cell>
          <cell r="GJ43">
            <v>47.760604022105383</v>
          </cell>
          <cell r="GK43">
            <v>150.57642332417294</v>
          </cell>
          <cell r="GL43">
            <v>280.50598389271528</v>
          </cell>
          <cell r="GM43">
            <v>99.894821996106245</v>
          </cell>
          <cell r="GN43">
            <v>344.31058858510124</v>
          </cell>
          <cell r="GO43">
            <v>191.4369788741829</v>
          </cell>
          <cell r="GP43">
            <v>228.32885324763055</v>
          </cell>
          <cell r="GQ43">
            <v>61.754534326537666</v>
          </cell>
          <cell r="GR43">
            <v>76.298354589857325</v>
          </cell>
          <cell r="GS43">
            <v>50.396937754538733</v>
          </cell>
          <cell r="GT43">
            <v>129.22073159230172</v>
          </cell>
          <cell r="GU43">
            <v>157.55065273874428</v>
          </cell>
          <cell r="GV43">
            <v>120.58815197988952</v>
          </cell>
          <cell r="GW43">
            <v>45.73327278499724</v>
          </cell>
          <cell r="GX43">
            <v>144.3826743112289</v>
          </cell>
          <cell r="GY43">
            <v>80.171816475627963</v>
          </cell>
          <cell r="GZ43">
            <v>87.776857348025104</v>
          </cell>
          <cell r="HA43">
            <v>225.35384083410622</v>
          </cell>
          <cell r="HB43">
            <v>63.631766120734206</v>
          </cell>
          <cell r="HC43">
            <v>380.35380503962773</v>
          </cell>
          <cell r="HD43">
            <v>135.34701666485716</v>
          </cell>
          <cell r="HE43">
            <v>320.69865177982399</v>
          </cell>
          <cell r="HF43">
            <v>346.87734414094717</v>
          </cell>
          <cell r="HG43">
            <v>67.043762603568297</v>
          </cell>
          <cell r="HH43">
            <v>147.17344223218146</v>
          </cell>
          <cell r="HI43">
            <v>126.70279274927418</v>
          </cell>
        </row>
        <row r="44">
          <cell r="B44" t="str">
            <v>artificial areas</v>
          </cell>
          <cell r="C44">
            <v>243.43698180775442</v>
          </cell>
          <cell r="D44">
            <v>83.800666724096104</v>
          </cell>
          <cell r="E44">
            <v>435.19508956955985</v>
          </cell>
          <cell r="F44">
            <v>215.45308184838393</v>
          </cell>
          <cell r="G44">
            <v>268.42556819823494</v>
          </cell>
          <cell r="H44">
            <v>208.51321471941969</v>
          </cell>
          <cell r="I44">
            <v>374.30549604865166</v>
          </cell>
          <cell r="J44">
            <v>221.61336878119235</v>
          </cell>
          <cell r="K44">
            <v>180.60453432483249</v>
          </cell>
          <cell r="L44">
            <v>174.77610308678081</v>
          </cell>
          <cell r="M44">
            <v>234.53284796115543</v>
          </cell>
          <cell r="N44">
            <v>163.22813783630437</v>
          </cell>
          <cell r="O44">
            <v>138.24238774785479</v>
          </cell>
          <cell r="P44">
            <v>104.90948147049882</v>
          </cell>
          <cell r="Q44">
            <v>420.78464564891055</v>
          </cell>
          <cell r="R44">
            <v>106.94438152453708</v>
          </cell>
          <cell r="S44">
            <v>145.8718393464749</v>
          </cell>
          <cell r="T44">
            <v>102.18069163519381</v>
          </cell>
          <cell r="U44">
            <v>305.80605045897522</v>
          </cell>
          <cell r="V44">
            <v>246.43506874379722</v>
          </cell>
          <cell r="W44">
            <v>244.40487820004901</v>
          </cell>
          <cell r="X44">
            <v>420.96486789355015</v>
          </cell>
          <cell r="Y44">
            <v>305.6238053936753</v>
          </cell>
          <cell r="Z44">
            <v>221.18464743159188</v>
          </cell>
          <cell r="AA44">
            <v>247.29517113577276</v>
          </cell>
          <cell r="AB44">
            <v>294.05671494720502</v>
          </cell>
          <cell r="AC44">
            <v>138.25631303620278</v>
          </cell>
          <cell r="AD44">
            <v>420.90751659089108</v>
          </cell>
          <cell r="AE44">
            <v>163.74126205171282</v>
          </cell>
          <cell r="AF44">
            <v>313.15551359721616</v>
          </cell>
          <cell r="AG44">
            <v>180.16576594172659</v>
          </cell>
          <cell r="AH44">
            <v>312.72747090646448</v>
          </cell>
          <cell r="AI44">
            <v>232.71551015282168</v>
          </cell>
          <cell r="AJ44">
            <v>176.38797677071079</v>
          </cell>
          <cell r="AK44">
            <v>187.98355178750242</v>
          </cell>
          <cell r="AL44">
            <v>287.86928316510017</v>
          </cell>
          <cell r="AM44">
            <v>312.96869270837055</v>
          </cell>
          <cell r="AN44">
            <v>151.52602506495657</v>
          </cell>
          <cell r="AO44">
            <v>270.43989677986963</v>
          </cell>
          <cell r="AP44">
            <v>145.7306714642595</v>
          </cell>
          <cell r="AQ44">
            <v>307.72463430054069</v>
          </cell>
          <cell r="AR44">
            <v>271.26676503046485</v>
          </cell>
          <cell r="AS44">
            <v>420.87878035341976</v>
          </cell>
          <cell r="AT44">
            <v>338.49365105233687</v>
          </cell>
          <cell r="AU44">
            <v>312.22037665894709</v>
          </cell>
          <cell r="AV44">
            <v>435.19508956955985</v>
          </cell>
          <cell r="AW44">
            <v>312.55148601583153</v>
          </cell>
          <cell r="AX44">
            <v>283.7450305541966</v>
          </cell>
          <cell r="AY44">
            <v>311.65199086307558</v>
          </cell>
          <cell r="AZ44">
            <v>267.13968677745572</v>
          </cell>
          <cell r="BA44">
            <v>420.94891080255172</v>
          </cell>
          <cell r="BB44">
            <v>255.75868465485689</v>
          </cell>
          <cell r="BC44">
            <v>168.45164769976805</v>
          </cell>
          <cell r="BD44">
            <v>184.102509592807</v>
          </cell>
          <cell r="BE44">
            <v>363.65695185224138</v>
          </cell>
          <cell r="BF44">
            <v>263.92004673814461</v>
          </cell>
          <cell r="BG44">
            <v>94.912634095240179</v>
          </cell>
          <cell r="BH44">
            <v>312.25171226409032</v>
          </cell>
          <cell r="BI44">
            <v>245.27204558168336</v>
          </cell>
          <cell r="BJ44">
            <v>328.98324740867497</v>
          </cell>
          <cell r="BK44">
            <v>205.15359460363459</v>
          </cell>
          <cell r="BL44">
            <v>329.31982007869169</v>
          </cell>
          <cell r="BM44">
            <v>312.37820388620963</v>
          </cell>
          <cell r="BN44">
            <v>109.70906213413613</v>
          </cell>
          <cell r="BO44">
            <v>245.4467105442327</v>
          </cell>
          <cell r="BP44">
            <v>205.0228242463634</v>
          </cell>
          <cell r="BQ44">
            <v>102.48210251776436</v>
          </cell>
          <cell r="BR44">
            <v>357.53163143334416</v>
          </cell>
          <cell r="BS44">
            <v>304.54824150940038</v>
          </cell>
          <cell r="BT44">
            <v>208.75811997531983</v>
          </cell>
          <cell r="BU44">
            <v>402.78934901020148</v>
          </cell>
          <cell r="BV44">
            <v>305.40962919633347</v>
          </cell>
          <cell r="BW44">
            <v>295.06747266572251</v>
          </cell>
          <cell r="BX44">
            <v>138.64235775652412</v>
          </cell>
          <cell r="BY44">
            <v>252.56085478308668</v>
          </cell>
          <cell r="BZ44">
            <v>282.86388910181512</v>
          </cell>
          <cell r="CA44">
            <v>239.99174649492346</v>
          </cell>
          <cell r="CB44">
            <v>118.56825779322791</v>
          </cell>
          <cell r="CC44">
            <v>222.70571610707805</v>
          </cell>
          <cell r="CD44">
            <v>152.80410222153782</v>
          </cell>
          <cell r="CE44">
            <v>312.6439588392613</v>
          </cell>
          <cell r="CF44">
            <v>305.66292013638605</v>
          </cell>
          <cell r="CG44">
            <v>312.1638406510038</v>
          </cell>
          <cell r="CH44">
            <v>285.75641415320035</v>
          </cell>
          <cell r="CI44">
            <v>294.93091374656581</v>
          </cell>
          <cell r="CJ44">
            <v>287.98139840224297</v>
          </cell>
          <cell r="CK44">
            <v>312.85994092039823</v>
          </cell>
          <cell r="CL44">
            <v>294.83918179354498</v>
          </cell>
          <cell r="CM44">
            <v>329.31267278137523</v>
          </cell>
          <cell r="CN44">
            <v>200.64418295195475</v>
          </cell>
          <cell r="CO44">
            <v>420.98965574743966</v>
          </cell>
          <cell r="CP44">
            <v>295.27962049780706</v>
          </cell>
          <cell r="CQ44">
            <v>312.12374338800493</v>
          </cell>
          <cell r="CR44">
            <v>99.336808577622421</v>
          </cell>
          <cell r="CS44">
            <v>107.44033233149632</v>
          </cell>
          <cell r="CT44">
            <v>420.97114272490887</v>
          </cell>
          <cell r="CU44">
            <v>314.22965270533416</v>
          </cell>
          <cell r="CV44">
            <v>104.69115949720694</v>
          </cell>
          <cell r="CW44">
            <v>303.2568401539603</v>
          </cell>
          <cell r="CX44">
            <v>312.95247565855419</v>
          </cell>
          <cell r="CY44">
            <v>314.15992112681863</v>
          </cell>
          <cell r="CZ44">
            <v>387.37358373408836</v>
          </cell>
          <cell r="DA44">
            <v>100.39291639265522</v>
          </cell>
          <cell r="DB44">
            <v>83.800666724096104</v>
          </cell>
          <cell r="DC44">
            <v>146.39341235662081</v>
          </cell>
          <cell r="DD44">
            <v>104.2691894613037</v>
          </cell>
          <cell r="DE44">
            <v>108.10490174674599</v>
          </cell>
          <cell r="DF44">
            <v>329.1197239467707</v>
          </cell>
          <cell r="DG44">
            <v>252.85747407548004</v>
          </cell>
          <cell r="DH44">
            <v>268.24718369818083</v>
          </cell>
          <cell r="DI44">
            <v>124.60832685369375</v>
          </cell>
          <cell r="DJ44">
            <v>305.37822557780015</v>
          </cell>
          <cell r="DK44">
            <v>208.07608219219483</v>
          </cell>
          <cell r="DL44">
            <v>419.32610037407926</v>
          </cell>
          <cell r="DM44">
            <v>259.85260119217372</v>
          </cell>
          <cell r="DN44">
            <v>314.19259735410503</v>
          </cell>
          <cell r="DO44">
            <v>263.42254165303029</v>
          </cell>
          <cell r="DP44">
            <v>226.31937526459384</v>
          </cell>
          <cell r="DQ44">
            <v>191.15043410079613</v>
          </cell>
          <cell r="DR44">
            <v>311.96813149955972</v>
          </cell>
          <cell r="DS44">
            <v>168.80338559508778</v>
          </cell>
          <cell r="DT44">
            <v>260.6850875064568</v>
          </cell>
          <cell r="DU44">
            <v>312.7215294779736</v>
          </cell>
          <cell r="DV44">
            <v>206.24590358660552</v>
          </cell>
          <cell r="DW44">
            <v>206.74336651974852</v>
          </cell>
          <cell r="DX44">
            <v>233.63412112433386</v>
          </cell>
          <cell r="DY44">
            <v>152.77378740391566</v>
          </cell>
          <cell r="DZ44">
            <v>149.62235086314121</v>
          </cell>
          <cell r="EA44">
            <v>420.88576292949483</v>
          </cell>
          <cell r="EB44">
            <v>312.73534670853451</v>
          </cell>
          <cell r="EC44">
            <v>206.05028866377589</v>
          </cell>
          <cell r="ED44">
            <v>207.82182627860939</v>
          </cell>
          <cell r="EE44">
            <v>329.31918140727873</v>
          </cell>
          <cell r="EF44">
            <v>207.19951243184448</v>
          </cell>
          <cell r="EG44">
            <v>354.09719698489363</v>
          </cell>
          <cell r="EH44">
            <v>258.99554772432197</v>
          </cell>
          <cell r="EI44">
            <v>329.63314634087487</v>
          </cell>
          <cell r="EJ44">
            <v>419.23752655044166</v>
          </cell>
          <cell r="EK44">
            <v>312.90195885978068</v>
          </cell>
          <cell r="EL44">
            <v>203.41293641670171</v>
          </cell>
          <cell r="EM44">
            <v>270.92625944034535</v>
          </cell>
          <cell r="EN44">
            <v>420.95271058766559</v>
          </cell>
          <cell r="EO44">
            <v>345.04205646394564</v>
          </cell>
          <cell r="EP44">
            <v>101.06453401246803</v>
          </cell>
          <cell r="EQ44">
            <v>201.43906765251091</v>
          </cell>
          <cell r="ER44">
            <v>119.63433498674843</v>
          </cell>
          <cell r="ES44">
            <v>312.1653235341945</v>
          </cell>
          <cell r="ET44">
            <v>311.19140976602102</v>
          </cell>
          <cell r="EU44">
            <v>188.32604160613937</v>
          </cell>
          <cell r="EV44">
            <v>354.13225923024265</v>
          </cell>
          <cell r="EW44">
            <v>328.88111307376494</v>
          </cell>
          <cell r="EX44">
            <v>239.52890395109031</v>
          </cell>
          <cell r="EY44">
            <v>353.58130353382859</v>
          </cell>
          <cell r="EZ44">
            <v>288.4355922294007</v>
          </cell>
          <cell r="FA44">
            <v>101.52739141202474</v>
          </cell>
          <cell r="FB44">
            <v>234.35761124485518</v>
          </cell>
          <cell r="FC44">
            <v>187.01112777784473</v>
          </cell>
          <cell r="FD44">
            <v>200.95991739700867</v>
          </cell>
          <cell r="FE44">
            <v>180.45347251004321</v>
          </cell>
          <cell r="FF44">
            <v>181.00964744239661</v>
          </cell>
          <cell r="FG44">
            <v>180.98144546242955</v>
          </cell>
          <cell r="FH44">
            <v>156.487817229114</v>
          </cell>
          <cell r="FI44">
            <v>329.79874305277508</v>
          </cell>
          <cell r="FJ44">
            <v>180.93524312040347</v>
          </cell>
          <cell r="FK44">
            <v>283.51715547267133</v>
          </cell>
          <cell r="FL44">
            <v>329.30948438373628</v>
          </cell>
          <cell r="FM44">
            <v>228.48734520444503</v>
          </cell>
          <cell r="FN44">
            <v>328.08540584002196</v>
          </cell>
          <cell r="FO44">
            <v>206.38143517063543</v>
          </cell>
          <cell r="FP44">
            <v>188.49004774903915</v>
          </cell>
          <cell r="FQ44">
            <v>363.13423212191412</v>
          </cell>
          <cell r="FR44">
            <v>312.56523537149633</v>
          </cell>
          <cell r="FS44">
            <v>313.16885827947425</v>
          </cell>
          <cell r="FT44">
            <v>212.24723543685687</v>
          </cell>
          <cell r="FU44">
            <v>405.81330254005957</v>
          </cell>
          <cell r="FV44">
            <v>420.86688646885978</v>
          </cell>
          <cell r="FW44">
            <v>328.04479381492206</v>
          </cell>
          <cell r="FX44">
            <v>99.152333063607415</v>
          </cell>
          <cell r="FY44">
            <v>238.97476613181311</v>
          </cell>
          <cell r="FZ44">
            <v>314.16554248564864</v>
          </cell>
          <cell r="GA44">
            <v>139.04387272681757</v>
          </cell>
          <cell r="GB44">
            <v>157.05739512123588</v>
          </cell>
          <cell r="GC44">
            <v>312.78238247881848</v>
          </cell>
          <cell r="GD44">
            <v>204.85463421626065</v>
          </cell>
          <cell r="GE44">
            <v>313.02099146595634</v>
          </cell>
          <cell r="GF44">
            <v>141.72239216002657</v>
          </cell>
          <cell r="GG44">
            <v>238.87725090006529</v>
          </cell>
          <cell r="GH44">
            <v>420.7115182988432</v>
          </cell>
          <cell r="GI44">
            <v>107.45688557593678</v>
          </cell>
          <cell r="GJ44">
            <v>150.93674241077375</v>
          </cell>
          <cell r="GK44">
            <v>176.51150786387117</v>
          </cell>
          <cell r="GL44">
            <v>295.09862581965854</v>
          </cell>
          <cell r="GM44">
            <v>306.53804993731694</v>
          </cell>
          <cell r="GN44">
            <v>329.39276247089288</v>
          </cell>
          <cell r="GO44">
            <v>250.27790752476619</v>
          </cell>
          <cell r="GP44">
            <v>305.69876364529551</v>
          </cell>
          <cell r="GQ44">
            <v>202.56539981453949</v>
          </cell>
          <cell r="GR44">
            <v>184.85843399480908</v>
          </cell>
          <cell r="GS44">
            <v>100.29807782481366</v>
          </cell>
          <cell r="GT44">
            <v>164.17643601182218</v>
          </cell>
          <cell r="GU44">
            <v>155.59486217983849</v>
          </cell>
          <cell r="GV44">
            <v>205.55255123820436</v>
          </cell>
          <cell r="GW44">
            <v>104.92197668438811</v>
          </cell>
          <cell r="GX44">
            <v>314.22406130004924</v>
          </cell>
          <cell r="GY44">
            <v>268.00223616996743</v>
          </cell>
          <cell r="GZ44">
            <v>211.5053934228057</v>
          </cell>
          <cell r="HA44">
            <v>180.46282968132573</v>
          </cell>
          <cell r="HB44">
            <v>95.875165681108385</v>
          </cell>
          <cell r="HC44">
            <v>303.83322121669875</v>
          </cell>
          <cell r="HD44">
            <v>271.33049925165386</v>
          </cell>
          <cell r="HE44">
            <v>294.95648052827801</v>
          </cell>
          <cell r="HF44">
            <v>329.50183453211503</v>
          </cell>
          <cell r="HG44">
            <v>201.7170020155171</v>
          </cell>
          <cell r="HH44">
            <v>219.63995146159721</v>
          </cell>
          <cell r="HI44">
            <v>284.51422384670093</v>
          </cell>
        </row>
        <row r="45">
          <cell r="B45" t="str">
            <v>urban</v>
          </cell>
          <cell r="C45">
            <v>243.93198180775443</v>
          </cell>
          <cell r="D45">
            <v>84.295666724096094</v>
          </cell>
          <cell r="E45">
            <v>435.69008956955986</v>
          </cell>
          <cell r="F45">
            <v>215.94808184838391</v>
          </cell>
          <cell r="G45">
            <v>268.92056819823495</v>
          </cell>
          <cell r="H45">
            <v>209.0082147194197</v>
          </cell>
          <cell r="I45">
            <v>374.80049604865167</v>
          </cell>
          <cell r="J45">
            <v>222.10836878119235</v>
          </cell>
          <cell r="K45">
            <v>181.09953432483249</v>
          </cell>
          <cell r="L45">
            <v>175.27110308678081</v>
          </cell>
          <cell r="M45">
            <v>235.02784796115543</v>
          </cell>
          <cell r="N45">
            <v>163.72313783630435</v>
          </cell>
          <cell r="O45">
            <v>138.73738774785477</v>
          </cell>
          <cell r="P45">
            <v>105.40448147049881</v>
          </cell>
          <cell r="Q45">
            <v>421.27964564891056</v>
          </cell>
          <cell r="R45">
            <v>107.43938152453707</v>
          </cell>
          <cell r="S45">
            <v>146.36683934647488</v>
          </cell>
          <cell r="T45">
            <v>102.67569163519379</v>
          </cell>
          <cell r="U45">
            <v>306.30105045897523</v>
          </cell>
          <cell r="V45">
            <v>246.93006874379722</v>
          </cell>
          <cell r="W45">
            <v>244.89987820004902</v>
          </cell>
          <cell r="X45">
            <v>421.45986789355015</v>
          </cell>
          <cell r="Y45">
            <v>306.1188053936753</v>
          </cell>
          <cell r="Z45">
            <v>221.67964743159186</v>
          </cell>
          <cell r="AA45">
            <v>247.79017113577274</v>
          </cell>
          <cell r="AB45">
            <v>294.55171494720503</v>
          </cell>
          <cell r="AC45">
            <v>138.75131303620276</v>
          </cell>
          <cell r="AD45">
            <v>421.40251659089108</v>
          </cell>
          <cell r="AE45">
            <v>164.2362620517128</v>
          </cell>
          <cell r="AF45">
            <v>313.65051359721616</v>
          </cell>
          <cell r="AG45">
            <v>180.66076594172659</v>
          </cell>
          <cell r="AH45">
            <v>313.22247090646448</v>
          </cell>
          <cell r="AI45">
            <v>233.21051015282168</v>
          </cell>
          <cell r="AJ45">
            <v>176.88297677071077</v>
          </cell>
          <cell r="AK45">
            <v>188.4785517875024</v>
          </cell>
          <cell r="AL45">
            <v>288.36428316510012</v>
          </cell>
          <cell r="AM45">
            <v>313.46369270837056</v>
          </cell>
          <cell r="AN45">
            <v>152.02102506495655</v>
          </cell>
          <cell r="AO45">
            <v>270.93489677986958</v>
          </cell>
          <cell r="AP45">
            <v>146.22567146425951</v>
          </cell>
          <cell r="AQ45">
            <v>308.21963430054069</v>
          </cell>
          <cell r="AR45">
            <v>271.76176503046474</v>
          </cell>
          <cell r="AS45">
            <v>421.37378035341976</v>
          </cell>
          <cell r="AT45">
            <v>338.98865105233688</v>
          </cell>
          <cell r="AU45">
            <v>312.71537665894709</v>
          </cell>
          <cell r="AV45">
            <v>435.69008956955986</v>
          </cell>
          <cell r="AW45">
            <v>313.04648601583153</v>
          </cell>
          <cell r="AX45">
            <v>284.24003055419655</v>
          </cell>
          <cell r="AY45">
            <v>312.14699086307559</v>
          </cell>
          <cell r="AZ45">
            <v>267.63468677745573</v>
          </cell>
          <cell r="BA45">
            <v>421.44391080255173</v>
          </cell>
          <cell r="BB45">
            <v>256.2536846548569</v>
          </cell>
          <cell r="BC45">
            <v>168.94664769976802</v>
          </cell>
          <cell r="BD45">
            <v>184.597509592807</v>
          </cell>
          <cell r="BE45">
            <v>364.15195185224138</v>
          </cell>
          <cell r="BF45">
            <v>264.41504673814461</v>
          </cell>
          <cell r="BG45">
            <v>95.407634095240169</v>
          </cell>
          <cell r="BH45">
            <v>312.74671226409032</v>
          </cell>
          <cell r="BI45">
            <v>245.76704558168336</v>
          </cell>
          <cell r="BJ45">
            <v>329.47824740867497</v>
          </cell>
          <cell r="BK45">
            <v>205.64859460363459</v>
          </cell>
          <cell r="BL45">
            <v>329.8148200786917</v>
          </cell>
          <cell r="BM45">
            <v>312.87320388620964</v>
          </cell>
          <cell r="BN45">
            <v>110.20406213413612</v>
          </cell>
          <cell r="BO45">
            <v>245.94171054423271</v>
          </cell>
          <cell r="BP45">
            <v>205.51782424636335</v>
          </cell>
          <cell r="BQ45">
            <v>102.97710251776435</v>
          </cell>
          <cell r="BR45">
            <v>358.02663143334416</v>
          </cell>
          <cell r="BS45">
            <v>305.04324150940039</v>
          </cell>
          <cell r="BT45">
            <v>209.25311997531981</v>
          </cell>
          <cell r="BU45">
            <v>403.28434901020148</v>
          </cell>
          <cell r="BV45">
            <v>305.90462919633347</v>
          </cell>
          <cell r="BW45">
            <v>295.56247266572245</v>
          </cell>
          <cell r="BX45">
            <v>139.1373577565241</v>
          </cell>
          <cell r="BY45">
            <v>253.05585478308669</v>
          </cell>
          <cell r="BZ45">
            <v>283.35888910181512</v>
          </cell>
          <cell r="CA45">
            <v>240.48674649492347</v>
          </cell>
          <cell r="CB45">
            <v>119.06325779322792</v>
          </cell>
          <cell r="CC45">
            <v>223.20071610707805</v>
          </cell>
          <cell r="CD45">
            <v>153.29910222153779</v>
          </cell>
          <cell r="CE45">
            <v>313.13895883926131</v>
          </cell>
          <cell r="CF45">
            <v>306.15792013638605</v>
          </cell>
          <cell r="CG45">
            <v>312.6588406510038</v>
          </cell>
          <cell r="CH45">
            <v>286.25141415320036</v>
          </cell>
          <cell r="CI45">
            <v>295.42591374656581</v>
          </cell>
          <cell r="CJ45">
            <v>288.47639840224298</v>
          </cell>
          <cell r="CK45">
            <v>313.35494092039823</v>
          </cell>
          <cell r="CL45">
            <v>295.33418179354499</v>
          </cell>
          <cell r="CM45">
            <v>329.80767278137523</v>
          </cell>
          <cell r="CN45">
            <v>201.13918295195475</v>
          </cell>
          <cell r="CO45">
            <v>421.48465574743966</v>
          </cell>
          <cell r="CP45">
            <v>295.77462049780706</v>
          </cell>
          <cell r="CQ45">
            <v>312.61874338800493</v>
          </cell>
          <cell r="CR45">
            <v>99.831808577622411</v>
          </cell>
          <cell r="CS45">
            <v>107.93533233149631</v>
          </cell>
          <cell r="CT45">
            <v>421.46614272490888</v>
          </cell>
          <cell r="CU45">
            <v>314.72465270533417</v>
          </cell>
          <cell r="CV45">
            <v>105.18615949720693</v>
          </cell>
          <cell r="CW45">
            <v>303.7518401539603</v>
          </cell>
          <cell r="CX45">
            <v>313.4474756585542</v>
          </cell>
          <cell r="CY45">
            <v>314.65492112681864</v>
          </cell>
          <cell r="CZ45">
            <v>387.86858373408836</v>
          </cell>
          <cell r="DA45">
            <v>100.88791639265521</v>
          </cell>
          <cell r="DB45">
            <v>84.295666724096094</v>
          </cell>
          <cell r="DC45">
            <v>146.88841235662079</v>
          </cell>
          <cell r="DD45">
            <v>104.76418946130369</v>
          </cell>
          <cell r="DE45">
            <v>108.59990174674599</v>
          </cell>
          <cell r="DF45">
            <v>329.61472394677071</v>
          </cell>
          <cell r="DG45">
            <v>253.35247407548005</v>
          </cell>
          <cell r="DH45">
            <v>268.74218369818084</v>
          </cell>
          <cell r="DI45">
            <v>125.10332685369374</v>
          </cell>
          <cell r="DJ45">
            <v>305.87322557780016</v>
          </cell>
          <cell r="DK45">
            <v>208.57108219219481</v>
          </cell>
          <cell r="DL45">
            <v>419.82110037407926</v>
          </cell>
          <cell r="DM45">
            <v>260.34760119217373</v>
          </cell>
          <cell r="DN45">
            <v>314.68759735410504</v>
          </cell>
          <cell r="DO45">
            <v>263.9175416530303</v>
          </cell>
          <cell r="DP45">
            <v>226.81437526459379</v>
          </cell>
          <cell r="DQ45">
            <v>191.64543410079614</v>
          </cell>
          <cell r="DR45">
            <v>312.46313149955972</v>
          </cell>
          <cell r="DS45">
            <v>169.29838559508775</v>
          </cell>
          <cell r="DT45">
            <v>261.1800875064568</v>
          </cell>
          <cell r="DU45">
            <v>313.21652947797361</v>
          </cell>
          <cell r="DV45">
            <v>206.7409035866055</v>
          </cell>
          <cell r="DW45">
            <v>207.2383665197485</v>
          </cell>
          <cell r="DX45">
            <v>234.12912112433384</v>
          </cell>
          <cell r="DY45">
            <v>153.26878740391567</v>
          </cell>
          <cell r="DZ45">
            <v>150.11735086314121</v>
          </cell>
          <cell r="EA45">
            <v>421.38076292949484</v>
          </cell>
          <cell r="EB45">
            <v>313.23034670853451</v>
          </cell>
          <cell r="EC45">
            <v>206.54528866377586</v>
          </cell>
          <cell r="ED45">
            <v>208.31682627860937</v>
          </cell>
          <cell r="EE45">
            <v>329.81418140727874</v>
          </cell>
          <cell r="EF45">
            <v>207.69451243184449</v>
          </cell>
          <cell r="EG45">
            <v>354.59219698489358</v>
          </cell>
          <cell r="EH45">
            <v>259.49054772432197</v>
          </cell>
          <cell r="EI45">
            <v>330.12814634087488</v>
          </cell>
          <cell r="EJ45">
            <v>419.73252655044166</v>
          </cell>
          <cell r="EK45">
            <v>313.39695885978068</v>
          </cell>
          <cell r="EL45">
            <v>203.90793641670172</v>
          </cell>
          <cell r="EM45">
            <v>271.42125944034535</v>
          </cell>
          <cell r="EN45">
            <v>421.4477105876656</v>
          </cell>
          <cell r="EO45">
            <v>345.53705646394565</v>
          </cell>
          <cell r="EP45">
            <v>101.55953401246802</v>
          </cell>
          <cell r="EQ45">
            <v>201.93406765251089</v>
          </cell>
          <cell r="ER45">
            <v>120.1293349867484</v>
          </cell>
          <cell r="ES45">
            <v>312.6603235341945</v>
          </cell>
          <cell r="ET45">
            <v>311.68640976602103</v>
          </cell>
          <cell r="EU45">
            <v>188.82104160613937</v>
          </cell>
          <cell r="EV45">
            <v>354.62725923024266</v>
          </cell>
          <cell r="EW45">
            <v>329.37611307376494</v>
          </cell>
          <cell r="EX45">
            <v>240.02390395109032</v>
          </cell>
          <cell r="EY45">
            <v>354.07630353382859</v>
          </cell>
          <cell r="EZ45">
            <v>288.9305922294007</v>
          </cell>
          <cell r="FA45">
            <v>102.02239141202473</v>
          </cell>
          <cell r="FB45">
            <v>234.85261124485518</v>
          </cell>
          <cell r="FC45">
            <v>187.50612777784474</v>
          </cell>
          <cell r="FD45">
            <v>201.45491739700864</v>
          </cell>
          <cell r="FE45">
            <v>180.94847251004322</v>
          </cell>
          <cell r="FF45">
            <v>181.50464744239662</v>
          </cell>
          <cell r="FG45">
            <v>181.47644546242955</v>
          </cell>
          <cell r="FH45">
            <v>156.982817229114</v>
          </cell>
          <cell r="FI45">
            <v>330.29374305277508</v>
          </cell>
          <cell r="FJ45">
            <v>181.43024312040347</v>
          </cell>
          <cell r="FK45">
            <v>284.01215547267134</v>
          </cell>
          <cell r="FL45">
            <v>329.80448438373628</v>
          </cell>
          <cell r="FM45">
            <v>228.98234520444504</v>
          </cell>
          <cell r="FN45">
            <v>328.58040584002197</v>
          </cell>
          <cell r="FO45">
            <v>206.8764351706354</v>
          </cell>
          <cell r="FP45">
            <v>188.98504774903913</v>
          </cell>
          <cell r="FQ45">
            <v>363.62923212191413</v>
          </cell>
          <cell r="FR45">
            <v>313.06023537149633</v>
          </cell>
          <cell r="FS45">
            <v>313.66385827947425</v>
          </cell>
          <cell r="FT45">
            <v>212.74223543685687</v>
          </cell>
          <cell r="FU45">
            <v>406.30830254005957</v>
          </cell>
          <cell r="FV45">
            <v>421.36188646885978</v>
          </cell>
          <cell r="FW45">
            <v>328.53979381492206</v>
          </cell>
          <cell r="FX45">
            <v>99.647333063607405</v>
          </cell>
          <cell r="FY45">
            <v>239.46976613181312</v>
          </cell>
          <cell r="FZ45">
            <v>314.66054248564865</v>
          </cell>
          <cell r="GA45">
            <v>139.53887272681754</v>
          </cell>
          <cell r="GB45">
            <v>157.55239512123589</v>
          </cell>
          <cell r="GC45">
            <v>313.27738247881848</v>
          </cell>
          <cell r="GD45">
            <v>205.34963421626065</v>
          </cell>
          <cell r="GE45">
            <v>313.51599146595635</v>
          </cell>
          <cell r="GF45">
            <v>142.21739216002658</v>
          </cell>
          <cell r="GG45">
            <v>239.37225090006527</v>
          </cell>
          <cell r="GH45">
            <v>421.20651829884321</v>
          </cell>
          <cell r="GI45">
            <v>107.95188557593677</v>
          </cell>
          <cell r="GJ45">
            <v>151.43174241077375</v>
          </cell>
          <cell r="GK45">
            <v>177.00650786387115</v>
          </cell>
          <cell r="GL45">
            <v>295.59362581965854</v>
          </cell>
          <cell r="GM45">
            <v>307.03304993731695</v>
          </cell>
          <cell r="GN45">
            <v>329.88776247089288</v>
          </cell>
          <cell r="GO45">
            <v>250.7729075247662</v>
          </cell>
          <cell r="GP45">
            <v>306.19376364529552</v>
          </cell>
          <cell r="GQ45">
            <v>203.06039981453949</v>
          </cell>
          <cell r="GR45">
            <v>185.35343399480908</v>
          </cell>
          <cell r="GS45">
            <v>100.79307782481365</v>
          </cell>
          <cell r="GT45">
            <v>164.67143601182218</v>
          </cell>
          <cell r="GU45">
            <v>156.08986217983846</v>
          </cell>
          <cell r="GV45">
            <v>206.04755123820436</v>
          </cell>
          <cell r="GW45">
            <v>105.4169766843881</v>
          </cell>
          <cell r="GX45">
            <v>314.71906130004925</v>
          </cell>
          <cell r="GY45">
            <v>268.49723616996744</v>
          </cell>
          <cell r="GZ45">
            <v>212.00039342280567</v>
          </cell>
          <cell r="HA45">
            <v>180.95782968132573</v>
          </cell>
          <cell r="HB45">
            <v>96.370165681108375</v>
          </cell>
          <cell r="HC45">
            <v>304.32822121669875</v>
          </cell>
          <cell r="HD45">
            <v>271.82549925165387</v>
          </cell>
          <cell r="HE45">
            <v>295.45148052827801</v>
          </cell>
          <cell r="HF45">
            <v>329.99683453211503</v>
          </cell>
          <cell r="HG45">
            <v>202.2120020155171</v>
          </cell>
          <cell r="HH45">
            <v>220.13495146159715</v>
          </cell>
          <cell r="HI45">
            <v>285.00922384670093</v>
          </cell>
        </row>
        <row r="46">
          <cell r="B46" t="str">
            <v>urban/industrial fallow</v>
          </cell>
          <cell r="C46">
            <v>243.16968180775439</v>
          </cell>
          <cell r="D46">
            <v>83.306595990323174</v>
          </cell>
          <cell r="E46">
            <v>438.46778367251216</v>
          </cell>
          <cell r="F46">
            <v>214.95930195055098</v>
          </cell>
          <cell r="G46">
            <v>268.12150198420545</v>
          </cell>
          <cell r="H46">
            <v>208.02115438581819</v>
          </cell>
          <cell r="I46">
            <v>374.60794072499311</v>
          </cell>
          <cell r="J46">
            <v>221.47523862611169</v>
          </cell>
          <cell r="K46">
            <v>180.23334924985414</v>
          </cell>
          <cell r="L46">
            <v>174.39491576598178</v>
          </cell>
          <cell r="M46">
            <v>234.12434177166705</v>
          </cell>
          <cell r="N46">
            <v>162.73489999868823</v>
          </cell>
          <cell r="O46">
            <v>137.78537645295577</v>
          </cell>
          <cell r="P46">
            <v>104.41483762681678</v>
          </cell>
          <cell r="Q46">
            <v>420.65235591916553</v>
          </cell>
          <cell r="R46">
            <v>106.44954955329283</v>
          </cell>
          <cell r="S46">
            <v>145.44189924862326</v>
          </cell>
          <cell r="T46">
            <v>101.68651467521829</v>
          </cell>
          <cell r="U46">
            <v>305.62563590594004</v>
          </cell>
          <cell r="V46">
            <v>246.1688715216635</v>
          </cell>
          <cell r="W46">
            <v>243.90998050739648</v>
          </cell>
          <cell r="X46">
            <v>420.51372342328887</v>
          </cell>
          <cell r="Y46">
            <v>305.76582441770921</v>
          </cell>
          <cell r="Z46">
            <v>220.86528264437658</v>
          </cell>
          <cell r="AA46">
            <v>246.86760352432574</v>
          </cell>
          <cell r="AB46">
            <v>294.27990985795145</v>
          </cell>
          <cell r="AC46">
            <v>137.77466469268808</v>
          </cell>
          <cell r="AD46">
            <v>420.55783980994966</v>
          </cell>
          <cell r="AE46">
            <v>163.24626242658158</v>
          </cell>
          <cell r="AF46">
            <v>313.12534486522327</v>
          </cell>
          <cell r="AG46">
            <v>180.57086339070486</v>
          </cell>
          <cell r="AH46">
            <v>313.45460847349381</v>
          </cell>
          <cell r="AI46">
            <v>232.34364723179019</v>
          </cell>
          <cell r="AJ46">
            <v>175.89297680783579</v>
          </cell>
          <cell r="AK46">
            <v>188.1224685096453</v>
          </cell>
          <cell r="AL46">
            <v>287.89545690122856</v>
          </cell>
          <cell r="AM46">
            <v>313.2690532412584</v>
          </cell>
          <cell r="AN46">
            <v>151.03102506974508</v>
          </cell>
          <cell r="AO46">
            <v>270.05766560122049</v>
          </cell>
          <cell r="AP46">
            <v>145.36117782946638</v>
          </cell>
          <cell r="AQ46">
            <v>307.61359476784037</v>
          </cell>
          <cell r="AR46">
            <v>270.79101452973254</v>
          </cell>
          <cell r="AS46">
            <v>420.57994460800455</v>
          </cell>
          <cell r="AT46">
            <v>338.06977410907552</v>
          </cell>
          <cell r="AU46">
            <v>313.84468097158413</v>
          </cell>
          <cell r="AV46">
            <v>438.46778367251216</v>
          </cell>
          <cell r="AW46">
            <v>312.41569410293187</v>
          </cell>
          <cell r="AX46">
            <v>283.63939811833956</v>
          </cell>
          <cell r="AY46">
            <v>314.28190081456216</v>
          </cell>
          <cell r="AZ46">
            <v>267.04636346469147</v>
          </cell>
          <cell r="BA46">
            <v>420.5259981086723</v>
          </cell>
          <cell r="BB46">
            <v>255.48935415911131</v>
          </cell>
          <cell r="BC46">
            <v>168.02836879523451</v>
          </cell>
          <cell r="BD46">
            <v>183.70052665265112</v>
          </cell>
          <cell r="BE46">
            <v>363.23660081096079</v>
          </cell>
          <cell r="BF46">
            <v>263.4415188294152</v>
          </cell>
          <cell r="BG46">
            <v>94.417901209546216</v>
          </cell>
          <cell r="BH46">
            <v>313.82057665993545</v>
          </cell>
          <cell r="BI46">
            <v>245.85955033157251</v>
          </cell>
          <cell r="BJ46">
            <v>331.30356995459078</v>
          </cell>
          <cell r="BK46">
            <v>204.65876597860301</v>
          </cell>
          <cell r="BL46">
            <v>331.04466790073172</v>
          </cell>
          <cell r="BM46">
            <v>313.72327541215134</v>
          </cell>
          <cell r="BN46">
            <v>109.21508438023793</v>
          </cell>
          <cell r="BO46">
            <v>244.95177681849088</v>
          </cell>
          <cell r="BP46">
            <v>204.90284422131393</v>
          </cell>
          <cell r="BQ46">
            <v>101.98710252271194</v>
          </cell>
          <cell r="BR46">
            <v>357.08906307221253</v>
          </cell>
          <cell r="BS46">
            <v>306.59318125176685</v>
          </cell>
          <cell r="BT46">
            <v>208.26312170476828</v>
          </cell>
          <cell r="BU46">
            <v>402.3398260908159</v>
          </cell>
          <cell r="BV46">
            <v>305.93057533874139</v>
          </cell>
          <cell r="BW46">
            <v>295.5115301971415</v>
          </cell>
          <cell r="BX46">
            <v>138.14735777644097</v>
          </cell>
          <cell r="BY46">
            <v>252.11334796379865</v>
          </cell>
          <cell r="BZ46">
            <v>282.41600538110424</v>
          </cell>
          <cell r="CA46">
            <v>239.80585917151348</v>
          </cell>
          <cell r="CB46">
            <v>118.3980828863277</v>
          </cell>
          <cell r="CC46">
            <v>222.53386956356658</v>
          </cell>
          <cell r="CD46">
            <v>152.30910233048576</v>
          </cell>
          <cell r="CE46">
            <v>313.51884852518856</v>
          </cell>
          <cell r="CF46">
            <v>305.7357361540856</v>
          </cell>
          <cell r="CG46">
            <v>313.88817020846358</v>
          </cell>
          <cell r="CH46">
            <v>285.27454858591057</v>
          </cell>
          <cell r="CI46">
            <v>295.61657551956966</v>
          </cell>
          <cell r="CJ46">
            <v>287.80921441111872</v>
          </cell>
          <cell r="CK46">
            <v>313.35270846277547</v>
          </cell>
          <cell r="CL46">
            <v>296.21370712910425</v>
          </cell>
          <cell r="CM46">
            <v>331.05016582174437</v>
          </cell>
          <cell r="CN46">
            <v>200.16183058836035</v>
          </cell>
          <cell r="CO46">
            <v>420.49465584337383</v>
          </cell>
          <cell r="CP46">
            <v>295.34833955707643</v>
          </cell>
          <cell r="CQ46">
            <v>313.91901425692424</v>
          </cell>
          <cell r="CR46">
            <v>98.842179419022003</v>
          </cell>
          <cell r="CS46">
            <v>106.95528010883815</v>
          </cell>
          <cell r="CT46">
            <v>420.50889662993598</v>
          </cell>
          <cell r="CU46">
            <v>313.75210434177598</v>
          </cell>
          <cell r="CV46">
            <v>104.19647186245035</v>
          </cell>
          <cell r="CW46">
            <v>303.17796617360545</v>
          </cell>
          <cell r="CX46">
            <v>313.28152789496323</v>
          </cell>
          <cell r="CY46">
            <v>313.80574401755712</v>
          </cell>
          <cell r="CZ46">
            <v>386.89376872767002</v>
          </cell>
          <cell r="DA46">
            <v>99.903095867447519</v>
          </cell>
          <cell r="DB46">
            <v>83.306595990323174</v>
          </cell>
          <cell r="DC46">
            <v>145.89841284449818</v>
          </cell>
          <cell r="DD46">
            <v>103.77566462601085</v>
          </cell>
          <cell r="DE46">
            <v>107.60990174674599</v>
          </cell>
          <cell r="DF46">
            <v>331.19858800220936</v>
          </cell>
          <cell r="DG46">
            <v>252.36261550223114</v>
          </cell>
          <cell r="DH46">
            <v>268.06744607509813</v>
          </cell>
          <cell r="DI46">
            <v>124.13215539395657</v>
          </cell>
          <cell r="DJ46">
            <v>305.95473196838242</v>
          </cell>
          <cell r="DK46">
            <v>207.5814658785294</v>
          </cell>
          <cell r="DL46">
            <v>421.77431382288182</v>
          </cell>
          <cell r="DM46">
            <v>259.35775715920488</v>
          </cell>
          <cell r="DN46">
            <v>313.78060845810603</v>
          </cell>
          <cell r="DO46">
            <v>263.91849932754985</v>
          </cell>
          <cell r="DP46">
            <v>225.93223399716632</v>
          </cell>
          <cell r="DQ46">
            <v>190.99384147013927</v>
          </cell>
          <cell r="DR46">
            <v>314.03871570957438</v>
          </cell>
          <cell r="DS46">
            <v>168.32140915967514</v>
          </cell>
          <cell r="DT46">
            <v>260.23797159318394</v>
          </cell>
          <cell r="DU46">
            <v>313.45917880310219</v>
          </cell>
          <cell r="DV46">
            <v>205.75274863625253</v>
          </cell>
          <cell r="DW46">
            <v>207.53359960687888</v>
          </cell>
          <cell r="DX46">
            <v>233.14062402768513</v>
          </cell>
          <cell r="DY46">
            <v>152.29229284943199</v>
          </cell>
          <cell r="DZ46">
            <v>149.1280065164292</v>
          </cell>
          <cell r="EA46">
            <v>420.57457339563905</v>
          </cell>
          <cell r="EB46">
            <v>313.44855016420911</v>
          </cell>
          <cell r="EC46">
            <v>205.55553115120176</v>
          </cell>
          <cell r="ED46">
            <v>207.57212277052628</v>
          </cell>
          <cell r="EE46">
            <v>331.04515918643403</v>
          </cell>
          <cell r="EF46">
            <v>206.70483482895685</v>
          </cell>
          <cell r="EG46">
            <v>353.64187601093607</v>
          </cell>
          <cell r="EH46">
            <v>258.50679251903063</v>
          </cell>
          <cell r="EI46">
            <v>330.80364769905236</v>
          </cell>
          <cell r="EJ46">
            <v>421.84244753337225</v>
          </cell>
          <cell r="EK46">
            <v>313.32038697094288</v>
          </cell>
          <cell r="EL46">
            <v>202.92292119409467</v>
          </cell>
          <cell r="EM46">
            <v>270.71325912288478</v>
          </cell>
          <cell r="EN46">
            <v>420.52307519704618</v>
          </cell>
          <cell r="EO46">
            <v>344.54728827551827</v>
          </cell>
          <cell r="EP46">
            <v>100.57217437319504</v>
          </cell>
          <cell r="EQ46">
            <v>200.94476109386585</v>
          </cell>
          <cell r="ER46">
            <v>119.13962230744468</v>
          </cell>
          <cell r="ES46">
            <v>313.88702952908613</v>
          </cell>
          <cell r="ET46">
            <v>314.63619396614263</v>
          </cell>
          <cell r="EU46">
            <v>187.92119516818673</v>
          </cell>
          <cell r="EV46">
            <v>355.26459947348667</v>
          </cell>
          <cell r="EW46">
            <v>331.38213482759841</v>
          </cell>
          <cell r="EX46">
            <v>239.06469174758746</v>
          </cell>
          <cell r="EY46">
            <v>353.30126020395414</v>
          </cell>
          <cell r="EZ46">
            <v>289.32854797713753</v>
          </cell>
          <cell r="FA46">
            <v>101.03307628553043</v>
          </cell>
          <cell r="FB46">
            <v>233.86603600042801</v>
          </cell>
          <cell r="FC46">
            <v>186.51613798660935</v>
          </cell>
          <cell r="FD46">
            <v>201.3092058520383</v>
          </cell>
          <cell r="FE46">
            <v>181.58340946230464</v>
          </cell>
          <cell r="FF46">
            <v>180.78318290447058</v>
          </cell>
          <cell r="FG46">
            <v>181.29901478576485</v>
          </cell>
          <cell r="FH46">
            <v>156.64239450391258</v>
          </cell>
          <cell r="FI46">
            <v>330.67626561297527</v>
          </cell>
          <cell r="FJ46">
            <v>180.66947894645435</v>
          </cell>
          <cell r="FK46">
            <v>283.06350589628187</v>
          </cell>
          <cell r="FL46">
            <v>331.05261843531287</v>
          </cell>
          <cell r="FM46">
            <v>228.08162046309067</v>
          </cell>
          <cell r="FN46">
            <v>331.99421731509312</v>
          </cell>
          <cell r="FO46">
            <v>205.89113014333918</v>
          </cell>
          <cell r="FP46">
            <v>187.99504776578834</v>
          </cell>
          <cell r="FQ46">
            <v>362.68144156040444</v>
          </cell>
          <cell r="FR46">
            <v>313.57940503885391</v>
          </cell>
          <cell r="FS46">
            <v>313.11507972502477</v>
          </cell>
          <cell r="FT46">
            <v>212.24868477638304</v>
          </cell>
          <cell r="FU46">
            <v>405.47092476103876</v>
          </cell>
          <cell r="FV46">
            <v>420.58909374997381</v>
          </cell>
          <cell r="FW46">
            <v>332.0254573344007</v>
          </cell>
          <cell r="FX46">
            <v>98.657501532942788</v>
          </cell>
          <cell r="FY46">
            <v>238.47976850770709</v>
          </cell>
          <cell r="FZ46">
            <v>313.80141989538026</v>
          </cell>
          <cell r="GA46">
            <v>138.63021349788028</v>
          </cell>
          <cell r="GB46">
            <v>156.71367813897575</v>
          </cell>
          <cell r="GC46">
            <v>313.41236880245231</v>
          </cell>
          <cell r="GD46">
            <v>204.35972676964136</v>
          </cell>
          <cell r="GE46">
            <v>313.22882342773084</v>
          </cell>
          <cell r="GF46">
            <v>141.70392514166798</v>
          </cell>
          <cell r="GG46">
            <v>238.38230355423809</v>
          </cell>
          <cell r="GH46">
            <v>420.70860772690958</v>
          </cell>
          <cell r="GI46">
            <v>106.97599821091542</v>
          </cell>
          <cell r="GJ46">
            <v>150.44174246480793</v>
          </cell>
          <cell r="GK46">
            <v>176.28024568844251</v>
          </cell>
          <cell r="GL46">
            <v>295.48756623257532</v>
          </cell>
          <cell r="GM46">
            <v>306.09774197955403</v>
          </cell>
          <cell r="GN46">
            <v>330.98855836826931</v>
          </cell>
          <cell r="GO46">
            <v>250.16808416164668</v>
          </cell>
          <cell r="GP46">
            <v>305.70816422415515</v>
          </cell>
          <cell r="GQ46">
            <v>202.07056678689571</v>
          </cell>
          <cell r="GR46">
            <v>184.40852717281129</v>
          </cell>
          <cell r="GS46">
            <v>99.806972348500253</v>
          </cell>
          <cell r="GT46">
            <v>163.69628746883151</v>
          </cell>
          <cell r="GU46">
            <v>155.43844238928719</v>
          </cell>
          <cell r="GV46">
            <v>205.05857641448316</v>
          </cell>
          <cell r="GW46">
            <v>104.42995829303464</v>
          </cell>
          <cell r="GX46">
            <v>313.75640542276437</v>
          </cell>
          <cell r="GY46">
            <v>267.67676221285024</v>
          </cell>
          <cell r="GZ46">
            <v>211.16409167535261</v>
          </cell>
          <cell r="HA46">
            <v>180.72406398166041</v>
          </cell>
          <cell r="HB46">
            <v>95.386109239317648</v>
          </cell>
          <cell r="HC46">
            <v>307.14319686153732</v>
          </cell>
          <cell r="HD46">
            <v>270.94024829760508</v>
          </cell>
          <cell r="HE46">
            <v>295.59690876440652</v>
          </cell>
          <cell r="HF46">
            <v>330.90465678271369</v>
          </cell>
          <cell r="HG46">
            <v>201.22215784078634</v>
          </cell>
          <cell r="HH46">
            <v>219.33904639831792</v>
          </cell>
          <cell r="HI46">
            <v>284.01923013899585</v>
          </cell>
        </row>
        <row r="47">
          <cell r="B47" t="str">
            <v>urban, continuously built</v>
          </cell>
          <cell r="C47">
            <v>301.0693</v>
          </cell>
          <cell r="D47">
            <v>91.08571820318285</v>
          </cell>
          <cell r="E47">
            <v>451.25241565967798</v>
          </cell>
          <cell r="F47">
            <v>234.16156863164119</v>
          </cell>
          <cell r="G47">
            <v>290.2705960238161</v>
          </cell>
          <cell r="H47">
            <v>224.30171281628978</v>
          </cell>
          <cell r="I47">
            <v>390.36282213876973</v>
          </cell>
          <cell r="J47">
            <v>254.33827980357805</v>
          </cell>
          <cell r="K47">
            <v>202.44956215041358</v>
          </cell>
          <cell r="L47">
            <v>177.83882767965804</v>
          </cell>
          <cell r="M47">
            <v>250.16766048393771</v>
          </cell>
          <cell r="N47">
            <v>191.00498814112811</v>
          </cell>
          <cell r="O47">
            <v>140.41488993415041</v>
          </cell>
          <cell r="P47">
            <v>128.4445496732817</v>
          </cell>
          <cell r="Q47">
            <v>436.84197173902862</v>
          </cell>
          <cell r="R47">
            <v>130.78515581160869</v>
          </cell>
          <cell r="S47">
            <v>153.83693963266933</v>
          </cell>
          <cell r="T47">
            <v>123.43477371943581</v>
          </cell>
          <cell r="U47">
            <v>307.9785526452709</v>
          </cell>
          <cell r="V47">
            <v>254.54877643953427</v>
          </cell>
          <cell r="W47">
            <v>282.0963357023179</v>
          </cell>
          <cell r="X47">
            <v>437.02219398366822</v>
          </cell>
          <cell r="Y47">
            <v>307.79630757997097</v>
          </cell>
          <cell r="Z47">
            <v>239.91816946654612</v>
          </cell>
          <cell r="AA47">
            <v>269.14019896135386</v>
          </cell>
          <cell r="AB47">
            <v>316.64965157394238</v>
          </cell>
          <cell r="AC47">
            <v>140.4288152224984</v>
          </cell>
          <cell r="AD47">
            <v>436.9648426810092</v>
          </cell>
          <cell r="AE47">
            <v>185.57631827630385</v>
          </cell>
          <cell r="AF47">
            <v>321.27552353492371</v>
          </cell>
          <cell r="AG47">
            <v>202.01079376730769</v>
          </cell>
          <cell r="AH47">
            <v>320.84748084417203</v>
          </cell>
          <cell r="AI47">
            <v>261.78722534110472</v>
          </cell>
          <cell r="AJ47">
            <v>188.26239644617092</v>
          </cell>
          <cell r="AK47">
            <v>197.14722441193203</v>
          </cell>
          <cell r="AL47">
            <v>290.04178535139579</v>
          </cell>
          <cell r="AM47">
            <v>321.0887026460781</v>
          </cell>
          <cell r="AN47">
            <v>184.89022546242322</v>
          </cell>
          <cell r="AO47">
            <v>286.49324607571981</v>
          </cell>
          <cell r="AP47">
            <v>153.74731587128903</v>
          </cell>
          <cell r="AQ47">
            <v>321.32123311793225</v>
          </cell>
          <cell r="AR47">
            <v>286.64538732959397</v>
          </cell>
          <cell r="AS47">
            <v>436.93610644353782</v>
          </cell>
          <cell r="AT47">
            <v>361.66156045201535</v>
          </cell>
          <cell r="AU47">
            <v>320.34038659665464</v>
          </cell>
          <cell r="AV47">
            <v>451.25241565967798</v>
          </cell>
          <cell r="AW47">
            <v>334.39651384141263</v>
          </cell>
          <cell r="AX47">
            <v>290.1162844920832</v>
          </cell>
          <cell r="AY47">
            <v>319.77200080078313</v>
          </cell>
          <cell r="AZ47">
            <v>290.840329934061</v>
          </cell>
          <cell r="BA47">
            <v>437.00623689266979</v>
          </cell>
          <cell r="BB47">
            <v>264.52886030343359</v>
          </cell>
          <cell r="BC47">
            <v>179.2305532783783</v>
          </cell>
          <cell r="BD47">
            <v>212.82533892383952</v>
          </cell>
          <cell r="BE47">
            <v>393.50318840911024</v>
          </cell>
          <cell r="BF47">
            <v>295.74663493493341</v>
          </cell>
          <cell r="BG47">
            <v>116.73996345192711</v>
          </cell>
          <cell r="BH47">
            <v>320.37172220179787</v>
          </cell>
          <cell r="BI47">
            <v>273.96854763618336</v>
          </cell>
          <cell r="BJ47">
            <v>350.82827523425607</v>
          </cell>
          <cell r="BK47">
            <v>221.17606462678384</v>
          </cell>
          <cell r="BL47">
            <v>351.16484790427279</v>
          </cell>
          <cell r="BM47">
            <v>320.49821382391718</v>
          </cell>
          <cell r="BN47">
            <v>134.47744119651097</v>
          </cell>
          <cell r="BO47">
            <v>267.64490082151116</v>
          </cell>
          <cell r="BP47">
            <v>231.07247365921717</v>
          </cell>
          <cell r="BQ47">
            <v>123.72075841541391</v>
          </cell>
          <cell r="BR47">
            <v>373.58895752346223</v>
          </cell>
          <cell r="BS47">
            <v>306.72074369569606</v>
          </cell>
          <cell r="BT47">
            <v>245.38740289963013</v>
          </cell>
          <cell r="BU47">
            <v>437.02127745491237</v>
          </cell>
          <cell r="BV47">
            <v>307.58213138262914</v>
          </cell>
          <cell r="BW47">
            <v>303.18748260343</v>
          </cell>
          <cell r="BX47">
            <v>140.7301016451633</v>
          </cell>
          <cell r="BY47">
            <v>295.40575290061656</v>
          </cell>
          <cell r="BZ47">
            <v>322.63343114357593</v>
          </cell>
          <cell r="CA47">
            <v>259.3561164662716</v>
          </cell>
          <cell r="CB47">
            <v>140.3323018258962</v>
          </cell>
          <cell r="CC47">
            <v>255.94256308608786</v>
          </cell>
          <cell r="CD47">
            <v>209.16827380453083</v>
          </cell>
          <cell r="CE47">
            <v>320.76396877696885</v>
          </cell>
          <cell r="CF47">
            <v>307.83542232268172</v>
          </cell>
          <cell r="CG47">
            <v>320.28385058871135</v>
          </cell>
          <cell r="CH47">
            <v>331.3415110865609</v>
          </cell>
          <cell r="CI47">
            <v>303.05092368427336</v>
          </cell>
          <cell r="CJ47">
            <v>290.15390058853865</v>
          </cell>
          <cell r="CK47">
            <v>320.97995085810578</v>
          </cell>
          <cell r="CL47">
            <v>329.33417357954607</v>
          </cell>
          <cell r="CM47">
            <v>351.15770060695638</v>
          </cell>
          <cell r="CN47">
            <v>215.99862905890757</v>
          </cell>
          <cell r="CO47">
            <v>437.04698183755778</v>
          </cell>
          <cell r="CP47">
            <v>303.39963043551461</v>
          </cell>
          <cell r="CQ47">
            <v>320.24375332571248</v>
          </cell>
          <cell r="CR47">
            <v>120.95325756118407</v>
          </cell>
          <cell r="CS47">
            <v>115.54752277595009</v>
          </cell>
          <cell r="CT47">
            <v>437.02846881502694</v>
          </cell>
          <cell r="CU47">
            <v>336.07468053091526</v>
          </cell>
          <cell r="CV47">
            <v>128.31483819755721</v>
          </cell>
          <cell r="CW47">
            <v>335.84934283606123</v>
          </cell>
          <cell r="CX47">
            <v>321.07248559626174</v>
          </cell>
          <cell r="CY47">
            <v>336.00494895239973</v>
          </cell>
          <cell r="CZ47">
            <v>426.11442970432529</v>
          </cell>
          <cell r="DA47">
            <v>121.81413159099804</v>
          </cell>
          <cell r="DB47">
            <v>91.08571820318285</v>
          </cell>
          <cell r="DC47">
            <v>154.47546250443526</v>
          </cell>
          <cell r="DD47">
            <v>126.70046748765404</v>
          </cell>
          <cell r="DE47">
            <v>132.54365310604774</v>
          </cell>
          <cell r="DF47">
            <v>350.9647517723518</v>
          </cell>
          <cell r="DG47">
            <v>276.1878708263165</v>
          </cell>
          <cell r="DH47">
            <v>290.09221152376199</v>
          </cell>
          <cell r="DI47">
            <v>146.44637363680636</v>
          </cell>
          <cell r="DJ47">
            <v>307.55072776409583</v>
          </cell>
          <cell r="DK47">
            <v>223.34497466832048</v>
          </cell>
          <cell r="DL47">
            <v>435.38342646419738</v>
          </cell>
          <cell r="DM47">
            <v>295.35561989655014</v>
          </cell>
          <cell r="DN47">
            <v>336.03762517968613</v>
          </cell>
          <cell r="DO47">
            <v>284.54765184076592</v>
          </cell>
          <cell r="DP47">
            <v>254.82068228182513</v>
          </cell>
          <cell r="DQ47">
            <v>205.57201711899333</v>
          </cell>
          <cell r="DR47">
            <v>320.08814143726727</v>
          </cell>
          <cell r="DS47">
            <v>190.62409362336982</v>
          </cell>
          <cell r="DT47">
            <v>290.47584124446956</v>
          </cell>
          <cell r="DU47">
            <v>320.84153941568115</v>
          </cell>
          <cell r="DV47">
            <v>220.60007938108762</v>
          </cell>
          <cell r="DW47">
            <v>233.05214759105826</v>
          </cell>
          <cell r="DX47">
            <v>257.75707601552114</v>
          </cell>
          <cell r="DY47">
            <v>179.66431851584414</v>
          </cell>
          <cell r="DZ47">
            <v>157.15634184950312</v>
          </cell>
          <cell r="EA47">
            <v>436.9430890196129</v>
          </cell>
          <cell r="EB47">
            <v>320.85535664624206</v>
          </cell>
          <cell r="EC47">
            <v>221.76987893684804</v>
          </cell>
          <cell r="ED47">
            <v>235.88273749247776</v>
          </cell>
          <cell r="EE47">
            <v>351.16420923285983</v>
          </cell>
          <cell r="EF47">
            <v>223.41815559449816</v>
          </cell>
          <cell r="EG47">
            <v>370.1545230750117</v>
          </cell>
          <cell r="EH47">
            <v>289.76564742260246</v>
          </cell>
          <cell r="EI47">
            <v>351.47817416645597</v>
          </cell>
          <cell r="EJ47">
            <v>435.29485264055978</v>
          </cell>
          <cell r="EK47">
            <v>321.02196879748823</v>
          </cell>
          <cell r="EL47">
            <v>219.1416951694415</v>
          </cell>
          <cell r="EM47">
            <v>309.05060489881248</v>
          </cell>
          <cell r="EN47">
            <v>437.01003667778366</v>
          </cell>
          <cell r="EO47">
            <v>373.68654850492828</v>
          </cell>
          <cell r="EP47">
            <v>122.14181321404854</v>
          </cell>
          <cell r="EQ47">
            <v>217.46731379065352</v>
          </cell>
          <cell r="ER47">
            <v>147.24424810548709</v>
          </cell>
          <cell r="ES47">
            <v>320.28533347190205</v>
          </cell>
          <cell r="ET47">
            <v>319.31141970372857</v>
          </cell>
          <cell r="EU47">
            <v>197.22041831509785</v>
          </cell>
          <cell r="EV47">
            <v>370.18958532036072</v>
          </cell>
          <cell r="EW47">
            <v>350.72614089934603</v>
          </cell>
          <cell r="EX47">
            <v>276.17922639403838</v>
          </cell>
          <cell r="EY47">
            <v>383.80960349406587</v>
          </cell>
          <cell r="EZ47">
            <v>310.42069555240209</v>
          </cell>
          <cell r="FA47">
            <v>122.701145363563</v>
          </cell>
          <cell r="FB47">
            <v>263.61186992356107</v>
          </cell>
          <cell r="FC47">
            <v>218.58331543562394</v>
          </cell>
          <cell r="FD47">
            <v>226.56925745992356</v>
          </cell>
          <cell r="FE47">
            <v>202.27115178300818</v>
          </cell>
          <cell r="FF47">
            <v>202.8029224510727</v>
          </cell>
          <cell r="FG47">
            <v>202.80710254877243</v>
          </cell>
          <cell r="FH47">
            <v>158.65568599396349</v>
          </cell>
          <cell r="FI47">
            <v>351.64377087835618</v>
          </cell>
          <cell r="FJ47">
            <v>202.76475708296883</v>
          </cell>
          <cell r="FK47">
            <v>305.36218329825243</v>
          </cell>
          <cell r="FL47">
            <v>351.15451220931737</v>
          </cell>
          <cell r="FM47">
            <v>257.06661932164121</v>
          </cell>
          <cell r="FN47">
            <v>349.93043366560306</v>
          </cell>
          <cell r="FO47">
            <v>221.39747942331653</v>
          </cell>
          <cell r="FP47">
            <v>213.3173156551043</v>
          </cell>
          <cell r="FQ47">
            <v>389.15712570590529</v>
          </cell>
          <cell r="FR47">
            <v>320.68524530920388</v>
          </cell>
          <cell r="FS47">
            <v>321.2888682171818</v>
          </cell>
          <cell r="FT47">
            <v>237.0763683487445</v>
          </cell>
          <cell r="FU47">
            <v>436.79172976382245</v>
          </cell>
          <cell r="FV47">
            <v>436.92421255897784</v>
          </cell>
          <cell r="FW47">
            <v>349.88982164050316</v>
          </cell>
          <cell r="FX47">
            <v>120.58936641036897</v>
          </cell>
          <cell r="FY47">
            <v>255.55122634903216</v>
          </cell>
          <cell r="FZ47">
            <v>336.01057031122974</v>
          </cell>
          <cell r="GA47">
            <v>141.19998317034691</v>
          </cell>
          <cell r="GB47">
            <v>183.78692031946045</v>
          </cell>
          <cell r="GC47">
            <v>320.90239241652603</v>
          </cell>
          <cell r="GD47">
            <v>220.1624276897742</v>
          </cell>
          <cell r="GE47">
            <v>321.14100140366389</v>
          </cell>
          <cell r="GF47">
            <v>165.83379701305273</v>
          </cell>
          <cell r="GG47">
            <v>281.96064184842083</v>
          </cell>
          <cell r="GH47">
            <v>436.76884438896127</v>
          </cell>
          <cell r="GI47">
            <v>115.56737963930094</v>
          </cell>
          <cell r="GJ47">
            <v>180.57587008412895</v>
          </cell>
          <cell r="GK47">
            <v>188.59262076055327</v>
          </cell>
          <cell r="GL47">
            <v>303.21863575736609</v>
          </cell>
          <cell r="GM47">
            <v>337.35854064441946</v>
          </cell>
          <cell r="GN47">
            <v>351.23779029647397</v>
          </cell>
          <cell r="GO47">
            <v>271.28895417341221</v>
          </cell>
          <cell r="GP47">
            <v>307.87126583159119</v>
          </cell>
          <cell r="GQ47">
            <v>217.78455462044678</v>
          </cell>
          <cell r="GR47">
            <v>216.4950720895242</v>
          </cell>
          <cell r="GS47">
            <v>121.28011459424766</v>
          </cell>
          <cell r="GT47">
            <v>172.22192858432626</v>
          </cell>
          <cell r="GU47">
            <v>164.34818119055794</v>
          </cell>
          <cell r="GV47">
            <v>221.65588331413241</v>
          </cell>
          <cell r="GW47">
            <v>128.02624039114826</v>
          </cell>
          <cell r="GX47">
            <v>336.06908912563034</v>
          </cell>
          <cell r="GY47">
            <v>296.04386561687238</v>
          </cell>
          <cell r="GZ47">
            <v>233.87967411976715</v>
          </cell>
          <cell r="HA47">
            <v>202.22466562959983</v>
          </cell>
          <cell r="HB47">
            <v>117.68533899271426</v>
          </cell>
          <cell r="HC47">
            <v>306.00572340299442</v>
          </cell>
          <cell r="HD47">
            <v>287.28687558454925</v>
          </cell>
          <cell r="HE47">
            <v>303.07649046598556</v>
          </cell>
          <cell r="HF47">
            <v>351.34686235769618</v>
          </cell>
          <cell r="HG47">
            <v>217.74664091151357</v>
          </cell>
          <cell r="HH47">
            <v>238.59033801754967</v>
          </cell>
          <cell r="HI47">
            <v>301.97351705971317</v>
          </cell>
        </row>
        <row r="48">
          <cell r="B48" t="str">
            <v>urban, discontinuously built</v>
          </cell>
          <cell r="C48">
            <v>183.62982954515354</v>
          </cell>
          <cell r="D48">
            <v>77.836244676856225</v>
          </cell>
          <cell r="E48">
            <v>415.47341285812263</v>
          </cell>
          <cell r="F48">
            <v>198.05435057074558</v>
          </cell>
          <cell r="G48">
            <v>203.21210710297649</v>
          </cell>
          <cell r="H48">
            <v>206.45900676292928</v>
          </cell>
          <cell r="I48">
            <v>323.19308506836933</v>
          </cell>
          <cell r="J48">
            <v>184.97908467672104</v>
          </cell>
          <cell r="K48">
            <v>177.85043111132174</v>
          </cell>
          <cell r="L48">
            <v>162.47833453964884</v>
          </cell>
          <cell r="M48">
            <v>233.14367939799027</v>
          </cell>
          <cell r="N48">
            <v>127.08902307650766</v>
          </cell>
          <cell r="O48">
            <v>135.02488774785476</v>
          </cell>
          <cell r="P48">
            <v>93.887067728512392</v>
          </cell>
          <cell r="Q48">
            <v>355.84270169611182</v>
          </cell>
          <cell r="R48">
            <v>92.650488663264753</v>
          </cell>
          <cell r="S48">
            <v>143.17070485151842</v>
          </cell>
          <cell r="T48">
            <v>100.9330107729907</v>
          </cell>
          <cell r="U48">
            <v>289.78670855158947</v>
          </cell>
          <cell r="V48">
            <v>182.61727254749482</v>
          </cell>
          <cell r="W48">
            <v>188.36594594442309</v>
          </cell>
          <cell r="X48">
            <v>321.30638076038781</v>
          </cell>
          <cell r="Y48">
            <v>243.4796300205382</v>
          </cell>
          <cell r="Z48">
            <v>168.95201883703425</v>
          </cell>
          <cell r="AA48">
            <v>103.34644949078782</v>
          </cell>
          <cell r="AB48">
            <v>210.51447182308937</v>
          </cell>
          <cell r="AC48">
            <v>135.36239712774818</v>
          </cell>
          <cell r="AD48">
            <v>343.47299684953111</v>
          </cell>
          <cell r="AE48">
            <v>163.6688387201647</v>
          </cell>
          <cell r="AF48">
            <v>249.7367763848365</v>
          </cell>
          <cell r="AG48">
            <v>177.50161891793897</v>
          </cell>
          <cell r="AH48">
            <v>309.50997090646445</v>
          </cell>
          <cell r="AI48">
            <v>189.38989528982583</v>
          </cell>
          <cell r="AJ48">
            <v>155.83192998181684</v>
          </cell>
          <cell r="AK48">
            <v>161.07490879891077</v>
          </cell>
          <cell r="AL48">
            <v>244.25259687779953</v>
          </cell>
          <cell r="AM48">
            <v>227.07132564711407</v>
          </cell>
          <cell r="AN48">
            <v>112.92820930845095</v>
          </cell>
          <cell r="AO48">
            <v>270.52242614876536</v>
          </cell>
          <cell r="AP48">
            <v>143.10596731934007</v>
          </cell>
          <cell r="AQ48">
            <v>209.09466105883007</v>
          </cell>
          <cell r="AR48">
            <v>271.18364253794073</v>
          </cell>
          <cell r="AS48">
            <v>351.52218653404668</v>
          </cell>
          <cell r="AT48">
            <v>295.81241368427698</v>
          </cell>
          <cell r="AU48">
            <v>309.00287665894712</v>
          </cell>
          <cell r="AV48">
            <v>364.75055683632695</v>
          </cell>
          <cell r="AW48">
            <v>214.58833778141903</v>
          </cell>
          <cell r="AX48">
            <v>184.23353488788842</v>
          </cell>
          <cell r="AY48">
            <v>308.43449086307555</v>
          </cell>
          <cell r="AZ48">
            <v>196.5005375756802</v>
          </cell>
          <cell r="BA48">
            <v>338.89094020183552</v>
          </cell>
          <cell r="BB48">
            <v>185.24491533959042</v>
          </cell>
          <cell r="BC48">
            <v>153.72838110822525</v>
          </cell>
          <cell r="BD48">
            <v>142.71321123755155</v>
          </cell>
          <cell r="BE48">
            <v>300.7710756506653</v>
          </cell>
          <cell r="BF48">
            <v>181.68061920787386</v>
          </cell>
          <cell r="BG48">
            <v>102.95428290419733</v>
          </cell>
          <cell r="BH48">
            <v>300.38283733482763</v>
          </cell>
          <cell r="BI48">
            <v>204.02886361118343</v>
          </cell>
          <cell r="BJ48">
            <v>320.24994019544999</v>
          </cell>
          <cell r="BK48">
            <v>213.16979388585258</v>
          </cell>
          <cell r="BL48">
            <v>288.31039305583113</v>
          </cell>
          <cell r="BM48">
            <v>297.78083993406699</v>
          </cell>
          <cell r="BN48">
            <v>91.386407587810965</v>
          </cell>
          <cell r="BO48">
            <v>177.2136140669416</v>
          </cell>
          <cell r="BP48">
            <v>178.46967443699978</v>
          </cell>
          <cell r="BQ48">
            <v>102.93778064119348</v>
          </cell>
          <cell r="BR48">
            <v>249.5248082244016</v>
          </cell>
          <cell r="BS48">
            <v>301.33074150940041</v>
          </cell>
          <cell r="BT48">
            <v>156.25976964622234</v>
          </cell>
          <cell r="BU48">
            <v>312.91916477437002</v>
          </cell>
          <cell r="BV48">
            <v>302.1921291963335</v>
          </cell>
          <cell r="BW48">
            <v>230.61188443490431</v>
          </cell>
          <cell r="BX48">
            <v>135.81628698570111</v>
          </cell>
          <cell r="BY48">
            <v>128.19576880952565</v>
          </cell>
          <cell r="BZ48">
            <v>202.08212758452839</v>
          </cell>
          <cell r="CA48">
            <v>188.11683398571503</v>
          </cell>
          <cell r="CB48">
            <v>115.80021784389415</v>
          </cell>
          <cell r="CC48">
            <v>156.26361980554853</v>
          </cell>
          <cell r="CD48">
            <v>77.836244676856225</v>
          </cell>
          <cell r="CE48">
            <v>245.14094109619433</v>
          </cell>
          <cell r="CF48">
            <v>224.5946418667933</v>
          </cell>
          <cell r="CG48">
            <v>270.8551759197909</v>
          </cell>
          <cell r="CH48">
            <v>209.62298760787806</v>
          </cell>
          <cell r="CI48">
            <v>240.91582319311701</v>
          </cell>
          <cell r="CJ48">
            <v>214.2189183960341</v>
          </cell>
          <cell r="CK48">
            <v>250.75410320474157</v>
          </cell>
          <cell r="CL48">
            <v>221.41438181321396</v>
          </cell>
          <cell r="CM48">
            <v>250.85625556989498</v>
          </cell>
          <cell r="CN48">
            <v>164.01674137034928</v>
          </cell>
          <cell r="CO48">
            <v>394.08105566861309</v>
          </cell>
          <cell r="CP48">
            <v>211.68709178728813</v>
          </cell>
          <cell r="CQ48">
            <v>308.9062433880049</v>
          </cell>
          <cell r="CR48">
            <v>97.387921150830266</v>
          </cell>
          <cell r="CS48">
            <v>108.1575787905669</v>
          </cell>
          <cell r="CT48">
            <v>341.9296255181153</v>
          </cell>
          <cell r="CU48">
            <v>232.68387011918145</v>
          </cell>
          <cell r="CV48">
            <v>93.776952075478505</v>
          </cell>
          <cell r="CW48">
            <v>214.43285136927491</v>
          </cell>
          <cell r="CX48">
            <v>244.47680259932508</v>
          </cell>
          <cell r="CY48">
            <v>285.07665692319154</v>
          </cell>
          <cell r="CZ48">
            <v>314.48527267372327</v>
          </cell>
          <cell r="DA48">
            <v>99.009369215977259</v>
          </cell>
          <cell r="DB48">
            <v>84.439156696635777</v>
          </cell>
          <cell r="DC48">
            <v>143.34017472015796</v>
          </cell>
          <cell r="DD48">
            <v>99.097522125406186</v>
          </cell>
          <cell r="DE48">
            <v>90.901135097053782</v>
          </cell>
          <cell r="DF48">
            <v>325.90222394677073</v>
          </cell>
          <cell r="DG48">
            <v>179.39564224757561</v>
          </cell>
          <cell r="DH48">
            <v>181.78923756505932</v>
          </cell>
          <cell r="DI48">
            <v>126.53017741744935</v>
          </cell>
          <cell r="DJ48">
            <v>302.16072557780018</v>
          </cell>
          <cell r="DK48">
            <v>208.49971197317811</v>
          </cell>
          <cell r="DL48">
            <v>366.75118321105219</v>
          </cell>
          <cell r="DM48">
            <v>193.56001604282815</v>
          </cell>
          <cell r="DN48">
            <v>224.11642306582073</v>
          </cell>
          <cell r="DO48">
            <v>188.02673526537427</v>
          </cell>
          <cell r="DP48">
            <v>186.1595257509351</v>
          </cell>
          <cell r="DQ48">
            <v>160.66430877067711</v>
          </cell>
          <cell r="DR48">
            <v>308.75063149955974</v>
          </cell>
          <cell r="DS48">
            <v>165.69819884079595</v>
          </cell>
          <cell r="DT48">
            <v>163.75846097139532</v>
          </cell>
          <cell r="DU48">
            <v>273.17690563225136</v>
          </cell>
          <cell r="DV48">
            <v>208.70557123872538</v>
          </cell>
          <cell r="DW48">
            <v>178.75203600595447</v>
          </cell>
          <cell r="DX48">
            <v>197.85652552131174</v>
          </cell>
          <cell r="DY48">
            <v>127.72301863753968</v>
          </cell>
          <cell r="DZ48">
            <v>148.94071468896396</v>
          </cell>
          <cell r="EA48">
            <v>373.21996737269797</v>
          </cell>
          <cell r="EB48">
            <v>218.75815342614231</v>
          </cell>
          <cell r="EC48">
            <v>204.29426365390196</v>
          </cell>
          <cell r="ED48">
            <v>177.70650361656624</v>
          </cell>
          <cell r="EE48">
            <v>326.10168140727876</v>
          </cell>
          <cell r="EF48">
            <v>203.48653856619947</v>
          </cell>
          <cell r="EG48">
            <v>209.53939665387506</v>
          </cell>
          <cell r="EH48">
            <v>180.27774852241225</v>
          </cell>
          <cell r="EI48">
            <v>264.7095092926354</v>
          </cell>
          <cell r="EJ48">
            <v>415.47341285812263</v>
          </cell>
          <cell r="EK48">
            <v>274.60538654484981</v>
          </cell>
          <cell r="EL48">
            <v>208.30264331021397</v>
          </cell>
          <cell r="EM48">
            <v>197.26371222894758</v>
          </cell>
          <cell r="EN48">
            <v>329.83592253907136</v>
          </cell>
          <cell r="EO48">
            <v>222.94362908528467</v>
          </cell>
          <cell r="EP48">
            <v>100.20511907189839</v>
          </cell>
          <cell r="EQ48">
            <v>213.38870626199383</v>
          </cell>
          <cell r="ER48">
            <v>91.666380503873455</v>
          </cell>
          <cell r="ES48">
            <v>308.94782353419447</v>
          </cell>
          <cell r="ET48">
            <v>307.97390976602099</v>
          </cell>
          <cell r="EU48">
            <v>154.06570290147818</v>
          </cell>
          <cell r="EV48">
            <v>209.22808092348413</v>
          </cell>
          <cell r="EW48">
            <v>325.66361307376496</v>
          </cell>
          <cell r="EX48">
            <v>186.96042189320056</v>
          </cell>
          <cell r="EY48">
            <v>271.7148985546674</v>
          </cell>
          <cell r="EZ48">
            <v>208.26682394101974</v>
          </cell>
          <cell r="FA48">
            <v>101.40995621214975</v>
          </cell>
          <cell r="FB48">
            <v>190.01888001001271</v>
          </cell>
          <cell r="FC48">
            <v>153.91735115037912</v>
          </cell>
          <cell r="FD48">
            <v>176.85048447980597</v>
          </cell>
          <cell r="FE48">
            <v>177.38775697706274</v>
          </cell>
          <cell r="FF48">
            <v>178.07937557621949</v>
          </cell>
          <cell r="FG48">
            <v>177.87145306520159</v>
          </cell>
          <cell r="FH48">
            <v>153.37549589594181</v>
          </cell>
          <cell r="FI48">
            <v>257.31139883529636</v>
          </cell>
          <cell r="FJ48">
            <v>178.06990781086094</v>
          </cell>
          <cell r="FK48">
            <v>237.73662586938534</v>
          </cell>
          <cell r="FL48">
            <v>298.08037796859901</v>
          </cell>
          <cell r="FM48">
            <v>187.89477828598137</v>
          </cell>
          <cell r="FN48">
            <v>324.86790584002199</v>
          </cell>
          <cell r="FO48">
            <v>206.36215795704896</v>
          </cell>
          <cell r="FP48">
            <v>171.5000208318944</v>
          </cell>
          <cell r="FQ48">
            <v>304.60783253091819</v>
          </cell>
          <cell r="FR48">
            <v>309.34773537149636</v>
          </cell>
          <cell r="FS48">
            <v>309.30070161940102</v>
          </cell>
          <cell r="FT48">
            <v>192.46795220785557</v>
          </cell>
          <cell r="FU48">
            <v>319.78369124833102</v>
          </cell>
          <cell r="FV48">
            <v>366.20866757727936</v>
          </cell>
          <cell r="FW48">
            <v>324.82729381492197</v>
          </cell>
          <cell r="FX48">
            <v>97.700336444681028</v>
          </cell>
          <cell r="FY48">
            <v>233.5108311818127</v>
          </cell>
          <cell r="FZ48">
            <v>252.11761502900944</v>
          </cell>
          <cell r="GA48">
            <v>136.1649762240605</v>
          </cell>
          <cell r="GB48">
            <v>126.73093470306458</v>
          </cell>
          <cell r="GC48">
            <v>263.11463447413712</v>
          </cell>
          <cell r="GD48">
            <v>205.09861211839802</v>
          </cell>
          <cell r="GE48">
            <v>272.78669112201948</v>
          </cell>
          <cell r="GF48">
            <v>125.92649965770659</v>
          </cell>
          <cell r="GG48">
            <v>164.86520715748384</v>
          </cell>
          <cell r="GH48">
            <v>397.96988588164527</v>
          </cell>
          <cell r="GI48">
            <v>109.13940492543566</v>
          </cell>
          <cell r="GJ48">
            <v>104.46198825562736</v>
          </cell>
          <cell r="GK48">
            <v>156.15323505958094</v>
          </cell>
          <cell r="GL48">
            <v>240.8978959551028</v>
          </cell>
          <cell r="GM48">
            <v>257.89542803890333</v>
          </cell>
          <cell r="GN48">
            <v>298.54299368186139</v>
          </cell>
          <cell r="GO48">
            <v>191.2773759392505</v>
          </cell>
          <cell r="GP48">
            <v>231.44167503072515</v>
          </cell>
          <cell r="GQ48">
            <v>206.75173300536625</v>
          </cell>
          <cell r="GR48">
            <v>127.29749700111525</v>
          </cell>
          <cell r="GS48">
            <v>99.957214678637257</v>
          </cell>
          <cell r="GT48">
            <v>161.14875919476154</v>
          </cell>
          <cell r="GU48">
            <v>149.63686110025955</v>
          </cell>
          <cell r="GV48">
            <v>165.46661809078591</v>
          </cell>
          <cell r="GW48">
            <v>97.836823620766765</v>
          </cell>
          <cell r="GX48">
            <v>225.41791431879381</v>
          </cell>
          <cell r="GY48">
            <v>212.92538709878079</v>
          </cell>
          <cell r="GZ48">
            <v>114.99240720991271</v>
          </cell>
          <cell r="HA48">
            <v>177.70704460037953</v>
          </cell>
          <cell r="HB48">
            <v>107.57346382024063</v>
          </cell>
          <cell r="HC48">
            <v>300.61572121669877</v>
          </cell>
          <cell r="HD48">
            <v>268.54983638290855</v>
          </cell>
          <cell r="HE48">
            <v>256.94405349606012</v>
          </cell>
          <cell r="HF48">
            <v>303.16222193406998</v>
          </cell>
          <cell r="HG48">
            <v>208.63085429594287</v>
          </cell>
          <cell r="HH48">
            <v>169.55645809537342</v>
          </cell>
          <cell r="HI48">
            <v>275.23002975126803</v>
          </cell>
        </row>
        <row r="49">
          <cell r="B49" t="str">
            <v>urban, green areas</v>
          </cell>
          <cell r="C49">
            <v>120.51307980771679</v>
          </cell>
          <cell r="D49">
            <v>46.343781190272203</v>
          </cell>
          <cell r="E49">
            <v>288.46130840546675</v>
          </cell>
          <cell r="F49">
            <v>69.316544616876669</v>
          </cell>
          <cell r="G49">
            <v>182.747595293334</v>
          </cell>
          <cell r="H49">
            <v>75.690888322427611</v>
          </cell>
          <cell r="I49">
            <v>222.1767521496524</v>
          </cell>
          <cell r="J49">
            <v>136.19175412577195</v>
          </cell>
          <cell r="K49">
            <v>132.61471533552927</v>
          </cell>
          <cell r="L49">
            <v>138.78658984571732</v>
          </cell>
          <cell r="M49">
            <v>102.39484658880143</v>
          </cell>
          <cell r="N49">
            <v>87.319193206609896</v>
          </cell>
          <cell r="O49">
            <v>109.4768742666601</v>
          </cell>
          <cell r="P49">
            <v>48.137247949517842</v>
          </cell>
          <cell r="Q49">
            <v>250.23153095681158</v>
          </cell>
          <cell r="R49">
            <v>49.238194343318142</v>
          </cell>
          <cell r="S49">
            <v>111.77454598666534</v>
          </cell>
          <cell r="T49">
            <v>55.951080666725673</v>
          </cell>
          <cell r="U49">
            <v>244.74431160119326</v>
          </cell>
          <cell r="V49">
            <v>169.14248415794825</v>
          </cell>
          <cell r="W49">
            <v>135.7125199104018</v>
          </cell>
          <cell r="X49">
            <v>200.86825855911997</v>
          </cell>
          <cell r="Y49">
            <v>260.95960207455437</v>
          </cell>
          <cell r="Z49">
            <v>134.50657695654871</v>
          </cell>
          <cell r="AA49">
            <v>95.813512035827202</v>
          </cell>
          <cell r="AB49">
            <v>193.08661398348085</v>
          </cell>
          <cell r="AC49">
            <v>109.65869052659539</v>
          </cell>
          <cell r="AD49">
            <v>233.88650975678433</v>
          </cell>
          <cell r="AE49">
            <v>119.13956844705858</v>
          </cell>
          <cell r="AF49">
            <v>236.6346118987455</v>
          </cell>
          <cell r="AG49">
            <v>133.02890163232476</v>
          </cell>
          <cell r="AH49">
            <v>279.19859853578629</v>
          </cell>
          <cell r="AI49">
            <v>150.93919035371255</v>
          </cell>
          <cell r="AJ49">
            <v>123.20622815752448</v>
          </cell>
          <cell r="AK49">
            <v>136.64602424102316</v>
          </cell>
          <cell r="AL49">
            <v>241.41079823065121</v>
          </cell>
          <cell r="AM49">
            <v>209.46783541165925</v>
          </cell>
          <cell r="AN49">
            <v>63.555691283413537</v>
          </cell>
          <cell r="AO49">
            <v>139.40007630495325</v>
          </cell>
          <cell r="AP49">
            <v>111.7809551665507</v>
          </cell>
          <cell r="AQ49">
            <v>187.16564471682281</v>
          </cell>
          <cell r="AR49">
            <v>140.74169401213607</v>
          </cell>
          <cell r="AS49">
            <v>244.41648567287106</v>
          </cell>
          <cell r="AT49">
            <v>171.80218717445337</v>
          </cell>
          <cell r="AU49">
            <v>279.58867103387655</v>
          </cell>
          <cell r="AV49">
            <v>260.88911964617876</v>
          </cell>
          <cell r="AW49">
            <v>180.23009808162462</v>
          </cell>
          <cell r="AX49">
            <v>168.34262253600929</v>
          </cell>
          <cell r="AY49">
            <v>280.02589087685465</v>
          </cell>
          <cell r="AZ49">
            <v>171.88424185311112</v>
          </cell>
          <cell r="BA49">
            <v>227.84042303520621</v>
          </cell>
          <cell r="BB49">
            <v>173.07992958211122</v>
          </cell>
          <cell r="BC49">
            <v>123.37849407945259</v>
          </cell>
          <cell r="BD49">
            <v>103.90966686435715</v>
          </cell>
          <cell r="BE49">
            <v>175.95335713121139</v>
          </cell>
          <cell r="BF49">
            <v>139.10051150719895</v>
          </cell>
          <cell r="BG49">
            <v>55.130436831671339</v>
          </cell>
          <cell r="BH49">
            <v>279.56456672222794</v>
          </cell>
          <cell r="BI49">
            <v>166.19045419724148</v>
          </cell>
          <cell r="BJ49">
            <v>283.32254212900961</v>
          </cell>
          <cell r="BK49">
            <v>84.462200889911344</v>
          </cell>
          <cell r="BL49">
            <v>277.15568358045937</v>
          </cell>
          <cell r="BM49">
            <v>279.46726547444382</v>
          </cell>
          <cell r="BN49">
            <v>47.713557084485799</v>
          </cell>
          <cell r="BO49">
            <v>141.58469975925343</v>
          </cell>
          <cell r="BP49">
            <v>137.4754415545965</v>
          </cell>
          <cell r="BQ49">
            <v>58.106366555842449</v>
          </cell>
          <cell r="BR49">
            <v>124.48935253490029</v>
          </cell>
          <cell r="BS49">
            <v>278.28467906547115</v>
          </cell>
          <cell r="BT49">
            <v>104.10192450401604</v>
          </cell>
          <cell r="BU49">
            <v>190.68000162381887</v>
          </cell>
          <cell r="BV49">
            <v>277.62207315244575</v>
          </cell>
          <cell r="BW49">
            <v>217.76107169424307</v>
          </cell>
          <cell r="BX49">
            <v>110.25494177864057</v>
          </cell>
          <cell r="BY49">
            <v>103.17599849358336</v>
          </cell>
          <cell r="BZ49">
            <v>164.36642198318432</v>
          </cell>
          <cell r="CA49">
            <v>161.59462364775624</v>
          </cell>
          <cell r="CB49">
            <v>70.791605102968447</v>
          </cell>
          <cell r="CC49">
            <v>121.86567815337753</v>
          </cell>
          <cell r="CD49">
            <v>46.343781190272203</v>
          </cell>
          <cell r="CE49">
            <v>255.05002181907111</v>
          </cell>
          <cell r="CF49">
            <v>232.81138307411766</v>
          </cell>
          <cell r="CG49">
            <v>273.33495147251688</v>
          </cell>
          <cell r="CH49">
            <v>155.89899810508595</v>
          </cell>
          <cell r="CI49">
            <v>230.55083382095182</v>
          </cell>
          <cell r="CJ49">
            <v>177.90069738095622</v>
          </cell>
          <cell r="CK49">
            <v>238.45708703437234</v>
          </cell>
          <cell r="CL49">
            <v>189.72659598658069</v>
          </cell>
          <cell r="CM49">
            <v>228.4496495487958</v>
          </cell>
          <cell r="CN49">
            <v>130.39131581981232</v>
          </cell>
          <cell r="CO49">
            <v>268.04139685690564</v>
          </cell>
          <cell r="CP49">
            <v>199.79172052284537</v>
          </cell>
          <cell r="CQ49">
            <v>279.66300431921672</v>
          </cell>
          <cell r="CR49">
            <v>51.91832873778079</v>
          </cell>
          <cell r="CS49">
            <v>77.218452940933332</v>
          </cell>
          <cell r="CT49">
            <v>225.91208681649576</v>
          </cell>
          <cell r="CU49">
            <v>174.35153328613416</v>
          </cell>
          <cell r="CV49">
            <v>49.262536071862485</v>
          </cell>
          <cell r="CW49">
            <v>183.85819769411987</v>
          </cell>
          <cell r="CX49">
            <v>253.34976433120357</v>
          </cell>
          <cell r="CY49">
            <v>265.82471619197605</v>
          </cell>
          <cell r="CZ49">
            <v>175.74056143935701</v>
          </cell>
          <cell r="DA49">
            <v>53.578790130161551</v>
          </cell>
          <cell r="DB49">
            <v>53.14947303129955</v>
          </cell>
          <cell r="DC49">
            <v>111.79079117637252</v>
          </cell>
          <cell r="DD49">
            <v>53.566886037506599</v>
          </cell>
          <cell r="DE49">
            <v>47.63290257770683</v>
          </cell>
          <cell r="DF49">
            <v>283.2175601766283</v>
          </cell>
          <cell r="DG49">
            <v>143.43743393643618</v>
          </cell>
          <cell r="DH49">
            <v>155.05843689594954</v>
          </cell>
          <cell r="DI49">
            <v>80.278500176833177</v>
          </cell>
          <cell r="DJ49">
            <v>277.64622978208672</v>
          </cell>
          <cell r="DK49">
            <v>78.07081903749588</v>
          </cell>
          <cell r="DL49">
            <v>242.66757171051319</v>
          </cell>
          <cell r="DM49">
            <v>144.32841047408317</v>
          </cell>
          <cell r="DN49">
            <v>191.17731723116029</v>
          </cell>
          <cell r="DO49">
            <v>169.51390073346226</v>
          </cell>
          <cell r="DP49">
            <v>147.16591491020299</v>
          </cell>
          <cell r="DQ49">
            <v>132.1044094905175</v>
          </cell>
          <cell r="DR49">
            <v>279.78270577186686</v>
          </cell>
          <cell r="DS49">
            <v>120.45976942992559</v>
          </cell>
          <cell r="DT49">
            <v>127.60374122542542</v>
          </cell>
          <cell r="DU49">
            <v>279.20316886539467</v>
          </cell>
          <cell r="DV49">
            <v>78.8435806317637</v>
          </cell>
          <cell r="DW49">
            <v>138.90771301980277</v>
          </cell>
          <cell r="DX49">
            <v>67.246996308758611</v>
          </cell>
          <cell r="DY49">
            <v>84.587933995401983</v>
          </cell>
          <cell r="DZ49">
            <v>117.16279793398168</v>
          </cell>
          <cell r="EA49">
            <v>272.62678699719004</v>
          </cell>
          <cell r="EB49">
            <v>215.16084154935049</v>
          </cell>
          <cell r="EC49">
            <v>73.49463203538491</v>
          </cell>
          <cell r="ED49">
            <v>135.29264169982216</v>
          </cell>
          <cell r="EE49">
            <v>283.06413136085291</v>
          </cell>
          <cell r="EF49">
            <v>72.770608595215052</v>
          </cell>
          <cell r="EG49">
            <v>109.06662407299802</v>
          </cell>
          <cell r="EH49">
            <v>138.18044149114593</v>
          </cell>
          <cell r="EI49">
            <v>245.80674789861231</v>
          </cell>
          <cell r="EJ49">
            <v>288.46130840546675</v>
          </cell>
          <cell r="EK49">
            <v>279.06437703323536</v>
          </cell>
          <cell r="EL49">
            <v>78.783997924793141</v>
          </cell>
          <cell r="EM49">
            <v>159.09489873238559</v>
          </cell>
          <cell r="EN49">
            <v>216.05367254910456</v>
          </cell>
          <cell r="EO49">
            <v>98.711217843474003</v>
          </cell>
          <cell r="EP49">
            <v>55.223427544187388</v>
          </cell>
          <cell r="EQ49">
            <v>78.515305580986961</v>
          </cell>
          <cell r="ER49">
            <v>46.44216697569501</v>
          </cell>
          <cell r="ES49">
            <v>279.63101959137862</v>
          </cell>
          <cell r="ET49">
            <v>280.38018402843511</v>
          </cell>
          <cell r="EU49">
            <v>126.6143998706371</v>
          </cell>
          <cell r="EV49">
            <v>106.07097452568189</v>
          </cell>
          <cell r="EW49">
            <v>283.40110700201734</v>
          </cell>
          <cell r="EX49">
            <v>134.82354437601199</v>
          </cell>
          <cell r="EY49">
            <v>154.37936692674759</v>
          </cell>
          <cell r="EZ49">
            <v>190.94648113244585</v>
          </cell>
          <cell r="FA49">
            <v>56.347392932523164</v>
          </cell>
          <cell r="FB49">
            <v>151.61731547914482</v>
          </cell>
          <cell r="FC49">
            <v>105.18484787920617</v>
          </cell>
          <cell r="FD49">
            <v>135.91823392878831</v>
          </cell>
          <cell r="FE49">
            <v>133.72886869257317</v>
          </cell>
          <cell r="FF49">
            <v>133.04151185707522</v>
          </cell>
          <cell r="FG49">
            <v>133.40757662916045</v>
          </cell>
          <cell r="FH49">
            <v>128.41034377147852</v>
          </cell>
          <cell r="FI49">
            <v>250.98566981763327</v>
          </cell>
          <cell r="FJ49">
            <v>132.94442986063308</v>
          </cell>
          <cell r="FK49">
            <v>172.27513722693337</v>
          </cell>
          <cell r="FL49">
            <v>283.07159060973174</v>
          </cell>
          <cell r="FM49">
            <v>148.95470353878986</v>
          </cell>
          <cell r="FN49">
            <v>284.01318948951194</v>
          </cell>
          <cell r="FO49">
            <v>76.080100172360417</v>
          </cell>
          <cell r="FP49">
            <v>125.37393227237622</v>
          </cell>
          <cell r="FQ49">
            <v>183.2095527733357</v>
          </cell>
          <cell r="FR49">
            <v>279.32339510114639</v>
          </cell>
          <cell r="FS49">
            <v>256.60329174677304</v>
          </cell>
          <cell r="FT49">
            <v>150.46617092663422</v>
          </cell>
          <cell r="FU49">
            <v>203.07969289002608</v>
          </cell>
          <cell r="FV49">
            <v>263.54547211928605</v>
          </cell>
          <cell r="FW49">
            <v>284.04442950881958</v>
          </cell>
          <cell r="FX49">
            <v>52.271361215474414</v>
          </cell>
          <cell r="FY49">
            <v>103.06928688295244</v>
          </cell>
          <cell r="FZ49">
            <v>232.54528053929809</v>
          </cell>
          <cell r="GA49">
            <v>111.40760875244581</v>
          </cell>
          <cell r="GB49">
            <v>86.141849964918563</v>
          </cell>
          <cell r="GC49">
            <v>253.62844515373874</v>
          </cell>
          <cell r="GD49">
            <v>74.658111395976334</v>
          </cell>
          <cell r="GE49">
            <v>264.90609787151061</v>
          </cell>
          <cell r="GF49">
            <v>83.24090356415357</v>
          </cell>
          <cell r="GG49">
            <v>109.69549586211413</v>
          </cell>
          <cell r="GH49">
            <v>272.58258438905585</v>
          </cell>
          <cell r="GI49">
            <v>76.996383531038276</v>
          </cell>
          <cell r="GJ49">
            <v>66.413002843271528</v>
          </cell>
          <cell r="GK49">
            <v>126.5399241838341</v>
          </cell>
          <cell r="GL49">
            <v>238.16418146951594</v>
          </cell>
          <cell r="GM49">
            <v>128.42710900069522</v>
          </cell>
          <cell r="GN49">
            <v>283.00753054268813</v>
          </cell>
          <cell r="GO49">
            <v>165.5198398084523</v>
          </cell>
          <cell r="GP49">
            <v>242.73257201885042</v>
          </cell>
          <cell r="GQ49">
            <v>75.377764364989147</v>
          </cell>
          <cell r="GR49">
            <v>91.141301852485327</v>
          </cell>
          <cell r="GS49">
            <v>55.105310536278068</v>
          </cell>
          <cell r="GT49">
            <v>130.58670390174748</v>
          </cell>
          <cell r="GU49">
            <v>118.70676971162391</v>
          </cell>
          <cell r="GV49">
            <v>131.61171234369297</v>
          </cell>
          <cell r="GW49">
            <v>52.131550303411139</v>
          </cell>
          <cell r="GX49">
            <v>192.69613802678819</v>
          </cell>
          <cell r="GY49">
            <v>87.447891781141664</v>
          </cell>
          <cell r="GZ49">
            <v>83.683222254879411</v>
          </cell>
          <cell r="HA49">
            <v>133.12779858862416</v>
          </cell>
          <cell r="HB49">
            <v>60.036684340321237</v>
          </cell>
          <cell r="HC49">
            <v>278.83469467524168</v>
          </cell>
          <cell r="HD49">
            <v>137.95373094793382</v>
          </cell>
          <cell r="HE49">
            <v>259.33147890520127</v>
          </cell>
          <cell r="HF49">
            <v>282.92362895713262</v>
          </cell>
          <cell r="HG49">
            <v>77.638603042276458</v>
          </cell>
          <cell r="HH49">
            <v>142.74610968019815</v>
          </cell>
          <cell r="HI49">
            <v>145.15767407614044</v>
          </cell>
        </row>
        <row r="50">
          <cell r="B50" t="str">
            <v>industrial area</v>
          </cell>
          <cell r="C50">
            <v>243.53951282654785</v>
          </cell>
          <cell r="D50">
            <v>83.153775289497091</v>
          </cell>
          <cell r="E50">
            <v>434.37246399539015</v>
          </cell>
          <cell r="F50">
            <v>214.29518557925849</v>
          </cell>
          <cell r="G50">
            <v>267.91396526032452</v>
          </cell>
          <cell r="H50">
            <v>207.99352018777751</v>
          </cell>
          <cell r="I50">
            <v>373.74115303331757</v>
          </cell>
          <cell r="J50">
            <v>224.19587467699449</v>
          </cell>
          <cell r="K50">
            <v>180.09876780961321</v>
          </cell>
          <cell r="L50">
            <v>173.38098392548611</v>
          </cell>
          <cell r="M50">
            <v>233.99191643593809</v>
          </cell>
          <cell r="N50">
            <v>161.25002898498207</v>
          </cell>
          <cell r="O50">
            <v>137.74408438219382</v>
          </cell>
          <cell r="P50">
            <v>104.72173056896635</v>
          </cell>
          <cell r="Q50">
            <v>420.25810562541005</v>
          </cell>
          <cell r="R50">
            <v>105.9504302979683</v>
          </cell>
          <cell r="S50">
            <v>145.31954541317504</v>
          </cell>
          <cell r="T50">
            <v>101.48863815271632</v>
          </cell>
          <cell r="U50">
            <v>305.28369520271741</v>
          </cell>
          <cell r="V50">
            <v>239.97896734062829</v>
          </cell>
          <cell r="W50">
            <v>249.19201252932052</v>
          </cell>
          <cell r="X50">
            <v>420.46605436922505</v>
          </cell>
          <cell r="Y50">
            <v>305.07341243506363</v>
          </cell>
          <cell r="Z50">
            <v>222.60410427661989</v>
          </cell>
          <cell r="AA50">
            <v>246.79430744981164</v>
          </cell>
          <cell r="AB50">
            <v>289.88103154357833</v>
          </cell>
          <cell r="AC50">
            <v>137.76015202259535</v>
          </cell>
          <cell r="AD50">
            <v>420.39987978923386</v>
          </cell>
          <cell r="AE50">
            <v>163.24293815211885</v>
          </cell>
          <cell r="AF50">
            <v>312.62009348695466</v>
          </cell>
          <cell r="AG50">
            <v>179.59249659833716</v>
          </cell>
          <cell r="AH50">
            <v>312.12619807454882</v>
          </cell>
          <cell r="AI50">
            <v>230.40313074006193</v>
          </cell>
          <cell r="AJ50">
            <v>176.57559671980118</v>
          </cell>
          <cell r="AK50">
            <v>183.78060919074528</v>
          </cell>
          <cell r="AL50">
            <v>287.32896370978466</v>
          </cell>
          <cell r="AM50">
            <v>312.40453092290198</v>
          </cell>
          <cell r="AN50">
            <v>154.32221722793605</v>
          </cell>
          <cell r="AO50">
            <v>269.93608499397124</v>
          </cell>
          <cell r="AP50">
            <v>145.16547828177693</v>
          </cell>
          <cell r="AQ50">
            <v>309.20071015738432</v>
          </cell>
          <cell r="AR50">
            <v>270.64669047169258</v>
          </cell>
          <cell r="AS50">
            <v>420.36672259215152</v>
          </cell>
          <cell r="AT50">
            <v>336.21482061131735</v>
          </cell>
          <cell r="AU50">
            <v>311.54108932741349</v>
          </cell>
          <cell r="AV50">
            <v>434.37246399539015</v>
          </cell>
          <cell r="AW50">
            <v>312.02525052999681</v>
          </cell>
          <cell r="AX50">
            <v>285.23915560737402</v>
          </cell>
          <cell r="AY50">
            <v>310.88525956294632</v>
          </cell>
          <cell r="AZ50">
            <v>268.02617957158805</v>
          </cell>
          <cell r="BA50">
            <v>420.44764234114996</v>
          </cell>
          <cell r="BB50">
            <v>248.6463877574233</v>
          </cell>
          <cell r="BC50">
            <v>168.19212886830758</v>
          </cell>
          <cell r="BD50">
            <v>181.8799707764577</v>
          </cell>
          <cell r="BE50">
            <v>364.40899795359883</v>
          </cell>
          <cell r="BF50">
            <v>271.32580713540904</v>
          </cell>
          <cell r="BG50">
            <v>94.422035485132753</v>
          </cell>
          <cell r="BH50">
            <v>311.57724579488638</v>
          </cell>
          <cell r="BI50">
            <v>242.97004617663717</v>
          </cell>
          <cell r="BJ50">
            <v>328.24343675250839</v>
          </cell>
          <cell r="BK50">
            <v>204.64862082518661</v>
          </cell>
          <cell r="BL50">
            <v>328.63178983329692</v>
          </cell>
          <cell r="BM50">
            <v>311.72319766656256</v>
          </cell>
          <cell r="BN50">
            <v>108.48313543397232</v>
          </cell>
          <cell r="BO50">
            <v>247.51137393390297</v>
          </cell>
          <cell r="BP50">
            <v>203.44405841694081</v>
          </cell>
          <cell r="BQ50">
            <v>101.64541152910816</v>
          </cell>
          <cell r="BR50">
            <v>357.03207216039903</v>
          </cell>
          <cell r="BS50">
            <v>303.83237718397726</v>
          </cell>
          <cell r="BT50">
            <v>213.19120485784273</v>
          </cell>
          <cell r="BU50">
            <v>404.11082902422197</v>
          </cell>
          <cell r="BV50">
            <v>304.82628605351539</v>
          </cell>
          <cell r="BW50">
            <v>294.49081548907736</v>
          </cell>
          <cell r="BX50">
            <v>138.13194715521831</v>
          </cell>
          <cell r="BY50">
            <v>246.60462647400814</v>
          </cell>
          <cell r="BZ50">
            <v>283.99429332643081</v>
          </cell>
          <cell r="CA50">
            <v>240.4920816802545</v>
          </cell>
          <cell r="CB50">
            <v>118.06525808118658</v>
          </cell>
          <cell r="CC50">
            <v>219.33466101815665</v>
          </cell>
          <cell r="CD50">
            <v>171.07072062967509</v>
          </cell>
          <cell r="CE50">
            <v>312.02983799700678</v>
          </cell>
          <cell r="CF50">
            <v>305.1185448304991</v>
          </cell>
          <cell r="CG50">
            <v>311.47585547209422</v>
          </cell>
          <cell r="CH50">
            <v>292.04314891655383</v>
          </cell>
          <cell r="CI50">
            <v>294.33324750543511</v>
          </cell>
          <cell r="CJ50">
            <v>287.45832744494942</v>
          </cell>
          <cell r="CK50">
            <v>312.27904809062636</v>
          </cell>
          <cell r="CL50">
            <v>291.01912338295654</v>
          </cell>
          <cell r="CM50">
            <v>328.62354295177795</v>
          </cell>
          <cell r="CN50">
            <v>201.4634351882566</v>
          </cell>
          <cell r="CO50">
            <v>420.49465573909765</v>
          </cell>
          <cell r="CP50">
            <v>294.73560144917496</v>
          </cell>
          <cell r="CQ50">
            <v>311.4295893994032</v>
          </cell>
          <cell r="CR50">
            <v>98.89892104104905</v>
          </cell>
          <cell r="CS50">
            <v>106.9421364904244</v>
          </cell>
          <cell r="CT50">
            <v>420.47329455925433</v>
          </cell>
          <cell r="CU50">
            <v>313.73313517173051</v>
          </cell>
          <cell r="CV50">
            <v>104.35782786908177</v>
          </cell>
          <cell r="CW50">
            <v>298.8695071392325</v>
          </cell>
          <cell r="CX50">
            <v>312.38581894234471</v>
          </cell>
          <cell r="CY50">
            <v>313.65267565805868</v>
          </cell>
          <cell r="CZ50">
            <v>393.35826897989784</v>
          </cell>
          <cell r="DA50">
            <v>99.85893758288482</v>
          </cell>
          <cell r="DB50">
            <v>83.153775289497091</v>
          </cell>
          <cell r="DC50">
            <v>145.8949614242064</v>
          </cell>
          <cell r="DD50">
            <v>103.9694779197015</v>
          </cell>
          <cell r="DE50">
            <v>106.96147086331582</v>
          </cell>
          <cell r="DF50">
            <v>328.40090968108041</v>
          </cell>
          <cell r="DG50">
            <v>255.12798665261607</v>
          </cell>
          <cell r="DH50">
            <v>267.7247695784489</v>
          </cell>
          <cell r="DI50">
            <v>124.11343484994019</v>
          </cell>
          <cell r="DJ50">
            <v>304.79005110905388</v>
          </cell>
          <cell r="DK50">
            <v>207.43769726198531</v>
          </cell>
          <cell r="DL50">
            <v>418.57516876983561</v>
          </cell>
          <cell r="DM50">
            <v>261.840858698695</v>
          </cell>
          <cell r="DN50">
            <v>313.69037899723537</v>
          </cell>
          <cell r="DO50">
            <v>259.59009635795638</v>
          </cell>
          <cell r="DP50">
            <v>224.15092644645759</v>
          </cell>
          <cell r="DQ50">
            <v>191.19887765307169</v>
          </cell>
          <cell r="DR50">
            <v>311.250037220428</v>
          </cell>
          <cell r="DS50">
            <v>168.3028313298835</v>
          </cell>
          <cell r="DT50">
            <v>262.15460280171624</v>
          </cell>
          <cell r="DU50">
            <v>312.11934258013628</v>
          </cell>
          <cell r="DV50">
            <v>205.18302638229378</v>
          </cell>
          <cell r="DW50">
            <v>205.02066880943548</v>
          </cell>
          <cell r="DX50">
            <v>231.12258323681863</v>
          </cell>
          <cell r="DY50">
            <v>152.73629513428972</v>
          </cell>
          <cell r="DZ50">
            <v>149.07401939968946</v>
          </cell>
          <cell r="EA50">
            <v>420.3747794106996</v>
          </cell>
          <cell r="EB50">
            <v>304.14615619489473</v>
          </cell>
          <cell r="EC50">
            <v>205.52456432181768</v>
          </cell>
          <cell r="ED50">
            <v>207.87057645690362</v>
          </cell>
          <cell r="EE50">
            <v>328.63105290474346</v>
          </cell>
          <cell r="EF50">
            <v>206.75057498946597</v>
          </cell>
          <cell r="EG50">
            <v>353.59874663480298</v>
          </cell>
          <cell r="EH50">
            <v>266.05003461888612</v>
          </cell>
          <cell r="EI50">
            <v>328.99332013581591</v>
          </cell>
          <cell r="EJ50">
            <v>418.47296820409986</v>
          </cell>
          <cell r="EK50">
            <v>312.32753032837525</v>
          </cell>
          <cell r="EL50">
            <v>202.59928209065228</v>
          </cell>
          <cell r="EM50">
            <v>271.88667569544612</v>
          </cell>
          <cell r="EN50">
            <v>420.45202670858907</v>
          </cell>
          <cell r="EO50">
            <v>357.13420225728214</v>
          </cell>
          <cell r="EP50">
            <v>100.3499476661686</v>
          </cell>
          <cell r="EQ50">
            <v>200.95127734125651</v>
          </cell>
          <cell r="ER50">
            <v>117.69808867905066</v>
          </cell>
          <cell r="ES50">
            <v>311.47756649116042</v>
          </cell>
          <cell r="ET50">
            <v>310.35381983557568</v>
          </cell>
          <cell r="EU50">
            <v>189.04536117008186</v>
          </cell>
          <cell r="EV50">
            <v>353.63543968226122</v>
          </cell>
          <cell r="EW50">
            <v>328.12558944299678</v>
          </cell>
          <cell r="EX50">
            <v>243.9663249571839</v>
          </cell>
          <cell r="EY50">
            <v>349.52486818194006</v>
          </cell>
          <cell r="EZ50">
            <v>284.35362707892619</v>
          </cell>
          <cell r="FA50">
            <v>100.91028206252633</v>
          </cell>
          <cell r="FB50">
            <v>232.01000572674158</v>
          </cell>
          <cell r="FC50">
            <v>189.29531541361126</v>
          </cell>
          <cell r="FD50">
            <v>199.45042295028134</v>
          </cell>
          <cell r="FE50">
            <v>179.82401078278318</v>
          </cell>
          <cell r="FF50">
            <v>180.50423473687732</v>
          </cell>
          <cell r="FG50">
            <v>180.42062994520995</v>
          </cell>
          <cell r="FH50">
            <v>155.9525492237583</v>
          </cell>
          <cell r="FI50">
            <v>329.1843932649316</v>
          </cell>
          <cell r="FJ50">
            <v>180.47460809086721</v>
          </cell>
          <cell r="FK50">
            <v>283.01855978366166</v>
          </cell>
          <cell r="FL50">
            <v>328.61986403142521</v>
          </cell>
          <cell r="FM50">
            <v>226.30102056557209</v>
          </cell>
          <cell r="FN50">
            <v>327.20746571175482</v>
          </cell>
          <cell r="FO50">
            <v>205.58851781572886</v>
          </cell>
          <cell r="FP50">
            <v>188.53727321676163</v>
          </cell>
          <cell r="FQ50">
            <v>360.14416986249012</v>
          </cell>
          <cell r="FR50">
            <v>311.9390032265087</v>
          </cell>
          <cell r="FS50">
            <v>312.63549119725246</v>
          </cell>
          <cell r="FT50">
            <v>210.9630396574953</v>
          </cell>
          <cell r="FU50">
            <v>401.57475575917192</v>
          </cell>
          <cell r="FV50">
            <v>420.35299887919768</v>
          </cell>
          <cell r="FW50">
            <v>327.1606056827934</v>
          </cell>
          <cell r="FX50">
            <v>98.620228006934582</v>
          </cell>
          <cell r="FY50">
            <v>238.52695993676829</v>
          </cell>
          <cell r="FZ50">
            <v>313.65916184132413</v>
          </cell>
          <cell r="GA50">
            <v>138.53881929942375</v>
          </cell>
          <cell r="GB50">
            <v>155.32811573305415</v>
          </cell>
          <cell r="GC50">
            <v>312.18955758111116</v>
          </cell>
          <cell r="GD50">
            <v>204.22334751057613</v>
          </cell>
          <cell r="GE50">
            <v>312.4648756431933</v>
          </cell>
          <cell r="GF50">
            <v>140.6193602525878</v>
          </cell>
          <cell r="GG50">
            <v>245.4617006956997</v>
          </cell>
          <cell r="GH50">
            <v>420.17372791379398</v>
          </cell>
          <cell r="GI50">
            <v>106.95979331080069</v>
          </cell>
          <cell r="GJ50">
            <v>148.4932174441316</v>
          </cell>
          <cell r="GK50">
            <v>176.3536744089931</v>
          </cell>
          <cell r="GL50">
            <v>294.52676143592669</v>
          </cell>
          <cell r="GM50">
            <v>308.30955020247791</v>
          </cell>
          <cell r="GN50">
            <v>328.71595413199054</v>
          </cell>
          <cell r="GO50">
            <v>250.921326332435</v>
          </cell>
          <cell r="GP50">
            <v>305.15990272539472</v>
          </cell>
          <cell r="GQ50">
            <v>201.91484258111117</v>
          </cell>
          <cell r="GR50">
            <v>181.91161028161233</v>
          </cell>
          <cell r="GS50">
            <v>99.515075485197656</v>
          </cell>
          <cell r="GT50">
            <v>163.64484688147101</v>
          </cell>
          <cell r="GU50">
            <v>155.12799397458713</v>
          </cell>
          <cell r="GV50">
            <v>206.50897520848105</v>
          </cell>
          <cell r="GW50">
            <v>104.7864990944079</v>
          </cell>
          <cell r="GX50">
            <v>313.72668355024791</v>
          </cell>
          <cell r="GY50">
            <v>268.58197689827841</v>
          </cell>
          <cell r="GZ50">
            <v>214.67007899566968</v>
          </cell>
          <cell r="HA50">
            <v>179.92286814627553</v>
          </cell>
          <cell r="HB50">
            <v>95.376480257780187</v>
          </cell>
          <cell r="HC50">
            <v>303.00735376932147</v>
          </cell>
          <cell r="HD50">
            <v>270.81721338830585</v>
          </cell>
          <cell r="HE50">
            <v>294.36274763817988</v>
          </cell>
          <cell r="HF50">
            <v>328.84180651032386</v>
          </cell>
          <cell r="HG50">
            <v>201.21772889716729</v>
          </cell>
          <cell r="HH50">
            <v>220.11265333358051</v>
          </cell>
          <cell r="HI50">
            <v>284.14667485617161</v>
          </cell>
        </row>
        <row r="51">
          <cell r="B51" t="str">
            <v>mineral extraction site</v>
          </cell>
          <cell r="C51">
            <v>206.84494634689275</v>
          </cell>
          <cell r="D51">
            <v>74.822527052071536</v>
          </cell>
          <cell r="E51">
            <v>459.77274018175865</v>
          </cell>
          <cell r="F51">
            <v>121.26079511743747</v>
          </cell>
          <cell r="G51">
            <v>212.93000571375339</v>
          </cell>
          <cell r="H51">
            <v>130.51373127883886</v>
          </cell>
          <cell r="I51">
            <v>351.38456968396565</v>
          </cell>
          <cell r="J51">
            <v>266.40259149019403</v>
          </cell>
          <cell r="K51">
            <v>202.67579932652538</v>
          </cell>
          <cell r="L51">
            <v>196.78622145990644</v>
          </cell>
          <cell r="M51">
            <v>182.77574206941756</v>
          </cell>
          <cell r="N51">
            <v>108.85844109483706</v>
          </cell>
          <cell r="O51">
            <v>148.76284903256797</v>
          </cell>
          <cell r="P51">
            <v>78.87528541240269</v>
          </cell>
          <cell r="Q51">
            <v>353.62104140397389</v>
          </cell>
          <cell r="R51">
            <v>79.940256383782284</v>
          </cell>
          <cell r="S51">
            <v>160.29806868414849</v>
          </cell>
          <cell r="T51">
            <v>88.642779214183804</v>
          </cell>
          <cell r="U51">
            <v>305.54144204665187</v>
          </cell>
          <cell r="V51">
            <v>240.77498620521374</v>
          </cell>
          <cell r="W51">
            <v>160.5150299254378</v>
          </cell>
          <cell r="X51">
            <v>230.065524799451</v>
          </cell>
          <cell r="Y51">
            <v>344.33795125107304</v>
          </cell>
          <cell r="Z51">
            <v>206.81828786720428</v>
          </cell>
          <cell r="AA51">
            <v>230.78629297406951</v>
          </cell>
          <cell r="AB51">
            <v>334.45326713793099</v>
          </cell>
          <cell r="AC51">
            <v>141.43753614998008</v>
          </cell>
          <cell r="AD51">
            <v>280.53920119407854</v>
          </cell>
          <cell r="AE51">
            <v>152.03544618259608</v>
          </cell>
          <cell r="AF51">
            <v>339.83596144417265</v>
          </cell>
          <cell r="AG51">
            <v>310.58980143304137</v>
          </cell>
          <cell r="AH51">
            <v>395.13407496186699</v>
          </cell>
          <cell r="AI51">
            <v>204.16153945753254</v>
          </cell>
          <cell r="AJ51">
            <v>148.52839213084948</v>
          </cell>
          <cell r="AK51">
            <v>299.65494692590556</v>
          </cell>
          <cell r="AL51">
            <v>331.81173247537293</v>
          </cell>
          <cell r="AM51">
            <v>334.82389163306004</v>
          </cell>
          <cell r="AN51">
            <v>85.566524871701333</v>
          </cell>
          <cell r="AO51">
            <v>228.49271447155076</v>
          </cell>
          <cell r="AP51">
            <v>178.6330845268549</v>
          </cell>
          <cell r="AQ51">
            <v>298.18172942579798</v>
          </cell>
          <cell r="AR51">
            <v>200.70866745334052</v>
          </cell>
          <cell r="AS51">
            <v>300.56554385055267</v>
          </cell>
          <cell r="AT51">
            <v>230.87328800853894</v>
          </cell>
          <cell r="AU51">
            <v>417.3655752087235</v>
          </cell>
          <cell r="AV51">
            <v>402.25754917415634</v>
          </cell>
          <cell r="AW51">
            <v>282.29610781195117</v>
          </cell>
          <cell r="AX51">
            <v>279.19558630448097</v>
          </cell>
          <cell r="AY51">
            <v>434.72968168343289</v>
          </cell>
          <cell r="AZ51">
            <v>298.26583434455745</v>
          </cell>
          <cell r="BA51">
            <v>255.68246150608564</v>
          </cell>
          <cell r="BB51">
            <v>241.00574809376639</v>
          </cell>
          <cell r="BC51">
            <v>169.73915444459124</v>
          </cell>
          <cell r="BD51">
            <v>148.78933378624771</v>
          </cell>
          <cell r="BE51">
            <v>230.78163765438833</v>
          </cell>
          <cell r="BF51">
            <v>161.76445397024952</v>
          </cell>
          <cell r="BG51">
            <v>93.618504077343587</v>
          </cell>
          <cell r="BH51">
            <v>397.0171647013517</v>
          </cell>
          <cell r="BI51">
            <v>327.97823427667367</v>
          </cell>
          <cell r="BJ51">
            <v>394.67770316852722</v>
          </cell>
          <cell r="BK51">
            <v>143.1029441065956</v>
          </cell>
          <cell r="BL51">
            <v>376.30917969962888</v>
          </cell>
          <cell r="BM51">
            <v>384.47792616179163</v>
          </cell>
          <cell r="BN51">
            <v>78.580477429813172</v>
          </cell>
          <cell r="BO51">
            <v>157.5416904621556</v>
          </cell>
          <cell r="BP51">
            <v>273.82890756593559</v>
          </cell>
          <cell r="BQ51">
            <v>91.383370723305944</v>
          </cell>
          <cell r="BR51">
            <v>143.82688033010021</v>
          </cell>
          <cell r="BS51">
            <v>391.60526968589295</v>
          </cell>
          <cell r="BT51">
            <v>129.3696365124122</v>
          </cell>
          <cell r="BU51">
            <v>227.03068186925603</v>
          </cell>
          <cell r="BV51">
            <v>375.25558251938617</v>
          </cell>
          <cell r="BW51">
            <v>326.02146216922574</v>
          </cell>
          <cell r="BX51">
            <v>137.58037635876019</v>
          </cell>
          <cell r="BY51">
            <v>122.55036617594574</v>
          </cell>
          <cell r="BZ51">
            <v>183.10968812761965</v>
          </cell>
          <cell r="CA51">
            <v>266.62680949582108</v>
          </cell>
          <cell r="CB51">
            <v>201.57645163278556</v>
          </cell>
          <cell r="CC51">
            <v>226.33013948085815</v>
          </cell>
          <cell r="CD51">
            <v>74.822527052071536</v>
          </cell>
          <cell r="CE51">
            <v>360.83235636717012</v>
          </cell>
          <cell r="CF51">
            <v>349.03566881567508</v>
          </cell>
          <cell r="CG51">
            <v>369.27637287288985</v>
          </cell>
          <cell r="CH51">
            <v>170.00145934917276</v>
          </cell>
          <cell r="CI51">
            <v>330.41232567839972</v>
          </cell>
          <cell r="CJ51">
            <v>268.42937522784985</v>
          </cell>
          <cell r="CK51">
            <v>344.82967500270485</v>
          </cell>
          <cell r="CL51">
            <v>338.12559130680057</v>
          </cell>
          <cell r="CM51">
            <v>354.99788447033308</v>
          </cell>
          <cell r="CN51">
            <v>156.38259187851082</v>
          </cell>
          <cell r="CO51">
            <v>243.03529696659382</v>
          </cell>
          <cell r="CP51">
            <v>327.3923852423905</v>
          </cell>
          <cell r="CQ51">
            <v>420.56963850484976</v>
          </cell>
          <cell r="CR51">
            <v>84.711519156333239</v>
          </cell>
          <cell r="CS51">
            <v>110.79467794303181</v>
          </cell>
          <cell r="CT51">
            <v>235.36711132596372</v>
          </cell>
          <cell r="CU51">
            <v>177.76936717706107</v>
          </cell>
          <cell r="CV51">
            <v>78.774879198923699</v>
          </cell>
          <cell r="CW51">
            <v>307.42364774754469</v>
          </cell>
          <cell r="CX51">
            <v>360.19973502332482</v>
          </cell>
          <cell r="CY51">
            <v>263.990368427308</v>
          </cell>
          <cell r="CZ51">
            <v>212.79554103359308</v>
          </cell>
          <cell r="DA51">
            <v>87.969886294368209</v>
          </cell>
          <cell r="DB51">
            <v>82.925386729607567</v>
          </cell>
          <cell r="DC51">
            <v>140.93081021332517</v>
          </cell>
          <cell r="DD51">
            <v>85.906848610738905</v>
          </cell>
          <cell r="DE51">
            <v>77.787184637391533</v>
          </cell>
          <cell r="DF51">
            <v>401.09435790962794</v>
          </cell>
          <cell r="DG51">
            <v>158.38792049986458</v>
          </cell>
          <cell r="DH51">
            <v>238.46256111382408</v>
          </cell>
          <cell r="DI51">
            <v>120.61244146442307</v>
          </cell>
          <cell r="DJ51">
            <v>372.15592548120668</v>
          </cell>
          <cell r="DK51">
            <v>132.4203852917617</v>
          </cell>
          <cell r="DL51">
            <v>378.67135181286858</v>
          </cell>
          <cell r="DM51">
            <v>164.12582687773136</v>
          </cell>
          <cell r="DN51">
            <v>203.27827938317822</v>
          </cell>
          <cell r="DO51">
            <v>314.06457086967799</v>
          </cell>
          <cell r="DP51">
            <v>197.04167916496439</v>
          </cell>
          <cell r="DQ51">
            <v>253.65301348903824</v>
          </cell>
          <cell r="DR51">
            <v>437.6225332700123</v>
          </cell>
          <cell r="DS51">
            <v>156.59509160486789</v>
          </cell>
          <cell r="DT51">
            <v>140.81366318585646</v>
          </cell>
          <cell r="DU51">
            <v>379.01667760121552</v>
          </cell>
          <cell r="DV51">
            <v>133.71404914763792</v>
          </cell>
          <cell r="DW51">
            <v>305.97972255609073</v>
          </cell>
          <cell r="DX51">
            <v>121.103175309794</v>
          </cell>
          <cell r="DY51">
            <v>113.0495821485332</v>
          </cell>
          <cell r="DZ51">
            <v>147.00240752341449</v>
          </cell>
          <cell r="EA51">
            <v>309.16079435426343</v>
          </cell>
          <cell r="EB51">
            <v>343.61338040663338</v>
          </cell>
          <cell r="EC51">
            <v>127.84583449366869</v>
          </cell>
          <cell r="ED51">
            <v>232.18828553545103</v>
          </cell>
          <cell r="EE51">
            <v>410.11881932706103</v>
          </cell>
          <cell r="EF51">
            <v>126.23504929501135</v>
          </cell>
          <cell r="EG51">
            <v>273.55112447402405</v>
          </cell>
          <cell r="EH51">
            <v>158.23809639683338</v>
          </cell>
          <cell r="EI51">
            <v>362.69946667705545</v>
          </cell>
          <cell r="EJ51">
            <v>397.44473776314089</v>
          </cell>
          <cell r="EK51">
            <v>358.0431265029718</v>
          </cell>
          <cell r="EL51">
            <v>134.94614595138569</v>
          </cell>
          <cell r="EM51">
            <v>251.56062492136178</v>
          </cell>
          <cell r="EN51">
            <v>248.48684462724412</v>
          </cell>
          <cell r="EO51">
            <v>128.23669695955726</v>
          </cell>
          <cell r="EP51">
            <v>88.902988035730289</v>
          </cell>
          <cell r="EQ51">
            <v>142.4957926891141</v>
          </cell>
          <cell r="ER51">
            <v>78.61297627354088</v>
          </cell>
          <cell r="ES51">
            <v>405.98467275898747</v>
          </cell>
          <cell r="ET51">
            <v>439.26696908669277</v>
          </cell>
          <cell r="EU51">
            <v>175.07242941705132</v>
          </cell>
          <cell r="EV51">
            <v>273.58796195971513</v>
          </cell>
          <cell r="EW51">
            <v>422.92066003319962</v>
          </cell>
          <cell r="EX51">
            <v>169.41095478279058</v>
          </cell>
          <cell r="EY51">
            <v>241.15242749116314</v>
          </cell>
          <cell r="EZ51">
            <v>333.38955885639308</v>
          </cell>
          <cell r="FA51">
            <v>89.331695314651341</v>
          </cell>
          <cell r="FB51">
            <v>168.15090285699333</v>
          </cell>
          <cell r="FC51">
            <v>128.32208583380651</v>
          </cell>
          <cell r="FD51">
            <v>304.75570079139976</v>
          </cell>
          <cell r="FE51">
            <v>310.7581599424712</v>
          </cell>
          <cell r="FF51">
            <v>246.70238311479187</v>
          </cell>
          <cell r="FG51">
            <v>310.77212111588261</v>
          </cell>
          <cell r="FH51">
            <v>300.93268971833743</v>
          </cell>
          <cell r="FI51">
            <v>364.45302695376597</v>
          </cell>
          <cell r="FJ51">
            <v>234.74225444715239</v>
          </cell>
          <cell r="FK51">
            <v>164.33741115656983</v>
          </cell>
          <cell r="FL51">
            <v>391.28765316667096</v>
          </cell>
          <cell r="FM51">
            <v>193.02344124166694</v>
          </cell>
          <cell r="FN51">
            <v>399.86154207946612</v>
          </cell>
          <cell r="FO51">
            <v>131.98632037615982</v>
          </cell>
          <cell r="FP51">
            <v>154.82931695861075</v>
          </cell>
          <cell r="FQ51">
            <v>227.09485574966425</v>
          </cell>
          <cell r="FR51">
            <v>379.49277513384334</v>
          </cell>
          <cell r="FS51">
            <v>351.53182146014569</v>
          </cell>
          <cell r="FT51">
            <v>321.21033827710204</v>
          </cell>
          <cell r="FU51">
            <v>269.27491882672882</v>
          </cell>
          <cell r="FV51">
            <v>315.31657376575754</v>
          </cell>
          <cell r="FW51">
            <v>459.77274018175865</v>
          </cell>
          <cell r="FX51">
            <v>86.341285299460466</v>
          </cell>
          <cell r="FY51">
            <v>155.78424346766735</v>
          </cell>
          <cell r="FZ51">
            <v>242.2117536867315</v>
          </cell>
          <cell r="GA51">
            <v>165.64106806009747</v>
          </cell>
          <cell r="GB51">
            <v>154.04809680887033</v>
          </cell>
          <cell r="GC51">
            <v>350.06064731105891</v>
          </cell>
          <cell r="GD51">
            <v>131.11370678248278</v>
          </cell>
          <cell r="GE51">
            <v>354.02798511230657</v>
          </cell>
          <cell r="GF51">
            <v>254.71827447143096</v>
          </cell>
          <cell r="GG51">
            <v>131.96672319821678</v>
          </cell>
          <cell r="GH51">
            <v>390.14569209972592</v>
          </cell>
          <cell r="GI51">
            <v>112.31307573689932</v>
          </cell>
          <cell r="GJ51">
            <v>85.541123853948292</v>
          </cell>
          <cell r="GK51">
            <v>229.07749980234607</v>
          </cell>
          <cell r="GL51">
            <v>344.11942523602806</v>
          </cell>
          <cell r="GM51">
            <v>179.21203368856573</v>
          </cell>
          <cell r="GN51">
            <v>382.09109901969418</v>
          </cell>
          <cell r="GO51">
            <v>291.05784879743646</v>
          </cell>
          <cell r="GP51">
            <v>338.88714029242806</v>
          </cell>
          <cell r="GQ51">
            <v>132.83082441128116</v>
          </cell>
          <cell r="GR51">
            <v>121.92115685092112</v>
          </cell>
          <cell r="GS51">
            <v>88.854756656368011</v>
          </cell>
          <cell r="GT51">
            <v>164.43722240752018</v>
          </cell>
          <cell r="GU51">
            <v>249.06779615211556</v>
          </cell>
          <cell r="GV51">
            <v>153.40007223327791</v>
          </cell>
          <cell r="GW51">
            <v>84.03232385377008</v>
          </cell>
          <cell r="GX51">
            <v>186.91868434844616</v>
          </cell>
          <cell r="GY51">
            <v>179.46015871516863</v>
          </cell>
          <cell r="GZ51">
            <v>144.91030154561471</v>
          </cell>
          <cell r="HA51">
            <v>310.66043412426222</v>
          </cell>
          <cell r="HB51">
            <v>102.44593885258965</v>
          </cell>
          <cell r="HC51">
            <v>410.75711835948863</v>
          </cell>
          <cell r="HD51">
            <v>223.36979422064886</v>
          </cell>
          <cell r="HE51">
            <v>353.33228050646437</v>
          </cell>
          <cell r="HF51">
            <v>384.65785457554011</v>
          </cell>
          <cell r="HG51">
            <v>138.26609291386626</v>
          </cell>
          <cell r="HH51">
            <v>213.56271212764076</v>
          </cell>
          <cell r="HI51">
            <v>196.50943923439576</v>
          </cell>
        </row>
        <row r="52">
          <cell r="B52" t="str">
            <v>dump site</v>
          </cell>
          <cell r="C52">
            <v>158.0945798077168</v>
          </cell>
          <cell r="D52">
            <v>75.079033556277395</v>
          </cell>
          <cell r="E52">
            <v>338.60836385817078</v>
          </cell>
          <cell r="F52">
            <v>122.83175320084537</v>
          </cell>
          <cell r="G52">
            <v>214.70656552584833</v>
          </cell>
          <cell r="H52">
            <v>129.20422781484041</v>
          </cell>
          <cell r="I52">
            <v>274.82649923995325</v>
          </cell>
          <cell r="J52">
            <v>167.97035907682007</v>
          </cell>
          <cell r="K52">
            <v>164.64664085168357</v>
          </cell>
          <cell r="L52">
            <v>165.9112559583771</v>
          </cell>
          <cell r="M52">
            <v>155.81736635935209</v>
          </cell>
          <cell r="N52">
            <v>119.48378476910962</v>
          </cell>
          <cell r="O52">
            <v>136.68395774247207</v>
          </cell>
          <cell r="P52">
            <v>80.303367779480539</v>
          </cell>
          <cell r="Q52">
            <v>303.35381544503252</v>
          </cell>
          <cell r="R52">
            <v>81.404518659761493</v>
          </cell>
          <cell r="S52">
            <v>140.43908118614834</v>
          </cell>
          <cell r="T52">
            <v>88.116693014398649</v>
          </cell>
          <cell r="U52">
            <v>271.65074644454455</v>
          </cell>
          <cell r="V52">
            <v>196.14216103292839</v>
          </cell>
          <cell r="W52">
            <v>167.87891566315849</v>
          </cell>
          <cell r="X52">
            <v>254.33712428703257</v>
          </cell>
          <cell r="Y52">
            <v>287.51556563848271</v>
          </cell>
          <cell r="Z52">
            <v>163.05092160099221</v>
          </cell>
          <cell r="AA52">
            <v>127.90672291770836</v>
          </cell>
          <cell r="AB52">
            <v>221.0412198257921</v>
          </cell>
          <cell r="AC52">
            <v>136.89255340307656</v>
          </cell>
          <cell r="AD52">
            <v>287.24508451804491</v>
          </cell>
          <cell r="AE52">
            <v>151.30607499598779</v>
          </cell>
          <cell r="AF52">
            <v>264.86461300490373</v>
          </cell>
          <cell r="AG52">
            <v>164.21704179635231</v>
          </cell>
          <cell r="AH52">
            <v>306.6054406212682</v>
          </cell>
          <cell r="AI52">
            <v>182.97185265905503</v>
          </cell>
          <cell r="AJ52">
            <v>151.9414806015981</v>
          </cell>
          <cell r="AK52">
            <v>164.69223681007733</v>
          </cell>
          <cell r="AL52">
            <v>268.09268058578118</v>
          </cell>
          <cell r="AM52">
            <v>237.33856557772972</v>
          </cell>
          <cell r="AN52">
            <v>95.722198234603894</v>
          </cell>
          <cell r="AO52">
            <v>192.79403628111339</v>
          </cell>
          <cell r="AP52">
            <v>140.37978768879623</v>
          </cell>
          <cell r="AQ52">
            <v>215.48354886722831</v>
          </cell>
          <cell r="AR52">
            <v>194.23730542534318</v>
          </cell>
          <cell r="AS52">
            <v>297.71979843899436</v>
          </cell>
          <cell r="AT52">
            <v>225.24141428606166</v>
          </cell>
          <cell r="AU52">
            <v>306.02033187413281</v>
          </cell>
          <cell r="AV52">
            <v>310.31033475103317</v>
          </cell>
          <cell r="AW52">
            <v>212.00616146508483</v>
          </cell>
          <cell r="AX52">
            <v>195.16777246938426</v>
          </cell>
          <cell r="AY52">
            <v>305.36450210966564</v>
          </cell>
          <cell r="AZ52">
            <v>200.1828892427165</v>
          </cell>
          <cell r="BA52">
            <v>281.27860204966026</v>
          </cell>
          <cell r="BB52">
            <v>200.08301218927815</v>
          </cell>
          <cell r="BC52">
            <v>152.03578885141593</v>
          </cell>
          <cell r="BD52">
            <v>135.97506832092185</v>
          </cell>
          <cell r="BE52">
            <v>229.38875174066658</v>
          </cell>
          <cell r="BF52">
            <v>167.81785954459258</v>
          </cell>
          <cell r="BG52">
            <v>87.296653446429602</v>
          </cell>
          <cell r="BH52">
            <v>306.05648834160576</v>
          </cell>
          <cell r="BI52">
            <v>197.18032555593115</v>
          </cell>
          <cell r="BJ52">
            <v>312.42891588332253</v>
          </cell>
          <cell r="BK52">
            <v>137.97854939474814</v>
          </cell>
          <cell r="BL52">
            <v>306.90931246941977</v>
          </cell>
          <cell r="BM52">
            <v>306.20244021328188</v>
          </cell>
          <cell r="BN52">
            <v>79.878952903813882</v>
          </cell>
          <cell r="BO52">
            <v>170.31988020644312</v>
          </cell>
          <cell r="BP52">
            <v>169.23431810343683</v>
          </cell>
          <cell r="BQ52">
            <v>90.272873506859909</v>
          </cell>
          <cell r="BR52">
            <v>177.94889640506318</v>
          </cell>
          <cell r="BS52">
            <v>302.77225054425548</v>
          </cell>
          <cell r="BT52">
            <v>136.26842958057603</v>
          </cell>
          <cell r="BU52">
            <v>244.14710479643176</v>
          </cell>
          <cell r="BV52">
            <v>303.76615941379362</v>
          </cell>
          <cell r="BW52">
            <v>245.4756094706058</v>
          </cell>
          <cell r="BX52">
            <v>137.50331730356569</v>
          </cell>
          <cell r="BY52">
            <v>135.29088242746562</v>
          </cell>
          <cell r="BZ52">
            <v>196.48171559252614</v>
          </cell>
          <cell r="CA52">
            <v>189.99388409241141</v>
          </cell>
          <cell r="CB52">
            <v>102.60504130599439</v>
          </cell>
          <cell r="CC52">
            <v>153.68093135272008</v>
          </cell>
          <cell r="CD52">
            <v>75.079033556277395</v>
          </cell>
          <cell r="CE52">
            <v>282.29626377531616</v>
          </cell>
          <cell r="CF52">
            <v>259.44256729710509</v>
          </cell>
          <cell r="CG52">
            <v>299.65788922057442</v>
          </cell>
          <cell r="CH52">
            <v>188.05122850418749</v>
          </cell>
          <cell r="CI52">
            <v>258.00275829124411</v>
          </cell>
          <cell r="CJ52">
            <v>204.79818596136084</v>
          </cell>
          <cell r="CK52">
            <v>266.11867914665004</v>
          </cell>
          <cell r="CL52">
            <v>219.86101018693321</v>
          </cell>
          <cell r="CM52">
            <v>258.18953363522468</v>
          </cell>
          <cell r="CN52">
            <v>159.11282087336355</v>
          </cell>
          <cell r="CO52">
            <v>321.55793153460587</v>
          </cell>
          <cell r="CP52">
            <v>227.9142348993708</v>
          </cell>
          <cell r="CQ52">
            <v>305.90883194612258</v>
          </cell>
          <cell r="CR52">
            <v>84.084432605698225</v>
          </cell>
          <cell r="CS52">
            <v>105.94289262390166</v>
          </cell>
          <cell r="CT52">
            <v>279.39301952779044</v>
          </cell>
          <cell r="CU52">
            <v>206.49907107248387</v>
          </cell>
          <cell r="CV52">
            <v>81.428703500819253</v>
          </cell>
          <cell r="CW52">
            <v>215.57239375959648</v>
          </cell>
          <cell r="CX52">
            <v>281.18930786301189</v>
          </cell>
          <cell r="CY52">
            <v>297.83815478887294</v>
          </cell>
          <cell r="CZ52">
            <v>229.24059079352719</v>
          </cell>
          <cell r="DA52">
            <v>85.739667222652145</v>
          </cell>
          <cell r="DB52">
            <v>81.883715443740485</v>
          </cell>
          <cell r="DC52">
            <v>140.5260431304979</v>
          </cell>
          <cell r="DD52">
            <v>85.731789554002788</v>
          </cell>
          <cell r="DE52">
            <v>79.799409534102082</v>
          </cell>
          <cell r="DF52">
            <v>312.58638881189455</v>
          </cell>
          <cell r="DG52">
            <v>172.1725326961336</v>
          </cell>
          <cell r="DH52">
            <v>186.88226735569557</v>
          </cell>
          <cell r="DI52">
            <v>112.42454132859491</v>
          </cell>
          <cell r="DJ52">
            <v>303.72992446933216</v>
          </cell>
          <cell r="DK52">
            <v>131.5869367691086</v>
          </cell>
          <cell r="DL52">
            <v>292.9849614394434</v>
          </cell>
          <cell r="DM52">
            <v>176.49474790109676</v>
          </cell>
          <cell r="DN52">
            <v>223.25359472668484</v>
          </cell>
          <cell r="DO52">
            <v>197.17202531080272</v>
          </cell>
          <cell r="DP52">
            <v>179.21518411380205</v>
          </cell>
          <cell r="DQ52">
            <v>160.47182787783228</v>
          </cell>
          <cell r="DR52">
            <v>305.72927976714737</v>
          </cell>
          <cell r="DS52">
            <v>152.61212033785631</v>
          </cell>
          <cell r="DT52">
            <v>159.71820026146511</v>
          </cell>
          <cell r="DU52">
            <v>306.59858512685565</v>
          </cell>
          <cell r="DV52">
            <v>132.3581099249933</v>
          </cell>
          <cell r="DW52">
            <v>169.67722749018677</v>
          </cell>
          <cell r="DX52">
            <v>120.76189750013577</v>
          </cell>
          <cell r="DY52">
            <v>116.73976111971427</v>
          </cell>
          <cell r="DZ52">
            <v>145.89733775179118</v>
          </cell>
          <cell r="EA52">
            <v>325.94352779422701</v>
          </cell>
          <cell r="EB52">
            <v>242.58282940804409</v>
          </cell>
          <cell r="EC52">
            <v>127.0109032440723</v>
          </cell>
          <cell r="ED52">
            <v>167.19252203456864</v>
          </cell>
          <cell r="EE52">
            <v>312.81653203555766</v>
          </cell>
          <cell r="EF52">
            <v>126.28679294554753</v>
          </cell>
          <cell r="EG52">
            <v>162.54002947884129</v>
          </cell>
          <cell r="EH52">
            <v>166.90890615523733</v>
          </cell>
          <cell r="EI52">
            <v>276.16292729177115</v>
          </cell>
          <cell r="EJ52">
            <v>338.60836385817078</v>
          </cell>
          <cell r="EK52">
            <v>306.80677287509457</v>
          </cell>
          <cell r="EL52">
            <v>132.29511447047281</v>
          </cell>
          <cell r="EM52">
            <v>190.95488429471618</v>
          </cell>
          <cell r="EN52">
            <v>269.49915884262379</v>
          </cell>
          <cell r="EO52">
            <v>152.22750065634972</v>
          </cell>
          <cell r="EP52">
            <v>87.387064543270682</v>
          </cell>
          <cell r="EQ52">
            <v>132.03108662236014</v>
          </cell>
          <cell r="ER52">
            <v>78.608361626985641</v>
          </cell>
          <cell r="ES52">
            <v>305.95680903787974</v>
          </cell>
          <cell r="ET52">
            <v>304.833062382295</v>
          </cell>
          <cell r="EU52">
            <v>153.7647824149856</v>
          </cell>
          <cell r="EV52">
            <v>157.9583495164328</v>
          </cell>
          <cell r="EW52">
            <v>312.31106857381099</v>
          </cell>
          <cell r="EX52">
            <v>166.95658633621468</v>
          </cell>
          <cell r="EY52">
            <v>207.66225315423972</v>
          </cell>
          <cell r="EZ52">
            <v>218.17308606498489</v>
          </cell>
          <cell r="FA52">
            <v>88.513155461194856</v>
          </cell>
          <cell r="FB52">
            <v>183.78009987513482</v>
          </cell>
          <cell r="FC52">
            <v>137.35134373911816</v>
          </cell>
          <cell r="FD52">
            <v>167.16703604276006</v>
          </cell>
          <cell r="FE52">
            <v>164.12913983129295</v>
          </cell>
          <cell r="FF52">
            <v>164.91613244165097</v>
          </cell>
          <cell r="FG52">
            <v>164.69085606019127</v>
          </cell>
          <cell r="FH52">
            <v>154.95265706283661</v>
          </cell>
          <cell r="FI52">
            <v>281.6603044259848</v>
          </cell>
          <cell r="FJ52">
            <v>164.8617674408861</v>
          </cell>
          <cell r="FK52">
            <v>204.39669807070845</v>
          </cell>
          <cell r="FL52">
            <v>312.80534316223947</v>
          </cell>
          <cell r="FM52">
            <v>181.02417217057027</v>
          </cell>
          <cell r="FN52">
            <v>311.39294484256908</v>
          </cell>
          <cell r="FO52">
            <v>129.59153172313705</v>
          </cell>
          <cell r="FP52">
            <v>157.54043921056586</v>
          </cell>
          <cell r="FQ52">
            <v>236.68020773086599</v>
          </cell>
          <cell r="FR52">
            <v>306.41824577322808</v>
          </cell>
          <cell r="FS52">
            <v>284.85895570342768</v>
          </cell>
          <cell r="FT52">
            <v>182.09305903571837</v>
          </cell>
          <cell r="FU52">
            <v>256.43033395354684</v>
          </cell>
          <cell r="FV52">
            <v>316.82591203048634</v>
          </cell>
          <cell r="FW52">
            <v>311.3460848136076</v>
          </cell>
          <cell r="FX52">
            <v>84.437685053026883</v>
          </cell>
          <cell r="FY52">
            <v>156.58581908243536</v>
          </cell>
          <cell r="FZ52">
            <v>264.56952944163731</v>
          </cell>
          <cell r="GA52">
            <v>138.56757041742978</v>
          </cell>
          <cell r="GB52">
            <v>118.14391885855308</v>
          </cell>
          <cell r="GC52">
            <v>281.14088641682451</v>
          </cell>
          <cell r="GD52">
            <v>128.17454557645195</v>
          </cell>
          <cell r="GE52">
            <v>292.87740257140001</v>
          </cell>
          <cell r="GF52">
            <v>114.88943988832989</v>
          </cell>
          <cell r="GG52">
            <v>141.86194558571285</v>
          </cell>
          <cell r="GH52">
            <v>325.56423935791662</v>
          </cell>
          <cell r="GI52">
            <v>105.71629619483616</v>
          </cell>
          <cell r="GJ52">
            <v>98.579509740933986</v>
          </cell>
          <cell r="GK52">
            <v>154.98850511981391</v>
          </cell>
          <cell r="GL52">
            <v>265.9386291572942</v>
          </cell>
          <cell r="GM52">
            <v>181.88419591067475</v>
          </cell>
          <cell r="GN52">
            <v>312.9014332628048</v>
          </cell>
          <cell r="GO52">
            <v>193.83642203540035</v>
          </cell>
          <cell r="GP52">
            <v>269.43268606666385</v>
          </cell>
          <cell r="GQ52">
            <v>128.89411765527399</v>
          </cell>
          <cell r="GR52">
            <v>123.25879448496512</v>
          </cell>
          <cell r="GS52">
            <v>87.267584314753094</v>
          </cell>
          <cell r="GT52">
            <v>159.30581349812073</v>
          </cell>
          <cell r="GU52">
            <v>147.07400022925873</v>
          </cell>
          <cell r="GV52">
            <v>160.34585050607768</v>
          </cell>
          <cell r="GW52">
            <v>84.294816380842761</v>
          </cell>
          <cell r="GX52">
            <v>224.83292311066705</v>
          </cell>
          <cell r="GY52">
            <v>140.78015912520192</v>
          </cell>
          <cell r="GZ52">
            <v>110.7645344834675</v>
          </cell>
          <cell r="HA52">
            <v>164.47231174030782</v>
          </cell>
          <cell r="HB52">
            <v>92.196730907358614</v>
          </cell>
          <cell r="HC52">
            <v>301.94722712959975</v>
          </cell>
          <cell r="HD52">
            <v>191.35640807126751</v>
          </cell>
          <cell r="HE52">
            <v>286.83257026340152</v>
          </cell>
          <cell r="HF52">
            <v>313.02728564113806</v>
          </cell>
          <cell r="HG52">
            <v>131.15496844896018</v>
          </cell>
          <cell r="HH52">
            <v>171.2703894073199</v>
          </cell>
          <cell r="HI52">
            <v>198.67420201866582</v>
          </cell>
        </row>
        <row r="53">
          <cell r="B53" t="str">
            <v>construction site</v>
          </cell>
          <cell r="C53">
            <v>206.84494634689275</v>
          </cell>
          <cell r="D53">
            <v>74.822527052071536</v>
          </cell>
          <cell r="E53">
            <v>459.77274018175865</v>
          </cell>
          <cell r="F53">
            <v>121.26079511743747</v>
          </cell>
          <cell r="G53">
            <v>212.93000571375339</v>
          </cell>
          <cell r="H53">
            <v>130.51373127883886</v>
          </cell>
          <cell r="I53">
            <v>351.38456968396565</v>
          </cell>
          <cell r="J53">
            <v>266.40259149019403</v>
          </cell>
          <cell r="K53">
            <v>202.67579932652538</v>
          </cell>
          <cell r="L53">
            <v>196.78622145990644</v>
          </cell>
          <cell r="M53">
            <v>182.77574206941756</v>
          </cell>
          <cell r="N53">
            <v>108.85844109483706</v>
          </cell>
          <cell r="O53">
            <v>148.76284903256797</v>
          </cell>
          <cell r="P53">
            <v>78.87528541240269</v>
          </cell>
          <cell r="Q53">
            <v>353.62104140397389</v>
          </cell>
          <cell r="R53">
            <v>79.940256383782284</v>
          </cell>
          <cell r="S53">
            <v>160.29806868414849</v>
          </cell>
          <cell r="T53">
            <v>88.642779214183804</v>
          </cell>
          <cell r="U53">
            <v>305.54144204665187</v>
          </cell>
          <cell r="V53">
            <v>240.77498620521374</v>
          </cell>
          <cell r="W53">
            <v>160.5150299254378</v>
          </cell>
          <cell r="X53">
            <v>230.065524799451</v>
          </cell>
          <cell r="Y53">
            <v>344.33795125107304</v>
          </cell>
          <cell r="Z53">
            <v>206.81828786720428</v>
          </cell>
          <cell r="AA53">
            <v>230.78629297406951</v>
          </cell>
          <cell r="AB53">
            <v>334.45326713793099</v>
          </cell>
          <cell r="AC53">
            <v>141.43753614998008</v>
          </cell>
          <cell r="AD53">
            <v>280.53920119407854</v>
          </cell>
          <cell r="AE53">
            <v>152.03544618259608</v>
          </cell>
          <cell r="AF53">
            <v>339.83596144417265</v>
          </cell>
          <cell r="AG53">
            <v>310.58980143304137</v>
          </cell>
          <cell r="AH53">
            <v>395.13407496186699</v>
          </cell>
          <cell r="AI53">
            <v>204.16153945753254</v>
          </cell>
          <cell r="AJ53">
            <v>148.52839213084948</v>
          </cell>
          <cell r="AK53">
            <v>299.65494692590556</v>
          </cell>
          <cell r="AL53">
            <v>331.81173247537293</v>
          </cell>
          <cell r="AM53">
            <v>334.82389163306004</v>
          </cell>
          <cell r="AN53">
            <v>85.566524871701333</v>
          </cell>
          <cell r="AO53">
            <v>228.49271447155076</v>
          </cell>
          <cell r="AP53">
            <v>178.6330845268549</v>
          </cell>
          <cell r="AQ53">
            <v>298.18172942579798</v>
          </cell>
          <cell r="AR53">
            <v>200.70866745334052</v>
          </cell>
          <cell r="AS53">
            <v>300.56554385055267</v>
          </cell>
          <cell r="AT53">
            <v>230.87328800853894</v>
          </cell>
          <cell r="AU53">
            <v>417.3655752087235</v>
          </cell>
          <cell r="AV53">
            <v>402.25754917415634</v>
          </cell>
          <cell r="AW53">
            <v>282.29610781195117</v>
          </cell>
          <cell r="AX53">
            <v>279.19558630448097</v>
          </cell>
          <cell r="AY53">
            <v>434.72968168343289</v>
          </cell>
          <cell r="AZ53">
            <v>298.26583434455745</v>
          </cell>
          <cell r="BA53">
            <v>255.68246150608564</v>
          </cell>
          <cell r="BB53">
            <v>241.00574809376639</v>
          </cell>
          <cell r="BC53">
            <v>169.73915444459124</v>
          </cell>
          <cell r="BD53">
            <v>148.78933378624771</v>
          </cell>
          <cell r="BE53">
            <v>230.78163765438833</v>
          </cell>
          <cell r="BF53">
            <v>161.76445397024952</v>
          </cell>
          <cell r="BG53">
            <v>93.618504077343587</v>
          </cell>
          <cell r="BH53">
            <v>397.0171647013517</v>
          </cell>
          <cell r="BI53">
            <v>327.97823427667367</v>
          </cell>
          <cell r="BJ53">
            <v>394.67770316852722</v>
          </cell>
          <cell r="BK53">
            <v>143.1029441065956</v>
          </cell>
          <cell r="BL53">
            <v>376.30917969962888</v>
          </cell>
          <cell r="BM53">
            <v>384.47792616179163</v>
          </cell>
          <cell r="BN53">
            <v>78.580477429813172</v>
          </cell>
          <cell r="BO53">
            <v>157.5416904621556</v>
          </cell>
          <cell r="BP53">
            <v>273.82890756593559</v>
          </cell>
          <cell r="BQ53">
            <v>91.383370723305944</v>
          </cell>
          <cell r="BR53">
            <v>143.82688033010021</v>
          </cell>
          <cell r="BS53">
            <v>391.60526968589295</v>
          </cell>
          <cell r="BT53">
            <v>129.3696365124122</v>
          </cell>
          <cell r="BU53">
            <v>227.03068186925603</v>
          </cell>
          <cell r="BV53">
            <v>375.25558251938617</v>
          </cell>
          <cell r="BW53">
            <v>326.02146216922574</v>
          </cell>
          <cell r="BX53">
            <v>137.58037635876019</v>
          </cell>
          <cell r="BY53">
            <v>122.55036617594574</v>
          </cell>
          <cell r="BZ53">
            <v>183.10968812761965</v>
          </cell>
          <cell r="CA53">
            <v>266.62680949582108</v>
          </cell>
          <cell r="CB53">
            <v>201.57645163278556</v>
          </cell>
          <cell r="CC53">
            <v>226.33013948085815</v>
          </cell>
          <cell r="CD53">
            <v>74.822527052071536</v>
          </cell>
          <cell r="CE53">
            <v>360.83235636717012</v>
          </cell>
          <cell r="CF53">
            <v>349.03566881567508</v>
          </cell>
          <cell r="CG53">
            <v>369.27637287288985</v>
          </cell>
          <cell r="CH53">
            <v>170.00145934917276</v>
          </cell>
          <cell r="CI53">
            <v>330.41232567839972</v>
          </cell>
          <cell r="CJ53">
            <v>268.42937522784985</v>
          </cell>
          <cell r="CK53">
            <v>344.82967500270485</v>
          </cell>
          <cell r="CL53">
            <v>338.12559130680057</v>
          </cell>
          <cell r="CM53">
            <v>354.99788447033308</v>
          </cell>
          <cell r="CN53">
            <v>156.38259187851082</v>
          </cell>
          <cell r="CO53">
            <v>243.03529696659382</v>
          </cell>
          <cell r="CP53">
            <v>327.3923852423905</v>
          </cell>
          <cell r="CQ53">
            <v>420.56963850484976</v>
          </cell>
          <cell r="CR53">
            <v>84.711519156333239</v>
          </cell>
          <cell r="CS53">
            <v>110.79467794303181</v>
          </cell>
          <cell r="CT53">
            <v>235.36711132596372</v>
          </cell>
          <cell r="CU53">
            <v>177.76936717706107</v>
          </cell>
          <cell r="CV53">
            <v>78.774879198923699</v>
          </cell>
          <cell r="CW53">
            <v>307.42364774754469</v>
          </cell>
          <cell r="CX53">
            <v>360.19973502332482</v>
          </cell>
          <cell r="CY53">
            <v>263.990368427308</v>
          </cell>
          <cell r="CZ53">
            <v>212.79554103359308</v>
          </cell>
          <cell r="DA53">
            <v>87.969886294368209</v>
          </cell>
          <cell r="DB53">
            <v>82.925386729607567</v>
          </cell>
          <cell r="DC53">
            <v>140.93081021332517</v>
          </cell>
          <cell r="DD53">
            <v>85.906848610738905</v>
          </cell>
          <cell r="DE53">
            <v>77.787184637391533</v>
          </cell>
          <cell r="DF53">
            <v>401.09435790962794</v>
          </cell>
          <cell r="DG53">
            <v>158.38792049986458</v>
          </cell>
          <cell r="DH53">
            <v>238.46256111382408</v>
          </cell>
          <cell r="DI53">
            <v>120.61244146442307</v>
          </cell>
          <cell r="DJ53">
            <v>372.15592548120668</v>
          </cell>
          <cell r="DK53">
            <v>132.4203852917617</v>
          </cell>
          <cell r="DL53">
            <v>378.67135181286858</v>
          </cell>
          <cell r="DM53">
            <v>164.12582687773136</v>
          </cell>
          <cell r="DN53">
            <v>203.27827938317822</v>
          </cell>
          <cell r="DO53">
            <v>314.06457086967799</v>
          </cell>
          <cell r="DP53">
            <v>197.04167916496439</v>
          </cell>
          <cell r="DQ53">
            <v>253.65301348903824</v>
          </cell>
          <cell r="DR53">
            <v>437.6225332700123</v>
          </cell>
          <cell r="DS53">
            <v>156.59509160486789</v>
          </cell>
          <cell r="DT53">
            <v>140.81366318585646</v>
          </cell>
          <cell r="DU53">
            <v>379.01667760121552</v>
          </cell>
          <cell r="DV53">
            <v>133.71404914763792</v>
          </cell>
          <cell r="DW53">
            <v>305.97972255609073</v>
          </cell>
          <cell r="DX53">
            <v>121.103175309794</v>
          </cell>
          <cell r="DY53">
            <v>113.0495821485332</v>
          </cell>
          <cell r="DZ53">
            <v>147.00240752341449</v>
          </cell>
          <cell r="EA53">
            <v>309.16079435426343</v>
          </cell>
          <cell r="EB53">
            <v>343.61338040663338</v>
          </cell>
          <cell r="EC53">
            <v>127.84583449366869</v>
          </cell>
          <cell r="ED53">
            <v>232.18828553545103</v>
          </cell>
          <cell r="EE53">
            <v>410.11881932706103</v>
          </cell>
          <cell r="EF53">
            <v>126.23504929501135</v>
          </cell>
          <cell r="EG53">
            <v>273.55112447402405</v>
          </cell>
          <cell r="EH53">
            <v>158.23809639683338</v>
          </cell>
          <cell r="EI53">
            <v>362.69946667705545</v>
          </cell>
          <cell r="EJ53">
            <v>397.44473776314089</v>
          </cell>
          <cell r="EK53">
            <v>358.0431265029718</v>
          </cell>
          <cell r="EL53">
            <v>134.94614595138569</v>
          </cell>
          <cell r="EM53">
            <v>251.56062492136178</v>
          </cell>
          <cell r="EN53">
            <v>248.48684462724412</v>
          </cell>
          <cell r="EO53">
            <v>128.23669695955726</v>
          </cell>
          <cell r="EP53">
            <v>88.902988035730289</v>
          </cell>
          <cell r="EQ53">
            <v>142.4957926891141</v>
          </cell>
          <cell r="ER53">
            <v>78.61297627354088</v>
          </cell>
          <cell r="ES53">
            <v>405.98467275898747</v>
          </cell>
          <cell r="ET53">
            <v>439.26696908669277</v>
          </cell>
          <cell r="EU53">
            <v>175.07242941705132</v>
          </cell>
          <cell r="EV53">
            <v>273.58796195971513</v>
          </cell>
          <cell r="EW53">
            <v>422.92066003319962</v>
          </cell>
          <cell r="EX53">
            <v>169.41095478279058</v>
          </cell>
          <cell r="EY53">
            <v>241.15242749116314</v>
          </cell>
          <cell r="EZ53">
            <v>333.38955885639308</v>
          </cell>
          <cell r="FA53">
            <v>89.331695314651341</v>
          </cell>
          <cell r="FB53">
            <v>168.15090285699333</v>
          </cell>
          <cell r="FC53">
            <v>128.32208583380651</v>
          </cell>
          <cell r="FD53">
            <v>304.75570079139976</v>
          </cell>
          <cell r="FE53">
            <v>310.7581599424712</v>
          </cell>
          <cell r="FF53">
            <v>246.70238311479187</v>
          </cell>
          <cell r="FG53">
            <v>310.77212111588261</v>
          </cell>
          <cell r="FH53">
            <v>300.93268971833743</v>
          </cell>
          <cell r="FI53">
            <v>364.45302695376597</v>
          </cell>
          <cell r="FJ53">
            <v>234.74225444715239</v>
          </cell>
          <cell r="FK53">
            <v>164.33741115656983</v>
          </cell>
          <cell r="FL53">
            <v>391.28765316667096</v>
          </cell>
          <cell r="FM53">
            <v>193.02344124166694</v>
          </cell>
          <cell r="FN53">
            <v>399.86154207946612</v>
          </cell>
          <cell r="FO53">
            <v>131.98632037615982</v>
          </cell>
          <cell r="FP53">
            <v>154.82931695861075</v>
          </cell>
          <cell r="FQ53">
            <v>227.09485574966425</v>
          </cell>
          <cell r="FR53">
            <v>379.49277513384334</v>
          </cell>
          <cell r="FS53">
            <v>351.53182146014569</v>
          </cell>
          <cell r="FT53">
            <v>321.21033827710204</v>
          </cell>
          <cell r="FU53">
            <v>269.27491882672882</v>
          </cell>
          <cell r="FV53">
            <v>315.31657376575754</v>
          </cell>
          <cell r="FW53">
            <v>459.77274018175865</v>
          </cell>
          <cell r="FX53">
            <v>86.341285299460466</v>
          </cell>
          <cell r="FY53">
            <v>155.78424346766735</v>
          </cell>
          <cell r="FZ53">
            <v>242.2117536867315</v>
          </cell>
          <cell r="GA53">
            <v>165.64106806009747</v>
          </cell>
          <cell r="GB53">
            <v>154.04809680887033</v>
          </cell>
          <cell r="GC53">
            <v>350.06064731105891</v>
          </cell>
          <cell r="GD53">
            <v>131.11370678248278</v>
          </cell>
          <cell r="GE53">
            <v>354.02798511230657</v>
          </cell>
          <cell r="GF53">
            <v>254.71827447143096</v>
          </cell>
          <cell r="GG53">
            <v>131.96672319821678</v>
          </cell>
          <cell r="GH53">
            <v>390.14569209972592</v>
          </cell>
          <cell r="GI53">
            <v>112.31307573689932</v>
          </cell>
          <cell r="GJ53">
            <v>85.541123853948292</v>
          </cell>
          <cell r="GK53">
            <v>229.07749980234607</v>
          </cell>
          <cell r="GL53">
            <v>344.11942523602806</v>
          </cell>
          <cell r="GM53">
            <v>179.21203368856573</v>
          </cell>
          <cell r="GN53">
            <v>382.09109901969418</v>
          </cell>
          <cell r="GO53">
            <v>291.05784879743646</v>
          </cell>
          <cell r="GP53">
            <v>338.88714029242806</v>
          </cell>
          <cell r="GQ53">
            <v>132.83082441128116</v>
          </cell>
          <cell r="GR53">
            <v>121.92115685092112</v>
          </cell>
          <cell r="GS53">
            <v>88.854756656368011</v>
          </cell>
          <cell r="GT53">
            <v>164.43722240752018</v>
          </cell>
          <cell r="GU53">
            <v>249.06779615211556</v>
          </cell>
          <cell r="GV53">
            <v>153.40007223327791</v>
          </cell>
          <cell r="GW53">
            <v>84.03232385377008</v>
          </cell>
          <cell r="GX53">
            <v>186.91868434844616</v>
          </cell>
          <cell r="GY53">
            <v>179.46015871516863</v>
          </cell>
          <cell r="GZ53">
            <v>144.91030154561471</v>
          </cell>
          <cell r="HA53">
            <v>310.66043412426222</v>
          </cell>
          <cell r="HB53">
            <v>102.44593885258965</v>
          </cell>
          <cell r="HC53">
            <v>410.75711835948863</v>
          </cell>
          <cell r="HD53">
            <v>223.36979422064886</v>
          </cell>
          <cell r="HE53">
            <v>353.33228050646437</v>
          </cell>
          <cell r="HF53">
            <v>384.65785457554011</v>
          </cell>
          <cell r="HG53">
            <v>138.26609291386626</v>
          </cell>
          <cell r="HH53">
            <v>213.56271212764076</v>
          </cell>
          <cell r="HI53">
            <v>196.50943923439576</v>
          </cell>
        </row>
        <row r="54">
          <cell r="B54" t="str">
            <v>traffic area</v>
          </cell>
          <cell r="C54">
            <v>242.92218180775438</v>
          </cell>
          <cell r="D54">
            <v>83.305585918337229</v>
          </cell>
          <cell r="E54">
            <v>434.37246399539015</v>
          </cell>
          <cell r="F54">
            <v>214.95797575254329</v>
          </cell>
          <cell r="G54">
            <v>267.91396526032452</v>
          </cell>
          <cell r="H54">
            <v>208.01795909625463</v>
          </cell>
          <cell r="I54">
            <v>373.74115303331757</v>
          </cell>
          <cell r="J54">
            <v>221.0873366207646</v>
          </cell>
          <cell r="K54">
            <v>180.09876780961321</v>
          </cell>
          <cell r="L54">
            <v>174.27120633206766</v>
          </cell>
          <cell r="M54">
            <v>234.03032676024137</v>
          </cell>
          <cell r="N54">
            <v>162.73298460479273</v>
          </cell>
          <cell r="O54">
            <v>137.74408438219382</v>
          </cell>
          <cell r="P54">
            <v>104.41445050038421</v>
          </cell>
          <cell r="Q54">
            <v>420.25810562541005</v>
          </cell>
          <cell r="R54">
            <v>106.44936691334092</v>
          </cell>
          <cell r="S54">
            <v>145.37118196367939</v>
          </cell>
          <cell r="T54">
            <v>101.68562006649601</v>
          </cell>
          <cell r="U54">
            <v>305.28369520271741</v>
          </cell>
          <cell r="V54">
            <v>245.92017285006972</v>
          </cell>
          <cell r="W54">
            <v>243.90986930375792</v>
          </cell>
          <cell r="X54">
            <v>420.46605436922505</v>
          </cell>
          <cell r="Y54">
            <v>305.07341243506363</v>
          </cell>
          <cell r="Z54">
            <v>220.67437480439321</v>
          </cell>
          <cell r="AA54">
            <v>246.79430744981164</v>
          </cell>
          <cell r="AB54">
            <v>293.49926321583575</v>
          </cell>
          <cell r="AC54">
            <v>137.76015202259535</v>
          </cell>
          <cell r="AD54">
            <v>420.39987978923386</v>
          </cell>
          <cell r="AE54">
            <v>163.24626201911553</v>
          </cell>
          <cell r="AF54">
            <v>312.62009348695466</v>
          </cell>
          <cell r="AG54">
            <v>179.59249659833716</v>
          </cell>
          <cell r="AH54">
            <v>312.12619807454882</v>
          </cell>
          <cell r="AI54">
            <v>232.20980258073743</v>
          </cell>
          <cell r="AJ54">
            <v>175.89297676748251</v>
          </cell>
          <cell r="AK54">
            <v>187.43342859427261</v>
          </cell>
          <cell r="AL54">
            <v>287.32896370978466</v>
          </cell>
          <cell r="AM54">
            <v>312.40453092290198</v>
          </cell>
          <cell r="AN54">
            <v>151.03102506454016</v>
          </cell>
          <cell r="AO54">
            <v>269.93509079540434</v>
          </cell>
          <cell r="AP54">
            <v>145.22475786728501</v>
          </cell>
          <cell r="AQ54">
            <v>307.19624643381894</v>
          </cell>
          <cell r="AR54">
            <v>270.77009116096326</v>
          </cell>
          <cell r="AS54">
            <v>420.36672259215152</v>
          </cell>
          <cell r="AT54">
            <v>337.99246643870742</v>
          </cell>
          <cell r="AU54">
            <v>311.54108932741349</v>
          </cell>
          <cell r="AV54">
            <v>434.37246399539015</v>
          </cell>
          <cell r="AW54">
            <v>312.02525052999681</v>
          </cell>
          <cell r="AX54">
            <v>283.21617250514066</v>
          </cell>
          <cell r="AY54">
            <v>310.88525956294632</v>
          </cell>
          <cell r="AZ54">
            <v>266.60975836987006</v>
          </cell>
          <cell r="BA54">
            <v>420.44764234114996</v>
          </cell>
          <cell r="BB54">
            <v>255.24406121970435</v>
          </cell>
          <cell r="BC54">
            <v>167.95041108277096</v>
          </cell>
          <cell r="BD54">
            <v>183.59942115282055</v>
          </cell>
          <cell r="BE54">
            <v>363.15546063843965</v>
          </cell>
          <cell r="BF54">
            <v>263.42361438238197</v>
          </cell>
          <cell r="BG54">
            <v>94.417610867909218</v>
          </cell>
          <cell r="BH54">
            <v>311.57724579488638</v>
          </cell>
          <cell r="BI54">
            <v>244.68291473386691</v>
          </cell>
          <cell r="BJ54">
            <v>328.24343675250839</v>
          </cell>
          <cell r="BK54">
            <v>204.65857970146342</v>
          </cell>
          <cell r="BL54">
            <v>328.63178983329692</v>
          </cell>
          <cell r="BM54">
            <v>311.72319766656256</v>
          </cell>
          <cell r="BN54">
            <v>109.21397324317076</v>
          </cell>
          <cell r="BO54">
            <v>244.95170478125368</v>
          </cell>
          <cell r="BP54">
            <v>204.49521381375902</v>
          </cell>
          <cell r="BQ54">
            <v>101.98710251733414</v>
          </cell>
          <cell r="BR54">
            <v>357.03207216039903</v>
          </cell>
          <cell r="BS54">
            <v>303.83237718397726</v>
          </cell>
          <cell r="BT54">
            <v>208.263119824933</v>
          </cell>
          <cell r="BU54">
            <v>402.29039448145238</v>
          </cell>
          <cell r="BV54">
            <v>304.82628605351539</v>
          </cell>
          <cell r="BW54">
            <v>294.49081548907736</v>
          </cell>
          <cell r="BX54">
            <v>138.14735775479221</v>
          </cell>
          <cell r="BY54">
            <v>252.06172494128566</v>
          </cell>
          <cell r="BZ54">
            <v>282.36479203405082</v>
          </cell>
          <cell r="CA54">
            <v>239.46986713174175</v>
          </cell>
          <cell r="CB54">
            <v>118.04501213295838</v>
          </cell>
          <cell r="CC54">
            <v>222.18261580651384</v>
          </cell>
          <cell r="CD54">
            <v>152.30910221206409</v>
          </cell>
          <cell r="CE54">
            <v>312.02983799700678</v>
          </cell>
          <cell r="CF54">
            <v>305.1185448304991</v>
          </cell>
          <cell r="CG54">
            <v>311.47585547209422</v>
          </cell>
          <cell r="CH54">
            <v>285.2602720286169</v>
          </cell>
          <cell r="CI54">
            <v>294.33324750543511</v>
          </cell>
          <cell r="CJ54">
            <v>287.45832744494942</v>
          </cell>
          <cell r="CK54">
            <v>312.27904809062636</v>
          </cell>
          <cell r="CL54">
            <v>294.18161437306151</v>
          </cell>
          <cell r="CM54">
            <v>328.62354295177795</v>
          </cell>
          <cell r="CN54">
            <v>200.14808315748471</v>
          </cell>
          <cell r="CO54">
            <v>420.49465573909765</v>
          </cell>
          <cell r="CP54">
            <v>294.73560144917496</v>
          </cell>
          <cell r="CQ54">
            <v>311.4295893994032</v>
          </cell>
          <cell r="CR54">
            <v>98.841776330544192</v>
          </cell>
          <cell r="CS54">
            <v>106.94446730737964</v>
          </cell>
          <cell r="CT54">
            <v>420.47329455925433</v>
          </cell>
          <cell r="CU54">
            <v>313.73313517173051</v>
          </cell>
          <cell r="CV54">
            <v>104.19613233501185</v>
          </cell>
          <cell r="CW54">
            <v>302.72565528268683</v>
          </cell>
          <cell r="CX54">
            <v>312.38581894234471</v>
          </cell>
          <cell r="CY54">
            <v>313.65267565805868</v>
          </cell>
          <cell r="CZ54">
            <v>386.87726329986378</v>
          </cell>
          <cell r="DA54">
            <v>99.897466003542846</v>
          </cell>
          <cell r="DB54">
            <v>83.305585918337229</v>
          </cell>
          <cell r="DC54">
            <v>145.89841231419669</v>
          </cell>
          <cell r="DD54">
            <v>103.77406118611177</v>
          </cell>
          <cell r="DE54">
            <v>107.60990174674599</v>
          </cell>
          <cell r="DF54">
            <v>328.40090968108041</v>
          </cell>
          <cell r="DG54">
            <v>252.36246177750169</v>
          </cell>
          <cell r="DH54">
            <v>267.7247695784489</v>
          </cell>
          <cell r="DI54">
            <v>124.11168958932306</v>
          </cell>
          <cell r="DJ54">
            <v>304.79005110905388</v>
          </cell>
          <cell r="DK54">
            <v>207.58104882816573</v>
          </cell>
          <cell r="DL54">
            <v>418.57516876983561</v>
          </cell>
          <cell r="DM54">
            <v>259.35758762982317</v>
          </cell>
          <cell r="DN54">
            <v>313.69037899723537</v>
          </cell>
          <cell r="DO54">
            <v>262.84137142046342</v>
          </cell>
          <cell r="DP54">
            <v>225.81499624437012</v>
          </cell>
          <cell r="DQ54">
            <v>190.62600737302716</v>
          </cell>
          <cell r="DR54">
            <v>311.250037220428</v>
          </cell>
          <cell r="DS54">
            <v>168.3072531112106</v>
          </cell>
          <cell r="DT54">
            <v>260.18592367282838</v>
          </cell>
          <cell r="DU54">
            <v>312.11934258013628</v>
          </cell>
          <cell r="DV54">
            <v>205.75074314750577</v>
          </cell>
          <cell r="DW54">
            <v>206.13660712086764</v>
          </cell>
          <cell r="DX54">
            <v>233.13899043708591</v>
          </cell>
          <cell r="DY54">
            <v>152.27761301734904</v>
          </cell>
          <cell r="DZ54">
            <v>149.12729384981179</v>
          </cell>
          <cell r="EA54">
            <v>420.3747794106996</v>
          </cell>
          <cell r="EB54">
            <v>312.13528553847584</v>
          </cell>
          <cell r="EC54">
            <v>205.55526757791276</v>
          </cell>
          <cell r="ED54">
            <v>207.30549614887749</v>
          </cell>
          <cell r="EE54">
            <v>328.63105290474346</v>
          </cell>
          <cell r="EF54">
            <v>206.70448439731297</v>
          </cell>
          <cell r="EG54">
            <v>353.59874663480298</v>
          </cell>
          <cell r="EH54">
            <v>258.50000469869514</v>
          </cell>
          <cell r="EI54">
            <v>328.99332013581591</v>
          </cell>
          <cell r="EJ54">
            <v>418.47296820409986</v>
          </cell>
          <cell r="EK54">
            <v>312.32753032837525</v>
          </cell>
          <cell r="EL54">
            <v>202.91750295779798</v>
          </cell>
          <cell r="EM54">
            <v>270.40673772882019</v>
          </cell>
          <cell r="EN54">
            <v>420.45202670858907</v>
          </cell>
          <cell r="EO54">
            <v>344.54703630641757</v>
          </cell>
          <cell r="EP54">
            <v>100.56930441588307</v>
          </cell>
          <cell r="EQ54">
            <v>200.94400735326263</v>
          </cell>
          <cell r="ER54">
            <v>119.13931000234004</v>
          </cell>
          <cell r="ES54">
            <v>311.47756649116042</v>
          </cell>
          <cell r="ET54">
            <v>310.35381983557568</v>
          </cell>
          <cell r="EU54">
            <v>187.82320216596133</v>
          </cell>
          <cell r="EV54">
            <v>353.63543968226122</v>
          </cell>
          <cell r="EW54">
            <v>328.12558944299678</v>
          </cell>
          <cell r="EX54">
            <v>239.03122675139491</v>
          </cell>
          <cell r="EY54">
            <v>353.06761164946988</v>
          </cell>
          <cell r="EZ54">
            <v>287.81990042524967</v>
          </cell>
          <cell r="FA54">
            <v>101.03233185780685</v>
          </cell>
          <cell r="FB54">
            <v>233.86231344002275</v>
          </cell>
          <cell r="FC54">
            <v>186.51612689012609</v>
          </cell>
          <cell r="FD54">
            <v>200.39150100961479</v>
          </cell>
          <cell r="FE54">
            <v>179.81717364462915</v>
          </cell>
          <cell r="FF54">
            <v>180.49129653265106</v>
          </cell>
          <cell r="FG54">
            <v>180.41578726040041</v>
          </cell>
          <cell r="FH54">
            <v>155.93633224869674</v>
          </cell>
          <cell r="FI54">
            <v>329.1843932649316</v>
          </cell>
          <cell r="FJ54">
            <v>180.4203095703121</v>
          </cell>
          <cell r="FK54">
            <v>283.01855978366166</v>
          </cell>
          <cell r="FL54">
            <v>328.61986403142521</v>
          </cell>
          <cell r="FM54">
            <v>227.98458213847584</v>
          </cell>
          <cell r="FN54">
            <v>327.20746571175482</v>
          </cell>
          <cell r="FO54">
            <v>205.88602691213941</v>
          </cell>
          <cell r="FP54">
            <v>187.9950477475827</v>
          </cell>
          <cell r="FQ54">
            <v>362.63556173595839</v>
          </cell>
          <cell r="FR54">
            <v>311.9390032265087</v>
          </cell>
          <cell r="FS54">
            <v>312.63549119725246</v>
          </cell>
          <cell r="FT54">
            <v>211.70906592907195</v>
          </cell>
          <cell r="FU54">
            <v>405.3050310425831</v>
          </cell>
          <cell r="FV54">
            <v>420.35299887919768</v>
          </cell>
          <cell r="FW54">
            <v>327.1606056827934</v>
          </cell>
          <cell r="FX54">
            <v>98.65731841409999</v>
          </cell>
          <cell r="FY54">
            <v>238.47976592521366</v>
          </cell>
          <cell r="FZ54">
            <v>313.65916184132413</v>
          </cell>
          <cell r="GA54">
            <v>138.54179961629035</v>
          </cell>
          <cell r="GB54">
            <v>156.54924007621503</v>
          </cell>
          <cell r="GC54">
            <v>312.18955758111116</v>
          </cell>
          <cell r="GD54">
            <v>204.35962616814061</v>
          </cell>
          <cell r="GE54">
            <v>312.4648756431933</v>
          </cell>
          <cell r="GF54">
            <v>141.18595450944906</v>
          </cell>
          <cell r="GG54">
            <v>238.38224632144156</v>
          </cell>
          <cell r="GH54">
            <v>420.17372791379398</v>
          </cell>
          <cell r="GI54">
            <v>106.96065839028645</v>
          </cell>
          <cell r="GJ54">
            <v>150.44174240607512</v>
          </cell>
          <cell r="GK54">
            <v>175.99357413999542</v>
          </cell>
          <cell r="GL54">
            <v>294.52676143592669</v>
          </cell>
          <cell r="GM54">
            <v>306.03829410755719</v>
          </cell>
          <cell r="GN54">
            <v>328.71595413199054</v>
          </cell>
          <cell r="GO54">
            <v>249.74941390416785</v>
          </cell>
          <cell r="GP54">
            <v>305.15990272539472</v>
          </cell>
          <cell r="GQ54">
            <v>202.07038529520418</v>
          </cell>
          <cell r="GR54">
            <v>184.35951284889583</v>
          </cell>
          <cell r="GS54">
            <v>99.802739170580026</v>
          </cell>
          <cell r="GT54">
            <v>163.68014458077789</v>
          </cell>
          <cell r="GU54">
            <v>155.07042042249512</v>
          </cell>
          <cell r="GV54">
            <v>205.05746209244097</v>
          </cell>
          <cell r="GW54">
            <v>104.42671741407102</v>
          </cell>
          <cell r="GX54">
            <v>313.72668355024791</v>
          </cell>
          <cell r="GY54">
            <v>267.49249477493413</v>
          </cell>
          <cell r="GZ54">
            <v>210.99702835736682</v>
          </cell>
          <cell r="HA54">
            <v>179.9020701769488</v>
          </cell>
          <cell r="HB54">
            <v>95.37964884995975</v>
          </cell>
          <cell r="HC54">
            <v>303.00735376932147</v>
          </cell>
          <cell r="HD54">
            <v>270.82639063896244</v>
          </cell>
          <cell r="HE54">
            <v>294.36274763817988</v>
          </cell>
          <cell r="HF54">
            <v>328.84180651032386</v>
          </cell>
          <cell r="HG54">
            <v>201.22198846549369</v>
          </cell>
          <cell r="HH54">
            <v>219.1280736410128</v>
          </cell>
          <cell r="HI54">
            <v>284.01922329954488</v>
          </cell>
        </row>
        <row r="55">
          <cell r="B55" t="str">
            <v>traffic area, road network</v>
          </cell>
          <cell r="C55">
            <v>287.71418180775447</v>
          </cell>
          <cell r="D55">
            <v>91.722595856044776</v>
          </cell>
          <cell r="E55">
            <v>450.72679008550818</v>
          </cell>
          <cell r="F55">
            <v>231.31230184266138</v>
          </cell>
          <cell r="G55">
            <v>290.05599308590564</v>
          </cell>
          <cell r="H55">
            <v>224.37228518637272</v>
          </cell>
          <cell r="I55">
            <v>390.09547912343572</v>
          </cell>
          <cell r="J55">
            <v>243.22936444634567</v>
          </cell>
          <cell r="K55">
            <v>202.24079563519427</v>
          </cell>
          <cell r="L55">
            <v>176.74070851836328</v>
          </cell>
          <cell r="M55">
            <v>250.38465285035946</v>
          </cell>
          <cell r="N55">
            <v>184.87501243037383</v>
          </cell>
          <cell r="O55">
            <v>140.21358656848946</v>
          </cell>
          <cell r="P55">
            <v>126.55647832596532</v>
          </cell>
          <cell r="Q55">
            <v>436.61243171552815</v>
          </cell>
          <cell r="R55">
            <v>128.59139473892202</v>
          </cell>
          <cell r="S55">
            <v>153.78819190138691</v>
          </cell>
          <cell r="T55">
            <v>123.82764789207712</v>
          </cell>
          <cell r="U55">
            <v>307.75319738901305</v>
          </cell>
          <cell r="V55">
            <v>248.38967503636533</v>
          </cell>
          <cell r="W55">
            <v>266.05189712933901</v>
          </cell>
          <cell r="X55">
            <v>436.82038045934314</v>
          </cell>
          <cell r="Y55">
            <v>307.54291462135933</v>
          </cell>
          <cell r="Z55">
            <v>229.09138474210073</v>
          </cell>
          <cell r="AA55">
            <v>268.93633527539276</v>
          </cell>
          <cell r="AB55">
            <v>301.91627315354333</v>
          </cell>
          <cell r="AC55">
            <v>140.22965420889099</v>
          </cell>
          <cell r="AD55">
            <v>436.75420587935196</v>
          </cell>
          <cell r="AE55">
            <v>185.38828984469663</v>
          </cell>
          <cell r="AF55">
            <v>321.03710342466218</v>
          </cell>
          <cell r="AG55">
            <v>201.73452442391823</v>
          </cell>
          <cell r="AH55">
            <v>320.5432080122564</v>
          </cell>
          <cell r="AI55">
            <v>254.3518304063185</v>
          </cell>
          <cell r="AJ55">
            <v>184.30998670519006</v>
          </cell>
          <cell r="AK55">
            <v>195.85043853198013</v>
          </cell>
          <cell r="AL55">
            <v>289.7984658960803</v>
          </cell>
          <cell r="AM55">
            <v>320.8215408606095</v>
          </cell>
          <cell r="AN55">
            <v>173.17305289012126</v>
          </cell>
          <cell r="AO55">
            <v>286.28941688552243</v>
          </cell>
          <cell r="AP55">
            <v>153.6417678049925</v>
          </cell>
          <cell r="AQ55">
            <v>315.61325637152652</v>
          </cell>
          <cell r="AR55">
            <v>287.12441725108135</v>
          </cell>
          <cell r="AS55">
            <v>436.72104868226955</v>
          </cell>
          <cell r="AT55">
            <v>354.34679252882552</v>
          </cell>
          <cell r="AU55">
            <v>319.95809926512095</v>
          </cell>
          <cell r="AV55">
            <v>450.72679008550818</v>
          </cell>
          <cell r="AW55">
            <v>334.16727835557788</v>
          </cell>
          <cell r="AX55">
            <v>285.6856746914363</v>
          </cell>
          <cell r="AY55">
            <v>319.30226950065384</v>
          </cell>
          <cell r="AZ55">
            <v>275.02676830757753</v>
          </cell>
          <cell r="BA55">
            <v>436.80196843126799</v>
          </cell>
          <cell r="BB55">
            <v>257.71356340599999</v>
          </cell>
          <cell r="BC55">
            <v>176.36742102047847</v>
          </cell>
          <cell r="BD55">
            <v>205.74144897840168</v>
          </cell>
          <cell r="BE55">
            <v>379.50978672855774</v>
          </cell>
          <cell r="BF55">
            <v>271.84062432008949</v>
          </cell>
          <cell r="BG55">
            <v>116.55963869349031</v>
          </cell>
          <cell r="BH55">
            <v>319.99425573259396</v>
          </cell>
          <cell r="BI55">
            <v>266.824942559448</v>
          </cell>
          <cell r="BJ55">
            <v>350.38546457808945</v>
          </cell>
          <cell r="BK55">
            <v>221.01290579158152</v>
          </cell>
          <cell r="BL55">
            <v>350.77381765887793</v>
          </cell>
          <cell r="BM55">
            <v>320.14020760427002</v>
          </cell>
          <cell r="BN55">
            <v>131.35600106875185</v>
          </cell>
          <cell r="BO55">
            <v>253.36871471896123</v>
          </cell>
          <cell r="BP55">
            <v>226.63724163934009</v>
          </cell>
          <cell r="BQ55">
            <v>124.12913034291523</v>
          </cell>
          <cell r="BR55">
            <v>373.38639825051712</v>
          </cell>
          <cell r="BS55">
            <v>306.30187937027284</v>
          </cell>
          <cell r="BT55">
            <v>230.40514765051407</v>
          </cell>
          <cell r="BU55">
            <v>418.64472057157047</v>
          </cell>
          <cell r="BV55">
            <v>307.29578823981103</v>
          </cell>
          <cell r="BW55">
            <v>302.90782542678494</v>
          </cell>
          <cell r="BX55">
            <v>140.61685994108785</v>
          </cell>
          <cell r="BY55">
            <v>274.20375276686678</v>
          </cell>
          <cell r="BZ55">
            <v>304.50681985963195</v>
          </cell>
          <cell r="CA55">
            <v>247.88687706944924</v>
          </cell>
          <cell r="CB55">
            <v>140.18703995853949</v>
          </cell>
          <cell r="CC55">
            <v>244.32464363209493</v>
          </cell>
          <cell r="CD55">
            <v>160.72611214977158</v>
          </cell>
          <cell r="CE55">
            <v>320.44684793471424</v>
          </cell>
          <cell r="CF55">
            <v>307.58804701679475</v>
          </cell>
          <cell r="CG55">
            <v>319.89286540980174</v>
          </cell>
          <cell r="CH55">
            <v>307.40229985419802</v>
          </cell>
          <cell r="CI55">
            <v>302.75025744314263</v>
          </cell>
          <cell r="CJ55">
            <v>289.92782963124506</v>
          </cell>
          <cell r="CK55">
            <v>320.69605802833382</v>
          </cell>
          <cell r="CL55">
            <v>316.32364219864263</v>
          </cell>
          <cell r="CM55">
            <v>350.76557077735907</v>
          </cell>
          <cell r="CN55">
            <v>208.56509309519222</v>
          </cell>
          <cell r="CO55">
            <v>436.84898182921569</v>
          </cell>
          <cell r="CP55">
            <v>303.15261138688254</v>
          </cell>
          <cell r="CQ55">
            <v>319.84659933711077</v>
          </cell>
          <cell r="CR55">
            <v>120.9838041561253</v>
          </cell>
          <cell r="CS55">
            <v>115.36147724508719</v>
          </cell>
          <cell r="CT55">
            <v>436.82762064937242</v>
          </cell>
          <cell r="CU55">
            <v>335.87516299731158</v>
          </cell>
          <cell r="CV55">
            <v>126.33816016059296</v>
          </cell>
          <cell r="CW55">
            <v>324.86768310826795</v>
          </cell>
          <cell r="CX55">
            <v>320.80282888005223</v>
          </cell>
          <cell r="CY55">
            <v>335.79470348363981</v>
          </cell>
          <cell r="CZ55">
            <v>403.23158938998193</v>
          </cell>
          <cell r="DA55">
            <v>122.03949382912396</v>
          </cell>
          <cell r="DB55">
            <v>91.722595856044776</v>
          </cell>
          <cell r="DC55">
            <v>154.31542225190421</v>
          </cell>
          <cell r="DD55">
            <v>125.91608901169286</v>
          </cell>
          <cell r="DE55">
            <v>129.7519295723271</v>
          </cell>
          <cell r="DF55">
            <v>350.54293750666142</v>
          </cell>
          <cell r="DG55">
            <v>260.77947171520924</v>
          </cell>
          <cell r="DH55">
            <v>289.86679740403002</v>
          </cell>
          <cell r="DI55">
            <v>146.25371741490417</v>
          </cell>
          <cell r="DJ55">
            <v>307.25955329534958</v>
          </cell>
          <cell r="DK55">
            <v>223.93537491828383</v>
          </cell>
          <cell r="DL55">
            <v>434.92949485995371</v>
          </cell>
          <cell r="DM55">
            <v>281.4996154554043</v>
          </cell>
          <cell r="DN55">
            <v>335.83240682281649</v>
          </cell>
          <cell r="DO55">
            <v>271.25838135817094</v>
          </cell>
          <cell r="DP55">
            <v>247.95702406995125</v>
          </cell>
          <cell r="DQ55">
            <v>199.04301731073468</v>
          </cell>
          <cell r="DR55">
            <v>319.66704715813557</v>
          </cell>
          <cell r="DS55">
            <v>190.44928093679169</v>
          </cell>
          <cell r="DT55">
            <v>282.3279514984095</v>
          </cell>
          <cell r="DU55">
            <v>320.53635251784385</v>
          </cell>
          <cell r="DV55">
            <v>222.10506923762387</v>
          </cell>
          <cell r="DW55">
            <v>228.27863494644873</v>
          </cell>
          <cell r="DX55">
            <v>249.493316527204</v>
          </cell>
          <cell r="DY55">
            <v>174.41964084293014</v>
          </cell>
          <cell r="DZ55">
            <v>157.54430378751931</v>
          </cell>
          <cell r="EA55">
            <v>436.7291055008177</v>
          </cell>
          <cell r="EB55">
            <v>320.55229547618342</v>
          </cell>
          <cell r="EC55">
            <v>221.90959366803085</v>
          </cell>
          <cell r="ED55">
            <v>229.44752397445859</v>
          </cell>
          <cell r="EE55">
            <v>350.77308073032458</v>
          </cell>
          <cell r="EF55">
            <v>223.05881048743106</v>
          </cell>
          <cell r="EG55">
            <v>369.95307272492107</v>
          </cell>
          <cell r="EH55">
            <v>266.91701463640271</v>
          </cell>
          <cell r="EI55">
            <v>351.13534796139703</v>
          </cell>
          <cell r="EJ55">
            <v>434.82729429421795</v>
          </cell>
          <cell r="EK55">
            <v>320.74454026608277</v>
          </cell>
          <cell r="EL55">
            <v>219.27182904791607</v>
          </cell>
          <cell r="EM55">
            <v>292.54876555440126</v>
          </cell>
          <cell r="EN55">
            <v>436.80635279870711</v>
          </cell>
          <cell r="EO55">
            <v>360.90136239653566</v>
          </cell>
          <cell r="EP55">
            <v>122.71133224146416</v>
          </cell>
          <cell r="EQ55">
            <v>217.29833344338073</v>
          </cell>
          <cell r="ER55">
            <v>141.28133782792113</v>
          </cell>
          <cell r="ES55">
            <v>319.89457642886794</v>
          </cell>
          <cell r="ET55">
            <v>318.77082977328314</v>
          </cell>
          <cell r="EU55">
            <v>190.292704352257</v>
          </cell>
          <cell r="EV55">
            <v>369.98976577237931</v>
          </cell>
          <cell r="EW55">
            <v>350.26761726857791</v>
          </cell>
          <cell r="EX55">
            <v>261.17325457697603</v>
          </cell>
          <cell r="EY55">
            <v>369.42193773958797</v>
          </cell>
          <cell r="EZ55">
            <v>296.23691036295719</v>
          </cell>
          <cell r="FA55">
            <v>123.17435968338796</v>
          </cell>
          <cell r="FB55">
            <v>256.0043412656039</v>
          </cell>
          <cell r="FC55">
            <v>208.65815471570718</v>
          </cell>
          <cell r="FD55">
            <v>222.53352883519588</v>
          </cell>
          <cell r="FE55">
            <v>201.95920147021022</v>
          </cell>
          <cell r="FF55">
            <v>202.63332435823213</v>
          </cell>
          <cell r="FG55">
            <v>202.55781508598147</v>
          </cell>
          <cell r="FH55">
            <v>158.40583443499236</v>
          </cell>
          <cell r="FI55">
            <v>351.32642109051261</v>
          </cell>
          <cell r="FJ55">
            <v>202.56233739589317</v>
          </cell>
          <cell r="FK55">
            <v>305.16058760924284</v>
          </cell>
          <cell r="FL55">
            <v>350.76189185700633</v>
          </cell>
          <cell r="FM55">
            <v>250.12660996405694</v>
          </cell>
          <cell r="FN55">
            <v>349.34949353733595</v>
          </cell>
          <cell r="FO55">
            <v>222.24035300225751</v>
          </cell>
          <cell r="FP55">
            <v>210.1370755731638</v>
          </cell>
          <cell r="FQ55">
            <v>378.98988782607648</v>
          </cell>
          <cell r="FR55">
            <v>320.35601316421628</v>
          </cell>
          <cell r="FS55">
            <v>321.05250113495998</v>
          </cell>
          <cell r="FT55">
            <v>233.85109375465302</v>
          </cell>
          <cell r="FU55">
            <v>421.65935713270119</v>
          </cell>
          <cell r="FV55">
            <v>436.70732496931572</v>
          </cell>
          <cell r="FW55">
            <v>349.30263350837453</v>
          </cell>
          <cell r="FX55">
            <v>120.79934623968109</v>
          </cell>
          <cell r="FY55">
            <v>254.83409201533175</v>
          </cell>
          <cell r="FZ55">
            <v>335.80118966690526</v>
          </cell>
          <cell r="GA55">
            <v>141.01130180258599</v>
          </cell>
          <cell r="GB55">
            <v>178.69126790179612</v>
          </cell>
          <cell r="GC55">
            <v>320.60656751881868</v>
          </cell>
          <cell r="GD55">
            <v>220.7139522582587</v>
          </cell>
          <cell r="GE55">
            <v>320.88188558090087</v>
          </cell>
          <cell r="GF55">
            <v>163.32798233503019</v>
          </cell>
          <cell r="GG55">
            <v>260.52427414702271</v>
          </cell>
          <cell r="GH55">
            <v>436.52805400391208</v>
          </cell>
          <cell r="GI55">
            <v>115.377668327994</v>
          </cell>
          <cell r="GJ55">
            <v>172.58377023165622</v>
          </cell>
          <cell r="GK55">
            <v>184.41058407770294</v>
          </cell>
          <cell r="GL55">
            <v>302.94377137363426</v>
          </cell>
          <cell r="GM55">
            <v>322.39262019767528</v>
          </cell>
          <cell r="GN55">
            <v>350.85798195757167</v>
          </cell>
          <cell r="GO55">
            <v>258.16642384187537</v>
          </cell>
          <cell r="GP55">
            <v>307.6294049116903</v>
          </cell>
          <cell r="GQ55">
            <v>218.42471138532227</v>
          </cell>
          <cell r="GR55">
            <v>206.50154067447696</v>
          </cell>
          <cell r="GS55">
            <v>121.94476699616112</v>
          </cell>
          <cell r="GT55">
            <v>172.09715451848538</v>
          </cell>
          <cell r="GU55">
            <v>163.48743036020264</v>
          </cell>
          <cell r="GV55">
            <v>213.47447203014849</v>
          </cell>
          <cell r="GW55">
            <v>126.56874523965212</v>
          </cell>
          <cell r="GX55">
            <v>335.86871137582904</v>
          </cell>
          <cell r="GY55">
            <v>283.84682086505222</v>
          </cell>
          <cell r="GZ55">
            <v>213.46653054366246</v>
          </cell>
          <cell r="HA55">
            <v>202.04409800252986</v>
          </cell>
          <cell r="HB55">
            <v>117.52167667554085</v>
          </cell>
          <cell r="HC55">
            <v>305.47685595561717</v>
          </cell>
          <cell r="HD55">
            <v>287.18071672908053</v>
          </cell>
          <cell r="HE55">
            <v>302.7797575758874</v>
          </cell>
          <cell r="HF55">
            <v>350.98383433590499</v>
          </cell>
          <cell r="HG55">
            <v>217.57631455561179</v>
          </cell>
          <cell r="HH55">
            <v>227.54508357872029</v>
          </cell>
          <cell r="HI55">
            <v>300.37354938966297</v>
          </cell>
        </row>
        <row r="56">
          <cell r="B56" t="str">
            <v>traffic area, rail network</v>
          </cell>
          <cell r="C56">
            <v>243.5656818077544</v>
          </cell>
          <cell r="D56">
            <v>83.308212105500672</v>
          </cell>
          <cell r="E56">
            <v>445.02029515590732</v>
          </cell>
          <cell r="F56">
            <v>214.96142386736324</v>
          </cell>
          <cell r="G56">
            <v>268.45356074241488</v>
          </cell>
          <cell r="H56">
            <v>208.02626684911991</v>
          </cell>
          <cell r="I56">
            <v>375.994801031674</v>
          </cell>
          <cell r="J56">
            <v>222.0958818346671</v>
          </cell>
          <cell r="K56">
            <v>180.44867955423967</v>
          </cell>
          <cell r="L56">
            <v>174.5928508602444</v>
          </cell>
          <cell r="M56">
            <v>234.27476578994816</v>
          </cell>
          <cell r="N56">
            <v>162.73796462892108</v>
          </cell>
          <cell r="O56">
            <v>137.85144376617487</v>
          </cell>
          <cell r="P56">
            <v>104.41545702910888</v>
          </cell>
          <cell r="Q56">
            <v>421.28315638917411</v>
          </cell>
          <cell r="R56">
            <v>106.44984177721589</v>
          </cell>
          <cell r="S56">
            <v>145.55504690453344</v>
          </cell>
          <cell r="T56">
            <v>101.68794604917395</v>
          </cell>
          <cell r="U56">
            <v>306.17274103109622</v>
          </cell>
          <cell r="V56">
            <v>246.56678939621355</v>
          </cell>
          <cell r="W56">
            <v>243.91015843321816</v>
          </cell>
          <cell r="X56">
            <v>420.58999390979091</v>
          </cell>
          <cell r="Y56">
            <v>306.87368358994212</v>
          </cell>
          <cell r="Z56">
            <v>221.17073518834997</v>
          </cell>
          <cell r="AA56">
            <v>256.41097112848661</v>
          </cell>
          <cell r="AB56">
            <v>295.52894448533647</v>
          </cell>
          <cell r="AC56">
            <v>137.79788496483641</v>
          </cell>
          <cell r="AD56">
            <v>420.81057584309485</v>
          </cell>
          <cell r="AE56">
            <v>163.24626307852728</v>
          </cell>
          <cell r="AF56">
            <v>313.93374707045314</v>
          </cell>
          <cell r="AG56">
            <v>182.13625025849316</v>
          </cell>
          <cell r="AH56">
            <v>315.58006511180577</v>
          </cell>
          <cell r="AI56">
            <v>232.55779867347454</v>
          </cell>
          <cell r="AJ56">
            <v>175.89297687240102</v>
          </cell>
          <cell r="AK56">
            <v>189.22493237424163</v>
          </cell>
          <cell r="AL56">
            <v>288.80184600753887</v>
          </cell>
          <cell r="AM56">
            <v>314.65228895062864</v>
          </cell>
          <cell r="AN56">
            <v>151.03102507807293</v>
          </cell>
          <cell r="AO56">
            <v>270.25378529052648</v>
          </cell>
          <cell r="AP56">
            <v>145.57944976895658</v>
          </cell>
          <cell r="AQ56">
            <v>308.28135210227458</v>
          </cell>
          <cell r="AR56">
            <v>270.82449191976337</v>
          </cell>
          <cell r="AS56">
            <v>420.92109983336945</v>
          </cell>
          <cell r="AT56">
            <v>338.19346638166451</v>
          </cell>
          <cell r="AU56">
            <v>317.53042760225708</v>
          </cell>
          <cell r="AV56">
            <v>445.02029515590732</v>
          </cell>
          <cell r="AW56">
            <v>313.04040381962795</v>
          </cell>
          <cell r="AX56">
            <v>284.31655909945789</v>
          </cell>
          <cell r="AY56">
            <v>319.71652681714755</v>
          </cell>
          <cell r="AZ56">
            <v>267.74493161640589</v>
          </cell>
          <cell r="BA56">
            <v>420.65136733670795</v>
          </cell>
          <cell r="BB56">
            <v>255.88182286216244</v>
          </cell>
          <cell r="BC56">
            <v>168.15310113517617</v>
          </cell>
          <cell r="BD56">
            <v>183.86229545238004</v>
          </cell>
          <cell r="BE56">
            <v>363.3664250869947</v>
          </cell>
          <cell r="BF56">
            <v>263.47016594466834</v>
          </cell>
          <cell r="BG56">
            <v>94.418365756165429</v>
          </cell>
          <cell r="BH56">
            <v>317.40990604401395</v>
          </cell>
          <cell r="BI56">
            <v>247.74216728790145</v>
          </cell>
          <cell r="BJ56">
            <v>336.19978307792246</v>
          </cell>
          <cell r="BK56">
            <v>204.65906402202637</v>
          </cell>
          <cell r="BL56">
            <v>334.90527280862761</v>
          </cell>
          <cell r="BM56">
            <v>316.92339980509354</v>
          </cell>
          <cell r="BN56">
            <v>109.21686219954542</v>
          </cell>
          <cell r="BO56">
            <v>244.95189207807033</v>
          </cell>
          <cell r="BP56">
            <v>205.55505287340176</v>
          </cell>
          <cell r="BQ56">
            <v>101.98710253131644</v>
          </cell>
          <cell r="BR56">
            <v>357.1802485311141</v>
          </cell>
          <cell r="BS56">
            <v>311.01046776023026</v>
          </cell>
          <cell r="BT56">
            <v>208.26312471250472</v>
          </cell>
          <cell r="BU56">
            <v>402.4189166657975</v>
          </cell>
          <cell r="BV56">
            <v>307.69743819510308</v>
          </cell>
          <cell r="BW56">
            <v>297.14467373004408</v>
          </cell>
          <cell r="BX56">
            <v>138.14735781107902</v>
          </cell>
          <cell r="BY56">
            <v>252.19594479981944</v>
          </cell>
          <cell r="BZ56">
            <v>282.49794673638979</v>
          </cell>
          <cell r="CA56">
            <v>240.34344643514822</v>
          </cell>
          <cell r="CB56">
            <v>118.96299609171862</v>
          </cell>
          <cell r="CC56">
            <v>223.09587557485091</v>
          </cell>
          <cell r="CD56">
            <v>152.3091025199605</v>
          </cell>
          <cell r="CE56">
            <v>315.90126537027948</v>
          </cell>
          <cell r="CF56">
            <v>306.72324227182395</v>
          </cell>
          <cell r="CG56">
            <v>317.74787378665451</v>
          </cell>
          <cell r="CH56">
            <v>285.29739107758053</v>
          </cell>
          <cell r="CI56">
            <v>297.66990034218509</v>
          </cell>
          <cell r="CJ56">
            <v>288.37063355698962</v>
          </cell>
          <cell r="CK56">
            <v>315.07056505821419</v>
          </cell>
          <cell r="CL56">
            <v>299.46505553877262</v>
          </cell>
          <cell r="CM56">
            <v>334.93276241369063</v>
          </cell>
          <cell r="CN56">
            <v>200.18382647776139</v>
          </cell>
          <cell r="CO56">
            <v>420.49465601021575</v>
          </cell>
          <cell r="CP56">
            <v>296.32872052971874</v>
          </cell>
          <cell r="CQ56">
            <v>317.90209402895783</v>
          </cell>
          <cell r="CR56">
            <v>98.842824360586505</v>
          </cell>
          <cell r="CS56">
            <v>106.97258059117178</v>
          </cell>
          <cell r="CT56">
            <v>420.56585994302668</v>
          </cell>
          <cell r="CU56">
            <v>313.78245501384879</v>
          </cell>
          <cell r="CV56">
            <v>104.19701510635196</v>
          </cell>
          <cell r="CW56">
            <v>303.90166359907528</v>
          </cell>
          <cell r="CX56">
            <v>314.71466221915296</v>
          </cell>
          <cell r="CY56">
            <v>314.05065339275473</v>
          </cell>
          <cell r="CZ56">
            <v>386.92017741216</v>
          </cell>
          <cell r="DA56">
            <v>99.912103649695013</v>
          </cell>
          <cell r="DB56">
            <v>83.308212105500672</v>
          </cell>
          <cell r="DC56">
            <v>145.89841369298057</v>
          </cell>
          <cell r="DD56">
            <v>103.77823012984936</v>
          </cell>
          <cell r="DE56">
            <v>107.60990174674599</v>
          </cell>
          <cell r="DF56">
            <v>335.67487331601592</v>
          </cell>
          <cell r="DG56">
            <v>252.36286146179827</v>
          </cell>
          <cell r="DH56">
            <v>268.61572846973684</v>
          </cell>
          <cell r="DI56">
            <v>124.16490068137017</v>
          </cell>
          <cell r="DJ56">
            <v>307.81822134330793</v>
          </cell>
          <cell r="DK56">
            <v>207.58213315911124</v>
          </cell>
          <cell r="DL56">
            <v>426.89294590775569</v>
          </cell>
          <cell r="DM56">
            <v>259.35802840621557</v>
          </cell>
          <cell r="DN56">
            <v>313.92497559549929</v>
          </cell>
          <cell r="DO56">
            <v>265.64190397888814</v>
          </cell>
          <cell r="DP56">
            <v>226.11981440164024</v>
          </cell>
          <cell r="DQ56">
            <v>191.58237602551861</v>
          </cell>
          <cell r="DR56">
            <v>318.50060129220856</v>
          </cell>
          <cell r="DS56">
            <v>168.34405883721837</v>
          </cell>
          <cell r="DT56">
            <v>260.32124826575284</v>
          </cell>
          <cell r="DU56">
            <v>315.60291675984763</v>
          </cell>
          <cell r="DV56">
            <v>205.75595741824739</v>
          </cell>
          <cell r="DW56">
            <v>209.76878758449692</v>
          </cell>
          <cell r="DX56">
            <v>233.14323777264389</v>
          </cell>
          <cell r="DY56">
            <v>152.31578058076474</v>
          </cell>
          <cell r="DZ56">
            <v>149.12914678301701</v>
          </cell>
          <cell r="EA56">
            <v>420.89424377154216</v>
          </cell>
          <cell r="EB56">
            <v>315.54977356538234</v>
          </cell>
          <cell r="EC56">
            <v>205.55595286846412</v>
          </cell>
          <cell r="ED56">
            <v>207.99872536516429</v>
          </cell>
          <cell r="EE56">
            <v>334.90772923713894</v>
          </cell>
          <cell r="EF56">
            <v>206.70539551958709</v>
          </cell>
          <cell r="EG56">
            <v>360.68078323959298</v>
          </cell>
          <cell r="EH56">
            <v>258.51765303156736</v>
          </cell>
          <cell r="EI56">
            <v>333.70017180023069</v>
          </cell>
          <cell r="EJ56">
            <v>427.23361446020806</v>
          </cell>
          <cell r="EK56">
            <v>314.90895759905106</v>
          </cell>
          <cell r="EL56">
            <v>202.93159037216944</v>
          </cell>
          <cell r="EM56">
            <v>271.20369335338825</v>
          </cell>
          <cell r="EN56">
            <v>420.6367527785776</v>
          </cell>
          <cell r="EO56">
            <v>344.54769142607938</v>
          </cell>
          <cell r="EP56">
            <v>100.57676630489418</v>
          </cell>
          <cell r="EQ56">
            <v>200.94596707883099</v>
          </cell>
          <cell r="ER56">
            <v>119.14012199561208</v>
          </cell>
          <cell r="ES56">
            <v>317.74217038976724</v>
          </cell>
          <cell r="ET56">
            <v>321.48799257504982</v>
          </cell>
          <cell r="EU56">
            <v>188.07798397174741</v>
          </cell>
          <cell r="EV56">
            <v>359.00471212983996</v>
          </cell>
          <cell r="EW56">
            <v>336.59260744296114</v>
          </cell>
          <cell r="EX56">
            <v>239.11823574149557</v>
          </cell>
          <cell r="EY56">
            <v>353.67509789112887</v>
          </cell>
          <cell r="EZ56">
            <v>291.74238406015809</v>
          </cell>
          <cell r="FA56">
            <v>101.03426736988813</v>
          </cell>
          <cell r="FB56">
            <v>233.8719920970764</v>
          </cell>
          <cell r="FC56">
            <v>186.51615574098255</v>
          </cell>
          <cell r="FD56">
            <v>202.7775335999159</v>
          </cell>
          <cell r="FE56">
            <v>184.4093867705854</v>
          </cell>
          <cell r="FF56">
            <v>181.25020109938183</v>
          </cell>
          <cell r="FG56">
            <v>182.71217882634795</v>
          </cell>
          <cell r="FH56">
            <v>157.77209411225792</v>
          </cell>
          <cell r="FI56">
            <v>333.06326136984524</v>
          </cell>
          <cell r="FJ56">
            <v>181.06814994828193</v>
          </cell>
          <cell r="FK56">
            <v>283.13541967647404</v>
          </cell>
          <cell r="FL56">
            <v>334.94502548153298</v>
          </cell>
          <cell r="FM56">
            <v>228.23688178247443</v>
          </cell>
          <cell r="FN56">
            <v>339.65301988043416</v>
          </cell>
          <cell r="FO56">
            <v>205.89929531325876</v>
          </cell>
          <cell r="FP56">
            <v>187.99504779491738</v>
          </cell>
          <cell r="FQ56">
            <v>362.75484927951823</v>
          </cell>
          <cell r="FR56">
            <v>316.20404793860621</v>
          </cell>
          <cell r="FS56">
            <v>313.88242136946042</v>
          </cell>
          <cell r="FT56">
            <v>213.11207493208076</v>
          </cell>
          <cell r="FU56">
            <v>405.73635471056775</v>
          </cell>
          <cell r="FV56">
            <v>420.96684554321553</v>
          </cell>
          <cell r="FW56">
            <v>339.80921997697237</v>
          </cell>
          <cell r="FX56">
            <v>98.657794523091255</v>
          </cell>
          <cell r="FY56">
            <v>238.47977263969656</v>
          </cell>
          <cell r="FZ56">
            <v>314.02903278186989</v>
          </cell>
          <cell r="GA56">
            <v>138.77167570842417</v>
          </cell>
          <cell r="GB56">
            <v>156.97677903939288</v>
          </cell>
          <cell r="GC56">
            <v>315.36886675659804</v>
          </cell>
          <cell r="GD56">
            <v>204.35988773204258</v>
          </cell>
          <cell r="GE56">
            <v>314.45113988299084</v>
          </cell>
          <cell r="GF56">
            <v>142.53267815321826</v>
          </cell>
          <cell r="GG56">
            <v>238.38239512671251</v>
          </cell>
          <cell r="GH56">
            <v>421.56441542789446</v>
          </cell>
          <cell r="GI56">
            <v>107.00054192392176</v>
          </cell>
          <cell r="GJ56">
            <v>150.44174255878045</v>
          </cell>
          <cell r="GK56">
            <v>176.73892016595784</v>
          </cell>
          <cell r="GL56">
            <v>297.02485390721307</v>
          </cell>
          <cell r="GM56">
            <v>306.19285857474898</v>
          </cell>
          <cell r="GN56">
            <v>334.62472514631509</v>
          </cell>
          <cell r="GO56">
            <v>250.83795657361281</v>
          </cell>
          <cell r="GP56">
            <v>306.58538262217195</v>
          </cell>
          <cell r="GQ56">
            <v>202.07085717360221</v>
          </cell>
          <cell r="GR56">
            <v>184.48695009107601</v>
          </cell>
          <cell r="GS56">
            <v>99.813745433172627</v>
          </cell>
          <cell r="GT56">
            <v>163.7221160897173</v>
          </cell>
          <cell r="GU56">
            <v>156.02727753615449</v>
          </cell>
          <cell r="GV56">
            <v>205.06035932975064</v>
          </cell>
          <cell r="GW56">
            <v>104.43514369937645</v>
          </cell>
          <cell r="GX56">
            <v>313.80396041879055</v>
          </cell>
          <cell r="GY56">
            <v>267.97159011351607</v>
          </cell>
          <cell r="GZ56">
            <v>211.4313929841299</v>
          </cell>
          <cell r="HA56">
            <v>182.03925406919899</v>
          </cell>
          <cell r="HB56">
            <v>95.396445862290264</v>
          </cell>
          <cell r="HC56">
            <v>313.7605458090826</v>
          </cell>
          <cell r="HD56">
            <v>271.12242055143338</v>
          </cell>
          <cell r="HE56">
            <v>297.57156656636903</v>
          </cell>
          <cell r="HF56">
            <v>334.20521721853754</v>
          </cell>
          <cell r="HG56">
            <v>201.22242884125461</v>
          </cell>
          <cell r="HH56">
            <v>219.6766028100061</v>
          </cell>
          <cell r="HI56">
            <v>284.01924108211745</v>
          </cell>
        </row>
        <row r="57">
          <cell r="B57" t="str">
            <v>traffic area, rail/road embankment</v>
          </cell>
          <cell r="C57">
            <v>191.54007980771678</v>
          </cell>
          <cell r="D57">
            <v>80.599791317454446</v>
          </cell>
          <cell r="E57">
            <v>427.23361446020806</v>
          </cell>
          <cell r="F57">
            <v>202.69980566159444</v>
          </cell>
          <cell r="G57">
            <v>231.06068187712455</v>
          </cell>
          <cell r="H57">
            <v>209.07713991363485</v>
          </cell>
          <cell r="I57">
            <v>356.9447515842387</v>
          </cell>
          <cell r="J57">
            <v>184.7934251599084</v>
          </cell>
          <cell r="K57">
            <v>180.81107346549587</v>
          </cell>
          <cell r="L57">
            <v>167.29302712627558</v>
          </cell>
          <cell r="M57">
            <v>235.92640973498806</v>
          </cell>
          <cell r="N57">
            <v>135.3032856624238</v>
          </cell>
          <cell r="O57">
            <v>137.85144376617487</v>
          </cell>
          <cell r="P57">
            <v>96.118895177391039</v>
          </cell>
          <cell r="Q57">
            <v>384.24347055472572</v>
          </cell>
          <cell r="R57">
            <v>97.21951439282229</v>
          </cell>
          <cell r="S57">
            <v>146.14370358028305</v>
          </cell>
          <cell r="T57">
            <v>103.93353986626241</v>
          </cell>
          <cell r="U57">
            <v>273.59991891264508</v>
          </cell>
          <cell r="V57">
            <v>197.84890421879396</v>
          </cell>
          <cell r="W57">
            <v>183.69372566180456</v>
          </cell>
          <cell r="X57">
            <v>334.32566817352756</v>
          </cell>
          <cell r="Y57">
            <v>290.37596343308292</v>
          </cell>
          <cell r="Z57">
            <v>169.06803943822962</v>
          </cell>
          <cell r="AA57">
            <v>153.33790746556912</v>
          </cell>
          <cell r="AB57">
            <v>228.59165854857343</v>
          </cell>
          <cell r="AC57">
            <v>137.99041298503937</v>
          </cell>
          <cell r="AD57">
            <v>367.52038491783514</v>
          </cell>
          <cell r="AE57">
            <v>167.12059692458536</v>
          </cell>
          <cell r="AF57">
            <v>271.69902404168283</v>
          </cell>
          <cell r="AG57">
            <v>182.57531632569413</v>
          </cell>
          <cell r="AH57">
            <v>315.58006511180577</v>
          </cell>
          <cell r="AI57">
            <v>199.13436962097799</v>
          </cell>
          <cell r="AJ57">
            <v>157.46223815979724</v>
          </cell>
          <cell r="AK57">
            <v>172.004498043327</v>
          </cell>
          <cell r="AL57">
            <v>270.62568952325717</v>
          </cell>
          <cell r="AM57">
            <v>245.10708105873704</v>
          </cell>
          <cell r="AN57">
            <v>111.53671911732249</v>
          </cell>
          <cell r="AO57">
            <v>272.97733512216473</v>
          </cell>
          <cell r="AP57">
            <v>146.25523704374845</v>
          </cell>
          <cell r="AQ57">
            <v>222.08941198896457</v>
          </cell>
          <cell r="AR57">
            <v>274.15631053007246</v>
          </cell>
          <cell r="AS57">
            <v>378.13878002614149</v>
          </cell>
          <cell r="AT57">
            <v>305.30701857494785</v>
          </cell>
          <cell r="AU57">
            <v>317.53042760225708</v>
          </cell>
          <cell r="AV57">
            <v>400.82277025747953</v>
          </cell>
          <cell r="AW57">
            <v>228.8358356239018</v>
          </cell>
          <cell r="AX57">
            <v>197.32828570342323</v>
          </cell>
          <cell r="AY57">
            <v>319.71652681714755</v>
          </cell>
          <cell r="AZ57">
            <v>206.83881994253301</v>
          </cell>
          <cell r="BA57">
            <v>361.34693139114745</v>
          </cell>
          <cell r="BB57">
            <v>201.78090047145801</v>
          </cell>
          <cell r="BC57">
            <v>157.7592363571018</v>
          </cell>
          <cell r="BD57">
            <v>152.05246348966716</v>
          </cell>
          <cell r="BE57">
            <v>309.46432053515082</v>
          </cell>
          <cell r="BF57">
            <v>173.3851685601596</v>
          </cell>
          <cell r="BG57">
            <v>103.11192920387164</v>
          </cell>
          <cell r="BH57">
            <v>317.40990604401395</v>
          </cell>
          <cell r="BI57">
            <v>216.05409897915152</v>
          </cell>
          <cell r="BJ57">
            <v>336.19978307792246</v>
          </cell>
          <cell r="BK57">
            <v>217.8436380612402</v>
          </cell>
          <cell r="BL57">
            <v>328.99731631393627</v>
          </cell>
          <cell r="BM57">
            <v>316.92339980509354</v>
          </cell>
          <cell r="BN57">
            <v>95.696362729374371</v>
          </cell>
          <cell r="BO57">
            <v>175.84082495654042</v>
          </cell>
          <cell r="BP57">
            <v>186.1086780322654</v>
          </cell>
          <cell r="BQ57">
            <v>106.08739439002804</v>
          </cell>
          <cell r="BR57">
            <v>257.96167712170745</v>
          </cell>
          <cell r="BS57">
            <v>311.01046776023026</v>
          </cell>
          <cell r="BT57">
            <v>152.08295533733357</v>
          </cell>
          <cell r="BU57">
            <v>324.14023132670599</v>
          </cell>
          <cell r="BV57">
            <v>307.69743819510308</v>
          </cell>
          <cell r="BW57">
            <v>253.65022516485317</v>
          </cell>
          <cell r="BX57">
            <v>138.56344399957425</v>
          </cell>
          <cell r="BY57">
            <v>151.23962315518526</v>
          </cell>
          <cell r="BZ57">
            <v>212.42939116405091</v>
          </cell>
          <cell r="CA57">
            <v>196.38822084909856</v>
          </cell>
          <cell r="CB57">
            <v>119.33754613394048</v>
          </cell>
          <cell r="CC57">
            <v>170.40871199024301</v>
          </cell>
          <cell r="CD57">
            <v>80.599791317454446</v>
          </cell>
          <cell r="CE57">
            <v>291.68844860186948</v>
          </cell>
          <cell r="CF57">
            <v>262.10739137815165</v>
          </cell>
          <cell r="CG57">
            <v>311.45066498841538</v>
          </cell>
          <cell r="CH57">
            <v>203.90286842233695</v>
          </cell>
          <cell r="CI57">
            <v>266.86016858127476</v>
          </cell>
          <cell r="CJ57">
            <v>206.77061871312276</v>
          </cell>
          <cell r="CK57">
            <v>274.43095356751854</v>
          </cell>
          <cell r="CL57">
            <v>240.95897222183012</v>
          </cell>
          <cell r="CM57">
            <v>280.3132739663231</v>
          </cell>
          <cell r="CN57">
            <v>164.66932164692088</v>
          </cell>
          <cell r="CO57">
            <v>401.42253615165305</v>
          </cell>
          <cell r="CP57">
            <v>235.02811143319522</v>
          </cell>
          <cell r="CQ57">
            <v>317.90209402895783</v>
          </cell>
          <cell r="CR57">
            <v>99.900001504926365</v>
          </cell>
          <cell r="CS57">
            <v>111.49176336097445</v>
          </cell>
          <cell r="CT57">
            <v>359.35018925749193</v>
          </cell>
          <cell r="CU57">
            <v>222.36291178378806</v>
          </cell>
          <cell r="CV57">
            <v>97.244107141345182</v>
          </cell>
          <cell r="CW57">
            <v>232.56292294517078</v>
          </cell>
          <cell r="CX57">
            <v>289.03890859310081</v>
          </cell>
          <cell r="CY57">
            <v>314.05065339275473</v>
          </cell>
          <cell r="CZ57">
            <v>309.14810925175243</v>
          </cell>
          <cell r="DA57">
            <v>101.56882573799014</v>
          </cell>
          <cell r="DB57">
            <v>87.407099084184566</v>
          </cell>
          <cell r="DC57">
            <v>146.04680196256243</v>
          </cell>
          <cell r="DD57">
            <v>101.55047936692621</v>
          </cell>
          <cell r="DE57">
            <v>95.61393040328791</v>
          </cell>
          <cell r="DF57">
            <v>335.67487331601592</v>
          </cell>
          <cell r="DG57">
            <v>177.69368983371083</v>
          </cell>
          <cell r="DH57">
            <v>203.58774711616937</v>
          </cell>
          <cell r="DI57">
            <v>128.29227328982785</v>
          </cell>
          <cell r="DJ57">
            <v>307.81822134330793</v>
          </cell>
          <cell r="DK57">
            <v>211.45262544598324</v>
          </cell>
          <cell r="DL57">
            <v>381.16734292329261</v>
          </cell>
          <cell r="DM57">
            <v>192.30970954667495</v>
          </cell>
          <cell r="DN57">
            <v>239.30271219413456</v>
          </cell>
          <cell r="DO57">
            <v>205.4933153225081</v>
          </cell>
          <cell r="DP57">
            <v>195.33452314025797</v>
          </cell>
          <cell r="DQ57">
            <v>166.94895398360438</v>
          </cell>
          <cell r="DR57">
            <v>318.50060129220856</v>
          </cell>
          <cell r="DS57">
            <v>168.46344693304991</v>
          </cell>
          <cell r="DT57">
            <v>175.6680457235754</v>
          </cell>
          <cell r="DU57">
            <v>315.60291675984763</v>
          </cell>
          <cell r="DV57">
            <v>212.22792854166406</v>
          </cell>
          <cell r="DW57">
            <v>189.12392882300188</v>
          </cell>
          <cell r="DX57">
            <v>200.63074918162289</v>
          </cell>
          <cell r="DY57">
            <v>132.5924495523158</v>
          </cell>
          <cell r="DZ57">
            <v>151.41994813827705</v>
          </cell>
          <cell r="EA57">
            <v>406.32759650099865</v>
          </cell>
          <cell r="EB57">
            <v>251.51807488823124</v>
          </cell>
          <cell r="EC57">
            <v>206.87619288055279</v>
          </cell>
          <cell r="ED57">
            <v>183.70027212004126</v>
          </cell>
          <cell r="EE57">
            <v>334.90772923713894</v>
          </cell>
          <cell r="EF57">
            <v>206.1523084137508</v>
          </cell>
          <cell r="EG57">
            <v>249.48667042956049</v>
          </cell>
          <cell r="EH57">
            <v>172.44731194139021</v>
          </cell>
          <cell r="EI57">
            <v>296.68429982537168</v>
          </cell>
          <cell r="EJ57">
            <v>427.23361446020806</v>
          </cell>
          <cell r="EK57">
            <v>314.90895759905106</v>
          </cell>
          <cell r="EL57">
            <v>212.17380623077338</v>
          </cell>
          <cell r="EM57">
            <v>207.56636078847009</v>
          </cell>
          <cell r="EN57">
            <v>349.54848925854151</v>
          </cell>
          <cell r="EO57">
            <v>232.09276012194059</v>
          </cell>
          <cell r="EP57">
            <v>103.20904730146762</v>
          </cell>
          <cell r="EQ57">
            <v>211.8976506938576</v>
          </cell>
          <cell r="ER57">
            <v>94.423694489443491</v>
          </cell>
          <cell r="ES57">
            <v>317.74217038976724</v>
          </cell>
          <cell r="ET57">
            <v>321.48799257504982</v>
          </cell>
          <cell r="EU57">
            <v>155.0796908604934</v>
          </cell>
          <cell r="EV57">
            <v>243.19222630994068</v>
          </cell>
          <cell r="EW57">
            <v>336.59260744296114</v>
          </cell>
          <cell r="EX57">
            <v>182.85811619550117</v>
          </cell>
          <cell r="EY57">
            <v>288.13434374182793</v>
          </cell>
          <cell r="EZ57">
            <v>227.61632715317393</v>
          </cell>
          <cell r="FA57">
            <v>104.32961184246196</v>
          </cell>
          <cell r="FB57">
            <v>199.60429940137433</v>
          </cell>
          <cell r="FC57">
            <v>153.16589345916049</v>
          </cell>
          <cell r="FD57">
            <v>185.367589502247</v>
          </cell>
          <cell r="FE57">
            <v>184.53587382643502</v>
          </cell>
          <cell r="FF57">
            <v>181.48955787756756</v>
          </cell>
          <cell r="FG57">
            <v>182.80176849532464</v>
          </cell>
          <cell r="FH57">
            <v>157.84854556611953</v>
          </cell>
          <cell r="FI57">
            <v>301.35369340008435</v>
          </cell>
          <cell r="FJ57">
            <v>181.32412868804175</v>
          </cell>
          <cell r="FK57">
            <v>220.32807883270664</v>
          </cell>
          <cell r="FL57">
            <v>334.94502548153298</v>
          </cell>
          <cell r="FM57">
            <v>197.09099268375471</v>
          </cell>
          <cell r="FN57">
            <v>339.65301988043416</v>
          </cell>
          <cell r="FO57">
            <v>209.46940447018551</v>
          </cell>
          <cell r="FP57">
            <v>173.35496012708637</v>
          </cell>
          <cell r="FQ57">
            <v>316.66409962035493</v>
          </cell>
          <cell r="FR57">
            <v>316.20404793860621</v>
          </cell>
          <cell r="FS57">
            <v>291.62664332891632</v>
          </cell>
          <cell r="FT57">
            <v>199.310588907913</v>
          </cell>
          <cell r="FU57">
            <v>336.72626196746057</v>
          </cell>
          <cell r="FV57">
            <v>397.30436304043337</v>
          </cell>
          <cell r="FW57">
            <v>339.80921997697237</v>
          </cell>
          <cell r="FX57">
            <v>100.25268203120397</v>
          </cell>
          <cell r="FY57">
            <v>236.45043014284744</v>
          </cell>
          <cell r="FZ57">
            <v>280.75392125136887</v>
          </cell>
          <cell r="GA57">
            <v>139.85757314928534</v>
          </cell>
          <cell r="GB57">
            <v>134.38597869091677</v>
          </cell>
          <cell r="GC57">
            <v>289.84095304559202</v>
          </cell>
          <cell r="GD57">
            <v>208.03941148628306</v>
          </cell>
          <cell r="GE57">
            <v>300.38442426447818</v>
          </cell>
          <cell r="GF57">
            <v>132.05068440128491</v>
          </cell>
          <cell r="GG57">
            <v>157.67661526016963</v>
          </cell>
          <cell r="GH57">
            <v>406.81953121794629</v>
          </cell>
          <cell r="GI57">
            <v>111.27693718175212</v>
          </cell>
          <cell r="GJ57">
            <v>114.39403076282512</v>
          </cell>
          <cell r="GK57">
            <v>161.25460859905698</v>
          </cell>
          <cell r="GL57">
            <v>273.95747908186127</v>
          </cell>
          <cell r="GM57">
            <v>261.90336472379568</v>
          </cell>
          <cell r="GN57">
            <v>334.62472514631509</v>
          </cell>
          <cell r="GO57">
            <v>200.44572215812599</v>
          </cell>
          <cell r="GP57">
            <v>271.91829260316285</v>
          </cell>
          <cell r="GQ57">
            <v>208.75919387960113</v>
          </cell>
          <cell r="GR57">
            <v>139.20075259633111</v>
          </cell>
          <cell r="GS57">
            <v>103.09311144653152</v>
          </cell>
          <cell r="GT57">
            <v>164.86854246034079</v>
          </cell>
          <cell r="GU57">
            <v>153.55161479619875</v>
          </cell>
          <cell r="GV57">
            <v>165.869505196668</v>
          </cell>
          <cell r="GW57">
            <v>100.11776353533402</v>
          </cell>
          <cell r="GX57">
            <v>240.72472084839552</v>
          </cell>
          <cell r="GY57">
            <v>221.12385880971294</v>
          </cell>
          <cell r="GZ57">
            <v>112.25902574995233</v>
          </cell>
          <cell r="HA57">
            <v>182.42401650174384</v>
          </cell>
          <cell r="HB57">
            <v>108.02804878887495</v>
          </cell>
          <cell r="HC57">
            <v>313.7605458090826</v>
          </cell>
          <cell r="HD57">
            <v>271.51704232966756</v>
          </cell>
          <cell r="HE57">
            <v>295.5621466448714</v>
          </cell>
          <cell r="HF57">
            <v>334.20521721853754</v>
          </cell>
          <cell r="HG57">
            <v>211.02001317065023</v>
          </cell>
          <cell r="HH57">
            <v>177.33967602959387</v>
          </cell>
          <cell r="HI57">
            <v>278.53882414716753</v>
          </cell>
        </row>
        <row r="58">
          <cell r="B58" t="str">
            <v>bare area</v>
          </cell>
          <cell r="C58">
            <v>249.87117291070982</v>
          </cell>
          <cell r="D58">
            <v>73.972396086088366</v>
          </cell>
          <cell r="E58">
            <v>446.32572626896808</v>
          </cell>
          <cell r="F58">
            <v>73.972396086088366</v>
          </cell>
          <cell r="G58">
            <v>317.33237597988625</v>
          </cell>
          <cell r="H58">
            <v>73.972396086088366</v>
          </cell>
          <cell r="I58">
            <v>384.45072626896808</v>
          </cell>
          <cell r="J58">
            <v>316.06556586359301</v>
          </cell>
          <cell r="K58">
            <v>204.67983303813705</v>
          </cell>
          <cell r="L58">
            <v>213.55976407740548</v>
          </cell>
          <cell r="M58">
            <v>136.68817200094279</v>
          </cell>
          <cell r="N58">
            <v>114.18436886547116</v>
          </cell>
          <cell r="O58">
            <v>149.58177653994599</v>
          </cell>
          <cell r="P58">
            <v>73.972396086088366</v>
          </cell>
          <cell r="Q58">
            <v>426.16056487001799</v>
          </cell>
          <cell r="R58">
            <v>73.972396086088366</v>
          </cell>
          <cell r="S58">
            <v>161.85080432292935</v>
          </cell>
          <cell r="T58">
            <v>73.972396086088366</v>
          </cell>
          <cell r="U58">
            <v>437.32071061824718</v>
          </cell>
          <cell r="V58">
            <v>303.97557665095485</v>
          </cell>
          <cell r="W58">
            <v>182.76517246196303</v>
          </cell>
          <cell r="X58">
            <v>250.03960703889828</v>
          </cell>
          <cell r="Y58">
            <v>446.32572626896808</v>
          </cell>
          <cell r="Z58">
            <v>254.79028704087176</v>
          </cell>
          <cell r="AA58">
            <v>314.22089016150471</v>
          </cell>
          <cell r="AB58">
            <v>378.44360043240931</v>
          </cell>
          <cell r="AC58">
            <v>138.89143979279402</v>
          </cell>
          <cell r="AD58">
            <v>322.40424297684319</v>
          </cell>
          <cell r="AE58">
            <v>135.0695258960134</v>
          </cell>
          <cell r="AF58">
            <v>446.32572626896808</v>
          </cell>
          <cell r="AG58">
            <v>296.71103697509665</v>
          </cell>
          <cell r="AH58">
            <v>446.32572626896808</v>
          </cell>
          <cell r="AI58">
            <v>232.02914117740164</v>
          </cell>
          <cell r="AJ58">
            <v>153.13885922241397</v>
          </cell>
          <cell r="AK58">
            <v>306.32495807842241</v>
          </cell>
          <cell r="AL58">
            <v>428.50572626896803</v>
          </cell>
          <cell r="AM58">
            <v>419.10330903391889</v>
          </cell>
          <cell r="AN58">
            <v>99.005413233331524</v>
          </cell>
          <cell r="AO58">
            <v>184.87681002034935</v>
          </cell>
          <cell r="AP58">
            <v>188.01850848655553</v>
          </cell>
          <cell r="AQ58">
            <v>384.36780402304265</v>
          </cell>
          <cell r="AR58">
            <v>145.04863083766145</v>
          </cell>
          <cell r="AS58">
            <v>358.24181801262989</v>
          </cell>
          <cell r="AT58">
            <v>208.85067723160802</v>
          </cell>
          <cell r="AU58">
            <v>446.32572626896808</v>
          </cell>
          <cell r="AV58">
            <v>433.11084254168946</v>
          </cell>
          <cell r="AW58">
            <v>378.26686042012057</v>
          </cell>
          <cell r="AX58">
            <v>367.30380621444584</v>
          </cell>
          <cell r="AY58">
            <v>446.32572626896808</v>
          </cell>
          <cell r="AZ58">
            <v>360.36260152007316</v>
          </cell>
          <cell r="BA58">
            <v>282.74088163095695</v>
          </cell>
          <cell r="BB58">
            <v>307.88234016142508</v>
          </cell>
          <cell r="BC58">
            <v>180.20157205777147</v>
          </cell>
          <cell r="BD58">
            <v>171.50907511384111</v>
          </cell>
          <cell r="BE58">
            <v>224.26173179982038</v>
          </cell>
          <cell r="BF58">
            <v>210.71218479916507</v>
          </cell>
          <cell r="BG58">
            <v>73.972396086088366</v>
          </cell>
          <cell r="BH58">
            <v>446.32572626896808</v>
          </cell>
          <cell r="BI58">
            <v>338.47331641938302</v>
          </cell>
          <cell r="BJ58">
            <v>446.32572626896808</v>
          </cell>
          <cell r="BK58">
            <v>73.972396086088366</v>
          </cell>
          <cell r="BL58">
            <v>446.32572626896808</v>
          </cell>
          <cell r="BM58">
            <v>446.32572626896808</v>
          </cell>
          <cell r="BN58">
            <v>73.972396086088366</v>
          </cell>
          <cell r="BO58">
            <v>192.94440406520945</v>
          </cell>
          <cell r="BP58">
            <v>306.77204478763855</v>
          </cell>
          <cell r="BQ58">
            <v>75.088932553969698</v>
          </cell>
          <cell r="BR58">
            <v>220.72040131113701</v>
          </cell>
          <cell r="BS58">
            <v>446.32572626896808</v>
          </cell>
          <cell r="BT58">
            <v>149.21480040217827</v>
          </cell>
          <cell r="BU58">
            <v>234.74567798994582</v>
          </cell>
          <cell r="BV58">
            <v>446.32572626896808</v>
          </cell>
          <cell r="BW58">
            <v>428.50572626896803</v>
          </cell>
          <cell r="BX58">
            <v>133.71689403045241</v>
          </cell>
          <cell r="BY58">
            <v>169.64697639693026</v>
          </cell>
          <cell r="BZ58">
            <v>227.66262809875599</v>
          </cell>
          <cell r="CA58">
            <v>332.89048782113582</v>
          </cell>
          <cell r="CB58">
            <v>230.2149347590798</v>
          </cell>
          <cell r="CC58">
            <v>294.84165556720956</v>
          </cell>
          <cell r="CD58">
            <v>73.972396086088366</v>
          </cell>
          <cell r="CE58">
            <v>436.33225500769453</v>
          </cell>
          <cell r="CF58">
            <v>413.50291412159021</v>
          </cell>
          <cell r="CG58">
            <v>446.32572626896808</v>
          </cell>
          <cell r="CH58">
            <v>214.79160637776897</v>
          </cell>
          <cell r="CI58">
            <v>428.50572626896803</v>
          </cell>
          <cell r="CJ58">
            <v>420.23916716101246</v>
          </cell>
          <cell r="CK58">
            <v>446.32572626896808</v>
          </cell>
          <cell r="CL58">
            <v>368.88317367792206</v>
          </cell>
          <cell r="CM58">
            <v>419.44649033307968</v>
          </cell>
          <cell r="CN58">
            <v>173.01955191939365</v>
          </cell>
          <cell r="CO58">
            <v>284.48302351883575</v>
          </cell>
          <cell r="CP58">
            <v>392.86679881529727</v>
          </cell>
          <cell r="CQ58">
            <v>446.32572626896808</v>
          </cell>
          <cell r="CR58">
            <v>73.972396086088366</v>
          </cell>
          <cell r="CS58">
            <v>99.517236964195732</v>
          </cell>
          <cell r="CT58">
            <v>284.55099661310226</v>
          </cell>
          <cell r="CU58">
            <v>253.87372462912089</v>
          </cell>
          <cell r="CV58">
            <v>73.972396086088366</v>
          </cell>
          <cell r="CW58">
            <v>367.09955929484954</v>
          </cell>
          <cell r="CX58">
            <v>434.69534728049484</v>
          </cell>
          <cell r="CY58">
            <v>345.58787100356466</v>
          </cell>
          <cell r="CZ58">
            <v>212.63750347333468</v>
          </cell>
          <cell r="DA58">
            <v>73.972396086088366</v>
          </cell>
          <cell r="DB58">
            <v>73.972396086088366</v>
          </cell>
          <cell r="DC58">
            <v>133.89060031788148</v>
          </cell>
          <cell r="DD58">
            <v>73.972396086088366</v>
          </cell>
          <cell r="DE58">
            <v>73.972396086088366</v>
          </cell>
          <cell r="DF58">
            <v>446.32572626896808</v>
          </cell>
          <cell r="DG58">
            <v>197.17647045042131</v>
          </cell>
          <cell r="DH58">
            <v>334.93937152169849</v>
          </cell>
          <cell r="DI58">
            <v>105.79829627652786</v>
          </cell>
          <cell r="DJ58">
            <v>446.32572626896808</v>
          </cell>
          <cell r="DK58">
            <v>73.972396086088366</v>
          </cell>
          <cell r="DL58">
            <v>429.99072626896805</v>
          </cell>
          <cell r="DM58">
            <v>191.42480202024115</v>
          </cell>
          <cell r="DN58">
            <v>285.30875435008784</v>
          </cell>
          <cell r="DO58">
            <v>352.92566621897794</v>
          </cell>
          <cell r="DP58">
            <v>220.9231934296505</v>
          </cell>
          <cell r="DQ58">
            <v>308.10697833975888</v>
          </cell>
          <cell r="DR58">
            <v>446.32572626896808</v>
          </cell>
          <cell r="DS58">
            <v>144.77428629405685</v>
          </cell>
          <cell r="DT58">
            <v>196.26014443945252</v>
          </cell>
          <cell r="DU58">
            <v>446.32572626896808</v>
          </cell>
          <cell r="DV58">
            <v>73.972396086088366</v>
          </cell>
          <cell r="DW58">
            <v>308.13104637420747</v>
          </cell>
          <cell r="DX58">
            <v>73.972396086088366</v>
          </cell>
          <cell r="DY58">
            <v>115.96043234034245</v>
          </cell>
          <cell r="DZ58">
            <v>138.80811115808731</v>
          </cell>
          <cell r="EA58">
            <v>364.24074067960976</v>
          </cell>
          <cell r="EB58">
            <v>391.77815470980573</v>
          </cell>
          <cell r="EC58">
            <v>73.972396086088366</v>
          </cell>
          <cell r="ED58">
            <v>268.71857735592204</v>
          </cell>
          <cell r="EE58">
            <v>446.32572626896808</v>
          </cell>
          <cell r="EF58">
            <v>73.972396086088366</v>
          </cell>
          <cell r="EG58">
            <v>295.99364652020199</v>
          </cell>
          <cell r="EH58">
            <v>203.47277644019243</v>
          </cell>
          <cell r="EI58">
            <v>442.52678748592416</v>
          </cell>
          <cell r="EJ58">
            <v>429.99072626896805</v>
          </cell>
          <cell r="EK58">
            <v>446.32572626896808</v>
          </cell>
          <cell r="EL58">
            <v>73.972396086088366</v>
          </cell>
          <cell r="EM58">
            <v>321.99109314540499</v>
          </cell>
          <cell r="EN58">
            <v>264.37390856381001</v>
          </cell>
          <cell r="EO58">
            <v>142.47214006086358</v>
          </cell>
          <cell r="EP58">
            <v>73.972396086088366</v>
          </cell>
          <cell r="EQ58">
            <v>73.972396086088366</v>
          </cell>
          <cell r="ER58">
            <v>73.972396086088366</v>
          </cell>
          <cell r="ES58">
            <v>446.32572626896808</v>
          </cell>
          <cell r="ET58">
            <v>446.32572626896808</v>
          </cell>
          <cell r="EU58">
            <v>203.2642462585286</v>
          </cell>
          <cell r="EV58">
            <v>285.62796487583432</v>
          </cell>
          <cell r="EW58">
            <v>446.32572626896808</v>
          </cell>
          <cell r="EX58">
            <v>193.31907051443818</v>
          </cell>
          <cell r="EY58">
            <v>262.56286537812485</v>
          </cell>
          <cell r="EZ58">
            <v>375.25585243948285</v>
          </cell>
          <cell r="FA58">
            <v>73.972396086088366</v>
          </cell>
          <cell r="FB58">
            <v>181.04174178514117</v>
          </cell>
          <cell r="FC58">
            <v>138.03630786138319</v>
          </cell>
          <cell r="FD58">
            <v>304.46286686351453</v>
          </cell>
          <cell r="FE58">
            <v>297.21557803192763</v>
          </cell>
          <cell r="FF58">
            <v>268.10088647682699</v>
          </cell>
          <cell r="FG58">
            <v>297.25741723097627</v>
          </cell>
          <cell r="FH58">
            <v>297.2630941728234</v>
          </cell>
          <cell r="FI58">
            <v>427.94399825807483</v>
          </cell>
          <cell r="FJ58">
            <v>250.99853961113158</v>
          </cell>
          <cell r="FK58">
            <v>271.72648082721429</v>
          </cell>
          <cell r="FL58">
            <v>446.32572626896808</v>
          </cell>
          <cell r="FM58">
            <v>214.7534758239114</v>
          </cell>
          <cell r="FN58">
            <v>446.32572626896808</v>
          </cell>
          <cell r="FO58">
            <v>73.972396086088366</v>
          </cell>
          <cell r="FP58">
            <v>150.27480292503202</v>
          </cell>
          <cell r="FQ58">
            <v>211.27748708394205</v>
          </cell>
          <cell r="FR58">
            <v>446.32572626896808</v>
          </cell>
          <cell r="FS58">
            <v>446.32572626896808</v>
          </cell>
          <cell r="FT58">
            <v>318.19111380479376</v>
          </cell>
          <cell r="FU58">
            <v>285.17605443890926</v>
          </cell>
          <cell r="FV58">
            <v>378.73205430560876</v>
          </cell>
          <cell r="FW58">
            <v>446.32572626896808</v>
          </cell>
          <cell r="FX58">
            <v>73.972396086088366</v>
          </cell>
          <cell r="FY58">
            <v>101.13930212617539</v>
          </cell>
          <cell r="FZ58">
            <v>341.27239707096646</v>
          </cell>
          <cell r="GA58">
            <v>169.26528468619134</v>
          </cell>
          <cell r="GB58">
            <v>176.51772805678598</v>
          </cell>
          <cell r="GC58">
            <v>446.32572626896808</v>
          </cell>
          <cell r="GD58">
            <v>73.972396086088366</v>
          </cell>
          <cell r="GE58">
            <v>446.32572626896808</v>
          </cell>
          <cell r="GF58">
            <v>250.70289779154055</v>
          </cell>
          <cell r="GG58">
            <v>166.35222454932995</v>
          </cell>
          <cell r="GH58">
            <v>429.99072626896805</v>
          </cell>
          <cell r="GI58">
            <v>103.25519610695441</v>
          </cell>
          <cell r="GJ58">
            <v>94.83184356452962</v>
          </cell>
          <cell r="GK58">
            <v>268.35277142946848</v>
          </cell>
          <cell r="GL58">
            <v>428.50572626896803</v>
          </cell>
          <cell r="GM58">
            <v>165.02463555301796</v>
          </cell>
          <cell r="GN58">
            <v>446.32572626896808</v>
          </cell>
          <cell r="GO58">
            <v>350.38121003498009</v>
          </cell>
          <cell r="GP58">
            <v>446.32572626896808</v>
          </cell>
          <cell r="GQ58">
            <v>73.972396086088366</v>
          </cell>
          <cell r="GR58">
            <v>141.59282227515777</v>
          </cell>
          <cell r="GS58">
            <v>73.972396086088366</v>
          </cell>
          <cell r="GT58">
            <v>158.14272014320429</v>
          </cell>
          <cell r="GU58">
            <v>287.07142080089704</v>
          </cell>
          <cell r="GV58">
            <v>170.7541010125428</v>
          </cell>
          <cell r="GW58">
            <v>73.972396086088366</v>
          </cell>
          <cell r="GX58">
            <v>263.57680437604</v>
          </cell>
          <cell r="GY58">
            <v>174.45175737945331</v>
          </cell>
          <cell r="GZ58">
            <v>215.81847519769713</v>
          </cell>
          <cell r="HA58">
            <v>296.92271081799333</v>
          </cell>
          <cell r="HB58">
            <v>73.972396086088366</v>
          </cell>
          <cell r="HC58">
            <v>446.32572626896808</v>
          </cell>
          <cell r="HD58">
            <v>180.59360318403276</v>
          </cell>
          <cell r="HE58">
            <v>428.50572626896803</v>
          </cell>
          <cell r="HF58">
            <v>446.32572626896808</v>
          </cell>
          <cell r="HG58">
            <v>73.972396086088366</v>
          </cell>
          <cell r="HH58">
            <v>263.62645180777861</v>
          </cell>
          <cell r="HI58">
            <v>144.4189821621051</v>
          </cell>
        </row>
        <row r="59">
          <cell r="B59" t="str">
            <v>snow and ice</v>
          </cell>
          <cell r="C59">
            <v>249.87117291070982</v>
          </cell>
          <cell r="D59">
            <v>73.972396086088366</v>
          </cell>
          <cell r="E59">
            <v>446.32572626896808</v>
          </cell>
          <cell r="F59">
            <v>73.972396086088366</v>
          </cell>
          <cell r="G59">
            <v>317.33237597988625</v>
          </cell>
          <cell r="H59">
            <v>73.972396086088366</v>
          </cell>
          <cell r="I59">
            <v>384.45072626896808</v>
          </cell>
          <cell r="J59">
            <v>316.06556586359301</v>
          </cell>
          <cell r="K59">
            <v>204.67983303813705</v>
          </cell>
          <cell r="L59">
            <v>213.55976407740548</v>
          </cell>
          <cell r="M59">
            <v>136.68817200094279</v>
          </cell>
          <cell r="N59">
            <v>114.18436886547116</v>
          </cell>
          <cell r="O59">
            <v>149.58177653994599</v>
          </cell>
          <cell r="P59">
            <v>73.972396086088366</v>
          </cell>
          <cell r="Q59">
            <v>426.16056487001799</v>
          </cell>
          <cell r="R59">
            <v>73.972396086088366</v>
          </cell>
          <cell r="S59">
            <v>161.85080432292935</v>
          </cell>
          <cell r="T59">
            <v>73.972396086088366</v>
          </cell>
          <cell r="U59">
            <v>437.32071061824718</v>
          </cell>
          <cell r="V59">
            <v>303.97557665095485</v>
          </cell>
          <cell r="W59">
            <v>182.76517246196303</v>
          </cell>
          <cell r="X59">
            <v>250.03960703889828</v>
          </cell>
          <cell r="Y59">
            <v>446.32572626896808</v>
          </cell>
          <cell r="Z59">
            <v>254.79028704087176</v>
          </cell>
          <cell r="AA59">
            <v>314.22089016150471</v>
          </cell>
          <cell r="AB59">
            <v>378.44360043240931</v>
          </cell>
          <cell r="AC59">
            <v>138.89143979279402</v>
          </cell>
          <cell r="AD59">
            <v>322.40424297684319</v>
          </cell>
          <cell r="AE59">
            <v>135.0695258960134</v>
          </cell>
          <cell r="AF59">
            <v>446.32572626896808</v>
          </cell>
          <cell r="AG59">
            <v>296.71103697509665</v>
          </cell>
          <cell r="AH59">
            <v>446.32572626896808</v>
          </cell>
          <cell r="AI59">
            <v>232.02914117740164</v>
          </cell>
          <cell r="AJ59">
            <v>153.13885922241397</v>
          </cell>
          <cell r="AK59">
            <v>306.32495807842241</v>
          </cell>
          <cell r="AL59">
            <v>428.50572626896803</v>
          </cell>
          <cell r="AM59">
            <v>419.10330903391889</v>
          </cell>
          <cell r="AN59">
            <v>99.005413233331524</v>
          </cell>
          <cell r="AO59">
            <v>184.87681002034935</v>
          </cell>
          <cell r="AP59">
            <v>188.01850848655553</v>
          </cell>
          <cell r="AQ59">
            <v>384.36780402304265</v>
          </cell>
          <cell r="AR59">
            <v>145.04863083766145</v>
          </cell>
          <cell r="AS59">
            <v>358.24181801262989</v>
          </cell>
          <cell r="AT59">
            <v>208.85067723160802</v>
          </cell>
          <cell r="AU59">
            <v>446.32572626896808</v>
          </cell>
          <cell r="AV59">
            <v>433.11084254168946</v>
          </cell>
          <cell r="AW59">
            <v>378.26686042012057</v>
          </cell>
          <cell r="AX59">
            <v>367.30380621444584</v>
          </cell>
          <cell r="AY59">
            <v>446.32572626896808</v>
          </cell>
          <cell r="AZ59">
            <v>360.36260152007316</v>
          </cell>
          <cell r="BA59">
            <v>282.74088163095695</v>
          </cell>
          <cell r="BB59">
            <v>307.88234016142508</v>
          </cell>
          <cell r="BC59">
            <v>180.20157205777147</v>
          </cell>
          <cell r="BD59">
            <v>171.50907511384111</v>
          </cell>
          <cell r="BE59">
            <v>224.26173179982038</v>
          </cell>
          <cell r="BF59">
            <v>210.71218479916507</v>
          </cell>
          <cell r="BG59">
            <v>73.972396086088366</v>
          </cell>
          <cell r="BH59">
            <v>446.32572626896808</v>
          </cell>
          <cell r="BI59">
            <v>338.47331641938302</v>
          </cell>
          <cell r="BJ59">
            <v>446.32572626896808</v>
          </cell>
          <cell r="BK59">
            <v>73.972396086088366</v>
          </cell>
          <cell r="BL59">
            <v>446.32572626896808</v>
          </cell>
          <cell r="BM59">
            <v>446.32572626896808</v>
          </cell>
          <cell r="BN59">
            <v>73.972396086088366</v>
          </cell>
          <cell r="BO59">
            <v>192.94440406520945</v>
          </cell>
          <cell r="BP59">
            <v>306.77204478763855</v>
          </cell>
          <cell r="BQ59">
            <v>75.088932553969698</v>
          </cell>
          <cell r="BR59">
            <v>220.72040131113701</v>
          </cell>
          <cell r="BS59">
            <v>446.32572626896808</v>
          </cell>
          <cell r="BT59">
            <v>149.21480040217827</v>
          </cell>
          <cell r="BU59">
            <v>234.74567798994582</v>
          </cell>
          <cell r="BV59">
            <v>446.32572626896808</v>
          </cell>
          <cell r="BW59">
            <v>428.50572626896803</v>
          </cell>
          <cell r="BX59">
            <v>133.71689403045241</v>
          </cell>
          <cell r="BY59">
            <v>169.64697639693026</v>
          </cell>
          <cell r="BZ59">
            <v>227.66262809875599</v>
          </cell>
          <cell r="CA59">
            <v>332.89048782113582</v>
          </cell>
          <cell r="CB59">
            <v>230.2149347590798</v>
          </cell>
          <cell r="CC59">
            <v>294.84165556720956</v>
          </cell>
          <cell r="CD59">
            <v>73.972396086088366</v>
          </cell>
          <cell r="CE59">
            <v>436.33225500769453</v>
          </cell>
          <cell r="CF59">
            <v>413.50291412159021</v>
          </cell>
          <cell r="CG59">
            <v>446.32572626896808</v>
          </cell>
          <cell r="CH59">
            <v>214.79160637776897</v>
          </cell>
          <cell r="CI59">
            <v>428.50572626896803</v>
          </cell>
          <cell r="CJ59">
            <v>420.23916716101246</v>
          </cell>
          <cell r="CK59">
            <v>446.32572626896808</v>
          </cell>
          <cell r="CL59">
            <v>368.88317367792206</v>
          </cell>
          <cell r="CM59">
            <v>419.44649033307968</v>
          </cell>
          <cell r="CN59">
            <v>173.01955191939365</v>
          </cell>
          <cell r="CO59">
            <v>284.48302351883575</v>
          </cell>
          <cell r="CP59">
            <v>392.86679881529727</v>
          </cell>
          <cell r="CQ59">
            <v>446.32572626896808</v>
          </cell>
          <cell r="CR59">
            <v>73.972396086088366</v>
          </cell>
          <cell r="CS59">
            <v>99.517236964195732</v>
          </cell>
          <cell r="CT59">
            <v>284.55099661310226</v>
          </cell>
          <cell r="CU59">
            <v>253.87372462912089</v>
          </cell>
          <cell r="CV59">
            <v>73.972396086088366</v>
          </cell>
          <cell r="CW59">
            <v>367.09955929484954</v>
          </cell>
          <cell r="CX59">
            <v>434.69534728049484</v>
          </cell>
          <cell r="CY59">
            <v>345.58787100356466</v>
          </cell>
          <cell r="CZ59">
            <v>212.63750347333468</v>
          </cell>
          <cell r="DA59">
            <v>73.972396086088366</v>
          </cell>
          <cell r="DB59">
            <v>73.972396086088366</v>
          </cell>
          <cell r="DC59">
            <v>133.89060031788148</v>
          </cell>
          <cell r="DD59">
            <v>73.972396086088366</v>
          </cell>
          <cell r="DE59">
            <v>73.972396086088366</v>
          </cell>
          <cell r="DF59">
            <v>446.32572626896808</v>
          </cell>
          <cell r="DG59">
            <v>197.17647045042131</v>
          </cell>
          <cell r="DH59">
            <v>334.93937152169849</v>
          </cell>
          <cell r="DI59">
            <v>105.79829627652786</v>
          </cell>
          <cell r="DJ59">
            <v>446.32572626896808</v>
          </cell>
          <cell r="DK59">
            <v>73.972396086088366</v>
          </cell>
          <cell r="DL59">
            <v>429.99072626896805</v>
          </cell>
          <cell r="DM59">
            <v>191.42480202024115</v>
          </cell>
          <cell r="DN59">
            <v>285.30875435008784</v>
          </cell>
          <cell r="DO59">
            <v>352.92566621897794</v>
          </cell>
          <cell r="DP59">
            <v>220.9231934296505</v>
          </cell>
          <cell r="DQ59">
            <v>308.10697833975888</v>
          </cell>
          <cell r="DR59">
            <v>446.32572626896808</v>
          </cell>
          <cell r="DS59">
            <v>144.77428629405685</v>
          </cell>
          <cell r="DT59">
            <v>196.26014443945252</v>
          </cell>
          <cell r="DU59">
            <v>446.32572626896808</v>
          </cell>
          <cell r="DV59">
            <v>73.972396086088366</v>
          </cell>
          <cell r="DW59">
            <v>308.13104637420747</v>
          </cell>
          <cell r="DX59">
            <v>73.972396086088366</v>
          </cell>
          <cell r="DY59">
            <v>115.96043234034245</v>
          </cell>
          <cell r="DZ59">
            <v>138.80811115808731</v>
          </cell>
          <cell r="EA59">
            <v>364.24074067960976</v>
          </cell>
          <cell r="EB59">
            <v>391.77815470980573</v>
          </cell>
          <cell r="EC59">
            <v>73.972396086088366</v>
          </cell>
          <cell r="ED59">
            <v>268.71857735592204</v>
          </cell>
          <cell r="EE59">
            <v>446.32572626896808</v>
          </cell>
          <cell r="EF59">
            <v>73.972396086088366</v>
          </cell>
          <cell r="EG59">
            <v>295.99364652020199</v>
          </cell>
          <cell r="EH59">
            <v>203.47277644019243</v>
          </cell>
          <cell r="EI59">
            <v>442.52678748592416</v>
          </cell>
          <cell r="EJ59">
            <v>429.99072626896805</v>
          </cell>
          <cell r="EK59">
            <v>446.32572626896808</v>
          </cell>
          <cell r="EL59">
            <v>73.972396086088366</v>
          </cell>
          <cell r="EM59">
            <v>321.99109314540499</v>
          </cell>
          <cell r="EN59">
            <v>264.37390856381001</v>
          </cell>
          <cell r="EO59">
            <v>142.47214006086358</v>
          </cell>
          <cell r="EP59">
            <v>73.972396086088366</v>
          </cell>
          <cell r="EQ59">
            <v>73.972396086088366</v>
          </cell>
          <cell r="ER59">
            <v>73.972396086088366</v>
          </cell>
          <cell r="ES59">
            <v>446.32572626896808</v>
          </cell>
          <cell r="ET59">
            <v>446.32572626896808</v>
          </cell>
          <cell r="EU59">
            <v>203.2642462585286</v>
          </cell>
          <cell r="EV59">
            <v>285.62796487583432</v>
          </cell>
          <cell r="EW59">
            <v>446.32572626896808</v>
          </cell>
          <cell r="EX59">
            <v>193.31907051443818</v>
          </cell>
          <cell r="EY59">
            <v>262.56286537812485</v>
          </cell>
          <cell r="EZ59">
            <v>375.25585243948285</v>
          </cell>
          <cell r="FA59">
            <v>73.972396086088366</v>
          </cell>
          <cell r="FB59">
            <v>181.04174178514117</v>
          </cell>
          <cell r="FC59">
            <v>138.03630786138319</v>
          </cell>
          <cell r="FD59">
            <v>304.46286686351453</v>
          </cell>
          <cell r="FE59">
            <v>297.21557803192763</v>
          </cell>
          <cell r="FF59">
            <v>268.10088647682699</v>
          </cell>
          <cell r="FG59">
            <v>297.25741723097627</v>
          </cell>
          <cell r="FH59">
            <v>297.2630941728234</v>
          </cell>
          <cell r="FI59">
            <v>427.94399825807483</v>
          </cell>
          <cell r="FJ59">
            <v>250.99853961113158</v>
          </cell>
          <cell r="FK59">
            <v>271.72648082721429</v>
          </cell>
          <cell r="FL59">
            <v>446.32572626896808</v>
          </cell>
          <cell r="FM59">
            <v>214.7534758239114</v>
          </cell>
          <cell r="FN59">
            <v>446.32572626896808</v>
          </cell>
          <cell r="FO59">
            <v>73.972396086088366</v>
          </cell>
          <cell r="FP59">
            <v>150.27480292503202</v>
          </cell>
          <cell r="FQ59">
            <v>211.27748708394205</v>
          </cell>
          <cell r="FR59">
            <v>446.32572626896808</v>
          </cell>
          <cell r="FS59">
            <v>446.32572626896808</v>
          </cell>
          <cell r="FT59">
            <v>318.19111380479376</v>
          </cell>
          <cell r="FU59">
            <v>285.17605443890926</v>
          </cell>
          <cell r="FV59">
            <v>378.73205430560876</v>
          </cell>
          <cell r="FW59">
            <v>446.32572626896808</v>
          </cell>
          <cell r="FX59">
            <v>73.972396086088366</v>
          </cell>
          <cell r="FY59">
            <v>101.13930212617539</v>
          </cell>
          <cell r="FZ59">
            <v>341.27239707096646</v>
          </cell>
          <cell r="GA59">
            <v>169.26528468619134</v>
          </cell>
          <cell r="GB59">
            <v>176.51772805678598</v>
          </cell>
          <cell r="GC59">
            <v>446.32572626896808</v>
          </cell>
          <cell r="GD59">
            <v>73.972396086088366</v>
          </cell>
          <cell r="GE59">
            <v>446.32572626896808</v>
          </cell>
          <cell r="GF59">
            <v>250.70289779154055</v>
          </cell>
          <cell r="GG59">
            <v>166.35222454932995</v>
          </cell>
          <cell r="GH59">
            <v>429.99072626896805</v>
          </cell>
          <cell r="GI59">
            <v>103.25519610695441</v>
          </cell>
          <cell r="GJ59">
            <v>94.83184356452962</v>
          </cell>
          <cell r="GK59">
            <v>268.35277142946848</v>
          </cell>
          <cell r="GL59">
            <v>428.50572626896803</v>
          </cell>
          <cell r="GM59">
            <v>165.02463555301796</v>
          </cell>
          <cell r="GN59">
            <v>446.32572626896808</v>
          </cell>
          <cell r="GO59">
            <v>350.38121003498009</v>
          </cell>
          <cell r="GP59">
            <v>446.32572626896808</v>
          </cell>
          <cell r="GQ59">
            <v>73.972396086088366</v>
          </cell>
          <cell r="GR59">
            <v>141.59282227515777</v>
          </cell>
          <cell r="GS59">
            <v>73.972396086088366</v>
          </cell>
          <cell r="GT59">
            <v>158.14272014320429</v>
          </cell>
          <cell r="GU59">
            <v>287.07142080089704</v>
          </cell>
          <cell r="GV59">
            <v>170.7541010125428</v>
          </cell>
          <cell r="GW59">
            <v>73.972396086088366</v>
          </cell>
          <cell r="GX59">
            <v>263.57680437604</v>
          </cell>
          <cell r="GY59">
            <v>174.45175737945331</v>
          </cell>
          <cell r="GZ59">
            <v>215.81847519769713</v>
          </cell>
          <cell r="HA59">
            <v>296.92271081799333</v>
          </cell>
          <cell r="HB59">
            <v>73.972396086088366</v>
          </cell>
          <cell r="HC59">
            <v>446.32572626896808</v>
          </cell>
          <cell r="HD59">
            <v>180.59360318403276</v>
          </cell>
          <cell r="HE59">
            <v>428.50572626896803</v>
          </cell>
          <cell r="HF59">
            <v>446.32572626896808</v>
          </cell>
          <cell r="HG59">
            <v>73.972396086088366</v>
          </cell>
          <cell r="HH59">
            <v>263.62645180777861</v>
          </cell>
          <cell r="HI59">
            <v>144.4189821621051</v>
          </cell>
        </row>
        <row r="60">
          <cell r="B60" t="str">
            <v>water bodies</v>
          </cell>
          <cell r="C60">
            <v>89.590172910709825</v>
          </cell>
          <cell r="D60">
            <v>8.3149855782113153</v>
          </cell>
          <cell r="E60">
            <v>239.26342932920335</v>
          </cell>
          <cell r="F60">
            <v>8.7184857081339064</v>
          </cell>
          <cell r="G60">
            <v>173.03668642751802</v>
          </cell>
          <cell r="H60">
            <v>11.42912537559522</v>
          </cell>
          <cell r="I60">
            <v>176.27512158510064</v>
          </cell>
          <cell r="J60">
            <v>108.96649988212872</v>
          </cell>
          <cell r="K60">
            <v>89.566256941760599</v>
          </cell>
          <cell r="L60">
            <v>102.79499051175584</v>
          </cell>
          <cell r="M60">
            <v>37.801167430663774</v>
          </cell>
          <cell r="N60">
            <v>52.137211307264195</v>
          </cell>
          <cell r="O60">
            <v>71.783948235171877</v>
          </cell>
          <cell r="P60">
            <v>9.0941143381761744</v>
          </cell>
          <cell r="Q60">
            <v>219.05642025782709</v>
          </cell>
          <cell r="R60">
            <v>9.1759089304383554</v>
          </cell>
          <cell r="S60">
            <v>72.282890345382512</v>
          </cell>
          <cell r="T60">
            <v>12.349397712113145</v>
          </cell>
          <cell r="U60">
            <v>239.26342932920335</v>
          </cell>
          <cell r="V60">
            <v>143.21510801344334</v>
          </cell>
          <cell r="W60">
            <v>121.43969100654218</v>
          </cell>
          <cell r="X60">
            <v>169.69098541338644</v>
          </cell>
          <cell r="Y60">
            <v>238.98305230566498</v>
          </cell>
          <cell r="Z60">
            <v>117.14615104752595</v>
          </cell>
          <cell r="AA60">
            <v>103.82727734546911</v>
          </cell>
          <cell r="AB60">
            <v>171.0303387415301</v>
          </cell>
          <cell r="AC60">
            <v>71.805371755707256</v>
          </cell>
          <cell r="AD60">
            <v>197.93923469052825</v>
          </cell>
          <cell r="AE60">
            <v>73.788362909591541</v>
          </cell>
          <cell r="AF60">
            <v>239.13278078916653</v>
          </cell>
          <cell r="AG60">
            <v>89.139599164015848</v>
          </cell>
          <cell r="AH60">
            <v>238.47425357262546</v>
          </cell>
          <cell r="AI60">
            <v>117.21028075630531</v>
          </cell>
          <cell r="AJ60">
            <v>91.857843081106381</v>
          </cell>
          <cell r="AK60">
            <v>98.984981768937658</v>
          </cell>
          <cell r="AL60">
            <v>221.26378733862629</v>
          </cell>
          <cell r="AM60">
            <v>211.62294680204712</v>
          </cell>
          <cell r="AN60">
            <v>37.724411151368059</v>
          </cell>
          <cell r="AO60">
            <v>74.565887693861143</v>
          </cell>
          <cell r="AP60">
            <v>72.16952361400746</v>
          </cell>
          <cell r="AQ60">
            <v>177.2451809786389</v>
          </cell>
          <cell r="AR60">
            <v>75.398283329950544</v>
          </cell>
          <cell r="AS60">
            <v>211.67201167139348</v>
          </cell>
          <cell r="AT60">
            <v>116.64660908437709</v>
          </cell>
          <cell r="AU60">
            <v>237.69410857644493</v>
          </cell>
          <cell r="AV60">
            <v>223.04584242280521</v>
          </cell>
          <cell r="AW60">
            <v>171.16576118458596</v>
          </cell>
          <cell r="AX60">
            <v>160.17648134670009</v>
          </cell>
          <cell r="AY60">
            <v>236.81966889048874</v>
          </cell>
          <cell r="AZ60">
            <v>153.22457306702933</v>
          </cell>
          <cell r="BA60">
            <v>190.11757462202206</v>
          </cell>
          <cell r="BB60">
            <v>148.48416439863948</v>
          </cell>
          <cell r="BC60">
            <v>87.737487072356615</v>
          </cell>
          <cell r="BD60">
            <v>69.785875181615879</v>
          </cell>
          <cell r="BE60">
            <v>130.52466279134649</v>
          </cell>
          <cell r="BF60">
            <v>142.26940598587726</v>
          </cell>
          <cell r="BG60">
            <v>9.1328282564028207</v>
          </cell>
          <cell r="BH60">
            <v>237.74231719974222</v>
          </cell>
          <cell r="BI60">
            <v>130.74326356403191</v>
          </cell>
          <cell r="BJ60">
            <v>237.08887533011554</v>
          </cell>
          <cell r="BK60">
            <v>12.632730345187262</v>
          </cell>
          <cell r="BL60">
            <v>237.60667943783352</v>
          </cell>
          <cell r="BM60">
            <v>237.93691969531034</v>
          </cell>
          <cell r="BN60">
            <v>8.8045100843339412</v>
          </cell>
          <cell r="BO60">
            <v>131.63458917034347</v>
          </cell>
          <cell r="BP60">
            <v>99.657196084408042</v>
          </cell>
          <cell r="BQ60">
            <v>13.807930402845152</v>
          </cell>
          <cell r="BR60">
            <v>136.64303658573695</v>
          </cell>
          <cell r="BS60">
            <v>237.32833863754973</v>
          </cell>
          <cell r="BT60">
            <v>87.933048468068449</v>
          </cell>
          <cell r="BU60">
            <v>153.69203424454639</v>
          </cell>
          <cell r="BV60">
            <v>238.6535504636006</v>
          </cell>
          <cell r="BW60">
            <v>220.90041012533015</v>
          </cell>
          <cell r="BX60">
            <v>72.435885370945712</v>
          </cell>
          <cell r="BY60">
            <v>87.716767391731736</v>
          </cell>
          <cell r="BZ60">
            <v>145.8962892773792</v>
          </cell>
          <cell r="CA60">
            <v>137.21267191244834</v>
          </cell>
          <cell r="CB60">
            <v>27.705633411349581</v>
          </cell>
          <cell r="CC60">
            <v>93.059152746119224</v>
          </cell>
          <cell r="CD60">
            <v>12.707193832345149</v>
          </cell>
          <cell r="CE60">
            <v>228.35230220796242</v>
          </cell>
          <cell r="CF60">
            <v>206.22041668553439</v>
          </cell>
          <cell r="CG60">
            <v>237.60713010268597</v>
          </cell>
          <cell r="CH60">
            <v>147.79998346028447</v>
          </cell>
          <cell r="CI60">
            <v>220.69031948047373</v>
          </cell>
          <cell r="CJ60">
            <v>218.60338069329234</v>
          </cell>
          <cell r="CK60">
            <v>238.67805359406208</v>
          </cell>
          <cell r="CL60">
            <v>160.46875509590126</v>
          </cell>
          <cell r="CM60">
            <v>210.71644765991988</v>
          </cell>
          <cell r="CN60">
            <v>106.23957956913399</v>
          </cell>
          <cell r="CO60">
            <v>223.20198180836047</v>
          </cell>
          <cell r="CP60">
            <v>185.5878639517895</v>
          </cell>
          <cell r="CQ60">
            <v>237.54544200576464</v>
          </cell>
          <cell r="CR60">
            <v>9.0877295200797814</v>
          </cell>
          <cell r="CS60">
            <v>33.911116380789991</v>
          </cell>
          <cell r="CT60">
            <v>209.02916834042409</v>
          </cell>
          <cell r="CU60">
            <v>185.0050566109104</v>
          </cell>
          <cell r="CV60">
            <v>9.1131539358026092</v>
          </cell>
          <cell r="CW60">
            <v>159.94896620492804</v>
          </cell>
          <cell r="CX60">
            <v>227.19003574121336</v>
          </cell>
          <cell r="CY60">
            <v>223.07952720418268</v>
          </cell>
          <cell r="CZ60">
            <v>144.75433235085251</v>
          </cell>
          <cell r="DA60">
            <v>10.455295639152411</v>
          </cell>
          <cell r="DB60">
            <v>12.303212406648157</v>
          </cell>
          <cell r="DC60">
            <v>72.609388197283536</v>
          </cell>
          <cell r="DD60">
            <v>12.065865241393807</v>
          </cell>
          <cell r="DE60">
            <v>8.3149855782113153</v>
          </cell>
          <cell r="DF60">
            <v>237.29883923487819</v>
          </cell>
          <cell r="DG60">
            <v>135.83398055863756</v>
          </cell>
          <cell r="DH60">
            <v>136.58777286201428</v>
          </cell>
          <cell r="DI60">
            <v>36.330974423125589</v>
          </cell>
          <cell r="DJ60">
            <v>238.60523720431866</v>
          </cell>
          <cell r="DK60">
            <v>12.540421055562312</v>
          </cell>
          <cell r="DL60">
            <v>220.64266584934447</v>
          </cell>
          <cell r="DM60">
            <v>130.07599026756927</v>
          </cell>
          <cell r="DN60">
            <v>187.93597000179457</v>
          </cell>
          <cell r="DO60">
            <v>145.27521951612221</v>
          </cell>
          <cell r="DP60">
            <v>112.74709231117255</v>
          </cell>
          <cell r="DQ60">
            <v>101.02396668488262</v>
          </cell>
          <cell r="DR60">
            <v>237.30603910046435</v>
          </cell>
          <cell r="DS60">
            <v>77.830866908244019</v>
          </cell>
          <cell r="DT60">
            <v>114.15997629723002</v>
          </cell>
          <cell r="DU60">
            <v>238.46511291340872</v>
          </cell>
          <cell r="DV60">
            <v>11.905045702314361</v>
          </cell>
          <cell r="DW60">
            <v>100.22470800821186</v>
          </cell>
          <cell r="DX60">
            <v>8.595528671517064</v>
          </cell>
          <cell r="DY60">
            <v>48.80749950716114</v>
          </cell>
          <cell r="DZ60">
            <v>77.242044511134139</v>
          </cell>
          <cell r="EA60">
            <v>223.04214670382987</v>
          </cell>
          <cell r="EB60">
            <v>183.93879863203247</v>
          </cell>
          <cell r="EC60">
            <v>9.1435355956108655</v>
          </cell>
          <cell r="ED60">
            <v>100.78692869641327</v>
          </cell>
          <cell r="EE60">
            <v>237.60569686642896</v>
          </cell>
          <cell r="EF60">
            <v>9.1087922536468113</v>
          </cell>
          <cell r="EG60">
            <v>85.660367100928369</v>
          </cell>
          <cell r="EH60">
            <v>139.47664830600598</v>
          </cell>
          <cell r="EI60">
            <v>234.28978105814835</v>
          </cell>
          <cell r="EJ60">
            <v>220.50639842836352</v>
          </cell>
          <cell r="EK60">
            <v>238.74269657772732</v>
          </cell>
          <cell r="EL60">
            <v>10.539946682338186</v>
          </cell>
          <cell r="EM60">
            <v>138.10153551954704</v>
          </cell>
          <cell r="EN60">
            <v>174.67351318096183</v>
          </cell>
          <cell r="EO60">
            <v>81.090352420597952</v>
          </cell>
          <cell r="EP60">
            <v>11.559258276238882</v>
          </cell>
          <cell r="EQ60">
            <v>8.9474686699184147</v>
          </cell>
          <cell r="ER60">
            <v>9.124042869354696</v>
          </cell>
          <cell r="ES60">
            <v>237.60941146144086</v>
          </cell>
          <cell r="ET60">
            <v>236.11108258732781</v>
          </cell>
          <cell r="EU60">
            <v>102.78604536836662</v>
          </cell>
          <cell r="EV60">
            <v>75.335455509292117</v>
          </cell>
          <cell r="EW60">
            <v>236.9317455841001</v>
          </cell>
          <cell r="EX60">
            <v>118.6520720374111</v>
          </cell>
          <cell r="EY60">
            <v>107.82244358442728</v>
          </cell>
          <cell r="EZ60">
            <v>167.2601900207859</v>
          </cell>
          <cell r="FA60">
            <v>12.409470111598036</v>
          </cell>
          <cell r="FB60">
            <v>118.27171762304079</v>
          </cell>
          <cell r="FC60">
            <v>76.750869268080635</v>
          </cell>
          <cell r="FD60">
            <v>96.939958612389134</v>
          </cell>
          <cell r="FE60">
            <v>89.013845000600583</v>
          </cell>
          <cell r="FF60">
            <v>90.065337749014702</v>
          </cell>
          <cell r="FG60">
            <v>89.762090833498078</v>
          </cell>
          <cell r="FH60">
            <v>89.909499991464074</v>
          </cell>
          <cell r="FI60">
            <v>219.9617560024532</v>
          </cell>
          <cell r="FJ60">
            <v>90.049789154232471</v>
          </cell>
          <cell r="FK60">
            <v>192.46703577916134</v>
          </cell>
          <cell r="FL60">
            <v>237.59077836867135</v>
          </cell>
          <cell r="FM60">
            <v>114.65714597797778</v>
          </cell>
          <cell r="FN60">
            <v>236.04144587203251</v>
          </cell>
          <cell r="FO60">
            <v>10.665948721126917</v>
          </cell>
          <cell r="FP60">
            <v>88.993795642773961</v>
          </cell>
          <cell r="FQ60">
            <v>131.6445573055106</v>
          </cell>
          <cell r="FR60">
            <v>238.22466044190531</v>
          </cell>
          <cell r="FS60">
            <v>239.15331106956359</v>
          </cell>
          <cell r="FT60">
            <v>110.97067434975823</v>
          </cell>
          <cell r="FU60">
            <v>157.53756705666092</v>
          </cell>
          <cell r="FV60">
            <v>223.01310599516054</v>
          </cell>
          <cell r="FW60">
            <v>236.04083794687847</v>
          </cell>
          <cell r="FX60">
            <v>9.1757173740856146</v>
          </cell>
          <cell r="FY60">
            <v>39.857269128804809</v>
          </cell>
          <cell r="FZ60">
            <v>223.08817544853656</v>
          </cell>
          <cell r="GA60">
            <v>72.618732050221723</v>
          </cell>
          <cell r="GB60">
            <v>49.461502952500098</v>
          </cell>
          <cell r="GC60">
            <v>238.55873291470854</v>
          </cell>
          <cell r="GD60">
            <v>9.208724310900438</v>
          </cell>
          <cell r="GE60">
            <v>238.92582366415144</v>
          </cell>
          <cell r="GF60">
            <v>42.878212149916095</v>
          </cell>
          <cell r="GG60">
            <v>105.04833143072335</v>
          </cell>
          <cell r="GH60">
            <v>222.77407804128896</v>
          </cell>
          <cell r="GI60">
            <v>35.838267855369189</v>
          </cell>
          <cell r="GJ60">
            <v>33.550820071404686</v>
          </cell>
          <cell r="GK60">
            <v>92.40315205063655</v>
          </cell>
          <cell r="GL60">
            <v>220.94833805446257</v>
          </cell>
          <cell r="GM60">
            <v>79.964486754280628</v>
          </cell>
          <cell r="GN60">
            <v>237.71889850275849</v>
          </cell>
          <cell r="GO60">
            <v>143.2575294518104</v>
          </cell>
          <cell r="GP60">
            <v>239.09837269277304</v>
          </cell>
          <cell r="GQ60">
            <v>9.1763682345851834</v>
          </cell>
          <cell r="GR60">
            <v>60.70609270898052</v>
          </cell>
          <cell r="GS60">
            <v>11.013970032933702</v>
          </cell>
          <cell r="GT60">
            <v>90.40456492175899</v>
          </cell>
          <cell r="GU60">
            <v>79.988258850276779</v>
          </cell>
          <cell r="GV60">
            <v>109.0273721956726</v>
          </cell>
          <cell r="GW60">
            <v>11.41088961557486</v>
          </cell>
          <cell r="GX60">
            <v>190.40705536947908</v>
          </cell>
          <cell r="GY60">
            <v>39.463782213013097</v>
          </cell>
          <cell r="GZ60">
            <v>87.71214800337529</v>
          </cell>
          <cell r="HA60">
            <v>89.476371397037383</v>
          </cell>
          <cell r="HB60">
            <v>10.123085457868365</v>
          </cell>
          <cell r="HC60">
            <v>236.2283074180088</v>
          </cell>
          <cell r="HD60">
            <v>73.76953972696495</v>
          </cell>
          <cell r="HE60">
            <v>220.72965299080016</v>
          </cell>
          <cell r="HF60">
            <v>237.88670167386954</v>
          </cell>
          <cell r="HG60">
            <v>9.1812147941401232</v>
          </cell>
          <cell r="HH60">
            <v>117.9563488857312</v>
          </cell>
          <cell r="HI60">
            <v>83.135246381712591</v>
          </cell>
        </row>
        <row r="65">
          <cell r="B65" t="str">
            <v>from Method 1 with cutoffs (option 2)</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landscape data"/>
      <sheetName val="substance data"/>
      <sheetName val="fate model input"/>
      <sheetName val="exposure model"/>
      <sheetName val="ecotox impact"/>
      <sheetName val="human impact"/>
      <sheetName val="calculation"/>
      <sheetName val="level 3 output"/>
      <sheetName val="local"/>
      <sheetName val="regional"/>
      <sheetName val="continental"/>
      <sheetName val="moderate"/>
      <sheetName val="arctic"/>
      <sheetName val="tropic"/>
      <sheetName val="engine"/>
      <sheetName val="transient"/>
      <sheetName val="dynamic"/>
      <sheetName val="variable names"/>
    </sheetNames>
    <sheetDataSet>
      <sheetData sheetId="0"/>
      <sheetData sheetId="1"/>
      <sheetData sheetId="2"/>
      <sheetData sheetId="3">
        <row r="50">
          <cell r="M50">
            <v>5150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7.xml"/><Relationship Id="rId1" Type="http://schemas.openxmlformats.org/officeDocument/2006/relationships/printerSettings" Target="../printerSettings/printerSettings34.bin"/><Relationship Id="rId4" Type="http://schemas.openxmlformats.org/officeDocument/2006/relationships/comments" Target="../comments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plca.jrc.ec.europa.eu/LCDN/developerEF.xhtml"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2.xml"/><Relationship Id="rId1" Type="http://schemas.openxmlformats.org/officeDocument/2006/relationships/printerSettings" Target="../printerSettings/printerSettings39.bin"/><Relationship Id="rId4" Type="http://schemas.openxmlformats.org/officeDocument/2006/relationships/comments" Target="../comments6.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5.xml"/><Relationship Id="rId1" Type="http://schemas.openxmlformats.org/officeDocument/2006/relationships/printerSettings" Target="../printerSettings/printerSettings44.bin"/><Relationship Id="rId4" Type="http://schemas.openxmlformats.org/officeDocument/2006/relationships/comments" Target="../comments8.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37.xml"/><Relationship Id="rId1" Type="http://schemas.openxmlformats.org/officeDocument/2006/relationships/printerSettings" Target="../printerSettings/printerSettings47.bin"/><Relationship Id="rId4" Type="http://schemas.openxmlformats.org/officeDocument/2006/relationships/comments" Target="../comments9.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8.xml"/><Relationship Id="rId1" Type="http://schemas.openxmlformats.org/officeDocument/2006/relationships/printerSettings" Target="../printerSettings/printerSettings48.bin"/><Relationship Id="rId4" Type="http://schemas.openxmlformats.org/officeDocument/2006/relationships/comments" Target="../comments10.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9.xml"/><Relationship Id="rId1" Type="http://schemas.openxmlformats.org/officeDocument/2006/relationships/printerSettings" Target="../printerSettings/printerSettings49.bin"/><Relationship Id="rId4" Type="http://schemas.openxmlformats.org/officeDocument/2006/relationships/comments" Target="../comments11.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di.unfccc.int/time_se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G64"/>
  <sheetViews>
    <sheetView showGridLines="0" tabSelected="1" topLeftCell="A34" zoomScale="90" zoomScaleNormal="90" workbookViewId="0">
      <selection activeCell="B2" sqref="B2"/>
    </sheetView>
  </sheetViews>
  <sheetFormatPr defaultColWidth="9.140625" defaultRowHeight="15"/>
  <cols>
    <col min="1" max="1" width="13.140625" style="96" customWidth="1"/>
    <col min="2" max="2" width="39" style="96" customWidth="1"/>
    <col min="3" max="3" width="32.85546875" style="130" customWidth="1"/>
    <col min="4" max="4" width="163.42578125" style="130" customWidth="1"/>
    <col min="5" max="5" width="9.140625" style="96"/>
    <col min="6" max="6" width="24.42578125" style="96" customWidth="1"/>
    <col min="7" max="16384" width="9.140625" style="96"/>
  </cols>
  <sheetData>
    <row r="2" spans="2:7" ht="23.25">
      <c r="B2" s="1291" t="s">
        <v>4726</v>
      </c>
    </row>
    <row r="3" spans="2:7" ht="32.25" customHeight="1">
      <c r="B3" s="1346"/>
      <c r="C3" s="1346"/>
      <c r="D3" s="1346"/>
    </row>
    <row r="4" spans="2:7" ht="18.75">
      <c r="B4" s="131"/>
      <c r="D4" s="96"/>
    </row>
    <row r="5" spans="2:7" s="271" customFormat="1" ht="18.75">
      <c r="B5" s="131"/>
      <c r="C5" s="130"/>
    </row>
    <row r="6" spans="2:7" s="271" customFormat="1" ht="37.5">
      <c r="B6" s="272" t="s">
        <v>1063</v>
      </c>
      <c r="C6" s="130"/>
    </row>
    <row r="7" spans="2:7" s="271" customFormat="1" ht="18.75">
      <c r="B7" s="131"/>
      <c r="C7" s="130"/>
    </row>
    <row r="8" spans="2:7" ht="33" customHeight="1"/>
    <row r="9" spans="2:7" ht="26.25" customHeight="1">
      <c r="B9" s="1096" t="s">
        <v>1953</v>
      </c>
    </row>
    <row r="10" spans="2:7" s="1097" customFormat="1" ht="74.25" customHeight="1">
      <c r="B10" s="1099" t="s">
        <v>4628</v>
      </c>
      <c r="C10" s="1347" t="s">
        <v>4724</v>
      </c>
      <c r="D10" s="1348"/>
    </row>
    <row r="11" spans="2:7" s="1097" customFormat="1" ht="25.5" customHeight="1">
      <c r="B11" s="1099" t="s">
        <v>4630</v>
      </c>
      <c r="C11" s="1348" t="s">
        <v>4631</v>
      </c>
      <c r="D11" s="1349"/>
    </row>
    <row r="12" spans="2:7" s="1097" customFormat="1" ht="25.5" customHeight="1">
      <c r="B12" s="1099" t="s">
        <v>4688</v>
      </c>
      <c r="C12" s="1347" t="s">
        <v>2603</v>
      </c>
      <c r="D12" s="1348"/>
      <c r="E12" s="483"/>
      <c r="F12" s="483"/>
    </row>
    <row r="13" spans="2:7" s="1097" customFormat="1" ht="28.5" customHeight="1">
      <c r="B13" s="1280" t="s">
        <v>4689</v>
      </c>
      <c r="C13" s="1347" t="s">
        <v>4573</v>
      </c>
      <c r="D13" s="1348"/>
      <c r="F13" s="483"/>
      <c r="G13" s="483"/>
    </row>
    <row r="14" spans="2:7" s="1097" customFormat="1" ht="20.100000000000001" customHeight="1">
      <c r="B14" s="1235" t="s">
        <v>4576</v>
      </c>
      <c r="C14" s="1347" t="s">
        <v>4570</v>
      </c>
      <c r="D14" s="1348"/>
      <c r="F14" s="483"/>
      <c r="G14" s="483"/>
    </row>
    <row r="15" spans="2:7" s="1097" customFormat="1" ht="20.100000000000001" customHeight="1">
      <c r="B15" s="1339" t="s">
        <v>608</v>
      </c>
      <c r="C15" s="1152" t="s">
        <v>1590</v>
      </c>
      <c r="D15" s="1100" t="s">
        <v>4571</v>
      </c>
      <c r="E15" s="483"/>
      <c r="F15" s="483"/>
    </row>
    <row r="16" spans="2:7" s="1097" customFormat="1" ht="20.100000000000001" customHeight="1">
      <c r="B16" s="1339"/>
      <c r="C16" s="1152" t="s">
        <v>1443</v>
      </c>
      <c r="D16" s="1100" t="s">
        <v>1426</v>
      </c>
      <c r="E16" s="483"/>
      <c r="F16" s="483"/>
    </row>
    <row r="17" spans="2:7" s="1097" customFormat="1" ht="20.100000000000001" customHeight="1">
      <c r="B17" s="1339"/>
      <c r="C17" s="1152" t="s">
        <v>1444</v>
      </c>
      <c r="D17" s="1100" t="s">
        <v>1428</v>
      </c>
      <c r="E17" s="483"/>
      <c r="F17" s="483"/>
    </row>
    <row r="18" spans="2:7" s="1097" customFormat="1" ht="20.100000000000001" customHeight="1">
      <c r="B18" s="1339" t="s">
        <v>609</v>
      </c>
      <c r="C18" s="1152" t="s">
        <v>1613</v>
      </c>
      <c r="D18" s="1100" t="s">
        <v>1614</v>
      </c>
      <c r="E18" s="483"/>
      <c r="F18" s="483"/>
    </row>
    <row r="19" spans="2:7" s="1097" customFormat="1" ht="20.100000000000001" customHeight="1">
      <c r="B19" s="1339"/>
      <c r="C19" s="1152" t="s">
        <v>1615</v>
      </c>
      <c r="D19" s="1100" t="s">
        <v>4574</v>
      </c>
      <c r="E19" s="483"/>
      <c r="F19" s="483"/>
      <c r="G19" s="483"/>
    </row>
    <row r="20" spans="2:7" s="1097" customFormat="1" ht="20.100000000000001" customHeight="1">
      <c r="B20" s="1339"/>
      <c r="C20" s="1152" t="s">
        <v>1430</v>
      </c>
      <c r="D20" s="1100" t="s">
        <v>1431</v>
      </c>
      <c r="F20" s="483"/>
      <c r="G20" s="483"/>
    </row>
    <row r="21" spans="2:7" s="1097" customFormat="1" ht="20.100000000000001" customHeight="1">
      <c r="B21" s="1341" t="s">
        <v>3376</v>
      </c>
      <c r="C21" s="1152" t="s">
        <v>4429</v>
      </c>
      <c r="D21" s="1141" t="s">
        <v>4430</v>
      </c>
      <c r="F21" s="483"/>
      <c r="G21" s="483"/>
    </row>
    <row r="22" spans="2:7" s="1097" customFormat="1" ht="20.100000000000001" customHeight="1">
      <c r="B22" s="1342"/>
      <c r="C22" s="1152" t="s">
        <v>4431</v>
      </c>
      <c r="D22" s="1141" t="s">
        <v>4614</v>
      </c>
      <c r="F22" s="483"/>
      <c r="G22" s="483"/>
    </row>
    <row r="23" spans="2:7" s="1097" customFormat="1" ht="20.100000000000001" customHeight="1">
      <c r="B23" s="1342"/>
      <c r="C23" s="1152" t="s">
        <v>4498</v>
      </c>
      <c r="D23" s="1228" t="s">
        <v>4616</v>
      </c>
      <c r="F23" s="483"/>
      <c r="G23" s="483"/>
    </row>
    <row r="24" spans="2:7" s="1097" customFormat="1" ht="20.100000000000001" customHeight="1">
      <c r="B24" s="1342"/>
      <c r="C24" s="1152" t="s">
        <v>4432</v>
      </c>
      <c r="D24" s="1249" t="s">
        <v>4433</v>
      </c>
      <c r="F24" s="483"/>
      <c r="G24" s="483"/>
    </row>
    <row r="25" spans="2:7" s="1097" customFormat="1" ht="20.100000000000001" customHeight="1">
      <c r="B25" s="1342"/>
      <c r="C25" s="1152" t="s">
        <v>4598</v>
      </c>
      <c r="D25" s="1141" t="s">
        <v>4615</v>
      </c>
      <c r="F25" s="483"/>
      <c r="G25" s="483"/>
    </row>
    <row r="26" spans="2:7" s="1097" customFormat="1" ht="20.100000000000001" customHeight="1">
      <c r="B26" s="1342"/>
      <c r="C26" s="1235" t="s">
        <v>4537</v>
      </c>
      <c r="D26" s="1232" t="s">
        <v>4536</v>
      </c>
      <c r="F26" s="483"/>
      <c r="G26" s="483"/>
    </row>
    <row r="27" spans="2:7" s="1097" customFormat="1" ht="20.100000000000001" customHeight="1">
      <c r="B27" s="1339" t="s">
        <v>3375</v>
      </c>
      <c r="C27" s="1152" t="s">
        <v>3387</v>
      </c>
      <c r="D27" s="1100" t="s">
        <v>1664</v>
      </c>
      <c r="F27" s="483"/>
      <c r="G27" s="483"/>
    </row>
    <row r="28" spans="2:7" s="1097" customFormat="1" ht="20.100000000000001" customHeight="1">
      <c r="B28" s="1339"/>
      <c r="C28" s="1152" t="s">
        <v>3388</v>
      </c>
      <c r="D28" s="1100" t="s">
        <v>4617</v>
      </c>
      <c r="F28" s="483"/>
      <c r="G28" s="483"/>
    </row>
    <row r="29" spans="2:7" s="1097" customFormat="1" ht="20.100000000000001" customHeight="1">
      <c r="B29" s="1339"/>
      <c r="C29" s="1152" t="s">
        <v>3389</v>
      </c>
      <c r="D29" s="1100" t="s">
        <v>1945</v>
      </c>
      <c r="F29" s="483"/>
      <c r="G29" s="483"/>
    </row>
    <row r="30" spans="2:7" s="1097" customFormat="1" ht="20.100000000000001" customHeight="1">
      <c r="B30" s="1339"/>
      <c r="C30" s="1152" t="s">
        <v>3390</v>
      </c>
      <c r="D30" s="1100" t="s">
        <v>1421</v>
      </c>
      <c r="F30" s="483"/>
      <c r="G30" s="483"/>
    </row>
    <row r="31" spans="2:7" s="1097" customFormat="1" ht="20.100000000000001" customHeight="1">
      <c r="B31" s="1343" t="s">
        <v>3377</v>
      </c>
      <c r="C31" s="1152" t="s">
        <v>3391</v>
      </c>
      <c r="D31" s="1100" t="s">
        <v>1946</v>
      </c>
      <c r="F31" s="483"/>
      <c r="G31" s="483"/>
    </row>
    <row r="32" spans="2:7" s="1097" customFormat="1" ht="20.100000000000001" customHeight="1">
      <c r="B32" s="1344"/>
      <c r="C32" s="1152" t="s">
        <v>3392</v>
      </c>
      <c r="D32" s="1100" t="s">
        <v>1947</v>
      </c>
      <c r="F32" s="483"/>
      <c r="G32" s="483"/>
    </row>
    <row r="33" spans="2:7" s="1097" customFormat="1" ht="20.100000000000001" customHeight="1">
      <c r="B33" s="1344"/>
      <c r="C33" s="1152" t="s">
        <v>3393</v>
      </c>
      <c r="D33" s="1100" t="s">
        <v>1432</v>
      </c>
      <c r="F33" s="483"/>
      <c r="G33" s="483"/>
    </row>
    <row r="34" spans="2:7" s="1097" customFormat="1" ht="20.100000000000001" customHeight="1">
      <c r="B34" s="1345"/>
      <c r="C34" s="1152" t="s">
        <v>4540</v>
      </c>
      <c r="D34" s="1231" t="s">
        <v>4551</v>
      </c>
      <c r="F34" s="483"/>
      <c r="G34" s="483"/>
    </row>
    <row r="35" spans="2:7" s="1097" customFormat="1" ht="20.100000000000001" customHeight="1">
      <c r="B35" s="1339" t="s">
        <v>3378</v>
      </c>
      <c r="C35" s="1152" t="s">
        <v>3394</v>
      </c>
      <c r="D35" s="1100" t="s">
        <v>1949</v>
      </c>
      <c r="E35" s="1098"/>
      <c r="F35" s="483"/>
      <c r="G35" s="483"/>
    </row>
    <row r="36" spans="2:7" s="1097" customFormat="1" ht="20.100000000000001" customHeight="1">
      <c r="B36" s="1339"/>
      <c r="C36" s="1152" t="s">
        <v>3395</v>
      </c>
      <c r="D36" s="1100" t="s">
        <v>1447</v>
      </c>
      <c r="F36" s="483"/>
      <c r="G36" s="483"/>
    </row>
    <row r="37" spans="2:7" s="1097" customFormat="1" ht="20.100000000000001" customHeight="1">
      <c r="B37" s="1339" t="s">
        <v>3379</v>
      </c>
      <c r="C37" s="1152" t="s">
        <v>3396</v>
      </c>
      <c r="D37" s="1100" t="s">
        <v>1952</v>
      </c>
      <c r="F37" s="483"/>
      <c r="G37" s="483"/>
    </row>
    <row r="38" spans="2:7" s="1097" customFormat="1" ht="20.100000000000001" customHeight="1">
      <c r="B38" s="1339"/>
      <c r="C38" s="1152" t="s">
        <v>3397</v>
      </c>
      <c r="D38" s="1100" t="s">
        <v>1950</v>
      </c>
      <c r="F38" s="483"/>
      <c r="G38" s="483"/>
    </row>
    <row r="39" spans="2:7" s="1097" customFormat="1" ht="20.100000000000001" customHeight="1">
      <c r="B39" s="1339" t="s">
        <v>3380</v>
      </c>
      <c r="C39" s="1152" t="s">
        <v>3398</v>
      </c>
      <c r="D39" s="1100" t="s">
        <v>1951</v>
      </c>
      <c r="F39" s="483"/>
      <c r="G39" s="483"/>
    </row>
    <row r="40" spans="2:7" s="1097" customFormat="1" ht="20.100000000000001" customHeight="1">
      <c r="B40" s="1339"/>
      <c r="C40" s="1152" t="s">
        <v>3399</v>
      </c>
      <c r="D40" s="1100" t="s">
        <v>2488</v>
      </c>
      <c r="F40" s="483"/>
      <c r="G40" s="483"/>
    </row>
    <row r="41" spans="2:7" s="1097" customFormat="1" ht="20.100000000000001" customHeight="1">
      <c r="B41" s="1339" t="s">
        <v>3381</v>
      </c>
      <c r="C41" s="1152" t="s">
        <v>3400</v>
      </c>
      <c r="D41" s="1100" t="s">
        <v>2489</v>
      </c>
      <c r="F41" s="483"/>
      <c r="G41" s="483"/>
    </row>
    <row r="42" spans="2:7" s="1097" customFormat="1" ht="20.100000000000001" customHeight="1">
      <c r="B42" s="1339"/>
      <c r="C42" s="1152" t="s">
        <v>3401</v>
      </c>
      <c r="D42" s="1100" t="s">
        <v>1910</v>
      </c>
      <c r="F42" s="483"/>
      <c r="G42" s="483"/>
    </row>
    <row r="43" spans="2:7" s="1097" customFormat="1" ht="20.100000000000001" customHeight="1">
      <c r="B43" s="1339"/>
      <c r="C43" s="1152" t="s">
        <v>3407</v>
      </c>
      <c r="D43" s="1100" t="s">
        <v>1911</v>
      </c>
      <c r="F43" s="483"/>
      <c r="G43" s="483"/>
    </row>
    <row r="44" spans="2:7" s="1097" customFormat="1" ht="20.100000000000001" customHeight="1">
      <c r="B44" s="1339" t="s">
        <v>3382</v>
      </c>
      <c r="C44" s="1152" t="s">
        <v>3402</v>
      </c>
      <c r="D44" s="1100" t="s">
        <v>2490</v>
      </c>
      <c r="F44" s="483"/>
      <c r="G44" s="483"/>
    </row>
    <row r="45" spans="2:7" s="1097" customFormat="1" ht="20.100000000000001" customHeight="1">
      <c r="B45" s="1339"/>
      <c r="C45" s="1152" t="s">
        <v>3403</v>
      </c>
      <c r="D45" s="1100" t="s">
        <v>2487</v>
      </c>
      <c r="F45" s="483"/>
      <c r="G45" s="483"/>
    </row>
    <row r="46" spans="2:7" s="1097" customFormat="1" ht="20.100000000000001" customHeight="1">
      <c r="B46" s="1339" t="s">
        <v>3383</v>
      </c>
      <c r="C46" s="1152" t="s">
        <v>3404</v>
      </c>
      <c r="D46" s="1100" t="s">
        <v>2494</v>
      </c>
      <c r="F46" s="483"/>
      <c r="G46" s="483"/>
    </row>
    <row r="47" spans="2:7" s="1097" customFormat="1" ht="20.100000000000001" customHeight="1">
      <c r="B47" s="1339"/>
      <c r="C47" s="1152" t="s">
        <v>3405</v>
      </c>
      <c r="D47" s="1100" t="s">
        <v>4618</v>
      </c>
      <c r="F47" s="483"/>
      <c r="G47" s="483"/>
    </row>
    <row r="48" spans="2:7" s="1097" customFormat="1" ht="20.100000000000001" customHeight="1">
      <c r="B48" s="1339"/>
      <c r="C48" s="1152" t="s">
        <v>3406</v>
      </c>
      <c r="D48" s="1100" t="s">
        <v>1451</v>
      </c>
      <c r="F48" s="483"/>
      <c r="G48" s="483"/>
    </row>
    <row r="49" spans="2:7" s="1097" customFormat="1" ht="20.100000000000001" customHeight="1">
      <c r="B49" s="1339" t="s">
        <v>3384</v>
      </c>
      <c r="C49" s="1152" t="s">
        <v>4552</v>
      </c>
      <c r="D49" s="1100" t="s">
        <v>2516</v>
      </c>
      <c r="F49" s="483"/>
      <c r="G49" s="483"/>
    </row>
    <row r="50" spans="2:7" s="1097" customFormat="1" ht="20.100000000000001" customHeight="1">
      <c r="B50" s="1339"/>
      <c r="C50" s="1152" t="s">
        <v>4553</v>
      </c>
      <c r="D50" s="1100" t="s">
        <v>2515</v>
      </c>
      <c r="F50" s="483"/>
      <c r="G50" s="483"/>
    </row>
    <row r="51" spans="2:7" s="1097" customFormat="1" ht="20.100000000000001" customHeight="1">
      <c r="B51" s="1339"/>
      <c r="C51" s="1152" t="s">
        <v>4554</v>
      </c>
      <c r="D51" s="1100" t="s">
        <v>4619</v>
      </c>
      <c r="F51" s="483"/>
      <c r="G51" s="483"/>
    </row>
    <row r="52" spans="2:7" s="1097" customFormat="1" ht="20.100000000000001" customHeight="1">
      <c r="B52" s="1339"/>
      <c r="C52" s="1152" t="s">
        <v>4555</v>
      </c>
      <c r="D52" s="1100" t="s">
        <v>4620</v>
      </c>
      <c r="F52" s="483"/>
      <c r="G52" s="483"/>
    </row>
    <row r="53" spans="2:7" s="1097" customFormat="1" ht="20.100000000000001" customHeight="1">
      <c r="B53" s="1339"/>
      <c r="C53" s="1152" t="s">
        <v>4556</v>
      </c>
      <c r="D53" s="1100" t="s">
        <v>1453</v>
      </c>
      <c r="F53" s="483"/>
      <c r="G53" s="483"/>
    </row>
    <row r="54" spans="2:7" s="1097" customFormat="1" ht="20.100000000000001" customHeight="1">
      <c r="B54" s="1339"/>
      <c r="C54" s="1152" t="s">
        <v>4557</v>
      </c>
      <c r="D54" s="1100" t="s">
        <v>1452</v>
      </c>
      <c r="F54" s="483"/>
      <c r="G54" s="483"/>
    </row>
    <row r="55" spans="2:7" s="1097" customFormat="1" ht="20.100000000000001" customHeight="1">
      <c r="B55" s="1339"/>
      <c r="C55" s="1152" t="s">
        <v>4558</v>
      </c>
      <c r="D55" s="1100" t="s">
        <v>1454</v>
      </c>
      <c r="F55" s="483"/>
      <c r="G55" s="483"/>
    </row>
    <row r="56" spans="2:7" s="1097" customFormat="1" ht="20.100000000000001" customHeight="1">
      <c r="B56" s="1339"/>
      <c r="C56" s="1152" t="s">
        <v>4559</v>
      </c>
      <c r="D56" s="1100" t="s">
        <v>1455</v>
      </c>
      <c r="F56" s="483"/>
      <c r="G56" s="483"/>
    </row>
    <row r="57" spans="2:7" s="1097" customFormat="1" ht="20.100000000000001" customHeight="1">
      <c r="B57" s="1340" t="s">
        <v>3385</v>
      </c>
      <c r="C57" s="1152" t="s">
        <v>4560</v>
      </c>
      <c r="D57" s="1100" t="s">
        <v>4621</v>
      </c>
      <c r="F57" s="483"/>
      <c r="G57" s="483"/>
    </row>
    <row r="58" spans="2:7" s="1097" customFormat="1" ht="20.100000000000001" customHeight="1">
      <c r="B58" s="1340"/>
      <c r="C58" s="1152" t="s">
        <v>4561</v>
      </c>
      <c r="D58" s="1100" t="s">
        <v>2556</v>
      </c>
      <c r="F58" s="483"/>
      <c r="G58" s="483"/>
    </row>
    <row r="59" spans="2:7" s="1097" customFormat="1" ht="20.100000000000001" customHeight="1">
      <c r="B59" s="1340"/>
      <c r="C59" s="1152" t="s">
        <v>4562</v>
      </c>
      <c r="D59" s="1100" t="s">
        <v>4622</v>
      </c>
      <c r="F59" s="483"/>
      <c r="G59" s="483"/>
    </row>
    <row r="60" spans="2:7" s="1097" customFormat="1" ht="20.100000000000001" customHeight="1">
      <c r="B60" s="1340"/>
      <c r="C60" s="1152" t="s">
        <v>4563</v>
      </c>
      <c r="D60" s="1100" t="s">
        <v>2557</v>
      </c>
      <c r="F60" s="483"/>
      <c r="G60" s="483"/>
    </row>
    <row r="61" spans="2:7" s="1097" customFormat="1" ht="20.100000000000001" customHeight="1">
      <c r="B61" s="1340"/>
      <c r="C61" s="1152" t="s">
        <v>4564</v>
      </c>
      <c r="D61" s="1100" t="s">
        <v>2604</v>
      </c>
      <c r="F61" s="483"/>
      <c r="G61" s="483"/>
    </row>
    <row r="62" spans="2:7" s="1097" customFormat="1" ht="20.100000000000001" customHeight="1">
      <c r="B62" s="1340"/>
      <c r="C62" s="1152" t="s">
        <v>4565</v>
      </c>
      <c r="D62" s="1100" t="s">
        <v>4623</v>
      </c>
      <c r="F62" s="483"/>
      <c r="G62" s="483"/>
    </row>
    <row r="63" spans="2:7" s="1097" customFormat="1" ht="20.100000000000001" customHeight="1">
      <c r="B63" s="1340"/>
      <c r="C63" s="1152" t="s">
        <v>4566</v>
      </c>
      <c r="D63" s="1100" t="s">
        <v>2605</v>
      </c>
      <c r="F63" s="483"/>
      <c r="G63" s="483"/>
    </row>
    <row r="64" spans="2:7">
      <c r="C64" s="132"/>
      <c r="D64" s="132"/>
      <c r="E64" s="6"/>
      <c r="F64"/>
      <c r="G64"/>
    </row>
  </sheetData>
  <mergeCells count="19">
    <mergeCell ref="B3:D3"/>
    <mergeCell ref="C10:D10"/>
    <mergeCell ref="C12:D12"/>
    <mergeCell ref="C13:D13"/>
    <mergeCell ref="C14:D14"/>
    <mergeCell ref="C11:D11"/>
    <mergeCell ref="B49:B56"/>
    <mergeCell ref="B27:B30"/>
    <mergeCell ref="B41:B43"/>
    <mergeCell ref="B57:B63"/>
    <mergeCell ref="B15:B17"/>
    <mergeCell ref="B18:B20"/>
    <mergeCell ref="B35:B36"/>
    <mergeCell ref="B37:B38"/>
    <mergeCell ref="B39:B40"/>
    <mergeCell ref="B44:B45"/>
    <mergeCell ref="B46:B48"/>
    <mergeCell ref="B21:B26"/>
    <mergeCell ref="B31:B34"/>
  </mergeCells>
  <hyperlinks>
    <hyperlink ref="B12" location="'Method references'!A1" display="Method references"/>
    <hyperlink ref="B10" location="'Overview all NF'!A1" display="Overview all NF"/>
    <hyperlink ref="C15" location="'1. CC NF_ILCD and EF'!A1" display="1. CC NF_ILCD and EF"/>
    <hyperlink ref="C16" location="'1. CC inv'!A1" display="1. CC inv"/>
    <hyperlink ref="C17" location="'1. CC UNFCCC'!A1" display="1. CC UNFCCC"/>
    <hyperlink ref="C18" location="'2. OD NF_ILCD'!A1" display="2. OD NF_ILCD"/>
    <hyperlink ref="C19" location="'2. OD NF_EF'!A1" display="2. OD NF_EF"/>
    <hyperlink ref="C20" location="'2. OD inv'!A1" display="2. OD inv"/>
    <hyperlink ref="C27" location="'4. PM NF_ILCD'!A1" display="5. PM NF_ILCD"/>
    <hyperlink ref="C28" location="'4. PM NF_EF'!A1" display="5. PM NF_EF"/>
    <hyperlink ref="C29" location="'4. PM inv'!A1" display="5. PM inv"/>
    <hyperlink ref="C30" location="'4. PM2.5 country emissions'!A1" display="5. PM2.5 country emissions"/>
    <hyperlink ref="C31" location="'5. IR NF'!A1" display="5. IR NF"/>
    <hyperlink ref="C32" location="'5. IR NF_avg'!A1" display="5. IR NF_avg"/>
    <hyperlink ref="C33" location="'5. IR inv'!A1" display="5. IR inv"/>
    <hyperlink ref="C35" location="'6. POF NF'!A1" display="6. POF NF"/>
    <hyperlink ref="C36" location="'6. POF inv'!A1" display="6. POF inv"/>
    <hyperlink ref="C37" location="'7. AC NF'!A1" display="7. AC NF"/>
    <hyperlink ref="C38" location="'7. AC inv'!A1" display="7. AC inv"/>
    <hyperlink ref="C39" location="'8. EUTT NF'!A1" display="8. EUTT NF"/>
    <hyperlink ref="C40" location="'8. EUTT inv'!A1" display="8. EUTT inv"/>
    <hyperlink ref="C41" location="'9. EUTF NF'!A1" display="9. EUTF NF"/>
    <hyperlink ref="C42" location="'9. EUTF inv'!A1" display="9. EUTF inv"/>
    <hyperlink ref="C43" location="'9. EUTF_P to water'!A1" display="9. EUTF_P to water"/>
    <hyperlink ref="C44" location="'10. EUTM NF'!A1" display="10. EUTM NF"/>
    <hyperlink ref="C45" location="'10. EUTM inv'!A1" display="10. EUTM inv"/>
    <hyperlink ref="C46" location="'11. LU NF_ILCD'!A1" display="11. LU NF_ILCD"/>
    <hyperlink ref="C47" location="'11. LU NF_EF'!A1" display="11. LU NF_EF"/>
    <hyperlink ref="C48" location="'11. LU inv'!A1" display="11. LU inv"/>
    <hyperlink ref="C21" location="'3. TOX NF_ILCD'!A1" display="3. TOX NF_ILCD"/>
    <hyperlink ref="C22" location="'3. TOX NF_EF '!A1" display="3. TOX_NF_EF"/>
    <hyperlink ref="C24" location="'3. TOX NF_ILCD alternatives'!A1" display="3. TOX NF_ILCD alternatives"/>
    <hyperlink ref="C23" location="'3. TOX EF CF for unmapped pest'!A1" display="3. TOX EF CF for unmapped pest"/>
    <hyperlink ref="C26" location="'3.  Mapping rules '!A1" display="3. Mapping rules "/>
    <hyperlink ref="C34" location="'5. C14 into air'!A1" display="5. C14 into air"/>
    <hyperlink ref="C49" location="'12. WU NF_ILCD_1'!A1" display="12. WU NF_ILCD_1"/>
    <hyperlink ref="C50" location="'12. WU NF_ILCD_2 '!A1" display="12. WU NF_ILCD_2"/>
    <hyperlink ref="C51" location="'12. WU NF_EF (marginal)'!A1" display="12. WU NF_EF (marginal)"/>
    <hyperlink ref="C52" location="'12. WU NF_EF (non-marginal)'!A1" display="12. WU NF_EF (non-marginal)"/>
    <hyperlink ref="C53" location="'12. WU inv for ILCD_1'!A1" display="12. WU inv for ILCD_1"/>
    <hyperlink ref="C54" location="'12. WU inv for ILCD_2'!A1" display="12. WU inv for ILCD_2"/>
    <hyperlink ref="C55" location="'12. WU inv for EF'!A1" display="12. WU inv for EF"/>
    <hyperlink ref="C56" location="'12. WU_result comparison'!A1" display="12. WU_result comparison"/>
    <hyperlink ref="C57" location="'13. RU NF_ILCD and EF'!A1" display="13. RU NF_ILCD and EF"/>
    <hyperlink ref="C58" location="'13. RU-MM NF_ILCD'!A1" display="13. RU-MM NF_ILCD"/>
    <hyperlink ref="C59" location="'13. RU-MM NF_EF'!A1" display="13. RU-MM NF_EF"/>
    <hyperlink ref="C60" location="'13. RU-MM inv'!A1" display="13. RU-MM inv"/>
    <hyperlink ref="C61" location="'13. RU-F NF_ILCD'!A1" display="13. RU-F NF_ILCD"/>
    <hyperlink ref="C62" location="'13. RU-F NF_EF '!A1" display="13. RU-F NF_EF"/>
    <hyperlink ref="C63" location="'13. RU-F inv'!A1" display="13. RU-F inv"/>
    <hyperlink ref="B13" location="'GLOBAL NF EF 3.0'!A1" display="GLOBAL NF EF 3.0"/>
    <hyperlink ref="B14" location="'GLOBAL NF EF 3.0_contribution'!A1" display="GLOBAL NFs EF 3.0_contribution"/>
    <hyperlink ref="C25" location="'3.TOX_data for ILCD alternative'!A1" display="3. TOX_data for ILCD alternatives"/>
    <hyperlink ref="B11" location="'EF versioning'!A1" display="EF versioning"/>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4"/>
  <sheetViews>
    <sheetView showGridLines="0" zoomScale="80" zoomScaleNormal="80" workbookViewId="0">
      <selection activeCell="B2" sqref="B2"/>
    </sheetView>
  </sheetViews>
  <sheetFormatPr defaultColWidth="9.140625" defaultRowHeight="15"/>
  <cols>
    <col min="1" max="1" width="5.28515625" style="1" customWidth="1"/>
    <col min="2" max="2" width="30.28515625" style="1" customWidth="1"/>
    <col min="3" max="3" width="27.5703125" style="1" customWidth="1"/>
    <col min="4" max="4" width="21.7109375" style="119" customWidth="1"/>
    <col min="5" max="5" width="21.7109375" style="118" customWidth="1"/>
    <col min="6" max="6" width="21.7109375" style="119" customWidth="1"/>
    <col min="7" max="7" width="21.7109375" style="118" customWidth="1"/>
    <col min="8" max="9" width="21.7109375" style="82" customWidth="1"/>
    <col min="10" max="10" width="20.85546875" style="36" customWidth="1"/>
    <col min="11" max="13" width="14.7109375" style="1" customWidth="1"/>
    <col min="14" max="15" width="9.140625" style="1"/>
    <col min="16" max="16" width="12.28515625" style="1" customWidth="1"/>
    <col min="17" max="17" width="14.7109375" style="1" customWidth="1"/>
    <col min="18" max="18" width="9.140625" style="1"/>
    <col min="19" max="19" width="14.7109375" style="1" customWidth="1"/>
    <col min="20" max="20" width="9.140625" style="1"/>
    <col min="21" max="21" width="11.42578125" style="1" customWidth="1"/>
    <col min="22" max="16384" width="9.140625" style="1"/>
  </cols>
  <sheetData>
    <row r="1" spans="2:18" s="95" customFormat="1"/>
    <row r="2" spans="2:18" s="95" customFormat="1" ht="16.5" customHeight="1">
      <c r="B2" s="358" t="s">
        <v>1663</v>
      </c>
      <c r="C2" s="358"/>
      <c r="F2" s="358"/>
      <c r="H2" s="358"/>
      <c r="I2" s="358"/>
    </row>
    <row r="3" spans="2:18" s="95" customFormat="1" ht="16.5" customHeight="1">
      <c r="B3" s="191" t="s">
        <v>2588</v>
      </c>
      <c r="C3" s="416"/>
      <c r="F3" s="520"/>
      <c r="H3" s="520"/>
      <c r="I3" s="520"/>
    </row>
    <row r="5" spans="2:18" ht="22.5" customHeight="1">
      <c r="D5" s="1473" t="s">
        <v>1073</v>
      </c>
      <c r="E5" s="1474"/>
      <c r="F5" s="1474"/>
      <c r="G5" s="1474"/>
      <c r="H5" s="1474"/>
      <c r="I5" s="1475"/>
      <c r="J5" s="1476" t="s">
        <v>2498</v>
      </c>
    </row>
    <row r="6" spans="2:18" ht="123" customHeight="1">
      <c r="D6" s="284" t="s">
        <v>1596</v>
      </c>
      <c r="E6" s="284" t="s">
        <v>1603</v>
      </c>
      <c r="F6" s="284" t="s">
        <v>1595</v>
      </c>
      <c r="G6" s="284" t="s">
        <v>1602</v>
      </c>
      <c r="H6" s="284" t="s">
        <v>1593</v>
      </c>
      <c r="I6" s="284" t="s">
        <v>1594</v>
      </c>
      <c r="J6" s="1476"/>
      <c r="K6" s="224"/>
    </row>
    <row r="7" spans="2:18" ht="18.75">
      <c r="D7" s="626">
        <v>333910878.75927788</v>
      </c>
      <c r="E7" s="120">
        <v>334230578.75927788</v>
      </c>
      <c r="F7" s="120">
        <v>339014494.61533237</v>
      </c>
      <c r="G7" s="120">
        <v>339334194.61533237</v>
      </c>
      <c r="H7" s="120">
        <v>203059494.61533237</v>
      </c>
      <c r="I7" s="120">
        <v>197955878.75927788</v>
      </c>
      <c r="J7" s="103">
        <v>10382052.045351988</v>
      </c>
      <c r="K7" s="609"/>
    </row>
    <row r="8" spans="2:18" s="95" customFormat="1" ht="18.75">
      <c r="D8" s="636" t="s">
        <v>1610</v>
      </c>
      <c r="J8" s="85"/>
      <c r="K8" s="609"/>
    </row>
    <row r="9" spans="2:18">
      <c r="C9" s="296"/>
      <c r="H9" s="297"/>
      <c r="I9" s="297"/>
      <c r="J9" s="1"/>
      <c r="P9" s="11"/>
      <c r="Q9" s="11"/>
      <c r="R9" s="11"/>
    </row>
    <row r="10" spans="2:18">
      <c r="C10" s="535" t="s">
        <v>922</v>
      </c>
      <c r="D10" s="643">
        <f>D7/$J$7</f>
        <v>32.162319867079525</v>
      </c>
      <c r="E10" s="643">
        <f t="shared" ref="E10:I10" si="0">E7/$J$7</f>
        <v>32.19311339408204</v>
      </c>
      <c r="F10" s="643">
        <f t="shared" si="0"/>
        <v>32.653900513541359</v>
      </c>
      <c r="G10" s="643">
        <f t="shared" si="0"/>
        <v>32.684694040543867</v>
      </c>
      <c r="H10" s="643">
        <f t="shared" si="0"/>
        <v>19.558705131539142</v>
      </c>
      <c r="I10" s="643">
        <f t="shared" si="0"/>
        <v>19.067124485077311</v>
      </c>
      <c r="J10" s="1"/>
      <c r="P10" s="11"/>
      <c r="Q10" s="11"/>
      <c r="R10" s="11"/>
    </row>
    <row r="11" spans="2:18" s="95" customFormat="1">
      <c r="C11" s="536" t="s">
        <v>221</v>
      </c>
      <c r="D11" s="537">
        <f>$J$7/D7</f>
        <v>3.1092284515942915E-2</v>
      </c>
      <c r="E11" s="537">
        <f t="shared" ref="E11:I11" si="1">$J$7/E7</f>
        <v>3.1062543959598111E-2</v>
      </c>
      <c r="F11" s="537">
        <f t="shared" si="1"/>
        <v>3.0624212858898943E-2</v>
      </c>
      <c r="G11" s="537">
        <f t="shared" si="1"/>
        <v>3.0595360591705274E-2</v>
      </c>
      <c r="H11" s="537">
        <f t="shared" si="1"/>
        <v>5.1128129049170169E-2</v>
      </c>
      <c r="I11" s="537">
        <f t="shared" si="1"/>
        <v>5.2446293135739459E-2</v>
      </c>
    </row>
    <row r="12" spans="2:18" s="95" customFormat="1">
      <c r="D12" s="641"/>
      <c r="E12" s="642"/>
    </row>
    <row r="13" spans="2:18" s="95" customFormat="1">
      <c r="D13" s="641"/>
      <c r="E13" s="642"/>
    </row>
    <row r="14" spans="2:18">
      <c r="B14" s="95"/>
      <c r="C14" s="95"/>
      <c r="D14" s="1"/>
      <c r="E14" s="1"/>
      <c r="F14" s="169"/>
      <c r="G14" s="1"/>
      <c r="H14" s="95"/>
      <c r="I14" s="95"/>
      <c r="J14" s="1"/>
      <c r="K14" s="37"/>
    </row>
    <row r="15" spans="2:18" ht="18.75">
      <c r="B15" s="95"/>
      <c r="C15" s="95"/>
      <c r="D15" s="1472" t="s">
        <v>1092</v>
      </c>
      <c r="E15" s="1472"/>
      <c r="F15" s="1472"/>
      <c r="G15" s="1472"/>
      <c r="H15" s="1472"/>
      <c r="I15" s="1472"/>
      <c r="J15" s="1"/>
      <c r="K15" s="36"/>
      <c r="L15" s="170"/>
      <c r="M15" s="170"/>
      <c r="N15" s="170"/>
    </row>
    <row r="16" spans="2:18" ht="18.75">
      <c r="B16" s="95"/>
      <c r="C16" s="95"/>
      <c r="D16" s="622" t="s">
        <v>1605</v>
      </c>
      <c r="E16" s="620" t="s">
        <v>1606</v>
      </c>
      <c r="F16" s="620" t="s">
        <v>1607</v>
      </c>
      <c r="G16" s="620" t="s">
        <v>1608</v>
      </c>
      <c r="H16" s="620" t="s">
        <v>478</v>
      </c>
      <c r="I16" s="620" t="s">
        <v>1609</v>
      </c>
      <c r="J16" s="1"/>
      <c r="K16" s="36"/>
      <c r="L16" s="170"/>
      <c r="M16" s="170"/>
      <c r="N16" s="170"/>
    </row>
    <row r="17" spans="2:18" s="38" customFormat="1" ht="120" customHeight="1">
      <c r="B17" s="97" t="s">
        <v>551</v>
      </c>
      <c r="C17" s="106" t="s">
        <v>1604</v>
      </c>
      <c r="D17" s="623" t="s">
        <v>1596</v>
      </c>
      <c r="E17" s="619" t="s">
        <v>1603</v>
      </c>
      <c r="F17" s="619" t="s">
        <v>1595</v>
      </c>
      <c r="G17" s="619" t="s">
        <v>1602</v>
      </c>
      <c r="H17" s="619" t="s">
        <v>1593</v>
      </c>
      <c r="I17" s="619" t="s">
        <v>1594</v>
      </c>
    </row>
    <row r="18" spans="2:18">
      <c r="B18" s="494" t="s">
        <v>459</v>
      </c>
      <c r="C18" s="610" t="s">
        <v>1494</v>
      </c>
      <c r="D18" s="624">
        <v>0.12745616482499067</v>
      </c>
      <c r="E18" s="616">
        <v>0.12733424978045521</v>
      </c>
      <c r="F18" s="616">
        <v>0.12553740526135962</v>
      </c>
      <c r="G18" s="616">
        <v>0.12541913156805395</v>
      </c>
      <c r="H18" s="616">
        <v>0.20958882065880266</v>
      </c>
      <c r="I18" s="616">
        <v>0.21499235216830018</v>
      </c>
      <c r="J18" s="1"/>
      <c r="L18" s="171"/>
      <c r="M18" s="171"/>
      <c r="N18" s="171"/>
    </row>
    <row r="19" spans="2:18" s="38" customFormat="1">
      <c r="B19" s="494" t="s">
        <v>0</v>
      </c>
      <c r="C19" s="610" t="s">
        <v>0</v>
      </c>
      <c r="D19" s="624">
        <v>0.20963677571722425</v>
      </c>
      <c r="E19" s="616">
        <v>0.20943625284033612</v>
      </c>
      <c r="F19" s="616">
        <v>0.20648084701931846</v>
      </c>
      <c r="G19" s="616">
        <v>0.20628631334767683</v>
      </c>
      <c r="H19" s="616">
        <v>0.34472655480899894</v>
      </c>
      <c r="I19" s="616">
        <v>0.35361415098524429</v>
      </c>
    </row>
    <row r="20" spans="2:18">
      <c r="B20" s="288" t="s">
        <v>3</v>
      </c>
      <c r="C20" s="610" t="s">
        <v>3</v>
      </c>
      <c r="D20" s="624">
        <v>0.20963677571722425</v>
      </c>
      <c r="E20" s="616">
        <v>0.20943625284033612</v>
      </c>
      <c r="F20" s="616">
        <v>0.20648084701931846</v>
      </c>
      <c r="G20" s="616">
        <v>0.20628631334767683</v>
      </c>
      <c r="H20" s="616" t="s">
        <v>665</v>
      </c>
      <c r="I20" s="616" t="s">
        <v>665</v>
      </c>
      <c r="J20" s="1"/>
      <c r="L20" s="170"/>
      <c r="M20" s="170"/>
      <c r="N20" s="170"/>
    </row>
    <row r="21" spans="2:18">
      <c r="B21" s="495" t="s">
        <v>468</v>
      </c>
      <c r="C21" s="611" t="s">
        <v>468</v>
      </c>
      <c r="D21" s="624">
        <v>2.0484507798654485E-2</v>
      </c>
      <c r="E21" s="616">
        <v>2.0464913848969986E-2</v>
      </c>
      <c r="F21" s="616">
        <v>2.0176128480173403E-2</v>
      </c>
      <c r="G21" s="616">
        <v>2.0157119761401564E-2</v>
      </c>
      <c r="H21" s="616">
        <v>3.3684709069907899E-2</v>
      </c>
      <c r="I21" s="616">
        <v>3.4553154181986727E-2</v>
      </c>
    </row>
    <row r="22" spans="2:18">
      <c r="B22" s="497" t="s">
        <v>455</v>
      </c>
      <c r="C22" s="612" t="s">
        <v>455</v>
      </c>
      <c r="D22" s="624">
        <v>8.6430247817129893E-2</v>
      </c>
      <c r="E22" s="616">
        <v>8.6347575099601434E-2</v>
      </c>
      <c r="F22" s="616" t="s">
        <v>665</v>
      </c>
      <c r="G22" s="616" t="s">
        <v>665</v>
      </c>
      <c r="H22" s="616" t="s">
        <v>665</v>
      </c>
      <c r="I22" s="616">
        <v>0.14579006282048787</v>
      </c>
    </row>
    <row r="23" spans="2:18">
      <c r="B23" s="497" t="s">
        <v>1597</v>
      </c>
      <c r="C23" s="613" t="s">
        <v>1598</v>
      </c>
      <c r="D23" s="624" t="s">
        <v>665</v>
      </c>
      <c r="E23" s="616" t="s">
        <v>665</v>
      </c>
      <c r="F23" s="616">
        <v>0.16500915301219213</v>
      </c>
      <c r="G23" s="616">
        <v>0.16485369144346401</v>
      </c>
      <c r="H23" s="616">
        <v>0.27548819975792688</v>
      </c>
      <c r="I23" s="616" t="s">
        <v>665</v>
      </c>
      <c r="J23" s="1"/>
      <c r="P23" s="11"/>
      <c r="Q23" s="11"/>
      <c r="R23" s="11"/>
    </row>
    <row r="24" spans="2:18" s="95" customFormat="1">
      <c r="B24" s="288" t="s">
        <v>1599</v>
      </c>
      <c r="C24" s="610" t="s">
        <v>1600</v>
      </c>
      <c r="D24" s="624">
        <v>6.5816600048905285E-2</v>
      </c>
      <c r="E24" s="616">
        <v>6.5753644806707687E-2</v>
      </c>
      <c r="F24" s="616" t="s">
        <v>665</v>
      </c>
      <c r="G24" s="616" t="s">
        <v>665</v>
      </c>
      <c r="H24" s="616" t="s">
        <v>665</v>
      </c>
      <c r="I24" s="616">
        <v>0.11101907605382431</v>
      </c>
    </row>
    <row r="25" spans="2:18" s="95" customFormat="1">
      <c r="B25" s="288" t="s">
        <v>451</v>
      </c>
      <c r="C25" s="610" t="s">
        <v>8</v>
      </c>
      <c r="D25" s="624" t="s">
        <v>665</v>
      </c>
      <c r="E25" s="616" t="s">
        <v>665</v>
      </c>
      <c r="F25" s="616" t="s">
        <v>665</v>
      </c>
      <c r="G25" s="616" t="s">
        <v>665</v>
      </c>
      <c r="H25" s="616" t="s">
        <v>665</v>
      </c>
      <c r="I25" s="616" t="s">
        <v>665</v>
      </c>
    </row>
    <row r="26" spans="2:18" s="95" customFormat="1">
      <c r="B26" s="287" t="s">
        <v>5</v>
      </c>
      <c r="C26" s="614" t="s">
        <v>5</v>
      </c>
      <c r="D26" s="624">
        <v>1.9765753139052572E-2</v>
      </c>
      <c r="E26" s="616">
        <v>2.1710760358723071E-2</v>
      </c>
      <c r="F26" s="616">
        <v>1.9468194147535738E-2</v>
      </c>
      <c r="G26" s="616">
        <v>2.1384228631086886E-2</v>
      </c>
      <c r="H26" s="616">
        <v>3.2502789453419903E-2</v>
      </c>
      <c r="I26" s="616">
        <v>3.3340762807180173E-2</v>
      </c>
    </row>
    <row r="27" spans="2:18" s="95" customFormat="1">
      <c r="B27" s="498" t="s">
        <v>6</v>
      </c>
      <c r="C27" s="615" t="s">
        <v>6</v>
      </c>
      <c r="D27" s="624">
        <v>8.3854710286889716E-3</v>
      </c>
      <c r="E27" s="616">
        <v>7.3700617374514296E-3</v>
      </c>
      <c r="F27" s="616">
        <v>8.259233880772739E-3</v>
      </c>
      <c r="G27" s="616">
        <v>7.2592153667047484E-3</v>
      </c>
      <c r="H27" s="616">
        <v>1.3789062192359961E-2</v>
      </c>
      <c r="I27" s="616">
        <v>1.4144566039409773E-2</v>
      </c>
    </row>
    <row r="28" spans="2:18" s="95" customFormat="1">
      <c r="B28" s="479" t="s">
        <v>11</v>
      </c>
      <c r="C28" s="610" t="s">
        <v>7</v>
      </c>
      <c r="D28" s="624">
        <v>5.4864939016279264E-2</v>
      </c>
      <c r="E28" s="616">
        <v>5.4812459314785116E-2</v>
      </c>
      <c r="F28" s="616">
        <v>5.4038987391341629E-2</v>
      </c>
      <c r="G28" s="616">
        <v>5.3988075150420561E-2</v>
      </c>
      <c r="H28" s="616">
        <v>9.0219864058583732E-2</v>
      </c>
      <c r="I28" s="616">
        <v>9.2545874943566794E-2</v>
      </c>
    </row>
    <row r="29" spans="2:18" s="95" customFormat="1">
      <c r="B29" s="606" t="s">
        <v>1496</v>
      </c>
      <c r="C29" s="1109" t="s">
        <v>1495</v>
      </c>
      <c r="D29" s="625">
        <v>1.3341883368860488E-2</v>
      </c>
      <c r="E29" s="617">
        <v>1.3329121520052821E-2</v>
      </c>
      <c r="F29" s="617">
        <v>1.3141031049586624E-2</v>
      </c>
      <c r="G29" s="617">
        <v>1.312865037091286E-2</v>
      </c>
      <c r="H29" s="617" t="s">
        <v>665</v>
      </c>
      <c r="I29" s="617" t="s">
        <v>665</v>
      </c>
    </row>
    <row r="30" spans="2:18" s="95" customFormat="1">
      <c r="B30" s="606" t="s">
        <v>1505</v>
      </c>
      <c r="C30" s="606" t="s">
        <v>447</v>
      </c>
      <c r="D30" s="625">
        <v>0.18418088152298989</v>
      </c>
      <c r="E30" s="617">
        <v>0.18400470785258102</v>
      </c>
      <c r="F30" s="617">
        <v>0.18140817273840121</v>
      </c>
      <c r="G30" s="617">
        <v>0.18123726101260176</v>
      </c>
      <c r="H30" s="617" t="s">
        <v>665</v>
      </c>
      <c r="I30" s="617" t="s">
        <v>665</v>
      </c>
    </row>
    <row r="31" spans="2:18" s="95" customFormat="1">
      <c r="D31" s="632">
        <f t="shared" ref="D31:I31" si="2">SUM(D18:D30)</f>
        <v>1.0000000000000002</v>
      </c>
      <c r="E31" s="632">
        <f t="shared" si="2"/>
        <v>1</v>
      </c>
      <c r="F31" s="632">
        <f t="shared" si="2"/>
        <v>1</v>
      </c>
      <c r="G31" s="632">
        <f t="shared" si="2"/>
        <v>0.99999999999999989</v>
      </c>
      <c r="H31" s="632">
        <f t="shared" si="2"/>
        <v>1</v>
      </c>
      <c r="I31" s="632">
        <f t="shared" si="2"/>
        <v>1</v>
      </c>
    </row>
    <row r="32" spans="2:18" s="95" customFormat="1">
      <c r="B32"/>
      <c r="C32"/>
      <c r="D32" s="633"/>
      <c r="E32" s="74"/>
      <c r="F32" s="74"/>
      <c r="G32" s="74"/>
      <c r="H32" s="74"/>
      <c r="I32" s="74"/>
    </row>
    <row r="33" spans="2:9" s="95" customFormat="1">
      <c r="B33"/>
      <c r="C33"/>
      <c r="D33" s="74"/>
      <c r="E33" s="74"/>
      <c r="F33" s="74"/>
      <c r="G33" s="74"/>
      <c r="H33" s="117"/>
      <c r="I33" s="117"/>
    </row>
    <row r="34" spans="2:9" s="95" customFormat="1" ht="48" customHeight="1">
      <c r="B34"/>
      <c r="C34"/>
      <c r="D34" s="74"/>
      <c r="E34" s="74"/>
      <c r="F34" s="74"/>
      <c r="G34" s="74"/>
      <c r="H34" s="74"/>
      <c r="I34" s="74"/>
    </row>
    <row r="35" spans="2:9" s="95" customFormat="1">
      <c r="B35"/>
      <c r="C35"/>
      <c r="D35" s="74"/>
      <c r="E35" s="74"/>
      <c r="F35" s="74"/>
      <c r="G35" s="74"/>
      <c r="H35" s="74"/>
      <c r="I35" s="74"/>
    </row>
    <row r="36" spans="2:9" s="95" customFormat="1">
      <c r="B36"/>
      <c r="C36"/>
      <c r="D36" s="74"/>
      <c r="E36" s="74"/>
      <c r="F36" s="74"/>
      <c r="G36" s="74"/>
      <c r="H36" s="74"/>
      <c r="I36" s="74"/>
    </row>
    <row r="37" spans="2:9" s="95" customFormat="1">
      <c r="B37"/>
      <c r="C37"/>
      <c r="D37" s="74"/>
      <c r="E37" s="74"/>
      <c r="F37" s="74"/>
      <c r="G37" s="74"/>
      <c r="H37" s="74"/>
      <c r="I37" s="74"/>
    </row>
    <row r="38" spans="2:9">
      <c r="B38"/>
      <c r="C38"/>
    </row>
    <row r="39" spans="2:9">
      <c r="B39"/>
      <c r="C39"/>
    </row>
    <row r="40" spans="2:9">
      <c r="B40"/>
      <c r="C40"/>
    </row>
    <row r="41" spans="2:9">
      <c r="B41"/>
      <c r="C41"/>
    </row>
    <row r="42" spans="2:9">
      <c r="B42"/>
      <c r="C42"/>
    </row>
    <row r="43" spans="2:9">
      <c r="B43"/>
      <c r="C43"/>
    </row>
    <row r="44" spans="2:9">
      <c r="B44"/>
      <c r="C44"/>
    </row>
  </sheetData>
  <mergeCells count="3">
    <mergeCell ref="D15:I15"/>
    <mergeCell ref="D5:I5"/>
    <mergeCell ref="J5:J6"/>
  </mergeCells>
  <conditionalFormatting sqref="L20:N20 L15:N16">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5"/>
  <sheetViews>
    <sheetView showGridLines="0" zoomScale="80" zoomScaleNormal="80" workbookViewId="0">
      <selection activeCell="C15" sqref="C15"/>
    </sheetView>
  </sheetViews>
  <sheetFormatPr defaultColWidth="9.140625" defaultRowHeight="15"/>
  <cols>
    <col min="1" max="1" width="5.28515625" style="1" customWidth="1"/>
    <col min="2" max="2" width="30.28515625" style="1" customWidth="1"/>
    <col min="3" max="3" width="27.5703125" style="1" customWidth="1"/>
    <col min="4" max="4" width="21.7109375" style="119" customWidth="1"/>
    <col min="5" max="5" width="21.7109375" style="118" customWidth="1"/>
    <col min="6" max="6" width="21.7109375" style="119" customWidth="1"/>
    <col min="7" max="7" width="21.7109375" style="118" customWidth="1"/>
    <col min="8" max="9" width="21.7109375" style="82" customWidth="1"/>
    <col min="10" max="10" width="16.140625" style="36" customWidth="1"/>
    <col min="11" max="13" width="14.7109375" style="1" customWidth="1"/>
    <col min="14" max="15" width="9.140625" style="1"/>
    <col min="16" max="16" width="12.28515625" style="1" customWidth="1"/>
    <col min="17" max="17" width="14.7109375" style="1" customWidth="1"/>
    <col min="18" max="18" width="9.140625" style="1"/>
    <col min="19" max="19" width="14.7109375" style="1" customWidth="1"/>
    <col min="20" max="20" width="9.140625" style="1"/>
    <col min="21" max="21" width="11.42578125" style="1" customWidth="1"/>
    <col min="22" max="16384" width="9.140625" style="1"/>
  </cols>
  <sheetData>
    <row r="1" spans="2:18" s="95" customFormat="1"/>
    <row r="2" spans="2:18" s="95" customFormat="1" ht="16.5" customHeight="1">
      <c r="B2" s="358" t="s">
        <v>4592</v>
      </c>
      <c r="C2" s="358"/>
      <c r="F2" s="358"/>
      <c r="H2" s="358"/>
      <c r="I2" s="358"/>
    </row>
    <row r="3" spans="2:18" s="95" customFormat="1" ht="16.5" customHeight="1">
      <c r="B3" s="191" t="s">
        <v>4591</v>
      </c>
      <c r="C3" s="191"/>
      <c r="F3" s="502"/>
      <c r="H3" s="502"/>
      <c r="I3" s="502"/>
    </row>
    <row r="5" spans="2:18" ht="22.5" customHeight="1">
      <c r="D5" s="1473" t="s">
        <v>1073</v>
      </c>
      <c r="E5" s="1474"/>
      <c r="F5" s="1474"/>
      <c r="G5" s="1474"/>
      <c r="H5" s="1474"/>
      <c r="I5" s="1475"/>
    </row>
    <row r="6" spans="2:18" ht="90">
      <c r="D6" s="284" t="s">
        <v>1596</v>
      </c>
      <c r="E6" s="284" t="s">
        <v>1603</v>
      </c>
      <c r="F6" s="284" t="s">
        <v>1595</v>
      </c>
      <c r="G6" s="284" t="s">
        <v>1602</v>
      </c>
      <c r="H6" s="284" t="s">
        <v>1593</v>
      </c>
      <c r="I6" s="284" t="s">
        <v>1594</v>
      </c>
      <c r="J6" s="608"/>
      <c r="K6" s="224"/>
    </row>
    <row r="7" spans="2:18" ht="18.75">
      <c r="D7" s="627">
        <v>333481860.98390257</v>
      </c>
      <c r="E7" s="120">
        <v>333765630.98390257</v>
      </c>
      <c r="F7" s="120">
        <v>347666045.22452378</v>
      </c>
      <c r="G7" s="120">
        <v>347949815.22452378</v>
      </c>
      <c r="H7" s="120">
        <v>230611045.22452378</v>
      </c>
      <c r="I7" s="120">
        <v>216426860.9839026</v>
      </c>
      <c r="J7" s="608"/>
      <c r="K7" s="609"/>
    </row>
    <row r="8" spans="2:18" s="95" customFormat="1" ht="18.75">
      <c r="D8" s="635" t="s">
        <v>1610</v>
      </c>
      <c r="J8" s="85"/>
      <c r="K8" s="609"/>
    </row>
    <row r="9" spans="2:18">
      <c r="C9" s="296"/>
      <c r="H9" s="297"/>
      <c r="I9" s="297"/>
      <c r="J9" s="1"/>
      <c r="P9" s="11"/>
      <c r="Q9" s="11"/>
      <c r="R9" s="11"/>
    </row>
    <row r="10" spans="2:18">
      <c r="C10" s="296"/>
      <c r="H10" s="297"/>
      <c r="I10" s="297"/>
      <c r="J10" s="1"/>
      <c r="P10" s="11"/>
      <c r="Q10" s="11"/>
      <c r="R10" s="11"/>
    </row>
    <row r="11" spans="2:18" s="95" customFormat="1"/>
    <row r="12" spans="2:18">
      <c r="B12"/>
      <c r="C12"/>
      <c r="D12" s="1"/>
      <c r="E12" s="1"/>
      <c r="F12" s="169"/>
      <c r="G12" s="1"/>
      <c r="H12"/>
      <c r="I12"/>
      <c r="J12" s="1"/>
      <c r="K12" s="37"/>
    </row>
    <row r="13" spans="2:18" ht="18.75">
      <c r="B13"/>
      <c r="C13"/>
      <c r="D13" s="1472" t="s">
        <v>1092</v>
      </c>
      <c r="E13" s="1472"/>
      <c r="F13" s="1472"/>
      <c r="G13" s="1472"/>
      <c r="H13" s="1472"/>
      <c r="I13" s="1472"/>
      <c r="J13" s="1"/>
      <c r="K13" s="36"/>
      <c r="L13" s="170"/>
      <c r="M13" s="170"/>
      <c r="N13" s="170"/>
    </row>
    <row r="14" spans="2:18" ht="18.75">
      <c r="B14" s="95"/>
      <c r="C14" s="95"/>
      <c r="D14" s="628" t="s">
        <v>1605</v>
      </c>
      <c r="E14" s="620" t="s">
        <v>1606</v>
      </c>
      <c r="F14" s="620" t="s">
        <v>1607</v>
      </c>
      <c r="G14" s="620" t="s">
        <v>1608</v>
      </c>
      <c r="H14" s="620" t="s">
        <v>478</v>
      </c>
      <c r="I14" s="620" t="s">
        <v>1609</v>
      </c>
      <c r="J14" s="1"/>
      <c r="K14" s="36"/>
      <c r="L14" s="170"/>
      <c r="M14" s="170"/>
      <c r="N14" s="170"/>
    </row>
    <row r="15" spans="2:18" s="38" customFormat="1" ht="90">
      <c r="B15" s="97" t="s">
        <v>547</v>
      </c>
      <c r="C15" s="106" t="s">
        <v>1604</v>
      </c>
      <c r="D15" s="629" t="s">
        <v>1596</v>
      </c>
      <c r="E15" s="619" t="s">
        <v>1603</v>
      </c>
      <c r="F15" s="619" t="s">
        <v>1595</v>
      </c>
      <c r="G15" s="619" t="s">
        <v>1602</v>
      </c>
      <c r="H15" s="619" t="s">
        <v>1593</v>
      </c>
      <c r="I15" s="619" t="s">
        <v>1594</v>
      </c>
    </row>
    <row r="16" spans="2:18">
      <c r="B16" s="494" t="s">
        <v>459</v>
      </c>
      <c r="C16" s="610" t="s">
        <v>1494</v>
      </c>
      <c r="D16" s="630">
        <v>0.12587191362119157</v>
      </c>
      <c r="E16" s="616">
        <v>0.12576489639229657</v>
      </c>
      <c r="F16" s="616">
        <v>0.12073655330042879</v>
      </c>
      <c r="G16" s="616">
        <v>0.12063808676809867</v>
      </c>
      <c r="H16" s="616">
        <v>0.18202076990341901</v>
      </c>
      <c r="I16" s="616">
        <v>0.19395004764737631</v>
      </c>
      <c r="J16" s="1"/>
      <c r="L16" s="171"/>
      <c r="M16" s="171"/>
      <c r="N16" s="171"/>
    </row>
    <row r="17" spans="2:18" s="38" customFormat="1">
      <c r="B17" s="494" t="s">
        <v>0</v>
      </c>
      <c r="C17" s="610" t="s">
        <v>0</v>
      </c>
      <c r="D17" s="630">
        <v>0.20990646925584644</v>
      </c>
      <c r="E17" s="616">
        <v>0.20972800522824378</v>
      </c>
      <c r="F17" s="616">
        <v>0.20134264177220351</v>
      </c>
      <c r="G17" s="616">
        <v>0.20117843705371896</v>
      </c>
      <c r="H17" s="616">
        <v>0.30354140206878527</v>
      </c>
      <c r="I17" s="616">
        <v>0.32343489935478231</v>
      </c>
    </row>
    <row r="18" spans="2:18">
      <c r="B18" s="288" t="s">
        <v>3</v>
      </c>
      <c r="C18" s="610" t="s">
        <v>3</v>
      </c>
      <c r="D18" s="630">
        <v>0.1532317225567679</v>
      </c>
      <c r="E18" s="616">
        <v>0.15310144381661794</v>
      </c>
      <c r="F18" s="616">
        <v>0.14698012849370856</v>
      </c>
      <c r="G18" s="616">
        <v>0.14686025904921485</v>
      </c>
      <c r="H18" s="616" t="s">
        <v>665</v>
      </c>
      <c r="I18" s="616" t="s">
        <v>665</v>
      </c>
      <c r="J18" s="1"/>
      <c r="L18" s="170"/>
      <c r="M18" s="170"/>
      <c r="N18" s="170"/>
    </row>
    <row r="19" spans="2:18">
      <c r="B19" s="495" t="s">
        <v>468</v>
      </c>
      <c r="C19" s="611" t="s">
        <v>468</v>
      </c>
      <c r="D19" s="630">
        <v>3.0766291065214064E-2</v>
      </c>
      <c r="E19" s="616">
        <v>3.0740133337739731E-2</v>
      </c>
      <c r="F19" s="616">
        <v>2.951107863689726E-2</v>
      </c>
      <c r="G19" s="616">
        <v>2.9487010916730807E-2</v>
      </c>
      <c r="H19" s="616">
        <v>4.4490496931796242E-2</v>
      </c>
      <c r="I19" s="616">
        <v>4.7406315248286666E-2</v>
      </c>
    </row>
    <row r="20" spans="2:18">
      <c r="B20" s="497" t="s">
        <v>455</v>
      </c>
      <c r="C20" s="612" t="s">
        <v>455</v>
      </c>
      <c r="D20" s="630">
        <v>9.9522654401889815E-2</v>
      </c>
      <c r="E20" s="616">
        <v>9.9438039507431172E-2</v>
      </c>
      <c r="F20" s="616" t="s">
        <v>665</v>
      </c>
      <c r="G20" s="616" t="s">
        <v>665</v>
      </c>
      <c r="H20" s="616" t="s">
        <v>665</v>
      </c>
      <c r="I20" s="616">
        <v>0.15334972678122671</v>
      </c>
    </row>
    <row r="21" spans="2:18">
      <c r="B21" s="497" t="s">
        <v>1597</v>
      </c>
      <c r="C21" s="613" t="s">
        <v>1598</v>
      </c>
      <c r="D21" s="630" t="s">
        <v>665</v>
      </c>
      <c r="E21" s="616" t="s">
        <v>665</v>
      </c>
      <c r="F21" s="616">
        <v>0.25134305298088944</v>
      </c>
      <c r="G21" s="616">
        <v>0.25113807049484221</v>
      </c>
      <c r="H21" s="616">
        <v>0.37892133544361212</v>
      </c>
      <c r="I21" s="616" t="s">
        <v>665</v>
      </c>
      <c r="J21" s="1"/>
      <c r="P21" s="11"/>
      <c r="Q21" s="11"/>
      <c r="R21" s="11"/>
    </row>
    <row r="22" spans="2:18" s="95" customFormat="1">
      <c r="B22" s="288" t="s">
        <v>1599</v>
      </c>
      <c r="C22" s="610" t="s">
        <v>1600</v>
      </c>
      <c r="D22" s="630">
        <v>0.11997732310194208</v>
      </c>
      <c r="E22" s="616">
        <v>0.11987531749736177</v>
      </c>
      <c r="F22" s="616" t="s">
        <v>665</v>
      </c>
      <c r="G22" s="616" t="s">
        <v>665</v>
      </c>
      <c r="H22" s="616" t="s">
        <v>665</v>
      </c>
      <c r="I22" s="616">
        <v>0.18486735334981591</v>
      </c>
    </row>
    <row r="23" spans="2:18" s="95" customFormat="1">
      <c r="B23" s="288" t="s">
        <v>451</v>
      </c>
      <c r="C23" s="610" t="s">
        <v>8</v>
      </c>
      <c r="D23" s="630">
        <v>1.9311395171537876E-3</v>
      </c>
      <c r="E23" s="616">
        <v>1.929497648099843E-3</v>
      </c>
      <c r="F23" s="616">
        <v>1.8523523043042728E-3</v>
      </c>
      <c r="G23" s="616">
        <v>1.8508416208942147E-3</v>
      </c>
      <c r="H23" s="616">
        <v>2.792580899032825E-3</v>
      </c>
      <c r="I23" s="616">
        <v>2.9756010740639976E-3</v>
      </c>
    </row>
    <row r="24" spans="2:18" s="95" customFormat="1">
      <c r="B24" s="287" t="s">
        <v>5</v>
      </c>
      <c r="C24" s="614" t="s">
        <v>5</v>
      </c>
      <c r="D24" s="630">
        <v>1.6822504178932836E-2</v>
      </c>
      <c r="E24" s="616">
        <v>1.8479853608107055E-2</v>
      </c>
      <c r="F24" s="616">
        <v>1.6136174576315169E-2</v>
      </c>
      <c r="G24" s="616">
        <v>1.7726521843444504E-2</v>
      </c>
      <c r="H24" s="616">
        <v>2.432667522294122E-2</v>
      </c>
      <c r="I24" s="616">
        <v>2.5920996934004695E-2</v>
      </c>
    </row>
    <row r="25" spans="2:18" s="95" customFormat="1">
      <c r="B25" s="498" t="s">
        <v>6</v>
      </c>
      <c r="C25" s="615" t="s">
        <v>6</v>
      </c>
      <c r="D25" s="630">
        <v>6.8369535700475697E-3</v>
      </c>
      <c r="E25" s="616">
        <v>6.0096960675281169E-3</v>
      </c>
      <c r="F25" s="616">
        <v>6.5580174748660573E-3</v>
      </c>
      <c r="G25" s="616">
        <v>5.764710634220873E-3</v>
      </c>
      <c r="H25" s="616">
        <v>9.886777095954721E-3</v>
      </c>
      <c r="I25" s="616">
        <v>1.053473672184148E-2</v>
      </c>
    </row>
    <row r="26" spans="2:18" s="95" customFormat="1">
      <c r="B26" s="479" t="s">
        <v>11</v>
      </c>
      <c r="C26" s="610" t="s">
        <v>7</v>
      </c>
      <c r="D26" s="630">
        <v>3.7356154734309033E-2</v>
      </c>
      <c r="E26" s="616">
        <v>3.7324394256162421E-2</v>
      </c>
      <c r="F26" s="616">
        <v>3.5832087059162895E-2</v>
      </c>
      <c r="G26" s="616">
        <v>3.5802864249148705E-2</v>
      </c>
      <c r="H26" s="616">
        <v>5.4019962434458564E-2</v>
      </c>
      <c r="I26" s="616">
        <v>5.7560322888601946E-2</v>
      </c>
    </row>
    <row r="27" spans="2:18" s="95" customFormat="1">
      <c r="B27" s="606" t="s">
        <v>1496</v>
      </c>
      <c r="C27" s="1109" t="s">
        <v>1495</v>
      </c>
      <c r="D27" s="631">
        <v>1.335904743621137E-2</v>
      </c>
      <c r="E27" s="617">
        <v>1.3347689475597514E-2</v>
      </c>
      <c r="F27" s="617">
        <v>1.281402098707381E-2</v>
      </c>
      <c r="G27" s="617">
        <v>1.2803570529633114E-2</v>
      </c>
      <c r="H27" s="617" t="s">
        <v>665</v>
      </c>
      <c r="I27" s="617" t="s">
        <v>665</v>
      </c>
    </row>
    <row r="28" spans="2:18" s="95" customFormat="1">
      <c r="B28" s="606" t="s">
        <v>1505</v>
      </c>
      <c r="C28" s="606" t="s">
        <v>447</v>
      </c>
      <c r="D28" s="631">
        <v>0.18441782656049366</v>
      </c>
      <c r="E28" s="617">
        <v>0.18426103316481418</v>
      </c>
      <c r="F28" s="617">
        <v>0.17689389241415024</v>
      </c>
      <c r="G28" s="617">
        <v>0.17674962684005308</v>
      </c>
      <c r="H28" s="617" t="s">
        <v>665</v>
      </c>
      <c r="I28" s="617" t="s">
        <v>665</v>
      </c>
    </row>
    <row r="29" spans="2:18" s="95" customFormat="1">
      <c r="D29" s="632">
        <f>SUM(D16:D28)</f>
        <v>1</v>
      </c>
      <c r="E29" s="618">
        <f>SUM(E16:E28)</f>
        <v>1</v>
      </c>
      <c r="F29" s="618">
        <f>SUM(F16:F28)</f>
        <v>1</v>
      </c>
      <c r="G29" s="618">
        <f>SUM(G16:G28)</f>
        <v>1</v>
      </c>
      <c r="H29" s="618">
        <f>SUM(H16:H28)</f>
        <v>1</v>
      </c>
      <c r="I29" s="618">
        <f t="shared" ref="I29" si="0">SUM(I16:I28)</f>
        <v>1</v>
      </c>
    </row>
    <row r="30" spans="2:18" s="95" customFormat="1">
      <c r="D30" s="633"/>
      <c r="E30" s="74"/>
      <c r="F30" s="74"/>
      <c r="G30" s="74"/>
      <c r="H30" s="74"/>
      <c r="I30" s="74"/>
    </row>
    <row r="31" spans="2:18" s="95" customFormat="1">
      <c r="D31" s="74"/>
      <c r="E31" s="74"/>
      <c r="F31" s="74"/>
      <c r="G31" s="74"/>
      <c r="H31" s="117"/>
      <c r="I31" s="117"/>
    </row>
    <row r="32" spans="2:18" s="95" customFormat="1" ht="48" customHeight="1">
      <c r="D32" s="74"/>
      <c r="E32" s="74"/>
      <c r="F32" s="74"/>
      <c r="G32" s="74"/>
      <c r="H32" s="74"/>
      <c r="I32" s="74"/>
    </row>
    <row r="33" spans="4:9" s="95" customFormat="1">
      <c r="D33" s="74"/>
      <c r="E33" s="74"/>
      <c r="F33" s="74"/>
      <c r="G33" s="74"/>
      <c r="H33" s="74"/>
      <c r="I33" s="74"/>
    </row>
    <row r="34" spans="4:9" s="95" customFormat="1">
      <c r="D34" s="74"/>
      <c r="E34" s="74"/>
      <c r="F34" s="74"/>
      <c r="G34" s="74"/>
      <c r="H34" s="74"/>
      <c r="I34" s="74"/>
    </row>
    <row r="35" spans="4:9" s="95" customFormat="1">
      <c r="D35" s="74"/>
      <c r="E35" s="74"/>
      <c r="F35" s="74"/>
      <c r="G35" s="74"/>
      <c r="H35" s="74"/>
      <c r="I35" s="74"/>
    </row>
  </sheetData>
  <mergeCells count="2">
    <mergeCell ref="D13:I13"/>
    <mergeCell ref="D5:I5"/>
  </mergeCells>
  <conditionalFormatting sqref="L18:N18 L13:N14">
    <cfRule type="colorScale" priority="16">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Y42"/>
  <sheetViews>
    <sheetView showGridLines="0" zoomScale="80" zoomScaleNormal="80" workbookViewId="0">
      <selection activeCell="R8" sqref="R8"/>
    </sheetView>
  </sheetViews>
  <sheetFormatPr defaultRowHeight="15"/>
  <cols>
    <col min="1" max="1" width="3.140625" style="95" customWidth="1"/>
    <col min="2" max="2" width="34.85546875" style="95" customWidth="1"/>
    <col min="3" max="3" width="24.42578125" style="95" customWidth="1"/>
    <col min="4" max="4" width="12.85546875" style="95" customWidth="1"/>
    <col min="5" max="5" width="12.85546875" style="89" customWidth="1"/>
    <col min="6" max="6" width="12.85546875" style="95" customWidth="1"/>
    <col min="7" max="11" width="12.85546875" style="89" customWidth="1"/>
    <col min="12" max="12" width="12.85546875" style="122" customWidth="1"/>
    <col min="13" max="13" width="12.85546875" style="95" customWidth="1"/>
    <col min="14" max="14" width="14.140625" style="95" customWidth="1"/>
    <col min="15" max="15" width="14" style="95" customWidth="1"/>
    <col min="16" max="16" width="3.85546875" style="122" customWidth="1"/>
    <col min="17" max="17" width="10.7109375" style="271" customWidth="1"/>
    <col min="18" max="18" width="10.7109375" style="95" customWidth="1"/>
    <col min="19" max="22" width="13.7109375" style="95" customWidth="1"/>
    <col min="23" max="23" width="9.140625" style="95"/>
    <col min="24" max="24" width="97.42578125" style="95" customWidth="1"/>
    <col min="25" max="25" width="69.140625" style="95" customWidth="1"/>
    <col min="26" max="16384" width="9.140625" style="95"/>
  </cols>
  <sheetData>
    <row r="1" spans="2:25">
      <c r="E1" s="86"/>
      <c r="F1" s="87"/>
      <c r="G1" s="87"/>
      <c r="H1" s="87"/>
      <c r="I1" s="87"/>
      <c r="J1" s="87"/>
      <c r="K1" s="87"/>
      <c r="L1" s="573"/>
      <c r="M1" s="87"/>
      <c r="P1" s="270"/>
      <c r="Q1" s="95"/>
    </row>
    <row r="2" spans="2:25" ht="17.25" customHeight="1">
      <c r="B2" s="1478" t="s">
        <v>1601</v>
      </c>
      <c r="C2" s="1478"/>
      <c r="D2" s="1478"/>
      <c r="E2" s="1478"/>
      <c r="F2" s="1478"/>
      <c r="G2" s="1478"/>
      <c r="H2" s="1478"/>
      <c r="I2" s="1478"/>
      <c r="J2" s="1478"/>
      <c r="K2" s="1478"/>
      <c r="M2" s="87"/>
      <c r="P2" s="270"/>
      <c r="Q2" s="95"/>
    </row>
    <row r="3" spans="2:25" ht="17.25" customHeight="1">
      <c r="B3" s="520"/>
      <c r="C3" s="520"/>
      <c r="D3" s="520"/>
      <c r="E3" s="520"/>
      <c r="F3" s="520"/>
      <c r="G3" s="520"/>
      <c r="H3" s="520"/>
      <c r="I3" s="520"/>
      <c r="J3" s="520"/>
      <c r="K3" s="520"/>
      <c r="M3" s="87"/>
      <c r="P3" s="270"/>
      <c r="Q3" s="95"/>
    </row>
    <row r="4" spans="2:25" ht="17.25" customHeight="1">
      <c r="B4" s="520" t="s">
        <v>604</v>
      </c>
      <c r="C4" s="520"/>
      <c r="D4" s="520"/>
      <c r="E4" s="520"/>
      <c r="F4" s="520"/>
      <c r="G4" s="520"/>
      <c r="H4" s="520"/>
      <c r="I4" s="520"/>
      <c r="J4" s="520"/>
      <c r="K4" s="520"/>
      <c r="M4" s="87"/>
      <c r="P4" s="270"/>
      <c r="Q4" s="95"/>
    </row>
    <row r="5" spans="2:25">
      <c r="B5" s="575" t="s">
        <v>1591</v>
      </c>
      <c r="L5" s="574"/>
    </row>
    <row r="6" spans="2:25" ht="20.25" customHeight="1">
      <c r="B6" s="640" t="s">
        <v>1612</v>
      </c>
      <c r="C6" s="640"/>
      <c r="D6" s="5"/>
      <c r="F6" s="5"/>
      <c r="G6" s="95"/>
      <c r="H6" s="95"/>
      <c r="I6" s="95"/>
      <c r="J6" s="95"/>
      <c r="K6" s="95"/>
      <c r="L6" s="575"/>
      <c r="M6" s="5"/>
      <c r="N6" s="5"/>
      <c r="O6" s="5"/>
      <c r="P6" s="89"/>
      <c r="Q6" s="95"/>
    </row>
    <row r="7" spans="2:25" ht="20.25" customHeight="1">
      <c r="D7" s="5"/>
      <c r="F7" s="5"/>
      <c r="G7" s="1477" t="s">
        <v>666</v>
      </c>
      <c r="H7" s="1477"/>
      <c r="I7" s="1477"/>
      <c r="J7" s="1477"/>
      <c r="K7" s="1477"/>
      <c r="L7" s="575"/>
      <c r="M7" s="5"/>
      <c r="N7" s="5"/>
      <c r="O7" s="5"/>
      <c r="P7" s="89"/>
      <c r="Q7" s="95"/>
    </row>
    <row r="8" spans="2:25" s="1" customFormat="1" ht="110.25" customHeight="1">
      <c r="B8" s="655" t="s">
        <v>547</v>
      </c>
      <c r="C8" s="655" t="s">
        <v>2511</v>
      </c>
      <c r="D8" s="656" t="s">
        <v>1617</v>
      </c>
      <c r="E8" s="578" t="s">
        <v>1618</v>
      </c>
      <c r="F8" s="578" t="s">
        <v>1619</v>
      </c>
      <c r="G8" s="657" t="s">
        <v>1620</v>
      </c>
      <c r="H8" s="657" t="s">
        <v>1621</v>
      </c>
      <c r="I8" s="657" t="s">
        <v>1622</v>
      </c>
      <c r="J8" s="657" t="s">
        <v>1623</v>
      </c>
      <c r="K8" s="657" t="s">
        <v>1624</v>
      </c>
      <c r="L8" s="578" t="s">
        <v>1625</v>
      </c>
      <c r="M8" s="578" t="s">
        <v>667</v>
      </c>
      <c r="N8" s="637" t="s">
        <v>1493</v>
      </c>
      <c r="O8" s="578" t="s">
        <v>1611</v>
      </c>
      <c r="P8" s="173"/>
      <c r="Q8" s="577" t="s">
        <v>1499</v>
      </c>
      <c r="R8" s="579" t="s">
        <v>4590</v>
      </c>
      <c r="W8" s="71"/>
      <c r="X8" s="174"/>
    </row>
    <row r="9" spans="2:25" ht="33">
      <c r="B9" s="662" t="s">
        <v>459</v>
      </c>
      <c r="C9" s="621" t="s">
        <v>1616</v>
      </c>
      <c r="D9" s="580">
        <v>60</v>
      </c>
      <c r="E9" s="580" t="s">
        <v>665</v>
      </c>
      <c r="F9" s="581">
        <v>58.3</v>
      </c>
      <c r="G9" s="582">
        <v>80</v>
      </c>
      <c r="H9" s="582"/>
      <c r="I9" s="582"/>
      <c r="J9" s="582"/>
      <c r="K9" s="582"/>
      <c r="L9" s="583">
        <v>60</v>
      </c>
      <c r="M9" s="584">
        <f>IF(F9="n.a.",D9,F9)</f>
        <v>58.3</v>
      </c>
      <c r="N9" s="638">
        <f t="shared" ref="N9:N31" si="0">IF(M9="n.a.",0,M9*10^6)</f>
        <v>58300000</v>
      </c>
      <c r="O9" s="580">
        <v>58300000</v>
      </c>
      <c r="P9" s="89"/>
      <c r="Q9" s="585"/>
      <c r="R9" s="586"/>
      <c r="X9" s="16"/>
    </row>
    <row r="10" spans="2:25" s="15" customFormat="1">
      <c r="B10" s="587" t="s">
        <v>1592</v>
      </c>
      <c r="C10" s="587"/>
      <c r="D10" s="588" t="s">
        <v>665</v>
      </c>
      <c r="E10" s="588" t="s">
        <v>665</v>
      </c>
      <c r="F10" s="581">
        <v>70</v>
      </c>
      <c r="G10" s="582"/>
      <c r="H10" s="582"/>
      <c r="I10" s="582"/>
      <c r="J10" s="582"/>
      <c r="K10" s="582"/>
      <c r="L10" s="599">
        <v>71.5</v>
      </c>
      <c r="M10" s="580">
        <f>IF(F10="n.a.",D10,F10)</f>
        <v>70</v>
      </c>
      <c r="N10" s="638">
        <f t="shared" si="0"/>
        <v>70000000</v>
      </c>
      <c r="O10" s="580">
        <v>70000000</v>
      </c>
      <c r="P10" s="89"/>
      <c r="Q10" s="590"/>
      <c r="R10" s="586"/>
      <c r="S10" s="95"/>
      <c r="U10" s="95"/>
      <c r="V10" s="95"/>
      <c r="X10" s="16"/>
    </row>
    <row r="11" spans="2:25" s="15" customFormat="1">
      <c r="B11" s="587" t="s">
        <v>3</v>
      </c>
      <c r="C11" s="587"/>
      <c r="D11" s="588" t="s">
        <v>665</v>
      </c>
      <c r="E11" s="588" t="s">
        <v>665</v>
      </c>
      <c r="F11" s="581" t="s">
        <v>665</v>
      </c>
      <c r="G11" s="582"/>
      <c r="H11" s="582"/>
      <c r="I11" s="582"/>
      <c r="J11" s="582"/>
      <c r="K11" s="582"/>
      <c r="L11" s="599">
        <v>70</v>
      </c>
      <c r="M11" s="599">
        <v>70</v>
      </c>
      <c r="N11" s="639">
        <f t="shared" si="0"/>
        <v>70000000</v>
      </c>
      <c r="O11" s="591">
        <v>70000000</v>
      </c>
      <c r="P11" s="89"/>
      <c r="Q11" s="585"/>
      <c r="R11" s="592"/>
      <c r="S11" s="95"/>
      <c r="T11" s="95"/>
      <c r="U11" s="95"/>
      <c r="V11" s="95"/>
      <c r="X11" s="16"/>
    </row>
    <row r="12" spans="2:25">
      <c r="B12" s="593" t="s">
        <v>1524</v>
      </c>
      <c r="C12" s="654" t="s">
        <v>1496</v>
      </c>
      <c r="D12" s="588" t="s">
        <v>665</v>
      </c>
      <c r="E12" s="588" t="s">
        <v>665</v>
      </c>
      <c r="F12" s="588" t="s">
        <v>665</v>
      </c>
      <c r="G12" s="582"/>
      <c r="H12" s="582"/>
      <c r="I12" s="582"/>
      <c r="J12" s="582"/>
      <c r="K12" s="582"/>
      <c r="L12" s="599">
        <v>5.5</v>
      </c>
      <c r="M12" s="599">
        <v>5.5</v>
      </c>
      <c r="N12" s="639">
        <f t="shared" si="0"/>
        <v>5500000</v>
      </c>
      <c r="O12" s="591">
        <v>5500000</v>
      </c>
      <c r="P12" s="89"/>
      <c r="Q12" s="590"/>
      <c r="R12" s="592"/>
      <c r="S12" s="500"/>
      <c r="W12" s="3"/>
      <c r="X12" s="522"/>
    </row>
    <row r="13" spans="2:25" s="15" customFormat="1">
      <c r="B13" s="587" t="s">
        <v>1</v>
      </c>
      <c r="C13" s="587"/>
      <c r="D13" s="588" t="s">
        <v>665</v>
      </c>
      <c r="E13" s="588" t="s">
        <v>665</v>
      </c>
      <c r="F13" s="581" t="s">
        <v>665</v>
      </c>
      <c r="G13" s="582"/>
      <c r="H13" s="582"/>
      <c r="I13" s="582"/>
      <c r="J13" s="582"/>
      <c r="K13" s="582"/>
      <c r="L13" s="588" t="s">
        <v>665</v>
      </c>
      <c r="M13" s="589" t="str">
        <f t="shared" ref="M13:M30" si="1">IF(F13="n.a.",D13,F13)</f>
        <v>n.a.</v>
      </c>
      <c r="N13" s="638">
        <f t="shared" si="0"/>
        <v>0</v>
      </c>
      <c r="O13" s="580">
        <v>0</v>
      </c>
      <c r="P13" s="89"/>
      <c r="Q13" s="590"/>
      <c r="R13" s="592"/>
      <c r="S13" s="95"/>
      <c r="T13" s="95"/>
      <c r="U13" s="95"/>
      <c r="V13" s="95"/>
    </row>
    <row r="14" spans="2:25" s="15" customFormat="1">
      <c r="B14" s="587" t="s">
        <v>2</v>
      </c>
      <c r="C14" s="587"/>
      <c r="D14" s="588" t="s">
        <v>665</v>
      </c>
      <c r="E14" s="588" t="s">
        <v>665</v>
      </c>
      <c r="F14" s="581" t="s">
        <v>665</v>
      </c>
      <c r="G14" s="582"/>
      <c r="H14" s="582"/>
      <c r="I14" s="582"/>
      <c r="J14" s="582"/>
      <c r="K14" s="582"/>
      <c r="L14" s="588" t="s">
        <v>665</v>
      </c>
      <c r="M14" s="589" t="str">
        <f t="shared" si="1"/>
        <v>n.a.</v>
      </c>
      <c r="N14" s="638">
        <f t="shared" si="0"/>
        <v>0</v>
      </c>
      <c r="O14" s="580">
        <v>0</v>
      </c>
      <c r="P14" s="89"/>
      <c r="Q14" s="590"/>
      <c r="R14" s="592"/>
      <c r="S14" s="95"/>
      <c r="T14" s="95"/>
      <c r="U14" s="95"/>
      <c r="V14" s="95"/>
      <c r="Y14" s="16"/>
    </row>
    <row r="15" spans="2:25" s="15" customFormat="1">
      <c r="B15" s="594" t="s">
        <v>468</v>
      </c>
      <c r="C15" s="658" t="s">
        <v>1626</v>
      </c>
      <c r="D15" s="580">
        <v>18</v>
      </c>
      <c r="E15" s="580" t="s">
        <v>665</v>
      </c>
      <c r="F15" s="581" t="s">
        <v>665</v>
      </c>
      <c r="G15" s="582"/>
      <c r="H15" s="582"/>
      <c r="I15" s="582"/>
      <c r="J15" s="582"/>
      <c r="K15" s="582"/>
      <c r="L15" s="588" t="s">
        <v>665</v>
      </c>
      <c r="M15" s="589">
        <f t="shared" si="1"/>
        <v>18</v>
      </c>
      <c r="N15" s="639">
        <f t="shared" si="0"/>
        <v>18000000</v>
      </c>
      <c r="O15" s="580">
        <v>18000000</v>
      </c>
      <c r="P15" s="89"/>
      <c r="Q15" s="595"/>
      <c r="R15" s="580"/>
      <c r="S15" s="95"/>
      <c r="T15" s="95"/>
      <c r="U15" s="95"/>
      <c r="V15" s="95"/>
      <c r="X15" s="16"/>
    </row>
    <row r="16" spans="2:25" s="15" customFormat="1">
      <c r="B16" s="594" t="s">
        <v>456</v>
      </c>
      <c r="C16" s="594"/>
      <c r="D16" s="580" t="s">
        <v>665</v>
      </c>
      <c r="E16" s="580" t="s">
        <v>665</v>
      </c>
      <c r="F16" s="588" t="s">
        <v>665</v>
      </c>
      <c r="G16" s="582"/>
      <c r="H16" s="582"/>
      <c r="I16" s="582"/>
      <c r="J16" s="582"/>
      <c r="K16" s="582"/>
      <c r="L16" s="588" t="s">
        <v>665</v>
      </c>
      <c r="M16" s="589" t="str">
        <f t="shared" si="1"/>
        <v>n.a.</v>
      </c>
      <c r="N16" s="638">
        <f t="shared" si="0"/>
        <v>0</v>
      </c>
      <c r="O16" s="580">
        <v>0</v>
      </c>
      <c r="P16" s="89"/>
      <c r="Q16" s="595"/>
      <c r="R16" s="580"/>
      <c r="S16" s="95"/>
      <c r="T16" s="95"/>
      <c r="U16" s="95"/>
      <c r="V16" s="95"/>
      <c r="X16" s="16"/>
    </row>
    <row r="17" spans="2:24" s="15" customFormat="1">
      <c r="B17" s="594" t="s">
        <v>467</v>
      </c>
      <c r="C17" s="594"/>
      <c r="D17" s="580" t="s">
        <v>665</v>
      </c>
      <c r="E17" s="580" t="s">
        <v>665</v>
      </c>
      <c r="F17" s="588" t="s">
        <v>665</v>
      </c>
      <c r="G17" s="582"/>
      <c r="H17" s="582"/>
      <c r="I17" s="582"/>
      <c r="J17" s="582"/>
      <c r="K17" s="582"/>
      <c r="L17" s="588" t="s">
        <v>665</v>
      </c>
      <c r="M17" s="589" t="str">
        <f t="shared" si="1"/>
        <v>n.a.</v>
      </c>
      <c r="N17" s="638">
        <f t="shared" si="0"/>
        <v>0</v>
      </c>
      <c r="O17" s="580">
        <v>0</v>
      </c>
      <c r="P17" s="89"/>
      <c r="Q17" s="595"/>
      <c r="R17" s="580"/>
      <c r="S17" s="95"/>
      <c r="T17" s="95"/>
      <c r="U17" s="95"/>
      <c r="V17" s="95"/>
      <c r="X17" s="16"/>
    </row>
    <row r="18" spans="2:24" s="15" customFormat="1">
      <c r="B18" s="587" t="s">
        <v>580</v>
      </c>
      <c r="C18" s="587"/>
      <c r="D18" s="580" t="s">
        <v>665</v>
      </c>
      <c r="E18" s="580" t="s">
        <v>665</v>
      </c>
      <c r="F18" s="581">
        <v>4.8099999999999996</v>
      </c>
      <c r="G18" s="582"/>
      <c r="H18" s="582"/>
      <c r="I18" s="582"/>
      <c r="J18" s="582"/>
      <c r="K18" s="582"/>
      <c r="L18" s="588" t="s">
        <v>665</v>
      </c>
      <c r="M18" s="589">
        <f t="shared" si="1"/>
        <v>4.8099999999999996</v>
      </c>
      <c r="N18" s="638">
        <f t="shared" si="0"/>
        <v>4810000</v>
      </c>
      <c r="O18" s="580">
        <v>4810000</v>
      </c>
      <c r="P18" s="89"/>
      <c r="Q18" s="595">
        <v>6</v>
      </c>
      <c r="R18" s="580">
        <v>6.9</v>
      </c>
      <c r="S18" s="95"/>
      <c r="T18" s="95"/>
      <c r="U18" s="95"/>
      <c r="V18" s="95"/>
      <c r="X18" s="17"/>
    </row>
    <row r="19" spans="2:24" s="15" customFormat="1">
      <c r="B19" s="587" t="s">
        <v>581</v>
      </c>
      <c r="C19" s="587"/>
      <c r="D19" s="580" t="s">
        <v>665</v>
      </c>
      <c r="E19" s="580" t="s">
        <v>665</v>
      </c>
      <c r="F19" s="581" t="s">
        <v>665</v>
      </c>
      <c r="G19" s="582"/>
      <c r="H19" s="582"/>
      <c r="I19" s="582"/>
      <c r="J19" s="582"/>
      <c r="K19" s="582"/>
      <c r="L19" s="588" t="s">
        <v>665</v>
      </c>
      <c r="M19" s="589" t="str">
        <f t="shared" si="1"/>
        <v>n.a.</v>
      </c>
      <c r="N19" s="638">
        <f t="shared" si="0"/>
        <v>0</v>
      </c>
      <c r="O19" s="580">
        <v>0</v>
      </c>
      <c r="P19" s="89"/>
      <c r="Q19" s="595">
        <v>12</v>
      </c>
      <c r="R19" s="580">
        <v>15.2</v>
      </c>
      <c r="S19" s="95"/>
      <c r="T19" s="95"/>
      <c r="U19" s="95"/>
      <c r="V19" s="95"/>
      <c r="X19" s="17"/>
    </row>
    <row r="20" spans="2:24" s="15" customFormat="1">
      <c r="B20" s="587" t="s">
        <v>582</v>
      </c>
      <c r="C20" s="587"/>
      <c r="D20" s="580" t="s">
        <v>665</v>
      </c>
      <c r="E20" s="580" t="s">
        <v>665</v>
      </c>
      <c r="F20" s="588" t="s">
        <v>665</v>
      </c>
      <c r="G20" s="582"/>
      <c r="H20" s="582"/>
      <c r="I20" s="582"/>
      <c r="J20" s="582"/>
      <c r="K20" s="582"/>
      <c r="L20" s="588" t="s">
        <v>665</v>
      </c>
      <c r="M20" s="589" t="str">
        <f t="shared" si="1"/>
        <v>n.a.</v>
      </c>
      <c r="N20" s="638">
        <f t="shared" si="0"/>
        <v>0</v>
      </c>
      <c r="O20" s="580">
        <v>0</v>
      </c>
      <c r="P20" s="89"/>
      <c r="Q20" s="595"/>
      <c r="R20" s="580"/>
      <c r="S20" s="95"/>
      <c r="T20" s="95"/>
      <c r="U20" s="95"/>
      <c r="V20" s="95"/>
      <c r="X20" s="17"/>
    </row>
    <row r="21" spans="2:24" s="15" customFormat="1">
      <c r="B21" s="587" t="s">
        <v>583</v>
      </c>
      <c r="C21" s="587"/>
      <c r="D21" s="580" t="s">
        <v>665</v>
      </c>
      <c r="E21" s="580" t="s">
        <v>665</v>
      </c>
      <c r="F21" s="588" t="s">
        <v>665</v>
      </c>
      <c r="G21" s="582"/>
      <c r="H21" s="582"/>
      <c r="I21" s="582"/>
      <c r="J21" s="582"/>
      <c r="K21" s="582"/>
      <c r="L21" s="588" t="s">
        <v>665</v>
      </c>
      <c r="M21" s="589" t="str">
        <f t="shared" si="1"/>
        <v>n.a.</v>
      </c>
      <c r="N21" s="638">
        <f t="shared" si="0"/>
        <v>0</v>
      </c>
      <c r="O21" s="580">
        <v>0</v>
      </c>
      <c r="P21" s="89"/>
      <c r="Q21" s="595"/>
      <c r="R21" s="580"/>
      <c r="S21" s="95"/>
      <c r="T21" s="95"/>
      <c r="U21" s="95"/>
      <c r="V21" s="95"/>
      <c r="X21" s="17"/>
    </row>
    <row r="22" spans="2:24" s="15" customFormat="1">
      <c r="B22" s="587" t="s">
        <v>453</v>
      </c>
      <c r="C22" s="587"/>
      <c r="D22" s="580" t="s">
        <v>665</v>
      </c>
      <c r="E22" s="580" t="s">
        <v>665</v>
      </c>
      <c r="F22" s="588" t="s">
        <v>665</v>
      </c>
      <c r="G22" s="582"/>
      <c r="H22" s="582"/>
      <c r="I22" s="582"/>
      <c r="J22" s="582"/>
      <c r="K22" s="582"/>
      <c r="L22" s="588" t="s">
        <v>665</v>
      </c>
      <c r="M22" s="589" t="str">
        <f t="shared" si="1"/>
        <v>n.a.</v>
      </c>
      <c r="N22" s="638">
        <f t="shared" si="0"/>
        <v>0</v>
      </c>
      <c r="O22" s="580">
        <v>0</v>
      </c>
      <c r="P22" s="89"/>
      <c r="Q22" s="595">
        <v>6</v>
      </c>
      <c r="R22" s="580">
        <v>15.7</v>
      </c>
      <c r="S22" s="95"/>
      <c r="T22" s="95"/>
      <c r="U22" s="95"/>
      <c r="V22" s="95"/>
      <c r="X22" s="17"/>
    </row>
    <row r="23" spans="2:24">
      <c r="B23" s="596" t="s">
        <v>11</v>
      </c>
      <c r="C23" s="596"/>
      <c r="D23" s="580">
        <v>350</v>
      </c>
      <c r="E23" s="580" t="s">
        <v>665</v>
      </c>
      <c r="F23" s="581">
        <v>366.4</v>
      </c>
      <c r="G23" s="582">
        <v>380</v>
      </c>
      <c r="H23" s="582">
        <v>358</v>
      </c>
      <c r="I23" s="582">
        <v>370.05</v>
      </c>
      <c r="J23" s="582">
        <v>382.67</v>
      </c>
      <c r="K23" s="582">
        <v>369.84</v>
      </c>
      <c r="L23" s="583">
        <v>355</v>
      </c>
      <c r="M23" s="589">
        <f t="shared" si="1"/>
        <v>366.4</v>
      </c>
      <c r="N23" s="638">
        <f t="shared" si="0"/>
        <v>366400000</v>
      </c>
      <c r="O23" s="580">
        <v>366400000</v>
      </c>
      <c r="P23" s="89"/>
      <c r="Q23" s="585"/>
      <c r="R23" s="597"/>
      <c r="X23" s="16"/>
    </row>
    <row r="24" spans="2:24" s="15" customFormat="1">
      <c r="B24" s="587" t="s">
        <v>452</v>
      </c>
      <c r="C24" s="587"/>
      <c r="D24" s="580" t="s">
        <v>665</v>
      </c>
      <c r="E24" s="580" t="s">
        <v>665</v>
      </c>
      <c r="F24" s="588" t="s">
        <v>665</v>
      </c>
      <c r="G24" s="582"/>
      <c r="H24" s="582"/>
      <c r="I24" s="582"/>
      <c r="J24" s="582"/>
      <c r="K24" s="582"/>
      <c r="L24" s="588" t="s">
        <v>665</v>
      </c>
      <c r="M24" s="589" t="str">
        <f t="shared" si="1"/>
        <v>n.a.</v>
      </c>
      <c r="N24" s="638">
        <f t="shared" si="0"/>
        <v>0</v>
      </c>
      <c r="O24" s="580">
        <v>0</v>
      </c>
      <c r="P24" s="89"/>
      <c r="Q24" s="585"/>
      <c r="R24" s="598"/>
      <c r="S24" s="95"/>
      <c r="T24" s="95"/>
      <c r="U24" s="95"/>
      <c r="V24" s="95"/>
      <c r="X24" s="17"/>
    </row>
    <row r="25" spans="2:24" s="15" customFormat="1">
      <c r="B25" s="587" t="s">
        <v>4</v>
      </c>
      <c r="C25" s="587"/>
      <c r="D25" s="580" t="s">
        <v>665</v>
      </c>
      <c r="E25" s="580" t="s">
        <v>665</v>
      </c>
      <c r="F25" s="581" t="s">
        <v>665</v>
      </c>
      <c r="G25" s="582"/>
      <c r="H25" s="582"/>
      <c r="I25" s="582"/>
      <c r="J25" s="582"/>
      <c r="K25" s="582"/>
      <c r="L25" s="588" t="s">
        <v>665</v>
      </c>
      <c r="M25" s="589" t="str">
        <f t="shared" si="1"/>
        <v>n.a.</v>
      </c>
      <c r="N25" s="638">
        <f t="shared" si="0"/>
        <v>0</v>
      </c>
      <c r="O25" s="580">
        <v>0</v>
      </c>
      <c r="P25" s="89"/>
      <c r="Q25" s="585"/>
      <c r="R25" s="598"/>
      <c r="S25" s="95"/>
      <c r="T25" s="95"/>
      <c r="U25" s="95"/>
      <c r="V25" s="95"/>
    </row>
    <row r="26" spans="2:24" s="15" customFormat="1" ht="18">
      <c r="B26" s="662" t="s">
        <v>1627</v>
      </c>
      <c r="C26" s="661" t="s">
        <v>1628</v>
      </c>
      <c r="D26" s="580" t="s">
        <v>665</v>
      </c>
      <c r="E26" s="580" t="s">
        <v>665</v>
      </c>
      <c r="F26" s="581">
        <v>4.5999999999999996</v>
      </c>
      <c r="G26" s="582">
        <v>10</v>
      </c>
      <c r="H26" s="582"/>
      <c r="I26" s="582"/>
      <c r="J26" s="582"/>
      <c r="K26" s="582"/>
      <c r="L26" s="583">
        <v>5</v>
      </c>
      <c r="M26" s="589">
        <f t="shared" si="1"/>
        <v>4.5999999999999996</v>
      </c>
      <c r="N26" s="638">
        <f t="shared" si="0"/>
        <v>4600000</v>
      </c>
      <c r="O26" s="580">
        <v>4600000</v>
      </c>
      <c r="P26" s="52"/>
      <c r="Q26" s="659"/>
      <c r="R26" s="660"/>
      <c r="X26" s="16"/>
    </row>
    <row r="27" spans="2:24" s="15" customFormat="1">
      <c r="B27" s="596" t="s">
        <v>5</v>
      </c>
      <c r="C27" s="596"/>
      <c r="D27" s="580">
        <v>55</v>
      </c>
      <c r="E27" s="599">
        <v>0.77</v>
      </c>
      <c r="F27" s="600" t="s">
        <v>665</v>
      </c>
      <c r="G27" s="582"/>
      <c r="H27" s="582">
        <v>69</v>
      </c>
      <c r="I27" s="582">
        <v>54.19</v>
      </c>
      <c r="J27" s="582">
        <v>60.47</v>
      </c>
      <c r="K27" s="582">
        <v>68.430000000000007</v>
      </c>
      <c r="L27" s="583">
        <v>52</v>
      </c>
      <c r="M27" s="584">
        <f t="shared" si="1"/>
        <v>55</v>
      </c>
      <c r="N27" s="639">
        <f t="shared" si="0"/>
        <v>55000000</v>
      </c>
      <c r="O27" s="599">
        <f>J27*10^6</f>
        <v>60470000</v>
      </c>
      <c r="P27" s="89"/>
      <c r="Q27" s="585"/>
      <c r="R27" s="597"/>
      <c r="S27" s="95"/>
      <c r="T27" s="95"/>
      <c r="U27" s="95"/>
      <c r="V27" s="95"/>
      <c r="X27" s="16"/>
    </row>
    <row r="28" spans="2:24">
      <c r="B28" s="596" t="s">
        <v>6</v>
      </c>
      <c r="C28" s="596"/>
      <c r="D28" s="580">
        <v>40</v>
      </c>
      <c r="E28" s="599">
        <v>6.2</v>
      </c>
      <c r="F28" s="600" t="s">
        <v>665</v>
      </c>
      <c r="G28" s="582"/>
      <c r="H28" s="582">
        <v>27</v>
      </c>
      <c r="I28" s="601">
        <v>39.36</v>
      </c>
      <c r="J28" s="601">
        <v>35.19</v>
      </c>
      <c r="K28" s="601">
        <v>29.1</v>
      </c>
      <c r="L28" s="602">
        <v>37</v>
      </c>
      <c r="M28" s="584">
        <f t="shared" si="1"/>
        <v>40</v>
      </c>
      <c r="N28" s="639">
        <f t="shared" si="0"/>
        <v>40000000</v>
      </c>
      <c r="O28" s="599">
        <f>J28*10^6</f>
        <v>35190000</v>
      </c>
      <c r="P28" s="89"/>
      <c r="Q28" s="585"/>
      <c r="R28" s="597"/>
      <c r="X28" s="16"/>
    </row>
    <row r="29" spans="2:24">
      <c r="B29" s="594" t="s">
        <v>449</v>
      </c>
      <c r="C29" s="594"/>
      <c r="D29" s="580" t="s">
        <v>665</v>
      </c>
      <c r="E29" s="580" t="s">
        <v>665</v>
      </c>
      <c r="F29" s="588" t="s">
        <v>665</v>
      </c>
      <c r="G29" s="582"/>
      <c r="H29" s="582"/>
      <c r="I29" s="582"/>
      <c r="J29" s="582"/>
      <c r="K29" s="582"/>
      <c r="L29" s="588" t="s">
        <v>665</v>
      </c>
      <c r="M29" s="589" t="str">
        <f t="shared" si="1"/>
        <v>n.a.</v>
      </c>
      <c r="N29" s="638">
        <f t="shared" si="0"/>
        <v>0</v>
      </c>
      <c r="O29" s="580">
        <v>0</v>
      </c>
      <c r="P29" s="89"/>
      <c r="Q29" s="585"/>
      <c r="R29" s="598"/>
      <c r="X29" s="16"/>
    </row>
    <row r="30" spans="2:24">
      <c r="B30" s="594" t="s">
        <v>448</v>
      </c>
      <c r="C30" s="594"/>
      <c r="D30" s="580" t="s">
        <v>665</v>
      </c>
      <c r="E30" s="580" t="s">
        <v>665</v>
      </c>
      <c r="F30" s="588" t="s">
        <v>665</v>
      </c>
      <c r="G30" s="582"/>
      <c r="H30" s="582"/>
      <c r="I30" s="582"/>
      <c r="J30" s="582"/>
      <c r="K30" s="582"/>
      <c r="L30" s="588" t="s">
        <v>665</v>
      </c>
      <c r="M30" s="589" t="str">
        <f t="shared" si="1"/>
        <v>n.a.</v>
      </c>
      <c r="N30" s="638">
        <f t="shared" si="0"/>
        <v>0</v>
      </c>
      <c r="O30" s="580">
        <v>0</v>
      </c>
      <c r="P30" s="89"/>
      <c r="Q30" s="585"/>
      <c r="R30" s="598"/>
      <c r="X30" s="16"/>
    </row>
    <row r="31" spans="2:24" s="15" customFormat="1" ht="18">
      <c r="B31" s="662" t="s">
        <v>447</v>
      </c>
      <c r="C31" s="1110" t="s">
        <v>1629</v>
      </c>
      <c r="D31" s="580" t="s">
        <v>665</v>
      </c>
      <c r="E31" s="580" t="s">
        <v>665</v>
      </c>
      <c r="F31" s="581" t="s">
        <v>665</v>
      </c>
      <c r="G31" s="582"/>
      <c r="H31" s="582"/>
      <c r="I31" s="582"/>
      <c r="J31" s="582"/>
      <c r="K31" s="582"/>
      <c r="L31" s="599">
        <v>4100</v>
      </c>
      <c r="M31" s="599">
        <v>4100</v>
      </c>
      <c r="N31" s="639">
        <f t="shared" si="0"/>
        <v>4100000000</v>
      </c>
      <c r="O31" s="591">
        <v>4100000000</v>
      </c>
      <c r="P31" s="52"/>
      <c r="Q31" s="659"/>
      <c r="R31" s="1111"/>
    </row>
    <row r="32" spans="2:24">
      <c r="N32" s="271"/>
    </row>
    <row r="33" spans="2:24" ht="30">
      <c r="B33" s="621" t="s">
        <v>2510</v>
      </c>
      <c r="C33" s="621"/>
      <c r="D33" s="583" t="s">
        <v>665</v>
      </c>
      <c r="E33" s="583" t="s">
        <v>665</v>
      </c>
      <c r="F33" s="589">
        <v>7.4</v>
      </c>
      <c r="G33" s="582"/>
      <c r="H33" s="582"/>
      <c r="I33" s="582"/>
      <c r="J33" s="582"/>
      <c r="K33" s="582"/>
      <c r="L33" s="602"/>
      <c r="M33" s="589">
        <f>IF(F33="n.a.",D33,F33)</f>
        <v>7.4</v>
      </c>
      <c r="N33" s="599">
        <f>IF(M33="n.a.",0,M33*10^6)</f>
        <v>7400000</v>
      </c>
      <c r="O33" s="589">
        <f>IF(F33="n.a.",D33,F33)</f>
        <v>7.4</v>
      </c>
      <c r="P33" s="52"/>
      <c r="Q33" s="589">
        <f>GEOMEAN(Q18,Q19,Q22)</f>
        <v>7.5595262993692387</v>
      </c>
      <c r="R33" s="589">
        <f>GEOMEAN(R18,R19,R22)</f>
        <v>11.808573678989701</v>
      </c>
      <c r="X33" s="25"/>
    </row>
    <row r="34" spans="2:24" ht="30">
      <c r="B34" s="603" t="s">
        <v>2509</v>
      </c>
      <c r="C34" s="603"/>
      <c r="D34" s="583" t="s">
        <v>665</v>
      </c>
      <c r="E34" s="583" t="s">
        <v>665</v>
      </c>
      <c r="F34" s="589">
        <f>F33-F18</f>
        <v>2.5900000000000007</v>
      </c>
      <c r="G34" s="582"/>
      <c r="H34" s="582"/>
      <c r="I34" s="582"/>
      <c r="J34" s="582"/>
      <c r="K34" s="582"/>
      <c r="L34" s="602"/>
      <c r="M34" s="589">
        <f>IF(F34="n.a.",D34,F34)</f>
        <v>2.5900000000000007</v>
      </c>
      <c r="N34" s="638">
        <f>IF(M34="n.a.",0,M34*10^6)</f>
        <v>2590000.0000000009</v>
      </c>
      <c r="O34" s="589">
        <f>IF(F34="n.a.",D34,F34)</f>
        <v>2.5900000000000007</v>
      </c>
      <c r="Q34" s="589">
        <f>GEOMEAN(Q19,Q22)</f>
        <v>8.4852813742385695</v>
      </c>
      <c r="R34" s="589">
        <f>GEOMEAN(R19,R22)</f>
        <v>15.447977213862012</v>
      </c>
    </row>
    <row r="35" spans="2:24">
      <c r="D35" s="270"/>
      <c r="E35" s="95"/>
      <c r="G35" s="95"/>
      <c r="H35" s="95"/>
      <c r="I35" s="95"/>
      <c r="J35" s="95"/>
      <c r="K35" s="95"/>
      <c r="L35" s="271"/>
      <c r="Q35" s="270"/>
      <c r="R35" s="270"/>
    </row>
    <row r="36" spans="2:24">
      <c r="E36" s="95"/>
      <c r="G36" s="95"/>
      <c r="H36" s="95"/>
      <c r="I36" s="95"/>
      <c r="J36" s="95"/>
      <c r="K36" s="95"/>
      <c r="L36" s="271"/>
      <c r="Q36" s="95"/>
    </row>
    <row r="37" spans="2:24">
      <c r="D37" s="270"/>
      <c r="E37" s="95"/>
      <c r="G37" s="95"/>
      <c r="H37" s="95"/>
      <c r="I37" s="95"/>
      <c r="J37" s="95"/>
      <c r="K37" s="95"/>
      <c r="L37" s="271"/>
      <c r="P37" s="112"/>
      <c r="Q37" s="73"/>
    </row>
    <row r="38" spans="2:24">
      <c r="E38" s="95"/>
      <c r="G38" s="95"/>
      <c r="H38" s="95"/>
      <c r="I38" s="95"/>
      <c r="J38" s="95"/>
      <c r="K38" s="95"/>
      <c r="L38" s="271"/>
    </row>
    <row r="39" spans="2:24">
      <c r="E39" s="95"/>
      <c r="G39" s="95"/>
      <c r="H39" s="95"/>
      <c r="I39" s="95"/>
      <c r="J39" s="95"/>
      <c r="K39" s="95"/>
      <c r="L39" s="271"/>
    </row>
    <row r="40" spans="2:24" ht="18">
      <c r="E40" s="95"/>
      <c r="G40" s="95"/>
      <c r="H40" s="95"/>
      <c r="I40" s="95"/>
      <c r="J40" s="95"/>
      <c r="K40" s="95"/>
      <c r="L40" s="271"/>
      <c r="X40" s="25"/>
    </row>
    <row r="41" spans="2:24">
      <c r="E41" s="95"/>
      <c r="G41" s="95"/>
      <c r="H41" s="95"/>
      <c r="I41" s="95"/>
      <c r="J41" s="95"/>
      <c r="K41" s="95"/>
      <c r="L41" s="271"/>
    </row>
    <row r="42" spans="2:24">
      <c r="J42"/>
      <c r="K42"/>
      <c r="L42"/>
      <c r="M42"/>
      <c r="N42"/>
      <c r="O42"/>
    </row>
  </sheetData>
  <mergeCells count="2">
    <mergeCell ref="G7:K7"/>
    <mergeCell ref="B2:K2"/>
  </mergeCells>
  <printOptions gridLines="1"/>
  <pageMargins left="0.7" right="0.7" top="0.75" bottom="0.75" header="0.3" footer="0.3"/>
  <pageSetup paperSize="9" scale="25" fitToHeight="0"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1850"/>
  <sheetViews>
    <sheetView showGridLines="0" topLeftCell="A299" zoomScale="80" zoomScaleNormal="80" workbookViewId="0">
      <selection activeCell="K1504" sqref="K1504"/>
    </sheetView>
  </sheetViews>
  <sheetFormatPr defaultRowHeight="15"/>
  <cols>
    <col min="1" max="1" width="13.5703125" style="95" customWidth="1"/>
    <col min="2" max="2" width="23.5703125" style="95" customWidth="1"/>
    <col min="3" max="3" width="21" style="95" customWidth="1"/>
    <col min="4" max="4" width="29.28515625" style="95" customWidth="1"/>
    <col min="5" max="5" width="16" style="95" customWidth="1"/>
    <col min="6" max="6" width="15.28515625" style="95" customWidth="1"/>
    <col min="7" max="7" width="22.5703125" style="95" customWidth="1"/>
    <col min="8" max="8" width="18.140625" style="95" customWidth="1"/>
    <col min="9" max="9" width="17.28515625" style="95" customWidth="1"/>
    <col min="10" max="10" width="16.28515625" style="95" customWidth="1"/>
    <col min="11" max="12" width="14" style="95" customWidth="1"/>
    <col min="13" max="15" width="15.28515625" style="95" customWidth="1"/>
    <col min="16" max="16384" width="9.140625" style="95"/>
  </cols>
  <sheetData>
    <row r="1" spans="1:15">
      <c r="A1" s="1153"/>
      <c r="B1" s="1153"/>
      <c r="C1" s="1153"/>
      <c r="D1" s="1153"/>
      <c r="E1" s="1153"/>
      <c r="F1" s="1153"/>
      <c r="G1" s="1154"/>
      <c r="H1" s="1153"/>
      <c r="I1" s="1153"/>
      <c r="J1" s="1155"/>
      <c r="K1" s="1155"/>
      <c r="L1" s="1155"/>
      <c r="M1" s="1155"/>
      <c r="N1" s="1155"/>
      <c r="O1" s="1155"/>
    </row>
    <row r="2" spans="1:15" ht="25.5" customHeight="1">
      <c r="B2" s="358" t="s">
        <v>3408</v>
      </c>
      <c r="C2" s="358"/>
      <c r="F2" s="358"/>
      <c r="H2" s="358"/>
      <c r="I2" s="358"/>
    </row>
    <row r="3" spans="1:15" ht="19.5" customHeight="1">
      <c r="B3" s="191" t="s">
        <v>2588</v>
      </c>
      <c r="C3" s="358"/>
      <c r="F3" s="358"/>
      <c r="H3" s="358"/>
      <c r="I3" s="358"/>
    </row>
    <row r="4" spans="1:15" ht="50.25" customHeight="1" thickBot="1">
      <c r="B4" s="191"/>
      <c r="C4" s="191"/>
      <c r="F4" s="1140"/>
      <c r="H4" s="1140"/>
      <c r="I4" s="1140"/>
      <c r="M4" s="1156" t="s">
        <v>3409</v>
      </c>
      <c r="N4" s="1157" t="s">
        <v>3410</v>
      </c>
      <c r="O4" s="1158" t="s">
        <v>3411</v>
      </c>
    </row>
    <row r="5" spans="1:15" ht="89.25" customHeight="1" thickBot="1">
      <c r="A5" s="1159"/>
      <c r="B5" s="1160"/>
      <c r="C5" s="1159"/>
      <c r="D5" s="1159"/>
      <c r="E5" s="1159"/>
      <c r="F5" s="1159"/>
      <c r="G5" s="1161" t="s">
        <v>3412</v>
      </c>
      <c r="H5" s="1159"/>
      <c r="I5" s="1159"/>
      <c r="J5" s="1162" t="s">
        <v>3413</v>
      </c>
      <c r="K5" s="1162" t="s">
        <v>3413</v>
      </c>
      <c r="L5" s="1162" t="s">
        <v>3414</v>
      </c>
      <c r="M5" s="1163">
        <v>337140.35995612532</v>
      </c>
      <c r="N5" s="1163">
        <v>5909723.7913331231</v>
      </c>
      <c r="O5" s="1163">
        <v>57793943345350.375</v>
      </c>
    </row>
    <row r="6" spans="1:15" ht="60">
      <c r="A6" s="1160" t="s">
        <v>3415</v>
      </c>
      <c r="B6" s="1160" t="s">
        <v>3416</v>
      </c>
      <c r="C6" s="1160" t="s">
        <v>3417</v>
      </c>
      <c r="D6" s="1160" t="s">
        <v>3418</v>
      </c>
      <c r="E6" s="1160" t="s">
        <v>2501</v>
      </c>
      <c r="F6" s="1160" t="s">
        <v>3419</v>
      </c>
      <c r="G6" s="1164" t="s">
        <v>3420</v>
      </c>
      <c r="H6" s="1160" t="s">
        <v>3421</v>
      </c>
      <c r="I6" s="1160" t="s">
        <v>3422</v>
      </c>
      <c r="J6" s="1156" t="s">
        <v>3423</v>
      </c>
      <c r="K6" s="1157" t="s">
        <v>3424</v>
      </c>
      <c r="L6" s="1158" t="s">
        <v>3425</v>
      </c>
      <c r="M6" s="1156" t="s">
        <v>3426</v>
      </c>
      <c r="N6" s="1157" t="s">
        <v>3427</v>
      </c>
      <c r="O6" s="1158" t="s">
        <v>3428</v>
      </c>
    </row>
    <row r="7" spans="1:15" hidden="1">
      <c r="A7" s="1159" t="s">
        <v>3429</v>
      </c>
      <c r="B7" s="1159" t="s">
        <v>2772</v>
      </c>
      <c r="C7" s="1159" t="s">
        <v>2849</v>
      </c>
      <c r="D7" s="1159" t="s">
        <v>2772</v>
      </c>
      <c r="E7" s="1159" t="s">
        <v>3313</v>
      </c>
      <c r="F7" s="1159" t="s">
        <v>1000</v>
      </c>
      <c r="G7" s="1165">
        <v>4369.5714444597897</v>
      </c>
      <c r="H7" s="1159"/>
      <c r="I7" s="1159"/>
      <c r="J7" s="1166"/>
      <c r="K7" s="1167"/>
      <c r="L7" s="1168">
        <v>1210000</v>
      </c>
      <c r="M7" s="1169" t="s">
        <v>3430</v>
      </c>
      <c r="N7" s="1170" t="s">
        <v>3430</v>
      </c>
      <c r="O7" s="1171">
        <v>9.1483313678780302E-5</v>
      </c>
    </row>
    <row r="8" spans="1:15" hidden="1">
      <c r="A8" s="1159" t="s">
        <v>3429</v>
      </c>
      <c r="B8" s="1159" t="s">
        <v>2772</v>
      </c>
      <c r="C8" s="1159" t="s">
        <v>2849</v>
      </c>
      <c r="D8" s="1159" t="s">
        <v>2772</v>
      </c>
      <c r="E8" s="1159" t="s">
        <v>3313</v>
      </c>
      <c r="F8" s="1159" t="s">
        <v>3431</v>
      </c>
      <c r="G8" s="1165">
        <v>0</v>
      </c>
      <c r="H8" s="1159"/>
      <c r="I8" s="1159"/>
      <c r="J8" s="1166"/>
      <c r="K8" s="1167"/>
      <c r="L8" s="1168">
        <v>2670</v>
      </c>
      <c r="M8" s="1169" t="s">
        <v>3430</v>
      </c>
      <c r="N8" s="1170" t="s">
        <v>3430</v>
      </c>
      <c r="O8" s="1171">
        <v>0</v>
      </c>
    </row>
    <row r="9" spans="1:15" hidden="1">
      <c r="A9" s="1159" t="s">
        <v>3429</v>
      </c>
      <c r="B9" s="1159" t="s">
        <v>2772</v>
      </c>
      <c r="C9" s="1159" t="s">
        <v>2849</v>
      </c>
      <c r="D9" s="1159" t="s">
        <v>2772</v>
      </c>
      <c r="E9" s="1159" t="s">
        <v>3313</v>
      </c>
      <c r="F9" s="1159" t="s">
        <v>991</v>
      </c>
      <c r="G9" s="1165">
        <v>0</v>
      </c>
      <c r="H9" s="1159"/>
      <c r="I9" s="1159"/>
      <c r="J9" s="1166"/>
      <c r="K9" s="1167"/>
      <c r="L9" s="1168">
        <v>2530</v>
      </c>
      <c r="M9" s="1169" t="s">
        <v>3430</v>
      </c>
      <c r="N9" s="1170" t="s">
        <v>3430</v>
      </c>
      <c r="O9" s="1171">
        <v>0</v>
      </c>
    </row>
    <row r="10" spans="1:15" hidden="1">
      <c r="A10" s="1159" t="s">
        <v>3432</v>
      </c>
      <c r="B10" s="1159" t="s">
        <v>2069</v>
      </c>
      <c r="C10" s="1159" t="s">
        <v>2850</v>
      </c>
      <c r="D10" s="1159" t="s">
        <v>2069</v>
      </c>
      <c r="E10" s="1159" t="s">
        <v>3329</v>
      </c>
      <c r="F10" s="1159" t="s">
        <v>3431</v>
      </c>
      <c r="G10" s="1165">
        <v>95512892.799299493</v>
      </c>
      <c r="H10" s="1159"/>
      <c r="I10" s="1159" t="s">
        <v>3352</v>
      </c>
      <c r="J10" s="1166"/>
      <c r="K10" s="1167">
        <v>8.5199999999999995E-7</v>
      </c>
      <c r="L10" s="1168">
        <v>182</v>
      </c>
      <c r="M10" s="1169" t="s">
        <v>3430</v>
      </c>
      <c r="N10" s="1170">
        <v>1.3770014900585742E-5</v>
      </c>
      <c r="O10" s="1171">
        <v>3.0078145707410065E-4</v>
      </c>
    </row>
    <row r="11" spans="1:15" hidden="1">
      <c r="A11" s="1159" t="s">
        <v>3432</v>
      </c>
      <c r="B11" s="1159" t="s">
        <v>2069</v>
      </c>
      <c r="C11" s="1159" t="s">
        <v>2850</v>
      </c>
      <c r="D11" s="1159" t="s">
        <v>2069</v>
      </c>
      <c r="E11" s="1159" t="s">
        <v>3329</v>
      </c>
      <c r="F11" s="1159" t="s">
        <v>991</v>
      </c>
      <c r="G11" s="1165">
        <v>19414723.507825799</v>
      </c>
      <c r="H11" s="1159"/>
      <c r="I11" s="1159" t="s">
        <v>3352</v>
      </c>
      <c r="J11" s="1166"/>
      <c r="K11" s="1167">
        <v>2.79E-6</v>
      </c>
      <c r="L11" s="1168">
        <v>106</v>
      </c>
      <c r="M11" s="1169" t="s">
        <v>3430</v>
      </c>
      <c r="N11" s="1170">
        <v>9.1657546950455535E-6</v>
      </c>
      <c r="O11" s="1171">
        <v>3.560858755617515E-5</v>
      </c>
    </row>
    <row r="12" spans="1:15" hidden="1">
      <c r="A12" s="1159" t="s">
        <v>3432</v>
      </c>
      <c r="B12" s="1159" t="s">
        <v>2069</v>
      </c>
      <c r="C12" s="1159" t="s">
        <v>2850</v>
      </c>
      <c r="D12" s="1159" t="s">
        <v>2069</v>
      </c>
      <c r="E12" s="1159" t="s">
        <v>3329</v>
      </c>
      <c r="F12" s="1159" t="s">
        <v>1000</v>
      </c>
      <c r="G12" s="1165">
        <v>1294314.9005873699</v>
      </c>
      <c r="H12" s="1159"/>
      <c r="I12" s="1159" t="s">
        <v>3352</v>
      </c>
      <c r="J12" s="1166"/>
      <c r="K12" s="1167">
        <v>3.8E-6</v>
      </c>
      <c r="L12" s="1168">
        <v>860</v>
      </c>
      <c r="M12" s="1169" t="s">
        <v>3430</v>
      </c>
      <c r="N12" s="1170">
        <v>8.322549066413318E-7</v>
      </c>
      <c r="O12" s="1171">
        <v>1.9259990754631381E-5</v>
      </c>
    </row>
    <row r="13" spans="1:15" hidden="1">
      <c r="A13" s="1159" t="s">
        <v>3433</v>
      </c>
      <c r="B13" s="1159" t="s">
        <v>2070</v>
      </c>
      <c r="C13" s="1159" t="s">
        <v>2851</v>
      </c>
      <c r="D13" s="1159" t="s">
        <v>2070</v>
      </c>
      <c r="E13" s="1159" t="s">
        <v>3329</v>
      </c>
      <c r="F13" s="1159" t="s">
        <v>3431</v>
      </c>
      <c r="G13" s="1165">
        <v>19259134.683437198</v>
      </c>
      <c r="H13" s="1172"/>
      <c r="I13" s="1159" t="s">
        <v>3352</v>
      </c>
      <c r="J13" s="1166"/>
      <c r="K13" s="1167"/>
      <c r="L13" s="1168">
        <v>125</v>
      </c>
      <c r="M13" s="1169" t="s">
        <v>3430</v>
      </c>
      <c r="N13" s="1170" t="s">
        <v>3430</v>
      </c>
      <c r="O13" s="1171">
        <v>4.1654742626648067E-5</v>
      </c>
    </row>
    <row r="14" spans="1:15" hidden="1">
      <c r="A14" s="1159" t="s">
        <v>3433</v>
      </c>
      <c r="B14" s="1159" t="s">
        <v>2070</v>
      </c>
      <c r="C14" s="1159" t="s">
        <v>2851</v>
      </c>
      <c r="D14" s="1159" t="s">
        <v>2070</v>
      </c>
      <c r="E14" s="1159" t="s">
        <v>3329</v>
      </c>
      <c r="F14" s="1159" t="s">
        <v>991</v>
      </c>
      <c r="G14" s="1165">
        <v>3957880.6469897898</v>
      </c>
      <c r="H14" s="1172"/>
      <c r="I14" s="1159" t="s">
        <v>3352</v>
      </c>
      <c r="J14" s="1166"/>
      <c r="K14" s="1167"/>
      <c r="L14" s="1168">
        <v>43.2</v>
      </c>
      <c r="M14" s="1169" t="s">
        <v>3430</v>
      </c>
      <c r="N14" s="1170" t="s">
        <v>3430</v>
      </c>
      <c r="O14" s="1171">
        <v>2.9584491739602782E-6</v>
      </c>
    </row>
    <row r="15" spans="1:15" hidden="1">
      <c r="A15" s="1159" t="s">
        <v>3433</v>
      </c>
      <c r="B15" s="1159" t="s">
        <v>2070</v>
      </c>
      <c r="C15" s="1159" t="s">
        <v>2851</v>
      </c>
      <c r="D15" s="1159" t="s">
        <v>2070</v>
      </c>
      <c r="E15" s="1159" t="s">
        <v>3329</v>
      </c>
      <c r="F15" s="1159" t="s">
        <v>1000</v>
      </c>
      <c r="G15" s="1165">
        <v>263858.70981427102</v>
      </c>
      <c r="H15" s="1172"/>
      <c r="I15" s="1159" t="s">
        <v>3352</v>
      </c>
      <c r="J15" s="1166"/>
      <c r="K15" s="1167"/>
      <c r="L15" s="1168">
        <v>423</v>
      </c>
      <c r="M15" s="1169" t="s">
        <v>3430</v>
      </c>
      <c r="N15" s="1170" t="s">
        <v>3430</v>
      </c>
      <c r="O15" s="1171">
        <v>1.9312098775557256E-6</v>
      </c>
    </row>
    <row r="16" spans="1:15" hidden="1">
      <c r="A16" s="1159" t="s">
        <v>3434</v>
      </c>
      <c r="B16" s="1159" t="s">
        <v>2071</v>
      </c>
      <c r="C16" s="1159" t="s">
        <v>2852</v>
      </c>
      <c r="D16" s="1159" t="s">
        <v>2071</v>
      </c>
      <c r="E16" s="1159" t="s">
        <v>3329</v>
      </c>
      <c r="F16" s="1159" t="s">
        <v>3431</v>
      </c>
      <c r="G16" s="1165">
        <v>833315.83333333302</v>
      </c>
      <c r="H16" s="1159"/>
      <c r="I16" s="1159" t="s">
        <v>3352</v>
      </c>
      <c r="J16" s="1166"/>
      <c r="K16" s="1167"/>
      <c r="L16" s="1168">
        <v>1320</v>
      </c>
      <c r="M16" s="1169" t="s">
        <v>3430</v>
      </c>
      <c r="N16" s="1170" t="s">
        <v>3430</v>
      </c>
      <c r="O16" s="1171">
        <v>1.9032736586722189E-5</v>
      </c>
    </row>
    <row r="17" spans="1:15" hidden="1">
      <c r="A17" s="1159" t="s">
        <v>3434</v>
      </c>
      <c r="B17" s="1159" t="s">
        <v>2071</v>
      </c>
      <c r="C17" s="1159" t="s">
        <v>2852</v>
      </c>
      <c r="D17" s="1159" t="s">
        <v>2071</v>
      </c>
      <c r="E17" s="1159" t="s">
        <v>3329</v>
      </c>
      <c r="F17" s="1159" t="s">
        <v>991</v>
      </c>
      <c r="G17" s="1165">
        <v>180017.3828125</v>
      </c>
      <c r="H17" s="1159"/>
      <c r="I17" s="1159" t="s">
        <v>3352</v>
      </c>
      <c r="J17" s="1166"/>
      <c r="K17" s="1167"/>
      <c r="L17" s="1168">
        <v>834</v>
      </c>
      <c r="M17" s="1169" t="s">
        <v>3430</v>
      </c>
      <c r="N17" s="1170" t="s">
        <v>3430</v>
      </c>
      <c r="O17" s="1171">
        <v>2.5977548610671777E-6</v>
      </c>
    </row>
    <row r="18" spans="1:15" hidden="1">
      <c r="A18" s="1159" t="s">
        <v>3434</v>
      </c>
      <c r="B18" s="1159" t="s">
        <v>2071</v>
      </c>
      <c r="C18" s="1159" t="s">
        <v>2852</v>
      </c>
      <c r="D18" s="1159" t="s">
        <v>2071</v>
      </c>
      <c r="E18" s="1159" t="s">
        <v>3329</v>
      </c>
      <c r="F18" s="1159" t="s">
        <v>1000</v>
      </c>
      <c r="G18" s="1165">
        <v>12001.158854166701</v>
      </c>
      <c r="H18" s="1159"/>
      <c r="I18" s="1159" t="s">
        <v>3352</v>
      </c>
      <c r="J18" s="1166"/>
      <c r="K18" s="1167"/>
      <c r="L18" s="1168">
        <v>4880</v>
      </c>
      <c r="M18" s="1169" t="s">
        <v>3430</v>
      </c>
      <c r="N18" s="1170" t="s">
        <v>3430</v>
      </c>
      <c r="O18" s="1171">
        <v>1.0133528155082225E-6</v>
      </c>
    </row>
    <row r="19" spans="1:15" hidden="1">
      <c r="A19" s="1159" t="s">
        <v>3435</v>
      </c>
      <c r="B19" s="1159" t="s">
        <v>2072</v>
      </c>
      <c r="C19" s="1159" t="s">
        <v>2853</v>
      </c>
      <c r="D19" s="1159" t="s">
        <v>2072</v>
      </c>
      <c r="E19" s="1159" t="s">
        <v>3329</v>
      </c>
      <c r="F19" s="1159" t="s">
        <v>1000</v>
      </c>
      <c r="G19" s="1165">
        <v>6700.1909713281302</v>
      </c>
      <c r="H19" s="1159"/>
      <c r="I19" s="1159" t="s">
        <v>3352</v>
      </c>
      <c r="J19" s="1166"/>
      <c r="K19" s="1167">
        <v>3.2200000000000002E-4</v>
      </c>
      <c r="L19" s="1168">
        <v>175000</v>
      </c>
      <c r="M19" s="1169" t="s">
        <v>3430</v>
      </c>
      <c r="N19" s="1170">
        <v>3.6506976788520515E-7</v>
      </c>
      <c r="O19" s="1171">
        <v>2.028817125309992E-5</v>
      </c>
    </row>
    <row r="20" spans="1:15" hidden="1">
      <c r="A20" s="1159" t="s">
        <v>3435</v>
      </c>
      <c r="B20" s="1159" t="s">
        <v>2072</v>
      </c>
      <c r="C20" s="1159" t="s">
        <v>2853</v>
      </c>
      <c r="D20" s="1159" t="s">
        <v>2072</v>
      </c>
      <c r="E20" s="1159" t="s">
        <v>3329</v>
      </c>
      <c r="F20" s="1159" t="s">
        <v>991</v>
      </c>
      <c r="G20" s="1165">
        <v>100502.86458333299</v>
      </c>
      <c r="H20" s="1159"/>
      <c r="I20" s="1159" t="s">
        <v>3352</v>
      </c>
      <c r="J20" s="1166"/>
      <c r="K20" s="1167">
        <v>3.0499999999999999E-5</v>
      </c>
      <c r="L20" s="1168">
        <v>5360</v>
      </c>
      <c r="M20" s="1169" t="s">
        <v>3430</v>
      </c>
      <c r="N20" s="1170">
        <v>5.1869384729741722E-7</v>
      </c>
      <c r="O20" s="1171">
        <v>9.3209655369536893E-6</v>
      </c>
    </row>
    <row r="21" spans="1:15" hidden="1">
      <c r="A21" s="1159" t="s">
        <v>3435</v>
      </c>
      <c r="B21" s="1159" t="s">
        <v>2072</v>
      </c>
      <c r="C21" s="1159" t="s">
        <v>2853</v>
      </c>
      <c r="D21" s="1159" t="s">
        <v>2072</v>
      </c>
      <c r="E21" s="1159" t="s">
        <v>3329</v>
      </c>
      <c r="F21" s="1159" t="s">
        <v>3431</v>
      </c>
      <c r="G21" s="1165">
        <v>134003.81945408901</v>
      </c>
      <c r="H21" s="1159"/>
      <c r="I21" s="1159" t="s">
        <v>3352</v>
      </c>
      <c r="J21" s="1166"/>
      <c r="K21" s="1167">
        <v>7.1200000000000002E-8</v>
      </c>
      <c r="L21" s="1168">
        <v>38.5</v>
      </c>
      <c r="M21" s="1169" t="s">
        <v>3430</v>
      </c>
      <c r="N21" s="1170">
        <v>1.614470029737016E-9</v>
      </c>
      <c r="O21" s="1171">
        <v>8.9267953531976611E-8</v>
      </c>
    </row>
    <row r="22" spans="1:15" hidden="1">
      <c r="A22" s="1159" t="s">
        <v>3436</v>
      </c>
      <c r="B22" s="1159" t="s">
        <v>8</v>
      </c>
      <c r="C22" s="1159" t="s">
        <v>451</v>
      </c>
      <c r="D22" s="1159" t="s">
        <v>451</v>
      </c>
      <c r="E22" s="1159"/>
      <c r="F22" s="1159" t="s">
        <v>991</v>
      </c>
      <c r="G22" s="1165">
        <v>4600000</v>
      </c>
      <c r="H22" s="1159"/>
      <c r="I22" s="1159" t="s">
        <v>3353</v>
      </c>
      <c r="J22" s="1166"/>
      <c r="K22" s="1167">
        <v>1.77E-8</v>
      </c>
      <c r="L22" s="1168">
        <v>0.20499999999999999</v>
      </c>
      <c r="M22" s="1169" t="s">
        <v>3430</v>
      </c>
      <c r="N22" s="1170">
        <v>1.3777293639240145E-8</v>
      </c>
      <c r="O22" s="1171">
        <v>1.6316588649524396E-8</v>
      </c>
    </row>
    <row r="23" spans="1:15" hidden="1">
      <c r="A23" s="1159" t="s">
        <v>3950</v>
      </c>
      <c r="B23" s="1159" t="s">
        <v>2773</v>
      </c>
      <c r="C23" s="1159" t="s">
        <v>2773</v>
      </c>
      <c r="D23" s="1159" t="s">
        <v>2773</v>
      </c>
      <c r="E23" s="1159" t="s">
        <v>3313</v>
      </c>
      <c r="F23" s="1159" t="s">
        <v>3431</v>
      </c>
      <c r="G23" s="1165">
        <v>0</v>
      </c>
      <c r="H23" s="1159"/>
      <c r="I23" s="1159"/>
      <c r="J23" s="1166">
        <v>5.4799999999999998E-7</v>
      </c>
      <c r="K23" s="1167"/>
      <c r="L23" s="1168">
        <v>34.1</v>
      </c>
      <c r="M23" s="1169">
        <v>0</v>
      </c>
      <c r="N23" s="1170" t="s">
        <v>3430</v>
      </c>
      <c r="O23" s="1171">
        <v>2.0655646794278081E-2</v>
      </c>
    </row>
    <row r="24" spans="1:15" hidden="1">
      <c r="A24" s="1159" t="s">
        <v>3950</v>
      </c>
      <c r="B24" s="1159" t="s">
        <v>2773</v>
      </c>
      <c r="C24" s="1159" t="s">
        <v>2854</v>
      </c>
      <c r="D24" s="1159" t="s">
        <v>2773</v>
      </c>
      <c r="E24" s="1159" t="s">
        <v>3313</v>
      </c>
      <c r="F24" s="1159" t="s">
        <v>1000</v>
      </c>
      <c r="G24" s="1165">
        <v>5250.8820599999999</v>
      </c>
      <c r="H24" s="1159"/>
      <c r="I24" s="1159"/>
      <c r="J24" s="1166">
        <v>1.3999999999999999E-6</v>
      </c>
      <c r="K24" s="1167"/>
      <c r="L24" s="1168">
        <v>324</v>
      </c>
      <c r="M24" s="1169">
        <v>2.1804671754389397E-8</v>
      </c>
      <c r="N24" s="1170" t="s">
        <v>3430</v>
      </c>
      <c r="O24" s="1171">
        <v>2.5591841219263561E-3</v>
      </c>
    </row>
    <row r="25" spans="1:15" hidden="1">
      <c r="A25" s="1159" t="s">
        <v>3950</v>
      </c>
      <c r="B25" s="1159" t="s">
        <v>2773</v>
      </c>
      <c r="C25" s="1159" t="s">
        <v>2773</v>
      </c>
      <c r="D25" s="1159" t="s">
        <v>2773</v>
      </c>
      <c r="E25" s="1159" t="s">
        <v>3313</v>
      </c>
      <c r="F25" s="1159" t="s">
        <v>991</v>
      </c>
      <c r="G25" s="1165">
        <v>79868.368000000002</v>
      </c>
      <c r="H25" s="1159"/>
      <c r="I25" s="1159"/>
      <c r="J25" s="1166">
        <v>1.3999999999999999E-6</v>
      </c>
      <c r="K25" s="1167"/>
      <c r="L25" s="1168">
        <v>6.3</v>
      </c>
      <c r="M25" s="1169">
        <v>3.3165923894294782E-7</v>
      </c>
      <c r="N25" s="1170" t="s">
        <v>3430</v>
      </c>
      <c r="O25" s="1171">
        <v>7.7936784356232884E-3</v>
      </c>
    </row>
    <row r="26" spans="1:15" hidden="1">
      <c r="A26" s="1159" t="s">
        <v>3950</v>
      </c>
      <c r="B26" s="1159" t="s">
        <v>2773</v>
      </c>
      <c r="C26" s="1159" t="s">
        <v>2773</v>
      </c>
      <c r="D26" s="1159" t="s">
        <v>2773</v>
      </c>
      <c r="E26" s="1159" t="s">
        <v>3317</v>
      </c>
      <c r="F26" s="1159" t="s">
        <v>1000</v>
      </c>
      <c r="G26" s="1165">
        <v>928419.24324605695</v>
      </c>
      <c r="H26" s="1159"/>
      <c r="I26" s="1159"/>
      <c r="J26" s="1166">
        <v>1.3999999999999999E-6</v>
      </c>
      <c r="K26" s="1167"/>
      <c r="L26" s="1168">
        <v>324</v>
      </c>
      <c r="M26" s="1169">
        <v>3.8553288034503824E-6</v>
      </c>
      <c r="N26" s="1170" t="s">
        <v>3430</v>
      </c>
      <c r="O26" s="1171">
        <v>8.5915577179584773E-4</v>
      </c>
    </row>
    <row r="27" spans="1:15" hidden="1">
      <c r="A27" s="1159" t="s">
        <v>3440</v>
      </c>
      <c r="B27" s="1159" t="s">
        <v>1496</v>
      </c>
      <c r="C27" s="1159" t="s">
        <v>2855</v>
      </c>
      <c r="D27" s="1159" t="s">
        <v>1496</v>
      </c>
      <c r="E27" s="1159"/>
      <c r="F27" s="1159" t="s">
        <v>991</v>
      </c>
      <c r="G27" s="1165">
        <v>5500000</v>
      </c>
      <c r="H27" s="1159"/>
      <c r="I27" s="1159" t="s">
        <v>3354</v>
      </c>
      <c r="J27" s="1166"/>
      <c r="K27" s="1167">
        <v>4.0999999999999999E-7</v>
      </c>
      <c r="L27" s="1168"/>
      <c r="M27" s="1169" t="s">
        <v>3430</v>
      </c>
      <c r="N27" s="1170">
        <v>3.8157451678318018E-7</v>
      </c>
      <c r="O27" s="1171" t="s">
        <v>3430</v>
      </c>
    </row>
    <row r="28" spans="1:15" hidden="1">
      <c r="A28" s="1159" t="s">
        <v>3441</v>
      </c>
      <c r="B28" s="1159" t="s">
        <v>2832</v>
      </c>
      <c r="C28" s="1159"/>
      <c r="D28" s="1159"/>
      <c r="E28" s="1159"/>
      <c r="F28" s="1159" t="s">
        <v>991</v>
      </c>
      <c r="G28" s="1165">
        <v>100239924.65943199</v>
      </c>
      <c r="H28" s="1159"/>
      <c r="I28" s="1159"/>
      <c r="J28" s="1166"/>
      <c r="K28" s="1167"/>
      <c r="L28" s="1168"/>
      <c r="M28" s="1169" t="s">
        <v>3430</v>
      </c>
      <c r="N28" s="1170" t="s">
        <v>3430</v>
      </c>
      <c r="O28" s="1171" t="s">
        <v>3430</v>
      </c>
    </row>
    <row r="29" spans="1:15" hidden="1">
      <c r="A29" s="1159" t="s">
        <v>3442</v>
      </c>
      <c r="B29" s="1159" t="s">
        <v>2774</v>
      </c>
      <c r="C29" s="1159" t="s">
        <v>2774</v>
      </c>
      <c r="D29" s="1159" t="s">
        <v>2774</v>
      </c>
      <c r="E29" s="1159"/>
      <c r="F29" s="1159" t="s">
        <v>991</v>
      </c>
      <c r="G29" s="1165">
        <v>56891830.573864199</v>
      </c>
      <c r="H29" s="1159"/>
      <c r="I29" s="1159"/>
      <c r="J29" s="1166"/>
      <c r="K29" s="1167"/>
      <c r="L29" s="1168">
        <v>8.7399999999999995E-3</v>
      </c>
      <c r="M29" s="1169" t="s">
        <v>3430</v>
      </c>
      <c r="N29" s="1170" t="s">
        <v>3430</v>
      </c>
      <c r="O29" s="1171">
        <v>8.6035762648055489E-9</v>
      </c>
    </row>
    <row r="30" spans="1:15" hidden="1">
      <c r="A30" s="1159" t="s">
        <v>3443</v>
      </c>
      <c r="B30" s="1159" t="s">
        <v>2833</v>
      </c>
      <c r="C30" s="1159"/>
      <c r="D30" s="1159"/>
      <c r="E30" s="1159"/>
      <c r="F30" s="1159" t="s">
        <v>991</v>
      </c>
      <c r="G30" s="1165">
        <v>70435567.062160298</v>
      </c>
      <c r="H30" s="1159"/>
      <c r="I30" s="1159"/>
      <c r="J30" s="1166"/>
      <c r="K30" s="1167"/>
      <c r="L30" s="1168"/>
      <c r="M30" s="1169" t="s">
        <v>3430</v>
      </c>
      <c r="N30" s="1170" t="s">
        <v>3430</v>
      </c>
      <c r="O30" s="1171" t="s">
        <v>3430</v>
      </c>
    </row>
    <row r="31" spans="1:15" hidden="1">
      <c r="A31" s="1159" t="s">
        <v>3444</v>
      </c>
      <c r="B31" s="1159" t="s">
        <v>2775</v>
      </c>
      <c r="C31" s="1159" t="s">
        <v>2775</v>
      </c>
      <c r="D31" s="1159" t="s">
        <v>2775</v>
      </c>
      <c r="E31" s="1159"/>
      <c r="F31" s="1159" t="s">
        <v>991</v>
      </c>
      <c r="G31" s="1165">
        <v>4054983.6234678598</v>
      </c>
      <c r="H31" s="1159"/>
      <c r="I31" s="1159"/>
      <c r="J31" s="1166"/>
      <c r="K31" s="1167"/>
      <c r="L31" s="1168">
        <v>3.5699999999999998E-3</v>
      </c>
      <c r="M31" s="1169" t="s">
        <v>3430</v>
      </c>
      <c r="N31" s="1170" t="s">
        <v>3430</v>
      </c>
      <c r="O31" s="1171">
        <v>2.504811178790226E-10</v>
      </c>
    </row>
    <row r="32" spans="1:15" hidden="1">
      <c r="A32" s="1159" t="s">
        <v>3445</v>
      </c>
      <c r="B32" s="1159" t="s">
        <v>3446</v>
      </c>
      <c r="C32" s="1159"/>
      <c r="D32" s="1159"/>
      <c r="E32" s="1159"/>
      <c r="F32" s="1159" t="s">
        <v>991</v>
      </c>
      <c r="G32" s="1165">
        <v>17931041.578276899</v>
      </c>
      <c r="H32" s="1159"/>
      <c r="I32" s="1159"/>
      <c r="J32" s="1166"/>
      <c r="K32" s="1167"/>
      <c r="L32" s="1168"/>
      <c r="M32" s="1169" t="s">
        <v>3430</v>
      </c>
      <c r="N32" s="1170" t="s">
        <v>3430</v>
      </c>
      <c r="O32" s="1171" t="s">
        <v>3430</v>
      </c>
    </row>
    <row r="33" spans="1:15" hidden="1">
      <c r="A33" s="1159" t="s">
        <v>3447</v>
      </c>
      <c r="B33" s="1159" t="s">
        <v>3448</v>
      </c>
      <c r="C33" s="1159"/>
      <c r="D33" s="1159"/>
      <c r="E33" s="1159"/>
      <c r="F33" s="1159" t="s">
        <v>991</v>
      </c>
      <c r="G33" s="1165">
        <v>39191480.716611601</v>
      </c>
      <c r="H33" s="1159"/>
      <c r="I33" s="1159"/>
      <c r="J33" s="1166"/>
      <c r="K33" s="1167"/>
      <c r="L33" s="1168"/>
      <c r="M33" s="1169" t="s">
        <v>3430</v>
      </c>
      <c r="N33" s="1170" t="s">
        <v>3430</v>
      </c>
      <c r="O33" s="1171" t="s">
        <v>3430</v>
      </c>
    </row>
    <row r="34" spans="1:15" hidden="1">
      <c r="A34" s="1159" t="s">
        <v>3449</v>
      </c>
      <c r="B34" s="1159" t="s">
        <v>3450</v>
      </c>
      <c r="C34" s="1159"/>
      <c r="D34" s="1159"/>
      <c r="E34" s="1159"/>
      <c r="F34" s="1159" t="s">
        <v>991</v>
      </c>
      <c r="G34" s="1165">
        <v>189652997.451249</v>
      </c>
      <c r="H34" s="1159"/>
      <c r="I34" s="1159"/>
      <c r="J34" s="1166"/>
      <c r="K34" s="1167"/>
      <c r="L34" s="1168"/>
      <c r="M34" s="1169" t="s">
        <v>3430</v>
      </c>
      <c r="N34" s="1170" t="s">
        <v>3430</v>
      </c>
      <c r="O34" s="1171" t="s">
        <v>3430</v>
      </c>
    </row>
    <row r="35" spans="1:15" hidden="1">
      <c r="A35" s="1159" t="s">
        <v>3451</v>
      </c>
      <c r="B35" s="1159" t="s">
        <v>3452</v>
      </c>
      <c r="C35" s="1159" t="s">
        <v>3452</v>
      </c>
      <c r="D35" s="1159"/>
      <c r="E35" s="1159"/>
      <c r="F35" s="1159" t="s">
        <v>991</v>
      </c>
      <c r="G35" s="1165">
        <v>522494585.318376</v>
      </c>
      <c r="H35" s="1159"/>
      <c r="I35" s="1159"/>
      <c r="J35" s="1166"/>
      <c r="K35" s="1167"/>
      <c r="L35" s="1168"/>
      <c r="M35" s="1169" t="s">
        <v>3430</v>
      </c>
      <c r="N35" s="1170" t="s">
        <v>3430</v>
      </c>
      <c r="O35" s="1171" t="s">
        <v>3430</v>
      </c>
    </row>
    <row r="36" spans="1:15" hidden="1">
      <c r="A36" s="1159" t="s">
        <v>3453</v>
      </c>
      <c r="B36" s="1159" t="s">
        <v>3454</v>
      </c>
      <c r="C36" s="1159"/>
      <c r="D36" s="1159"/>
      <c r="E36" s="1159"/>
      <c r="F36" s="1159" t="s">
        <v>991</v>
      </c>
      <c r="G36" s="1165">
        <v>208630503.180904</v>
      </c>
      <c r="H36" s="1159"/>
      <c r="I36" s="1159"/>
      <c r="J36" s="1166"/>
      <c r="K36" s="1167"/>
      <c r="L36" s="1168"/>
      <c r="M36" s="1169" t="s">
        <v>3430</v>
      </c>
      <c r="N36" s="1170" t="s">
        <v>3430</v>
      </c>
      <c r="O36" s="1171" t="s">
        <v>3430</v>
      </c>
    </row>
    <row r="37" spans="1:15" hidden="1">
      <c r="A37" s="1159" t="s">
        <v>3455</v>
      </c>
      <c r="B37" s="1159" t="s">
        <v>3456</v>
      </c>
      <c r="C37" s="1159"/>
      <c r="D37" s="1159"/>
      <c r="E37" s="1159"/>
      <c r="F37" s="1159" t="s">
        <v>991</v>
      </c>
      <c r="G37" s="1165">
        <v>2716884.6206801501</v>
      </c>
      <c r="H37" s="1159"/>
      <c r="I37" s="1159"/>
      <c r="J37" s="1166"/>
      <c r="K37" s="1167"/>
      <c r="L37" s="1168"/>
      <c r="M37" s="1169" t="s">
        <v>3430</v>
      </c>
      <c r="N37" s="1170" t="s">
        <v>3430</v>
      </c>
      <c r="O37" s="1171" t="s">
        <v>3430</v>
      </c>
    </row>
    <row r="38" spans="1:15" hidden="1">
      <c r="A38" s="1159" t="s">
        <v>3457</v>
      </c>
      <c r="B38" s="1159" t="s">
        <v>3458</v>
      </c>
      <c r="C38" s="1159"/>
      <c r="D38" s="1159"/>
      <c r="E38" s="1159"/>
      <c r="F38" s="1159" t="s">
        <v>991</v>
      </c>
      <c r="G38" s="1165">
        <v>18977505.729656201</v>
      </c>
      <c r="H38" s="1159"/>
      <c r="I38" s="1159"/>
      <c r="J38" s="1166"/>
      <c r="K38" s="1167"/>
      <c r="L38" s="1168"/>
      <c r="M38" s="1169" t="s">
        <v>3430</v>
      </c>
      <c r="N38" s="1170" t="s">
        <v>3430</v>
      </c>
      <c r="O38" s="1171" t="s">
        <v>3430</v>
      </c>
    </row>
    <row r="39" spans="1:15" hidden="1">
      <c r="A39" s="1159" t="s">
        <v>3459</v>
      </c>
      <c r="B39" s="1159" t="s">
        <v>2776</v>
      </c>
      <c r="C39" s="1159" t="s">
        <v>2776</v>
      </c>
      <c r="D39" s="1159" t="s">
        <v>2776</v>
      </c>
      <c r="E39" s="1159"/>
      <c r="F39" s="1159" t="s">
        <v>991</v>
      </c>
      <c r="G39" s="1165">
        <v>62515552.870416902</v>
      </c>
      <c r="H39" s="1159"/>
      <c r="I39" s="1159"/>
      <c r="J39" s="1166"/>
      <c r="K39" s="1167"/>
      <c r="L39" s="1168">
        <v>2.3800000000000002E-2</v>
      </c>
      <c r="M39" s="1169" t="s">
        <v>3430</v>
      </c>
      <c r="N39" s="1170" t="s">
        <v>3430</v>
      </c>
      <c r="O39" s="1171">
        <v>2.5744395903651798E-8</v>
      </c>
    </row>
    <row r="40" spans="1:15" hidden="1">
      <c r="A40" s="1159" t="s">
        <v>3838</v>
      </c>
      <c r="B40" s="1159" t="s">
        <v>2073</v>
      </c>
      <c r="C40" s="1159" t="s">
        <v>2073</v>
      </c>
      <c r="D40" s="1159" t="s">
        <v>2073</v>
      </c>
      <c r="E40" s="1159"/>
      <c r="F40" s="1159" t="s">
        <v>991</v>
      </c>
      <c r="G40" s="1165">
        <v>1345705459.23752</v>
      </c>
      <c r="H40" s="1159"/>
      <c r="I40" s="1159"/>
      <c r="J40" s="1166">
        <v>3.0199999999999999E-9</v>
      </c>
      <c r="K40" s="1167"/>
      <c r="L40" s="1168">
        <v>3.9199999999999999E-2</v>
      </c>
      <c r="M40" s="1169">
        <v>1.205441700135277E-5</v>
      </c>
      <c r="N40" s="1170" t="s">
        <v>3430</v>
      </c>
      <c r="O40" s="1171">
        <v>4.1360639274940509E-3</v>
      </c>
    </row>
    <row r="41" spans="1:15" hidden="1">
      <c r="A41" s="1159" t="s">
        <v>3460</v>
      </c>
      <c r="B41" s="1159" t="s">
        <v>3461</v>
      </c>
      <c r="C41" s="1159"/>
      <c r="D41" s="1159"/>
      <c r="E41" s="1159"/>
      <c r="F41" s="1159" t="s">
        <v>991</v>
      </c>
      <c r="G41" s="1165">
        <v>65042484.4359046</v>
      </c>
      <c r="H41" s="1159"/>
      <c r="I41" s="1159"/>
      <c r="J41" s="1166"/>
      <c r="K41" s="1167"/>
      <c r="L41" s="1168"/>
      <c r="M41" s="1169" t="s">
        <v>3430</v>
      </c>
      <c r="N41" s="1170" t="s">
        <v>3430</v>
      </c>
      <c r="O41" s="1171" t="s">
        <v>3430</v>
      </c>
    </row>
    <row r="42" spans="1:15" hidden="1">
      <c r="A42" s="1159" t="s">
        <v>3462</v>
      </c>
      <c r="B42" s="1159" t="s">
        <v>3463</v>
      </c>
      <c r="C42" s="1159"/>
      <c r="D42" s="1159"/>
      <c r="E42" s="1159"/>
      <c r="F42" s="1159" t="s">
        <v>991</v>
      </c>
      <c r="G42" s="1165">
        <v>1358442.3103400699</v>
      </c>
      <c r="H42" s="1159"/>
      <c r="I42" s="1159"/>
      <c r="J42" s="1166"/>
      <c r="K42" s="1167"/>
      <c r="L42" s="1168"/>
      <c r="M42" s="1169" t="s">
        <v>3430</v>
      </c>
      <c r="N42" s="1170" t="s">
        <v>3430</v>
      </c>
      <c r="O42" s="1171" t="s">
        <v>3430</v>
      </c>
    </row>
    <row r="43" spans="1:15" hidden="1">
      <c r="A43" s="1159" t="s">
        <v>3834</v>
      </c>
      <c r="B43" s="1159" t="s">
        <v>2074</v>
      </c>
      <c r="C43" s="1159" t="s">
        <v>2074</v>
      </c>
      <c r="D43" s="1159" t="s">
        <v>2074</v>
      </c>
      <c r="E43" s="1159" t="s">
        <v>3313</v>
      </c>
      <c r="F43" s="1159" t="s">
        <v>1000</v>
      </c>
      <c r="G43" s="1165">
        <v>10823.2624</v>
      </c>
      <c r="H43" s="1159"/>
      <c r="I43" s="1159"/>
      <c r="J43" s="1166">
        <v>1.6300000000000001E-6</v>
      </c>
      <c r="K43" s="1167"/>
      <c r="L43" s="1168">
        <v>15.1</v>
      </c>
      <c r="M43" s="1169">
        <v>5.2328109616706467E-8</v>
      </c>
      <c r="N43" s="1170" t="s">
        <v>3430</v>
      </c>
      <c r="O43" s="1171">
        <v>1.7805087967985261E-3</v>
      </c>
    </row>
    <row r="44" spans="1:15" hidden="1">
      <c r="A44" s="1159" t="s">
        <v>3834</v>
      </c>
      <c r="B44" s="1159" t="s">
        <v>2074</v>
      </c>
      <c r="C44" s="1159" t="s">
        <v>2074</v>
      </c>
      <c r="D44" s="1159" t="s">
        <v>2074</v>
      </c>
      <c r="E44" s="1159" t="s">
        <v>3317</v>
      </c>
      <c r="F44" s="1159" t="s">
        <v>1000</v>
      </c>
      <c r="G44" s="1165">
        <v>47323.066157403096</v>
      </c>
      <c r="H44" s="1159"/>
      <c r="I44" s="1159"/>
      <c r="J44" s="1166">
        <v>1.6300000000000001E-6</v>
      </c>
      <c r="K44" s="1167"/>
      <c r="L44" s="1168">
        <v>15.1</v>
      </c>
      <c r="M44" s="1169">
        <v>2.2879668825946984E-7</v>
      </c>
      <c r="N44" s="1170" t="s">
        <v>3430</v>
      </c>
      <c r="O44" s="1171">
        <v>1.0753730048869811E-8</v>
      </c>
    </row>
    <row r="45" spans="1:15" hidden="1">
      <c r="A45" s="1159" t="s">
        <v>3834</v>
      </c>
      <c r="B45" s="1159" t="s">
        <v>2074</v>
      </c>
      <c r="C45" s="1159" t="s">
        <v>2074</v>
      </c>
      <c r="D45" s="1159" t="s">
        <v>2074</v>
      </c>
      <c r="E45" s="1159"/>
      <c r="F45" s="1159" t="s">
        <v>991</v>
      </c>
      <c r="G45" s="1165">
        <v>14223640.800000001</v>
      </c>
      <c r="H45" s="1159"/>
      <c r="I45" s="1159"/>
      <c r="J45" s="1166">
        <v>4.15E-7</v>
      </c>
      <c r="K45" s="1167"/>
      <c r="L45" s="1168">
        <v>0.152</v>
      </c>
      <c r="M45" s="1169">
        <v>1.7508467193806695E-5</v>
      </c>
      <c r="N45" s="1170" t="s">
        <v>3430</v>
      </c>
      <c r="O45" s="1171">
        <v>5.0955227436831869E-6</v>
      </c>
    </row>
    <row r="46" spans="1:15" hidden="1">
      <c r="A46" s="1159" t="s">
        <v>3466</v>
      </c>
      <c r="B46" s="1159" t="s">
        <v>3467</v>
      </c>
      <c r="C46" s="1159"/>
      <c r="D46" s="1159"/>
      <c r="E46" s="1159"/>
      <c r="F46" s="1159" t="s">
        <v>991</v>
      </c>
      <c r="G46" s="1165">
        <v>37914324.844208002</v>
      </c>
      <c r="H46" s="1159"/>
      <c r="I46" s="1159"/>
      <c r="J46" s="1166"/>
      <c r="K46" s="1167"/>
      <c r="L46" s="1168"/>
      <c r="M46" s="1169" t="s">
        <v>3430</v>
      </c>
      <c r="N46" s="1170" t="s">
        <v>3430</v>
      </c>
      <c r="O46" s="1171" t="s">
        <v>3430</v>
      </c>
    </row>
    <row r="47" spans="1:15" hidden="1">
      <c r="A47" s="1159" t="s">
        <v>3468</v>
      </c>
      <c r="B47" s="1159" t="s">
        <v>2075</v>
      </c>
      <c r="C47" s="1159" t="s">
        <v>2856</v>
      </c>
      <c r="D47" s="1159" t="s">
        <v>2075</v>
      </c>
      <c r="E47" s="1159" t="s">
        <v>3329</v>
      </c>
      <c r="F47" s="1159" t="s">
        <v>1000</v>
      </c>
      <c r="G47" s="1165">
        <v>31775.595048958301</v>
      </c>
      <c r="H47" s="1159"/>
      <c r="I47" s="1159" t="s">
        <v>3352</v>
      </c>
      <c r="J47" s="1166"/>
      <c r="K47" s="1167">
        <v>2.1500000000000001E-7</v>
      </c>
      <c r="L47" s="1168">
        <v>923</v>
      </c>
      <c r="M47" s="1169" t="s">
        <v>3430</v>
      </c>
      <c r="N47" s="1170">
        <v>1.1560189911997425E-9</v>
      </c>
      <c r="O47" s="1171">
        <v>5.0747314567086153E-7</v>
      </c>
    </row>
    <row r="48" spans="1:15" hidden="1">
      <c r="A48" s="1159" t="s">
        <v>3468</v>
      </c>
      <c r="B48" s="1159" t="s">
        <v>2075</v>
      </c>
      <c r="C48" s="1159" t="s">
        <v>2856</v>
      </c>
      <c r="D48" s="1159" t="s">
        <v>2075</v>
      </c>
      <c r="E48" s="1159" t="s">
        <v>3329</v>
      </c>
      <c r="F48" s="1159" t="s">
        <v>991</v>
      </c>
      <c r="G48" s="1165">
        <v>476633.92575520801</v>
      </c>
      <c r="H48" s="1159"/>
      <c r="I48" s="1159" t="s">
        <v>3352</v>
      </c>
      <c r="J48" s="1166"/>
      <c r="K48" s="1167">
        <v>3.58E-7</v>
      </c>
      <c r="L48" s="1168">
        <v>28.5</v>
      </c>
      <c r="M48" s="1169" t="s">
        <v>3430</v>
      </c>
      <c r="N48" s="1170">
        <v>2.8873590618669578E-8</v>
      </c>
      <c r="O48" s="1171">
        <v>2.3504308752305081E-7</v>
      </c>
    </row>
    <row r="49" spans="1:15" hidden="1">
      <c r="A49" s="1159" t="s">
        <v>3468</v>
      </c>
      <c r="B49" s="1159" t="s">
        <v>2075</v>
      </c>
      <c r="C49" s="1159" t="s">
        <v>2856</v>
      </c>
      <c r="D49" s="1159" t="s">
        <v>2075</v>
      </c>
      <c r="E49" s="1159" t="s">
        <v>3329</v>
      </c>
      <c r="F49" s="1159" t="s">
        <v>3431</v>
      </c>
      <c r="G49" s="1165">
        <v>1786162.5449218799</v>
      </c>
      <c r="H49" s="1159"/>
      <c r="I49" s="1159" t="s">
        <v>3352</v>
      </c>
      <c r="J49" s="1166"/>
      <c r="K49" s="1167">
        <v>9.7000000000000001E-11</v>
      </c>
      <c r="L49" s="1168">
        <v>0.41699999999999998</v>
      </c>
      <c r="M49" s="1169" t="s">
        <v>3430</v>
      </c>
      <c r="N49" s="1170">
        <v>2.931740517408152E-11</v>
      </c>
      <c r="O49" s="1171">
        <v>1.2887678848658226E-8</v>
      </c>
    </row>
    <row r="50" spans="1:15" hidden="1">
      <c r="A50" s="1159" t="s">
        <v>3469</v>
      </c>
      <c r="B50" s="1159" t="s">
        <v>2777</v>
      </c>
      <c r="C50" s="1159" t="s">
        <v>2777</v>
      </c>
      <c r="D50" s="1159" t="s">
        <v>2777</v>
      </c>
      <c r="E50" s="1159"/>
      <c r="F50" s="1159" t="s">
        <v>991</v>
      </c>
      <c r="G50" s="1165">
        <v>25749373.973804399</v>
      </c>
      <c r="H50" s="1159"/>
      <c r="I50" s="1159"/>
      <c r="J50" s="1166"/>
      <c r="K50" s="1167"/>
      <c r="L50" s="1168">
        <v>7.5799999999999999E-3</v>
      </c>
      <c r="M50" s="1169" t="s">
        <v>3430</v>
      </c>
      <c r="N50" s="1170" t="s">
        <v>3430</v>
      </c>
      <c r="O50" s="1171">
        <v>3.3771748979841837E-9</v>
      </c>
    </row>
    <row r="51" spans="1:15" hidden="1">
      <c r="A51" s="1159" t="s">
        <v>3470</v>
      </c>
      <c r="B51" s="1159" t="s">
        <v>3471</v>
      </c>
      <c r="C51" s="1159"/>
      <c r="D51" s="1159"/>
      <c r="E51" s="1159"/>
      <c r="F51" s="1159" t="s">
        <v>991</v>
      </c>
      <c r="G51" s="1165">
        <v>8109967.2469357103</v>
      </c>
      <c r="H51" s="1159"/>
      <c r="I51" s="1159"/>
      <c r="J51" s="1166"/>
      <c r="K51" s="1167"/>
      <c r="L51" s="1168"/>
      <c r="M51" s="1169" t="s">
        <v>3430</v>
      </c>
      <c r="N51" s="1170" t="s">
        <v>3430</v>
      </c>
      <c r="O51" s="1171" t="s">
        <v>3430</v>
      </c>
    </row>
    <row r="52" spans="1:15" hidden="1">
      <c r="A52" s="1159" t="s">
        <v>3472</v>
      </c>
      <c r="B52" s="1159" t="s">
        <v>2076</v>
      </c>
      <c r="C52" s="1159" t="s">
        <v>2076</v>
      </c>
      <c r="D52" s="1159" t="s">
        <v>2076</v>
      </c>
      <c r="E52" s="1159"/>
      <c r="F52" s="1159" t="s">
        <v>991</v>
      </c>
      <c r="G52" s="1165">
        <v>457719027.81048501</v>
      </c>
      <c r="H52" s="1159"/>
      <c r="I52" s="1159"/>
      <c r="J52" s="1166"/>
      <c r="K52" s="1167"/>
      <c r="L52" s="1168">
        <v>7.6600000000000001E-3</v>
      </c>
      <c r="M52" s="1169" t="s">
        <v>3430</v>
      </c>
      <c r="N52" s="1170" t="s">
        <v>3430</v>
      </c>
      <c r="O52" s="1171">
        <v>6.0666006679580361E-8</v>
      </c>
    </row>
    <row r="53" spans="1:15" hidden="1">
      <c r="A53" s="1159" t="s">
        <v>3833</v>
      </c>
      <c r="B53" s="1159" t="s">
        <v>2077</v>
      </c>
      <c r="C53" s="1159" t="s">
        <v>2857</v>
      </c>
      <c r="D53" s="1159" t="s">
        <v>2077</v>
      </c>
      <c r="E53" s="1159" t="s">
        <v>3329</v>
      </c>
      <c r="F53" s="1159" t="s">
        <v>1000</v>
      </c>
      <c r="G53" s="1165">
        <v>780778.34712005197</v>
      </c>
      <c r="H53" s="1159"/>
      <c r="I53" s="1159" t="s">
        <v>3352</v>
      </c>
      <c r="J53" s="1166">
        <v>4.8400000000000005E-7</v>
      </c>
      <c r="K53" s="1167">
        <v>1.2799999999999999E-5</v>
      </c>
      <c r="L53" s="1168">
        <v>1980</v>
      </c>
      <c r="M53" s="1169">
        <v>1.120888404032326E-6</v>
      </c>
      <c r="N53" s="1170">
        <v>1.6911048969485278E-6</v>
      </c>
      <c r="O53" s="1171">
        <v>5.4671917651397074E-4</v>
      </c>
    </row>
    <row r="54" spans="1:15" hidden="1">
      <c r="A54" s="1159" t="s">
        <v>3833</v>
      </c>
      <c r="B54" s="1159" t="s">
        <v>2077</v>
      </c>
      <c r="C54" s="1159" t="s">
        <v>2857</v>
      </c>
      <c r="D54" s="1159" t="s">
        <v>2077</v>
      </c>
      <c r="E54" s="1159" t="s">
        <v>3329</v>
      </c>
      <c r="F54" s="1159" t="s">
        <v>3431</v>
      </c>
      <c r="G54" s="1165">
        <v>15615566.942395801</v>
      </c>
      <c r="H54" s="1159"/>
      <c r="I54" s="1159" t="s">
        <v>3352</v>
      </c>
      <c r="J54" s="1166">
        <v>5.9999999999999995E-8</v>
      </c>
      <c r="K54" s="1167">
        <v>1.1199999999999999E-5</v>
      </c>
      <c r="L54" s="1168">
        <v>72</v>
      </c>
      <c r="M54" s="1169">
        <v>2.7790621587569001E-6</v>
      </c>
      <c r="N54" s="1170">
        <v>2.9594335696589313E-5</v>
      </c>
      <c r="O54" s="1171">
        <v>2.2278823425282853E-3</v>
      </c>
    </row>
    <row r="55" spans="1:15" hidden="1">
      <c r="A55" s="1159" t="s">
        <v>3833</v>
      </c>
      <c r="B55" s="1159" t="s">
        <v>2077</v>
      </c>
      <c r="C55" s="1159" t="s">
        <v>2857</v>
      </c>
      <c r="D55" s="1159" t="s">
        <v>2077</v>
      </c>
      <c r="E55" s="1159" t="s">
        <v>3329</v>
      </c>
      <c r="F55" s="1159" t="s">
        <v>991</v>
      </c>
      <c r="G55" s="1165">
        <v>11711675.206796899</v>
      </c>
      <c r="H55" s="1159"/>
      <c r="I55" s="1159" t="s">
        <v>3352</v>
      </c>
      <c r="J55" s="1166">
        <v>5.2900000000000004E-7</v>
      </c>
      <c r="K55" s="1167">
        <v>1.34E-4</v>
      </c>
      <c r="L55" s="1168">
        <v>0.36699999999999999</v>
      </c>
      <c r="M55" s="1169">
        <v>1.837654852478008E-5</v>
      </c>
      <c r="N55" s="1170">
        <v>2.6555631584886054E-4</v>
      </c>
      <c r="O55" s="1171">
        <v>1.7735422445135215E-7</v>
      </c>
    </row>
    <row r="56" spans="1:15" hidden="1">
      <c r="A56" s="1159" t="s">
        <v>3474</v>
      </c>
      <c r="B56" s="1159" t="s">
        <v>3475</v>
      </c>
      <c r="C56" s="1159"/>
      <c r="D56" s="1159"/>
      <c r="E56" s="1159"/>
      <c r="F56" s="1159" t="s">
        <v>991</v>
      </c>
      <c r="G56" s="1165">
        <v>99688566.663003698</v>
      </c>
      <c r="H56" s="1159"/>
      <c r="I56" s="1159"/>
      <c r="J56" s="1166"/>
      <c r="K56" s="1167"/>
      <c r="L56" s="1168"/>
      <c r="M56" s="1169" t="s">
        <v>3430</v>
      </c>
      <c r="N56" s="1170" t="s">
        <v>3430</v>
      </c>
      <c r="O56" s="1171" t="s">
        <v>3430</v>
      </c>
    </row>
    <row r="57" spans="1:15" hidden="1">
      <c r="A57" s="1159" t="s">
        <v>3476</v>
      </c>
      <c r="B57" s="1159" t="s">
        <v>3477</v>
      </c>
      <c r="C57" s="1159"/>
      <c r="D57" s="1159"/>
      <c r="E57" s="1159"/>
      <c r="F57" s="1159" t="s">
        <v>991</v>
      </c>
      <c r="G57" s="1165">
        <v>13645334.569830799</v>
      </c>
      <c r="H57" s="1159"/>
      <c r="I57" s="1159"/>
      <c r="J57" s="1166"/>
      <c r="K57" s="1167"/>
      <c r="L57" s="1168"/>
      <c r="M57" s="1169" t="s">
        <v>3430</v>
      </c>
      <c r="N57" s="1170" t="s">
        <v>3430</v>
      </c>
      <c r="O57" s="1171" t="s">
        <v>3430</v>
      </c>
    </row>
    <row r="58" spans="1:15" hidden="1">
      <c r="A58" s="1159" t="s">
        <v>3478</v>
      </c>
      <c r="B58" s="1159" t="s">
        <v>2778</v>
      </c>
      <c r="C58" s="1159" t="s">
        <v>2778</v>
      </c>
      <c r="D58" s="1159" t="s">
        <v>2778</v>
      </c>
      <c r="E58" s="1159"/>
      <c r="F58" s="1159" t="s">
        <v>991</v>
      </c>
      <c r="G58" s="1165">
        <v>23032489.353124201</v>
      </c>
      <c r="H58" s="1159"/>
      <c r="I58" s="1159"/>
      <c r="J58" s="1166"/>
      <c r="K58" s="1167"/>
      <c r="L58" s="1168">
        <v>3.0300000000000001E-3</v>
      </c>
      <c r="M58" s="1169" t="s">
        <v>3430</v>
      </c>
      <c r="N58" s="1170" t="s">
        <v>3430</v>
      </c>
      <c r="O58" s="1171">
        <v>1.2075390378355442E-9</v>
      </c>
    </row>
    <row r="59" spans="1:15" hidden="1">
      <c r="A59" s="1159" t="s">
        <v>3479</v>
      </c>
      <c r="B59" s="1159" t="s">
        <v>3480</v>
      </c>
      <c r="C59" s="1159"/>
      <c r="D59" s="1159"/>
      <c r="E59" s="1159"/>
      <c r="F59" s="1159" t="s">
        <v>991</v>
      </c>
      <c r="G59" s="1165">
        <v>2716884.6206801501</v>
      </c>
      <c r="H59" s="1159"/>
      <c r="I59" s="1159"/>
      <c r="J59" s="1166"/>
      <c r="K59" s="1167"/>
      <c r="L59" s="1168"/>
      <c r="M59" s="1169" t="s">
        <v>3430</v>
      </c>
      <c r="N59" s="1170" t="s">
        <v>3430</v>
      </c>
      <c r="O59" s="1171" t="s">
        <v>3430</v>
      </c>
    </row>
    <row r="60" spans="1:15" hidden="1">
      <c r="A60" s="1159" t="s">
        <v>3481</v>
      </c>
      <c r="B60" s="1159" t="s">
        <v>2611</v>
      </c>
      <c r="C60" s="1159"/>
      <c r="D60" s="1159"/>
      <c r="E60" s="1159"/>
      <c r="F60" s="1159" t="s">
        <v>991</v>
      </c>
      <c r="G60" s="1165">
        <v>269557262.339288</v>
      </c>
      <c r="H60" s="1159"/>
      <c r="I60" s="1159"/>
      <c r="J60" s="1166"/>
      <c r="K60" s="1167"/>
      <c r="L60" s="1168"/>
      <c r="M60" s="1169" t="s">
        <v>3430</v>
      </c>
      <c r="N60" s="1170" t="s">
        <v>3430</v>
      </c>
      <c r="O60" s="1171" t="s">
        <v>3430</v>
      </c>
    </row>
    <row r="61" spans="1:15" hidden="1">
      <c r="A61" s="1159" t="s">
        <v>3482</v>
      </c>
      <c r="B61" s="1159" t="s">
        <v>3483</v>
      </c>
      <c r="C61" s="1159"/>
      <c r="D61" s="1159"/>
      <c r="E61" s="1159"/>
      <c r="F61" s="1159" t="s">
        <v>991</v>
      </c>
      <c r="G61" s="1165">
        <v>21661651.5282894</v>
      </c>
      <c r="H61" s="1159"/>
      <c r="I61" s="1159"/>
      <c r="J61" s="1166"/>
      <c r="K61" s="1167"/>
      <c r="L61" s="1168"/>
      <c r="M61" s="1169" t="s">
        <v>3430</v>
      </c>
      <c r="N61" s="1170" t="s">
        <v>3430</v>
      </c>
      <c r="O61" s="1171" t="s">
        <v>3430</v>
      </c>
    </row>
    <row r="62" spans="1:15" hidden="1">
      <c r="A62" s="1159" t="s">
        <v>3484</v>
      </c>
      <c r="B62" s="1159" t="s">
        <v>2779</v>
      </c>
      <c r="C62" s="1159" t="s">
        <v>2779</v>
      </c>
      <c r="D62" s="1159" t="s">
        <v>2779</v>
      </c>
      <c r="E62" s="1159"/>
      <c r="F62" s="1159" t="s">
        <v>991</v>
      </c>
      <c r="G62" s="1165">
        <v>58250272.884204201</v>
      </c>
      <c r="H62" s="1159"/>
      <c r="I62" s="1159"/>
      <c r="J62" s="1166"/>
      <c r="K62" s="1167"/>
      <c r="L62" s="1168">
        <v>2.4299999999999999E-3</v>
      </c>
      <c r="M62" s="1169" t="s">
        <v>3430</v>
      </c>
      <c r="N62" s="1170" t="s">
        <v>3430</v>
      </c>
      <c r="O62" s="1171">
        <v>2.4491867990870359E-9</v>
      </c>
    </row>
    <row r="63" spans="1:15" hidden="1">
      <c r="A63" s="1159" t="s">
        <v>4269</v>
      </c>
      <c r="B63" s="1159" t="s">
        <v>2078</v>
      </c>
      <c r="C63" s="1159" t="s">
        <v>2858</v>
      </c>
      <c r="D63" s="1159" t="s">
        <v>2078</v>
      </c>
      <c r="E63" s="1159"/>
      <c r="F63" s="1159" t="s">
        <v>991</v>
      </c>
      <c r="G63" s="1165">
        <v>32003.950231602801</v>
      </c>
      <c r="H63" s="1159"/>
      <c r="I63" s="1159"/>
      <c r="J63" s="1166">
        <v>1.4100000000000001E-7</v>
      </c>
      <c r="K63" s="1167"/>
      <c r="L63" s="1168">
        <v>6.1699999999999998E-2</v>
      </c>
      <c r="M63" s="1169">
        <v>1.3384802054679092E-8</v>
      </c>
      <c r="N63" s="1170" t="s">
        <v>3430</v>
      </c>
      <c r="O63" s="1171">
        <v>6.4117445280676149E-6</v>
      </c>
    </row>
    <row r="64" spans="1:15" hidden="1">
      <c r="A64" s="1159" t="s">
        <v>3486</v>
      </c>
      <c r="B64" s="1159" t="s">
        <v>2079</v>
      </c>
      <c r="C64" s="1159" t="s">
        <v>2859</v>
      </c>
      <c r="D64" s="1159" t="s">
        <v>2079</v>
      </c>
      <c r="E64" s="1159" t="s">
        <v>3329</v>
      </c>
      <c r="F64" s="1159" t="s">
        <v>1000</v>
      </c>
      <c r="G64" s="1165">
        <v>39310.497473932301</v>
      </c>
      <c r="H64" s="1159"/>
      <c r="I64" s="1159" t="s">
        <v>3352</v>
      </c>
      <c r="J64" s="1166"/>
      <c r="K64" s="1167">
        <v>4.71E-5</v>
      </c>
      <c r="L64" s="1168">
        <v>15100</v>
      </c>
      <c r="M64" s="1169" t="s">
        <v>3430</v>
      </c>
      <c r="N64" s="1170">
        <v>3.1330134815057779E-7</v>
      </c>
      <c r="O64" s="1171">
        <v>1.0270773674489767E-5</v>
      </c>
    </row>
    <row r="65" spans="1:15" hidden="1">
      <c r="A65" s="1159" t="s">
        <v>3486</v>
      </c>
      <c r="B65" s="1159" t="s">
        <v>2079</v>
      </c>
      <c r="C65" s="1159" t="s">
        <v>2859</v>
      </c>
      <c r="D65" s="1159" t="s">
        <v>2079</v>
      </c>
      <c r="E65" s="1159" t="s">
        <v>3329</v>
      </c>
      <c r="F65" s="1159" t="s">
        <v>991</v>
      </c>
      <c r="G65" s="1165">
        <v>589657.46208362002</v>
      </c>
      <c r="H65" s="1159"/>
      <c r="I65" s="1159" t="s">
        <v>3352</v>
      </c>
      <c r="J65" s="1166"/>
      <c r="K65" s="1167">
        <v>2.21E-6</v>
      </c>
      <c r="L65" s="1168">
        <v>411</v>
      </c>
      <c r="M65" s="1169" t="s">
        <v>3430</v>
      </c>
      <c r="N65" s="1170">
        <v>2.2050827368885131E-7</v>
      </c>
      <c r="O65" s="1171">
        <v>4.1933324304970663E-6</v>
      </c>
    </row>
    <row r="66" spans="1:15" hidden="1">
      <c r="A66" s="1159" t="s">
        <v>3486</v>
      </c>
      <c r="B66" s="1159" t="s">
        <v>2079</v>
      </c>
      <c r="C66" s="1159" t="s">
        <v>2859</v>
      </c>
      <c r="D66" s="1159" t="s">
        <v>2079</v>
      </c>
      <c r="E66" s="1159" t="s">
        <v>3329</v>
      </c>
      <c r="F66" s="1159" t="s">
        <v>3431</v>
      </c>
      <c r="G66" s="1165">
        <v>786209.94944164099</v>
      </c>
      <c r="H66" s="1159"/>
      <c r="I66" s="1159" t="s">
        <v>3352</v>
      </c>
      <c r="J66" s="1166"/>
      <c r="K66" s="1167">
        <v>1.8099999999999999E-7</v>
      </c>
      <c r="L66" s="1168">
        <v>58.3</v>
      </c>
      <c r="M66" s="1169" t="s">
        <v>3430</v>
      </c>
      <c r="N66" s="1170">
        <v>2.4079636523390867E-8</v>
      </c>
      <c r="O66" s="1171">
        <v>7.9309417906565568E-7</v>
      </c>
    </row>
    <row r="67" spans="1:15" hidden="1">
      <c r="A67" s="1159" t="s">
        <v>3487</v>
      </c>
      <c r="B67" s="1159" t="s">
        <v>2612</v>
      </c>
      <c r="C67" s="1159" t="s">
        <v>2612</v>
      </c>
      <c r="D67" s="1159"/>
      <c r="E67" s="1159"/>
      <c r="F67" s="1159" t="s">
        <v>991</v>
      </c>
      <c r="G67" s="1165">
        <v>96891682.223373204</v>
      </c>
      <c r="H67" s="1159"/>
      <c r="I67" s="1159"/>
      <c r="J67" s="1166"/>
      <c r="K67" s="1167"/>
      <c r="L67" s="1168"/>
      <c r="M67" s="1169" t="s">
        <v>3430</v>
      </c>
      <c r="N67" s="1170" t="s">
        <v>3430</v>
      </c>
      <c r="O67" s="1171" t="s">
        <v>3430</v>
      </c>
    </row>
    <row r="68" spans="1:15" hidden="1">
      <c r="A68" s="1159" t="s">
        <v>3488</v>
      </c>
      <c r="B68" s="1159" t="s">
        <v>2613</v>
      </c>
      <c r="C68" s="1159"/>
      <c r="D68" s="1159"/>
      <c r="E68" s="1159"/>
      <c r="F68" s="1159" t="s">
        <v>991</v>
      </c>
      <c r="G68" s="1165">
        <v>216216133.68796101</v>
      </c>
      <c r="H68" s="1159"/>
      <c r="I68" s="1159"/>
      <c r="J68" s="1166"/>
      <c r="K68" s="1167"/>
      <c r="L68" s="1168"/>
      <c r="M68" s="1169" t="s">
        <v>3430</v>
      </c>
      <c r="N68" s="1170" t="s">
        <v>3430</v>
      </c>
      <c r="O68" s="1171" t="s">
        <v>3430</v>
      </c>
    </row>
    <row r="69" spans="1:15" hidden="1">
      <c r="A69" s="1159" t="s">
        <v>3489</v>
      </c>
      <c r="B69" s="1159" t="s">
        <v>3490</v>
      </c>
      <c r="C69" s="1159"/>
      <c r="D69" s="1159"/>
      <c r="E69" s="1159"/>
      <c r="F69" s="1159" t="s">
        <v>991</v>
      </c>
      <c r="G69" s="1165">
        <v>48781863.3269284</v>
      </c>
      <c r="H69" s="1159"/>
      <c r="I69" s="1159"/>
      <c r="J69" s="1166"/>
      <c r="K69" s="1167"/>
      <c r="L69" s="1168"/>
      <c r="M69" s="1169" t="s">
        <v>3430</v>
      </c>
      <c r="N69" s="1170" t="s">
        <v>3430</v>
      </c>
      <c r="O69" s="1171" t="s">
        <v>3430</v>
      </c>
    </row>
    <row r="70" spans="1:15" hidden="1">
      <c r="A70" s="1159" t="s">
        <v>3491</v>
      </c>
      <c r="B70" s="1159" t="s">
        <v>3492</v>
      </c>
      <c r="C70" s="1159"/>
      <c r="D70" s="1159"/>
      <c r="E70" s="1159"/>
      <c r="F70" s="1159" t="s">
        <v>991</v>
      </c>
      <c r="G70" s="1165">
        <v>124651199.630449</v>
      </c>
      <c r="H70" s="1159"/>
      <c r="I70" s="1159"/>
      <c r="J70" s="1166"/>
      <c r="K70" s="1167"/>
      <c r="L70" s="1168"/>
      <c r="M70" s="1169" t="s">
        <v>3430</v>
      </c>
      <c r="N70" s="1170" t="s">
        <v>3430</v>
      </c>
      <c r="O70" s="1171" t="s">
        <v>3430</v>
      </c>
    </row>
    <row r="71" spans="1:15" hidden="1">
      <c r="A71" s="1159" t="s">
        <v>3493</v>
      </c>
      <c r="B71" s="1159" t="s">
        <v>3494</v>
      </c>
      <c r="C71" s="1159"/>
      <c r="D71" s="1159"/>
      <c r="E71" s="1159"/>
      <c r="F71" s="1159" t="s">
        <v>991</v>
      </c>
      <c r="G71" s="1165">
        <v>56891830.573864199</v>
      </c>
      <c r="H71" s="1159"/>
      <c r="I71" s="1159"/>
      <c r="J71" s="1166"/>
      <c r="K71" s="1167"/>
      <c r="L71" s="1168"/>
      <c r="M71" s="1169" t="s">
        <v>3430</v>
      </c>
      <c r="N71" s="1170" t="s">
        <v>3430</v>
      </c>
      <c r="O71" s="1171" t="s">
        <v>3430</v>
      </c>
    </row>
    <row r="72" spans="1:15" hidden="1">
      <c r="A72" s="1159" t="s">
        <v>3495</v>
      </c>
      <c r="B72" s="1159" t="s">
        <v>3496</v>
      </c>
      <c r="C72" s="1159" t="s">
        <v>3497</v>
      </c>
      <c r="D72" s="1159"/>
      <c r="E72" s="1159"/>
      <c r="F72" s="1159" t="s">
        <v>991</v>
      </c>
      <c r="G72" s="1165">
        <v>8065906.93540671</v>
      </c>
      <c r="H72" s="1159"/>
      <c r="I72" s="1159"/>
      <c r="J72" s="1166"/>
      <c r="K72" s="1167"/>
      <c r="L72" s="1168"/>
      <c r="M72" s="1169" t="s">
        <v>3430</v>
      </c>
      <c r="N72" s="1170" t="s">
        <v>3430</v>
      </c>
      <c r="O72" s="1171" t="s">
        <v>3430</v>
      </c>
    </row>
    <row r="73" spans="1:15" hidden="1">
      <c r="A73" s="1159" t="s">
        <v>3498</v>
      </c>
      <c r="B73" s="1159" t="s">
        <v>3499</v>
      </c>
      <c r="C73" s="1159"/>
      <c r="D73" s="1159"/>
      <c r="E73" s="1159"/>
      <c r="F73" s="1159" t="s">
        <v>991</v>
      </c>
      <c r="G73" s="1165">
        <v>22231264.139755499</v>
      </c>
      <c r="H73" s="1159"/>
      <c r="I73" s="1159"/>
      <c r="J73" s="1166"/>
      <c r="K73" s="1167"/>
      <c r="L73" s="1168"/>
      <c r="M73" s="1169" t="s">
        <v>3430</v>
      </c>
      <c r="N73" s="1170" t="s">
        <v>3430</v>
      </c>
      <c r="O73" s="1171" t="s">
        <v>3430</v>
      </c>
    </row>
    <row r="74" spans="1:15" hidden="1">
      <c r="A74" s="1159" t="s">
        <v>3500</v>
      </c>
      <c r="B74" s="1159" t="s">
        <v>3501</v>
      </c>
      <c r="C74" s="1159"/>
      <c r="D74" s="1159"/>
      <c r="E74" s="1159"/>
      <c r="F74" s="1159" t="s">
        <v>991</v>
      </c>
      <c r="G74" s="1165">
        <v>25749373.973804399</v>
      </c>
      <c r="H74" s="1159"/>
      <c r="I74" s="1159"/>
      <c r="J74" s="1166"/>
      <c r="K74" s="1167"/>
      <c r="L74" s="1168"/>
      <c r="M74" s="1169" t="s">
        <v>3430</v>
      </c>
      <c r="N74" s="1170" t="s">
        <v>3430</v>
      </c>
      <c r="O74" s="1171" t="s">
        <v>3430</v>
      </c>
    </row>
    <row r="75" spans="1:15" hidden="1">
      <c r="A75" s="1159" t="s">
        <v>3502</v>
      </c>
      <c r="B75" s="1159" t="s">
        <v>3503</v>
      </c>
      <c r="C75" s="1159" t="s">
        <v>3503</v>
      </c>
      <c r="D75" s="1159"/>
      <c r="E75" s="1159"/>
      <c r="F75" s="1159" t="s">
        <v>991</v>
      </c>
      <c r="G75" s="1165">
        <v>80670370.831769705</v>
      </c>
      <c r="H75" s="1159"/>
      <c r="I75" s="1159"/>
      <c r="J75" s="1166"/>
      <c r="K75" s="1167"/>
      <c r="L75" s="1168"/>
      <c r="M75" s="1169" t="s">
        <v>3430</v>
      </c>
      <c r="N75" s="1170" t="s">
        <v>3430</v>
      </c>
      <c r="O75" s="1171" t="s">
        <v>3430</v>
      </c>
    </row>
    <row r="76" spans="1:15" hidden="1">
      <c r="A76" s="1159" t="s">
        <v>3504</v>
      </c>
      <c r="B76" s="1159" t="s">
        <v>3505</v>
      </c>
      <c r="C76" s="1159" t="s">
        <v>3506</v>
      </c>
      <c r="D76" s="1159"/>
      <c r="E76" s="1159"/>
      <c r="F76" s="1159" t="s">
        <v>991</v>
      </c>
      <c r="G76" s="1165">
        <v>486614263.82138401</v>
      </c>
      <c r="H76" s="1159"/>
      <c r="I76" s="1159"/>
      <c r="J76" s="1166"/>
      <c r="K76" s="1167"/>
      <c r="L76" s="1168"/>
      <c r="M76" s="1169" t="s">
        <v>3430</v>
      </c>
      <c r="N76" s="1170" t="s">
        <v>3430</v>
      </c>
      <c r="O76" s="1171" t="s">
        <v>3430</v>
      </c>
    </row>
    <row r="77" spans="1:15" hidden="1">
      <c r="A77" s="1159" t="s">
        <v>3507</v>
      </c>
      <c r="B77" s="1159" t="s">
        <v>3508</v>
      </c>
      <c r="C77" s="1159"/>
      <c r="D77" s="1159"/>
      <c r="E77" s="1159"/>
      <c r="F77" s="1159" t="s">
        <v>991</v>
      </c>
      <c r="G77" s="1165">
        <v>368519829.649988</v>
      </c>
      <c r="H77" s="1159"/>
      <c r="I77" s="1159"/>
      <c r="J77" s="1166"/>
      <c r="K77" s="1167"/>
      <c r="L77" s="1168"/>
      <c r="M77" s="1169" t="s">
        <v>3430</v>
      </c>
      <c r="N77" s="1170" t="s">
        <v>3430</v>
      </c>
      <c r="O77" s="1171" t="s">
        <v>3430</v>
      </c>
    </row>
    <row r="78" spans="1:15" hidden="1">
      <c r="A78" s="1159" t="s">
        <v>3509</v>
      </c>
      <c r="B78" s="1159" t="s">
        <v>3510</v>
      </c>
      <c r="C78" s="1159" t="s">
        <v>3510</v>
      </c>
      <c r="D78" s="1159"/>
      <c r="E78" s="1159"/>
      <c r="F78" s="1159" t="s">
        <v>991</v>
      </c>
      <c r="G78" s="1165">
        <v>78586220.924200699</v>
      </c>
      <c r="H78" s="1159"/>
      <c r="I78" s="1159"/>
      <c r="J78" s="1166"/>
      <c r="K78" s="1167"/>
      <c r="L78" s="1168"/>
      <c r="M78" s="1169" t="s">
        <v>3430</v>
      </c>
      <c r="N78" s="1170" t="s">
        <v>3430</v>
      </c>
      <c r="O78" s="1171" t="s">
        <v>3430</v>
      </c>
    </row>
    <row r="79" spans="1:15" hidden="1">
      <c r="A79" s="1159" t="s">
        <v>3511</v>
      </c>
      <c r="B79" s="1159" t="s">
        <v>3512</v>
      </c>
      <c r="C79" s="1159"/>
      <c r="D79" s="1159"/>
      <c r="E79" s="1159"/>
      <c r="F79" s="1159" t="s">
        <v>991</v>
      </c>
      <c r="G79" s="1165">
        <v>132788439.468777</v>
      </c>
      <c r="H79" s="1159"/>
      <c r="I79" s="1159"/>
      <c r="J79" s="1166"/>
      <c r="K79" s="1167"/>
      <c r="L79" s="1168"/>
      <c r="M79" s="1169" t="s">
        <v>3430</v>
      </c>
      <c r="N79" s="1170" t="s">
        <v>3430</v>
      </c>
      <c r="O79" s="1171" t="s">
        <v>3430</v>
      </c>
    </row>
    <row r="80" spans="1:15" hidden="1">
      <c r="A80" s="1159" t="s">
        <v>3513</v>
      </c>
      <c r="B80" s="1159" t="s">
        <v>2080</v>
      </c>
      <c r="C80" s="1159" t="s">
        <v>2080</v>
      </c>
      <c r="D80" s="1159" t="s">
        <v>2080</v>
      </c>
      <c r="E80" s="1159"/>
      <c r="F80" s="1159" t="s">
        <v>991</v>
      </c>
      <c r="G80" s="1165">
        <v>358994870.75177801</v>
      </c>
      <c r="H80" s="1159"/>
      <c r="I80" s="1159"/>
      <c r="J80" s="1166"/>
      <c r="K80" s="1167"/>
      <c r="L80" s="1168">
        <v>6.5900000000000003E-5</v>
      </c>
      <c r="M80" s="1169" t="s">
        <v>3430</v>
      </c>
      <c r="N80" s="1170" t="s">
        <v>3430</v>
      </c>
      <c r="O80" s="1171">
        <v>4.0934673450423904E-10</v>
      </c>
    </row>
    <row r="81" spans="1:15" hidden="1">
      <c r="A81" s="1159" t="s">
        <v>3514</v>
      </c>
      <c r="B81" s="1159" t="s">
        <v>3515</v>
      </c>
      <c r="C81" s="1159"/>
      <c r="D81" s="1159"/>
      <c r="E81" s="1159"/>
      <c r="F81" s="1159" t="s">
        <v>991</v>
      </c>
      <c r="G81" s="1165">
        <v>81875105.4537002</v>
      </c>
      <c r="H81" s="1159"/>
      <c r="I81" s="1159"/>
      <c r="J81" s="1166"/>
      <c r="K81" s="1167"/>
      <c r="L81" s="1168"/>
      <c r="M81" s="1169" t="s">
        <v>3430</v>
      </c>
      <c r="N81" s="1170" t="s">
        <v>3430</v>
      </c>
      <c r="O81" s="1171" t="s">
        <v>3430</v>
      </c>
    </row>
    <row r="82" spans="1:15" hidden="1">
      <c r="A82" s="1159" t="s">
        <v>3516</v>
      </c>
      <c r="B82" s="1159" t="s">
        <v>3517</v>
      </c>
      <c r="C82" s="1159"/>
      <c r="D82" s="1159"/>
      <c r="E82" s="1159"/>
      <c r="F82" s="1159" t="s">
        <v>991</v>
      </c>
      <c r="G82" s="1165">
        <v>102550068.14935701</v>
      </c>
      <c r="H82" s="1159"/>
      <c r="I82" s="1159"/>
      <c r="J82" s="1166"/>
      <c r="K82" s="1167"/>
      <c r="L82" s="1168"/>
      <c r="M82" s="1169" t="s">
        <v>3430</v>
      </c>
      <c r="N82" s="1170" t="s">
        <v>3430</v>
      </c>
      <c r="O82" s="1171" t="s">
        <v>3430</v>
      </c>
    </row>
    <row r="83" spans="1:15" hidden="1">
      <c r="A83" s="1159" t="s">
        <v>3518</v>
      </c>
      <c r="B83" s="1159" t="s">
        <v>3519</v>
      </c>
      <c r="C83" s="1159"/>
      <c r="D83" s="1159"/>
      <c r="E83" s="1159"/>
      <c r="F83" s="1159" t="s">
        <v>991</v>
      </c>
      <c r="G83" s="1165">
        <v>86852310.925499305</v>
      </c>
      <c r="H83" s="1159"/>
      <c r="I83" s="1159"/>
      <c r="J83" s="1166"/>
      <c r="K83" s="1167"/>
      <c r="L83" s="1168"/>
      <c r="M83" s="1169" t="s">
        <v>3430</v>
      </c>
      <c r="N83" s="1170" t="s">
        <v>3430</v>
      </c>
      <c r="O83" s="1171" t="s">
        <v>3430</v>
      </c>
    </row>
    <row r="84" spans="1:15" hidden="1">
      <c r="A84" s="1159" t="s">
        <v>3520</v>
      </c>
      <c r="B84" s="1159" t="s">
        <v>3521</v>
      </c>
      <c r="C84" s="1159"/>
      <c r="D84" s="1159"/>
      <c r="E84" s="1159"/>
      <c r="F84" s="1159" t="s">
        <v>991</v>
      </c>
      <c r="G84" s="1165">
        <v>444348479.33840102</v>
      </c>
      <c r="H84" s="1159"/>
      <c r="I84" s="1159"/>
      <c r="J84" s="1166"/>
      <c r="K84" s="1167"/>
      <c r="L84" s="1168"/>
      <c r="M84" s="1169" t="s">
        <v>3430</v>
      </c>
      <c r="N84" s="1170" t="s">
        <v>3430</v>
      </c>
      <c r="O84" s="1171" t="s">
        <v>3430</v>
      </c>
    </row>
    <row r="85" spans="1:15" hidden="1">
      <c r="A85" s="1159" t="s">
        <v>3522</v>
      </c>
      <c r="B85" s="1159" t="s">
        <v>3523</v>
      </c>
      <c r="C85" s="1159"/>
      <c r="D85" s="1159"/>
      <c r="E85" s="1159"/>
      <c r="F85" s="1159" t="s">
        <v>991</v>
      </c>
      <c r="G85" s="1165">
        <v>62325599.815224499</v>
      </c>
      <c r="H85" s="1159"/>
      <c r="I85" s="1159"/>
      <c r="J85" s="1166"/>
      <c r="K85" s="1167"/>
      <c r="L85" s="1168"/>
      <c r="M85" s="1169" t="s">
        <v>3430</v>
      </c>
      <c r="N85" s="1170" t="s">
        <v>3430</v>
      </c>
      <c r="O85" s="1171" t="s">
        <v>3430</v>
      </c>
    </row>
    <row r="86" spans="1:15" hidden="1">
      <c r="A86" s="1159" t="s">
        <v>3524</v>
      </c>
      <c r="B86" s="1159" t="s">
        <v>3525</v>
      </c>
      <c r="C86" s="1159"/>
      <c r="D86" s="1159"/>
      <c r="E86" s="1159"/>
      <c r="F86" s="1159" t="s">
        <v>991</v>
      </c>
      <c r="G86" s="1165">
        <v>2716884.6206801399</v>
      </c>
      <c r="H86" s="1159"/>
      <c r="I86" s="1159"/>
      <c r="J86" s="1166"/>
      <c r="K86" s="1167"/>
      <c r="L86" s="1168"/>
      <c r="M86" s="1169" t="s">
        <v>3430</v>
      </c>
      <c r="N86" s="1170" t="s">
        <v>3430</v>
      </c>
      <c r="O86" s="1171" t="s">
        <v>3430</v>
      </c>
    </row>
    <row r="87" spans="1:15" hidden="1">
      <c r="A87" s="1159" t="s">
        <v>3526</v>
      </c>
      <c r="B87" s="1159" t="s">
        <v>3527</v>
      </c>
      <c r="C87" s="1159"/>
      <c r="D87" s="1159"/>
      <c r="E87" s="1159"/>
      <c r="F87" s="1159" t="s">
        <v>991</v>
      </c>
      <c r="G87" s="1165">
        <v>84750416.697112903</v>
      </c>
      <c r="H87" s="1159"/>
      <c r="I87" s="1159"/>
      <c r="J87" s="1166"/>
      <c r="K87" s="1167"/>
      <c r="L87" s="1168"/>
      <c r="M87" s="1169" t="s">
        <v>3430</v>
      </c>
      <c r="N87" s="1170" t="s">
        <v>3430</v>
      </c>
      <c r="O87" s="1171" t="s">
        <v>3430</v>
      </c>
    </row>
    <row r="88" spans="1:15" hidden="1">
      <c r="A88" s="1159" t="s">
        <v>3528</v>
      </c>
      <c r="B88" s="1159" t="s">
        <v>2614</v>
      </c>
      <c r="C88" s="1159"/>
      <c r="D88" s="1159"/>
      <c r="E88" s="1159"/>
      <c r="F88" s="1159" t="s">
        <v>991</v>
      </c>
      <c r="G88" s="1165">
        <v>428128544.84453201</v>
      </c>
      <c r="H88" s="1159"/>
      <c r="I88" s="1159"/>
      <c r="J88" s="1166"/>
      <c r="K88" s="1167"/>
      <c r="L88" s="1168"/>
      <c r="M88" s="1169" t="s">
        <v>3430</v>
      </c>
      <c r="N88" s="1170" t="s">
        <v>3430</v>
      </c>
      <c r="O88" s="1171" t="s">
        <v>3430</v>
      </c>
    </row>
    <row r="89" spans="1:15" hidden="1">
      <c r="A89" s="1159" t="s">
        <v>3529</v>
      </c>
      <c r="B89" s="1159" t="s">
        <v>3530</v>
      </c>
      <c r="C89" s="1159"/>
      <c r="D89" s="1159"/>
      <c r="E89" s="1159"/>
      <c r="F89" s="1159" t="s">
        <v>991</v>
      </c>
      <c r="G89" s="1165">
        <v>55598503.656941302</v>
      </c>
      <c r="H89" s="1159"/>
      <c r="I89" s="1159"/>
      <c r="J89" s="1166"/>
      <c r="K89" s="1167"/>
      <c r="L89" s="1168"/>
      <c r="M89" s="1169" t="s">
        <v>3430</v>
      </c>
      <c r="N89" s="1170" t="s">
        <v>3430</v>
      </c>
      <c r="O89" s="1171" t="s">
        <v>3430</v>
      </c>
    </row>
    <row r="90" spans="1:15" hidden="1">
      <c r="A90" s="1159" t="s">
        <v>3531</v>
      </c>
      <c r="B90" s="1159" t="s">
        <v>3532</v>
      </c>
      <c r="C90" s="1159"/>
      <c r="D90" s="1159"/>
      <c r="E90" s="1159"/>
      <c r="F90" s="1159" t="s">
        <v>991</v>
      </c>
      <c r="G90" s="1165">
        <v>40631209.464887999</v>
      </c>
      <c r="H90" s="1159"/>
      <c r="I90" s="1159"/>
      <c r="J90" s="1166"/>
      <c r="K90" s="1167"/>
      <c r="L90" s="1168"/>
      <c r="M90" s="1169" t="s">
        <v>3430</v>
      </c>
      <c r="N90" s="1170" t="s">
        <v>3430</v>
      </c>
      <c r="O90" s="1171" t="s">
        <v>3430</v>
      </c>
    </row>
    <row r="91" spans="1:15" hidden="1">
      <c r="A91" s="1159" t="s">
        <v>3533</v>
      </c>
      <c r="B91" s="1159" t="s">
        <v>3534</v>
      </c>
      <c r="C91" s="1159"/>
      <c r="D91" s="1159"/>
      <c r="E91" s="1159"/>
      <c r="F91" s="1159" t="s">
        <v>991</v>
      </c>
      <c r="G91" s="1165">
        <v>20975632.8326017</v>
      </c>
      <c r="H91" s="1159"/>
      <c r="I91" s="1159"/>
      <c r="J91" s="1166"/>
      <c r="K91" s="1167"/>
      <c r="L91" s="1168"/>
      <c r="M91" s="1169" t="s">
        <v>3430</v>
      </c>
      <c r="N91" s="1170" t="s">
        <v>3430</v>
      </c>
      <c r="O91" s="1171" t="s">
        <v>3430</v>
      </c>
    </row>
    <row r="92" spans="1:15" hidden="1">
      <c r="A92" s="1159" t="s">
        <v>3535</v>
      </c>
      <c r="B92" s="1159" t="s">
        <v>2780</v>
      </c>
      <c r="C92" s="1159" t="s">
        <v>2780</v>
      </c>
      <c r="D92" s="1159"/>
      <c r="E92" s="1159"/>
      <c r="F92" s="1159" t="s">
        <v>991</v>
      </c>
      <c r="G92" s="1165">
        <v>75211259.260667294</v>
      </c>
      <c r="H92" s="1159"/>
      <c r="I92" s="1159"/>
      <c r="J92" s="1166"/>
      <c r="K92" s="1167"/>
      <c r="L92" s="1168"/>
      <c r="M92" s="1169" t="s">
        <v>3430</v>
      </c>
      <c r="N92" s="1170" t="s">
        <v>3430</v>
      </c>
      <c r="O92" s="1171" t="s">
        <v>3430</v>
      </c>
    </row>
    <row r="93" spans="1:15" hidden="1">
      <c r="A93" s="1159" t="s">
        <v>3536</v>
      </c>
      <c r="B93" s="1159" t="s">
        <v>2081</v>
      </c>
      <c r="C93" s="1159" t="s">
        <v>2860</v>
      </c>
      <c r="D93" s="1159" t="s">
        <v>3537</v>
      </c>
      <c r="E93" s="1159"/>
      <c r="F93" s="1159" t="s">
        <v>991</v>
      </c>
      <c r="G93" s="1165">
        <v>53218926.4404836</v>
      </c>
      <c r="H93" s="1159"/>
      <c r="I93" s="1159"/>
      <c r="J93" s="1166"/>
      <c r="K93" s="1167"/>
      <c r="L93" s="1168">
        <v>5.76</v>
      </c>
      <c r="M93" s="1169" t="s">
        <v>3430</v>
      </c>
      <c r="N93" s="1170" t="s">
        <v>3430</v>
      </c>
      <c r="O93" s="1171">
        <v>5.3040335812601604E-6</v>
      </c>
    </row>
    <row r="94" spans="1:15" hidden="1">
      <c r="A94" s="1159" t="s">
        <v>3538</v>
      </c>
      <c r="B94" s="1159" t="s">
        <v>2082</v>
      </c>
      <c r="C94" s="1159" t="s">
        <v>2861</v>
      </c>
      <c r="D94" s="1159" t="s">
        <v>2082</v>
      </c>
      <c r="E94" s="1159" t="s">
        <v>3329</v>
      </c>
      <c r="F94" s="1159" t="s">
        <v>1000</v>
      </c>
      <c r="G94" s="1165">
        <v>3317.42944479167</v>
      </c>
      <c r="H94" s="1159"/>
      <c r="I94" s="1159" t="s">
        <v>3352</v>
      </c>
      <c r="J94" s="1166"/>
      <c r="K94" s="1167">
        <v>2.2100000000000001E-4</v>
      </c>
      <c r="L94" s="1168">
        <v>9010</v>
      </c>
      <c r="M94" s="1169" t="s">
        <v>3430</v>
      </c>
      <c r="N94" s="1170">
        <v>1.2405857417129368E-7</v>
      </c>
      <c r="O94" s="1171">
        <v>5.1718290131136478E-7</v>
      </c>
    </row>
    <row r="95" spans="1:15" hidden="1">
      <c r="A95" s="1159" t="s">
        <v>3538</v>
      </c>
      <c r="B95" s="1159" t="s">
        <v>2082</v>
      </c>
      <c r="C95" s="1159" t="s">
        <v>2861</v>
      </c>
      <c r="D95" s="1159" t="s">
        <v>2082</v>
      </c>
      <c r="E95" s="1159" t="s">
        <v>3329</v>
      </c>
      <c r="F95" s="1159" t="s">
        <v>3431</v>
      </c>
      <c r="G95" s="1165">
        <v>197109.37027096399</v>
      </c>
      <c r="H95" s="1159"/>
      <c r="I95" s="1159" t="s">
        <v>3352</v>
      </c>
      <c r="J95" s="1166"/>
      <c r="K95" s="1167">
        <v>8.0700000000000007E-6</v>
      </c>
      <c r="L95" s="1168">
        <v>115</v>
      </c>
      <c r="M95" s="1169" t="s">
        <v>3430</v>
      </c>
      <c r="N95" s="1170">
        <v>2.6916192266370769E-7</v>
      </c>
      <c r="O95" s="1171">
        <v>3.9221372118025765E-7</v>
      </c>
    </row>
    <row r="96" spans="1:15" hidden="1">
      <c r="A96" s="1159" t="s">
        <v>3538</v>
      </c>
      <c r="B96" s="1159" t="s">
        <v>2082</v>
      </c>
      <c r="C96" s="1159" t="s">
        <v>2861</v>
      </c>
      <c r="D96" s="1159" t="s">
        <v>2082</v>
      </c>
      <c r="E96" s="1159" t="s">
        <v>3329</v>
      </c>
      <c r="F96" s="1159" t="s">
        <v>991</v>
      </c>
      <c r="G96" s="1165">
        <v>49761.441663567697</v>
      </c>
      <c r="H96" s="1159"/>
      <c r="I96" s="1159" t="s">
        <v>3352</v>
      </c>
      <c r="J96" s="1166"/>
      <c r="K96" s="1167">
        <v>2.23E-5</v>
      </c>
      <c r="L96" s="1168">
        <v>34.5</v>
      </c>
      <c r="M96" s="1169" t="s">
        <v>3430</v>
      </c>
      <c r="N96" s="1170">
        <v>1.8777191426864243E-7</v>
      </c>
      <c r="O96" s="1171">
        <v>2.97050112523807E-8</v>
      </c>
    </row>
    <row r="97" spans="1:15" hidden="1">
      <c r="A97" s="1159" t="s">
        <v>3539</v>
      </c>
      <c r="B97" s="1159" t="s">
        <v>2083</v>
      </c>
      <c r="C97" s="1159" t="s">
        <v>2862</v>
      </c>
      <c r="D97" s="1159" t="s">
        <v>2083</v>
      </c>
      <c r="E97" s="1159" t="s">
        <v>3329</v>
      </c>
      <c r="F97" s="1159" t="s">
        <v>1000</v>
      </c>
      <c r="G97" s="1165">
        <v>32999.000069114598</v>
      </c>
      <c r="H97" s="1172"/>
      <c r="I97" s="1159" t="s">
        <v>3352</v>
      </c>
      <c r="J97" s="1166"/>
      <c r="K97" s="1167"/>
      <c r="L97" s="1168">
        <v>32900</v>
      </c>
      <c r="M97" s="1169" t="s">
        <v>3430</v>
      </c>
      <c r="N97" s="1170" t="s">
        <v>3430</v>
      </c>
      <c r="O97" s="1171">
        <v>1.8785136286451617E-5</v>
      </c>
    </row>
    <row r="98" spans="1:15" hidden="1">
      <c r="A98" s="1159" t="s">
        <v>3539</v>
      </c>
      <c r="B98" s="1159" t="s">
        <v>2083</v>
      </c>
      <c r="C98" s="1159" t="s">
        <v>2862</v>
      </c>
      <c r="D98" s="1159" t="s">
        <v>2083</v>
      </c>
      <c r="E98" s="1159" t="s">
        <v>3329</v>
      </c>
      <c r="F98" s="1159" t="s">
        <v>3431</v>
      </c>
      <c r="G98" s="1165">
        <v>2432654.1302897702</v>
      </c>
      <c r="H98" s="1172"/>
      <c r="I98" s="1159" t="s">
        <v>3352</v>
      </c>
      <c r="J98" s="1166"/>
      <c r="K98" s="1167"/>
      <c r="L98" s="1168">
        <v>210</v>
      </c>
      <c r="M98" s="1169" t="s">
        <v>3430</v>
      </c>
      <c r="N98" s="1170" t="s">
        <v>3430</v>
      </c>
      <c r="O98" s="1171">
        <v>8.8392889944920346E-6</v>
      </c>
    </row>
    <row r="99" spans="1:15" hidden="1">
      <c r="A99" s="1159" t="s">
        <v>3539</v>
      </c>
      <c r="B99" s="1159" t="s">
        <v>2083</v>
      </c>
      <c r="C99" s="1159" t="s">
        <v>2862</v>
      </c>
      <c r="D99" s="1159" t="s">
        <v>2083</v>
      </c>
      <c r="E99" s="1159" t="s">
        <v>3329</v>
      </c>
      <c r="F99" s="1159" t="s">
        <v>991</v>
      </c>
      <c r="G99" s="1165">
        <v>494985.00105114601</v>
      </c>
      <c r="H99" s="1172"/>
      <c r="I99" s="1159" t="s">
        <v>3352</v>
      </c>
      <c r="J99" s="1166"/>
      <c r="K99" s="1167"/>
      <c r="L99" s="1168">
        <v>379</v>
      </c>
      <c r="M99" s="1169" t="s">
        <v>3430</v>
      </c>
      <c r="N99" s="1170" t="s">
        <v>3430</v>
      </c>
      <c r="O99" s="1171">
        <v>3.24600303317903E-6</v>
      </c>
    </row>
    <row r="100" spans="1:15" hidden="1">
      <c r="A100" s="1159" t="s">
        <v>3540</v>
      </c>
      <c r="B100" s="1159" t="s">
        <v>3541</v>
      </c>
      <c r="C100" s="1159"/>
      <c r="D100" s="1159"/>
      <c r="E100" s="1159"/>
      <c r="F100" s="1159" t="s">
        <v>991</v>
      </c>
      <c r="G100" s="1165">
        <v>162610992.20949</v>
      </c>
      <c r="H100" s="1159"/>
      <c r="I100" s="1159"/>
      <c r="J100" s="1166"/>
      <c r="K100" s="1167"/>
      <c r="L100" s="1168"/>
      <c r="M100" s="1169" t="s">
        <v>3430</v>
      </c>
      <c r="N100" s="1170" t="s">
        <v>3430</v>
      </c>
      <c r="O100" s="1171" t="s">
        <v>3430</v>
      </c>
    </row>
    <row r="101" spans="1:15" hidden="1">
      <c r="A101" s="1159" t="s">
        <v>3542</v>
      </c>
      <c r="B101" s="1159" t="s">
        <v>3543</v>
      </c>
      <c r="C101" s="1159" t="s">
        <v>3543</v>
      </c>
      <c r="D101" s="1159"/>
      <c r="E101" s="1159"/>
      <c r="F101" s="1159" t="s">
        <v>991</v>
      </c>
      <c r="G101" s="1165">
        <v>5405729.0097532701</v>
      </c>
      <c r="H101" s="1159"/>
      <c r="I101" s="1159"/>
      <c r="J101" s="1166"/>
      <c r="K101" s="1167"/>
      <c r="L101" s="1168"/>
      <c r="M101" s="1169" t="s">
        <v>3430</v>
      </c>
      <c r="N101" s="1170" t="s">
        <v>3430</v>
      </c>
      <c r="O101" s="1171" t="s">
        <v>3430</v>
      </c>
    </row>
    <row r="102" spans="1:15" hidden="1">
      <c r="A102" s="1159" t="s">
        <v>3544</v>
      </c>
      <c r="B102" s="1159" t="s">
        <v>3545</v>
      </c>
      <c r="C102" s="1159" t="s">
        <v>3545</v>
      </c>
      <c r="D102" s="1159"/>
      <c r="E102" s="1159"/>
      <c r="F102" s="1159" t="s">
        <v>991</v>
      </c>
      <c r="G102" s="1165">
        <v>113110006.32519799</v>
      </c>
      <c r="H102" s="1159"/>
      <c r="I102" s="1159"/>
      <c r="J102" s="1166"/>
      <c r="K102" s="1167"/>
      <c r="L102" s="1168"/>
      <c r="M102" s="1169" t="s">
        <v>3430</v>
      </c>
      <c r="N102" s="1170" t="s">
        <v>3430</v>
      </c>
      <c r="O102" s="1171" t="s">
        <v>3430</v>
      </c>
    </row>
    <row r="103" spans="1:15" hidden="1">
      <c r="A103" s="1159" t="s">
        <v>3546</v>
      </c>
      <c r="B103" s="1159" t="s">
        <v>3547</v>
      </c>
      <c r="C103" s="1159"/>
      <c r="D103" s="1159"/>
      <c r="E103" s="1159"/>
      <c r="F103" s="1159" t="s">
        <v>991</v>
      </c>
      <c r="G103" s="1165">
        <v>2714648.9469451201</v>
      </c>
      <c r="H103" s="1159"/>
      <c r="I103" s="1159"/>
      <c r="J103" s="1166"/>
      <c r="K103" s="1167"/>
      <c r="L103" s="1168"/>
      <c r="M103" s="1169" t="s">
        <v>3430</v>
      </c>
      <c r="N103" s="1170" t="s">
        <v>3430</v>
      </c>
      <c r="O103" s="1171" t="s">
        <v>3430</v>
      </c>
    </row>
    <row r="104" spans="1:15" hidden="1">
      <c r="A104" s="1159" t="s">
        <v>3548</v>
      </c>
      <c r="B104" s="1159" t="s">
        <v>3549</v>
      </c>
      <c r="C104" s="1159"/>
      <c r="D104" s="1159"/>
      <c r="E104" s="1159"/>
      <c r="F104" s="1159" t="s">
        <v>991</v>
      </c>
      <c r="G104" s="1165">
        <v>10811458.019506499</v>
      </c>
      <c r="H104" s="1159"/>
      <c r="I104" s="1159"/>
      <c r="J104" s="1166"/>
      <c r="K104" s="1167"/>
      <c r="L104" s="1168"/>
      <c r="M104" s="1169" t="s">
        <v>3430</v>
      </c>
      <c r="N104" s="1170" t="s">
        <v>3430</v>
      </c>
      <c r="O104" s="1171" t="s">
        <v>3430</v>
      </c>
    </row>
    <row r="105" spans="1:15" hidden="1">
      <c r="A105" s="1159" t="s">
        <v>3550</v>
      </c>
      <c r="B105" s="1159" t="s">
        <v>3551</v>
      </c>
      <c r="C105" s="1159" t="s">
        <v>3552</v>
      </c>
      <c r="D105" s="1159"/>
      <c r="E105" s="1159"/>
      <c r="F105" s="1159" t="s">
        <v>991</v>
      </c>
      <c r="G105" s="1165">
        <v>1357324.4734725601</v>
      </c>
      <c r="H105" s="1159"/>
      <c r="I105" s="1159"/>
      <c r="J105" s="1166"/>
      <c r="K105" s="1167"/>
      <c r="L105" s="1168"/>
      <c r="M105" s="1169" t="s">
        <v>3430</v>
      </c>
      <c r="N105" s="1170" t="s">
        <v>3430</v>
      </c>
      <c r="O105" s="1171" t="s">
        <v>3430</v>
      </c>
    </row>
    <row r="106" spans="1:15" hidden="1">
      <c r="A106" s="1159" t="s">
        <v>3553</v>
      </c>
      <c r="B106" s="1159" t="s">
        <v>3554</v>
      </c>
      <c r="C106" s="1159"/>
      <c r="D106" s="1159"/>
      <c r="E106" s="1159"/>
      <c r="F106" s="1159" t="s">
        <v>991</v>
      </c>
      <c r="G106" s="1165">
        <v>1357324.4734725601</v>
      </c>
      <c r="H106" s="1159"/>
      <c r="I106" s="1159"/>
      <c r="J106" s="1166"/>
      <c r="K106" s="1167"/>
      <c r="L106" s="1168"/>
      <c r="M106" s="1169" t="s">
        <v>3430</v>
      </c>
      <c r="N106" s="1170" t="s">
        <v>3430</v>
      </c>
      <c r="O106" s="1171" t="s">
        <v>3430</v>
      </c>
    </row>
    <row r="107" spans="1:15" hidden="1">
      <c r="A107" s="1159" t="s">
        <v>3465</v>
      </c>
      <c r="B107" s="1159" t="s">
        <v>2781</v>
      </c>
      <c r="C107" s="1159" t="s">
        <v>2864</v>
      </c>
      <c r="D107" s="1159" t="s">
        <v>2781</v>
      </c>
      <c r="E107" s="1159" t="s">
        <v>3320</v>
      </c>
      <c r="F107" s="1159" t="s">
        <v>3431</v>
      </c>
      <c r="G107" s="1165">
        <v>1.3169390346641301</v>
      </c>
      <c r="H107" s="1159"/>
      <c r="I107" s="1159"/>
      <c r="J107" s="1166">
        <v>0.21</v>
      </c>
      <c r="K107" s="1167"/>
      <c r="L107" s="1168">
        <v>3310</v>
      </c>
      <c r="M107" s="1169">
        <v>8.2030284750083868E-7</v>
      </c>
      <c r="N107" s="1170" t="s">
        <v>3430</v>
      </c>
      <c r="O107" s="1171">
        <v>2.3301178530163919E-3</v>
      </c>
    </row>
    <row r="108" spans="1:15" hidden="1">
      <c r="A108" s="1159" t="s">
        <v>3465</v>
      </c>
      <c r="B108" s="1159" t="s">
        <v>2781</v>
      </c>
      <c r="C108" s="1159" t="s">
        <v>2863</v>
      </c>
      <c r="D108" s="1159" t="s">
        <v>2781</v>
      </c>
      <c r="E108" s="1159"/>
      <c r="F108" s="1159" t="s">
        <v>991</v>
      </c>
      <c r="G108" s="1165">
        <v>82</v>
      </c>
      <c r="H108" s="1159"/>
      <c r="I108" s="1159" t="s">
        <v>3356</v>
      </c>
      <c r="J108" s="1166">
        <v>29.1</v>
      </c>
      <c r="K108" s="1167"/>
      <c r="L108" s="1168">
        <v>125000</v>
      </c>
      <c r="M108" s="1169">
        <v>7.0777642887684374E-3</v>
      </c>
      <c r="N108" s="1170" t="s">
        <v>3430</v>
      </c>
      <c r="O108" s="1171">
        <v>2.1442869167151738E-3</v>
      </c>
    </row>
    <row r="109" spans="1:15" hidden="1">
      <c r="A109" s="1159" t="s">
        <v>3465</v>
      </c>
      <c r="B109" s="1159" t="s">
        <v>2781</v>
      </c>
      <c r="C109" s="1159" t="s">
        <v>2863</v>
      </c>
      <c r="D109" s="1159" t="s">
        <v>2781</v>
      </c>
      <c r="E109" s="1159"/>
      <c r="F109" s="1159" t="s">
        <v>1000</v>
      </c>
      <c r="G109" s="1165">
        <v>49.744992020839597</v>
      </c>
      <c r="H109" s="1159"/>
      <c r="I109" s="1159"/>
      <c r="J109" s="1166">
        <v>100</v>
      </c>
      <c r="K109" s="1167"/>
      <c r="L109" s="1168">
        <v>5920000</v>
      </c>
      <c r="M109" s="1169">
        <v>1.4754979803460286E-2</v>
      </c>
      <c r="N109" s="1170" t="s">
        <v>3430</v>
      </c>
      <c r="O109" s="1171">
        <v>1.0679152656135036E-4</v>
      </c>
    </row>
    <row r="110" spans="1:15" hidden="1">
      <c r="A110" s="1159" t="s">
        <v>3755</v>
      </c>
      <c r="B110" s="1159" t="s">
        <v>2782</v>
      </c>
      <c r="C110" s="1159" t="s">
        <v>2865</v>
      </c>
      <c r="D110" s="1159" t="s">
        <v>2782</v>
      </c>
      <c r="E110" s="1159"/>
      <c r="F110" s="1159" t="s">
        <v>991</v>
      </c>
      <c r="G110" s="1165">
        <v>83289898.693088904</v>
      </c>
      <c r="H110" s="1159"/>
      <c r="I110" s="1159"/>
      <c r="J110" s="1166">
        <v>9.1800000000000004E-7</v>
      </c>
      <c r="K110" s="1167"/>
      <c r="L110" s="1168">
        <v>0.54900000000000004</v>
      </c>
      <c r="M110" s="1169">
        <v>2.2679019210338969E-4</v>
      </c>
      <c r="N110" s="1170" t="s">
        <v>3430</v>
      </c>
      <c r="O110" s="1171">
        <v>1.6532848839090396E-4</v>
      </c>
    </row>
    <row r="111" spans="1:15" hidden="1">
      <c r="A111" s="1159" t="s">
        <v>3558</v>
      </c>
      <c r="B111" s="1159" t="s">
        <v>2084</v>
      </c>
      <c r="C111" s="1159" t="s">
        <v>2866</v>
      </c>
      <c r="D111" s="1159" t="s">
        <v>2084</v>
      </c>
      <c r="E111" s="1159" t="s">
        <v>3329</v>
      </c>
      <c r="F111" s="1159" t="s">
        <v>1000</v>
      </c>
      <c r="G111" s="1165">
        <v>11702.3008883333</v>
      </c>
      <c r="H111" s="1159"/>
      <c r="I111" s="1159" t="s">
        <v>3352</v>
      </c>
      <c r="J111" s="1166"/>
      <c r="K111" s="1167">
        <v>8.5599999999999999E-4</v>
      </c>
      <c r="L111" s="1168">
        <v>109000</v>
      </c>
      <c r="M111" s="1169" t="s">
        <v>3430</v>
      </c>
      <c r="N111" s="1170">
        <v>1.6950317669844292E-6</v>
      </c>
      <c r="O111" s="1171">
        <v>2.2070665592174895E-5</v>
      </c>
    </row>
    <row r="112" spans="1:15" hidden="1">
      <c r="A112" s="1159" t="s">
        <v>3558</v>
      </c>
      <c r="B112" s="1159" t="s">
        <v>2084</v>
      </c>
      <c r="C112" s="1159" t="s">
        <v>2866</v>
      </c>
      <c r="D112" s="1159" t="s">
        <v>2084</v>
      </c>
      <c r="E112" s="1159" t="s">
        <v>3329</v>
      </c>
      <c r="F112" s="1159" t="s">
        <v>991</v>
      </c>
      <c r="G112" s="1165">
        <v>175534.51332872399</v>
      </c>
      <c r="H112" s="1159"/>
      <c r="I112" s="1159" t="s">
        <v>3352</v>
      </c>
      <c r="J112" s="1166"/>
      <c r="K112" s="1167">
        <v>1.2099999999999999E-5</v>
      </c>
      <c r="L112" s="1168">
        <v>912</v>
      </c>
      <c r="M112" s="1169" t="s">
        <v>3430</v>
      </c>
      <c r="N112" s="1170">
        <v>3.5940217957266539E-7</v>
      </c>
      <c r="O112" s="1171">
        <v>2.7699697734620079E-6</v>
      </c>
    </row>
    <row r="113" spans="1:15" hidden="1">
      <c r="A113" s="1159" t="s">
        <v>3558</v>
      </c>
      <c r="B113" s="1159" t="s">
        <v>2084</v>
      </c>
      <c r="C113" s="1159" t="s">
        <v>2866</v>
      </c>
      <c r="D113" s="1159" t="s">
        <v>2084</v>
      </c>
      <c r="E113" s="1159" t="s">
        <v>3329</v>
      </c>
      <c r="F113" s="1159" t="s">
        <v>3431</v>
      </c>
      <c r="G113" s="1165">
        <v>234046.017731745</v>
      </c>
      <c r="H113" s="1159"/>
      <c r="I113" s="1159" t="s">
        <v>3352</v>
      </c>
      <c r="J113" s="1166"/>
      <c r="K113" s="1167">
        <v>1.5099999999999999E-6</v>
      </c>
      <c r="L113" s="1168">
        <v>191</v>
      </c>
      <c r="M113" s="1169" t="s">
        <v>3430</v>
      </c>
      <c r="N113" s="1170">
        <v>5.9801354387023284E-8</v>
      </c>
      <c r="O113" s="1171">
        <v>7.7348571146356486E-7</v>
      </c>
    </row>
    <row r="114" spans="1:15" hidden="1">
      <c r="A114" s="1159" t="s">
        <v>3559</v>
      </c>
      <c r="B114" s="1159" t="s">
        <v>3560</v>
      </c>
      <c r="C114" s="1159" t="s">
        <v>3560</v>
      </c>
      <c r="D114" s="1159"/>
      <c r="E114" s="1159"/>
      <c r="F114" s="1159" t="s">
        <v>991</v>
      </c>
      <c r="G114" s="1165">
        <v>245216585.810918</v>
      </c>
      <c r="H114" s="1159"/>
      <c r="I114" s="1159"/>
      <c r="J114" s="1166"/>
      <c r="K114" s="1167"/>
      <c r="L114" s="1168"/>
      <c r="M114" s="1169" t="s">
        <v>3430</v>
      </c>
      <c r="N114" s="1170" t="s">
        <v>3430</v>
      </c>
      <c r="O114" s="1171" t="s">
        <v>3430</v>
      </c>
    </row>
    <row r="115" spans="1:15" hidden="1">
      <c r="A115" s="1159" t="s">
        <v>3561</v>
      </c>
      <c r="B115" s="1159" t="s">
        <v>3562</v>
      </c>
      <c r="C115" s="1159"/>
      <c r="D115" s="1159"/>
      <c r="E115" s="1159"/>
      <c r="F115" s="1159" t="s">
        <v>991</v>
      </c>
      <c r="G115" s="1165">
        <v>69116370.304214194</v>
      </c>
      <c r="H115" s="1159"/>
      <c r="I115" s="1159"/>
      <c r="J115" s="1166"/>
      <c r="K115" s="1167"/>
      <c r="L115" s="1168"/>
      <c r="M115" s="1169" t="s">
        <v>3430</v>
      </c>
      <c r="N115" s="1170" t="s">
        <v>3430</v>
      </c>
      <c r="O115" s="1171" t="s">
        <v>3430</v>
      </c>
    </row>
    <row r="116" spans="1:15" hidden="1">
      <c r="A116" s="1159" t="s">
        <v>3563</v>
      </c>
      <c r="B116" s="1159" t="s">
        <v>3564</v>
      </c>
      <c r="C116" s="1159"/>
      <c r="D116" s="1159"/>
      <c r="E116" s="1159"/>
      <c r="F116" s="1159" t="s">
        <v>991</v>
      </c>
      <c r="G116" s="1165">
        <v>129662574.157038</v>
      </c>
      <c r="H116" s="1159"/>
      <c r="I116" s="1159"/>
      <c r="J116" s="1166"/>
      <c r="K116" s="1167"/>
      <c r="L116" s="1168"/>
      <c r="M116" s="1169" t="s">
        <v>3430</v>
      </c>
      <c r="N116" s="1170" t="s">
        <v>3430</v>
      </c>
      <c r="O116" s="1171" t="s">
        <v>3430</v>
      </c>
    </row>
    <row r="117" spans="1:15" hidden="1">
      <c r="A117" s="1159" t="s">
        <v>3565</v>
      </c>
      <c r="B117" s="1159" t="s">
        <v>3566</v>
      </c>
      <c r="C117" s="1159"/>
      <c r="D117" s="1159"/>
      <c r="E117" s="1159"/>
      <c r="F117" s="1159" t="s">
        <v>991</v>
      </c>
      <c r="G117" s="1165">
        <v>21666828.230702501</v>
      </c>
      <c r="H117" s="1159"/>
      <c r="I117" s="1159"/>
      <c r="J117" s="1166"/>
      <c r="K117" s="1167"/>
      <c r="L117" s="1168"/>
      <c r="M117" s="1169" t="s">
        <v>3430</v>
      </c>
      <c r="N117" s="1170" t="s">
        <v>3430</v>
      </c>
      <c r="O117" s="1171" t="s">
        <v>3430</v>
      </c>
    </row>
    <row r="118" spans="1:15" hidden="1">
      <c r="A118" s="1159" t="s">
        <v>3567</v>
      </c>
      <c r="B118" s="1159" t="s">
        <v>3568</v>
      </c>
      <c r="C118" s="1159" t="s">
        <v>3568</v>
      </c>
      <c r="D118" s="1159"/>
      <c r="E118" s="1159"/>
      <c r="F118" s="1159" t="s">
        <v>991</v>
      </c>
      <c r="G118" s="1165">
        <v>30016273.356719401</v>
      </c>
      <c r="H118" s="1159"/>
      <c r="I118" s="1159"/>
      <c r="J118" s="1166"/>
      <c r="K118" s="1167"/>
      <c r="L118" s="1168"/>
      <c r="M118" s="1169" t="s">
        <v>3430</v>
      </c>
      <c r="N118" s="1170" t="s">
        <v>3430</v>
      </c>
      <c r="O118" s="1171" t="s">
        <v>3430</v>
      </c>
    </row>
    <row r="119" spans="1:15" hidden="1">
      <c r="A119" s="1159" t="s">
        <v>3569</v>
      </c>
      <c r="B119" s="1159" t="s">
        <v>3570</v>
      </c>
      <c r="C119" s="1159"/>
      <c r="D119" s="1159"/>
      <c r="E119" s="1159"/>
      <c r="F119" s="1159" t="s">
        <v>991</v>
      </c>
      <c r="G119" s="1165">
        <v>24384702.754232101</v>
      </c>
      <c r="H119" s="1159"/>
      <c r="I119" s="1159"/>
      <c r="J119" s="1166"/>
      <c r="K119" s="1167"/>
      <c r="L119" s="1168"/>
      <c r="M119" s="1169" t="s">
        <v>3430</v>
      </c>
      <c r="N119" s="1170" t="s">
        <v>3430</v>
      </c>
      <c r="O119" s="1171" t="s">
        <v>3430</v>
      </c>
    </row>
    <row r="120" spans="1:15" hidden="1">
      <c r="A120" s="1159" t="s">
        <v>3571</v>
      </c>
      <c r="B120" s="1159" t="s">
        <v>2085</v>
      </c>
      <c r="C120" s="1159" t="s">
        <v>2867</v>
      </c>
      <c r="D120" s="1159" t="s">
        <v>2085</v>
      </c>
      <c r="E120" s="1159" t="s">
        <v>3329</v>
      </c>
      <c r="F120" s="1159" t="s">
        <v>1000</v>
      </c>
      <c r="G120" s="1165">
        <v>9937.8822202864594</v>
      </c>
      <c r="H120" s="1159"/>
      <c r="I120" s="1159" t="s">
        <v>3352</v>
      </c>
      <c r="J120" s="1166"/>
      <c r="K120" s="1167">
        <v>4.6799999999999999E-5</v>
      </c>
      <c r="L120" s="1168">
        <v>34700</v>
      </c>
      <c r="M120" s="1169" t="s">
        <v>3430</v>
      </c>
      <c r="N120" s="1170">
        <v>7.8699598209900436E-8</v>
      </c>
      <c r="O120" s="1171">
        <v>5.9667932846060673E-6</v>
      </c>
    </row>
    <row r="121" spans="1:15" hidden="1">
      <c r="A121" s="1159" t="s">
        <v>3571</v>
      </c>
      <c r="B121" s="1159" t="s">
        <v>2085</v>
      </c>
      <c r="C121" s="1159" t="s">
        <v>2867</v>
      </c>
      <c r="D121" s="1159" t="s">
        <v>2085</v>
      </c>
      <c r="E121" s="1159" t="s">
        <v>3329</v>
      </c>
      <c r="F121" s="1159" t="s">
        <v>3431</v>
      </c>
      <c r="G121" s="1165">
        <v>198757.644405625</v>
      </c>
      <c r="H121" s="1159"/>
      <c r="I121" s="1159" t="s">
        <v>3352</v>
      </c>
      <c r="J121" s="1166"/>
      <c r="K121" s="1167">
        <v>2.2299999999999998E-6</v>
      </c>
      <c r="L121" s="1168">
        <v>1650</v>
      </c>
      <c r="M121" s="1169" t="s">
        <v>3430</v>
      </c>
      <c r="N121" s="1170">
        <v>7.5000044447857247E-8</v>
      </c>
      <c r="O121" s="1171">
        <v>5.6744719997664846E-6</v>
      </c>
    </row>
    <row r="122" spans="1:15" hidden="1">
      <c r="A122" s="1159" t="s">
        <v>3571</v>
      </c>
      <c r="B122" s="1159" t="s">
        <v>2085</v>
      </c>
      <c r="C122" s="1159" t="s">
        <v>2867</v>
      </c>
      <c r="D122" s="1159" t="s">
        <v>2085</v>
      </c>
      <c r="E122" s="1159" t="s">
        <v>3329</v>
      </c>
      <c r="F122" s="1159" t="s">
        <v>991</v>
      </c>
      <c r="G122" s="1165">
        <v>149068.233291276</v>
      </c>
      <c r="H122" s="1159"/>
      <c r="I122" s="1159" t="s">
        <v>3352</v>
      </c>
      <c r="J122" s="1166"/>
      <c r="K122" s="1167">
        <v>1.0000000000000001E-5</v>
      </c>
      <c r="L122" s="1168">
        <v>1980</v>
      </c>
      <c r="M122" s="1169" t="s">
        <v>3430</v>
      </c>
      <c r="N122" s="1170">
        <v>2.522423019327761E-7</v>
      </c>
      <c r="O122" s="1171">
        <v>5.1070247993464215E-6</v>
      </c>
    </row>
    <row r="123" spans="1:15" hidden="1">
      <c r="A123" s="1159" t="s">
        <v>3572</v>
      </c>
      <c r="B123" s="1159" t="s">
        <v>3573</v>
      </c>
      <c r="C123" s="1159"/>
      <c r="D123" s="1159"/>
      <c r="E123" s="1159"/>
      <c r="F123" s="1159" t="s">
        <v>991</v>
      </c>
      <c r="G123" s="1165">
        <v>90091757.452967003</v>
      </c>
      <c r="H123" s="1159"/>
      <c r="I123" s="1159"/>
      <c r="J123" s="1166"/>
      <c r="K123" s="1167"/>
      <c r="L123" s="1168"/>
      <c r="M123" s="1169" t="s">
        <v>3430</v>
      </c>
      <c r="N123" s="1170" t="s">
        <v>3430</v>
      </c>
      <c r="O123" s="1171" t="s">
        <v>3430</v>
      </c>
    </row>
    <row r="124" spans="1:15" hidden="1">
      <c r="A124" s="1159" t="s">
        <v>3574</v>
      </c>
      <c r="B124" s="1159" t="s">
        <v>3575</v>
      </c>
      <c r="C124" s="1159" t="s">
        <v>3575</v>
      </c>
      <c r="D124" s="1159"/>
      <c r="E124" s="1159"/>
      <c r="F124" s="1159" t="s">
        <v>991</v>
      </c>
      <c r="G124" s="1165">
        <v>10855370.211195899</v>
      </c>
      <c r="H124" s="1159"/>
      <c r="I124" s="1159"/>
      <c r="J124" s="1166"/>
      <c r="K124" s="1167"/>
      <c r="L124" s="1168"/>
      <c r="M124" s="1169" t="s">
        <v>3430</v>
      </c>
      <c r="N124" s="1170" t="s">
        <v>3430</v>
      </c>
      <c r="O124" s="1171" t="s">
        <v>3430</v>
      </c>
    </row>
    <row r="125" spans="1:15" hidden="1">
      <c r="A125" s="1159" t="s">
        <v>3576</v>
      </c>
      <c r="B125" s="1159" t="s">
        <v>3577</v>
      </c>
      <c r="C125" s="1159" t="s">
        <v>3577</v>
      </c>
      <c r="D125" s="1159"/>
      <c r="E125" s="1159"/>
      <c r="F125" s="1159" t="s">
        <v>991</v>
      </c>
      <c r="G125" s="1165">
        <v>586214797.53828597</v>
      </c>
      <c r="H125" s="1159"/>
      <c r="I125" s="1159"/>
      <c r="J125" s="1166"/>
      <c r="K125" s="1167"/>
      <c r="L125" s="1168"/>
      <c r="M125" s="1169" t="s">
        <v>3430</v>
      </c>
      <c r="N125" s="1170" t="s">
        <v>3430</v>
      </c>
      <c r="O125" s="1171" t="s">
        <v>3430</v>
      </c>
    </row>
    <row r="126" spans="1:15" hidden="1">
      <c r="A126" s="1159" t="s">
        <v>3578</v>
      </c>
      <c r="B126" s="1159" t="s">
        <v>3579</v>
      </c>
      <c r="C126" s="1159"/>
      <c r="D126" s="1159"/>
      <c r="E126" s="1159"/>
      <c r="F126" s="1159" t="s">
        <v>991</v>
      </c>
      <c r="G126" s="1165">
        <v>54192252.249185301</v>
      </c>
      <c r="H126" s="1159"/>
      <c r="I126" s="1159"/>
      <c r="J126" s="1166"/>
      <c r="K126" s="1167"/>
      <c r="L126" s="1168"/>
      <c r="M126" s="1169" t="s">
        <v>3430</v>
      </c>
      <c r="N126" s="1170" t="s">
        <v>3430</v>
      </c>
      <c r="O126" s="1171" t="s">
        <v>3430</v>
      </c>
    </row>
    <row r="127" spans="1:15" hidden="1">
      <c r="A127" s="1159" t="s">
        <v>3580</v>
      </c>
      <c r="B127" s="1159" t="s">
        <v>2783</v>
      </c>
      <c r="C127" s="1159" t="s">
        <v>2868</v>
      </c>
      <c r="D127" s="1159" t="s">
        <v>2783</v>
      </c>
      <c r="E127" s="1159"/>
      <c r="F127" s="1159" t="s">
        <v>991</v>
      </c>
      <c r="G127" s="1165">
        <v>191574073.92676699</v>
      </c>
      <c r="H127" s="1159"/>
      <c r="I127" s="1159"/>
      <c r="J127" s="1166"/>
      <c r="K127" s="1167"/>
      <c r="L127" s="1168">
        <v>1.3799999999999999E-3</v>
      </c>
      <c r="M127" s="1169" t="s">
        <v>3430</v>
      </c>
      <c r="N127" s="1170" t="s">
        <v>3430</v>
      </c>
      <c r="O127" s="1171">
        <v>4.5743932100145869E-9</v>
      </c>
    </row>
    <row r="128" spans="1:15" hidden="1">
      <c r="A128" s="1159" t="s">
        <v>3581</v>
      </c>
      <c r="B128" s="1159" t="s">
        <v>3582</v>
      </c>
      <c r="C128" s="1159"/>
      <c r="D128" s="1159"/>
      <c r="E128" s="1159"/>
      <c r="F128" s="1159" t="s">
        <v>991</v>
      </c>
      <c r="G128" s="1165">
        <v>32522198.441898201</v>
      </c>
      <c r="H128" s="1159"/>
      <c r="I128" s="1159"/>
      <c r="J128" s="1166"/>
      <c r="K128" s="1167"/>
      <c r="L128" s="1168"/>
      <c r="M128" s="1169" t="s">
        <v>3430</v>
      </c>
      <c r="N128" s="1170" t="s">
        <v>3430</v>
      </c>
      <c r="O128" s="1171" t="s">
        <v>3430</v>
      </c>
    </row>
    <row r="129" spans="1:15" hidden="1">
      <c r="A129" s="1159" t="s">
        <v>3583</v>
      </c>
      <c r="B129" s="1159" t="s">
        <v>3584</v>
      </c>
      <c r="C129" s="1159" t="s">
        <v>3584</v>
      </c>
      <c r="D129" s="1159"/>
      <c r="E129" s="1159"/>
      <c r="F129" s="1159" t="s">
        <v>991</v>
      </c>
      <c r="G129" s="1165">
        <v>1357324.4734725601</v>
      </c>
      <c r="H129" s="1159"/>
      <c r="I129" s="1159"/>
      <c r="J129" s="1166"/>
      <c r="K129" s="1167"/>
      <c r="L129" s="1168"/>
      <c r="M129" s="1169" t="s">
        <v>3430</v>
      </c>
      <c r="N129" s="1170" t="s">
        <v>3430</v>
      </c>
      <c r="O129" s="1171" t="s">
        <v>3430</v>
      </c>
    </row>
    <row r="130" spans="1:15" hidden="1">
      <c r="A130" s="1159" t="s">
        <v>3585</v>
      </c>
      <c r="B130" s="1159" t="s">
        <v>3586</v>
      </c>
      <c r="C130" s="1159"/>
      <c r="D130" s="1159"/>
      <c r="E130" s="1159"/>
      <c r="F130" s="1159" t="s">
        <v>991</v>
      </c>
      <c r="G130" s="1165">
        <v>173428901.382166</v>
      </c>
      <c r="H130" s="1159"/>
      <c r="I130" s="1159"/>
      <c r="J130" s="1166"/>
      <c r="K130" s="1167"/>
      <c r="L130" s="1168"/>
      <c r="M130" s="1169" t="s">
        <v>3430</v>
      </c>
      <c r="N130" s="1170" t="s">
        <v>3430</v>
      </c>
      <c r="O130" s="1171" t="s">
        <v>3430</v>
      </c>
    </row>
    <row r="131" spans="1:15" hidden="1">
      <c r="A131" s="1159" t="s">
        <v>3587</v>
      </c>
      <c r="B131" s="1159" t="s">
        <v>2086</v>
      </c>
      <c r="C131" s="1159" t="s">
        <v>2869</v>
      </c>
      <c r="D131" s="1159" t="s">
        <v>2086</v>
      </c>
      <c r="E131" s="1159" t="s">
        <v>3329</v>
      </c>
      <c r="F131" s="1159" t="s">
        <v>1000</v>
      </c>
      <c r="G131" s="1165">
        <v>70405.258818749993</v>
      </c>
      <c r="H131" s="1159"/>
      <c r="I131" s="1159" t="s">
        <v>3352</v>
      </c>
      <c r="J131" s="1166"/>
      <c r="K131" s="1167">
        <v>3.9199999999999997E-6</v>
      </c>
      <c r="L131" s="1168">
        <v>16600</v>
      </c>
      <c r="M131" s="1169" t="s">
        <v>3430</v>
      </c>
      <c r="N131" s="1170">
        <v>4.6700763743687943E-8</v>
      </c>
      <c r="O131" s="1171">
        <v>2.0222314463082507E-5</v>
      </c>
    </row>
    <row r="132" spans="1:15" hidden="1">
      <c r="A132" s="1159" t="s">
        <v>3587</v>
      </c>
      <c r="B132" s="1159" t="s">
        <v>2086</v>
      </c>
      <c r="C132" s="1159" t="s">
        <v>2869</v>
      </c>
      <c r="D132" s="1159" t="s">
        <v>2086</v>
      </c>
      <c r="E132" s="1159" t="s">
        <v>3329</v>
      </c>
      <c r="F132" s="1159" t="s">
        <v>991</v>
      </c>
      <c r="G132" s="1165">
        <v>1056078.8824088499</v>
      </c>
      <c r="H132" s="1159"/>
      <c r="I132" s="1159" t="s">
        <v>3352</v>
      </c>
      <c r="J132" s="1166"/>
      <c r="K132" s="1167">
        <v>2.2000000000000001E-6</v>
      </c>
      <c r="L132" s="1168">
        <v>1010</v>
      </c>
      <c r="M132" s="1169" t="s">
        <v>3430</v>
      </c>
      <c r="N132" s="1170">
        <v>3.9314418462446622E-7</v>
      </c>
      <c r="O132" s="1171">
        <v>1.8455907479079317E-5</v>
      </c>
    </row>
    <row r="133" spans="1:15" hidden="1">
      <c r="A133" s="1159" t="s">
        <v>3587</v>
      </c>
      <c r="B133" s="1159" t="s">
        <v>2086</v>
      </c>
      <c r="C133" s="1159" t="s">
        <v>2869</v>
      </c>
      <c r="D133" s="1159" t="s">
        <v>2086</v>
      </c>
      <c r="E133" s="1159" t="s">
        <v>3329</v>
      </c>
      <c r="F133" s="1159" t="s">
        <v>3431</v>
      </c>
      <c r="G133" s="1165">
        <v>1408105.1766328099</v>
      </c>
      <c r="H133" s="1159"/>
      <c r="I133" s="1159" t="s">
        <v>3352</v>
      </c>
      <c r="J133" s="1166"/>
      <c r="K133" s="1167">
        <v>1.2700000000000001E-7</v>
      </c>
      <c r="L133" s="1168">
        <v>498</v>
      </c>
      <c r="M133" s="1169" t="s">
        <v>3430</v>
      </c>
      <c r="N133" s="1170">
        <v>3.0260188757827938E-8</v>
      </c>
      <c r="O133" s="1171">
        <v>1.2133388680071007E-5</v>
      </c>
    </row>
    <row r="134" spans="1:15" hidden="1">
      <c r="A134" s="1159" t="s">
        <v>3588</v>
      </c>
      <c r="B134" s="1159" t="s">
        <v>3589</v>
      </c>
      <c r="C134" s="1159"/>
      <c r="D134" s="1159"/>
      <c r="E134" s="1159"/>
      <c r="F134" s="1159" t="s">
        <v>991</v>
      </c>
      <c r="G134" s="1165">
        <v>67759045.830741495</v>
      </c>
      <c r="H134" s="1159"/>
      <c r="I134" s="1159"/>
      <c r="J134" s="1166"/>
      <c r="K134" s="1167"/>
      <c r="L134" s="1168"/>
      <c r="M134" s="1169" t="s">
        <v>3430</v>
      </c>
      <c r="N134" s="1170" t="s">
        <v>3430</v>
      </c>
      <c r="O134" s="1171" t="s">
        <v>3430</v>
      </c>
    </row>
    <row r="135" spans="1:15" hidden="1">
      <c r="A135" s="1159" t="s">
        <v>3590</v>
      </c>
      <c r="B135" s="1159" t="s">
        <v>3591</v>
      </c>
      <c r="C135" s="1159"/>
      <c r="D135" s="1159"/>
      <c r="E135" s="1159"/>
      <c r="F135" s="1159" t="s">
        <v>991</v>
      </c>
      <c r="G135" s="1165">
        <v>35216504.081290998</v>
      </c>
      <c r="H135" s="1159"/>
      <c r="I135" s="1159"/>
      <c r="J135" s="1166"/>
      <c r="K135" s="1167"/>
      <c r="L135" s="1168"/>
      <c r="M135" s="1169" t="s">
        <v>3430</v>
      </c>
      <c r="N135" s="1170" t="s">
        <v>3430</v>
      </c>
      <c r="O135" s="1171" t="s">
        <v>3430</v>
      </c>
    </row>
    <row r="136" spans="1:15" hidden="1">
      <c r="A136" s="1159" t="s">
        <v>3592</v>
      </c>
      <c r="B136" s="1159" t="s">
        <v>3593</v>
      </c>
      <c r="C136" s="1159"/>
      <c r="D136" s="1159"/>
      <c r="E136" s="1159"/>
      <c r="F136" s="1159" t="s">
        <v>991</v>
      </c>
      <c r="G136" s="1165">
        <v>258823488.638298</v>
      </c>
      <c r="H136" s="1159"/>
      <c r="I136" s="1159"/>
      <c r="J136" s="1166"/>
      <c r="K136" s="1167"/>
      <c r="L136" s="1168"/>
      <c r="M136" s="1169" t="s">
        <v>3430</v>
      </c>
      <c r="N136" s="1170" t="s">
        <v>3430</v>
      </c>
      <c r="O136" s="1171" t="s">
        <v>3430</v>
      </c>
    </row>
    <row r="137" spans="1:15" hidden="1">
      <c r="A137" s="1159" t="s">
        <v>3594</v>
      </c>
      <c r="B137" s="1159" t="s">
        <v>3595</v>
      </c>
      <c r="C137" s="1159"/>
      <c r="D137" s="1159"/>
      <c r="E137" s="1159"/>
      <c r="F137" s="1159" t="s">
        <v>991</v>
      </c>
      <c r="G137" s="1165">
        <v>16281442.528501401</v>
      </c>
      <c r="H137" s="1159"/>
      <c r="I137" s="1159"/>
      <c r="J137" s="1166"/>
      <c r="K137" s="1167"/>
      <c r="L137" s="1168"/>
      <c r="M137" s="1169" t="s">
        <v>3430</v>
      </c>
      <c r="N137" s="1170" t="s">
        <v>3430</v>
      </c>
      <c r="O137" s="1171" t="s">
        <v>3430</v>
      </c>
    </row>
    <row r="138" spans="1:15" hidden="1">
      <c r="A138" s="1159" t="s">
        <v>3596</v>
      </c>
      <c r="B138" s="1159" t="s">
        <v>3597</v>
      </c>
      <c r="C138" s="1159"/>
      <c r="D138" s="1159"/>
      <c r="E138" s="1159"/>
      <c r="F138" s="1159" t="s">
        <v>991</v>
      </c>
      <c r="G138" s="1165">
        <v>102995893.219585</v>
      </c>
      <c r="H138" s="1159"/>
      <c r="I138" s="1159"/>
      <c r="J138" s="1166"/>
      <c r="K138" s="1167"/>
      <c r="L138" s="1168"/>
      <c r="M138" s="1169" t="s">
        <v>3430</v>
      </c>
      <c r="N138" s="1170" t="s">
        <v>3430</v>
      </c>
      <c r="O138" s="1171" t="s">
        <v>3430</v>
      </c>
    </row>
    <row r="139" spans="1:15" hidden="1">
      <c r="A139" s="1159" t="s">
        <v>3598</v>
      </c>
      <c r="B139" s="1159" t="s">
        <v>2087</v>
      </c>
      <c r="C139" s="1159" t="s">
        <v>2870</v>
      </c>
      <c r="D139" s="1159" t="s">
        <v>2087</v>
      </c>
      <c r="E139" s="1159" t="s">
        <v>3329</v>
      </c>
      <c r="F139" s="1159" t="s">
        <v>3431</v>
      </c>
      <c r="G139" s="1165">
        <v>197109.37027096399</v>
      </c>
      <c r="H139" s="1159"/>
      <c r="I139" s="1159" t="s">
        <v>3352</v>
      </c>
      <c r="J139" s="1166"/>
      <c r="K139" s="1167"/>
      <c r="L139" s="1168">
        <v>1010</v>
      </c>
      <c r="M139" s="1169" t="s">
        <v>3430</v>
      </c>
      <c r="N139" s="1170" t="s">
        <v>3430</v>
      </c>
      <c r="O139" s="1171">
        <v>3.4446596381918281E-6</v>
      </c>
    </row>
    <row r="140" spans="1:15" hidden="1">
      <c r="A140" s="1159" t="s">
        <v>3598</v>
      </c>
      <c r="B140" s="1159" t="s">
        <v>2087</v>
      </c>
      <c r="C140" s="1159" t="s">
        <v>2870</v>
      </c>
      <c r="D140" s="1159" t="s">
        <v>2087</v>
      </c>
      <c r="E140" s="1159" t="s">
        <v>3329</v>
      </c>
      <c r="F140" s="1159" t="s">
        <v>1000</v>
      </c>
      <c r="G140" s="1165">
        <v>3317.42944479167</v>
      </c>
      <c r="H140" s="1159"/>
      <c r="I140" s="1159" t="s">
        <v>3352</v>
      </c>
      <c r="J140" s="1166"/>
      <c r="K140" s="1167"/>
      <c r="L140" s="1168">
        <v>40900</v>
      </c>
      <c r="M140" s="1169" t="s">
        <v>3430</v>
      </c>
      <c r="N140" s="1170" t="s">
        <v>3430</v>
      </c>
      <c r="O140" s="1171">
        <v>2.3477004066187368E-6</v>
      </c>
    </row>
    <row r="141" spans="1:15" hidden="1">
      <c r="A141" s="1159" t="s">
        <v>3598</v>
      </c>
      <c r="B141" s="1159" t="s">
        <v>2087</v>
      </c>
      <c r="C141" s="1159" t="s">
        <v>2870</v>
      </c>
      <c r="D141" s="1159" t="s">
        <v>2087</v>
      </c>
      <c r="E141" s="1159" t="s">
        <v>3329</v>
      </c>
      <c r="F141" s="1159" t="s">
        <v>991</v>
      </c>
      <c r="G141" s="1165">
        <v>49761.441663567697</v>
      </c>
      <c r="H141" s="1159"/>
      <c r="I141" s="1159" t="s">
        <v>3352</v>
      </c>
      <c r="J141" s="1166"/>
      <c r="K141" s="1167"/>
      <c r="L141" s="1168">
        <v>952</v>
      </c>
      <c r="M141" s="1169" t="s">
        <v>3430</v>
      </c>
      <c r="N141" s="1170" t="s">
        <v>3430</v>
      </c>
      <c r="O141" s="1171">
        <v>8.196861076019254E-7</v>
      </c>
    </row>
    <row r="142" spans="1:15" hidden="1">
      <c r="A142" s="1159" t="s">
        <v>3599</v>
      </c>
      <c r="B142" s="1159" t="s">
        <v>2784</v>
      </c>
      <c r="C142" s="1159" t="s">
        <v>2871</v>
      </c>
      <c r="D142" s="1159" t="s">
        <v>2784</v>
      </c>
      <c r="E142" s="1159"/>
      <c r="F142" s="1159" t="s">
        <v>991</v>
      </c>
      <c r="G142" s="1165">
        <v>31449.444971507801</v>
      </c>
      <c r="H142" s="1159"/>
      <c r="I142" s="1159"/>
      <c r="J142" s="1166"/>
      <c r="K142" s="1167"/>
      <c r="L142" s="1168">
        <v>0.13100000000000001</v>
      </c>
      <c r="M142" s="1169" t="s">
        <v>3430</v>
      </c>
      <c r="N142" s="1170" t="s">
        <v>3430</v>
      </c>
      <c r="O142" s="1171">
        <v>7.1285623592925745E-11</v>
      </c>
    </row>
    <row r="143" spans="1:15" hidden="1">
      <c r="A143" s="1159" t="s">
        <v>3600</v>
      </c>
      <c r="B143" s="1159" t="s">
        <v>2615</v>
      </c>
      <c r="C143" s="1159"/>
      <c r="D143" s="1159"/>
      <c r="E143" s="1159"/>
      <c r="F143" s="1159" t="s">
        <v>991</v>
      </c>
      <c r="G143" s="1165">
        <v>56243351.063106298</v>
      </c>
      <c r="H143" s="1159"/>
      <c r="I143" s="1159"/>
      <c r="J143" s="1166"/>
      <c r="K143" s="1167"/>
      <c r="L143" s="1168"/>
      <c r="M143" s="1169" t="s">
        <v>3430</v>
      </c>
      <c r="N143" s="1170" t="s">
        <v>3430</v>
      </c>
      <c r="O143" s="1171" t="s">
        <v>3430</v>
      </c>
    </row>
    <row r="144" spans="1:15" hidden="1">
      <c r="A144" s="1159" t="s">
        <v>3601</v>
      </c>
      <c r="B144" s="1159" t="s">
        <v>3602</v>
      </c>
      <c r="C144" s="1159" t="s">
        <v>3603</v>
      </c>
      <c r="D144" s="1159"/>
      <c r="E144" s="1159"/>
      <c r="F144" s="1159" t="s">
        <v>991</v>
      </c>
      <c r="G144" s="1165">
        <v>31997162.056485701</v>
      </c>
      <c r="H144" s="1159"/>
      <c r="I144" s="1159"/>
      <c r="J144" s="1166"/>
      <c r="K144" s="1167"/>
      <c r="L144" s="1168"/>
      <c r="M144" s="1169" t="s">
        <v>3430</v>
      </c>
      <c r="N144" s="1170" t="s">
        <v>3430</v>
      </c>
      <c r="O144" s="1171" t="s">
        <v>3430</v>
      </c>
    </row>
    <row r="145" spans="1:15" hidden="1">
      <c r="A145" s="1159" t="s">
        <v>3604</v>
      </c>
      <c r="B145" s="1159" t="s">
        <v>2088</v>
      </c>
      <c r="C145" s="1159" t="s">
        <v>2872</v>
      </c>
      <c r="D145" s="1159" t="s">
        <v>2088</v>
      </c>
      <c r="E145" s="1159" t="s">
        <v>3329</v>
      </c>
      <c r="F145" s="1159" t="s">
        <v>3431</v>
      </c>
      <c r="G145" s="1165">
        <v>5738530.4466354204</v>
      </c>
      <c r="H145" s="1159"/>
      <c r="I145" s="1159" t="s">
        <v>3352</v>
      </c>
      <c r="J145" s="1166"/>
      <c r="K145" s="1167"/>
      <c r="L145" s="1168">
        <v>1750</v>
      </c>
      <c r="M145" s="1169" t="s">
        <v>3430</v>
      </c>
      <c r="N145" s="1170" t="s">
        <v>3430</v>
      </c>
      <c r="O145" s="1171">
        <v>1.7376264190181647E-4</v>
      </c>
    </row>
    <row r="146" spans="1:15" hidden="1">
      <c r="A146" s="1159" t="s">
        <v>3604</v>
      </c>
      <c r="B146" s="1159" t="s">
        <v>2088</v>
      </c>
      <c r="C146" s="1159" t="s">
        <v>2872</v>
      </c>
      <c r="D146" s="1159" t="s">
        <v>2088</v>
      </c>
      <c r="E146" s="1159" t="s">
        <v>3329</v>
      </c>
      <c r="F146" s="1159" t="s">
        <v>1000</v>
      </c>
      <c r="G146" s="1165">
        <v>77547.708745937503</v>
      </c>
      <c r="H146" s="1159"/>
      <c r="I146" s="1159" t="s">
        <v>3352</v>
      </c>
      <c r="J146" s="1166"/>
      <c r="K146" s="1167"/>
      <c r="L146" s="1168">
        <v>12500</v>
      </c>
      <c r="M146" s="1169" t="s">
        <v>3430</v>
      </c>
      <c r="N146" s="1170" t="s">
        <v>3430</v>
      </c>
      <c r="O146" s="1171">
        <v>1.6772455783676932E-5</v>
      </c>
    </row>
    <row r="147" spans="1:15" hidden="1">
      <c r="A147" s="1159" t="s">
        <v>3604</v>
      </c>
      <c r="B147" s="1159" t="s">
        <v>2088</v>
      </c>
      <c r="C147" s="1159" t="s">
        <v>2872</v>
      </c>
      <c r="D147" s="1159" t="s">
        <v>2088</v>
      </c>
      <c r="E147" s="1159" t="s">
        <v>3329</v>
      </c>
      <c r="F147" s="1159" t="s">
        <v>991</v>
      </c>
      <c r="G147" s="1165">
        <v>1163215.63132083</v>
      </c>
      <c r="H147" s="1159"/>
      <c r="I147" s="1159" t="s">
        <v>3352</v>
      </c>
      <c r="J147" s="1166"/>
      <c r="K147" s="1167"/>
      <c r="L147" s="1168">
        <v>439</v>
      </c>
      <c r="M147" s="1169" t="s">
        <v>3430</v>
      </c>
      <c r="N147" s="1170" t="s">
        <v>3430</v>
      </c>
      <c r="O147" s="1171">
        <v>8.835729707841907E-6</v>
      </c>
    </row>
    <row r="148" spans="1:15" hidden="1">
      <c r="A148" s="1159" t="s">
        <v>3605</v>
      </c>
      <c r="B148" s="1159" t="s">
        <v>2089</v>
      </c>
      <c r="C148" s="1159" t="s">
        <v>2873</v>
      </c>
      <c r="D148" s="1159" t="s">
        <v>2089</v>
      </c>
      <c r="E148" s="1159" t="s">
        <v>3329</v>
      </c>
      <c r="F148" s="1159" t="s">
        <v>3431</v>
      </c>
      <c r="G148" s="1165">
        <v>41035.825174088503</v>
      </c>
      <c r="H148" s="1159"/>
      <c r="I148" s="1159" t="s">
        <v>3352</v>
      </c>
      <c r="J148" s="1166"/>
      <c r="K148" s="1167"/>
      <c r="L148" s="1168">
        <v>1310000</v>
      </c>
      <c r="M148" s="1169" t="s">
        <v>3430</v>
      </c>
      <c r="N148" s="1170" t="s">
        <v>3430</v>
      </c>
      <c r="O148" s="1171">
        <v>9.3014817585346124E-4</v>
      </c>
    </row>
    <row r="149" spans="1:15" hidden="1">
      <c r="A149" s="1159" t="s">
        <v>3605</v>
      </c>
      <c r="B149" s="1159" t="s">
        <v>2089</v>
      </c>
      <c r="C149" s="1159" t="s">
        <v>2873</v>
      </c>
      <c r="D149" s="1159" t="s">
        <v>2089</v>
      </c>
      <c r="E149" s="1159" t="s">
        <v>3329</v>
      </c>
      <c r="F149" s="1159" t="s">
        <v>1000</v>
      </c>
      <c r="G149" s="1165">
        <v>2051.7912588541699</v>
      </c>
      <c r="H149" s="1159"/>
      <c r="I149" s="1159" t="s">
        <v>3352</v>
      </c>
      <c r="J149" s="1166"/>
      <c r="K149" s="1167"/>
      <c r="L149" s="1168">
        <v>8860000</v>
      </c>
      <c r="M149" s="1169" t="s">
        <v>3430</v>
      </c>
      <c r="N149" s="1170" t="s">
        <v>3430</v>
      </c>
      <c r="O149" s="1171">
        <v>3.145462915520276E-4</v>
      </c>
    </row>
    <row r="150" spans="1:15" hidden="1">
      <c r="A150" s="1159" t="s">
        <v>3605</v>
      </c>
      <c r="B150" s="1159" t="s">
        <v>2089</v>
      </c>
      <c r="C150" s="1159" t="s">
        <v>2873</v>
      </c>
      <c r="D150" s="1159" t="s">
        <v>2089</v>
      </c>
      <c r="E150" s="1159" t="s">
        <v>3329</v>
      </c>
      <c r="F150" s="1159" t="s">
        <v>991</v>
      </c>
      <c r="G150" s="1165">
        <v>30776.868879974001</v>
      </c>
      <c r="H150" s="1159"/>
      <c r="I150" s="1159" t="s">
        <v>3352</v>
      </c>
      <c r="J150" s="1166"/>
      <c r="K150" s="1167"/>
      <c r="L150" s="1168">
        <v>357000</v>
      </c>
      <c r="M150" s="1169" t="s">
        <v>3430</v>
      </c>
      <c r="N150" s="1170" t="s">
        <v>3430</v>
      </c>
      <c r="O150" s="1171">
        <v>1.9011234662593185E-4</v>
      </c>
    </row>
    <row r="151" spans="1:15" hidden="1">
      <c r="A151" s="1159" t="s">
        <v>3606</v>
      </c>
      <c r="B151" s="1159" t="s">
        <v>2090</v>
      </c>
      <c r="C151" s="1159" t="s">
        <v>2090</v>
      </c>
      <c r="D151" s="1159" t="s">
        <v>2090</v>
      </c>
      <c r="E151" s="1159"/>
      <c r="F151" s="1159" t="s">
        <v>991</v>
      </c>
      <c r="G151" s="1165">
        <v>147513269.96849799</v>
      </c>
      <c r="H151" s="1159"/>
      <c r="I151" s="1159"/>
      <c r="J151" s="1166"/>
      <c r="K151" s="1167">
        <v>7.3E-7</v>
      </c>
      <c r="L151" s="1168">
        <v>12.9</v>
      </c>
      <c r="M151" s="1169" t="s">
        <v>3430</v>
      </c>
      <c r="N151" s="1170">
        <v>1.8221610836521325E-5</v>
      </c>
      <c r="O151" s="1171">
        <v>3.2925962003018736E-5</v>
      </c>
    </row>
    <row r="152" spans="1:15" hidden="1">
      <c r="A152" s="1159" t="s">
        <v>3607</v>
      </c>
      <c r="B152" s="1159" t="s">
        <v>3608</v>
      </c>
      <c r="C152" s="1159"/>
      <c r="D152" s="1159"/>
      <c r="E152" s="1159"/>
      <c r="F152" s="1159" t="s">
        <v>991</v>
      </c>
      <c r="G152" s="1165">
        <v>93095280.941885993</v>
      </c>
      <c r="H152" s="1159"/>
      <c r="I152" s="1159"/>
      <c r="J152" s="1166"/>
      <c r="K152" s="1167"/>
      <c r="L152" s="1168"/>
      <c r="M152" s="1169" t="s">
        <v>3430</v>
      </c>
      <c r="N152" s="1170" t="s">
        <v>3430</v>
      </c>
      <c r="O152" s="1171" t="s">
        <v>3430</v>
      </c>
    </row>
    <row r="153" spans="1:15" hidden="1">
      <c r="A153" s="1159" t="s">
        <v>3609</v>
      </c>
      <c r="B153" s="1159" t="s">
        <v>2785</v>
      </c>
      <c r="C153" s="1159" t="s">
        <v>2874</v>
      </c>
      <c r="D153" s="1159" t="s">
        <v>2785</v>
      </c>
      <c r="E153" s="1159"/>
      <c r="F153" s="1159" t="s">
        <v>991</v>
      </c>
      <c r="G153" s="1165">
        <v>63000.954104410397</v>
      </c>
      <c r="H153" s="1159"/>
      <c r="I153" s="1159"/>
      <c r="J153" s="1166"/>
      <c r="K153" s="1167"/>
      <c r="L153" s="1168">
        <v>7.3099999999999998E-2</v>
      </c>
      <c r="M153" s="1169" t="s">
        <v>3430</v>
      </c>
      <c r="N153" s="1170" t="s">
        <v>3430</v>
      </c>
      <c r="O153" s="1171">
        <v>7.9686027262628551E-11</v>
      </c>
    </row>
    <row r="154" spans="1:15" hidden="1">
      <c r="A154" s="1159" t="s">
        <v>3610</v>
      </c>
      <c r="B154" s="1159" t="s">
        <v>3611</v>
      </c>
      <c r="C154" s="1159"/>
      <c r="D154" s="1159"/>
      <c r="E154" s="1159"/>
      <c r="F154" s="1159" t="s">
        <v>991</v>
      </c>
      <c r="G154" s="1165">
        <v>21729263.981050201</v>
      </c>
      <c r="H154" s="1159"/>
      <c r="I154" s="1159"/>
      <c r="J154" s="1166"/>
      <c r="K154" s="1167"/>
      <c r="L154" s="1168"/>
      <c r="M154" s="1169" t="s">
        <v>3430</v>
      </c>
      <c r="N154" s="1170" t="s">
        <v>3430</v>
      </c>
      <c r="O154" s="1171" t="s">
        <v>3430</v>
      </c>
    </row>
    <row r="155" spans="1:15" hidden="1">
      <c r="A155" s="1159" t="s">
        <v>3612</v>
      </c>
      <c r="B155" s="1159" t="s">
        <v>3613</v>
      </c>
      <c r="C155" s="1159" t="s">
        <v>3614</v>
      </c>
      <c r="D155" s="1159"/>
      <c r="E155" s="1159"/>
      <c r="F155" s="1159" t="s">
        <v>991</v>
      </c>
      <c r="G155" s="1165">
        <v>14823828.962369001</v>
      </c>
      <c r="H155" s="1159"/>
      <c r="I155" s="1159"/>
      <c r="J155" s="1166"/>
      <c r="K155" s="1167"/>
      <c r="L155" s="1168"/>
      <c r="M155" s="1169" t="s">
        <v>3430</v>
      </c>
      <c r="N155" s="1170" t="s">
        <v>3430</v>
      </c>
      <c r="O155" s="1171" t="s">
        <v>3430</v>
      </c>
    </row>
    <row r="156" spans="1:15" hidden="1">
      <c r="A156" s="1159" t="s">
        <v>3615</v>
      </c>
      <c r="B156" s="1159" t="s">
        <v>3616</v>
      </c>
      <c r="C156" s="1159"/>
      <c r="D156" s="1159"/>
      <c r="E156" s="1159"/>
      <c r="F156" s="1159" t="s">
        <v>991</v>
      </c>
      <c r="G156" s="1165">
        <v>52038424.8352779</v>
      </c>
      <c r="H156" s="1159"/>
      <c r="I156" s="1159"/>
      <c r="J156" s="1166"/>
      <c r="K156" s="1167"/>
      <c r="L156" s="1168"/>
      <c r="M156" s="1169" t="s">
        <v>3430</v>
      </c>
      <c r="N156" s="1170" t="s">
        <v>3430</v>
      </c>
      <c r="O156" s="1171" t="s">
        <v>3430</v>
      </c>
    </row>
    <row r="157" spans="1:15" hidden="1">
      <c r="A157" s="1159" t="s">
        <v>3617</v>
      </c>
      <c r="B157" s="1159" t="s">
        <v>2616</v>
      </c>
      <c r="C157" s="1159" t="s">
        <v>2616</v>
      </c>
      <c r="D157" s="1159"/>
      <c r="E157" s="1159"/>
      <c r="F157" s="1159" t="s">
        <v>991</v>
      </c>
      <c r="G157" s="1165">
        <v>28993665.470516</v>
      </c>
      <c r="H157" s="1159"/>
      <c r="I157" s="1159"/>
      <c r="J157" s="1166"/>
      <c r="K157" s="1167"/>
      <c r="L157" s="1168"/>
      <c r="M157" s="1169" t="s">
        <v>3430</v>
      </c>
      <c r="N157" s="1170" t="s">
        <v>3430</v>
      </c>
      <c r="O157" s="1171" t="s">
        <v>3430</v>
      </c>
    </row>
    <row r="158" spans="1:15" hidden="1">
      <c r="A158" s="1159" t="s">
        <v>3618</v>
      </c>
      <c r="B158" s="1159" t="s">
        <v>3619</v>
      </c>
      <c r="C158" s="1159"/>
      <c r="D158" s="1159"/>
      <c r="E158" s="1159"/>
      <c r="F158" s="1159" t="s">
        <v>991</v>
      </c>
      <c r="G158" s="1165">
        <v>318947610.74269801</v>
      </c>
      <c r="H158" s="1159"/>
      <c r="I158" s="1159"/>
      <c r="J158" s="1166"/>
      <c r="K158" s="1167"/>
      <c r="L158" s="1168"/>
      <c r="M158" s="1169" t="s">
        <v>3430</v>
      </c>
      <c r="N158" s="1170" t="s">
        <v>3430</v>
      </c>
      <c r="O158" s="1171" t="s">
        <v>3430</v>
      </c>
    </row>
    <row r="159" spans="1:15" hidden="1">
      <c r="A159" s="1159" t="s">
        <v>3620</v>
      </c>
      <c r="B159" s="1159" t="s">
        <v>2091</v>
      </c>
      <c r="C159" s="1159" t="s">
        <v>2875</v>
      </c>
      <c r="D159" s="1159" t="s">
        <v>2091</v>
      </c>
      <c r="E159" s="1159" t="s">
        <v>3329</v>
      </c>
      <c r="F159" s="1159" t="s">
        <v>3431</v>
      </c>
      <c r="G159" s="1165">
        <v>85174.143951536505</v>
      </c>
      <c r="H159" s="1172"/>
      <c r="I159" s="1159" t="s">
        <v>3352</v>
      </c>
      <c r="J159" s="1166"/>
      <c r="K159" s="1167"/>
      <c r="L159" s="1168">
        <v>203</v>
      </c>
      <c r="M159" s="1169" t="s">
        <v>3430</v>
      </c>
      <c r="N159" s="1170" t="s">
        <v>3430</v>
      </c>
      <c r="O159" s="1171">
        <v>2.9917237380468435E-7</v>
      </c>
    </row>
    <row r="160" spans="1:15" hidden="1">
      <c r="A160" s="1159" t="s">
        <v>3620</v>
      </c>
      <c r="B160" s="1159" t="s">
        <v>2091</v>
      </c>
      <c r="C160" s="1159" t="s">
        <v>2875</v>
      </c>
      <c r="D160" s="1159" t="s">
        <v>2091</v>
      </c>
      <c r="E160" s="1159" t="s">
        <v>3329</v>
      </c>
      <c r="F160" s="1159" t="s">
        <v>1000</v>
      </c>
      <c r="G160" s="1165">
        <v>4258.7071971354198</v>
      </c>
      <c r="H160" s="1172"/>
      <c r="I160" s="1159" t="s">
        <v>3352</v>
      </c>
      <c r="J160" s="1166"/>
      <c r="K160" s="1167"/>
      <c r="L160" s="1168">
        <v>3540</v>
      </c>
      <c r="M160" s="1169" t="s">
        <v>3430</v>
      </c>
      <c r="N160" s="1170" t="s">
        <v>3430</v>
      </c>
      <c r="O160" s="1171">
        <v>2.6085472984207199E-7</v>
      </c>
    </row>
    <row r="161" spans="1:15" hidden="1">
      <c r="A161" s="1159" t="s">
        <v>3620</v>
      </c>
      <c r="B161" s="1159" t="s">
        <v>2091</v>
      </c>
      <c r="C161" s="1159" t="s">
        <v>2875</v>
      </c>
      <c r="D161" s="1159" t="s">
        <v>2091</v>
      </c>
      <c r="E161" s="1159" t="s">
        <v>3329</v>
      </c>
      <c r="F161" s="1159" t="s">
        <v>991</v>
      </c>
      <c r="G161" s="1165">
        <v>63880.607948203098</v>
      </c>
      <c r="H161" s="1172"/>
      <c r="I161" s="1159" t="s">
        <v>3352</v>
      </c>
      <c r="J161" s="1166"/>
      <c r="K161" s="1167"/>
      <c r="L161" s="1168">
        <v>68.599999999999994</v>
      </c>
      <c r="M161" s="1169" t="s">
        <v>3430</v>
      </c>
      <c r="N161" s="1170" t="s">
        <v>3430</v>
      </c>
      <c r="O161" s="1171">
        <v>7.5824722308021734E-8</v>
      </c>
    </row>
    <row r="162" spans="1:15" hidden="1">
      <c r="A162" s="1159" t="s">
        <v>3621</v>
      </c>
      <c r="B162" s="1159" t="s">
        <v>2092</v>
      </c>
      <c r="C162" s="1159" t="s">
        <v>2876</v>
      </c>
      <c r="D162" s="1159" t="s">
        <v>2092</v>
      </c>
      <c r="E162" s="1159" t="s">
        <v>3329</v>
      </c>
      <c r="F162" s="1159" t="s">
        <v>3431</v>
      </c>
      <c r="G162" s="1165">
        <v>427381.70675703097</v>
      </c>
      <c r="H162" s="1172"/>
      <c r="I162" s="1159" t="s">
        <v>3352</v>
      </c>
      <c r="J162" s="1166"/>
      <c r="K162" s="1167"/>
      <c r="L162" s="1168">
        <v>2170</v>
      </c>
      <c r="M162" s="1169" t="s">
        <v>3430</v>
      </c>
      <c r="N162" s="1170" t="s">
        <v>3430</v>
      </c>
      <c r="O162" s="1171">
        <v>1.60469808768875E-5</v>
      </c>
    </row>
    <row r="163" spans="1:15" hidden="1">
      <c r="A163" s="1159" t="s">
        <v>3621</v>
      </c>
      <c r="B163" s="1159" t="s">
        <v>2092</v>
      </c>
      <c r="C163" s="1159" t="s">
        <v>2876</v>
      </c>
      <c r="D163" s="1159" t="s">
        <v>2092</v>
      </c>
      <c r="E163" s="1159" t="s">
        <v>3329</v>
      </c>
      <c r="F163" s="1159" t="s">
        <v>991</v>
      </c>
      <c r="G163" s="1165">
        <v>320536.28000442701</v>
      </c>
      <c r="H163" s="1172"/>
      <c r="I163" s="1159" t="s">
        <v>3352</v>
      </c>
      <c r="J163" s="1166"/>
      <c r="K163" s="1167"/>
      <c r="L163" s="1168">
        <v>2370</v>
      </c>
      <c r="M163" s="1169" t="s">
        <v>3430</v>
      </c>
      <c r="N163" s="1170" t="s">
        <v>3430</v>
      </c>
      <c r="O163" s="1171">
        <v>1.3144473964530211E-5</v>
      </c>
    </row>
    <row r="164" spans="1:15" hidden="1">
      <c r="A164" s="1159" t="s">
        <v>3621</v>
      </c>
      <c r="B164" s="1159" t="s">
        <v>2092</v>
      </c>
      <c r="C164" s="1159" t="s">
        <v>2876</v>
      </c>
      <c r="D164" s="1159" t="s">
        <v>2092</v>
      </c>
      <c r="E164" s="1159" t="s">
        <v>3329</v>
      </c>
      <c r="F164" s="1159" t="s">
        <v>1000</v>
      </c>
      <c r="G164" s="1165">
        <v>21369.085332760402</v>
      </c>
      <c r="H164" s="1172"/>
      <c r="I164" s="1159" t="s">
        <v>3352</v>
      </c>
      <c r="J164" s="1166"/>
      <c r="K164" s="1167"/>
      <c r="L164" s="1168">
        <v>32900</v>
      </c>
      <c r="M164" s="1169" t="s">
        <v>3430</v>
      </c>
      <c r="N164" s="1170" t="s">
        <v>3430</v>
      </c>
      <c r="O164" s="1171">
        <v>1.2164646790871352E-5</v>
      </c>
    </row>
    <row r="165" spans="1:15" hidden="1">
      <c r="A165" s="1159" t="s">
        <v>3622</v>
      </c>
      <c r="B165" s="1159" t="s">
        <v>3623</v>
      </c>
      <c r="C165" s="1159"/>
      <c r="D165" s="1159"/>
      <c r="E165" s="1159"/>
      <c r="F165" s="1159" t="s">
        <v>991</v>
      </c>
      <c r="G165" s="1165">
        <v>143614900.73404399</v>
      </c>
      <c r="H165" s="1159"/>
      <c r="I165" s="1159"/>
      <c r="J165" s="1166"/>
      <c r="K165" s="1167"/>
      <c r="L165" s="1168"/>
      <c r="M165" s="1169" t="s">
        <v>3430</v>
      </c>
      <c r="N165" s="1170" t="s">
        <v>3430</v>
      </c>
      <c r="O165" s="1171" t="s">
        <v>3430</v>
      </c>
    </row>
    <row r="166" spans="1:15" hidden="1">
      <c r="A166" s="1159" t="s">
        <v>3624</v>
      </c>
      <c r="B166" s="1159" t="s">
        <v>3625</v>
      </c>
      <c r="C166" s="1159"/>
      <c r="D166" s="1159"/>
      <c r="E166" s="1159"/>
      <c r="F166" s="1159" t="s">
        <v>991</v>
      </c>
      <c r="G166" s="1165">
        <v>32521242.2179523</v>
      </c>
      <c r="H166" s="1159"/>
      <c r="I166" s="1159"/>
      <c r="J166" s="1166"/>
      <c r="K166" s="1167"/>
      <c r="L166" s="1168"/>
      <c r="M166" s="1169" t="s">
        <v>3430</v>
      </c>
      <c r="N166" s="1170" t="s">
        <v>3430</v>
      </c>
      <c r="O166" s="1171" t="s">
        <v>3430</v>
      </c>
    </row>
    <row r="167" spans="1:15" hidden="1">
      <c r="A167" s="1159" t="s">
        <v>3626</v>
      </c>
      <c r="B167" s="1159" t="s">
        <v>3627</v>
      </c>
      <c r="C167" s="1159"/>
      <c r="D167" s="1159"/>
      <c r="E167" s="1159"/>
      <c r="F167" s="1159" t="s">
        <v>991</v>
      </c>
      <c r="G167" s="1165">
        <v>100239924.65943199</v>
      </c>
      <c r="H167" s="1159"/>
      <c r="I167" s="1159"/>
      <c r="J167" s="1166"/>
      <c r="K167" s="1167"/>
      <c r="L167" s="1168"/>
      <c r="M167" s="1169" t="s">
        <v>3430</v>
      </c>
      <c r="N167" s="1170" t="s">
        <v>3430</v>
      </c>
      <c r="O167" s="1171" t="s">
        <v>3430</v>
      </c>
    </row>
    <row r="168" spans="1:15" hidden="1">
      <c r="A168" s="1159" t="s">
        <v>3628</v>
      </c>
      <c r="B168" s="1159" t="s">
        <v>3629</v>
      </c>
      <c r="C168" s="1159"/>
      <c r="D168" s="1159"/>
      <c r="E168" s="1159"/>
      <c r="F168" s="1159" t="s">
        <v>991</v>
      </c>
      <c r="G168" s="1165">
        <v>411936435.11006701</v>
      </c>
      <c r="H168" s="1159"/>
      <c r="I168" s="1159"/>
      <c r="J168" s="1166"/>
      <c r="K168" s="1167"/>
      <c r="L168" s="1168"/>
      <c r="M168" s="1169" t="s">
        <v>3430</v>
      </c>
      <c r="N168" s="1170" t="s">
        <v>3430</v>
      </c>
      <c r="O168" s="1171" t="s">
        <v>3430</v>
      </c>
    </row>
    <row r="169" spans="1:15" hidden="1">
      <c r="A169" s="1159" t="s">
        <v>3630</v>
      </c>
      <c r="B169" s="1159" t="s">
        <v>3631</v>
      </c>
      <c r="C169" s="1159" t="s">
        <v>3631</v>
      </c>
      <c r="D169" s="1159"/>
      <c r="E169" s="1159"/>
      <c r="F169" s="1159" t="s">
        <v>991</v>
      </c>
      <c r="G169" s="1165">
        <v>185284414.99973699</v>
      </c>
      <c r="H169" s="1159"/>
      <c r="I169" s="1159"/>
      <c r="J169" s="1166"/>
      <c r="K169" s="1167"/>
      <c r="L169" s="1168"/>
      <c r="M169" s="1169" t="s">
        <v>3430</v>
      </c>
      <c r="N169" s="1170" t="s">
        <v>3430</v>
      </c>
      <c r="O169" s="1171" t="s">
        <v>3430</v>
      </c>
    </row>
    <row r="170" spans="1:15" hidden="1">
      <c r="A170" s="1159" t="s">
        <v>3632</v>
      </c>
      <c r="B170" s="1159" t="s">
        <v>3633</v>
      </c>
      <c r="C170" s="1159" t="s">
        <v>3633</v>
      </c>
      <c r="D170" s="1159"/>
      <c r="E170" s="1159"/>
      <c r="F170" s="1159" t="s">
        <v>991</v>
      </c>
      <c r="G170" s="1165">
        <v>91171860.549739897</v>
      </c>
      <c r="H170" s="1159"/>
      <c r="I170" s="1159"/>
      <c r="J170" s="1166"/>
      <c r="K170" s="1167"/>
      <c r="L170" s="1168"/>
      <c r="M170" s="1169" t="s">
        <v>3430</v>
      </c>
      <c r="N170" s="1170" t="s">
        <v>3430</v>
      </c>
      <c r="O170" s="1171" t="s">
        <v>3430</v>
      </c>
    </row>
    <row r="171" spans="1:15" hidden="1">
      <c r="A171" s="1159" t="s">
        <v>3634</v>
      </c>
      <c r="B171" s="1159" t="s">
        <v>3635</v>
      </c>
      <c r="C171" s="1159" t="s">
        <v>3635</v>
      </c>
      <c r="D171" s="1159"/>
      <c r="E171" s="1159"/>
      <c r="F171" s="1159" t="s">
        <v>991</v>
      </c>
      <c r="G171" s="1165">
        <v>276421569.02516699</v>
      </c>
      <c r="H171" s="1159"/>
      <c r="I171" s="1159"/>
      <c r="J171" s="1166"/>
      <c r="K171" s="1167"/>
      <c r="L171" s="1168"/>
      <c r="M171" s="1169" t="s">
        <v>3430</v>
      </c>
      <c r="N171" s="1170" t="s">
        <v>3430</v>
      </c>
      <c r="O171" s="1171" t="s">
        <v>3430</v>
      </c>
    </row>
    <row r="172" spans="1:15" hidden="1">
      <c r="A172" s="1159" t="s">
        <v>3636</v>
      </c>
      <c r="B172" s="1159" t="s">
        <v>3637</v>
      </c>
      <c r="C172" s="1159" t="s">
        <v>3637</v>
      </c>
      <c r="D172" s="1159"/>
      <c r="E172" s="1159"/>
      <c r="F172" s="1159" t="s">
        <v>991</v>
      </c>
      <c r="G172" s="1165">
        <v>94834828.647781998</v>
      </c>
      <c r="H172" s="1159"/>
      <c r="I172" s="1159"/>
      <c r="J172" s="1166"/>
      <c r="K172" s="1167"/>
      <c r="L172" s="1168"/>
      <c r="M172" s="1169" t="s">
        <v>3430</v>
      </c>
      <c r="N172" s="1170" t="s">
        <v>3430</v>
      </c>
      <c r="O172" s="1171" t="s">
        <v>3430</v>
      </c>
    </row>
    <row r="173" spans="1:15" hidden="1">
      <c r="A173" s="1159" t="s">
        <v>3638</v>
      </c>
      <c r="B173" s="1159" t="s">
        <v>3639</v>
      </c>
      <c r="C173" s="1159" t="s">
        <v>3639</v>
      </c>
      <c r="D173" s="1159"/>
      <c r="E173" s="1159"/>
      <c r="F173" s="1159" t="s">
        <v>991</v>
      </c>
      <c r="G173" s="1165">
        <v>248624768.58237401</v>
      </c>
      <c r="H173" s="1159"/>
      <c r="I173" s="1159"/>
      <c r="J173" s="1166"/>
      <c r="K173" s="1167"/>
      <c r="L173" s="1168"/>
      <c r="M173" s="1169" t="s">
        <v>3430</v>
      </c>
      <c r="N173" s="1170" t="s">
        <v>3430</v>
      </c>
      <c r="O173" s="1171" t="s">
        <v>3430</v>
      </c>
    </row>
    <row r="174" spans="1:15" hidden="1">
      <c r="A174" s="1159" t="s">
        <v>3640</v>
      </c>
      <c r="B174" s="1159" t="s">
        <v>2093</v>
      </c>
      <c r="C174" s="1159" t="s">
        <v>2877</v>
      </c>
      <c r="D174" s="1159" t="s">
        <v>2093</v>
      </c>
      <c r="E174" s="1159"/>
      <c r="F174" s="1159" t="s">
        <v>991</v>
      </c>
      <c r="G174" s="1165">
        <v>5432315.9952625697</v>
      </c>
      <c r="H174" s="1159"/>
      <c r="I174" s="1159"/>
      <c r="J174" s="1166"/>
      <c r="K174" s="1167"/>
      <c r="L174" s="1168">
        <v>3.97</v>
      </c>
      <c r="M174" s="1169" t="s">
        <v>3430</v>
      </c>
      <c r="N174" s="1170" t="s">
        <v>3430</v>
      </c>
      <c r="O174" s="1171">
        <v>3.7315838395594524E-7</v>
      </c>
    </row>
    <row r="175" spans="1:15" hidden="1">
      <c r="A175" s="1159" t="s">
        <v>3641</v>
      </c>
      <c r="B175" s="1159" t="s">
        <v>3642</v>
      </c>
      <c r="C175" s="1159"/>
      <c r="D175" s="1159"/>
      <c r="E175" s="1159"/>
      <c r="F175" s="1159" t="s">
        <v>991</v>
      </c>
      <c r="G175" s="1165">
        <v>120575872.69942901</v>
      </c>
      <c r="H175" s="1159"/>
      <c r="I175" s="1159"/>
      <c r="J175" s="1166"/>
      <c r="K175" s="1167"/>
      <c r="L175" s="1168"/>
      <c r="M175" s="1169" t="s">
        <v>3430</v>
      </c>
      <c r="N175" s="1170" t="s">
        <v>3430</v>
      </c>
      <c r="O175" s="1171" t="s">
        <v>3430</v>
      </c>
    </row>
    <row r="176" spans="1:15" hidden="1">
      <c r="A176" s="1159" t="s">
        <v>3643</v>
      </c>
      <c r="B176" s="1159" t="s">
        <v>3644</v>
      </c>
      <c r="C176" s="1159"/>
      <c r="D176" s="1159"/>
      <c r="E176" s="1159"/>
      <c r="F176" s="1159" t="s">
        <v>991</v>
      </c>
      <c r="G176" s="1165">
        <v>67759045.830741495</v>
      </c>
      <c r="H176" s="1159"/>
      <c r="I176" s="1159"/>
      <c r="J176" s="1166"/>
      <c r="K176" s="1167"/>
      <c r="L176" s="1168"/>
      <c r="M176" s="1169" t="s">
        <v>3430</v>
      </c>
      <c r="N176" s="1170" t="s">
        <v>3430</v>
      </c>
      <c r="O176" s="1171" t="s">
        <v>3430</v>
      </c>
    </row>
    <row r="177" spans="1:15" hidden="1">
      <c r="A177" s="1159" t="s">
        <v>3645</v>
      </c>
      <c r="B177" s="1159" t="s">
        <v>3646</v>
      </c>
      <c r="C177" s="1159" t="s">
        <v>3646</v>
      </c>
      <c r="D177" s="1159"/>
      <c r="E177" s="1159"/>
      <c r="F177" s="1159" t="s">
        <v>991</v>
      </c>
      <c r="G177" s="1165">
        <v>51883401.3682919</v>
      </c>
      <c r="H177" s="1159"/>
      <c r="I177" s="1159"/>
      <c r="J177" s="1166"/>
      <c r="K177" s="1167"/>
      <c r="L177" s="1168"/>
      <c r="M177" s="1169" t="s">
        <v>3430</v>
      </c>
      <c r="N177" s="1170" t="s">
        <v>3430</v>
      </c>
      <c r="O177" s="1171" t="s">
        <v>3430</v>
      </c>
    </row>
    <row r="178" spans="1:15" hidden="1">
      <c r="A178" s="1159" t="s">
        <v>3647</v>
      </c>
      <c r="B178" s="1159" t="s">
        <v>3648</v>
      </c>
      <c r="C178" s="1159"/>
      <c r="D178" s="1159"/>
      <c r="E178" s="1159"/>
      <c r="F178" s="1159" t="s">
        <v>991</v>
      </c>
      <c r="G178" s="1165">
        <v>13526106.9664516</v>
      </c>
      <c r="H178" s="1159"/>
      <c r="I178" s="1159"/>
      <c r="J178" s="1166"/>
      <c r="K178" s="1167"/>
      <c r="L178" s="1168"/>
      <c r="M178" s="1169" t="s">
        <v>3430</v>
      </c>
      <c r="N178" s="1170" t="s">
        <v>3430</v>
      </c>
      <c r="O178" s="1171" t="s">
        <v>3430</v>
      </c>
    </row>
    <row r="179" spans="1:15" hidden="1">
      <c r="A179" s="1159" t="s">
        <v>3649</v>
      </c>
      <c r="B179" s="1159" t="s">
        <v>2094</v>
      </c>
      <c r="C179" s="1159" t="s">
        <v>2878</v>
      </c>
      <c r="D179" s="1159" t="s">
        <v>2094</v>
      </c>
      <c r="E179" s="1159" t="s">
        <v>3329</v>
      </c>
      <c r="F179" s="1159" t="s">
        <v>3431</v>
      </c>
      <c r="G179" s="1165">
        <v>430215.20476302103</v>
      </c>
      <c r="H179" s="1172"/>
      <c r="I179" s="1159" t="s">
        <v>3352</v>
      </c>
      <c r="J179" s="1166"/>
      <c r="K179" s="1167"/>
      <c r="L179" s="1168">
        <v>31300</v>
      </c>
      <c r="M179" s="1169" t="s">
        <v>3430</v>
      </c>
      <c r="N179" s="1170" t="s">
        <v>3430</v>
      </c>
      <c r="O179" s="1171">
        <v>2.3299562427532295E-4</v>
      </c>
    </row>
    <row r="180" spans="1:15" hidden="1">
      <c r="A180" s="1159" t="s">
        <v>3649</v>
      </c>
      <c r="B180" s="1159" t="s">
        <v>2094</v>
      </c>
      <c r="C180" s="1159" t="s">
        <v>2878</v>
      </c>
      <c r="D180" s="1159" t="s">
        <v>2094</v>
      </c>
      <c r="E180" s="1159" t="s">
        <v>3329</v>
      </c>
      <c r="F180" s="1159" t="s">
        <v>991</v>
      </c>
      <c r="G180" s="1165">
        <v>322661.40355989599</v>
      </c>
      <c r="H180" s="1172"/>
      <c r="I180" s="1159" t="s">
        <v>3352</v>
      </c>
      <c r="J180" s="1166"/>
      <c r="K180" s="1167"/>
      <c r="L180" s="1168">
        <v>12800</v>
      </c>
      <c r="M180" s="1169" t="s">
        <v>3430</v>
      </c>
      <c r="N180" s="1170" t="s">
        <v>3430</v>
      </c>
      <c r="O180" s="1171">
        <v>7.1461916707902566E-5</v>
      </c>
    </row>
    <row r="181" spans="1:15" hidden="1">
      <c r="A181" s="1159" t="s">
        <v>3649</v>
      </c>
      <c r="B181" s="1159" t="s">
        <v>2094</v>
      </c>
      <c r="C181" s="1159" t="s">
        <v>2878</v>
      </c>
      <c r="D181" s="1159" t="s">
        <v>2094</v>
      </c>
      <c r="E181" s="1159" t="s">
        <v>3329</v>
      </c>
      <c r="F181" s="1159" t="s">
        <v>1000</v>
      </c>
      <c r="G181" s="1165">
        <v>21510.760238281298</v>
      </c>
      <c r="H181" s="1172"/>
      <c r="I181" s="1159" t="s">
        <v>3352</v>
      </c>
      <c r="J181" s="1166"/>
      <c r="K181" s="1167"/>
      <c r="L181" s="1168">
        <v>189000</v>
      </c>
      <c r="M181" s="1169" t="s">
        <v>3430</v>
      </c>
      <c r="N181" s="1170" t="s">
        <v>3430</v>
      </c>
      <c r="O181" s="1171">
        <v>7.0345324262464337E-5</v>
      </c>
    </row>
    <row r="182" spans="1:15" hidden="1">
      <c r="A182" s="1159" t="s">
        <v>3650</v>
      </c>
      <c r="B182" s="1159" t="s">
        <v>3651</v>
      </c>
      <c r="C182" s="1159"/>
      <c r="D182" s="1159"/>
      <c r="E182" s="1159"/>
      <c r="F182" s="1159" t="s">
        <v>991</v>
      </c>
      <c r="G182" s="1165">
        <v>8140721.2642507404</v>
      </c>
      <c r="H182" s="1159"/>
      <c r="I182" s="1159"/>
      <c r="J182" s="1166"/>
      <c r="K182" s="1167"/>
      <c r="L182" s="1168"/>
      <c r="M182" s="1169" t="s">
        <v>3430</v>
      </c>
      <c r="N182" s="1170" t="s">
        <v>3430</v>
      </c>
      <c r="O182" s="1171" t="s">
        <v>3430</v>
      </c>
    </row>
    <row r="183" spans="1:15" hidden="1">
      <c r="A183" s="1159" t="s">
        <v>3652</v>
      </c>
      <c r="B183" s="1159" t="s">
        <v>3653</v>
      </c>
      <c r="C183" s="1159"/>
      <c r="D183" s="1159"/>
      <c r="E183" s="1159"/>
      <c r="F183" s="1159" t="s">
        <v>991</v>
      </c>
      <c r="G183" s="1165">
        <v>73164774.840494901</v>
      </c>
      <c r="H183" s="1159"/>
      <c r="I183" s="1159"/>
      <c r="J183" s="1166"/>
      <c r="K183" s="1167"/>
      <c r="L183" s="1168"/>
      <c r="M183" s="1169" t="s">
        <v>3430</v>
      </c>
      <c r="N183" s="1170" t="s">
        <v>3430</v>
      </c>
      <c r="O183" s="1171" t="s">
        <v>3430</v>
      </c>
    </row>
    <row r="184" spans="1:15" hidden="1">
      <c r="A184" s="1159" t="s">
        <v>3654</v>
      </c>
      <c r="B184" s="1159" t="s">
        <v>3655</v>
      </c>
      <c r="C184" s="1159"/>
      <c r="D184" s="1159"/>
      <c r="E184" s="1159"/>
      <c r="F184" s="1159" t="s">
        <v>991</v>
      </c>
      <c r="G184" s="1165">
        <v>85377469.525163293</v>
      </c>
      <c r="H184" s="1159"/>
      <c r="I184" s="1159"/>
      <c r="J184" s="1166"/>
      <c r="K184" s="1167"/>
      <c r="L184" s="1168"/>
      <c r="M184" s="1169" t="s">
        <v>3430</v>
      </c>
      <c r="N184" s="1170" t="s">
        <v>3430</v>
      </c>
      <c r="O184" s="1171" t="s">
        <v>3430</v>
      </c>
    </row>
    <row r="185" spans="1:15" hidden="1">
      <c r="A185" s="1159" t="s">
        <v>3656</v>
      </c>
      <c r="B185" s="1159" t="s">
        <v>3657</v>
      </c>
      <c r="C185" s="1159"/>
      <c r="D185" s="1159"/>
      <c r="E185" s="1159"/>
      <c r="F185" s="1159" t="s">
        <v>991</v>
      </c>
      <c r="G185" s="1165">
        <v>1357324.4734725601</v>
      </c>
      <c r="H185" s="1159"/>
      <c r="I185" s="1159"/>
      <c r="J185" s="1166"/>
      <c r="K185" s="1167"/>
      <c r="L185" s="1168"/>
      <c r="M185" s="1169" t="s">
        <v>3430</v>
      </c>
      <c r="N185" s="1170" t="s">
        <v>3430</v>
      </c>
      <c r="O185" s="1171" t="s">
        <v>3430</v>
      </c>
    </row>
    <row r="186" spans="1:15" hidden="1">
      <c r="A186" s="1159" t="s">
        <v>3658</v>
      </c>
      <c r="B186" s="1159" t="s">
        <v>3659</v>
      </c>
      <c r="C186" s="1159"/>
      <c r="D186" s="1159"/>
      <c r="E186" s="1159"/>
      <c r="F186" s="1159" t="s">
        <v>991</v>
      </c>
      <c r="G186" s="1165">
        <v>46088992.023454703</v>
      </c>
      <c r="H186" s="1159"/>
      <c r="I186" s="1159"/>
      <c r="J186" s="1166"/>
      <c r="K186" s="1167"/>
      <c r="L186" s="1168"/>
      <c r="M186" s="1169" t="s">
        <v>3430</v>
      </c>
      <c r="N186" s="1170" t="s">
        <v>3430</v>
      </c>
      <c r="O186" s="1171" t="s">
        <v>3430</v>
      </c>
    </row>
    <row r="187" spans="1:15" hidden="1">
      <c r="A187" s="1159" t="s">
        <v>3660</v>
      </c>
      <c r="B187" s="1159" t="s">
        <v>3661</v>
      </c>
      <c r="C187" s="1159"/>
      <c r="D187" s="1159"/>
      <c r="E187" s="1159"/>
      <c r="F187" s="1159" t="s">
        <v>991</v>
      </c>
      <c r="G187" s="1165">
        <v>127374144.820648</v>
      </c>
      <c r="H187" s="1159"/>
      <c r="I187" s="1159"/>
      <c r="J187" s="1166"/>
      <c r="K187" s="1167"/>
      <c r="L187" s="1168"/>
      <c r="M187" s="1169" t="s">
        <v>3430</v>
      </c>
      <c r="N187" s="1170" t="s">
        <v>3430</v>
      </c>
      <c r="O187" s="1171" t="s">
        <v>3430</v>
      </c>
    </row>
    <row r="188" spans="1:15" hidden="1">
      <c r="A188" s="1159" t="s">
        <v>3662</v>
      </c>
      <c r="B188" s="1159" t="s">
        <v>3663</v>
      </c>
      <c r="C188" s="1159"/>
      <c r="D188" s="1159"/>
      <c r="E188" s="1159"/>
      <c r="F188" s="1159" t="s">
        <v>991</v>
      </c>
      <c r="G188" s="1165">
        <v>144467339.955154</v>
      </c>
      <c r="H188" s="1159"/>
      <c r="I188" s="1159"/>
      <c r="J188" s="1166"/>
      <c r="K188" s="1167"/>
      <c r="L188" s="1168"/>
      <c r="M188" s="1169" t="s">
        <v>3430</v>
      </c>
      <c r="N188" s="1170" t="s">
        <v>3430</v>
      </c>
      <c r="O188" s="1171" t="s">
        <v>3430</v>
      </c>
    </row>
    <row r="189" spans="1:15" hidden="1">
      <c r="A189" s="1159" t="s">
        <v>3664</v>
      </c>
      <c r="B189" s="1159" t="s">
        <v>2095</v>
      </c>
      <c r="C189" s="1159" t="s">
        <v>2879</v>
      </c>
      <c r="D189" s="1159" t="s">
        <v>2095</v>
      </c>
      <c r="E189" s="1159" t="s">
        <v>3329</v>
      </c>
      <c r="F189" s="1159" t="s">
        <v>3431</v>
      </c>
      <c r="G189" s="1165">
        <v>197109.37027096399</v>
      </c>
      <c r="H189" s="1172"/>
      <c r="I189" s="1159" t="s">
        <v>3352</v>
      </c>
      <c r="J189" s="1166"/>
      <c r="K189" s="1167"/>
      <c r="L189" s="1168">
        <v>653</v>
      </c>
      <c r="M189" s="1169" t="s">
        <v>3430</v>
      </c>
      <c r="N189" s="1170" t="s">
        <v>3430</v>
      </c>
      <c r="O189" s="1171">
        <v>2.2270918254844195E-6</v>
      </c>
    </row>
    <row r="190" spans="1:15" hidden="1">
      <c r="A190" s="1159" t="s">
        <v>3664</v>
      </c>
      <c r="B190" s="1159" t="s">
        <v>2095</v>
      </c>
      <c r="C190" s="1159" t="s">
        <v>2879</v>
      </c>
      <c r="D190" s="1159" t="s">
        <v>2095</v>
      </c>
      <c r="E190" s="1159" t="s">
        <v>3329</v>
      </c>
      <c r="F190" s="1159" t="s">
        <v>1000</v>
      </c>
      <c r="G190" s="1165">
        <v>3317.42944479167</v>
      </c>
      <c r="H190" s="1172"/>
      <c r="I190" s="1159" t="s">
        <v>3352</v>
      </c>
      <c r="J190" s="1166"/>
      <c r="K190" s="1167"/>
      <c r="L190" s="1168">
        <v>20100</v>
      </c>
      <c r="M190" s="1169" t="s">
        <v>3430</v>
      </c>
      <c r="N190" s="1170" t="s">
        <v>3430</v>
      </c>
      <c r="O190" s="1171">
        <v>1.1537598575314575E-6</v>
      </c>
    </row>
    <row r="191" spans="1:15" hidden="1">
      <c r="A191" s="1159" t="s">
        <v>3664</v>
      </c>
      <c r="B191" s="1159" t="s">
        <v>2095</v>
      </c>
      <c r="C191" s="1159" t="s">
        <v>2879</v>
      </c>
      <c r="D191" s="1159" t="s">
        <v>2095</v>
      </c>
      <c r="E191" s="1159" t="s">
        <v>3329</v>
      </c>
      <c r="F191" s="1159" t="s">
        <v>991</v>
      </c>
      <c r="G191" s="1165">
        <v>49761.441663567697</v>
      </c>
      <c r="H191" s="1172"/>
      <c r="I191" s="1159" t="s">
        <v>3352</v>
      </c>
      <c r="J191" s="1166"/>
      <c r="K191" s="1167"/>
      <c r="L191" s="1168">
        <v>800</v>
      </c>
      <c r="M191" s="1169" t="s">
        <v>3430</v>
      </c>
      <c r="N191" s="1170" t="s">
        <v>3430</v>
      </c>
      <c r="O191" s="1171">
        <v>6.888118551276684E-7</v>
      </c>
    </row>
    <row r="192" spans="1:15" hidden="1">
      <c r="A192" s="1159" t="s">
        <v>3665</v>
      </c>
      <c r="B192" s="1159" t="s">
        <v>3666</v>
      </c>
      <c r="C192" s="1159"/>
      <c r="D192" s="1159"/>
      <c r="E192" s="1159"/>
      <c r="F192" s="1159" t="s">
        <v>991</v>
      </c>
      <c r="G192" s="1165">
        <v>312995397.57993102</v>
      </c>
      <c r="H192" s="1159"/>
      <c r="I192" s="1159"/>
      <c r="J192" s="1166"/>
      <c r="K192" s="1167"/>
      <c r="L192" s="1168"/>
      <c r="M192" s="1169" t="s">
        <v>3430</v>
      </c>
      <c r="N192" s="1170" t="s">
        <v>3430</v>
      </c>
      <c r="O192" s="1171" t="s">
        <v>3430</v>
      </c>
    </row>
    <row r="193" spans="1:15" hidden="1">
      <c r="A193" s="1159" t="s">
        <v>3667</v>
      </c>
      <c r="B193" s="1159" t="s">
        <v>3668</v>
      </c>
      <c r="C193" s="1159"/>
      <c r="D193" s="1159"/>
      <c r="E193" s="1159"/>
      <c r="F193" s="1159" t="s">
        <v>991</v>
      </c>
      <c r="G193" s="1165">
        <v>10363905.253354499</v>
      </c>
      <c r="H193" s="1159"/>
      <c r="I193" s="1159"/>
      <c r="J193" s="1166"/>
      <c r="K193" s="1167"/>
      <c r="L193" s="1168"/>
      <c r="M193" s="1169" t="s">
        <v>3430</v>
      </c>
      <c r="N193" s="1170" t="s">
        <v>3430</v>
      </c>
      <c r="O193" s="1171" t="s">
        <v>3430</v>
      </c>
    </row>
    <row r="194" spans="1:15" hidden="1">
      <c r="A194" s="1159" t="s">
        <v>3669</v>
      </c>
      <c r="B194" s="1159" t="s">
        <v>3670</v>
      </c>
      <c r="C194" s="1159"/>
      <c r="D194" s="1159"/>
      <c r="E194" s="1159"/>
      <c r="F194" s="1159" t="s">
        <v>991</v>
      </c>
      <c r="G194" s="1165">
        <v>69116370.304214194</v>
      </c>
      <c r="H194" s="1159"/>
      <c r="I194" s="1159"/>
      <c r="J194" s="1166"/>
      <c r="K194" s="1167"/>
      <c r="L194" s="1168"/>
      <c r="M194" s="1169" t="s">
        <v>3430</v>
      </c>
      <c r="N194" s="1170" t="s">
        <v>3430</v>
      </c>
      <c r="O194" s="1171" t="s">
        <v>3430</v>
      </c>
    </row>
    <row r="195" spans="1:15" hidden="1">
      <c r="A195" s="1159" t="s">
        <v>3671</v>
      </c>
      <c r="B195" s="1159" t="s">
        <v>3672</v>
      </c>
      <c r="C195" s="1159"/>
      <c r="D195" s="1159"/>
      <c r="E195" s="1159"/>
      <c r="F195" s="1159" t="s">
        <v>991</v>
      </c>
      <c r="G195" s="1165">
        <v>2714648.9469451201</v>
      </c>
      <c r="H195" s="1159"/>
      <c r="I195" s="1159"/>
      <c r="J195" s="1166"/>
      <c r="K195" s="1167"/>
      <c r="L195" s="1168"/>
      <c r="M195" s="1169" t="s">
        <v>3430</v>
      </c>
      <c r="N195" s="1170" t="s">
        <v>3430</v>
      </c>
      <c r="O195" s="1171" t="s">
        <v>3430</v>
      </c>
    </row>
    <row r="196" spans="1:15" hidden="1">
      <c r="A196" s="1159" t="s">
        <v>3673</v>
      </c>
      <c r="B196" s="1159" t="s">
        <v>3674</v>
      </c>
      <c r="C196" s="1159"/>
      <c r="D196" s="1159"/>
      <c r="E196" s="1159"/>
      <c r="F196" s="1159" t="s">
        <v>991</v>
      </c>
      <c r="G196" s="1165">
        <v>108425191.11347499</v>
      </c>
      <c r="H196" s="1159"/>
      <c r="I196" s="1159"/>
      <c r="J196" s="1166"/>
      <c r="K196" s="1167"/>
      <c r="L196" s="1168"/>
      <c r="M196" s="1169" t="s">
        <v>3430</v>
      </c>
      <c r="N196" s="1170" t="s">
        <v>3430</v>
      </c>
      <c r="O196" s="1171" t="s">
        <v>3430</v>
      </c>
    </row>
    <row r="197" spans="1:15" hidden="1">
      <c r="A197" s="1159" t="s">
        <v>3675</v>
      </c>
      <c r="B197" s="1159" t="s">
        <v>2096</v>
      </c>
      <c r="C197" s="1159" t="s">
        <v>2880</v>
      </c>
      <c r="D197" s="1159" t="s">
        <v>2096</v>
      </c>
      <c r="E197" s="1159"/>
      <c r="F197" s="1159" t="s">
        <v>991</v>
      </c>
      <c r="G197" s="1165">
        <v>13288641.8874531</v>
      </c>
      <c r="H197" s="1159"/>
      <c r="I197" s="1159"/>
      <c r="J197" s="1166"/>
      <c r="K197" s="1167"/>
      <c r="L197" s="1168">
        <v>0.41799999999999998</v>
      </c>
      <c r="M197" s="1169" t="s">
        <v>3430</v>
      </c>
      <c r="N197" s="1170" t="s">
        <v>3430</v>
      </c>
      <c r="O197" s="1171">
        <v>9.611132218065333E-8</v>
      </c>
    </row>
    <row r="198" spans="1:15" hidden="1">
      <c r="A198" s="1159" t="s">
        <v>3676</v>
      </c>
      <c r="B198" s="1159" t="s">
        <v>3677</v>
      </c>
      <c r="C198" s="1159"/>
      <c r="D198" s="1159"/>
      <c r="E198" s="1159"/>
      <c r="F198" s="1159" t="s">
        <v>991</v>
      </c>
      <c r="G198" s="1165">
        <v>253377073.013441</v>
      </c>
      <c r="H198" s="1159"/>
      <c r="I198" s="1159"/>
      <c r="J198" s="1166"/>
      <c r="K198" s="1167"/>
      <c r="L198" s="1168"/>
      <c r="M198" s="1169" t="s">
        <v>3430</v>
      </c>
      <c r="N198" s="1170" t="s">
        <v>3430</v>
      </c>
      <c r="O198" s="1171" t="s">
        <v>3430</v>
      </c>
    </row>
    <row r="199" spans="1:15" hidden="1">
      <c r="A199" s="1159" t="s">
        <v>3678</v>
      </c>
      <c r="B199" s="1159" t="s">
        <v>3679</v>
      </c>
      <c r="C199" s="1159" t="s">
        <v>3679</v>
      </c>
      <c r="D199" s="1159"/>
      <c r="E199" s="1159"/>
      <c r="F199" s="1159" t="s">
        <v>991</v>
      </c>
      <c r="G199" s="1165">
        <v>56449638.130974799</v>
      </c>
      <c r="H199" s="1159"/>
      <c r="I199" s="1159"/>
      <c r="J199" s="1166"/>
      <c r="K199" s="1167"/>
      <c r="L199" s="1168"/>
      <c r="M199" s="1169" t="s">
        <v>3430</v>
      </c>
      <c r="N199" s="1170" t="s">
        <v>3430</v>
      </c>
      <c r="O199" s="1171" t="s">
        <v>3430</v>
      </c>
    </row>
    <row r="200" spans="1:15" hidden="1">
      <c r="A200" s="1159" t="s">
        <v>3680</v>
      </c>
      <c r="B200" s="1159" t="s">
        <v>3681</v>
      </c>
      <c r="C200" s="1159" t="s">
        <v>3681</v>
      </c>
      <c r="D200" s="1159"/>
      <c r="E200" s="1159"/>
      <c r="F200" s="1159" t="s">
        <v>991</v>
      </c>
      <c r="G200" s="1165">
        <v>108010839.863884</v>
      </c>
      <c r="H200" s="1159"/>
      <c r="I200" s="1159"/>
      <c r="J200" s="1166"/>
      <c r="K200" s="1167"/>
      <c r="L200" s="1168"/>
      <c r="M200" s="1169" t="s">
        <v>3430</v>
      </c>
      <c r="N200" s="1170" t="s">
        <v>3430</v>
      </c>
      <c r="O200" s="1171" t="s">
        <v>3430</v>
      </c>
    </row>
    <row r="201" spans="1:15" hidden="1">
      <c r="A201" s="1159" t="s">
        <v>3682</v>
      </c>
      <c r="B201" s="1159" t="s">
        <v>3683</v>
      </c>
      <c r="C201" s="1159"/>
      <c r="D201" s="1159"/>
      <c r="E201" s="1159"/>
      <c r="F201" s="1159" t="s">
        <v>991</v>
      </c>
      <c r="G201" s="1165">
        <v>319799137.67826098</v>
      </c>
      <c r="H201" s="1159"/>
      <c r="I201" s="1159"/>
      <c r="J201" s="1166"/>
      <c r="K201" s="1167"/>
      <c r="L201" s="1168"/>
      <c r="M201" s="1169" t="s">
        <v>3430</v>
      </c>
      <c r="N201" s="1170" t="s">
        <v>3430</v>
      </c>
      <c r="O201" s="1171" t="s">
        <v>3430</v>
      </c>
    </row>
    <row r="202" spans="1:15" hidden="1">
      <c r="A202" s="1159" t="s">
        <v>3684</v>
      </c>
      <c r="B202" s="1159" t="s">
        <v>3685</v>
      </c>
      <c r="C202" s="1159"/>
      <c r="D202" s="1159"/>
      <c r="E202" s="1159"/>
      <c r="F202" s="1159" t="s">
        <v>991</v>
      </c>
      <c r="G202" s="1165">
        <v>85377469.525163293</v>
      </c>
      <c r="H202" s="1159"/>
      <c r="I202" s="1159"/>
      <c r="J202" s="1166"/>
      <c r="K202" s="1167"/>
      <c r="L202" s="1168"/>
      <c r="M202" s="1169" t="s">
        <v>3430</v>
      </c>
      <c r="N202" s="1170" t="s">
        <v>3430</v>
      </c>
      <c r="O202" s="1171" t="s">
        <v>3430</v>
      </c>
    </row>
    <row r="203" spans="1:15" hidden="1">
      <c r="A203" s="1159" t="s">
        <v>3686</v>
      </c>
      <c r="B203" s="1159" t="s">
        <v>3687</v>
      </c>
      <c r="C203" s="1159" t="s">
        <v>3687</v>
      </c>
      <c r="D203" s="1159"/>
      <c r="E203" s="1159"/>
      <c r="F203" s="1159" t="s">
        <v>991</v>
      </c>
      <c r="G203" s="1165">
        <v>142925935.55845299</v>
      </c>
      <c r="H203" s="1159"/>
      <c r="I203" s="1159"/>
      <c r="J203" s="1166"/>
      <c r="K203" s="1167"/>
      <c r="L203" s="1168"/>
      <c r="M203" s="1169" t="s">
        <v>3430</v>
      </c>
      <c r="N203" s="1170" t="s">
        <v>3430</v>
      </c>
      <c r="O203" s="1171" t="s">
        <v>3430</v>
      </c>
    </row>
    <row r="204" spans="1:15" hidden="1">
      <c r="A204" s="1159" t="s">
        <v>3688</v>
      </c>
      <c r="B204" s="1159" t="s">
        <v>3689</v>
      </c>
      <c r="C204" s="1159"/>
      <c r="D204" s="1159"/>
      <c r="E204" s="1159"/>
      <c r="F204" s="1159" t="s">
        <v>991</v>
      </c>
      <c r="G204" s="1165">
        <v>17618423.694421701</v>
      </c>
      <c r="H204" s="1159"/>
      <c r="I204" s="1159"/>
      <c r="J204" s="1166"/>
      <c r="K204" s="1167"/>
      <c r="L204" s="1168"/>
      <c r="M204" s="1169" t="s">
        <v>3430</v>
      </c>
      <c r="N204" s="1170" t="s">
        <v>3430</v>
      </c>
      <c r="O204" s="1171" t="s">
        <v>3430</v>
      </c>
    </row>
    <row r="205" spans="1:15" hidden="1">
      <c r="A205" s="1159" t="s">
        <v>3690</v>
      </c>
      <c r="B205" s="1159" t="s">
        <v>2097</v>
      </c>
      <c r="C205" s="1159" t="s">
        <v>2881</v>
      </c>
      <c r="D205" s="1159" t="s">
        <v>2097</v>
      </c>
      <c r="E205" s="1159" t="s">
        <v>3329</v>
      </c>
      <c r="F205" s="1159" t="s">
        <v>3431</v>
      </c>
      <c r="G205" s="1165">
        <v>6831109.50890599</v>
      </c>
      <c r="H205" s="1159"/>
      <c r="I205" s="1159" t="s">
        <v>3352</v>
      </c>
      <c r="J205" s="1166"/>
      <c r="K205" s="1167">
        <v>1.55E-7</v>
      </c>
      <c r="L205" s="1168">
        <v>167</v>
      </c>
      <c r="M205" s="1169" t="s">
        <v>3430</v>
      </c>
      <c r="N205" s="1170">
        <v>1.7916606786822064E-7</v>
      </c>
      <c r="O205" s="1171">
        <v>1.973901107890191E-5</v>
      </c>
    </row>
    <row r="206" spans="1:15" hidden="1">
      <c r="A206" s="1159" t="s">
        <v>3690</v>
      </c>
      <c r="B206" s="1159" t="s">
        <v>2097</v>
      </c>
      <c r="C206" s="1159" t="s">
        <v>2881</v>
      </c>
      <c r="D206" s="1159" t="s">
        <v>2097</v>
      </c>
      <c r="E206" s="1159" t="s">
        <v>3329</v>
      </c>
      <c r="F206" s="1159" t="s">
        <v>1000</v>
      </c>
      <c r="G206" s="1165">
        <v>95912.423664270798</v>
      </c>
      <c r="H206" s="1159"/>
      <c r="I206" s="1159" t="s">
        <v>3352</v>
      </c>
      <c r="J206" s="1166"/>
      <c r="K206" s="1167">
        <v>9.2500000000000004E-7</v>
      </c>
      <c r="L206" s="1168">
        <v>1330</v>
      </c>
      <c r="M206" s="1169" t="s">
        <v>3430</v>
      </c>
      <c r="N206" s="1170">
        <v>1.5012375370158738E-8</v>
      </c>
      <c r="O206" s="1171">
        <v>2.2072126608703344E-6</v>
      </c>
    </row>
    <row r="207" spans="1:15" hidden="1">
      <c r="A207" s="1159" t="s">
        <v>3690</v>
      </c>
      <c r="B207" s="1159" t="s">
        <v>2097</v>
      </c>
      <c r="C207" s="1159" t="s">
        <v>2881</v>
      </c>
      <c r="D207" s="1159" t="s">
        <v>2097</v>
      </c>
      <c r="E207" s="1159" t="s">
        <v>3329</v>
      </c>
      <c r="F207" s="1159" t="s">
        <v>991</v>
      </c>
      <c r="G207" s="1165">
        <v>1438686.3547007299</v>
      </c>
      <c r="H207" s="1159"/>
      <c r="I207" s="1159" t="s">
        <v>3352</v>
      </c>
      <c r="J207" s="1166"/>
      <c r="K207" s="1167">
        <v>5.1699999999999998E-7</v>
      </c>
      <c r="L207" s="1168">
        <v>44.4</v>
      </c>
      <c r="M207" s="1169" t="s">
        <v>3430</v>
      </c>
      <c r="N207" s="1170">
        <v>1.2586050916137482E-7</v>
      </c>
      <c r="O207" s="1171">
        <v>1.1052658886244951E-6</v>
      </c>
    </row>
    <row r="208" spans="1:15" hidden="1">
      <c r="A208" s="1159" t="s">
        <v>3691</v>
      </c>
      <c r="B208" s="1159" t="s">
        <v>3692</v>
      </c>
      <c r="C208" s="1159"/>
      <c r="D208" s="1159"/>
      <c r="E208" s="1159"/>
      <c r="F208" s="1159" t="s">
        <v>991</v>
      </c>
      <c r="G208" s="1165">
        <v>2714648.9469451299</v>
      </c>
      <c r="H208" s="1159"/>
      <c r="I208" s="1159"/>
      <c r="J208" s="1166"/>
      <c r="K208" s="1167"/>
      <c r="L208" s="1168"/>
      <c r="M208" s="1169" t="s">
        <v>3430</v>
      </c>
      <c r="N208" s="1170" t="s">
        <v>3430</v>
      </c>
      <c r="O208" s="1171" t="s">
        <v>3430</v>
      </c>
    </row>
    <row r="209" spans="1:15" hidden="1">
      <c r="A209" s="1159" t="s">
        <v>3693</v>
      </c>
      <c r="B209" s="1159" t="s">
        <v>3694</v>
      </c>
      <c r="C209" s="1159"/>
      <c r="D209" s="1159"/>
      <c r="E209" s="1159"/>
      <c r="F209" s="1159" t="s">
        <v>991</v>
      </c>
      <c r="G209" s="1165">
        <v>126954376.363262</v>
      </c>
      <c r="H209" s="1159"/>
      <c r="I209" s="1159"/>
      <c r="J209" s="1166"/>
      <c r="K209" s="1167"/>
      <c r="L209" s="1168"/>
      <c r="M209" s="1169" t="s">
        <v>3430</v>
      </c>
      <c r="N209" s="1170" t="s">
        <v>3430</v>
      </c>
      <c r="O209" s="1171" t="s">
        <v>3430</v>
      </c>
    </row>
    <row r="210" spans="1:15" hidden="1">
      <c r="A210" s="1159" t="s">
        <v>3695</v>
      </c>
      <c r="B210" s="1159" t="s">
        <v>3696</v>
      </c>
      <c r="C210" s="1159"/>
      <c r="D210" s="1159"/>
      <c r="E210" s="1159"/>
      <c r="F210" s="1159" t="s">
        <v>991</v>
      </c>
      <c r="G210" s="1165">
        <v>5751077.4566863496</v>
      </c>
      <c r="H210" s="1159"/>
      <c r="I210" s="1159"/>
      <c r="J210" s="1166"/>
      <c r="K210" s="1167"/>
      <c r="L210" s="1168"/>
      <c r="M210" s="1169" t="s">
        <v>3430</v>
      </c>
      <c r="N210" s="1170" t="s">
        <v>3430</v>
      </c>
      <c r="O210" s="1171" t="s">
        <v>3430</v>
      </c>
    </row>
    <row r="211" spans="1:15" hidden="1">
      <c r="A211" s="1159" t="s">
        <v>3697</v>
      </c>
      <c r="B211" s="1159" t="s">
        <v>3698</v>
      </c>
      <c r="C211" s="1159"/>
      <c r="D211" s="1159"/>
      <c r="E211" s="1159"/>
      <c r="F211" s="1159" t="s">
        <v>991</v>
      </c>
      <c r="G211" s="1165">
        <v>15788514.226288799</v>
      </c>
      <c r="H211" s="1159"/>
      <c r="I211" s="1159"/>
      <c r="J211" s="1166"/>
      <c r="K211" s="1167"/>
      <c r="L211" s="1168"/>
      <c r="M211" s="1169" t="s">
        <v>3430</v>
      </c>
      <c r="N211" s="1170" t="s">
        <v>3430</v>
      </c>
      <c r="O211" s="1171" t="s">
        <v>3430</v>
      </c>
    </row>
    <row r="212" spans="1:15" hidden="1">
      <c r="A212" s="1159" t="s">
        <v>3699</v>
      </c>
      <c r="B212" s="1159" t="s">
        <v>2834</v>
      </c>
      <c r="C212" s="1159" t="s">
        <v>2834</v>
      </c>
      <c r="D212" s="1159" t="s">
        <v>2834</v>
      </c>
      <c r="E212" s="1159" t="s">
        <v>3329</v>
      </c>
      <c r="F212" s="1159" t="s">
        <v>3431</v>
      </c>
      <c r="G212" s="1165">
        <v>15963.541666666701</v>
      </c>
      <c r="H212" s="1172"/>
      <c r="I212" s="1159" t="s">
        <v>3352</v>
      </c>
      <c r="J212" s="1166"/>
      <c r="K212" s="1167"/>
      <c r="L212" s="1168">
        <v>23.8</v>
      </c>
      <c r="M212" s="1169" t="s">
        <v>3430</v>
      </c>
      <c r="N212" s="1170" t="s">
        <v>3430</v>
      </c>
      <c r="O212" s="1171">
        <v>6.5739118958601694E-9</v>
      </c>
    </row>
    <row r="213" spans="1:15" hidden="1">
      <c r="A213" s="1159" t="s">
        <v>3699</v>
      </c>
      <c r="B213" s="1159" t="s">
        <v>2834</v>
      </c>
      <c r="C213" s="1159" t="s">
        <v>2834</v>
      </c>
      <c r="D213" s="1159" t="s">
        <v>2834</v>
      </c>
      <c r="E213" s="1159" t="s">
        <v>3329</v>
      </c>
      <c r="F213" s="1159" t="s">
        <v>991</v>
      </c>
      <c r="G213" s="1165">
        <v>11972.65625</v>
      </c>
      <c r="H213" s="1172"/>
      <c r="I213" s="1159" t="s">
        <v>3352</v>
      </c>
      <c r="J213" s="1166"/>
      <c r="K213" s="1167"/>
      <c r="L213" s="1168">
        <v>11.5</v>
      </c>
      <c r="M213" s="1169" t="s">
        <v>3430</v>
      </c>
      <c r="N213" s="1170" t="s">
        <v>3430</v>
      </c>
      <c r="O213" s="1171">
        <v>2.3823525252854552E-9</v>
      </c>
    </row>
    <row r="214" spans="1:15" hidden="1">
      <c r="A214" s="1159" t="s">
        <v>3699</v>
      </c>
      <c r="B214" s="1159" t="s">
        <v>2834</v>
      </c>
      <c r="C214" s="1159" t="s">
        <v>2834</v>
      </c>
      <c r="D214" s="1159" t="s">
        <v>2834</v>
      </c>
      <c r="E214" s="1159" t="s">
        <v>3329</v>
      </c>
      <c r="F214" s="1159" t="s">
        <v>1000</v>
      </c>
      <c r="G214" s="1165">
        <v>798.17708333333303</v>
      </c>
      <c r="H214" s="1172"/>
      <c r="I214" s="1159" t="s">
        <v>3352</v>
      </c>
      <c r="J214" s="1166"/>
      <c r="K214" s="1167"/>
      <c r="L214" s="1168">
        <v>125</v>
      </c>
      <c r="M214" s="1169" t="s">
        <v>3430</v>
      </c>
      <c r="N214" s="1170" t="s">
        <v>3430</v>
      </c>
      <c r="O214" s="1171">
        <v>1.7263424096271409E-9</v>
      </c>
    </row>
    <row r="215" spans="1:15" hidden="1">
      <c r="A215" s="1159" t="s">
        <v>3700</v>
      </c>
      <c r="B215" s="1159" t="s">
        <v>3701</v>
      </c>
      <c r="C215" s="1159"/>
      <c r="D215" s="1159"/>
      <c r="E215" s="1159"/>
      <c r="F215" s="1159" t="s">
        <v>991</v>
      </c>
      <c r="G215" s="1165">
        <v>76999616.519662693</v>
      </c>
      <c r="H215" s="1159"/>
      <c r="I215" s="1159"/>
      <c r="J215" s="1166"/>
      <c r="K215" s="1167"/>
      <c r="L215" s="1168"/>
      <c r="M215" s="1169" t="s">
        <v>3430</v>
      </c>
      <c r="N215" s="1170" t="s">
        <v>3430</v>
      </c>
      <c r="O215" s="1171" t="s">
        <v>3430</v>
      </c>
    </row>
    <row r="216" spans="1:15" hidden="1">
      <c r="A216" s="1159" t="s">
        <v>3702</v>
      </c>
      <c r="B216" s="1159" t="s">
        <v>3703</v>
      </c>
      <c r="C216" s="1159"/>
      <c r="D216" s="1159"/>
      <c r="E216" s="1159"/>
      <c r="F216" s="1159" t="s">
        <v>991</v>
      </c>
      <c r="G216" s="1165">
        <v>24401820.485199898</v>
      </c>
      <c r="H216" s="1159"/>
      <c r="I216" s="1159"/>
      <c r="J216" s="1166"/>
      <c r="K216" s="1167"/>
      <c r="L216" s="1168"/>
      <c r="M216" s="1169" t="s">
        <v>3430</v>
      </c>
      <c r="N216" s="1170" t="s">
        <v>3430</v>
      </c>
      <c r="O216" s="1171" t="s">
        <v>3430</v>
      </c>
    </row>
    <row r="217" spans="1:15" hidden="1">
      <c r="A217" s="1159" t="s">
        <v>3704</v>
      </c>
      <c r="B217" s="1159" t="s">
        <v>2786</v>
      </c>
      <c r="C217" s="1159" t="s">
        <v>2882</v>
      </c>
      <c r="D217" s="1159" t="s">
        <v>2786</v>
      </c>
      <c r="E217" s="1159"/>
      <c r="F217" s="1159" t="s">
        <v>991</v>
      </c>
      <c r="G217" s="1165">
        <v>3008306.09833461</v>
      </c>
      <c r="H217" s="1159"/>
      <c r="I217" s="1159"/>
      <c r="J217" s="1166"/>
      <c r="K217" s="1167"/>
      <c r="L217" s="1168">
        <v>8.91</v>
      </c>
      <c r="M217" s="1169" t="s">
        <v>3430</v>
      </c>
      <c r="N217" s="1170" t="s">
        <v>3430</v>
      </c>
      <c r="O217" s="1171">
        <v>4.6378574958958574E-7</v>
      </c>
    </row>
    <row r="218" spans="1:15" hidden="1">
      <c r="A218" s="1159" t="s">
        <v>3705</v>
      </c>
      <c r="B218" s="1159" t="s">
        <v>3706</v>
      </c>
      <c r="C218" s="1159" t="s">
        <v>3706</v>
      </c>
      <c r="D218" s="1159"/>
      <c r="E218" s="1159"/>
      <c r="F218" s="1159" t="s">
        <v>991</v>
      </c>
      <c r="G218" s="1165">
        <v>210370262.394476</v>
      </c>
      <c r="H218" s="1159"/>
      <c r="I218" s="1159"/>
      <c r="J218" s="1166"/>
      <c r="K218" s="1167"/>
      <c r="L218" s="1168"/>
      <c r="M218" s="1169" t="s">
        <v>3430</v>
      </c>
      <c r="N218" s="1170" t="s">
        <v>3430</v>
      </c>
      <c r="O218" s="1171" t="s">
        <v>3430</v>
      </c>
    </row>
    <row r="219" spans="1:15" hidden="1">
      <c r="A219" s="1159" t="s">
        <v>3707</v>
      </c>
      <c r="B219" s="1159" t="s">
        <v>2098</v>
      </c>
      <c r="C219" s="1159" t="s">
        <v>2883</v>
      </c>
      <c r="D219" s="1159" t="s">
        <v>2098</v>
      </c>
      <c r="E219" s="1159"/>
      <c r="F219" s="1159" t="s">
        <v>991</v>
      </c>
      <c r="G219" s="1165">
        <v>82882835.605418593</v>
      </c>
      <c r="H219" s="1159"/>
      <c r="I219" s="1159"/>
      <c r="J219" s="1166"/>
      <c r="K219" s="1167"/>
      <c r="L219" s="1168">
        <v>3.4</v>
      </c>
      <c r="M219" s="1169" t="s">
        <v>3430</v>
      </c>
      <c r="N219" s="1170" t="s">
        <v>3430</v>
      </c>
      <c r="O219" s="1171">
        <v>4.8759718535643864E-6</v>
      </c>
    </row>
    <row r="220" spans="1:15" hidden="1">
      <c r="A220" s="1159" t="s">
        <v>3708</v>
      </c>
      <c r="B220" s="1159" t="s">
        <v>3709</v>
      </c>
      <c r="C220" s="1159"/>
      <c r="D220" s="1159"/>
      <c r="E220" s="1159"/>
      <c r="F220" s="1159" t="s">
        <v>991</v>
      </c>
      <c r="G220" s="1165">
        <v>387558183.50900298</v>
      </c>
      <c r="H220" s="1159"/>
      <c r="I220" s="1159"/>
      <c r="J220" s="1166"/>
      <c r="K220" s="1167"/>
      <c r="L220" s="1168"/>
      <c r="M220" s="1169" t="s">
        <v>3430</v>
      </c>
      <c r="N220" s="1170" t="s">
        <v>3430</v>
      </c>
      <c r="O220" s="1171" t="s">
        <v>3430</v>
      </c>
    </row>
    <row r="221" spans="1:15" hidden="1">
      <c r="A221" s="1159" t="s">
        <v>3710</v>
      </c>
      <c r="B221" s="1159" t="s">
        <v>3711</v>
      </c>
      <c r="C221" s="1159" t="s">
        <v>3711</v>
      </c>
      <c r="D221" s="1159"/>
      <c r="E221" s="1159"/>
      <c r="F221" s="1159" t="s">
        <v>991</v>
      </c>
      <c r="G221" s="1165">
        <v>18875459.075234499</v>
      </c>
      <c r="H221" s="1159"/>
      <c r="I221" s="1159"/>
      <c r="J221" s="1166"/>
      <c r="K221" s="1167"/>
      <c r="L221" s="1168"/>
      <c r="M221" s="1169" t="s">
        <v>3430</v>
      </c>
      <c r="N221" s="1170" t="s">
        <v>3430</v>
      </c>
      <c r="O221" s="1171" t="s">
        <v>3430</v>
      </c>
    </row>
    <row r="222" spans="1:15" hidden="1">
      <c r="A222" s="1159" t="s">
        <v>3712</v>
      </c>
      <c r="B222" s="1159" t="s">
        <v>3713</v>
      </c>
      <c r="C222" s="1159"/>
      <c r="D222" s="1159"/>
      <c r="E222" s="1159"/>
      <c r="F222" s="1159" t="s">
        <v>991</v>
      </c>
      <c r="G222" s="1165">
        <v>218160568.93214899</v>
      </c>
      <c r="H222" s="1159"/>
      <c r="I222" s="1159"/>
      <c r="J222" s="1166"/>
      <c r="K222" s="1167"/>
      <c r="L222" s="1168"/>
      <c r="M222" s="1169" t="s">
        <v>3430</v>
      </c>
      <c r="N222" s="1170" t="s">
        <v>3430</v>
      </c>
      <c r="O222" s="1171" t="s">
        <v>3430</v>
      </c>
    </row>
    <row r="223" spans="1:15" hidden="1">
      <c r="A223" s="1159" t="s">
        <v>3714</v>
      </c>
      <c r="B223" s="1159" t="s">
        <v>3715</v>
      </c>
      <c r="C223" s="1159"/>
      <c r="D223" s="1159"/>
      <c r="E223" s="1159"/>
      <c r="F223" s="1159" t="s">
        <v>991</v>
      </c>
      <c r="G223" s="1165">
        <v>97566595.325694799</v>
      </c>
      <c r="H223" s="1159"/>
      <c r="I223" s="1159"/>
      <c r="J223" s="1166"/>
      <c r="K223" s="1167"/>
      <c r="L223" s="1168"/>
      <c r="M223" s="1169" t="s">
        <v>3430</v>
      </c>
      <c r="N223" s="1170" t="s">
        <v>3430</v>
      </c>
      <c r="O223" s="1171" t="s">
        <v>3430</v>
      </c>
    </row>
    <row r="224" spans="1:15" hidden="1">
      <c r="A224" s="1159" t="s">
        <v>3716</v>
      </c>
      <c r="B224" s="1159" t="s">
        <v>3717</v>
      </c>
      <c r="C224" s="1159" t="s">
        <v>3717</v>
      </c>
      <c r="D224" s="1159"/>
      <c r="E224" s="1159"/>
      <c r="F224" s="1159" t="s">
        <v>991</v>
      </c>
      <c r="G224" s="1165">
        <v>4051630.1128653302</v>
      </c>
      <c r="H224" s="1159"/>
      <c r="I224" s="1159"/>
      <c r="J224" s="1166"/>
      <c r="K224" s="1167"/>
      <c r="L224" s="1168"/>
      <c r="M224" s="1169" t="s">
        <v>3430</v>
      </c>
      <c r="N224" s="1170" t="s">
        <v>3430</v>
      </c>
      <c r="O224" s="1171" t="s">
        <v>3430</v>
      </c>
    </row>
    <row r="225" spans="1:15" hidden="1">
      <c r="A225" s="1159" t="s">
        <v>3718</v>
      </c>
      <c r="B225" s="1159" t="s">
        <v>2099</v>
      </c>
      <c r="C225" s="1159" t="s">
        <v>2884</v>
      </c>
      <c r="D225" s="1159" t="s">
        <v>2099</v>
      </c>
      <c r="E225" s="1159"/>
      <c r="F225" s="1159" t="s">
        <v>991</v>
      </c>
      <c r="G225" s="1165">
        <v>5839056.1589419805</v>
      </c>
      <c r="H225" s="1159"/>
      <c r="I225" s="1159"/>
      <c r="J225" s="1166"/>
      <c r="K225" s="1167"/>
      <c r="L225" s="1168">
        <v>2.41E-2</v>
      </c>
      <c r="M225" s="1169" t="s">
        <v>3430</v>
      </c>
      <c r="N225" s="1170" t="s">
        <v>3430</v>
      </c>
      <c r="O225" s="1171">
        <v>2.4348789039989085E-9</v>
      </c>
    </row>
    <row r="226" spans="1:15" hidden="1">
      <c r="A226" s="1159" t="s">
        <v>3719</v>
      </c>
      <c r="B226" s="1159" t="s">
        <v>2100</v>
      </c>
      <c r="C226" s="1159" t="s">
        <v>2885</v>
      </c>
      <c r="D226" s="1159" t="s">
        <v>2100</v>
      </c>
      <c r="E226" s="1159" t="s">
        <v>3329</v>
      </c>
      <c r="F226" s="1159" t="s">
        <v>1000</v>
      </c>
      <c r="G226" s="1165">
        <v>9937.8822202864594</v>
      </c>
      <c r="H226" s="1172"/>
      <c r="I226" s="1159" t="s">
        <v>3352</v>
      </c>
      <c r="J226" s="1166"/>
      <c r="K226" s="1167"/>
      <c r="L226" s="1168">
        <v>13300</v>
      </c>
      <c r="M226" s="1169" t="s">
        <v>3430</v>
      </c>
      <c r="N226" s="1170" t="s">
        <v>3430</v>
      </c>
      <c r="O226" s="1171">
        <v>2.2869841696040547E-6</v>
      </c>
    </row>
    <row r="227" spans="1:15" hidden="1">
      <c r="A227" s="1159" t="s">
        <v>3719</v>
      </c>
      <c r="B227" s="1159" t="s">
        <v>2100</v>
      </c>
      <c r="C227" s="1159" t="s">
        <v>2885</v>
      </c>
      <c r="D227" s="1159" t="s">
        <v>2100</v>
      </c>
      <c r="E227" s="1159" t="s">
        <v>3329</v>
      </c>
      <c r="F227" s="1159" t="s">
        <v>991</v>
      </c>
      <c r="G227" s="1165">
        <v>149068.233291276</v>
      </c>
      <c r="H227" s="1172"/>
      <c r="I227" s="1159" t="s">
        <v>3352</v>
      </c>
      <c r="J227" s="1166"/>
      <c r="K227" s="1167"/>
      <c r="L227" s="1168">
        <v>429</v>
      </c>
      <c r="M227" s="1169" t="s">
        <v>3430</v>
      </c>
      <c r="N227" s="1170" t="s">
        <v>3430</v>
      </c>
      <c r="O227" s="1171">
        <v>1.1065220398583916E-6</v>
      </c>
    </row>
    <row r="228" spans="1:15" hidden="1">
      <c r="A228" s="1159" t="s">
        <v>3719</v>
      </c>
      <c r="B228" s="1159" t="s">
        <v>2100</v>
      </c>
      <c r="C228" s="1159" t="s">
        <v>2885</v>
      </c>
      <c r="D228" s="1159" t="s">
        <v>2100</v>
      </c>
      <c r="E228" s="1159" t="s">
        <v>3329</v>
      </c>
      <c r="F228" s="1159" t="s">
        <v>3431</v>
      </c>
      <c r="G228" s="1165">
        <v>198757.644405625</v>
      </c>
      <c r="H228" s="1172"/>
      <c r="I228" s="1159" t="s">
        <v>3352</v>
      </c>
      <c r="J228" s="1166"/>
      <c r="K228" s="1167"/>
      <c r="L228" s="1168">
        <v>80.900000000000006</v>
      </c>
      <c r="M228" s="1169" t="s">
        <v>3430</v>
      </c>
      <c r="N228" s="1170" t="s">
        <v>3430</v>
      </c>
      <c r="O228" s="1171">
        <v>2.782210816855204E-7</v>
      </c>
    </row>
    <row r="229" spans="1:15" hidden="1">
      <c r="A229" s="1159" t="s">
        <v>3868</v>
      </c>
      <c r="B229" s="1159" t="s">
        <v>2101</v>
      </c>
      <c r="C229" s="1159" t="s">
        <v>2886</v>
      </c>
      <c r="D229" s="1159" t="s">
        <v>2101</v>
      </c>
      <c r="E229" s="1159" t="s">
        <v>3329</v>
      </c>
      <c r="F229" s="1159" t="s">
        <v>1000</v>
      </c>
      <c r="G229" s="1165">
        <v>21302.382517604201</v>
      </c>
      <c r="H229" s="1172"/>
      <c r="I229" s="1159" t="s">
        <v>3352</v>
      </c>
      <c r="J229" s="1166">
        <v>2.0599999999999999E-5</v>
      </c>
      <c r="K229" s="1167"/>
      <c r="L229" s="1168">
        <v>391</v>
      </c>
      <c r="M229" s="1169">
        <v>1.3016213185503946E-6</v>
      </c>
      <c r="N229" s="1170" t="s">
        <v>3430</v>
      </c>
      <c r="O229" s="1171">
        <v>7.1096046719636819E-7</v>
      </c>
    </row>
    <row r="230" spans="1:15" hidden="1">
      <c r="A230" s="1159" t="s">
        <v>3868</v>
      </c>
      <c r="B230" s="1159" t="s">
        <v>2101</v>
      </c>
      <c r="C230" s="1159" t="s">
        <v>2886</v>
      </c>
      <c r="D230" s="1159" t="s">
        <v>2101</v>
      </c>
      <c r="E230" s="1159" t="s">
        <v>3329</v>
      </c>
      <c r="F230" s="1159" t="s">
        <v>3431</v>
      </c>
      <c r="G230" s="1165">
        <v>1570292.8686011201</v>
      </c>
      <c r="H230" s="1172"/>
      <c r="I230" s="1159" t="s">
        <v>3352</v>
      </c>
      <c r="J230" s="1166">
        <v>1.15E-6</v>
      </c>
      <c r="K230" s="1167"/>
      <c r="L230" s="1168">
        <v>21.6</v>
      </c>
      <c r="M230" s="1169">
        <v>5.3563352638239322E-6</v>
      </c>
      <c r="N230" s="1170" t="s">
        <v>3430</v>
      </c>
      <c r="O230" s="1171">
        <v>3.5940696435158041E-4</v>
      </c>
    </row>
    <row r="231" spans="1:15" hidden="1">
      <c r="A231" s="1159" t="s">
        <v>3868</v>
      </c>
      <c r="B231" s="1159" t="s">
        <v>2101</v>
      </c>
      <c r="C231" s="1159" t="s">
        <v>2886</v>
      </c>
      <c r="D231" s="1159" t="s">
        <v>2101</v>
      </c>
      <c r="E231" s="1159" t="s">
        <v>3329</v>
      </c>
      <c r="F231" s="1159" t="s">
        <v>991</v>
      </c>
      <c r="G231" s="1165">
        <v>319535.73777669301</v>
      </c>
      <c r="H231" s="1172"/>
      <c r="I231" s="1159" t="s">
        <v>3352</v>
      </c>
      <c r="J231" s="1166">
        <v>9.0399999999999998E-6</v>
      </c>
      <c r="K231" s="1167"/>
      <c r="L231" s="1168">
        <v>27.8</v>
      </c>
      <c r="M231" s="1169">
        <v>8.5679539224470821E-6</v>
      </c>
      <c r="N231" s="1170" t="s">
        <v>3430</v>
      </c>
      <c r="O231" s="1171">
        <v>7.7995101636250374E-8</v>
      </c>
    </row>
    <row r="232" spans="1:15" hidden="1">
      <c r="A232" s="1159" t="s">
        <v>3723</v>
      </c>
      <c r="B232" s="1159" t="s">
        <v>2102</v>
      </c>
      <c r="C232" s="1159" t="s">
        <v>2887</v>
      </c>
      <c r="D232" s="1159" t="s">
        <v>2102</v>
      </c>
      <c r="E232" s="1159" t="s">
        <v>3329</v>
      </c>
      <c r="F232" s="1159" t="s">
        <v>1000</v>
      </c>
      <c r="G232" s="1165">
        <v>9937.8822202864594</v>
      </c>
      <c r="H232" s="1159"/>
      <c r="I232" s="1159" t="s">
        <v>3352</v>
      </c>
      <c r="J232" s="1166"/>
      <c r="K232" s="1167"/>
      <c r="L232" s="1168">
        <v>16900</v>
      </c>
      <c r="M232" s="1169" t="s">
        <v>3430</v>
      </c>
      <c r="N232" s="1170" t="s">
        <v>3430</v>
      </c>
      <c r="O232" s="1171">
        <v>2.9060174786698136E-6</v>
      </c>
    </row>
    <row r="233" spans="1:15" hidden="1">
      <c r="A233" s="1159" t="s">
        <v>3723</v>
      </c>
      <c r="B233" s="1159" t="s">
        <v>2102</v>
      </c>
      <c r="C233" s="1159" t="s">
        <v>2887</v>
      </c>
      <c r="D233" s="1159" t="s">
        <v>2102</v>
      </c>
      <c r="E233" s="1159" t="s">
        <v>3329</v>
      </c>
      <c r="F233" s="1159" t="s">
        <v>3431</v>
      </c>
      <c r="G233" s="1165">
        <v>198757.644405625</v>
      </c>
      <c r="H233" s="1159"/>
      <c r="I233" s="1159" t="s">
        <v>3352</v>
      </c>
      <c r="J233" s="1166"/>
      <c r="K233" s="1167"/>
      <c r="L233" s="1168">
        <v>667</v>
      </c>
      <c r="M233" s="1169" t="s">
        <v>3430</v>
      </c>
      <c r="N233" s="1170" t="s">
        <v>3430</v>
      </c>
      <c r="O233" s="1171">
        <v>2.293862317481361E-6</v>
      </c>
    </row>
    <row r="234" spans="1:15" hidden="1">
      <c r="A234" s="1159" t="s">
        <v>3723</v>
      </c>
      <c r="B234" s="1159" t="s">
        <v>2102</v>
      </c>
      <c r="C234" s="1159" t="s">
        <v>2887</v>
      </c>
      <c r="D234" s="1159" t="s">
        <v>2102</v>
      </c>
      <c r="E234" s="1159" t="s">
        <v>3329</v>
      </c>
      <c r="F234" s="1159" t="s">
        <v>991</v>
      </c>
      <c r="G234" s="1165">
        <v>149068.233291276</v>
      </c>
      <c r="H234" s="1159"/>
      <c r="I234" s="1159" t="s">
        <v>3352</v>
      </c>
      <c r="J234" s="1166"/>
      <c r="K234" s="1167"/>
      <c r="L234" s="1168">
        <v>199</v>
      </c>
      <c r="M234" s="1169" t="s">
        <v>3430</v>
      </c>
      <c r="N234" s="1170" t="s">
        <v>3430</v>
      </c>
      <c r="O234" s="1171">
        <v>5.132817853888576E-7</v>
      </c>
    </row>
    <row r="235" spans="1:15" hidden="1">
      <c r="A235" s="1159" t="s">
        <v>3724</v>
      </c>
      <c r="B235" s="1159" t="s">
        <v>3725</v>
      </c>
      <c r="C235" s="1159"/>
      <c r="D235" s="1159"/>
      <c r="E235" s="1159"/>
      <c r="F235" s="1159" t="s">
        <v>991</v>
      </c>
      <c r="G235" s="1165">
        <v>273710145.65480697</v>
      </c>
      <c r="H235" s="1159"/>
      <c r="I235" s="1159"/>
      <c r="J235" s="1166"/>
      <c r="K235" s="1167"/>
      <c r="L235" s="1168"/>
      <c r="M235" s="1169" t="s">
        <v>3430</v>
      </c>
      <c r="N235" s="1170" t="s">
        <v>3430</v>
      </c>
      <c r="O235" s="1171" t="s">
        <v>3430</v>
      </c>
    </row>
    <row r="236" spans="1:15" hidden="1">
      <c r="A236" s="1159" t="s">
        <v>3726</v>
      </c>
      <c r="B236" s="1159" t="s">
        <v>3727</v>
      </c>
      <c r="C236" s="1159"/>
      <c r="D236" s="1159"/>
      <c r="E236" s="1159"/>
      <c r="F236" s="1159" t="s">
        <v>991</v>
      </c>
      <c r="G236" s="1165">
        <v>8103260.2257306604</v>
      </c>
      <c r="H236" s="1159"/>
      <c r="I236" s="1159"/>
      <c r="J236" s="1166"/>
      <c r="K236" s="1167"/>
      <c r="L236" s="1168"/>
      <c r="M236" s="1169" t="s">
        <v>3430</v>
      </c>
      <c r="N236" s="1170" t="s">
        <v>3430</v>
      </c>
      <c r="O236" s="1171" t="s">
        <v>3430</v>
      </c>
    </row>
    <row r="237" spans="1:15" hidden="1">
      <c r="A237" s="1159" t="s">
        <v>3728</v>
      </c>
      <c r="B237" s="1159" t="s">
        <v>3729</v>
      </c>
      <c r="C237" s="1159"/>
      <c r="D237" s="1159"/>
      <c r="E237" s="1159"/>
      <c r="F237" s="1159" t="s">
        <v>991</v>
      </c>
      <c r="G237" s="1165">
        <v>24384702.754232101</v>
      </c>
      <c r="H237" s="1159"/>
      <c r="I237" s="1159"/>
      <c r="J237" s="1166"/>
      <c r="K237" s="1167"/>
      <c r="L237" s="1168"/>
      <c r="M237" s="1169" t="s">
        <v>3430</v>
      </c>
      <c r="N237" s="1170" t="s">
        <v>3430</v>
      </c>
      <c r="O237" s="1171" t="s">
        <v>3430</v>
      </c>
    </row>
    <row r="238" spans="1:15" hidden="1">
      <c r="A238" s="1159" t="s">
        <v>3730</v>
      </c>
      <c r="B238" s="1159" t="s">
        <v>3731</v>
      </c>
      <c r="C238" s="1159"/>
      <c r="D238" s="1159"/>
      <c r="E238" s="1159"/>
      <c r="F238" s="1159" t="s">
        <v>991</v>
      </c>
      <c r="G238" s="1165">
        <v>51518289.917344801</v>
      </c>
      <c r="H238" s="1159"/>
      <c r="I238" s="1159"/>
      <c r="J238" s="1166"/>
      <c r="K238" s="1167"/>
      <c r="L238" s="1168"/>
      <c r="M238" s="1169" t="s">
        <v>3430</v>
      </c>
      <c r="N238" s="1170" t="s">
        <v>3430</v>
      </c>
      <c r="O238" s="1171" t="s">
        <v>3430</v>
      </c>
    </row>
    <row r="239" spans="1:15" hidden="1">
      <c r="A239" s="1159" t="s">
        <v>3732</v>
      </c>
      <c r="B239" s="1159" t="s">
        <v>2617</v>
      </c>
      <c r="C239" s="1159"/>
      <c r="D239" s="1159"/>
      <c r="E239" s="1159" t="s">
        <v>3329</v>
      </c>
      <c r="F239" s="1159" t="s">
        <v>991</v>
      </c>
      <c r="G239" s="1165">
        <v>886.84895833333303</v>
      </c>
      <c r="H239" s="1172"/>
      <c r="I239" s="1159" t="s">
        <v>3352</v>
      </c>
      <c r="J239" s="1166"/>
      <c r="K239" s="1167"/>
      <c r="L239" s="1168"/>
      <c r="M239" s="1169" t="s">
        <v>3430</v>
      </c>
      <c r="N239" s="1170" t="s">
        <v>3430</v>
      </c>
      <c r="O239" s="1171" t="s">
        <v>3430</v>
      </c>
    </row>
    <row r="240" spans="1:15" hidden="1">
      <c r="A240" s="1159" t="s">
        <v>3732</v>
      </c>
      <c r="B240" s="1159" t="s">
        <v>2617</v>
      </c>
      <c r="C240" s="1159"/>
      <c r="D240" s="1159"/>
      <c r="E240" s="1159" t="s">
        <v>3329</v>
      </c>
      <c r="F240" s="1159" t="s">
        <v>3431</v>
      </c>
      <c r="G240" s="1165">
        <v>1182.46527786458</v>
      </c>
      <c r="H240" s="1172"/>
      <c r="I240" s="1159" t="s">
        <v>3352</v>
      </c>
      <c r="J240" s="1166"/>
      <c r="K240" s="1167"/>
      <c r="L240" s="1168"/>
      <c r="M240" s="1169" t="s">
        <v>3430</v>
      </c>
      <c r="N240" s="1170" t="s">
        <v>3430</v>
      </c>
      <c r="O240" s="1171" t="s">
        <v>3430</v>
      </c>
    </row>
    <row r="241" spans="1:15" hidden="1">
      <c r="A241" s="1159" t="s">
        <v>3732</v>
      </c>
      <c r="B241" s="1159" t="s">
        <v>2617</v>
      </c>
      <c r="C241" s="1159"/>
      <c r="D241" s="1159"/>
      <c r="E241" s="1159" t="s">
        <v>3329</v>
      </c>
      <c r="F241" s="1159" t="s">
        <v>1000</v>
      </c>
      <c r="G241" s="1165">
        <v>59.123263880208299</v>
      </c>
      <c r="H241" s="1172"/>
      <c r="I241" s="1159" t="s">
        <v>3352</v>
      </c>
      <c r="J241" s="1166"/>
      <c r="K241" s="1167"/>
      <c r="L241" s="1168"/>
      <c r="M241" s="1169" t="s">
        <v>3430</v>
      </c>
      <c r="N241" s="1170" t="s">
        <v>3430</v>
      </c>
      <c r="O241" s="1171" t="s">
        <v>3430</v>
      </c>
    </row>
    <row r="242" spans="1:15" hidden="1">
      <c r="A242" s="1159" t="s">
        <v>3733</v>
      </c>
      <c r="B242" s="1159" t="s">
        <v>2103</v>
      </c>
      <c r="C242" s="1159" t="s">
        <v>2103</v>
      </c>
      <c r="D242" s="1159" t="s">
        <v>2103</v>
      </c>
      <c r="E242" s="1159"/>
      <c r="F242" s="1159" t="s">
        <v>991</v>
      </c>
      <c r="G242" s="1165">
        <v>32000000</v>
      </c>
      <c r="H242" s="1159" t="s">
        <v>3734</v>
      </c>
      <c r="I242" s="1159" t="s">
        <v>3357</v>
      </c>
      <c r="J242" s="1166"/>
      <c r="K242" s="1167">
        <v>2.7999999999999999E-8</v>
      </c>
      <c r="L242" s="1168">
        <v>3.03</v>
      </c>
      <c r="M242" s="1169" t="s">
        <v>3430</v>
      </c>
      <c r="N242" s="1170">
        <v>1.5161453083713056E-7</v>
      </c>
      <c r="O242" s="1171">
        <v>1.6776844490539614E-6</v>
      </c>
    </row>
    <row r="243" spans="1:15" hidden="1">
      <c r="A243" s="1159" t="s">
        <v>3735</v>
      </c>
      <c r="B243" s="1159" t="s">
        <v>2787</v>
      </c>
      <c r="C243" s="1159"/>
      <c r="D243" s="1159"/>
      <c r="E243" s="1159"/>
      <c r="F243" s="1159" t="s">
        <v>991</v>
      </c>
      <c r="G243" s="1165">
        <v>84000000</v>
      </c>
      <c r="H243" s="1159" t="s">
        <v>3734</v>
      </c>
      <c r="I243" s="1159" t="s">
        <v>3357</v>
      </c>
      <c r="J243" s="1166"/>
      <c r="K243" s="1167"/>
      <c r="L243" s="1168"/>
      <c r="M243" s="1169" t="s">
        <v>3430</v>
      </c>
      <c r="N243" s="1170" t="s">
        <v>3430</v>
      </c>
      <c r="O243" s="1171" t="s">
        <v>3430</v>
      </c>
    </row>
    <row r="244" spans="1:15" hidden="1">
      <c r="A244" s="1159" t="s">
        <v>4191</v>
      </c>
      <c r="B244" s="1159" t="s">
        <v>2104</v>
      </c>
      <c r="C244" s="1159" t="s">
        <v>2888</v>
      </c>
      <c r="D244" s="1159" t="s">
        <v>2104</v>
      </c>
      <c r="E244" s="1159" t="s">
        <v>3329</v>
      </c>
      <c r="F244" s="1159" t="s">
        <v>1000</v>
      </c>
      <c r="G244" s="1165">
        <v>15518.5707015104</v>
      </c>
      <c r="H244" s="1159"/>
      <c r="I244" s="1159" t="s">
        <v>3352</v>
      </c>
      <c r="J244" s="1166">
        <v>2.4900000000000002E-7</v>
      </c>
      <c r="K244" s="1167">
        <v>6.9300000000000004E-4</v>
      </c>
      <c r="L244" s="1168">
        <v>627</v>
      </c>
      <c r="M244" s="1169">
        <v>1.1461469950316712E-8</v>
      </c>
      <c r="N244" s="1170">
        <v>1.8197753187582941E-6</v>
      </c>
      <c r="O244" s="1171">
        <v>1.2839939638705727E-3</v>
      </c>
    </row>
    <row r="245" spans="1:15" hidden="1">
      <c r="A245" s="1159" t="s">
        <v>4191</v>
      </c>
      <c r="B245" s="1159" t="s">
        <v>2104</v>
      </c>
      <c r="C245" s="1159" t="s">
        <v>2888</v>
      </c>
      <c r="D245" s="1159" t="s">
        <v>2104</v>
      </c>
      <c r="E245" s="1159" t="s">
        <v>3329</v>
      </c>
      <c r="F245" s="1159" t="s">
        <v>3431</v>
      </c>
      <c r="G245" s="1165">
        <v>310371.414040156</v>
      </c>
      <c r="H245" s="1159"/>
      <c r="I245" s="1159" t="s">
        <v>3352</v>
      </c>
      <c r="J245" s="1166">
        <v>9.9999999999999995E-8</v>
      </c>
      <c r="K245" s="1167">
        <v>2.7900000000000001E-4</v>
      </c>
      <c r="L245" s="1168">
        <v>252</v>
      </c>
      <c r="M245" s="1169">
        <v>9.2059999603888131E-8</v>
      </c>
      <c r="N245" s="1170">
        <v>1.4652736333328639E-5</v>
      </c>
      <c r="O245" s="1171">
        <v>7.0235848384481476E-6</v>
      </c>
    </row>
    <row r="246" spans="1:15" hidden="1">
      <c r="A246" s="1159" t="s">
        <v>4191</v>
      </c>
      <c r="B246" s="1159" t="s">
        <v>2104</v>
      </c>
      <c r="C246" s="1159" t="s">
        <v>2888</v>
      </c>
      <c r="D246" s="1159" t="s">
        <v>2104</v>
      </c>
      <c r="E246" s="1159" t="s">
        <v>3329</v>
      </c>
      <c r="F246" s="1159" t="s">
        <v>991</v>
      </c>
      <c r="G246" s="1165">
        <v>232778.560516875</v>
      </c>
      <c r="H246" s="1159"/>
      <c r="I246" s="1159" t="s">
        <v>3352</v>
      </c>
      <c r="J246" s="1166">
        <v>1.6299999999999999E-7</v>
      </c>
      <c r="K246" s="1167">
        <v>4.5300000000000001E-4</v>
      </c>
      <c r="L246" s="1168">
        <v>106</v>
      </c>
      <c r="M246" s="1169">
        <v>1.1254334950935102E-7</v>
      </c>
      <c r="N246" s="1170">
        <v>1.7843251501667411E-5</v>
      </c>
      <c r="O246" s="1171">
        <v>6.4072457867644584E-6</v>
      </c>
    </row>
    <row r="247" spans="1:15" hidden="1">
      <c r="A247" s="1159" t="s">
        <v>3756</v>
      </c>
      <c r="B247" s="1159" t="s">
        <v>2105</v>
      </c>
      <c r="C247" s="1159" t="s">
        <v>2105</v>
      </c>
      <c r="D247" s="1159" t="s">
        <v>2105</v>
      </c>
      <c r="E247" s="1159"/>
      <c r="F247" s="1159" t="s">
        <v>991</v>
      </c>
      <c r="G247" s="1165">
        <v>503075673.80285698</v>
      </c>
      <c r="H247" s="1159"/>
      <c r="I247" s="1159"/>
      <c r="J247" s="1166">
        <v>9.5099999999999998E-8</v>
      </c>
      <c r="K247" s="1167">
        <v>4.8800000000000003E-7</v>
      </c>
      <c r="L247" s="1168">
        <v>0.29199999999999998</v>
      </c>
      <c r="M247" s="1169">
        <v>1.4190676128149655E-4</v>
      </c>
      <c r="N247" s="1170">
        <v>4.1541861766167894E-5</v>
      </c>
      <c r="O247" s="1171">
        <v>6.8917544429630009E-8</v>
      </c>
    </row>
    <row r="248" spans="1:15" hidden="1">
      <c r="A248" s="1159" t="s">
        <v>3739</v>
      </c>
      <c r="B248" s="1159" t="s">
        <v>2106</v>
      </c>
      <c r="C248" s="1159" t="s">
        <v>2106</v>
      </c>
      <c r="D248" s="1159" t="s">
        <v>2106</v>
      </c>
      <c r="E248" s="1159"/>
      <c r="F248" s="1159" t="s">
        <v>991</v>
      </c>
      <c r="G248" s="1165">
        <v>353571730.67963201</v>
      </c>
      <c r="H248" s="1159"/>
      <c r="I248" s="1159"/>
      <c r="J248" s="1166"/>
      <c r="K248" s="1167"/>
      <c r="L248" s="1168">
        <v>10.4</v>
      </c>
      <c r="M248" s="1169" t="s">
        <v>3430</v>
      </c>
      <c r="N248" s="1170" t="s">
        <v>3430</v>
      </c>
      <c r="O248" s="1171">
        <v>6.3625109937475927E-5</v>
      </c>
    </row>
    <row r="249" spans="1:15" hidden="1">
      <c r="A249" s="1159" t="s">
        <v>3740</v>
      </c>
      <c r="B249" s="1159" t="s">
        <v>2107</v>
      </c>
      <c r="C249" s="1159" t="s">
        <v>2889</v>
      </c>
      <c r="D249" s="1159" t="s">
        <v>2107</v>
      </c>
      <c r="E249" s="1159" t="s">
        <v>3329</v>
      </c>
      <c r="F249" s="1159" t="s">
        <v>3431</v>
      </c>
      <c r="G249" s="1165">
        <v>36053089.672755197</v>
      </c>
      <c r="H249" s="1159"/>
      <c r="I249" s="1159" t="s">
        <v>3352</v>
      </c>
      <c r="J249" s="1166"/>
      <c r="K249" s="1167"/>
      <c r="L249" s="1168">
        <v>7610</v>
      </c>
      <c r="M249" s="1169" t="s">
        <v>3430</v>
      </c>
      <c r="N249" s="1170" t="s">
        <v>3430</v>
      </c>
      <c r="O249" s="1171">
        <v>4.7472796720270886E-3</v>
      </c>
    </row>
    <row r="250" spans="1:15" hidden="1">
      <c r="A250" s="1159" t="s">
        <v>3740</v>
      </c>
      <c r="B250" s="1159" t="s">
        <v>2107</v>
      </c>
      <c r="C250" s="1159" t="s">
        <v>2889</v>
      </c>
      <c r="D250" s="1159" t="s">
        <v>2107</v>
      </c>
      <c r="E250" s="1159" t="s">
        <v>3329</v>
      </c>
      <c r="F250" s="1159" t="s">
        <v>1000</v>
      </c>
      <c r="G250" s="1165">
        <v>487203.91449203098</v>
      </c>
      <c r="H250" s="1159"/>
      <c r="I250" s="1159" t="s">
        <v>3352</v>
      </c>
      <c r="J250" s="1166"/>
      <c r="K250" s="1167"/>
      <c r="L250" s="1168">
        <v>67800</v>
      </c>
      <c r="M250" s="1169" t="s">
        <v>3430</v>
      </c>
      <c r="N250" s="1170" t="s">
        <v>3430</v>
      </c>
      <c r="O250" s="1171">
        <v>5.7155514039201167E-4</v>
      </c>
    </row>
    <row r="251" spans="1:15" hidden="1">
      <c r="A251" s="1159" t="s">
        <v>3740</v>
      </c>
      <c r="B251" s="1159" t="s">
        <v>2107</v>
      </c>
      <c r="C251" s="1159" t="s">
        <v>2889</v>
      </c>
      <c r="D251" s="1159" t="s">
        <v>2107</v>
      </c>
      <c r="E251" s="1159" t="s">
        <v>3329</v>
      </c>
      <c r="F251" s="1159" t="s">
        <v>991</v>
      </c>
      <c r="G251" s="1165">
        <v>7308058.7168599004</v>
      </c>
      <c r="H251" s="1159"/>
      <c r="I251" s="1159" t="s">
        <v>3352</v>
      </c>
      <c r="J251" s="1166"/>
      <c r="K251" s="1167"/>
      <c r="L251" s="1168">
        <v>1700</v>
      </c>
      <c r="M251" s="1169" t="s">
        <v>3430</v>
      </c>
      <c r="N251" s="1170" t="s">
        <v>3430</v>
      </c>
      <c r="O251" s="1171">
        <v>2.1496542889318763E-4</v>
      </c>
    </row>
    <row r="252" spans="1:15" hidden="1">
      <c r="A252" s="1159" t="s">
        <v>3741</v>
      </c>
      <c r="B252" s="1159" t="s">
        <v>2108</v>
      </c>
      <c r="C252" s="1159" t="s">
        <v>2108</v>
      </c>
      <c r="D252" s="1159" t="s">
        <v>2108</v>
      </c>
      <c r="E252" s="1159"/>
      <c r="F252" s="1159" t="s">
        <v>991</v>
      </c>
      <c r="G252" s="1165">
        <v>999350881.01765704</v>
      </c>
      <c r="H252" s="1159"/>
      <c r="I252" s="1159"/>
      <c r="J252" s="1166"/>
      <c r="K252" s="1167">
        <v>6.2499999999999997E-9</v>
      </c>
      <c r="L252" s="1168">
        <v>7.9200000000000007E-2</v>
      </c>
      <c r="M252" s="1169" t="s">
        <v>3430</v>
      </c>
      <c r="N252" s="1170">
        <v>1.0568925430187302E-6</v>
      </c>
      <c r="O252" s="1171">
        <v>1.3694962689021303E-6</v>
      </c>
    </row>
    <row r="253" spans="1:15" hidden="1">
      <c r="A253" s="1159" t="s">
        <v>3742</v>
      </c>
      <c r="B253" s="1159" t="s">
        <v>2109</v>
      </c>
      <c r="C253" s="1159" t="s">
        <v>2109</v>
      </c>
      <c r="D253" s="1159" t="s">
        <v>2109</v>
      </c>
      <c r="E253" s="1159"/>
      <c r="F253" s="1159" t="s">
        <v>991</v>
      </c>
      <c r="G253" s="1165">
        <v>31500.477052205199</v>
      </c>
      <c r="H253" s="1159"/>
      <c r="I253" s="1159"/>
      <c r="J253" s="1166"/>
      <c r="K253" s="1167">
        <v>1.0600000000000001E-8</v>
      </c>
      <c r="L253" s="1168">
        <v>2.4500000000000002</v>
      </c>
      <c r="M253" s="1169" t="s">
        <v>3430</v>
      </c>
      <c r="N253" s="1170">
        <v>5.6500958173893336E-11</v>
      </c>
      <c r="O253" s="1171">
        <v>1.335367761925034E-9</v>
      </c>
    </row>
    <row r="254" spans="1:15">
      <c r="A254" s="1159" t="s">
        <v>3743</v>
      </c>
      <c r="B254" s="1159" t="s">
        <v>2788</v>
      </c>
      <c r="C254" s="1159" t="s">
        <v>2890</v>
      </c>
      <c r="D254" s="1159"/>
      <c r="E254" s="1159" t="s">
        <v>3325</v>
      </c>
      <c r="F254" s="1159" t="s">
        <v>991</v>
      </c>
      <c r="G254" s="1165">
        <v>2942286737.9900699</v>
      </c>
      <c r="H254" s="1159"/>
      <c r="I254" s="1159" t="s">
        <v>3358</v>
      </c>
      <c r="J254" s="1166"/>
      <c r="K254" s="1167"/>
      <c r="L254" s="1168"/>
      <c r="M254" s="1169" t="s">
        <v>3430</v>
      </c>
      <c r="N254" s="1170" t="s">
        <v>3430</v>
      </c>
      <c r="O254" s="1171" t="s">
        <v>3430</v>
      </c>
    </row>
    <row r="255" spans="1:15" hidden="1">
      <c r="A255" s="1159" t="s">
        <v>3744</v>
      </c>
      <c r="B255" s="1159" t="s">
        <v>2110</v>
      </c>
      <c r="C255" s="1159" t="s">
        <v>2891</v>
      </c>
      <c r="D255" s="1159" t="s">
        <v>2110</v>
      </c>
      <c r="E255" s="1159" t="s">
        <v>3329</v>
      </c>
      <c r="F255" s="1159" t="s">
        <v>3431</v>
      </c>
      <c r="G255" s="1165">
        <v>127792.82196026</v>
      </c>
      <c r="H255" s="1172"/>
      <c r="I255" s="1159" t="s">
        <v>3352</v>
      </c>
      <c r="J255" s="1166"/>
      <c r="K255" s="1167"/>
      <c r="L255" s="1168">
        <v>3610</v>
      </c>
      <c r="M255" s="1169" t="s">
        <v>3430</v>
      </c>
      <c r="N255" s="1170" t="s">
        <v>3430</v>
      </c>
      <c r="O255" s="1171">
        <v>7.9823604442394148E-6</v>
      </c>
    </row>
    <row r="256" spans="1:15" hidden="1">
      <c r="A256" s="1159" t="s">
        <v>3744</v>
      </c>
      <c r="B256" s="1159" t="s">
        <v>2110</v>
      </c>
      <c r="C256" s="1159" t="s">
        <v>2891</v>
      </c>
      <c r="D256" s="1159" t="s">
        <v>2110</v>
      </c>
      <c r="E256" s="1159" t="s">
        <v>3329</v>
      </c>
      <c r="F256" s="1159" t="s">
        <v>991</v>
      </c>
      <c r="G256" s="1165">
        <v>95844.616470130204</v>
      </c>
      <c r="H256" s="1172"/>
      <c r="I256" s="1159" t="s">
        <v>3352</v>
      </c>
      <c r="J256" s="1166"/>
      <c r="K256" s="1167"/>
      <c r="L256" s="1168">
        <v>1810</v>
      </c>
      <c r="M256" s="1169" t="s">
        <v>3430</v>
      </c>
      <c r="N256" s="1170" t="s">
        <v>3430</v>
      </c>
      <c r="O256" s="1171">
        <v>3.0016770922569753E-6</v>
      </c>
    </row>
    <row r="257" spans="1:15" hidden="1">
      <c r="A257" s="1159" t="s">
        <v>3744</v>
      </c>
      <c r="B257" s="1159" t="s">
        <v>2110</v>
      </c>
      <c r="C257" s="1159" t="s">
        <v>2891</v>
      </c>
      <c r="D257" s="1159" t="s">
        <v>2110</v>
      </c>
      <c r="E257" s="1159" t="s">
        <v>3329</v>
      </c>
      <c r="F257" s="1159" t="s">
        <v>1000</v>
      </c>
      <c r="G257" s="1165">
        <v>6389.6410981250001</v>
      </c>
      <c r="H257" s="1172"/>
      <c r="I257" s="1159" t="s">
        <v>3352</v>
      </c>
      <c r="J257" s="1166"/>
      <c r="K257" s="1167"/>
      <c r="L257" s="1168">
        <v>18200</v>
      </c>
      <c r="M257" s="1169" t="s">
        <v>3430</v>
      </c>
      <c r="N257" s="1170" t="s">
        <v>3430</v>
      </c>
      <c r="O257" s="1171">
        <v>2.0121739624335714E-6</v>
      </c>
    </row>
    <row r="258" spans="1:15" hidden="1">
      <c r="A258" s="1159" t="s">
        <v>4070</v>
      </c>
      <c r="B258" s="1159" t="s">
        <v>2111</v>
      </c>
      <c r="C258" s="1159" t="s">
        <v>2892</v>
      </c>
      <c r="D258" s="1159" t="s">
        <v>2111</v>
      </c>
      <c r="E258" s="1159" t="s">
        <v>3329</v>
      </c>
      <c r="F258" s="1159" t="s">
        <v>1000</v>
      </c>
      <c r="G258" s="1165">
        <v>15324.931320703099</v>
      </c>
      <c r="H258" s="1172"/>
      <c r="I258" s="1159" t="s">
        <v>3352</v>
      </c>
      <c r="J258" s="1166">
        <v>2.6199999999999999E-6</v>
      </c>
      <c r="K258" s="1167"/>
      <c r="L258" s="1168"/>
      <c r="M258" s="1169">
        <v>1.1909378060065939E-7</v>
      </c>
      <c r="N258" s="1170" t="s">
        <v>3430</v>
      </c>
      <c r="O258" s="1171">
        <v>2.469804938152999E-4</v>
      </c>
    </row>
    <row r="259" spans="1:15" hidden="1">
      <c r="A259" s="1159" t="s">
        <v>4070</v>
      </c>
      <c r="B259" s="1159" t="s">
        <v>2111</v>
      </c>
      <c r="C259" s="1159" t="s">
        <v>2892</v>
      </c>
      <c r="D259" s="1159" t="s">
        <v>2111</v>
      </c>
      <c r="E259" s="1159" t="s">
        <v>3329</v>
      </c>
      <c r="F259" s="1159" t="s">
        <v>3431</v>
      </c>
      <c r="G259" s="1165">
        <v>1133626.0897428901</v>
      </c>
      <c r="H259" s="1172"/>
      <c r="I259" s="1159" t="s">
        <v>3352</v>
      </c>
      <c r="J259" s="1166">
        <v>6.2600000000000005E-8</v>
      </c>
      <c r="K259" s="1167"/>
      <c r="L259" s="1168"/>
      <c r="M259" s="1169">
        <v>2.1049094575072574E-7</v>
      </c>
      <c r="N259" s="1170" t="s">
        <v>3430</v>
      </c>
      <c r="O259" s="1171">
        <v>6.4799177616615979E-6</v>
      </c>
    </row>
    <row r="260" spans="1:15" hidden="1">
      <c r="A260" s="1159" t="s">
        <v>4070</v>
      </c>
      <c r="B260" s="1159" t="s">
        <v>2111</v>
      </c>
      <c r="C260" s="1159" t="s">
        <v>2892</v>
      </c>
      <c r="D260" s="1159" t="s">
        <v>2111</v>
      </c>
      <c r="E260" s="1159" t="s">
        <v>3329</v>
      </c>
      <c r="F260" s="1159" t="s">
        <v>991</v>
      </c>
      <c r="G260" s="1165">
        <v>229873.969822396</v>
      </c>
      <c r="H260" s="1172"/>
      <c r="I260" s="1159" t="s">
        <v>3352</v>
      </c>
      <c r="J260" s="1166">
        <v>1.7999999999999999E-6</v>
      </c>
      <c r="K260" s="1167"/>
      <c r="L260" s="1168"/>
      <c r="M260" s="1169">
        <v>1.2273023192303651E-6</v>
      </c>
      <c r="N260" s="1170" t="s">
        <v>3430</v>
      </c>
      <c r="O260" s="1171">
        <v>7.1426588478148002E-4</v>
      </c>
    </row>
    <row r="261" spans="1:15" hidden="1">
      <c r="A261" s="1159" t="s">
        <v>3746</v>
      </c>
      <c r="B261" s="1159" t="s">
        <v>2112</v>
      </c>
      <c r="C261" s="1159" t="s">
        <v>2893</v>
      </c>
      <c r="D261" s="1159" t="s">
        <v>2112</v>
      </c>
      <c r="E261" s="1159" t="s">
        <v>3329</v>
      </c>
      <c r="F261" s="1159" t="s">
        <v>1000</v>
      </c>
      <c r="G261" s="1165">
        <v>146488.285276432</v>
      </c>
      <c r="H261" s="1159"/>
      <c r="I261" s="1159" t="s">
        <v>3352</v>
      </c>
      <c r="J261" s="1166"/>
      <c r="K261" s="1167"/>
      <c r="L261" s="1168">
        <v>662000</v>
      </c>
      <c r="M261" s="1169" t="s">
        <v>3430</v>
      </c>
      <c r="N261" s="1170" t="s">
        <v>3430</v>
      </c>
      <c r="O261" s="1171">
        <v>1.6779482284764329E-3</v>
      </c>
    </row>
    <row r="262" spans="1:15" hidden="1">
      <c r="A262" s="1159" t="s">
        <v>3746</v>
      </c>
      <c r="B262" s="1159" t="s">
        <v>2112</v>
      </c>
      <c r="C262" s="1159" t="s">
        <v>2893</v>
      </c>
      <c r="D262" s="1159" t="s">
        <v>2112</v>
      </c>
      <c r="E262" s="1159" t="s">
        <v>3329</v>
      </c>
      <c r="F262" s="1159" t="s">
        <v>3431</v>
      </c>
      <c r="G262" s="1165">
        <v>10839714.2837533</v>
      </c>
      <c r="H262" s="1159"/>
      <c r="I262" s="1159" t="s">
        <v>3352</v>
      </c>
      <c r="J262" s="1166"/>
      <c r="K262" s="1167"/>
      <c r="L262" s="1168">
        <v>8500</v>
      </c>
      <c r="M262" s="1169" t="s">
        <v>3430</v>
      </c>
      <c r="N262" s="1170" t="s">
        <v>3430</v>
      </c>
      <c r="O262" s="1171">
        <v>1.5942426849355259E-3</v>
      </c>
    </row>
    <row r="263" spans="1:15" hidden="1">
      <c r="A263" s="1159" t="s">
        <v>3746</v>
      </c>
      <c r="B263" s="1159" t="s">
        <v>2112</v>
      </c>
      <c r="C263" s="1159" t="s">
        <v>2893</v>
      </c>
      <c r="D263" s="1159" t="s">
        <v>2112</v>
      </c>
      <c r="E263" s="1159" t="s">
        <v>3329</v>
      </c>
      <c r="F263" s="1159" t="s">
        <v>991</v>
      </c>
      <c r="G263" s="1165">
        <v>2197324.2792755198</v>
      </c>
      <c r="H263" s="1159"/>
      <c r="I263" s="1159" t="s">
        <v>3352</v>
      </c>
      <c r="J263" s="1166"/>
      <c r="K263" s="1167"/>
      <c r="L263" s="1168">
        <v>17100</v>
      </c>
      <c r="M263" s="1169" t="s">
        <v>3430</v>
      </c>
      <c r="N263" s="1170" t="s">
        <v>3430</v>
      </c>
      <c r="O263" s="1171">
        <v>6.5014157194785542E-4</v>
      </c>
    </row>
    <row r="264" spans="1:15" hidden="1">
      <c r="A264" s="1159" t="s">
        <v>3747</v>
      </c>
      <c r="B264" s="1159" t="s">
        <v>2618</v>
      </c>
      <c r="C264" s="1159"/>
      <c r="D264" s="1159"/>
      <c r="E264" s="1159" t="s">
        <v>3322</v>
      </c>
      <c r="F264" s="1159" t="s">
        <v>991</v>
      </c>
      <c r="G264" s="1165">
        <v>28737.490308958299</v>
      </c>
      <c r="H264" s="1172"/>
      <c r="I264" s="1159" t="s">
        <v>3352</v>
      </c>
      <c r="J264" s="1166"/>
      <c r="K264" s="1167"/>
      <c r="L264" s="1168"/>
      <c r="M264" s="1169" t="s">
        <v>3430</v>
      </c>
      <c r="N264" s="1170" t="s">
        <v>3430</v>
      </c>
      <c r="O264" s="1171" t="s">
        <v>3430</v>
      </c>
    </row>
    <row r="265" spans="1:15" hidden="1">
      <c r="A265" s="1159" t="s">
        <v>3747</v>
      </c>
      <c r="B265" s="1159" t="s">
        <v>2618</v>
      </c>
      <c r="C265" s="1159"/>
      <c r="D265" s="1159"/>
      <c r="E265" s="1159" t="s">
        <v>3322</v>
      </c>
      <c r="F265" s="1159" t="s">
        <v>3431</v>
      </c>
      <c r="G265" s="1165">
        <v>38316.653749791702</v>
      </c>
      <c r="H265" s="1172"/>
      <c r="I265" s="1159" t="s">
        <v>3352</v>
      </c>
      <c r="J265" s="1166"/>
      <c r="K265" s="1167"/>
      <c r="L265" s="1168"/>
      <c r="M265" s="1169" t="s">
        <v>3430</v>
      </c>
      <c r="N265" s="1170" t="s">
        <v>3430</v>
      </c>
      <c r="O265" s="1171" t="s">
        <v>3430</v>
      </c>
    </row>
    <row r="266" spans="1:15" hidden="1">
      <c r="A266" s="1159" t="s">
        <v>3747</v>
      </c>
      <c r="B266" s="1159" t="s">
        <v>2618</v>
      </c>
      <c r="C266" s="1159"/>
      <c r="D266" s="1159"/>
      <c r="E266" s="1159" t="s">
        <v>3322</v>
      </c>
      <c r="F266" s="1159" t="s">
        <v>1000</v>
      </c>
      <c r="G266" s="1165">
        <v>1915.8326872135401</v>
      </c>
      <c r="H266" s="1172"/>
      <c r="I266" s="1159" t="s">
        <v>3352</v>
      </c>
      <c r="J266" s="1166"/>
      <c r="K266" s="1167"/>
      <c r="L266" s="1168"/>
      <c r="M266" s="1169" t="s">
        <v>3430</v>
      </c>
      <c r="N266" s="1170" t="s">
        <v>3430</v>
      </c>
      <c r="O266" s="1171" t="s">
        <v>3430</v>
      </c>
    </row>
    <row r="267" spans="1:15" hidden="1">
      <c r="A267" s="1159" t="s">
        <v>3748</v>
      </c>
      <c r="B267" s="1159" t="s">
        <v>2113</v>
      </c>
      <c r="C267" s="1159" t="s">
        <v>2113</v>
      </c>
      <c r="D267" s="1159" t="s">
        <v>2113</v>
      </c>
      <c r="E267" s="1159"/>
      <c r="F267" s="1159" t="s">
        <v>991</v>
      </c>
      <c r="G267" s="1165">
        <v>88504930.988529295</v>
      </c>
      <c r="H267" s="1159"/>
      <c r="I267" s="1159"/>
      <c r="J267" s="1166"/>
      <c r="K267" s="1167">
        <v>7.3200000000000001E-4</v>
      </c>
      <c r="L267" s="1168">
        <v>107</v>
      </c>
      <c r="M267" s="1169" t="s">
        <v>3430</v>
      </c>
      <c r="N267" s="1170">
        <v>1.0962544404971087E-2</v>
      </c>
      <c r="O267" s="1171">
        <v>1.6385847837348713E-4</v>
      </c>
    </row>
    <row r="268" spans="1:15" hidden="1">
      <c r="A268" s="1159" t="s">
        <v>4372</v>
      </c>
      <c r="B268" s="1159" t="s">
        <v>2114</v>
      </c>
      <c r="C268" s="1159" t="s">
        <v>2894</v>
      </c>
      <c r="D268" s="1159" t="s">
        <v>2114</v>
      </c>
      <c r="E268" s="1159"/>
      <c r="F268" s="1159" t="s">
        <v>991</v>
      </c>
      <c r="G268" s="1165">
        <v>0</v>
      </c>
      <c r="H268" s="1159"/>
      <c r="I268" s="1159"/>
      <c r="J268" s="1166">
        <v>2.0200000000000001E-6</v>
      </c>
      <c r="K268" s="1167">
        <v>5.48E-6</v>
      </c>
      <c r="L268" s="1168">
        <v>4.0999999999999996</v>
      </c>
      <c r="M268" s="1169">
        <v>0</v>
      </c>
      <c r="N268" s="1170">
        <v>0</v>
      </c>
      <c r="O268" s="1171" t="s">
        <v>3430</v>
      </c>
    </row>
    <row r="269" spans="1:15" hidden="1">
      <c r="A269" s="1173" t="s">
        <v>3750</v>
      </c>
      <c r="B269" s="1159" t="s">
        <v>2619</v>
      </c>
      <c r="C269" s="1159"/>
      <c r="D269" s="1159"/>
      <c r="E269" s="1159"/>
      <c r="F269" s="1159" t="s">
        <v>1000</v>
      </c>
      <c r="G269" s="1165">
        <v>1855766.92381194</v>
      </c>
      <c r="H269" s="1159" t="s">
        <v>3751</v>
      </c>
      <c r="I269" s="1159"/>
      <c r="J269" s="1166"/>
      <c r="K269" s="1167"/>
      <c r="L269" s="1168"/>
      <c r="M269" s="1169" t="s">
        <v>3430</v>
      </c>
      <c r="N269" s="1170" t="s">
        <v>3430</v>
      </c>
      <c r="O269" s="1171" t="s">
        <v>3430</v>
      </c>
    </row>
    <row r="270" spans="1:15" hidden="1">
      <c r="A270" s="1159" t="s">
        <v>3752</v>
      </c>
      <c r="B270" s="1159" t="s">
        <v>2115</v>
      </c>
      <c r="C270" s="1159" t="s">
        <v>2895</v>
      </c>
      <c r="D270" s="1159" t="s">
        <v>2115</v>
      </c>
      <c r="E270" s="1159" t="s">
        <v>3329</v>
      </c>
      <c r="F270" s="1159" t="s">
        <v>3431</v>
      </c>
      <c r="G270" s="1165">
        <v>430215.20476302103</v>
      </c>
      <c r="H270" s="1159"/>
      <c r="I270" s="1159" t="s">
        <v>3352</v>
      </c>
      <c r="J270" s="1166"/>
      <c r="K270" s="1167">
        <v>2.5899999999999999E-5</v>
      </c>
      <c r="L270" s="1168">
        <v>11900</v>
      </c>
      <c r="M270" s="1169" t="s">
        <v>3430</v>
      </c>
      <c r="N270" s="1170">
        <v>1.8854643967799869E-6</v>
      </c>
      <c r="O270" s="1171">
        <v>8.8583000922566889E-5</v>
      </c>
    </row>
    <row r="271" spans="1:15" hidden="1">
      <c r="A271" s="1159" t="s">
        <v>3752</v>
      </c>
      <c r="B271" s="1159" t="s">
        <v>2115</v>
      </c>
      <c r="C271" s="1159" t="s">
        <v>2895</v>
      </c>
      <c r="D271" s="1159" t="s">
        <v>2115</v>
      </c>
      <c r="E271" s="1159" t="s">
        <v>3329</v>
      </c>
      <c r="F271" s="1159" t="s">
        <v>991</v>
      </c>
      <c r="G271" s="1165">
        <v>322661.40355989599</v>
      </c>
      <c r="H271" s="1159"/>
      <c r="I271" s="1159" t="s">
        <v>3352</v>
      </c>
      <c r="J271" s="1166"/>
      <c r="K271" s="1167">
        <v>6.6000000000000005E-5</v>
      </c>
      <c r="L271" s="1168">
        <v>5930</v>
      </c>
      <c r="M271" s="1169" t="s">
        <v>3430</v>
      </c>
      <c r="N271" s="1170">
        <v>3.6034937311595125E-6</v>
      </c>
      <c r="O271" s="1171">
        <v>3.3106966099832991E-5</v>
      </c>
    </row>
    <row r="272" spans="1:15" hidden="1">
      <c r="A272" s="1159" t="s">
        <v>3752</v>
      </c>
      <c r="B272" s="1159" t="s">
        <v>2115</v>
      </c>
      <c r="C272" s="1159" t="s">
        <v>2895</v>
      </c>
      <c r="D272" s="1159" t="s">
        <v>2115</v>
      </c>
      <c r="E272" s="1159" t="s">
        <v>3329</v>
      </c>
      <c r="F272" s="1159" t="s">
        <v>1000</v>
      </c>
      <c r="G272" s="1165">
        <v>21510.760238281298</v>
      </c>
      <c r="H272" s="1159"/>
      <c r="I272" s="1159" t="s">
        <v>3352</v>
      </c>
      <c r="J272" s="1166"/>
      <c r="K272" s="1167">
        <v>1.02E-4</v>
      </c>
      <c r="L272" s="1168">
        <v>47100</v>
      </c>
      <c r="M272" s="1169" t="s">
        <v>3430</v>
      </c>
      <c r="N272" s="1170">
        <v>3.7126905110564318E-7</v>
      </c>
      <c r="O272" s="1171">
        <v>1.7530501443185558E-5</v>
      </c>
    </row>
    <row r="273" spans="1:15" hidden="1">
      <c r="A273" s="1159" t="s">
        <v>3753</v>
      </c>
      <c r="B273" s="1159" t="s">
        <v>2620</v>
      </c>
      <c r="C273" s="1159"/>
      <c r="D273" s="1159"/>
      <c r="E273" s="1159" t="s">
        <v>3329</v>
      </c>
      <c r="F273" s="1159" t="s">
        <v>991</v>
      </c>
      <c r="G273" s="1165">
        <v>1563390.2795273401</v>
      </c>
      <c r="H273" s="1172"/>
      <c r="I273" s="1159" t="s">
        <v>3352</v>
      </c>
      <c r="J273" s="1166"/>
      <c r="K273" s="1167"/>
      <c r="L273" s="1168"/>
      <c r="M273" s="1169" t="s">
        <v>3430</v>
      </c>
      <c r="N273" s="1170" t="s">
        <v>3430</v>
      </c>
      <c r="O273" s="1171" t="s">
        <v>3430</v>
      </c>
    </row>
    <row r="274" spans="1:15" hidden="1">
      <c r="A274" s="1159" t="s">
        <v>3753</v>
      </c>
      <c r="B274" s="1159" t="s">
        <v>2620</v>
      </c>
      <c r="C274" s="1159"/>
      <c r="D274" s="1159"/>
      <c r="E274" s="1159" t="s">
        <v>3329</v>
      </c>
      <c r="F274" s="1159" t="s">
        <v>3431</v>
      </c>
      <c r="G274" s="1165">
        <v>2084520.3727005201</v>
      </c>
      <c r="H274" s="1172"/>
      <c r="I274" s="1159" t="s">
        <v>3352</v>
      </c>
      <c r="J274" s="1166"/>
      <c r="K274" s="1167"/>
      <c r="L274" s="1168"/>
      <c r="M274" s="1169" t="s">
        <v>3430</v>
      </c>
      <c r="N274" s="1170" t="s">
        <v>3430</v>
      </c>
      <c r="O274" s="1171" t="s">
        <v>3430</v>
      </c>
    </row>
    <row r="275" spans="1:15" hidden="1">
      <c r="A275" s="1159" t="s">
        <v>3753</v>
      </c>
      <c r="B275" s="1159" t="s">
        <v>2620</v>
      </c>
      <c r="C275" s="1159"/>
      <c r="D275" s="1159"/>
      <c r="E275" s="1159" t="s">
        <v>3329</v>
      </c>
      <c r="F275" s="1159" t="s">
        <v>1000</v>
      </c>
      <c r="G275" s="1165">
        <v>104226.018635156</v>
      </c>
      <c r="H275" s="1172"/>
      <c r="I275" s="1159" t="s">
        <v>3352</v>
      </c>
      <c r="J275" s="1166"/>
      <c r="K275" s="1167"/>
      <c r="L275" s="1168"/>
      <c r="M275" s="1169" t="s">
        <v>3430</v>
      </c>
      <c r="N275" s="1170" t="s">
        <v>3430</v>
      </c>
      <c r="O275" s="1171" t="s">
        <v>3430</v>
      </c>
    </row>
    <row r="276" spans="1:15" hidden="1">
      <c r="A276" s="1159" t="s">
        <v>3770</v>
      </c>
      <c r="B276" s="1159" t="s">
        <v>2116</v>
      </c>
      <c r="C276" s="1159" t="s">
        <v>2896</v>
      </c>
      <c r="D276" s="1159" t="s">
        <v>2116</v>
      </c>
      <c r="E276" s="1159" t="s">
        <v>3313</v>
      </c>
      <c r="F276" s="1159" t="s">
        <v>991</v>
      </c>
      <c r="G276" s="1165">
        <v>0</v>
      </c>
      <c r="H276" s="1159"/>
      <c r="I276" s="1159"/>
      <c r="J276" s="1166">
        <v>6.6099999999999994E-5</v>
      </c>
      <c r="K276" s="1167">
        <v>2.0900000000000001E-4</v>
      </c>
      <c r="L276" s="1168">
        <v>567</v>
      </c>
      <c r="M276" s="1169">
        <v>0</v>
      </c>
      <c r="N276" s="1170">
        <v>0</v>
      </c>
      <c r="O276" s="1171">
        <v>9.5639456748372153E-5</v>
      </c>
    </row>
    <row r="277" spans="1:15" hidden="1">
      <c r="A277" s="1159" t="s">
        <v>3770</v>
      </c>
      <c r="B277" s="1159" t="s">
        <v>2116</v>
      </c>
      <c r="C277" s="1159" t="s">
        <v>2896</v>
      </c>
      <c r="D277" s="1159" t="s">
        <v>2116</v>
      </c>
      <c r="E277" s="1159" t="s">
        <v>3329</v>
      </c>
      <c r="F277" s="1159" t="s">
        <v>3431</v>
      </c>
      <c r="G277" s="1165">
        <v>0</v>
      </c>
      <c r="H277" s="1159"/>
      <c r="I277" s="1159" t="s">
        <v>3359</v>
      </c>
      <c r="J277" s="1166">
        <v>1.01E-5</v>
      </c>
      <c r="K277" s="1167">
        <v>3.2100000000000001E-5</v>
      </c>
      <c r="L277" s="1168">
        <v>589</v>
      </c>
      <c r="M277" s="1169">
        <v>0</v>
      </c>
      <c r="N277" s="1170">
        <v>0</v>
      </c>
      <c r="O277" s="1171">
        <v>7.9119284367337713E-7</v>
      </c>
    </row>
    <row r="278" spans="1:15" hidden="1">
      <c r="A278" s="1159" t="s">
        <v>3770</v>
      </c>
      <c r="B278" s="1159" t="s">
        <v>2116</v>
      </c>
      <c r="C278" s="1159" t="s">
        <v>2896</v>
      </c>
      <c r="D278" s="1159" t="s">
        <v>2116</v>
      </c>
      <c r="E278" s="1159" t="s">
        <v>3317</v>
      </c>
      <c r="F278" s="1159" t="s">
        <v>1000</v>
      </c>
      <c r="G278" s="1165">
        <v>7.2338648186974696E-3</v>
      </c>
      <c r="H278" s="1159"/>
      <c r="I278" s="1159"/>
      <c r="J278" s="1166">
        <v>1.83E-3</v>
      </c>
      <c r="K278" s="1167">
        <v>5.79E-3</v>
      </c>
      <c r="L278" s="1168">
        <v>266000</v>
      </c>
      <c r="M278" s="1169">
        <v>3.9265463855882244E-11</v>
      </c>
      <c r="N278" s="1170">
        <v>7.0873155462330142E-12</v>
      </c>
      <c r="O278" s="1171">
        <v>2.2255273226713966E-4</v>
      </c>
    </row>
    <row r="279" spans="1:15" hidden="1">
      <c r="A279" s="1159" t="s">
        <v>3770</v>
      </c>
      <c r="B279" s="1159" t="s">
        <v>2116</v>
      </c>
      <c r="C279" s="1159" t="s">
        <v>2896</v>
      </c>
      <c r="D279" s="1159" t="s">
        <v>2116</v>
      </c>
      <c r="E279" s="1159" t="s">
        <v>3313</v>
      </c>
      <c r="F279" s="1159" t="s">
        <v>1000</v>
      </c>
      <c r="G279" s="1165">
        <v>9742.2673875112996</v>
      </c>
      <c r="H279" s="1159"/>
      <c r="I279" s="1159"/>
      <c r="J279" s="1166">
        <v>1.83E-3</v>
      </c>
      <c r="K279" s="1167">
        <v>5.79E-3</v>
      </c>
      <c r="L279" s="1168">
        <v>266000</v>
      </c>
      <c r="M279" s="1169">
        <v>5.2881088818514105E-5</v>
      </c>
      <c r="N279" s="1170">
        <v>9.544900940449181E-6</v>
      </c>
      <c r="O279" s="1171">
        <v>2.5417559046393126E-6</v>
      </c>
    </row>
    <row r="280" spans="1:15" hidden="1">
      <c r="A280" s="1159" t="s">
        <v>3757</v>
      </c>
      <c r="B280" s="1159" t="s">
        <v>2621</v>
      </c>
      <c r="C280" s="1159"/>
      <c r="D280" s="1159"/>
      <c r="E280" s="1159" t="s">
        <v>3329</v>
      </c>
      <c r="F280" s="1159" t="s">
        <v>991</v>
      </c>
      <c r="G280" s="1165">
        <v>54141.359375</v>
      </c>
      <c r="H280" s="1172"/>
      <c r="I280" s="1159" t="s">
        <v>3352</v>
      </c>
      <c r="J280" s="1166"/>
      <c r="K280" s="1167"/>
      <c r="L280" s="1168"/>
      <c r="M280" s="1169" t="s">
        <v>3430</v>
      </c>
      <c r="N280" s="1170" t="s">
        <v>3430</v>
      </c>
      <c r="O280" s="1171" t="s">
        <v>3430</v>
      </c>
    </row>
    <row r="281" spans="1:15" hidden="1">
      <c r="A281" s="1159" t="s">
        <v>3757</v>
      </c>
      <c r="B281" s="1159" t="s">
        <v>2621</v>
      </c>
      <c r="C281" s="1159"/>
      <c r="D281" s="1159"/>
      <c r="E281" s="1159" t="s">
        <v>3329</v>
      </c>
      <c r="F281" s="1159" t="s">
        <v>3431</v>
      </c>
      <c r="G281" s="1165">
        <v>267097.37292708299</v>
      </c>
      <c r="H281" s="1172"/>
      <c r="I281" s="1159" t="s">
        <v>3352</v>
      </c>
      <c r="J281" s="1166"/>
      <c r="K281" s="1167"/>
      <c r="L281" s="1168"/>
      <c r="M281" s="1169" t="s">
        <v>3430</v>
      </c>
      <c r="N281" s="1170" t="s">
        <v>3430</v>
      </c>
      <c r="O281" s="1171" t="s">
        <v>3430</v>
      </c>
    </row>
    <row r="282" spans="1:15" hidden="1">
      <c r="A282" s="1159" t="s">
        <v>3757</v>
      </c>
      <c r="B282" s="1159" t="s">
        <v>2621</v>
      </c>
      <c r="C282" s="1159"/>
      <c r="D282" s="1159"/>
      <c r="E282" s="1159" t="s">
        <v>3329</v>
      </c>
      <c r="F282" s="1159" t="s">
        <v>1000</v>
      </c>
      <c r="G282" s="1165">
        <v>3609.4239582291698</v>
      </c>
      <c r="H282" s="1172"/>
      <c r="I282" s="1159" t="s">
        <v>3352</v>
      </c>
      <c r="J282" s="1166"/>
      <c r="K282" s="1167"/>
      <c r="L282" s="1168"/>
      <c r="M282" s="1169" t="s">
        <v>3430</v>
      </c>
      <c r="N282" s="1170" t="s">
        <v>3430</v>
      </c>
      <c r="O282" s="1171" t="s">
        <v>3430</v>
      </c>
    </row>
    <row r="283" spans="1:15" hidden="1">
      <c r="A283" s="1159" t="s">
        <v>3758</v>
      </c>
      <c r="B283" s="1159" t="s">
        <v>2117</v>
      </c>
      <c r="C283" s="1159" t="s">
        <v>2897</v>
      </c>
      <c r="D283" s="1159" t="s">
        <v>2117</v>
      </c>
      <c r="E283" s="1159" t="s">
        <v>3329</v>
      </c>
      <c r="F283" s="1159" t="s">
        <v>1000</v>
      </c>
      <c r="G283" s="1165">
        <v>1915.8326872135401</v>
      </c>
      <c r="H283" s="1159"/>
      <c r="I283" s="1159" t="s">
        <v>3352</v>
      </c>
      <c r="J283" s="1166"/>
      <c r="K283" s="1167">
        <v>5.5999999999999997E-6</v>
      </c>
      <c r="L283" s="1168">
        <v>35100000</v>
      </c>
      <c r="M283" s="1169" t="s">
        <v>3430</v>
      </c>
      <c r="N283" s="1170">
        <v>1.8154254627145001E-9</v>
      </c>
      <c r="O283" s="1171">
        <v>1.1635428113870915E-3</v>
      </c>
    </row>
    <row r="284" spans="1:15" hidden="1">
      <c r="A284" s="1159" t="s">
        <v>3758</v>
      </c>
      <c r="B284" s="1159" t="s">
        <v>2117</v>
      </c>
      <c r="C284" s="1159" t="s">
        <v>2897</v>
      </c>
      <c r="D284" s="1159" t="s">
        <v>2117</v>
      </c>
      <c r="E284" s="1159" t="s">
        <v>3329</v>
      </c>
      <c r="F284" s="1159" t="s">
        <v>991</v>
      </c>
      <c r="G284" s="1165">
        <v>28737.490308958299</v>
      </c>
      <c r="H284" s="1159"/>
      <c r="I284" s="1159" t="s">
        <v>3352</v>
      </c>
      <c r="J284" s="1166"/>
      <c r="K284" s="1167">
        <v>2.39E-6</v>
      </c>
      <c r="L284" s="1168">
        <v>462000</v>
      </c>
      <c r="M284" s="1169" t="s">
        <v>3430</v>
      </c>
      <c r="N284" s="1170">
        <v>1.1621964792861635E-8</v>
      </c>
      <c r="O284" s="1171">
        <v>2.2972511917733449E-4</v>
      </c>
    </row>
    <row r="285" spans="1:15" hidden="1">
      <c r="A285" s="1159" t="s">
        <v>3758</v>
      </c>
      <c r="B285" s="1159" t="s">
        <v>2117</v>
      </c>
      <c r="C285" s="1159" t="s">
        <v>2897</v>
      </c>
      <c r="D285" s="1159" t="s">
        <v>2117</v>
      </c>
      <c r="E285" s="1159" t="s">
        <v>3329</v>
      </c>
      <c r="F285" s="1159" t="s">
        <v>3431</v>
      </c>
      <c r="G285" s="1165">
        <v>38316.653749791702</v>
      </c>
      <c r="H285" s="1159"/>
      <c r="I285" s="1159" t="s">
        <v>3352</v>
      </c>
      <c r="J285" s="1166"/>
      <c r="K285" s="1167">
        <v>1.11E-8</v>
      </c>
      <c r="L285" s="1168">
        <v>48800</v>
      </c>
      <c r="M285" s="1169" t="s">
        <v>3430</v>
      </c>
      <c r="N285" s="1170">
        <v>7.1968652282265944E-11</v>
      </c>
      <c r="O285" s="1171">
        <v>3.2353783022148945E-5</v>
      </c>
    </row>
    <row r="286" spans="1:15" hidden="1">
      <c r="A286" s="1159" t="s">
        <v>3759</v>
      </c>
      <c r="B286" s="1159" t="s">
        <v>2835</v>
      </c>
      <c r="C286" s="1159"/>
      <c r="D286" s="1159"/>
      <c r="E286" s="1159"/>
      <c r="F286" s="1159" t="s">
        <v>1000</v>
      </c>
      <c r="G286" s="1165">
        <v>1082750.39733212</v>
      </c>
      <c r="H286" s="1159"/>
      <c r="I286" s="1159" t="s">
        <v>3360</v>
      </c>
      <c r="J286" s="1166"/>
      <c r="K286" s="1167"/>
      <c r="L286" s="1168"/>
      <c r="M286" s="1169" t="s">
        <v>3430</v>
      </c>
      <c r="N286" s="1170" t="s">
        <v>3430</v>
      </c>
      <c r="O286" s="1171" t="s">
        <v>3430</v>
      </c>
    </row>
    <row r="287" spans="1:15" hidden="1">
      <c r="A287" s="1159" t="s">
        <v>3760</v>
      </c>
      <c r="B287" s="1159" t="s">
        <v>2118</v>
      </c>
      <c r="C287" s="1159" t="s">
        <v>2898</v>
      </c>
      <c r="D287" s="1159" t="s">
        <v>2118</v>
      </c>
      <c r="E287" s="1159" t="s">
        <v>3329</v>
      </c>
      <c r="F287" s="1159" t="s">
        <v>3431</v>
      </c>
      <c r="G287" s="1165">
        <v>104390.65475260399</v>
      </c>
      <c r="H287" s="1159"/>
      <c r="I287" s="1159" t="s">
        <v>3352</v>
      </c>
      <c r="J287" s="1166"/>
      <c r="K287" s="1167"/>
      <c r="L287" s="1168">
        <v>5290</v>
      </c>
      <c r="M287" s="1169" t="s">
        <v>3430</v>
      </c>
      <c r="N287" s="1170" t="s">
        <v>3430</v>
      </c>
      <c r="O287" s="1171">
        <v>9.5550940405886462E-6</v>
      </c>
    </row>
    <row r="288" spans="1:15" hidden="1">
      <c r="A288" s="1159" t="s">
        <v>3760</v>
      </c>
      <c r="B288" s="1159" t="s">
        <v>2118</v>
      </c>
      <c r="C288" s="1159" t="s">
        <v>2898</v>
      </c>
      <c r="D288" s="1159" t="s">
        <v>2118</v>
      </c>
      <c r="E288" s="1159" t="s">
        <v>3329</v>
      </c>
      <c r="F288" s="1159" t="s">
        <v>1000</v>
      </c>
      <c r="G288" s="1165">
        <v>1410.6845237760399</v>
      </c>
      <c r="H288" s="1159"/>
      <c r="I288" s="1159" t="s">
        <v>3352</v>
      </c>
      <c r="J288" s="1166"/>
      <c r="K288" s="1167"/>
      <c r="L288" s="1168">
        <v>76200</v>
      </c>
      <c r="M288" s="1169" t="s">
        <v>3430</v>
      </c>
      <c r="N288" s="1170" t="s">
        <v>3430</v>
      </c>
      <c r="O288" s="1171">
        <v>1.8599554640076716E-6</v>
      </c>
    </row>
    <row r="289" spans="1:15" hidden="1">
      <c r="A289" s="1159" t="s">
        <v>3760</v>
      </c>
      <c r="B289" s="1159" t="s">
        <v>2118</v>
      </c>
      <c r="C289" s="1159" t="s">
        <v>2898</v>
      </c>
      <c r="D289" s="1159" t="s">
        <v>2118</v>
      </c>
      <c r="E289" s="1159" t="s">
        <v>3329</v>
      </c>
      <c r="F289" s="1159" t="s">
        <v>991</v>
      </c>
      <c r="G289" s="1165">
        <v>21160.267857812501</v>
      </c>
      <c r="H289" s="1159"/>
      <c r="I289" s="1159" t="s">
        <v>3352</v>
      </c>
      <c r="J289" s="1166"/>
      <c r="K289" s="1167"/>
      <c r="L289" s="1168">
        <v>2230</v>
      </c>
      <c r="M289" s="1169" t="s">
        <v>3430</v>
      </c>
      <c r="N289" s="1170" t="s">
        <v>3430</v>
      </c>
      <c r="O289" s="1171">
        <v>8.1647651278874349E-7</v>
      </c>
    </row>
    <row r="290" spans="1:15" hidden="1">
      <c r="A290" s="1159" t="s">
        <v>3761</v>
      </c>
      <c r="B290" s="1159" t="s">
        <v>2622</v>
      </c>
      <c r="C290" s="1159" t="s">
        <v>2899</v>
      </c>
      <c r="D290" s="1159"/>
      <c r="E290" s="1159" t="s">
        <v>3329</v>
      </c>
      <c r="F290" s="1159" t="s">
        <v>3431</v>
      </c>
      <c r="G290" s="1165">
        <v>12691.2637041667</v>
      </c>
      <c r="H290" s="1159"/>
      <c r="I290" s="1159" t="s">
        <v>3352</v>
      </c>
      <c r="J290" s="1166"/>
      <c r="K290" s="1167"/>
      <c r="L290" s="1168"/>
      <c r="M290" s="1169" t="s">
        <v>3430</v>
      </c>
      <c r="N290" s="1170" t="s">
        <v>3430</v>
      </c>
      <c r="O290" s="1171" t="s">
        <v>3430</v>
      </c>
    </row>
    <row r="291" spans="1:15" hidden="1">
      <c r="A291" s="1159" t="s">
        <v>3761</v>
      </c>
      <c r="B291" s="1159" t="s">
        <v>2622</v>
      </c>
      <c r="C291" s="1159" t="s">
        <v>2899</v>
      </c>
      <c r="D291" s="1159"/>
      <c r="E291" s="1159" t="s">
        <v>3329</v>
      </c>
      <c r="F291" s="1159" t="s">
        <v>991</v>
      </c>
      <c r="G291" s="1165">
        <v>2572.5534536197902</v>
      </c>
      <c r="H291" s="1159"/>
      <c r="I291" s="1159" t="s">
        <v>3352</v>
      </c>
      <c r="J291" s="1166"/>
      <c r="K291" s="1167"/>
      <c r="L291" s="1168"/>
      <c r="M291" s="1169" t="s">
        <v>3430</v>
      </c>
      <c r="N291" s="1170" t="s">
        <v>3430</v>
      </c>
      <c r="O291" s="1171" t="s">
        <v>3430</v>
      </c>
    </row>
    <row r="292" spans="1:15" hidden="1">
      <c r="A292" s="1159" t="s">
        <v>3761</v>
      </c>
      <c r="B292" s="1159" t="s">
        <v>2622</v>
      </c>
      <c r="C292" s="1159" t="s">
        <v>2899</v>
      </c>
      <c r="D292" s="1159"/>
      <c r="E292" s="1159" t="s">
        <v>3329</v>
      </c>
      <c r="F292" s="1159" t="s">
        <v>1000</v>
      </c>
      <c r="G292" s="1165">
        <v>171.503563619792</v>
      </c>
      <c r="H292" s="1159"/>
      <c r="I292" s="1159" t="s">
        <v>3352</v>
      </c>
      <c r="J292" s="1166"/>
      <c r="K292" s="1167"/>
      <c r="L292" s="1168"/>
      <c r="M292" s="1169" t="s">
        <v>3430</v>
      </c>
      <c r="N292" s="1170" t="s">
        <v>3430</v>
      </c>
      <c r="O292" s="1171" t="s">
        <v>3430</v>
      </c>
    </row>
    <row r="293" spans="1:15" hidden="1">
      <c r="A293" s="1159" t="s">
        <v>3762</v>
      </c>
      <c r="B293" s="1159" t="s">
        <v>2119</v>
      </c>
      <c r="C293" s="1159" t="s">
        <v>2900</v>
      </c>
      <c r="D293" s="1159" t="s">
        <v>2119</v>
      </c>
      <c r="E293" s="1159" t="s">
        <v>3329</v>
      </c>
      <c r="F293" s="1159" t="s">
        <v>1000</v>
      </c>
      <c r="G293" s="1165">
        <v>15833.093687500001</v>
      </c>
      <c r="H293" s="1159"/>
      <c r="I293" s="1159" t="s">
        <v>3352</v>
      </c>
      <c r="J293" s="1166"/>
      <c r="K293" s="1167">
        <v>1.2300000000000001E-5</v>
      </c>
      <c r="L293" s="1168">
        <v>1100</v>
      </c>
      <c r="M293" s="1169" t="s">
        <v>3430</v>
      </c>
      <c r="N293" s="1170">
        <v>3.2953664034494368E-8</v>
      </c>
      <c r="O293" s="1171">
        <v>3.013534299291101E-7</v>
      </c>
    </row>
    <row r="294" spans="1:15" hidden="1">
      <c r="A294" s="1159" t="s">
        <v>3762</v>
      </c>
      <c r="B294" s="1159" t="s">
        <v>2119</v>
      </c>
      <c r="C294" s="1159" t="s">
        <v>2900</v>
      </c>
      <c r="D294" s="1159" t="s">
        <v>2119</v>
      </c>
      <c r="E294" s="1159" t="s">
        <v>3329</v>
      </c>
      <c r="F294" s="1159" t="s">
        <v>991</v>
      </c>
      <c r="G294" s="1165">
        <v>237496.40531249999</v>
      </c>
      <c r="H294" s="1159"/>
      <c r="I294" s="1159" t="s">
        <v>3352</v>
      </c>
      <c r="J294" s="1166"/>
      <c r="K294" s="1167">
        <v>1.24E-6</v>
      </c>
      <c r="L294" s="1168">
        <v>3.45</v>
      </c>
      <c r="M294" s="1169" t="s">
        <v>3430</v>
      </c>
      <c r="N294" s="1170">
        <v>4.9832370003381717E-8</v>
      </c>
      <c r="O294" s="1171">
        <v>1.4177309089846768E-8</v>
      </c>
    </row>
    <row r="295" spans="1:15" hidden="1">
      <c r="A295" s="1159" t="s">
        <v>3762</v>
      </c>
      <c r="B295" s="1159" t="s">
        <v>2119</v>
      </c>
      <c r="C295" s="1159" t="s">
        <v>2900</v>
      </c>
      <c r="D295" s="1159" t="s">
        <v>2119</v>
      </c>
      <c r="E295" s="1159" t="s">
        <v>3329</v>
      </c>
      <c r="F295" s="1159" t="s">
        <v>3431</v>
      </c>
      <c r="G295" s="1165">
        <v>316661.87377604202</v>
      </c>
      <c r="H295" s="1159"/>
      <c r="I295" s="1159" t="s">
        <v>3352</v>
      </c>
      <c r="J295" s="1166"/>
      <c r="K295" s="1167">
        <v>3.4699999999999998E-9</v>
      </c>
      <c r="L295" s="1168">
        <v>0.185</v>
      </c>
      <c r="M295" s="1169" t="s">
        <v>3430</v>
      </c>
      <c r="N295" s="1170">
        <v>1.8593368164081209E-10</v>
      </c>
      <c r="O295" s="1171">
        <v>1.0136433552994586E-9</v>
      </c>
    </row>
    <row r="296" spans="1:15" hidden="1">
      <c r="A296" s="1159" t="s">
        <v>3821</v>
      </c>
      <c r="B296" s="1159" t="s">
        <v>2120</v>
      </c>
      <c r="C296" s="1159" t="s">
        <v>2901</v>
      </c>
      <c r="D296" s="1159" t="s">
        <v>2120</v>
      </c>
      <c r="E296" s="1159" t="s">
        <v>3329</v>
      </c>
      <c r="F296" s="1159" t="s">
        <v>1000</v>
      </c>
      <c r="G296" s="1165">
        <v>138482.53363802101</v>
      </c>
      <c r="H296" s="1159"/>
      <c r="I296" s="1159" t="s">
        <v>3352</v>
      </c>
      <c r="J296" s="1166">
        <v>4.6E-6</v>
      </c>
      <c r="K296" s="1167">
        <v>6.28E-6</v>
      </c>
      <c r="L296" s="1168">
        <v>981</v>
      </c>
      <c r="M296" s="1169">
        <v>1.889479072804564E-6</v>
      </c>
      <c r="N296" s="1170">
        <v>1.4715921453421948E-7</v>
      </c>
      <c r="O296" s="1171" t="s">
        <v>3430</v>
      </c>
    </row>
    <row r="297" spans="1:15" hidden="1">
      <c r="A297" s="1159" t="s">
        <v>3821</v>
      </c>
      <c r="B297" s="1159" t="s">
        <v>2120</v>
      </c>
      <c r="C297" s="1159" t="s">
        <v>2901</v>
      </c>
      <c r="D297" s="1159" t="s">
        <v>2120</v>
      </c>
      <c r="E297" s="1159" t="s">
        <v>3329</v>
      </c>
      <c r="F297" s="1159" t="s">
        <v>3431</v>
      </c>
      <c r="G297" s="1165">
        <v>8396876.7664062493</v>
      </c>
      <c r="H297" s="1159"/>
      <c r="I297" s="1159" t="s">
        <v>3352</v>
      </c>
      <c r="J297" s="1166">
        <v>8.8599999999999997E-7</v>
      </c>
      <c r="K297" s="1167">
        <v>1.2100000000000001E-6</v>
      </c>
      <c r="L297" s="1168">
        <v>189</v>
      </c>
      <c r="M297" s="1169">
        <v>2.206687094954788E-5</v>
      </c>
      <c r="N297" s="1170">
        <v>1.7192378605328366E-6</v>
      </c>
      <c r="O297" s="1171">
        <v>2.6922429903729496E-4</v>
      </c>
    </row>
    <row r="298" spans="1:15" hidden="1">
      <c r="A298" s="1159" t="s">
        <v>3821</v>
      </c>
      <c r="B298" s="1159" t="s">
        <v>2120</v>
      </c>
      <c r="C298" s="1159" t="s">
        <v>2901</v>
      </c>
      <c r="D298" s="1159" t="s">
        <v>2120</v>
      </c>
      <c r="E298" s="1159" t="s">
        <v>3329</v>
      </c>
      <c r="F298" s="1159" t="s">
        <v>991</v>
      </c>
      <c r="G298" s="1165">
        <v>2077238.0045572901</v>
      </c>
      <c r="H298" s="1159"/>
      <c r="I298" s="1159" t="s">
        <v>3352</v>
      </c>
      <c r="J298" s="1166">
        <v>3.9700000000000001E-6</v>
      </c>
      <c r="K298" s="1167">
        <v>5.4199999999999998E-6</v>
      </c>
      <c r="L298" s="1168">
        <v>124</v>
      </c>
      <c r="M298" s="1169">
        <v>2.446053886626223E-5</v>
      </c>
      <c r="N298" s="1170">
        <v>1.9051025703116281E-6</v>
      </c>
      <c r="O298" s="1171">
        <v>2.5518293388488399E-4</v>
      </c>
    </row>
    <row r="299" spans="1:15">
      <c r="A299" s="1159" t="s">
        <v>3764</v>
      </c>
      <c r="B299" s="1159" t="s">
        <v>533</v>
      </c>
      <c r="C299" s="1159" t="s">
        <v>533</v>
      </c>
      <c r="D299" s="1159"/>
      <c r="E299" s="1159"/>
      <c r="F299" s="1159" t="s">
        <v>991</v>
      </c>
      <c r="G299" s="1165">
        <v>54798797061.184502</v>
      </c>
      <c r="H299" s="1159"/>
      <c r="I299" s="1159" t="s">
        <v>3361</v>
      </c>
      <c r="J299" s="1166"/>
      <c r="K299" s="1167"/>
      <c r="L299" s="1168"/>
      <c r="M299" s="1169" t="s">
        <v>3430</v>
      </c>
      <c r="N299" s="1170" t="s">
        <v>3430</v>
      </c>
      <c r="O299" s="1171" t="s">
        <v>3430</v>
      </c>
    </row>
    <row r="300" spans="1:15" hidden="1">
      <c r="A300" s="1159" t="s">
        <v>3765</v>
      </c>
      <c r="B300" s="1159" t="s">
        <v>2121</v>
      </c>
      <c r="C300" s="1159" t="s">
        <v>2902</v>
      </c>
      <c r="D300" s="1159" t="s">
        <v>2121</v>
      </c>
      <c r="E300" s="1159" t="s">
        <v>3329</v>
      </c>
      <c r="F300" s="1159" t="s">
        <v>1000</v>
      </c>
      <c r="G300" s="1165">
        <v>6389.6410981250001</v>
      </c>
      <c r="H300" s="1159"/>
      <c r="I300" s="1159" t="s">
        <v>3352</v>
      </c>
      <c r="J300" s="1166"/>
      <c r="K300" s="1167">
        <v>4.3900000000000003E-6</v>
      </c>
      <c r="L300" s="1168">
        <v>402000</v>
      </c>
      <c r="M300" s="1169" t="s">
        <v>3430</v>
      </c>
      <c r="N300" s="1170">
        <v>4.7465034595874203E-9</v>
      </c>
      <c r="O300" s="1171">
        <v>4.4444721587818445E-5</v>
      </c>
    </row>
    <row r="301" spans="1:15" hidden="1">
      <c r="A301" s="1159" t="s">
        <v>3765</v>
      </c>
      <c r="B301" s="1159" t="s">
        <v>2121</v>
      </c>
      <c r="C301" s="1159" t="s">
        <v>2902</v>
      </c>
      <c r="D301" s="1159" t="s">
        <v>2121</v>
      </c>
      <c r="E301" s="1159" t="s">
        <v>3329</v>
      </c>
      <c r="F301" s="1159" t="s">
        <v>3431</v>
      </c>
      <c r="G301" s="1165">
        <v>127792.82196026</v>
      </c>
      <c r="H301" s="1159"/>
      <c r="I301" s="1159" t="s">
        <v>3352</v>
      </c>
      <c r="J301" s="1166"/>
      <c r="K301" s="1167">
        <v>1.9299999999999999E-7</v>
      </c>
      <c r="L301" s="1168">
        <v>17700</v>
      </c>
      <c r="M301" s="1169" t="s">
        <v>3430</v>
      </c>
      <c r="N301" s="1170">
        <v>4.1734631785162393E-9</v>
      </c>
      <c r="O301" s="1171">
        <v>3.913788915873619E-5</v>
      </c>
    </row>
    <row r="302" spans="1:15" hidden="1">
      <c r="A302" s="1159" t="s">
        <v>3765</v>
      </c>
      <c r="B302" s="1159" t="s">
        <v>2121</v>
      </c>
      <c r="C302" s="1159" t="s">
        <v>2902</v>
      </c>
      <c r="D302" s="1159" t="s">
        <v>2121</v>
      </c>
      <c r="E302" s="1159" t="s">
        <v>3329</v>
      </c>
      <c r="F302" s="1159" t="s">
        <v>991</v>
      </c>
      <c r="G302" s="1165">
        <v>95844.616470130204</v>
      </c>
      <c r="H302" s="1159"/>
      <c r="I302" s="1159" t="s">
        <v>3352</v>
      </c>
      <c r="J302" s="1166"/>
      <c r="K302" s="1167">
        <v>2.9499999999999998E-7</v>
      </c>
      <c r="L302" s="1168">
        <v>8880</v>
      </c>
      <c r="M302" s="1169" t="s">
        <v>3430</v>
      </c>
      <c r="N302" s="1170">
        <v>4.7843457422077397E-9</v>
      </c>
      <c r="O302" s="1171">
        <v>1.4726459988531458E-5</v>
      </c>
    </row>
    <row r="303" spans="1:15" hidden="1">
      <c r="A303" s="1159" t="s">
        <v>3766</v>
      </c>
      <c r="B303" s="1159" t="s">
        <v>2122</v>
      </c>
      <c r="C303" s="1159" t="s">
        <v>2903</v>
      </c>
      <c r="D303" s="1159" t="s">
        <v>2122</v>
      </c>
      <c r="E303" s="1159" t="s">
        <v>3313</v>
      </c>
      <c r="F303" s="1159" t="s">
        <v>1000</v>
      </c>
      <c r="G303" s="1165">
        <v>36419.016671226702</v>
      </c>
      <c r="H303" s="1159"/>
      <c r="I303" s="1159"/>
      <c r="J303" s="1166"/>
      <c r="K303" s="1167">
        <v>1.48E-7</v>
      </c>
      <c r="L303" s="1168">
        <v>262000</v>
      </c>
      <c r="M303" s="1169" t="s">
        <v>3430</v>
      </c>
      <c r="N303" s="1170">
        <v>9.1205861012425852E-10</v>
      </c>
      <c r="O303" s="1171">
        <v>1.6510004016933116E-4</v>
      </c>
    </row>
    <row r="304" spans="1:15" hidden="1">
      <c r="A304" s="1159" t="s">
        <v>3766</v>
      </c>
      <c r="B304" s="1159" t="s">
        <v>2122</v>
      </c>
      <c r="C304" s="1159" t="s">
        <v>2903</v>
      </c>
      <c r="D304" s="1159" t="s">
        <v>2122</v>
      </c>
      <c r="E304" s="1159"/>
      <c r="F304" s="1159" t="s">
        <v>991</v>
      </c>
      <c r="G304" s="1165">
        <v>10000000</v>
      </c>
      <c r="H304" s="1159"/>
      <c r="I304" s="1159" t="s">
        <v>3357</v>
      </c>
      <c r="J304" s="1166"/>
      <c r="K304" s="1167">
        <v>7.54E-9</v>
      </c>
      <c r="L304" s="1168">
        <v>689</v>
      </c>
      <c r="M304" s="1169" t="s">
        <v>3430</v>
      </c>
      <c r="N304" s="1170">
        <v>1.2758633510178174E-8</v>
      </c>
      <c r="O304" s="1171">
        <v>1.1921664453364062E-4</v>
      </c>
    </row>
    <row r="305" spans="1:15" hidden="1">
      <c r="A305" s="1159" t="s">
        <v>3766</v>
      </c>
      <c r="B305" s="1159" t="s">
        <v>2122</v>
      </c>
      <c r="C305" s="1159" t="s">
        <v>2903</v>
      </c>
      <c r="D305" s="1159" t="s">
        <v>2122</v>
      </c>
      <c r="E305" s="1159" t="s">
        <v>3317</v>
      </c>
      <c r="F305" s="1159" t="s">
        <v>1000</v>
      </c>
      <c r="G305" s="1165">
        <v>5786.3371241341201</v>
      </c>
      <c r="H305" s="1159"/>
      <c r="I305" s="1159"/>
      <c r="J305" s="1166"/>
      <c r="K305" s="1167">
        <v>1.48E-7</v>
      </c>
      <c r="L305" s="1168">
        <v>262000</v>
      </c>
      <c r="M305" s="1169" t="s">
        <v>3430</v>
      </c>
      <c r="N305" s="1170">
        <v>1.4490996950276536E-10</v>
      </c>
      <c r="O305" s="1171">
        <v>2.6231474074438736E-5</v>
      </c>
    </row>
    <row r="306" spans="1:15" hidden="1">
      <c r="A306" s="1159" t="s">
        <v>3766</v>
      </c>
      <c r="B306" s="1159" t="s">
        <v>2122</v>
      </c>
      <c r="C306" s="1159" t="s">
        <v>2903</v>
      </c>
      <c r="D306" s="1159" t="s">
        <v>2122</v>
      </c>
      <c r="E306" s="1159"/>
      <c r="F306" s="1159" t="s">
        <v>3431</v>
      </c>
      <c r="G306" s="1165">
        <v>0</v>
      </c>
      <c r="H306" s="1159"/>
      <c r="I306" s="1159"/>
      <c r="J306" s="1166"/>
      <c r="K306" s="1167">
        <v>4.79E-10</v>
      </c>
      <c r="L306" s="1168">
        <v>449</v>
      </c>
      <c r="M306" s="1169" t="s">
        <v>3430</v>
      </c>
      <c r="N306" s="1170">
        <v>0</v>
      </c>
      <c r="O306" s="1171">
        <v>0</v>
      </c>
    </row>
    <row r="307" spans="1:15" hidden="1">
      <c r="A307" s="1159" t="s">
        <v>3767</v>
      </c>
      <c r="B307" s="1159" t="s">
        <v>2123</v>
      </c>
      <c r="C307" s="1159" t="s">
        <v>2904</v>
      </c>
      <c r="D307" s="1159" t="s">
        <v>313</v>
      </c>
      <c r="E307" s="1159"/>
      <c r="F307" s="1159" t="s">
        <v>991</v>
      </c>
      <c r="G307" s="1165">
        <v>2854960.1554030902</v>
      </c>
      <c r="H307" s="1159"/>
      <c r="I307" s="1159" t="s">
        <v>3362</v>
      </c>
      <c r="J307" s="1166"/>
      <c r="K307" s="1167">
        <v>1.7100000000000001E-4</v>
      </c>
      <c r="L307" s="1168">
        <v>76500</v>
      </c>
      <c r="M307" s="1169" t="s">
        <v>3430</v>
      </c>
      <c r="N307" s="1170">
        <v>8.26093069340894E-5</v>
      </c>
      <c r="O307" s="1171">
        <v>3.779019725012542E-3</v>
      </c>
    </row>
    <row r="308" spans="1:15" hidden="1">
      <c r="A308" s="1159" t="s">
        <v>3767</v>
      </c>
      <c r="B308" s="1159" t="s">
        <v>2123</v>
      </c>
      <c r="C308" s="1159" t="s">
        <v>2904</v>
      </c>
      <c r="D308" s="1159" t="s">
        <v>313</v>
      </c>
      <c r="E308" s="1159"/>
      <c r="F308" s="1159" t="s">
        <v>1000</v>
      </c>
      <c r="G308" s="1165">
        <v>753415.18143204902</v>
      </c>
      <c r="H308" s="1159"/>
      <c r="I308" s="1159" t="s">
        <v>3363</v>
      </c>
      <c r="J308" s="1166"/>
      <c r="K308" s="1167">
        <v>3.6400000000000001E-4</v>
      </c>
      <c r="L308" s="1168">
        <v>190000</v>
      </c>
      <c r="M308" s="1169" t="s">
        <v>3430</v>
      </c>
      <c r="N308" s="1170">
        <v>4.6405405011221636E-5</v>
      </c>
      <c r="O308" s="1171">
        <v>2.476883842597425E-3</v>
      </c>
    </row>
    <row r="309" spans="1:15" hidden="1">
      <c r="A309" s="1159" t="s">
        <v>3473</v>
      </c>
      <c r="B309" s="1159" t="s">
        <v>314</v>
      </c>
      <c r="C309" s="1159" t="s">
        <v>2124</v>
      </c>
      <c r="D309" s="1159" t="s">
        <v>314</v>
      </c>
      <c r="E309" s="1159" t="s">
        <v>3317</v>
      </c>
      <c r="F309" s="1159" t="s">
        <v>1000</v>
      </c>
      <c r="G309" s="1165"/>
      <c r="H309" s="1159"/>
      <c r="I309" s="1159" t="s">
        <v>3366</v>
      </c>
      <c r="J309" s="1166">
        <v>3.6900000000000002E-4</v>
      </c>
      <c r="K309" s="1167">
        <v>2.7300000000000001E-2</v>
      </c>
      <c r="L309" s="1168">
        <v>40400</v>
      </c>
      <c r="M309" s="1169">
        <v>0</v>
      </c>
      <c r="N309" s="1170">
        <v>0</v>
      </c>
      <c r="O309" s="1171">
        <v>4.9634623789843575E-8</v>
      </c>
    </row>
    <row r="310" spans="1:15" hidden="1">
      <c r="A310" s="1159" t="s">
        <v>3473</v>
      </c>
      <c r="B310" s="1159" t="s">
        <v>314</v>
      </c>
      <c r="C310" s="1159" t="s">
        <v>2124</v>
      </c>
      <c r="D310" s="1159" t="s">
        <v>314</v>
      </c>
      <c r="E310" s="1159" t="s">
        <v>3328</v>
      </c>
      <c r="F310" s="1159" t="s">
        <v>3431</v>
      </c>
      <c r="G310" s="1165">
        <v>667008.25546579901</v>
      </c>
      <c r="H310" s="1159"/>
      <c r="I310" s="1159" t="s">
        <v>3365</v>
      </c>
      <c r="J310" s="1166">
        <v>1.95E-4</v>
      </c>
      <c r="K310" s="1167">
        <v>1.4500000000000001E-2</v>
      </c>
      <c r="L310" s="1168">
        <v>21400</v>
      </c>
      <c r="M310" s="1169">
        <v>3.8579364936537825E-4</v>
      </c>
      <c r="N310" s="1170">
        <v>1.6365603614906595E-3</v>
      </c>
      <c r="O310" s="1171">
        <v>8.2671072421704596E-4</v>
      </c>
    </row>
    <row r="311" spans="1:15" hidden="1">
      <c r="A311" s="1159" t="s">
        <v>3473</v>
      </c>
      <c r="B311" s="1159" t="s">
        <v>2124</v>
      </c>
      <c r="C311" s="1159" t="s">
        <v>2906</v>
      </c>
      <c r="D311" s="1159" t="s">
        <v>314</v>
      </c>
      <c r="E311" s="1159" t="s">
        <v>3313</v>
      </c>
      <c r="F311" s="1159" t="s">
        <v>1000</v>
      </c>
      <c r="G311" s="1165">
        <v>3333334.13824799</v>
      </c>
      <c r="H311" s="1159"/>
      <c r="I311" s="1159" t="s">
        <v>3364</v>
      </c>
      <c r="J311" s="1166">
        <v>3.6900000000000002E-4</v>
      </c>
      <c r="K311" s="1167">
        <v>2.7300000000000001E-2</v>
      </c>
      <c r="L311" s="1168">
        <v>40400</v>
      </c>
      <c r="M311" s="1169">
        <v>3.6483329885913917E-3</v>
      </c>
      <c r="N311" s="1170">
        <v>1.5398354506453545E-2</v>
      </c>
      <c r="O311" s="1171">
        <v>4.4839354698341277E-5</v>
      </c>
    </row>
    <row r="312" spans="1:15" hidden="1">
      <c r="A312" s="1159" t="s">
        <v>3473</v>
      </c>
      <c r="B312" s="1159" t="s">
        <v>2124</v>
      </c>
      <c r="C312" s="1159" t="s">
        <v>2905</v>
      </c>
      <c r="D312" s="1159" t="s">
        <v>314</v>
      </c>
      <c r="E312" s="1159"/>
      <c r="F312" s="1159" t="s">
        <v>991</v>
      </c>
      <c r="G312" s="1165">
        <v>7574006.2284815405</v>
      </c>
      <c r="H312" s="1159"/>
      <c r="I312" s="1159" t="s">
        <v>3364</v>
      </c>
      <c r="J312" s="1166">
        <v>3.3300000000000002E-4</v>
      </c>
      <c r="K312" s="1167">
        <v>1.6799999999999999E-2</v>
      </c>
      <c r="L312" s="1168">
        <v>17000</v>
      </c>
      <c r="M312" s="1169">
        <v>7.4809912239892588E-3</v>
      </c>
      <c r="N312" s="1170">
        <v>2.1531176266663753E-2</v>
      </c>
      <c r="O312" s="1171">
        <v>2.5887756130244226E-4</v>
      </c>
    </row>
    <row r="313" spans="1:15" hidden="1">
      <c r="A313" s="1159" t="s">
        <v>3772</v>
      </c>
      <c r="B313" s="1159" t="s">
        <v>2125</v>
      </c>
      <c r="C313" s="1159" t="s">
        <v>2125</v>
      </c>
      <c r="D313" s="1159"/>
      <c r="E313" s="1159" t="s">
        <v>3313</v>
      </c>
      <c r="F313" s="1159" t="s">
        <v>3431</v>
      </c>
      <c r="G313" s="1165">
        <v>4885.5200000000004</v>
      </c>
      <c r="H313" s="1159"/>
      <c r="I313" s="1159"/>
      <c r="J313" s="1166"/>
      <c r="K313" s="1167"/>
      <c r="L313" s="1168"/>
      <c r="M313" s="1169" t="s">
        <v>3430</v>
      </c>
      <c r="N313" s="1170" t="s">
        <v>3430</v>
      </c>
      <c r="O313" s="1171" t="s">
        <v>3430</v>
      </c>
    </row>
    <row r="314" spans="1:15" hidden="1">
      <c r="A314" s="1159" t="s">
        <v>3773</v>
      </c>
      <c r="B314" s="1159" t="s">
        <v>3774</v>
      </c>
      <c r="C314" s="1159"/>
      <c r="D314" s="1159"/>
      <c r="E314" s="1159"/>
      <c r="F314" s="1159" t="s">
        <v>1000</v>
      </c>
      <c r="G314" s="1165">
        <v>296328.92182585999</v>
      </c>
      <c r="H314" s="1159"/>
      <c r="I314" s="1159"/>
      <c r="J314" s="1166"/>
      <c r="K314" s="1167"/>
      <c r="L314" s="1168"/>
      <c r="M314" s="1169" t="s">
        <v>3430</v>
      </c>
      <c r="N314" s="1170" t="s">
        <v>3430</v>
      </c>
      <c r="O314" s="1171" t="s">
        <v>3430</v>
      </c>
    </row>
    <row r="315" spans="1:15" hidden="1">
      <c r="A315" s="1159" t="s">
        <v>3775</v>
      </c>
      <c r="B315" s="1159" t="s">
        <v>3776</v>
      </c>
      <c r="C315" s="1159"/>
      <c r="D315" s="1159"/>
      <c r="E315" s="1159" t="s">
        <v>3334</v>
      </c>
      <c r="F315" s="1159" t="s">
        <v>1000</v>
      </c>
      <c r="G315" s="1165">
        <v>1093207.25822577</v>
      </c>
      <c r="H315" s="1159"/>
      <c r="I315" s="1159"/>
      <c r="J315" s="1166"/>
      <c r="K315" s="1167"/>
      <c r="L315" s="1168"/>
      <c r="M315" s="1169" t="s">
        <v>3430</v>
      </c>
      <c r="N315" s="1170" t="s">
        <v>3430</v>
      </c>
      <c r="O315" s="1171" t="s">
        <v>3430</v>
      </c>
    </row>
    <row r="316" spans="1:15" hidden="1">
      <c r="A316" s="1159" t="s">
        <v>3780</v>
      </c>
      <c r="B316" s="1159" t="s">
        <v>2126</v>
      </c>
      <c r="C316" s="1159" t="s">
        <v>2907</v>
      </c>
      <c r="D316" s="1159" t="s">
        <v>2126</v>
      </c>
      <c r="E316" s="1159" t="s">
        <v>3317</v>
      </c>
      <c r="F316" s="1159" t="s">
        <v>1000</v>
      </c>
      <c r="G316" s="1165">
        <v>158.597103906407</v>
      </c>
      <c r="H316" s="1159"/>
      <c r="I316" s="1159"/>
      <c r="J316" s="1166">
        <v>3.7299999999999999E-6</v>
      </c>
      <c r="K316" s="1167">
        <v>4.3200000000000001E-6</v>
      </c>
      <c r="L316" s="1168">
        <v>87700</v>
      </c>
      <c r="M316" s="1169">
        <v>1.7546614639904974E-9</v>
      </c>
      <c r="N316" s="1170">
        <v>1.159342658078989E-10</v>
      </c>
      <c r="O316" s="1171">
        <v>1.4842670091159973E-4</v>
      </c>
    </row>
    <row r="317" spans="1:15" hidden="1">
      <c r="A317" s="1159" t="s">
        <v>3780</v>
      </c>
      <c r="B317" s="1159" t="s">
        <v>2126</v>
      </c>
      <c r="C317" s="1159" t="s">
        <v>2907</v>
      </c>
      <c r="D317" s="1159" t="s">
        <v>2126</v>
      </c>
      <c r="E317" s="1159" t="s">
        <v>3313</v>
      </c>
      <c r="F317" s="1159" t="s">
        <v>1000</v>
      </c>
      <c r="G317" s="1165">
        <v>5569.8357494168704</v>
      </c>
      <c r="H317" s="1159"/>
      <c r="I317" s="1159"/>
      <c r="J317" s="1166">
        <v>3.7299999999999999E-6</v>
      </c>
      <c r="K317" s="1167">
        <v>4.3200000000000001E-6</v>
      </c>
      <c r="L317" s="1168">
        <v>87700</v>
      </c>
      <c r="M317" s="1169">
        <v>6.1622664661177329E-8</v>
      </c>
      <c r="N317" s="1170">
        <v>4.0715423067264901E-9</v>
      </c>
      <c r="O317" s="1171">
        <v>1.7925596087151978E-5</v>
      </c>
    </row>
    <row r="318" spans="1:15" hidden="1">
      <c r="A318" s="1159" t="s">
        <v>3780</v>
      </c>
      <c r="B318" s="1159" t="s">
        <v>2126</v>
      </c>
      <c r="C318" s="1159" t="s">
        <v>2907</v>
      </c>
      <c r="D318" s="1159" t="s">
        <v>2126</v>
      </c>
      <c r="E318" s="1159" t="s">
        <v>3329</v>
      </c>
      <c r="F318" s="1159" t="s">
        <v>1000</v>
      </c>
      <c r="G318" s="1165">
        <v>393559.02141309902</v>
      </c>
      <c r="H318" s="1159"/>
      <c r="I318" s="1159" t="s">
        <v>3352</v>
      </c>
      <c r="J318" s="1166">
        <v>3.7299999999999999E-6</v>
      </c>
      <c r="K318" s="1167">
        <v>4.3200000000000001E-6</v>
      </c>
      <c r="L318" s="1168">
        <v>87700</v>
      </c>
      <c r="M318" s="1169">
        <v>4.354195831261194E-6</v>
      </c>
      <c r="N318" s="1170">
        <v>2.8769110580057418E-7</v>
      </c>
      <c r="O318" s="1171">
        <v>9.7500960005435136E-4</v>
      </c>
    </row>
    <row r="319" spans="1:15" hidden="1">
      <c r="A319" s="1159" t="s">
        <v>3780</v>
      </c>
      <c r="B319" s="1159" t="s">
        <v>2126</v>
      </c>
      <c r="C319" s="1159" t="s">
        <v>2907</v>
      </c>
      <c r="D319" s="1159" t="s">
        <v>2126</v>
      </c>
      <c r="E319" s="1159" t="s">
        <v>3329</v>
      </c>
      <c r="F319" s="1159" t="s">
        <v>991</v>
      </c>
      <c r="G319" s="1165">
        <v>5903385.3208281295</v>
      </c>
      <c r="H319" s="1159"/>
      <c r="I319" s="1159" t="s">
        <v>3352</v>
      </c>
      <c r="J319" s="1166">
        <v>1.1999999999999999E-6</v>
      </c>
      <c r="K319" s="1167">
        <v>1.3999999999999999E-6</v>
      </c>
      <c r="L319" s="1168">
        <v>3710</v>
      </c>
      <c r="M319" s="1169">
        <v>2.1012205082523075E-5</v>
      </c>
      <c r="N319" s="1170">
        <v>1.3984984308877505E-6</v>
      </c>
      <c r="O319" s="1171">
        <v>5.7080629681951168E-3</v>
      </c>
    </row>
    <row r="320" spans="1:15" hidden="1">
      <c r="A320" s="1159" t="s">
        <v>3780</v>
      </c>
      <c r="B320" s="1159" t="s">
        <v>2126</v>
      </c>
      <c r="C320" s="1159" t="s">
        <v>2907</v>
      </c>
      <c r="D320" s="1159" t="s">
        <v>2126</v>
      </c>
      <c r="E320" s="1159" t="s">
        <v>3329</v>
      </c>
      <c r="F320" s="1159" t="s">
        <v>3431</v>
      </c>
      <c r="G320" s="1165">
        <v>28937848.052242201</v>
      </c>
      <c r="H320" s="1159"/>
      <c r="I320" s="1159" t="s">
        <v>3352</v>
      </c>
      <c r="J320" s="1166">
        <v>4.8599999999999998E-7</v>
      </c>
      <c r="K320" s="1167">
        <v>5.6400000000000002E-7</v>
      </c>
      <c r="L320" s="1168">
        <v>11400</v>
      </c>
      <c r="M320" s="1169">
        <v>4.1714952654199986E-5</v>
      </c>
      <c r="N320" s="1170">
        <v>2.7617105092796395E-6</v>
      </c>
      <c r="O320" s="1171">
        <v>6.6925464204744536E-5</v>
      </c>
    </row>
    <row r="321" spans="1:15" hidden="1">
      <c r="A321" s="1159" t="s">
        <v>3783</v>
      </c>
      <c r="B321" s="1159" t="s">
        <v>2623</v>
      </c>
      <c r="C321" s="1159"/>
      <c r="D321" s="1159"/>
      <c r="E321" s="1159" t="s">
        <v>3329</v>
      </c>
      <c r="F321" s="1159" t="s">
        <v>991</v>
      </c>
      <c r="G321" s="1165">
        <v>49761.441663567697</v>
      </c>
      <c r="H321" s="1172"/>
      <c r="I321" s="1159" t="s">
        <v>3352</v>
      </c>
      <c r="J321" s="1166"/>
      <c r="K321" s="1167"/>
      <c r="L321" s="1168"/>
      <c r="M321" s="1169" t="s">
        <v>3430</v>
      </c>
      <c r="N321" s="1170" t="s">
        <v>3430</v>
      </c>
      <c r="O321" s="1171" t="s">
        <v>3430</v>
      </c>
    </row>
    <row r="322" spans="1:15" hidden="1">
      <c r="A322" s="1159" t="s">
        <v>3783</v>
      </c>
      <c r="B322" s="1159" t="s">
        <v>2623</v>
      </c>
      <c r="C322" s="1159"/>
      <c r="D322" s="1159"/>
      <c r="E322" s="1159" t="s">
        <v>3329</v>
      </c>
      <c r="F322" s="1159" t="s">
        <v>3431</v>
      </c>
      <c r="G322" s="1165">
        <v>197109.37027096399</v>
      </c>
      <c r="H322" s="1172"/>
      <c r="I322" s="1159" t="s">
        <v>3352</v>
      </c>
      <c r="J322" s="1166"/>
      <c r="K322" s="1167"/>
      <c r="L322" s="1168"/>
      <c r="M322" s="1169" t="s">
        <v>3430</v>
      </c>
      <c r="N322" s="1170" t="s">
        <v>3430</v>
      </c>
      <c r="O322" s="1171" t="s">
        <v>3430</v>
      </c>
    </row>
    <row r="323" spans="1:15" hidden="1">
      <c r="A323" s="1159" t="s">
        <v>3783</v>
      </c>
      <c r="B323" s="1159" t="s">
        <v>2623</v>
      </c>
      <c r="C323" s="1159"/>
      <c r="D323" s="1159"/>
      <c r="E323" s="1159" t="s">
        <v>3329</v>
      </c>
      <c r="F323" s="1159" t="s">
        <v>1000</v>
      </c>
      <c r="G323" s="1165">
        <v>3317.42944479167</v>
      </c>
      <c r="H323" s="1172"/>
      <c r="I323" s="1159" t="s">
        <v>3352</v>
      </c>
      <c r="J323" s="1166"/>
      <c r="K323" s="1167"/>
      <c r="L323" s="1168"/>
      <c r="M323" s="1169" t="s">
        <v>3430</v>
      </c>
      <c r="N323" s="1170" t="s">
        <v>3430</v>
      </c>
      <c r="O323" s="1171" t="s">
        <v>3430</v>
      </c>
    </row>
    <row r="324" spans="1:15" hidden="1">
      <c r="A324" s="1159" t="s">
        <v>3784</v>
      </c>
      <c r="B324" s="1159" t="s">
        <v>2127</v>
      </c>
      <c r="C324" s="1159" t="s">
        <v>2908</v>
      </c>
      <c r="D324" s="1159" t="s">
        <v>2127</v>
      </c>
      <c r="E324" s="1159" t="s">
        <v>3329</v>
      </c>
      <c r="F324" s="1159" t="s">
        <v>3431</v>
      </c>
      <c r="G324" s="1165">
        <v>310371.414040156</v>
      </c>
      <c r="H324" s="1172"/>
      <c r="I324" s="1159" t="s">
        <v>3352</v>
      </c>
      <c r="J324" s="1166"/>
      <c r="K324" s="1167"/>
      <c r="L324" s="1168">
        <v>164000</v>
      </c>
      <c r="M324" s="1169" t="s">
        <v>3430</v>
      </c>
      <c r="N324" s="1170" t="s">
        <v>3430</v>
      </c>
      <c r="O324" s="1171">
        <v>8.8073090286338207E-4</v>
      </c>
    </row>
    <row r="325" spans="1:15" hidden="1">
      <c r="A325" s="1159" t="s">
        <v>3784</v>
      </c>
      <c r="B325" s="1159" t="s">
        <v>2127</v>
      </c>
      <c r="C325" s="1159" t="s">
        <v>2908</v>
      </c>
      <c r="D325" s="1159" t="s">
        <v>2127</v>
      </c>
      <c r="E325" s="1159" t="s">
        <v>3329</v>
      </c>
      <c r="F325" s="1159" t="s">
        <v>1000</v>
      </c>
      <c r="G325" s="1165">
        <v>15518.5707015104</v>
      </c>
      <c r="H325" s="1172"/>
      <c r="I325" s="1159" t="s">
        <v>3352</v>
      </c>
      <c r="J325" s="1166"/>
      <c r="K325" s="1167"/>
      <c r="L325" s="1168">
        <v>1850000</v>
      </c>
      <c r="M325" s="1169" t="s">
        <v>3430</v>
      </c>
      <c r="N325" s="1170" t="s">
        <v>3430</v>
      </c>
      <c r="O325" s="1171">
        <v>4.9675371044055876E-4</v>
      </c>
    </row>
    <row r="326" spans="1:15" hidden="1">
      <c r="A326" s="1159" t="s">
        <v>3784</v>
      </c>
      <c r="B326" s="1159" t="s">
        <v>2127</v>
      </c>
      <c r="C326" s="1159" t="s">
        <v>2908</v>
      </c>
      <c r="D326" s="1159" t="s">
        <v>2127</v>
      </c>
      <c r="E326" s="1159" t="s">
        <v>3329</v>
      </c>
      <c r="F326" s="1159" t="s">
        <v>991</v>
      </c>
      <c r="G326" s="1165">
        <v>232778.560516875</v>
      </c>
      <c r="H326" s="1172"/>
      <c r="I326" s="1159" t="s">
        <v>3352</v>
      </c>
      <c r="J326" s="1166"/>
      <c r="K326" s="1167"/>
      <c r="L326" s="1168">
        <v>19500</v>
      </c>
      <c r="M326" s="1169" t="s">
        <v>3430</v>
      </c>
      <c r="N326" s="1170" t="s">
        <v>3430</v>
      </c>
      <c r="O326" s="1171">
        <v>7.8540789351489164E-5</v>
      </c>
    </row>
    <row r="327" spans="1:15" hidden="1">
      <c r="A327" s="1159" t="s">
        <v>3785</v>
      </c>
      <c r="B327" s="1159" t="s">
        <v>2128</v>
      </c>
      <c r="C327" s="1159" t="s">
        <v>2909</v>
      </c>
      <c r="D327" s="1159" t="s">
        <v>2128</v>
      </c>
      <c r="E327" s="1159" t="s">
        <v>3329</v>
      </c>
      <c r="F327" s="1159" t="s">
        <v>3431</v>
      </c>
      <c r="G327" s="1165">
        <v>310371.414040156</v>
      </c>
      <c r="H327" s="1159"/>
      <c r="I327" s="1159" t="s">
        <v>3352</v>
      </c>
      <c r="J327" s="1166"/>
      <c r="K327" s="1167">
        <v>2.7E-6</v>
      </c>
      <c r="L327" s="1168">
        <v>44900</v>
      </c>
      <c r="M327" s="1169" t="s">
        <v>3430</v>
      </c>
      <c r="N327" s="1170">
        <v>1.4180067419350295E-7</v>
      </c>
      <c r="O327" s="1171">
        <v>2.4112693621076737E-4</v>
      </c>
    </row>
    <row r="328" spans="1:15" hidden="1">
      <c r="A328" s="1159" t="s">
        <v>3785</v>
      </c>
      <c r="B328" s="1159" t="s">
        <v>2128</v>
      </c>
      <c r="C328" s="1159" t="s">
        <v>2909</v>
      </c>
      <c r="D328" s="1159" t="s">
        <v>2128</v>
      </c>
      <c r="E328" s="1159" t="s">
        <v>3329</v>
      </c>
      <c r="F328" s="1159" t="s">
        <v>1000</v>
      </c>
      <c r="G328" s="1165">
        <v>15518.5707015104</v>
      </c>
      <c r="H328" s="1159"/>
      <c r="I328" s="1159" t="s">
        <v>3352</v>
      </c>
      <c r="J328" s="1166"/>
      <c r="K328" s="1167">
        <v>3.2299999999999999E-5</v>
      </c>
      <c r="L328" s="1168">
        <v>539000</v>
      </c>
      <c r="M328" s="1169" t="s">
        <v>3430</v>
      </c>
      <c r="N328" s="1170">
        <v>8.4817810672284119E-8</v>
      </c>
      <c r="O328" s="1171">
        <v>1.4472986482565468E-4</v>
      </c>
    </row>
    <row r="329" spans="1:15" hidden="1">
      <c r="A329" s="1159" t="s">
        <v>3785</v>
      </c>
      <c r="B329" s="1159" t="s">
        <v>2128</v>
      </c>
      <c r="C329" s="1159" t="s">
        <v>2909</v>
      </c>
      <c r="D329" s="1159" t="s">
        <v>2128</v>
      </c>
      <c r="E329" s="1159" t="s">
        <v>3329</v>
      </c>
      <c r="F329" s="1159" t="s">
        <v>991</v>
      </c>
      <c r="G329" s="1165">
        <v>232778.560516875</v>
      </c>
      <c r="H329" s="1159"/>
      <c r="I329" s="1159" t="s">
        <v>3352</v>
      </c>
      <c r="J329" s="1166"/>
      <c r="K329" s="1167">
        <v>3.3500000000000001E-6</v>
      </c>
      <c r="L329" s="1168">
        <v>7750</v>
      </c>
      <c r="M329" s="1169" t="s">
        <v>3430</v>
      </c>
      <c r="N329" s="1170">
        <v>1.319534051447811E-7</v>
      </c>
      <c r="O329" s="1171">
        <v>3.1214929101232869E-5</v>
      </c>
    </row>
    <row r="330" spans="1:15" hidden="1">
      <c r="A330" s="1159" t="s">
        <v>3786</v>
      </c>
      <c r="B330" s="1159" t="s">
        <v>2129</v>
      </c>
      <c r="C330" s="1159" t="s">
        <v>2910</v>
      </c>
      <c r="D330" s="1159" t="s">
        <v>2129</v>
      </c>
      <c r="E330" s="1159" t="s">
        <v>3329</v>
      </c>
      <c r="F330" s="1159" t="s">
        <v>3431</v>
      </c>
      <c r="G330" s="1165">
        <v>104390.65475260399</v>
      </c>
      <c r="H330" s="1172"/>
      <c r="I330" s="1159" t="s">
        <v>3352</v>
      </c>
      <c r="J330" s="1166"/>
      <c r="K330" s="1167"/>
      <c r="L330" s="1168">
        <v>67.900000000000006</v>
      </c>
      <c r="M330" s="1169" t="s">
        <v>3430</v>
      </c>
      <c r="N330" s="1170" t="s">
        <v>3430</v>
      </c>
      <c r="O330" s="1171">
        <v>1.2264477984044784E-7</v>
      </c>
    </row>
    <row r="331" spans="1:15" hidden="1">
      <c r="A331" s="1159" t="s">
        <v>3786</v>
      </c>
      <c r="B331" s="1159" t="s">
        <v>2129</v>
      </c>
      <c r="C331" s="1159" t="s">
        <v>2910</v>
      </c>
      <c r="D331" s="1159" t="s">
        <v>2129</v>
      </c>
      <c r="E331" s="1159" t="s">
        <v>3329</v>
      </c>
      <c r="F331" s="1159" t="s">
        <v>991</v>
      </c>
      <c r="G331" s="1165">
        <v>21160.267857812501</v>
      </c>
      <c r="H331" s="1172"/>
      <c r="I331" s="1159" t="s">
        <v>3352</v>
      </c>
      <c r="J331" s="1166"/>
      <c r="K331" s="1167"/>
      <c r="L331" s="1168">
        <v>83</v>
      </c>
      <c r="M331" s="1169" t="s">
        <v>3430</v>
      </c>
      <c r="N331" s="1170" t="s">
        <v>3430</v>
      </c>
      <c r="O331" s="1171">
        <v>3.0389036126217809E-8</v>
      </c>
    </row>
    <row r="332" spans="1:15" hidden="1">
      <c r="A332" s="1159" t="s">
        <v>3786</v>
      </c>
      <c r="B332" s="1159" t="s">
        <v>2129</v>
      </c>
      <c r="C332" s="1159" t="s">
        <v>2910</v>
      </c>
      <c r="D332" s="1159" t="s">
        <v>2129</v>
      </c>
      <c r="E332" s="1159" t="s">
        <v>3329</v>
      </c>
      <c r="F332" s="1159" t="s">
        <v>1000</v>
      </c>
      <c r="G332" s="1165">
        <v>1410.6845237760399</v>
      </c>
      <c r="H332" s="1172"/>
      <c r="I332" s="1159" t="s">
        <v>3352</v>
      </c>
      <c r="J332" s="1166"/>
      <c r="K332" s="1167"/>
      <c r="L332" s="1168">
        <v>1140</v>
      </c>
      <c r="M332" s="1169" t="s">
        <v>3430</v>
      </c>
      <c r="N332" s="1170" t="s">
        <v>3430</v>
      </c>
      <c r="O332" s="1171">
        <v>2.7826105367043904E-8</v>
      </c>
    </row>
    <row r="333" spans="1:15" hidden="1">
      <c r="A333" s="1159" t="s">
        <v>3787</v>
      </c>
      <c r="B333" s="1159" t="s">
        <v>2130</v>
      </c>
      <c r="C333" s="1159" t="s">
        <v>2911</v>
      </c>
      <c r="D333" s="1159" t="s">
        <v>2130</v>
      </c>
      <c r="E333" s="1159" t="s">
        <v>3329</v>
      </c>
      <c r="F333" s="1159" t="s">
        <v>1000</v>
      </c>
      <c r="G333" s="1165">
        <v>75518.8064138021</v>
      </c>
      <c r="H333" s="1159"/>
      <c r="I333" s="1159" t="s">
        <v>3352</v>
      </c>
      <c r="J333" s="1166"/>
      <c r="K333" s="1167"/>
      <c r="L333" s="1168">
        <v>73100</v>
      </c>
      <c r="M333" s="1169" t="s">
        <v>3430</v>
      </c>
      <c r="N333" s="1170" t="s">
        <v>3430</v>
      </c>
      <c r="O333" s="1171">
        <v>9.5519087802356387E-5</v>
      </c>
    </row>
    <row r="334" spans="1:15" hidden="1">
      <c r="A334" s="1159" t="s">
        <v>3787</v>
      </c>
      <c r="B334" s="1159" t="s">
        <v>2130</v>
      </c>
      <c r="C334" s="1159" t="s">
        <v>2911</v>
      </c>
      <c r="D334" s="1159" t="s">
        <v>2130</v>
      </c>
      <c r="E334" s="1159" t="s">
        <v>3329</v>
      </c>
      <c r="F334" s="1159" t="s">
        <v>991</v>
      </c>
      <c r="G334" s="1165">
        <v>1132782.09635417</v>
      </c>
      <c r="H334" s="1159"/>
      <c r="I334" s="1159" t="s">
        <v>3352</v>
      </c>
      <c r="J334" s="1166"/>
      <c r="K334" s="1167"/>
      <c r="L334" s="1168">
        <v>2780</v>
      </c>
      <c r="M334" s="1169" t="s">
        <v>3430</v>
      </c>
      <c r="N334" s="1170" t="s">
        <v>3430</v>
      </c>
      <c r="O334" s="1171">
        <v>5.448900084645195E-5</v>
      </c>
    </row>
    <row r="335" spans="1:15" hidden="1">
      <c r="A335" s="1159" t="s">
        <v>3787</v>
      </c>
      <c r="B335" s="1159" t="s">
        <v>2130</v>
      </c>
      <c r="C335" s="1159" t="s">
        <v>2911</v>
      </c>
      <c r="D335" s="1159" t="s">
        <v>2130</v>
      </c>
      <c r="E335" s="1159" t="s">
        <v>3329</v>
      </c>
      <c r="F335" s="1159" t="s">
        <v>3431</v>
      </c>
      <c r="G335" s="1165">
        <v>1510376.12865547</v>
      </c>
      <c r="H335" s="1159"/>
      <c r="I335" s="1159" t="s">
        <v>3352</v>
      </c>
      <c r="J335" s="1166"/>
      <c r="K335" s="1167"/>
      <c r="L335" s="1168">
        <v>820</v>
      </c>
      <c r="M335" s="1169" t="s">
        <v>3430</v>
      </c>
      <c r="N335" s="1170" t="s">
        <v>3430</v>
      </c>
      <c r="O335" s="1171">
        <v>2.1429726954202124E-5</v>
      </c>
    </row>
    <row r="336" spans="1:15" hidden="1">
      <c r="A336" s="1159" t="s">
        <v>3788</v>
      </c>
      <c r="B336" s="1159" t="s">
        <v>2624</v>
      </c>
      <c r="C336" s="1159"/>
      <c r="D336" s="1159"/>
      <c r="E336" s="1159" t="s">
        <v>3330</v>
      </c>
      <c r="F336" s="1159" t="s">
        <v>991</v>
      </c>
      <c r="G336" s="1165">
        <v>95844.616470130204</v>
      </c>
      <c r="H336" s="1172"/>
      <c r="I336" s="1159" t="s">
        <v>3352</v>
      </c>
      <c r="J336" s="1166"/>
      <c r="K336" s="1167"/>
      <c r="L336" s="1168"/>
      <c r="M336" s="1169" t="s">
        <v>3430</v>
      </c>
      <c r="N336" s="1170" t="s">
        <v>3430</v>
      </c>
      <c r="O336" s="1171" t="s">
        <v>3430</v>
      </c>
    </row>
    <row r="337" spans="1:15" hidden="1">
      <c r="A337" s="1159" t="s">
        <v>3788</v>
      </c>
      <c r="B337" s="1159" t="s">
        <v>2624</v>
      </c>
      <c r="C337" s="1159"/>
      <c r="D337" s="1159"/>
      <c r="E337" s="1159" t="s">
        <v>3330</v>
      </c>
      <c r="F337" s="1159" t="s">
        <v>3431</v>
      </c>
      <c r="G337" s="1165">
        <v>127792.82196026</v>
      </c>
      <c r="H337" s="1172"/>
      <c r="I337" s="1159" t="s">
        <v>3352</v>
      </c>
      <c r="J337" s="1166"/>
      <c r="K337" s="1167"/>
      <c r="L337" s="1168"/>
      <c r="M337" s="1169" t="s">
        <v>3430</v>
      </c>
      <c r="N337" s="1170" t="s">
        <v>3430</v>
      </c>
      <c r="O337" s="1171" t="s">
        <v>3430</v>
      </c>
    </row>
    <row r="338" spans="1:15" hidden="1">
      <c r="A338" s="1159" t="s">
        <v>3788</v>
      </c>
      <c r="B338" s="1159" t="s">
        <v>2624</v>
      </c>
      <c r="C338" s="1159"/>
      <c r="D338" s="1159"/>
      <c r="E338" s="1159" t="s">
        <v>3330</v>
      </c>
      <c r="F338" s="1159" t="s">
        <v>1000</v>
      </c>
      <c r="G338" s="1165">
        <v>6389.6410981250001</v>
      </c>
      <c r="H338" s="1172"/>
      <c r="I338" s="1159" t="s">
        <v>3352</v>
      </c>
      <c r="J338" s="1166"/>
      <c r="K338" s="1167"/>
      <c r="L338" s="1168"/>
      <c r="M338" s="1169" t="s">
        <v>3430</v>
      </c>
      <c r="N338" s="1170" t="s">
        <v>3430</v>
      </c>
      <c r="O338" s="1171" t="s">
        <v>3430</v>
      </c>
    </row>
    <row r="339" spans="1:15" hidden="1">
      <c r="A339" s="1159" t="s">
        <v>3789</v>
      </c>
      <c r="B339" s="1159" t="s">
        <v>2625</v>
      </c>
      <c r="C339" s="1159"/>
      <c r="D339" s="1159"/>
      <c r="E339" s="1159" t="s">
        <v>3319</v>
      </c>
      <c r="F339" s="1159" t="s">
        <v>991</v>
      </c>
      <c r="G339" s="1165">
        <v>63880.607948203098</v>
      </c>
      <c r="H339" s="1159"/>
      <c r="I339" s="1159" t="s">
        <v>3352</v>
      </c>
      <c r="J339" s="1166"/>
      <c r="K339" s="1167"/>
      <c r="L339" s="1168"/>
      <c r="M339" s="1169" t="s">
        <v>3430</v>
      </c>
      <c r="N339" s="1170" t="s">
        <v>3430</v>
      </c>
      <c r="O339" s="1171" t="s">
        <v>3430</v>
      </c>
    </row>
    <row r="340" spans="1:15" hidden="1">
      <c r="A340" s="1159" t="s">
        <v>3789</v>
      </c>
      <c r="B340" s="1159" t="s">
        <v>2625</v>
      </c>
      <c r="C340" s="1159"/>
      <c r="D340" s="1159"/>
      <c r="E340" s="1159" t="s">
        <v>3319</v>
      </c>
      <c r="F340" s="1159" t="s">
        <v>3431</v>
      </c>
      <c r="G340" s="1165">
        <v>85174.143951536505</v>
      </c>
      <c r="H340" s="1159"/>
      <c r="I340" s="1159" t="s">
        <v>3352</v>
      </c>
      <c r="J340" s="1166"/>
      <c r="K340" s="1167"/>
      <c r="L340" s="1168"/>
      <c r="M340" s="1169" t="s">
        <v>3430</v>
      </c>
      <c r="N340" s="1170" t="s">
        <v>3430</v>
      </c>
      <c r="O340" s="1171" t="s">
        <v>3430</v>
      </c>
    </row>
    <row r="341" spans="1:15" hidden="1">
      <c r="A341" s="1159" t="s">
        <v>3789</v>
      </c>
      <c r="B341" s="1159" t="s">
        <v>2625</v>
      </c>
      <c r="C341" s="1159"/>
      <c r="D341" s="1159"/>
      <c r="E341" s="1159" t="s">
        <v>3319</v>
      </c>
      <c r="F341" s="1159" t="s">
        <v>1000</v>
      </c>
      <c r="G341" s="1165">
        <v>4258.7071971354198</v>
      </c>
      <c r="H341" s="1159"/>
      <c r="I341" s="1159" t="s">
        <v>3352</v>
      </c>
      <c r="J341" s="1166"/>
      <c r="K341" s="1167"/>
      <c r="L341" s="1168"/>
      <c r="M341" s="1169" t="s">
        <v>3430</v>
      </c>
      <c r="N341" s="1170" t="s">
        <v>3430</v>
      </c>
      <c r="O341" s="1171" t="s">
        <v>3430</v>
      </c>
    </row>
    <row r="342" spans="1:15" hidden="1">
      <c r="A342" s="1159" t="s">
        <v>3790</v>
      </c>
      <c r="B342" s="1159" t="s">
        <v>2131</v>
      </c>
      <c r="C342" s="1159" t="s">
        <v>2912</v>
      </c>
      <c r="D342" s="1159" t="s">
        <v>2131</v>
      </c>
      <c r="E342" s="1159" t="s">
        <v>3329</v>
      </c>
      <c r="F342" s="1159" t="s">
        <v>3431</v>
      </c>
      <c r="G342" s="1165">
        <v>197109.37027096399</v>
      </c>
      <c r="H342" s="1172"/>
      <c r="I342" s="1159" t="s">
        <v>3352</v>
      </c>
      <c r="J342" s="1166"/>
      <c r="K342" s="1167"/>
      <c r="L342" s="1168">
        <v>21.1</v>
      </c>
      <c r="M342" s="1169" t="s">
        <v>3430</v>
      </c>
      <c r="N342" s="1170" t="s">
        <v>3430</v>
      </c>
      <c r="O342" s="1171">
        <v>7.1962691451334238E-8</v>
      </c>
    </row>
    <row r="343" spans="1:15" hidden="1">
      <c r="A343" s="1159" t="s">
        <v>3790</v>
      </c>
      <c r="B343" s="1159" t="s">
        <v>2131</v>
      </c>
      <c r="C343" s="1159" t="s">
        <v>2912</v>
      </c>
      <c r="D343" s="1159" t="s">
        <v>2131</v>
      </c>
      <c r="E343" s="1159" t="s">
        <v>3329</v>
      </c>
      <c r="F343" s="1159" t="s">
        <v>991</v>
      </c>
      <c r="G343" s="1165">
        <v>49761.441663567697</v>
      </c>
      <c r="H343" s="1172"/>
      <c r="I343" s="1159" t="s">
        <v>3352</v>
      </c>
      <c r="J343" s="1166"/>
      <c r="K343" s="1167"/>
      <c r="L343" s="1168">
        <v>17</v>
      </c>
      <c r="M343" s="1169" t="s">
        <v>3430</v>
      </c>
      <c r="N343" s="1170" t="s">
        <v>3430</v>
      </c>
      <c r="O343" s="1171">
        <v>1.4637251921462953E-8</v>
      </c>
    </row>
    <row r="344" spans="1:15" hidden="1">
      <c r="A344" s="1159" t="s">
        <v>3790</v>
      </c>
      <c r="B344" s="1159" t="s">
        <v>2131</v>
      </c>
      <c r="C344" s="1159" t="s">
        <v>2912</v>
      </c>
      <c r="D344" s="1159" t="s">
        <v>2131</v>
      </c>
      <c r="E344" s="1159" t="s">
        <v>3329</v>
      </c>
      <c r="F344" s="1159" t="s">
        <v>1000</v>
      </c>
      <c r="G344" s="1165">
        <v>3317.42944479167</v>
      </c>
      <c r="H344" s="1172"/>
      <c r="I344" s="1159" t="s">
        <v>3352</v>
      </c>
      <c r="J344" s="1166"/>
      <c r="K344" s="1167"/>
      <c r="L344" s="1168">
        <v>150</v>
      </c>
      <c r="M344" s="1169" t="s">
        <v>3430</v>
      </c>
      <c r="N344" s="1170" t="s">
        <v>3430</v>
      </c>
      <c r="O344" s="1171">
        <v>8.6101481905332636E-9</v>
      </c>
    </row>
    <row r="345" spans="1:15" hidden="1">
      <c r="A345" s="1159" t="s">
        <v>3791</v>
      </c>
      <c r="B345" s="1159" t="s">
        <v>2132</v>
      </c>
      <c r="C345" s="1159" t="s">
        <v>2913</v>
      </c>
      <c r="D345" s="1159" t="s">
        <v>2132</v>
      </c>
      <c r="E345" s="1159" t="s">
        <v>3329</v>
      </c>
      <c r="F345" s="1159" t="s">
        <v>1000</v>
      </c>
      <c r="G345" s="1165">
        <v>48865.282660156299</v>
      </c>
      <c r="H345" s="1159"/>
      <c r="I345" s="1159" t="s">
        <v>3352</v>
      </c>
      <c r="J345" s="1166"/>
      <c r="K345" s="1167">
        <v>1.11E-7</v>
      </c>
      <c r="L345" s="1168">
        <v>17900</v>
      </c>
      <c r="M345" s="1169" t="s">
        <v>3430</v>
      </c>
      <c r="N345" s="1170">
        <v>9.1781723931530575E-10</v>
      </c>
      <c r="O345" s="1171">
        <v>1.5134605963639753E-5</v>
      </c>
    </row>
    <row r="346" spans="1:15" hidden="1">
      <c r="A346" s="1159" t="s">
        <v>3791</v>
      </c>
      <c r="B346" s="1159" t="s">
        <v>2132</v>
      </c>
      <c r="C346" s="1159" t="s">
        <v>2913</v>
      </c>
      <c r="D346" s="1159" t="s">
        <v>2132</v>
      </c>
      <c r="E346" s="1159" t="s">
        <v>3329</v>
      </c>
      <c r="F346" s="1159" t="s">
        <v>3431</v>
      </c>
      <c r="G346" s="1165">
        <v>3588042.6746880198</v>
      </c>
      <c r="H346" s="1159"/>
      <c r="I346" s="1159" t="s">
        <v>3352</v>
      </c>
      <c r="J346" s="1166"/>
      <c r="K346" s="1167">
        <v>6.5000000000000003E-9</v>
      </c>
      <c r="L346" s="1168">
        <v>130</v>
      </c>
      <c r="M346" s="1169" t="s">
        <v>3430</v>
      </c>
      <c r="N346" s="1170">
        <v>3.9464242676917156E-9</v>
      </c>
      <c r="O346" s="1171">
        <v>8.0708378890531085E-6</v>
      </c>
    </row>
    <row r="347" spans="1:15" hidden="1">
      <c r="A347" s="1159" t="s">
        <v>3791</v>
      </c>
      <c r="B347" s="1159" t="s">
        <v>2132</v>
      </c>
      <c r="C347" s="1159" t="s">
        <v>2913</v>
      </c>
      <c r="D347" s="1159" t="s">
        <v>2132</v>
      </c>
      <c r="E347" s="1159" t="s">
        <v>3329</v>
      </c>
      <c r="F347" s="1159" t="s">
        <v>991</v>
      </c>
      <c r="G347" s="1165">
        <v>732979.23989479197</v>
      </c>
      <c r="H347" s="1159"/>
      <c r="I347" s="1159" t="s">
        <v>3352</v>
      </c>
      <c r="J347" s="1166"/>
      <c r="K347" s="1167">
        <v>4.3999999999999997E-8</v>
      </c>
      <c r="L347" s="1168">
        <v>17.600000000000001</v>
      </c>
      <c r="M347" s="1169" t="s">
        <v>3430</v>
      </c>
      <c r="N347" s="1170">
        <v>5.457291693169911E-9</v>
      </c>
      <c r="O347" s="1171">
        <v>2.2321430024356009E-7</v>
      </c>
    </row>
    <row r="348" spans="1:15" hidden="1">
      <c r="A348" s="1159" t="s">
        <v>3792</v>
      </c>
      <c r="B348" s="1159" t="s">
        <v>2133</v>
      </c>
      <c r="C348" s="1159" t="s">
        <v>2914</v>
      </c>
      <c r="D348" s="1159" t="s">
        <v>2133</v>
      </c>
      <c r="E348" s="1159" t="s">
        <v>3329</v>
      </c>
      <c r="F348" s="1159" t="s">
        <v>1000</v>
      </c>
      <c r="G348" s="1165">
        <v>11702.3008883333</v>
      </c>
      <c r="H348" s="1159"/>
      <c r="I348" s="1159" t="s">
        <v>3352</v>
      </c>
      <c r="J348" s="1166"/>
      <c r="K348" s="1167"/>
      <c r="L348" s="1168">
        <v>213000</v>
      </c>
      <c r="M348" s="1169" t="s">
        <v>3430</v>
      </c>
      <c r="N348" s="1170" t="s">
        <v>3430</v>
      </c>
      <c r="O348" s="1171">
        <v>4.3128915331497729E-5</v>
      </c>
    </row>
    <row r="349" spans="1:15" hidden="1">
      <c r="A349" s="1159" t="s">
        <v>3792</v>
      </c>
      <c r="B349" s="1159" t="s">
        <v>2133</v>
      </c>
      <c r="C349" s="1159" t="s">
        <v>2914</v>
      </c>
      <c r="D349" s="1159" t="s">
        <v>2133</v>
      </c>
      <c r="E349" s="1159" t="s">
        <v>3329</v>
      </c>
      <c r="F349" s="1159" t="s">
        <v>3431</v>
      </c>
      <c r="G349" s="1165">
        <v>234046.017731745</v>
      </c>
      <c r="H349" s="1159"/>
      <c r="I349" s="1159" t="s">
        <v>3352</v>
      </c>
      <c r="J349" s="1166"/>
      <c r="K349" s="1167"/>
      <c r="L349" s="1168">
        <v>4310</v>
      </c>
      <c r="M349" s="1169" t="s">
        <v>3430</v>
      </c>
      <c r="N349" s="1170" t="s">
        <v>3430</v>
      </c>
      <c r="O349" s="1171">
        <v>1.745404930056526E-5</v>
      </c>
    </row>
    <row r="350" spans="1:15" hidden="1">
      <c r="A350" s="1159" t="s">
        <v>3792</v>
      </c>
      <c r="B350" s="1159" t="s">
        <v>2133</v>
      </c>
      <c r="C350" s="1159" t="s">
        <v>2914</v>
      </c>
      <c r="D350" s="1159" t="s">
        <v>2133</v>
      </c>
      <c r="E350" s="1159" t="s">
        <v>3329</v>
      </c>
      <c r="F350" s="1159" t="s">
        <v>991</v>
      </c>
      <c r="G350" s="1165">
        <v>175534.51332872399</v>
      </c>
      <c r="H350" s="1159"/>
      <c r="I350" s="1159" t="s">
        <v>3352</v>
      </c>
      <c r="J350" s="1166"/>
      <c r="K350" s="1167"/>
      <c r="L350" s="1168">
        <v>3020</v>
      </c>
      <c r="M350" s="1169" t="s">
        <v>3430</v>
      </c>
      <c r="N350" s="1170" t="s">
        <v>3430</v>
      </c>
      <c r="O350" s="1171">
        <v>9.1724876270342794E-6</v>
      </c>
    </row>
    <row r="351" spans="1:15" hidden="1">
      <c r="A351" s="1159" t="s">
        <v>3793</v>
      </c>
      <c r="B351" s="1159" t="s">
        <v>2626</v>
      </c>
      <c r="C351" s="1159"/>
      <c r="D351" s="1159"/>
      <c r="E351" s="1159" t="s">
        <v>3315</v>
      </c>
      <c r="F351" s="1159" t="s">
        <v>991</v>
      </c>
      <c r="G351" s="1165">
        <v>115568.359375</v>
      </c>
      <c r="H351" s="1172"/>
      <c r="I351" s="1159" t="s">
        <v>3352</v>
      </c>
      <c r="J351" s="1166"/>
      <c r="K351" s="1167"/>
      <c r="L351" s="1168"/>
      <c r="M351" s="1169" t="s">
        <v>3430</v>
      </c>
      <c r="N351" s="1170" t="s">
        <v>3430</v>
      </c>
      <c r="O351" s="1171" t="s">
        <v>3430</v>
      </c>
    </row>
    <row r="352" spans="1:15" hidden="1">
      <c r="A352" s="1159" t="s">
        <v>3793</v>
      </c>
      <c r="B352" s="1159" t="s">
        <v>2626</v>
      </c>
      <c r="C352" s="1159"/>
      <c r="D352" s="1159"/>
      <c r="E352" s="1159" t="s">
        <v>3315</v>
      </c>
      <c r="F352" s="1159" t="s">
        <v>3431</v>
      </c>
      <c r="G352" s="1165">
        <v>570137.23958333302</v>
      </c>
      <c r="H352" s="1172"/>
      <c r="I352" s="1159" t="s">
        <v>3352</v>
      </c>
      <c r="J352" s="1166"/>
      <c r="K352" s="1167"/>
      <c r="L352" s="1168"/>
      <c r="M352" s="1169" t="s">
        <v>3430</v>
      </c>
      <c r="N352" s="1170" t="s">
        <v>3430</v>
      </c>
      <c r="O352" s="1171" t="s">
        <v>3430</v>
      </c>
    </row>
    <row r="353" spans="1:15" hidden="1">
      <c r="A353" s="1159" t="s">
        <v>3793</v>
      </c>
      <c r="B353" s="1159" t="s">
        <v>2626</v>
      </c>
      <c r="C353" s="1159"/>
      <c r="D353" s="1159"/>
      <c r="E353" s="1159" t="s">
        <v>3315</v>
      </c>
      <c r="F353" s="1159" t="s">
        <v>1000</v>
      </c>
      <c r="G353" s="1165">
        <v>7704.5572916666697</v>
      </c>
      <c r="H353" s="1172"/>
      <c r="I353" s="1159" t="s">
        <v>3352</v>
      </c>
      <c r="J353" s="1166"/>
      <c r="K353" s="1167"/>
      <c r="L353" s="1168"/>
      <c r="M353" s="1169" t="s">
        <v>3430</v>
      </c>
      <c r="N353" s="1170" t="s">
        <v>3430</v>
      </c>
      <c r="O353" s="1171" t="s">
        <v>3430</v>
      </c>
    </row>
    <row r="354" spans="1:15" hidden="1">
      <c r="A354" s="1159" t="s">
        <v>3794</v>
      </c>
      <c r="B354" s="1159" t="s">
        <v>2134</v>
      </c>
      <c r="C354" s="1159" t="s">
        <v>2915</v>
      </c>
      <c r="D354" s="1159" t="s">
        <v>2134</v>
      </c>
      <c r="E354" s="1159" t="s">
        <v>3329</v>
      </c>
      <c r="F354" s="1159" t="s">
        <v>1000</v>
      </c>
      <c r="G354" s="1165">
        <v>30192.418503463501</v>
      </c>
      <c r="H354" s="1159"/>
      <c r="I354" s="1159" t="s">
        <v>3352</v>
      </c>
      <c r="J354" s="1166"/>
      <c r="K354" s="1167">
        <v>1.4399999999999999E-7</v>
      </c>
      <c r="L354" s="1168">
        <v>24000</v>
      </c>
      <c r="M354" s="1169" t="s">
        <v>3430</v>
      </c>
      <c r="N354" s="1170">
        <v>7.3568721957443325E-10</v>
      </c>
      <c r="O354" s="1171">
        <v>1.253795816895787E-5</v>
      </c>
    </row>
    <row r="355" spans="1:15" hidden="1">
      <c r="A355" s="1159" t="s">
        <v>3794</v>
      </c>
      <c r="B355" s="1159" t="s">
        <v>2134</v>
      </c>
      <c r="C355" s="1159" t="s">
        <v>2915</v>
      </c>
      <c r="D355" s="1159" t="s">
        <v>2134</v>
      </c>
      <c r="E355" s="1159" t="s">
        <v>3329</v>
      </c>
      <c r="F355" s="1159" t="s">
        <v>3431</v>
      </c>
      <c r="G355" s="1165">
        <v>603848.37005468702</v>
      </c>
      <c r="H355" s="1159"/>
      <c r="I355" s="1159" t="s">
        <v>3352</v>
      </c>
      <c r="J355" s="1166"/>
      <c r="K355" s="1167">
        <v>2.1499999999999998E-9</v>
      </c>
      <c r="L355" s="1168">
        <v>359</v>
      </c>
      <c r="M355" s="1169" t="s">
        <v>3430</v>
      </c>
      <c r="N355" s="1170">
        <v>2.1968437806206012E-10</v>
      </c>
      <c r="O355" s="1171">
        <v>3.7509391521226437E-6</v>
      </c>
    </row>
    <row r="356" spans="1:15" hidden="1">
      <c r="A356" s="1159" t="s">
        <v>3794</v>
      </c>
      <c r="B356" s="1159" t="s">
        <v>2134</v>
      </c>
      <c r="C356" s="1159" t="s">
        <v>2915</v>
      </c>
      <c r="D356" s="1159" t="s">
        <v>2134</v>
      </c>
      <c r="E356" s="1159" t="s">
        <v>3329</v>
      </c>
      <c r="F356" s="1159" t="s">
        <v>991</v>
      </c>
      <c r="G356" s="1165">
        <v>452886.27756249998</v>
      </c>
      <c r="H356" s="1159"/>
      <c r="I356" s="1159" t="s">
        <v>3352</v>
      </c>
      <c r="J356" s="1166"/>
      <c r="K356" s="1167">
        <v>3.2399999999999999E-8</v>
      </c>
      <c r="L356" s="1168">
        <v>267</v>
      </c>
      <c r="M356" s="1169" t="s">
        <v>3430</v>
      </c>
      <c r="N356" s="1170">
        <v>2.4829443661215391E-9</v>
      </c>
      <c r="O356" s="1171">
        <v>2.0922717694935723E-6</v>
      </c>
    </row>
    <row r="357" spans="1:15" hidden="1">
      <c r="A357" s="1159" t="s">
        <v>3795</v>
      </c>
      <c r="B357" s="1159" t="s">
        <v>2135</v>
      </c>
      <c r="C357" s="1159" t="s">
        <v>2916</v>
      </c>
      <c r="D357" s="1159" t="s">
        <v>2135</v>
      </c>
      <c r="E357" s="1159" t="s">
        <v>3329</v>
      </c>
      <c r="F357" s="1159" t="s">
        <v>3431</v>
      </c>
      <c r="G357" s="1165">
        <v>8853467.4264583308</v>
      </c>
      <c r="H357" s="1159"/>
      <c r="I357" s="1159" t="s">
        <v>3352</v>
      </c>
      <c r="J357" s="1166"/>
      <c r="K357" s="1167">
        <v>3.0699999999999998E-7</v>
      </c>
      <c r="L357" s="1168">
        <v>49.5</v>
      </c>
      <c r="M357" s="1169" t="s">
        <v>3430</v>
      </c>
      <c r="N357" s="1170">
        <v>4.5992242546238768E-7</v>
      </c>
      <c r="O357" s="1171">
        <v>7.5829163445540373E-6</v>
      </c>
    </row>
    <row r="358" spans="1:15" hidden="1">
      <c r="A358" s="1159" t="s">
        <v>3795</v>
      </c>
      <c r="B358" s="1159" t="s">
        <v>2135</v>
      </c>
      <c r="C358" s="1159" t="s">
        <v>2916</v>
      </c>
      <c r="D358" s="1159" t="s">
        <v>2135</v>
      </c>
      <c r="E358" s="1159" t="s">
        <v>3329</v>
      </c>
      <c r="F358" s="1159" t="s">
        <v>1000</v>
      </c>
      <c r="G358" s="1165">
        <v>119726.966911458</v>
      </c>
      <c r="H358" s="1159"/>
      <c r="I358" s="1159" t="s">
        <v>3352</v>
      </c>
      <c r="J358" s="1166"/>
      <c r="K358" s="1167">
        <v>1.24E-6</v>
      </c>
      <c r="L358" s="1168">
        <v>201</v>
      </c>
      <c r="M358" s="1169" t="s">
        <v>3430</v>
      </c>
      <c r="N358" s="1170">
        <v>2.5121552920617596E-8</v>
      </c>
      <c r="O358" s="1171">
        <v>4.1639519569379133E-7</v>
      </c>
    </row>
    <row r="359" spans="1:15" hidden="1">
      <c r="A359" s="1159" t="s">
        <v>3795</v>
      </c>
      <c r="B359" s="1159" t="s">
        <v>2135</v>
      </c>
      <c r="C359" s="1159" t="s">
        <v>2916</v>
      </c>
      <c r="D359" s="1159" t="s">
        <v>2135</v>
      </c>
      <c r="E359" s="1159" t="s">
        <v>3329</v>
      </c>
      <c r="F359" s="1159" t="s">
        <v>991</v>
      </c>
      <c r="G359" s="1165">
        <v>1795904.5036718701</v>
      </c>
      <c r="H359" s="1159"/>
      <c r="I359" s="1159" t="s">
        <v>3352</v>
      </c>
      <c r="J359" s="1166"/>
      <c r="K359" s="1167">
        <v>2.8599999999999999E-7</v>
      </c>
      <c r="L359" s="1168">
        <v>8.11</v>
      </c>
      <c r="M359" s="1169" t="s">
        <v>3430</v>
      </c>
      <c r="N359" s="1170">
        <v>8.6912469378588296E-8</v>
      </c>
      <c r="O359" s="1171">
        <v>2.5201231619974983E-7</v>
      </c>
    </row>
    <row r="360" spans="1:15" hidden="1">
      <c r="A360" s="1159" t="s">
        <v>3828</v>
      </c>
      <c r="B360" s="1159" t="s">
        <v>2136</v>
      </c>
      <c r="C360" s="1159" t="s">
        <v>2136</v>
      </c>
      <c r="D360" s="1159" t="s">
        <v>2136</v>
      </c>
      <c r="E360" s="1159"/>
      <c r="F360" s="1159" t="s">
        <v>991</v>
      </c>
      <c r="G360" s="1165">
        <v>424354449.26025701</v>
      </c>
      <c r="H360" s="1159"/>
      <c r="I360" s="1159"/>
      <c r="J360" s="1166">
        <v>1.81E-8</v>
      </c>
      <c r="K360" s="1167">
        <v>2.3400000000000001E-8</v>
      </c>
      <c r="L360" s="1168">
        <v>3.15</v>
      </c>
      <c r="M360" s="1169">
        <v>2.2782248712702969E-5</v>
      </c>
      <c r="N360" s="1170">
        <v>1.6802636575422786E-6</v>
      </c>
      <c r="O360" s="1171">
        <v>2.3823172039266727E-7</v>
      </c>
    </row>
    <row r="361" spans="1:15" hidden="1">
      <c r="A361" s="1159" t="s">
        <v>3485</v>
      </c>
      <c r="B361" s="1159" t="s">
        <v>2137</v>
      </c>
      <c r="C361" s="1159" t="s">
        <v>2917</v>
      </c>
      <c r="D361" s="1159" t="s">
        <v>2137</v>
      </c>
      <c r="E361" s="1159" t="s">
        <v>3317</v>
      </c>
      <c r="F361" s="1159" t="s">
        <v>1000</v>
      </c>
      <c r="G361" s="1165">
        <v>736339.89923455904</v>
      </c>
      <c r="H361" s="1159"/>
      <c r="I361" s="1159"/>
      <c r="J361" s="1166">
        <v>2.4200000000000002E-7</v>
      </c>
      <c r="K361" s="1167">
        <v>6.1399999999999994E-8</v>
      </c>
      <c r="L361" s="1168">
        <v>66</v>
      </c>
      <c r="M361" s="1169">
        <v>5.2854619849712764E-7</v>
      </c>
      <c r="N361" s="1170">
        <v>7.6503185951442079E-9</v>
      </c>
      <c r="O361" s="1171">
        <v>1.1292904772075183E-4</v>
      </c>
    </row>
    <row r="362" spans="1:15" hidden="1">
      <c r="A362" s="1159" t="s">
        <v>3485</v>
      </c>
      <c r="B362" s="1159" t="s">
        <v>2137</v>
      </c>
      <c r="C362" s="1159" t="s">
        <v>2917</v>
      </c>
      <c r="D362" s="1159" t="s">
        <v>2137</v>
      </c>
      <c r="E362" s="1159" t="s">
        <v>3313</v>
      </c>
      <c r="F362" s="1159" t="s">
        <v>1000</v>
      </c>
      <c r="G362" s="1165">
        <v>43188509.950741</v>
      </c>
      <c r="H362" s="1159"/>
      <c r="I362" s="1159"/>
      <c r="J362" s="1166">
        <v>2.4200000000000002E-7</v>
      </c>
      <c r="K362" s="1167">
        <v>6.1399999999999994E-8</v>
      </c>
      <c r="L362" s="1168">
        <v>66</v>
      </c>
      <c r="M362" s="1169">
        <v>3.1000795661010366E-5</v>
      </c>
      <c r="N362" s="1170">
        <v>4.4871378166005731E-7</v>
      </c>
      <c r="O362" s="1171">
        <v>2.806542517874773E-7</v>
      </c>
    </row>
    <row r="363" spans="1:15">
      <c r="A363" s="1159" t="s">
        <v>3485</v>
      </c>
      <c r="B363" s="1159" t="s">
        <v>2137</v>
      </c>
      <c r="C363" s="1159" t="s">
        <v>2137</v>
      </c>
      <c r="D363" s="1159" t="s">
        <v>2137</v>
      </c>
      <c r="E363" s="1159"/>
      <c r="F363" s="1159" t="s">
        <v>991</v>
      </c>
      <c r="G363" s="1165">
        <v>5790000000</v>
      </c>
      <c r="H363" s="1159"/>
      <c r="I363" s="1159" t="s">
        <v>3358</v>
      </c>
      <c r="J363" s="1166">
        <v>2.9700000000000003E-7</v>
      </c>
      <c r="K363" s="1167">
        <v>7.5199999999999998E-8</v>
      </c>
      <c r="L363" s="1168">
        <v>6.4000000000000001E-2</v>
      </c>
      <c r="M363" s="1169">
        <v>5.1006352375722354E-3</v>
      </c>
      <c r="N363" s="1170">
        <v>7.3676539779836324E-5</v>
      </c>
      <c r="O363" s="1171">
        <v>4.9320767744051664E-5</v>
      </c>
    </row>
    <row r="364" spans="1:15" hidden="1">
      <c r="A364" s="1159" t="s">
        <v>3798</v>
      </c>
      <c r="B364" s="1159" t="s">
        <v>2790</v>
      </c>
      <c r="C364" s="1159" t="s">
        <v>2790</v>
      </c>
      <c r="D364" s="1159" t="s">
        <v>2790</v>
      </c>
      <c r="E364" s="1159"/>
      <c r="F364" s="1159" t="s">
        <v>991</v>
      </c>
      <c r="G364" s="1165">
        <v>7200000</v>
      </c>
      <c r="H364" s="1159" t="s">
        <v>3734</v>
      </c>
      <c r="I364" s="1159" t="s">
        <v>3357</v>
      </c>
      <c r="J364" s="1166"/>
      <c r="K364" s="1167"/>
      <c r="L364" s="1168">
        <v>3940</v>
      </c>
      <c r="M364" s="1169" t="s">
        <v>3430</v>
      </c>
      <c r="N364" s="1170" t="s">
        <v>3430</v>
      </c>
      <c r="O364" s="1171">
        <v>4.9084728187667878E-4</v>
      </c>
    </row>
    <row r="365" spans="1:15" hidden="1">
      <c r="A365" s="1159" t="s">
        <v>3745</v>
      </c>
      <c r="B365" s="1159" t="s">
        <v>2791</v>
      </c>
      <c r="C365" s="1159" t="s">
        <v>2919</v>
      </c>
      <c r="D365" s="1159" t="s">
        <v>2791</v>
      </c>
      <c r="E365" s="1159" t="s">
        <v>3313</v>
      </c>
      <c r="F365" s="1159" t="s">
        <v>1000</v>
      </c>
      <c r="G365" s="1165">
        <v>99.237226664000005</v>
      </c>
      <c r="H365" s="1159"/>
      <c r="I365" s="1159"/>
      <c r="J365" s="1166">
        <v>3.4199999999999998E-5</v>
      </c>
      <c r="K365" s="1167"/>
      <c r="L365" s="1168">
        <v>11700</v>
      </c>
      <c r="M365" s="1169">
        <v>1.006676611590044E-8</v>
      </c>
      <c r="N365" s="1170" t="s">
        <v>3430</v>
      </c>
      <c r="O365" s="1171" t="s">
        <v>3430</v>
      </c>
    </row>
    <row r="366" spans="1:15" hidden="1">
      <c r="A366" s="1159" t="s">
        <v>3745</v>
      </c>
      <c r="B366" s="1159" t="s">
        <v>2791</v>
      </c>
      <c r="C366" s="1159" t="s">
        <v>2919</v>
      </c>
      <c r="D366" s="1159" t="s">
        <v>2791</v>
      </c>
      <c r="E366" s="1159" t="s">
        <v>3317</v>
      </c>
      <c r="F366" s="1159" t="s">
        <v>1000</v>
      </c>
      <c r="G366" s="1165">
        <v>10259.5000611871</v>
      </c>
      <c r="H366" s="1159"/>
      <c r="I366" s="1159"/>
      <c r="J366" s="1166">
        <v>3.4199999999999998E-5</v>
      </c>
      <c r="K366" s="1167"/>
      <c r="L366" s="1168">
        <v>11700</v>
      </c>
      <c r="M366" s="1169">
        <v>1.0407383504551661E-6</v>
      </c>
      <c r="N366" s="1170" t="s">
        <v>3430</v>
      </c>
      <c r="O366" s="1171">
        <v>1.3561522507616053E-10</v>
      </c>
    </row>
    <row r="367" spans="1:15" hidden="1">
      <c r="A367" s="1159" t="s">
        <v>3745</v>
      </c>
      <c r="B367" s="1159" t="s">
        <v>2791</v>
      </c>
      <c r="C367" s="1159" t="s">
        <v>2918</v>
      </c>
      <c r="D367" s="1159" t="s">
        <v>2791</v>
      </c>
      <c r="E367" s="1159"/>
      <c r="F367" s="1159" t="s">
        <v>991</v>
      </c>
      <c r="G367" s="1165">
        <v>3500000</v>
      </c>
      <c r="H367" s="1159"/>
      <c r="I367" s="1159" t="s">
        <v>3357</v>
      </c>
      <c r="J367" s="1166">
        <v>3.4900000000000001E-5</v>
      </c>
      <c r="K367" s="1167"/>
      <c r="L367" s="1168">
        <v>107</v>
      </c>
      <c r="M367" s="1169">
        <v>3.623120056462428E-4</v>
      </c>
      <c r="N367" s="1170" t="s">
        <v>3430</v>
      </c>
      <c r="O367" s="1171">
        <v>5.7689021495133748E-4</v>
      </c>
    </row>
    <row r="368" spans="1:15" hidden="1">
      <c r="A368" s="1159" t="s">
        <v>3801</v>
      </c>
      <c r="B368" s="1159" t="s">
        <v>2792</v>
      </c>
      <c r="C368" s="1159" t="s">
        <v>2920</v>
      </c>
      <c r="D368" s="1159"/>
      <c r="E368" s="1159"/>
      <c r="F368" s="1159" t="s">
        <v>991</v>
      </c>
      <c r="G368" s="1165">
        <v>3700000</v>
      </c>
      <c r="H368" s="1159"/>
      <c r="I368" s="1159" t="s">
        <v>3357</v>
      </c>
      <c r="J368" s="1166"/>
      <c r="K368" s="1167"/>
      <c r="L368" s="1168"/>
      <c r="M368" s="1169" t="s">
        <v>3430</v>
      </c>
      <c r="N368" s="1170" t="s">
        <v>3430</v>
      </c>
      <c r="O368" s="1171" t="s">
        <v>3430</v>
      </c>
    </row>
    <row r="369" spans="1:15" hidden="1">
      <c r="A369" s="1159" t="s">
        <v>3801</v>
      </c>
      <c r="B369" s="1159" t="s">
        <v>2792</v>
      </c>
      <c r="C369" s="1159" t="s">
        <v>2921</v>
      </c>
      <c r="D369" s="1159"/>
      <c r="E369" s="1159" t="s">
        <v>3317</v>
      </c>
      <c r="F369" s="1159" t="s">
        <v>1000</v>
      </c>
      <c r="G369" s="1165">
        <v>14284.681782666499</v>
      </c>
      <c r="H369" s="1159"/>
      <c r="I369" s="1159"/>
      <c r="J369" s="1166"/>
      <c r="K369" s="1167"/>
      <c r="L369" s="1168"/>
      <c r="M369" s="1169" t="s">
        <v>3430</v>
      </c>
      <c r="N369" s="1170" t="s">
        <v>3430</v>
      </c>
      <c r="O369" s="1171" t="s">
        <v>3430</v>
      </c>
    </row>
    <row r="370" spans="1:15" hidden="1">
      <c r="A370" s="1159" t="s">
        <v>3801</v>
      </c>
      <c r="B370" s="1159" t="s">
        <v>2792</v>
      </c>
      <c r="C370" s="1159" t="s">
        <v>2921</v>
      </c>
      <c r="D370" s="1159"/>
      <c r="E370" s="1159" t="s">
        <v>3313</v>
      </c>
      <c r="F370" s="1159" t="s">
        <v>1000</v>
      </c>
      <c r="G370" s="1165">
        <v>133.09512000000001</v>
      </c>
      <c r="H370" s="1159"/>
      <c r="I370" s="1159"/>
      <c r="J370" s="1166"/>
      <c r="K370" s="1167"/>
      <c r="L370" s="1168"/>
      <c r="M370" s="1169" t="s">
        <v>3430</v>
      </c>
      <c r="N370" s="1170" t="s">
        <v>3430</v>
      </c>
      <c r="O370" s="1171" t="s">
        <v>3430</v>
      </c>
    </row>
    <row r="371" spans="1:15" hidden="1">
      <c r="A371" s="1159" t="s">
        <v>3802</v>
      </c>
      <c r="B371" s="1159" t="s">
        <v>2793</v>
      </c>
      <c r="C371" s="1159" t="s">
        <v>2922</v>
      </c>
      <c r="D371" s="1159"/>
      <c r="E371" s="1159"/>
      <c r="F371" s="1159" t="s">
        <v>991</v>
      </c>
      <c r="G371" s="1165">
        <v>2700000</v>
      </c>
      <c r="H371" s="1159" t="s">
        <v>3734</v>
      </c>
      <c r="I371" s="1159" t="s">
        <v>3357</v>
      </c>
      <c r="J371" s="1166"/>
      <c r="K371" s="1167"/>
      <c r="L371" s="1168"/>
      <c r="M371" s="1169" t="s">
        <v>3430</v>
      </c>
      <c r="N371" s="1170" t="s">
        <v>3430</v>
      </c>
      <c r="O371" s="1171" t="s">
        <v>3430</v>
      </c>
    </row>
    <row r="372" spans="1:15" hidden="1">
      <c r="A372" s="1159" t="s">
        <v>3802</v>
      </c>
      <c r="B372" s="1159" t="s">
        <v>2793</v>
      </c>
      <c r="C372" s="1159" t="s">
        <v>2922</v>
      </c>
      <c r="D372" s="1159"/>
      <c r="E372" s="1159" t="s">
        <v>3317</v>
      </c>
      <c r="F372" s="1159" t="s">
        <v>1000</v>
      </c>
      <c r="G372" s="1165">
        <v>7989.5271462534301</v>
      </c>
      <c r="H372" s="1159"/>
      <c r="I372" s="1159"/>
      <c r="J372" s="1166"/>
      <c r="K372" s="1167"/>
      <c r="L372" s="1168"/>
      <c r="M372" s="1169" t="s">
        <v>3430</v>
      </c>
      <c r="N372" s="1170" t="s">
        <v>3430</v>
      </c>
      <c r="O372" s="1171" t="s">
        <v>3430</v>
      </c>
    </row>
    <row r="373" spans="1:15" hidden="1">
      <c r="A373" s="1159" t="s">
        <v>3802</v>
      </c>
      <c r="B373" s="1159" t="s">
        <v>2793</v>
      </c>
      <c r="C373" s="1159" t="s">
        <v>2922</v>
      </c>
      <c r="D373" s="1159"/>
      <c r="E373" s="1159" t="s">
        <v>3313</v>
      </c>
      <c r="F373" s="1159" t="s">
        <v>1000</v>
      </c>
      <c r="G373" s="1165">
        <v>81.825428239999994</v>
      </c>
      <c r="H373" s="1159"/>
      <c r="I373" s="1159"/>
      <c r="J373" s="1166"/>
      <c r="K373" s="1167"/>
      <c r="L373" s="1168"/>
      <c r="M373" s="1169" t="s">
        <v>3430</v>
      </c>
      <c r="N373" s="1170" t="s">
        <v>3430</v>
      </c>
      <c r="O373" s="1171" t="s">
        <v>3430</v>
      </c>
    </row>
    <row r="374" spans="1:15" hidden="1">
      <c r="A374" s="1159" t="s">
        <v>3802</v>
      </c>
      <c r="B374" s="1159" t="s">
        <v>2793</v>
      </c>
      <c r="C374" s="1159" t="s">
        <v>2922</v>
      </c>
      <c r="D374" s="1159"/>
      <c r="E374" s="1159"/>
      <c r="F374" s="1159" t="s">
        <v>3431</v>
      </c>
      <c r="G374" s="1165">
        <v>0</v>
      </c>
      <c r="H374" s="1159"/>
      <c r="I374" s="1159"/>
      <c r="J374" s="1166"/>
      <c r="K374" s="1167"/>
      <c r="L374" s="1168"/>
      <c r="M374" s="1169" t="s">
        <v>3430</v>
      </c>
      <c r="N374" s="1170" t="s">
        <v>3430</v>
      </c>
      <c r="O374" s="1171" t="s">
        <v>3430</v>
      </c>
    </row>
    <row r="375" spans="1:15" hidden="1">
      <c r="A375" s="1159" t="s">
        <v>3803</v>
      </c>
      <c r="B375" s="1159" t="s">
        <v>2794</v>
      </c>
      <c r="C375" s="1159" t="s">
        <v>2923</v>
      </c>
      <c r="D375" s="1159"/>
      <c r="E375" s="1159"/>
      <c r="F375" s="1159" t="s">
        <v>991</v>
      </c>
      <c r="G375" s="1165">
        <v>2900000</v>
      </c>
      <c r="H375" s="1159"/>
      <c r="I375" s="1159" t="s">
        <v>3357</v>
      </c>
      <c r="J375" s="1166"/>
      <c r="K375" s="1167"/>
      <c r="L375" s="1168"/>
      <c r="M375" s="1169" t="s">
        <v>3430</v>
      </c>
      <c r="N375" s="1170" t="s">
        <v>3430</v>
      </c>
      <c r="O375" s="1171" t="s">
        <v>3430</v>
      </c>
    </row>
    <row r="376" spans="1:15" hidden="1">
      <c r="A376" s="1159" t="s">
        <v>3803</v>
      </c>
      <c r="B376" s="1159" t="s">
        <v>2794</v>
      </c>
      <c r="C376" s="1159" t="s">
        <v>2924</v>
      </c>
      <c r="D376" s="1159"/>
      <c r="E376" s="1159" t="s">
        <v>3317</v>
      </c>
      <c r="F376" s="1159" t="s">
        <v>1000</v>
      </c>
      <c r="G376" s="1165">
        <v>7175.60716780655</v>
      </c>
      <c r="H376" s="1159"/>
      <c r="I376" s="1159"/>
      <c r="J376" s="1166"/>
      <c r="K376" s="1167"/>
      <c r="L376" s="1168"/>
      <c r="M376" s="1169" t="s">
        <v>3430</v>
      </c>
      <c r="N376" s="1170" t="s">
        <v>3430</v>
      </c>
      <c r="O376" s="1171" t="s">
        <v>3430</v>
      </c>
    </row>
    <row r="377" spans="1:15" hidden="1">
      <c r="A377" s="1159" t="s">
        <v>3803</v>
      </c>
      <c r="B377" s="1159" t="s">
        <v>2794</v>
      </c>
      <c r="C377" s="1159" t="s">
        <v>2924</v>
      </c>
      <c r="D377" s="1159"/>
      <c r="E377" s="1159" t="s">
        <v>3313</v>
      </c>
      <c r="F377" s="1159" t="s">
        <v>1000</v>
      </c>
      <c r="G377" s="1165">
        <v>94.92877412</v>
      </c>
      <c r="H377" s="1159"/>
      <c r="I377" s="1159"/>
      <c r="J377" s="1166"/>
      <c r="K377" s="1167"/>
      <c r="L377" s="1168"/>
      <c r="M377" s="1169" t="s">
        <v>3430</v>
      </c>
      <c r="N377" s="1170" t="s">
        <v>3430</v>
      </c>
      <c r="O377" s="1171" t="s">
        <v>3430</v>
      </c>
    </row>
    <row r="378" spans="1:15" hidden="1">
      <c r="A378" s="1159" t="s">
        <v>3804</v>
      </c>
      <c r="B378" s="1159" t="s">
        <v>2795</v>
      </c>
      <c r="C378" s="1159" t="s">
        <v>2925</v>
      </c>
      <c r="D378" s="1159" t="s">
        <v>2795</v>
      </c>
      <c r="E378" s="1159"/>
      <c r="F378" s="1159" t="s">
        <v>991</v>
      </c>
      <c r="G378" s="1165">
        <v>29268832.148481499</v>
      </c>
      <c r="H378" s="1159"/>
      <c r="I378" s="1159"/>
      <c r="J378" s="1166"/>
      <c r="K378" s="1167"/>
      <c r="L378" s="1168">
        <v>2.82</v>
      </c>
      <c r="M378" s="1169" t="s">
        <v>3430</v>
      </c>
      <c r="N378" s="1170" t="s">
        <v>3430</v>
      </c>
      <c r="O378" s="1171">
        <v>1.4281445750380374E-6</v>
      </c>
    </row>
    <row r="379" spans="1:15" hidden="1">
      <c r="A379" s="1159" t="s">
        <v>3805</v>
      </c>
      <c r="B379" s="1159" t="s">
        <v>2138</v>
      </c>
      <c r="C379" s="1159" t="s">
        <v>2926</v>
      </c>
      <c r="D379" s="1159" t="s">
        <v>2138</v>
      </c>
      <c r="E379" s="1159" t="s">
        <v>3329</v>
      </c>
      <c r="F379" s="1159" t="s">
        <v>1000</v>
      </c>
      <c r="G379" s="1165">
        <v>938.69527463541704</v>
      </c>
      <c r="H379" s="1172"/>
      <c r="I379" s="1159" t="s">
        <v>3352</v>
      </c>
      <c r="J379" s="1166"/>
      <c r="K379" s="1167"/>
      <c r="L379" s="1168">
        <v>3380</v>
      </c>
      <c r="M379" s="1169" t="s">
        <v>3430</v>
      </c>
      <c r="N379" s="1170" t="s">
        <v>3430</v>
      </c>
      <c r="O379" s="1171">
        <v>5.489831364003934E-8</v>
      </c>
    </row>
    <row r="380" spans="1:15" hidden="1">
      <c r="A380" s="1159" t="s">
        <v>3805</v>
      </c>
      <c r="B380" s="1159" t="s">
        <v>2138</v>
      </c>
      <c r="C380" s="1159" t="s">
        <v>2926</v>
      </c>
      <c r="D380" s="1159" t="s">
        <v>2138</v>
      </c>
      <c r="E380" s="1159" t="s">
        <v>3329</v>
      </c>
      <c r="F380" s="1159" t="s">
        <v>991</v>
      </c>
      <c r="G380" s="1165">
        <v>14080.4291221354</v>
      </c>
      <c r="H380" s="1172"/>
      <c r="I380" s="1159" t="s">
        <v>3352</v>
      </c>
      <c r="J380" s="1166"/>
      <c r="K380" s="1167"/>
      <c r="L380" s="1168">
        <v>34.4</v>
      </c>
      <c r="M380" s="1169" t="s">
        <v>3430</v>
      </c>
      <c r="N380" s="1170" t="s">
        <v>3430</v>
      </c>
      <c r="O380" s="1171">
        <v>8.3809259892010102E-9</v>
      </c>
    </row>
    <row r="381" spans="1:15" hidden="1">
      <c r="A381" s="1159" t="s">
        <v>3805</v>
      </c>
      <c r="B381" s="1159" t="s">
        <v>2138</v>
      </c>
      <c r="C381" s="1159" t="s">
        <v>2926</v>
      </c>
      <c r="D381" s="1159" t="s">
        <v>2138</v>
      </c>
      <c r="E381" s="1159" t="s">
        <v>3329</v>
      </c>
      <c r="F381" s="1159" t="s">
        <v>3431</v>
      </c>
      <c r="G381" s="1165">
        <v>18773.905495312501</v>
      </c>
      <c r="H381" s="1172"/>
      <c r="I381" s="1159" t="s">
        <v>3352</v>
      </c>
      <c r="J381" s="1166"/>
      <c r="K381" s="1167"/>
      <c r="L381" s="1168">
        <v>6.38</v>
      </c>
      <c r="M381" s="1169" t="s">
        <v>3430</v>
      </c>
      <c r="N381" s="1170" t="s">
        <v>3430</v>
      </c>
      <c r="O381" s="1171">
        <v>2.0724925507221003E-9</v>
      </c>
    </row>
    <row r="382" spans="1:15" hidden="1">
      <c r="A382" s="1159" t="s">
        <v>3806</v>
      </c>
      <c r="B382" s="1159" t="s">
        <v>2139</v>
      </c>
      <c r="C382" s="1159" t="s">
        <v>2927</v>
      </c>
      <c r="D382" s="1159" t="s">
        <v>2139</v>
      </c>
      <c r="E382" s="1159" t="s">
        <v>3329</v>
      </c>
      <c r="F382" s="1159" t="s">
        <v>3431</v>
      </c>
      <c r="G382" s="1165">
        <v>1061614.22523219</v>
      </c>
      <c r="H382" s="1172"/>
      <c r="I382" s="1159" t="s">
        <v>3352</v>
      </c>
      <c r="J382" s="1166"/>
      <c r="K382" s="1167"/>
      <c r="L382" s="1168">
        <v>1.1100000000000001</v>
      </c>
      <c r="M382" s="1169" t="s">
        <v>3430</v>
      </c>
      <c r="N382" s="1170" t="s">
        <v>3430</v>
      </c>
      <c r="O382" s="1171">
        <v>2.0389537757723098E-8</v>
      </c>
    </row>
    <row r="383" spans="1:15" hidden="1">
      <c r="A383" s="1159" t="s">
        <v>3806</v>
      </c>
      <c r="B383" s="1159" t="s">
        <v>2139</v>
      </c>
      <c r="C383" s="1159" t="s">
        <v>2927</v>
      </c>
      <c r="D383" s="1159" t="s">
        <v>2139</v>
      </c>
      <c r="E383" s="1159" t="s">
        <v>3329</v>
      </c>
      <c r="F383" s="1159" t="s">
        <v>1000</v>
      </c>
      <c r="G383" s="1165">
        <v>15346.459348046899</v>
      </c>
      <c r="H383" s="1172"/>
      <c r="I383" s="1159" t="s">
        <v>3352</v>
      </c>
      <c r="J383" s="1166"/>
      <c r="K383" s="1167"/>
      <c r="L383" s="1168">
        <v>49.2</v>
      </c>
      <c r="M383" s="1169" t="s">
        <v>3430</v>
      </c>
      <c r="N383" s="1170" t="s">
        <v>3430</v>
      </c>
      <c r="O383" s="1171">
        <v>1.3064445099585894E-8</v>
      </c>
    </row>
    <row r="384" spans="1:15" hidden="1">
      <c r="A384" s="1159" t="s">
        <v>3806</v>
      </c>
      <c r="B384" s="1159" t="s">
        <v>2139</v>
      </c>
      <c r="C384" s="1159" t="s">
        <v>2927</v>
      </c>
      <c r="D384" s="1159" t="s">
        <v>2139</v>
      </c>
      <c r="E384" s="1159" t="s">
        <v>3329</v>
      </c>
      <c r="F384" s="1159" t="s">
        <v>991</v>
      </c>
      <c r="G384" s="1165">
        <v>230196.890234297</v>
      </c>
      <c r="H384" s="1172"/>
      <c r="I384" s="1159" t="s">
        <v>3352</v>
      </c>
      <c r="J384" s="1166"/>
      <c r="K384" s="1167"/>
      <c r="L384" s="1168">
        <v>0.55600000000000005</v>
      </c>
      <c r="M384" s="1169" t="s">
        <v>3430</v>
      </c>
      <c r="N384" s="1170" t="s">
        <v>3430</v>
      </c>
      <c r="O384" s="1171">
        <v>2.2145827670117986E-9</v>
      </c>
    </row>
    <row r="385" spans="1:15" hidden="1">
      <c r="A385" s="1159" t="s">
        <v>3807</v>
      </c>
      <c r="B385" s="1159" t="s">
        <v>2140</v>
      </c>
      <c r="C385" s="1159" t="s">
        <v>2928</v>
      </c>
      <c r="D385" s="1159" t="s">
        <v>2140</v>
      </c>
      <c r="E385" s="1159"/>
      <c r="F385" s="1159" t="s">
        <v>991</v>
      </c>
      <c r="G385" s="1165">
        <v>23550257.164536901</v>
      </c>
      <c r="H385" s="1159"/>
      <c r="I385" s="1159"/>
      <c r="J385" s="1166"/>
      <c r="K385" s="1167"/>
      <c r="L385" s="1168">
        <v>7.24</v>
      </c>
      <c r="M385" s="1169" t="s">
        <v>3430</v>
      </c>
      <c r="N385" s="1170" t="s">
        <v>3430</v>
      </c>
      <c r="O385" s="1171">
        <v>2.9502029451839524E-6</v>
      </c>
    </row>
    <row r="386" spans="1:15" hidden="1">
      <c r="A386" s="1159" t="s">
        <v>3808</v>
      </c>
      <c r="B386" s="1159" t="s">
        <v>2627</v>
      </c>
      <c r="C386" s="1159"/>
      <c r="D386" s="1159"/>
      <c r="E386" s="1159"/>
      <c r="F386" s="1159" t="s">
        <v>1000</v>
      </c>
      <c r="G386" s="1165">
        <v>1906488.1681694901</v>
      </c>
      <c r="H386" s="1159"/>
      <c r="I386" s="1159"/>
      <c r="J386" s="1166"/>
      <c r="K386" s="1167"/>
      <c r="L386" s="1168"/>
      <c r="M386" s="1169" t="s">
        <v>3430</v>
      </c>
      <c r="N386" s="1170" t="s">
        <v>3430</v>
      </c>
      <c r="O386" s="1171" t="s">
        <v>3430</v>
      </c>
    </row>
    <row r="387" spans="1:15" hidden="1">
      <c r="A387" s="1159" t="s">
        <v>3809</v>
      </c>
      <c r="B387" s="1159" t="s">
        <v>2141</v>
      </c>
      <c r="C387" s="1159" t="s">
        <v>2929</v>
      </c>
      <c r="D387" s="1159" t="s">
        <v>2141</v>
      </c>
      <c r="E387" s="1159" t="s">
        <v>3329</v>
      </c>
      <c r="F387" s="1159" t="s">
        <v>1000</v>
      </c>
      <c r="G387" s="1165">
        <v>15324.931320703099</v>
      </c>
      <c r="H387" s="1159"/>
      <c r="I387" s="1159" t="s">
        <v>3352</v>
      </c>
      <c r="J387" s="1166"/>
      <c r="K387" s="1167"/>
      <c r="L387" s="1168">
        <v>221000</v>
      </c>
      <c r="M387" s="1169" t="s">
        <v>3430</v>
      </c>
      <c r="N387" s="1170" t="s">
        <v>3430</v>
      </c>
      <c r="O387" s="1171">
        <v>5.8601466275407902E-5</v>
      </c>
    </row>
    <row r="388" spans="1:15" hidden="1">
      <c r="A388" s="1159" t="s">
        <v>3809</v>
      </c>
      <c r="B388" s="1159" t="s">
        <v>2141</v>
      </c>
      <c r="C388" s="1159" t="s">
        <v>2929</v>
      </c>
      <c r="D388" s="1159" t="s">
        <v>2141</v>
      </c>
      <c r="E388" s="1159" t="s">
        <v>3329</v>
      </c>
      <c r="F388" s="1159" t="s">
        <v>991</v>
      </c>
      <c r="G388" s="1165">
        <v>229873.969822396</v>
      </c>
      <c r="H388" s="1159"/>
      <c r="I388" s="1159" t="s">
        <v>3352</v>
      </c>
      <c r="J388" s="1166"/>
      <c r="K388" s="1167"/>
      <c r="L388" s="1168">
        <v>8380</v>
      </c>
      <c r="M388" s="1169" t="s">
        <v>3430</v>
      </c>
      <c r="N388" s="1170" t="s">
        <v>3430</v>
      </c>
      <c r="O388" s="1171">
        <v>3.3331241227142472E-5</v>
      </c>
    </row>
    <row r="389" spans="1:15" hidden="1">
      <c r="A389" s="1159" t="s">
        <v>3809</v>
      </c>
      <c r="B389" s="1159" t="s">
        <v>2141</v>
      </c>
      <c r="C389" s="1159" t="s">
        <v>2929</v>
      </c>
      <c r="D389" s="1159" t="s">
        <v>2141</v>
      </c>
      <c r="E389" s="1159" t="s">
        <v>3329</v>
      </c>
      <c r="F389" s="1159" t="s">
        <v>3431</v>
      </c>
      <c r="G389" s="1165">
        <v>1133626.0897428901</v>
      </c>
      <c r="H389" s="1159"/>
      <c r="I389" s="1159" t="s">
        <v>3352</v>
      </c>
      <c r="J389" s="1166"/>
      <c r="K389" s="1167"/>
      <c r="L389" s="1168">
        <v>741</v>
      </c>
      <c r="M389" s="1169" t="s">
        <v>3430</v>
      </c>
      <c r="N389" s="1170" t="s">
        <v>3430</v>
      </c>
      <c r="O389" s="1171">
        <v>1.4534687959946281E-5</v>
      </c>
    </row>
    <row r="390" spans="1:15" hidden="1">
      <c r="A390" s="1159" t="s">
        <v>3810</v>
      </c>
      <c r="B390" s="1159" t="s">
        <v>2142</v>
      </c>
      <c r="C390" s="1159" t="s">
        <v>2930</v>
      </c>
      <c r="D390" s="1159" t="s">
        <v>2142</v>
      </c>
      <c r="E390" s="1159" t="s">
        <v>3329</v>
      </c>
      <c r="F390" s="1159" t="s">
        <v>1000</v>
      </c>
      <c r="G390" s="1165">
        <v>1915.8326872135401</v>
      </c>
      <c r="H390" s="1159"/>
      <c r="I390" s="1159" t="s">
        <v>3352</v>
      </c>
      <c r="J390" s="1166"/>
      <c r="K390" s="1167">
        <v>1.3899999999999999E-4</v>
      </c>
      <c r="L390" s="1168">
        <v>6610000</v>
      </c>
      <c r="M390" s="1169" t="s">
        <v>3430</v>
      </c>
      <c r="N390" s="1170">
        <v>4.5061453449520628E-8</v>
      </c>
      <c r="O390" s="1171">
        <v>2.1911732146064601E-4</v>
      </c>
    </row>
    <row r="391" spans="1:15" hidden="1">
      <c r="A391" s="1159" t="s">
        <v>3810</v>
      </c>
      <c r="B391" s="1159" t="s">
        <v>2142</v>
      </c>
      <c r="C391" s="1159" t="s">
        <v>2930</v>
      </c>
      <c r="D391" s="1159" t="s">
        <v>2142</v>
      </c>
      <c r="E391" s="1159" t="s">
        <v>3329</v>
      </c>
      <c r="F391" s="1159" t="s">
        <v>991</v>
      </c>
      <c r="G391" s="1165">
        <v>28737.490308958299</v>
      </c>
      <c r="H391" s="1159"/>
      <c r="I391" s="1159" t="s">
        <v>3352</v>
      </c>
      <c r="J391" s="1166"/>
      <c r="K391" s="1167">
        <v>6.6000000000000003E-6</v>
      </c>
      <c r="L391" s="1168">
        <v>104000</v>
      </c>
      <c r="M391" s="1169" t="s">
        <v>3430</v>
      </c>
      <c r="N391" s="1170">
        <v>3.2094128716689033E-8</v>
      </c>
      <c r="O391" s="1171">
        <v>5.1713013840785253E-5</v>
      </c>
    </row>
    <row r="392" spans="1:15" hidden="1">
      <c r="A392" s="1159" t="s">
        <v>3810</v>
      </c>
      <c r="B392" s="1159" t="s">
        <v>2142</v>
      </c>
      <c r="C392" s="1159" t="s">
        <v>2930</v>
      </c>
      <c r="D392" s="1159" t="s">
        <v>2142</v>
      </c>
      <c r="E392" s="1159" t="s">
        <v>3329</v>
      </c>
      <c r="F392" s="1159" t="s">
        <v>3431</v>
      </c>
      <c r="G392" s="1165">
        <v>38316.653749791702</v>
      </c>
      <c r="H392" s="1159"/>
      <c r="I392" s="1159" t="s">
        <v>3352</v>
      </c>
      <c r="J392" s="1166"/>
      <c r="K392" s="1167">
        <v>1.2800000000000001E-7</v>
      </c>
      <c r="L392" s="1168">
        <v>5730</v>
      </c>
      <c r="M392" s="1169" t="s">
        <v>3430</v>
      </c>
      <c r="N392" s="1170">
        <v>8.2990878307477843E-10</v>
      </c>
      <c r="O392" s="1171">
        <v>3.7989175556744563E-6</v>
      </c>
    </row>
    <row r="393" spans="1:15" hidden="1">
      <c r="A393" s="1159" t="s">
        <v>3811</v>
      </c>
      <c r="B393" s="1159" t="s">
        <v>2143</v>
      </c>
      <c r="C393" s="1159" t="s">
        <v>2931</v>
      </c>
      <c r="D393" s="1159" t="s">
        <v>2143</v>
      </c>
      <c r="E393" s="1159" t="s">
        <v>3329</v>
      </c>
      <c r="F393" s="1159" t="s">
        <v>1000</v>
      </c>
      <c r="G393" s="1165">
        <v>1915.8326872135401</v>
      </c>
      <c r="H393" s="1159"/>
      <c r="I393" s="1159" t="s">
        <v>3352</v>
      </c>
      <c r="J393" s="1166"/>
      <c r="K393" s="1167">
        <v>2.3599999999999999E-6</v>
      </c>
      <c r="L393" s="1168">
        <v>1480000</v>
      </c>
      <c r="M393" s="1169" t="s">
        <v>3430</v>
      </c>
      <c r="N393" s="1170">
        <v>7.6507215928682507E-10</v>
      </c>
      <c r="O393" s="1171">
        <v>4.9061064411763395E-5</v>
      </c>
    </row>
    <row r="394" spans="1:15" hidden="1">
      <c r="A394" s="1159" t="s">
        <v>3811</v>
      </c>
      <c r="B394" s="1159" t="s">
        <v>2143</v>
      </c>
      <c r="C394" s="1159" t="s">
        <v>2931</v>
      </c>
      <c r="D394" s="1159" t="s">
        <v>2143</v>
      </c>
      <c r="E394" s="1159" t="s">
        <v>3329</v>
      </c>
      <c r="F394" s="1159" t="s">
        <v>991</v>
      </c>
      <c r="G394" s="1165">
        <v>28737.490308958299</v>
      </c>
      <c r="H394" s="1159"/>
      <c r="I394" s="1159" t="s">
        <v>3352</v>
      </c>
      <c r="J394" s="1166"/>
      <c r="K394" s="1167">
        <v>3.7300000000000002E-7</v>
      </c>
      <c r="L394" s="1168">
        <v>10200</v>
      </c>
      <c r="M394" s="1169" t="s">
        <v>3430</v>
      </c>
      <c r="N394" s="1170">
        <v>1.8138045471704559E-9</v>
      </c>
      <c r="O394" s="1171">
        <v>5.0718532805385542E-6</v>
      </c>
    </row>
    <row r="395" spans="1:15" hidden="1">
      <c r="A395" s="1159" t="s">
        <v>3811</v>
      </c>
      <c r="B395" s="1159" t="s">
        <v>2143</v>
      </c>
      <c r="C395" s="1159" t="s">
        <v>2931</v>
      </c>
      <c r="D395" s="1159" t="s">
        <v>2143</v>
      </c>
      <c r="E395" s="1159" t="s">
        <v>3329</v>
      </c>
      <c r="F395" s="1159" t="s">
        <v>3431</v>
      </c>
      <c r="G395" s="1165">
        <v>38316.653749791702</v>
      </c>
      <c r="H395" s="1159"/>
      <c r="I395" s="1159" t="s">
        <v>3352</v>
      </c>
      <c r="J395" s="1166"/>
      <c r="K395" s="1167">
        <v>6.9299999999999999E-10</v>
      </c>
      <c r="L395" s="1168">
        <v>426</v>
      </c>
      <c r="M395" s="1169" t="s">
        <v>3430</v>
      </c>
      <c r="N395" s="1170">
        <v>4.4931780208657922E-12</v>
      </c>
      <c r="O395" s="1171">
        <v>2.82432614086792E-7</v>
      </c>
    </row>
    <row r="396" spans="1:15" hidden="1">
      <c r="A396" s="1159" t="s">
        <v>3812</v>
      </c>
      <c r="B396" s="1159" t="s">
        <v>2144</v>
      </c>
      <c r="C396" s="1159" t="s">
        <v>2932</v>
      </c>
      <c r="D396" s="1159" t="s">
        <v>2144</v>
      </c>
      <c r="E396" s="1159" t="s">
        <v>3329</v>
      </c>
      <c r="F396" s="1159" t="s">
        <v>1000</v>
      </c>
      <c r="G396" s="1165">
        <v>6700.1909713281302</v>
      </c>
      <c r="H396" s="1159"/>
      <c r="I396" s="1159" t="s">
        <v>3352</v>
      </c>
      <c r="J396" s="1166"/>
      <c r="K396" s="1167">
        <v>2.1199999999999999E-7</v>
      </c>
      <c r="L396" s="1168">
        <v>2.73E-5</v>
      </c>
      <c r="M396" s="1169" t="s">
        <v>3430</v>
      </c>
      <c r="N396" s="1170">
        <v>2.403564931418121E-10</v>
      </c>
      <c r="O396" s="1171">
        <v>3.1649547154835873E-15</v>
      </c>
    </row>
    <row r="397" spans="1:15" hidden="1">
      <c r="A397" s="1159" t="s">
        <v>3812</v>
      </c>
      <c r="B397" s="1159" t="s">
        <v>2144</v>
      </c>
      <c r="C397" s="1159" t="s">
        <v>2932</v>
      </c>
      <c r="D397" s="1159" t="s">
        <v>2144</v>
      </c>
      <c r="E397" s="1159" t="s">
        <v>3329</v>
      </c>
      <c r="F397" s="1159" t="s">
        <v>991</v>
      </c>
      <c r="G397" s="1165">
        <v>100502.86458333299</v>
      </c>
      <c r="H397" s="1159"/>
      <c r="I397" s="1159" t="s">
        <v>3352</v>
      </c>
      <c r="J397" s="1166"/>
      <c r="K397" s="1167">
        <v>1.2E-5</v>
      </c>
      <c r="L397" s="1168">
        <v>8.4399999999999999E-7</v>
      </c>
      <c r="M397" s="1169" t="s">
        <v>3430</v>
      </c>
      <c r="N397" s="1170">
        <v>2.0407626778914777E-7</v>
      </c>
      <c r="O397" s="1171">
        <v>1.4677042748486779E-15</v>
      </c>
    </row>
    <row r="398" spans="1:15" hidden="1">
      <c r="A398" s="1159" t="s">
        <v>3812</v>
      </c>
      <c r="B398" s="1159" t="s">
        <v>2144</v>
      </c>
      <c r="C398" s="1159" t="s">
        <v>2932</v>
      </c>
      <c r="D398" s="1159" t="s">
        <v>2144</v>
      </c>
      <c r="E398" s="1159" t="s">
        <v>3329</v>
      </c>
      <c r="F398" s="1159" t="s">
        <v>3431</v>
      </c>
      <c r="G398" s="1165">
        <v>134003.81945408901</v>
      </c>
      <c r="H398" s="1159"/>
      <c r="I398" s="1159" t="s">
        <v>3352</v>
      </c>
      <c r="J398" s="1166"/>
      <c r="K398" s="1167">
        <v>9.0600000000000002E-11</v>
      </c>
      <c r="L398" s="1168">
        <v>1.16E-8</v>
      </c>
      <c r="M398" s="1169" t="s">
        <v>3430</v>
      </c>
      <c r="N398" s="1170">
        <v>2.0543677625586185E-12</v>
      </c>
      <c r="O398" s="1171">
        <v>2.6896318466777371E-17</v>
      </c>
    </row>
    <row r="399" spans="1:15" hidden="1">
      <c r="A399" s="1159" t="s">
        <v>3813</v>
      </c>
      <c r="B399" s="1159" t="s">
        <v>2628</v>
      </c>
      <c r="C399" s="1159"/>
      <c r="D399" s="1159"/>
      <c r="E399" s="1159" t="s">
        <v>3329</v>
      </c>
      <c r="F399" s="1159" t="s">
        <v>991</v>
      </c>
      <c r="G399" s="1165">
        <v>415975.13909403601</v>
      </c>
      <c r="H399" s="1172"/>
      <c r="I399" s="1159" t="s">
        <v>3352</v>
      </c>
      <c r="J399" s="1166"/>
      <c r="K399" s="1167"/>
      <c r="L399" s="1168"/>
      <c r="M399" s="1169" t="s">
        <v>3430</v>
      </c>
      <c r="N399" s="1170" t="s">
        <v>3430</v>
      </c>
      <c r="O399" s="1171" t="s">
        <v>3430</v>
      </c>
    </row>
    <row r="400" spans="1:15" hidden="1">
      <c r="A400" s="1159" t="s">
        <v>3813</v>
      </c>
      <c r="B400" s="1159" t="s">
        <v>2628</v>
      </c>
      <c r="C400" s="1159"/>
      <c r="D400" s="1159"/>
      <c r="E400" s="1159" t="s">
        <v>3329</v>
      </c>
      <c r="F400" s="1159" t="s">
        <v>3431</v>
      </c>
      <c r="G400" s="1165">
        <v>554633.51905570296</v>
      </c>
      <c r="H400" s="1172"/>
      <c r="I400" s="1159" t="s">
        <v>3352</v>
      </c>
      <c r="J400" s="1166"/>
      <c r="K400" s="1167"/>
      <c r="L400" s="1168"/>
      <c r="M400" s="1169" t="s">
        <v>3430</v>
      </c>
      <c r="N400" s="1170" t="s">
        <v>3430</v>
      </c>
      <c r="O400" s="1171" t="s">
        <v>3430</v>
      </c>
    </row>
    <row r="401" spans="1:15" hidden="1">
      <c r="A401" s="1159" t="s">
        <v>3813</v>
      </c>
      <c r="B401" s="1159" t="s">
        <v>2628</v>
      </c>
      <c r="C401" s="1159"/>
      <c r="D401" s="1159"/>
      <c r="E401" s="1159" t="s">
        <v>3329</v>
      </c>
      <c r="F401" s="1159" t="s">
        <v>1000</v>
      </c>
      <c r="G401" s="1165">
        <v>27731.675947395801</v>
      </c>
      <c r="H401" s="1172"/>
      <c r="I401" s="1159" t="s">
        <v>3352</v>
      </c>
      <c r="J401" s="1166"/>
      <c r="K401" s="1167"/>
      <c r="L401" s="1168"/>
      <c r="M401" s="1169" t="s">
        <v>3430</v>
      </c>
      <c r="N401" s="1170" t="s">
        <v>3430</v>
      </c>
      <c r="O401" s="1171" t="s">
        <v>3430</v>
      </c>
    </row>
    <row r="402" spans="1:15" hidden="1">
      <c r="A402" s="1159" t="s">
        <v>3814</v>
      </c>
      <c r="B402" s="1159" t="s">
        <v>2145</v>
      </c>
      <c r="C402" s="1159" t="s">
        <v>2933</v>
      </c>
      <c r="D402" s="1159" t="s">
        <v>2145</v>
      </c>
      <c r="E402" s="1159" t="s">
        <v>3329</v>
      </c>
      <c r="F402" s="1159" t="s">
        <v>3431</v>
      </c>
      <c r="G402" s="1165">
        <v>769673.993065104</v>
      </c>
      <c r="H402" s="1172"/>
      <c r="I402" s="1159" t="s">
        <v>3352</v>
      </c>
      <c r="J402" s="1166"/>
      <c r="K402" s="1167"/>
      <c r="L402" s="1168">
        <v>893</v>
      </c>
      <c r="M402" s="1169" t="s">
        <v>3430</v>
      </c>
      <c r="N402" s="1170" t="s">
        <v>3430</v>
      </c>
      <c r="O402" s="1171">
        <v>1.189257621166343E-5</v>
      </c>
    </row>
    <row r="403" spans="1:15" hidden="1">
      <c r="A403" s="1159" t="s">
        <v>3814</v>
      </c>
      <c r="B403" s="1159" t="s">
        <v>2145</v>
      </c>
      <c r="C403" s="1159" t="s">
        <v>2933</v>
      </c>
      <c r="D403" s="1159" t="s">
        <v>2145</v>
      </c>
      <c r="E403" s="1159" t="s">
        <v>3329</v>
      </c>
      <c r="F403" s="1159" t="s">
        <v>991</v>
      </c>
      <c r="G403" s="1165">
        <v>195994.40104166701</v>
      </c>
      <c r="H403" s="1172"/>
      <c r="I403" s="1159" t="s">
        <v>3352</v>
      </c>
      <c r="J403" s="1166"/>
      <c r="K403" s="1167"/>
      <c r="L403" s="1168">
        <v>303</v>
      </c>
      <c r="M403" s="1169" t="s">
        <v>3430</v>
      </c>
      <c r="N403" s="1170" t="s">
        <v>3430</v>
      </c>
      <c r="O403" s="1171">
        <v>1.0275523710289072E-6</v>
      </c>
    </row>
    <row r="404" spans="1:15" hidden="1">
      <c r="A404" s="1159" t="s">
        <v>3814</v>
      </c>
      <c r="B404" s="1159" t="s">
        <v>2145</v>
      </c>
      <c r="C404" s="1159" t="s">
        <v>2933</v>
      </c>
      <c r="D404" s="1159" t="s">
        <v>2145</v>
      </c>
      <c r="E404" s="1159" t="s">
        <v>3329</v>
      </c>
      <c r="F404" s="1159" t="s">
        <v>1000</v>
      </c>
      <c r="G404" s="1165">
        <v>13066.2934034635</v>
      </c>
      <c r="H404" s="1172"/>
      <c r="I404" s="1159" t="s">
        <v>3352</v>
      </c>
      <c r="J404" s="1166"/>
      <c r="K404" s="1167"/>
      <c r="L404" s="1168">
        <v>3910</v>
      </c>
      <c r="M404" s="1169" t="s">
        <v>3430</v>
      </c>
      <c r="N404" s="1170" t="s">
        <v>3430</v>
      </c>
      <c r="O404" s="1171">
        <v>8.8398894850030166E-7</v>
      </c>
    </row>
    <row r="405" spans="1:15" hidden="1">
      <c r="A405" s="1173" t="s">
        <v>3778</v>
      </c>
      <c r="B405" s="1159" t="s">
        <v>2629</v>
      </c>
      <c r="C405" s="1159"/>
      <c r="D405" s="1159"/>
      <c r="E405" s="1159"/>
      <c r="F405" s="1159" t="s">
        <v>1000</v>
      </c>
      <c r="G405" s="1165">
        <v>2944.1505763315099</v>
      </c>
      <c r="H405" s="1159" t="s">
        <v>4274</v>
      </c>
      <c r="I405" s="1159"/>
      <c r="J405" s="1166">
        <v>9.4300000000000004E-8</v>
      </c>
      <c r="K405" s="1167">
        <v>2.8E-5</v>
      </c>
      <c r="L405" s="1168"/>
      <c r="M405" s="1169">
        <v>8.2349499592452233E-10</v>
      </c>
      <c r="N405" s="1170">
        <v>1.3949250260761545E-8</v>
      </c>
      <c r="O405" s="1171">
        <v>2.6291126069464695E-5</v>
      </c>
    </row>
    <row r="406" spans="1:15" hidden="1">
      <c r="A406" s="1159" t="s">
        <v>3815</v>
      </c>
      <c r="B406" s="1159" t="s">
        <v>2146</v>
      </c>
      <c r="C406" s="1159" t="s">
        <v>2934</v>
      </c>
      <c r="D406" s="1159" t="s">
        <v>2146</v>
      </c>
      <c r="E406" s="1159" t="s">
        <v>3329</v>
      </c>
      <c r="F406" s="1159" t="s">
        <v>1000</v>
      </c>
      <c r="G406" s="1165">
        <v>95912.423664270798</v>
      </c>
      <c r="H406" s="1172"/>
      <c r="I406" s="1159" t="s">
        <v>3352</v>
      </c>
      <c r="J406" s="1166"/>
      <c r="K406" s="1167"/>
      <c r="L406" s="1168">
        <v>22100</v>
      </c>
      <c r="M406" s="1169" t="s">
        <v>3430</v>
      </c>
      <c r="N406" s="1170" t="s">
        <v>3430</v>
      </c>
      <c r="O406" s="1171">
        <v>3.6676240455063452E-5</v>
      </c>
    </row>
    <row r="407" spans="1:15" hidden="1">
      <c r="A407" s="1159" t="s">
        <v>3815</v>
      </c>
      <c r="B407" s="1159" t="s">
        <v>2146</v>
      </c>
      <c r="C407" s="1159" t="s">
        <v>2934</v>
      </c>
      <c r="D407" s="1159" t="s">
        <v>2146</v>
      </c>
      <c r="E407" s="1159" t="s">
        <v>3329</v>
      </c>
      <c r="F407" s="1159" t="s">
        <v>991</v>
      </c>
      <c r="G407" s="1165">
        <v>1438686.3547007299</v>
      </c>
      <c r="H407" s="1172"/>
      <c r="I407" s="1159" t="s">
        <v>3352</v>
      </c>
      <c r="J407" s="1166"/>
      <c r="K407" s="1167"/>
      <c r="L407" s="1168">
        <v>684</v>
      </c>
      <c r="M407" s="1169" t="s">
        <v>3430</v>
      </c>
      <c r="N407" s="1170" t="s">
        <v>3430</v>
      </c>
      <c r="O407" s="1171">
        <v>1.7027069095026008E-5</v>
      </c>
    </row>
    <row r="408" spans="1:15" hidden="1">
      <c r="A408" s="1159" t="s">
        <v>3815</v>
      </c>
      <c r="B408" s="1159" t="s">
        <v>2146</v>
      </c>
      <c r="C408" s="1159" t="s">
        <v>2934</v>
      </c>
      <c r="D408" s="1159" t="s">
        <v>2146</v>
      </c>
      <c r="E408" s="1159" t="s">
        <v>3329</v>
      </c>
      <c r="F408" s="1159" t="s">
        <v>3431</v>
      </c>
      <c r="G408" s="1165">
        <v>6831109.50890599</v>
      </c>
      <c r="H408" s="1172"/>
      <c r="I408" s="1159" t="s">
        <v>3352</v>
      </c>
      <c r="J408" s="1166"/>
      <c r="K408" s="1167"/>
      <c r="L408" s="1168">
        <v>17.600000000000001</v>
      </c>
      <c r="M408" s="1169" t="s">
        <v>3430</v>
      </c>
      <c r="N408" s="1170" t="s">
        <v>3430</v>
      </c>
      <c r="O408" s="1171">
        <v>2.0802790119082256E-6</v>
      </c>
    </row>
    <row r="409" spans="1:15" hidden="1">
      <c r="A409" s="1159" t="s">
        <v>3816</v>
      </c>
      <c r="B409" s="1159" t="s">
        <v>2630</v>
      </c>
      <c r="C409" s="1159" t="s">
        <v>2935</v>
      </c>
      <c r="D409" s="1159" t="s">
        <v>3817</v>
      </c>
      <c r="E409" s="1159"/>
      <c r="F409" s="1159" t="s">
        <v>991</v>
      </c>
      <c r="G409" s="1165">
        <v>15722713.8643068</v>
      </c>
      <c r="H409" s="1159"/>
      <c r="I409" s="1159" t="s">
        <v>3367</v>
      </c>
      <c r="J409" s="1166"/>
      <c r="K409" s="1167">
        <v>9.5500000000000004E-5</v>
      </c>
      <c r="L409" s="1168">
        <v>11.6</v>
      </c>
      <c r="M409" s="1169" t="s">
        <v>3430</v>
      </c>
      <c r="N409" s="1170">
        <v>2.5407603249467345E-4</v>
      </c>
      <c r="O409" s="1171">
        <v>3.1557542238659501E-6</v>
      </c>
    </row>
    <row r="410" spans="1:15" hidden="1">
      <c r="A410" s="1159" t="s">
        <v>3818</v>
      </c>
      <c r="B410" s="1159" t="s">
        <v>2147</v>
      </c>
      <c r="C410" s="1159" t="s">
        <v>2936</v>
      </c>
      <c r="D410" s="1159" t="s">
        <v>2147</v>
      </c>
      <c r="E410" s="1159" t="s">
        <v>3329</v>
      </c>
      <c r="F410" s="1159" t="s">
        <v>1000</v>
      </c>
      <c r="G410" s="1165">
        <v>938.69527463541704</v>
      </c>
      <c r="H410" s="1159"/>
      <c r="I410" s="1159" t="s">
        <v>3352</v>
      </c>
      <c r="J410" s="1166"/>
      <c r="K410" s="1167">
        <v>1.4100000000000001E-5</v>
      </c>
      <c r="L410" s="1168">
        <v>38800</v>
      </c>
      <c r="M410" s="1169" t="s">
        <v>3430</v>
      </c>
      <c r="N410" s="1170">
        <v>2.2396314683555924E-9</v>
      </c>
      <c r="O410" s="1171">
        <v>6.3019365953654634E-7</v>
      </c>
    </row>
    <row r="411" spans="1:15" hidden="1">
      <c r="A411" s="1159" t="s">
        <v>3818</v>
      </c>
      <c r="B411" s="1159" t="s">
        <v>2147</v>
      </c>
      <c r="C411" s="1159" t="s">
        <v>2936</v>
      </c>
      <c r="D411" s="1159" t="s">
        <v>2147</v>
      </c>
      <c r="E411" s="1159" t="s">
        <v>3329</v>
      </c>
      <c r="F411" s="1159" t="s">
        <v>991</v>
      </c>
      <c r="G411" s="1165">
        <v>14080.4291221354</v>
      </c>
      <c r="H411" s="1159"/>
      <c r="I411" s="1159" t="s">
        <v>3352</v>
      </c>
      <c r="J411" s="1166"/>
      <c r="K411" s="1167">
        <v>1.9400000000000001E-6</v>
      </c>
      <c r="L411" s="1168">
        <v>982</v>
      </c>
      <c r="M411" s="1169" t="s">
        <v>3430</v>
      </c>
      <c r="N411" s="1170">
        <v>4.6222181376738575E-9</v>
      </c>
      <c r="O411" s="1171">
        <v>2.3924620120335441E-7</v>
      </c>
    </row>
    <row r="412" spans="1:15" hidden="1">
      <c r="A412" s="1159" t="s">
        <v>3818</v>
      </c>
      <c r="B412" s="1159" t="s">
        <v>2147</v>
      </c>
      <c r="C412" s="1159" t="s">
        <v>2936</v>
      </c>
      <c r="D412" s="1159" t="s">
        <v>2147</v>
      </c>
      <c r="E412" s="1159" t="s">
        <v>3329</v>
      </c>
      <c r="F412" s="1159" t="s">
        <v>3431</v>
      </c>
      <c r="G412" s="1165">
        <v>18773.905495312501</v>
      </c>
      <c r="H412" s="1159"/>
      <c r="I412" s="1159" t="s">
        <v>3352</v>
      </c>
      <c r="J412" s="1166"/>
      <c r="K412" s="1167">
        <v>2.17E-7</v>
      </c>
      <c r="L412" s="1168">
        <v>520</v>
      </c>
      <c r="M412" s="1169" t="s">
        <v>3430</v>
      </c>
      <c r="N412" s="1170">
        <v>6.8936174283769849E-10</v>
      </c>
      <c r="O412" s="1171">
        <v>1.6891788814662889E-7</v>
      </c>
    </row>
    <row r="413" spans="1:15" hidden="1">
      <c r="A413" s="1159" t="s">
        <v>3819</v>
      </c>
      <c r="B413" s="1159" t="s">
        <v>2148</v>
      </c>
      <c r="C413" s="1159" t="s">
        <v>2937</v>
      </c>
      <c r="D413" s="1159" t="s">
        <v>2148</v>
      </c>
      <c r="E413" s="1159" t="s">
        <v>3329</v>
      </c>
      <c r="F413" s="1159" t="s">
        <v>3431</v>
      </c>
      <c r="G413" s="1165">
        <v>2880904.02795234</v>
      </c>
      <c r="H413" s="1159"/>
      <c r="I413" s="1159" t="s">
        <v>3352</v>
      </c>
      <c r="J413" s="1166"/>
      <c r="K413" s="1167">
        <v>1.8699999999999999E-7</v>
      </c>
      <c r="L413" s="1168">
        <v>869</v>
      </c>
      <c r="M413" s="1169" t="s">
        <v>3430</v>
      </c>
      <c r="N413" s="1170">
        <v>9.1159768586335287E-8</v>
      </c>
      <c r="O413" s="1171">
        <v>4.3317784795039344E-5</v>
      </c>
    </row>
    <row r="414" spans="1:15" hidden="1">
      <c r="A414" s="1159" t="s">
        <v>3819</v>
      </c>
      <c r="B414" s="1159" t="s">
        <v>2148</v>
      </c>
      <c r="C414" s="1159" t="s">
        <v>2937</v>
      </c>
      <c r="D414" s="1159" t="s">
        <v>2148</v>
      </c>
      <c r="E414" s="1159" t="s">
        <v>3329</v>
      </c>
      <c r="F414" s="1159" t="s">
        <v>991</v>
      </c>
      <c r="G414" s="1165">
        <v>585236.45833333302</v>
      </c>
      <c r="H414" s="1159"/>
      <c r="I414" s="1159" t="s">
        <v>3352</v>
      </c>
      <c r="J414" s="1166"/>
      <c r="K414" s="1167">
        <v>1.86E-6</v>
      </c>
      <c r="L414" s="1168">
        <v>1260</v>
      </c>
      <c r="M414" s="1169" t="s">
        <v>3430</v>
      </c>
      <c r="N414" s="1170">
        <v>1.8419470197514005E-7</v>
      </c>
      <c r="O414" s="1171">
        <v>1.2759086762667227E-5</v>
      </c>
    </row>
    <row r="415" spans="1:15" hidden="1">
      <c r="A415" s="1159" t="s">
        <v>3819</v>
      </c>
      <c r="B415" s="1159" t="s">
        <v>2148</v>
      </c>
      <c r="C415" s="1159" t="s">
        <v>2937</v>
      </c>
      <c r="D415" s="1159" t="s">
        <v>2148</v>
      </c>
      <c r="E415" s="1159" t="s">
        <v>3329</v>
      </c>
      <c r="F415" s="1159" t="s">
        <v>1000</v>
      </c>
      <c r="G415" s="1165">
        <v>39015.763887057299</v>
      </c>
      <c r="H415" s="1159"/>
      <c r="I415" s="1159" t="s">
        <v>3352</v>
      </c>
      <c r="J415" s="1166"/>
      <c r="K415" s="1167">
        <v>3.5300000000000001E-6</v>
      </c>
      <c r="L415" s="1168">
        <v>16400</v>
      </c>
      <c r="M415" s="1169" t="s">
        <v>3430</v>
      </c>
      <c r="N415" s="1170">
        <v>2.3304921073179961E-8</v>
      </c>
      <c r="O415" s="1171">
        <v>1.107137687290579E-5</v>
      </c>
    </row>
    <row r="416" spans="1:15" hidden="1">
      <c r="A416" s="1159" t="s">
        <v>3820</v>
      </c>
      <c r="B416" s="1159" t="s">
        <v>2149</v>
      </c>
      <c r="C416" s="1159" t="s">
        <v>2938</v>
      </c>
      <c r="D416" s="1159" t="s">
        <v>2149</v>
      </c>
      <c r="E416" s="1159" t="s">
        <v>3329</v>
      </c>
      <c r="F416" s="1159" t="s">
        <v>1000</v>
      </c>
      <c r="G416" s="1165">
        <v>39310.497473932301</v>
      </c>
      <c r="H416" s="1159"/>
      <c r="I416" s="1159" t="s">
        <v>3352</v>
      </c>
      <c r="J416" s="1166"/>
      <c r="K416" s="1167"/>
      <c r="L416" s="1168">
        <v>99400</v>
      </c>
      <c r="M416" s="1169" t="s">
        <v>3430</v>
      </c>
      <c r="N416" s="1170" t="s">
        <v>3430</v>
      </c>
      <c r="O416" s="1171">
        <v>6.7610258492998868E-5</v>
      </c>
    </row>
    <row r="417" spans="1:15" hidden="1">
      <c r="A417" s="1159" t="s">
        <v>3820</v>
      </c>
      <c r="B417" s="1159" t="s">
        <v>2149</v>
      </c>
      <c r="C417" s="1159" t="s">
        <v>2938</v>
      </c>
      <c r="D417" s="1159" t="s">
        <v>2149</v>
      </c>
      <c r="E417" s="1159" t="s">
        <v>3329</v>
      </c>
      <c r="F417" s="1159" t="s">
        <v>991</v>
      </c>
      <c r="G417" s="1165">
        <v>589657.46208362002</v>
      </c>
      <c r="H417" s="1159"/>
      <c r="I417" s="1159" t="s">
        <v>3352</v>
      </c>
      <c r="J417" s="1166"/>
      <c r="K417" s="1167"/>
      <c r="L417" s="1168">
        <v>2860</v>
      </c>
      <c r="M417" s="1169" t="s">
        <v>3430</v>
      </c>
      <c r="N417" s="1170" t="s">
        <v>3430</v>
      </c>
      <c r="O417" s="1171">
        <v>2.9179880173288589E-5</v>
      </c>
    </row>
    <row r="418" spans="1:15" hidden="1">
      <c r="A418" s="1159" t="s">
        <v>3820</v>
      </c>
      <c r="B418" s="1159" t="s">
        <v>2149</v>
      </c>
      <c r="C418" s="1159" t="s">
        <v>2938</v>
      </c>
      <c r="D418" s="1159" t="s">
        <v>2149</v>
      </c>
      <c r="E418" s="1159" t="s">
        <v>3329</v>
      </c>
      <c r="F418" s="1159" t="s">
        <v>3431</v>
      </c>
      <c r="G418" s="1165">
        <v>786209.94944164099</v>
      </c>
      <c r="H418" s="1159"/>
      <c r="I418" s="1159" t="s">
        <v>3352</v>
      </c>
      <c r="J418" s="1166"/>
      <c r="K418" s="1167"/>
      <c r="L418" s="1168">
        <v>947</v>
      </c>
      <c r="M418" s="1169" t="s">
        <v>3430</v>
      </c>
      <c r="N418" s="1170" t="s">
        <v>3430</v>
      </c>
      <c r="O418" s="1171">
        <v>1.2882679032164254E-5</v>
      </c>
    </row>
    <row r="419" spans="1:15" hidden="1">
      <c r="A419" s="1173" t="s">
        <v>3778</v>
      </c>
      <c r="B419" s="1159" t="s">
        <v>2150</v>
      </c>
      <c r="C419" s="1159" t="s">
        <v>2150</v>
      </c>
      <c r="D419" s="1159"/>
      <c r="E419" s="1159"/>
      <c r="F419" s="1159" t="s">
        <v>1000</v>
      </c>
      <c r="G419" s="1165">
        <v>2152857.2501080302</v>
      </c>
      <c r="H419" s="1159" t="s">
        <v>4245</v>
      </c>
      <c r="I419" s="1159"/>
      <c r="J419" s="1166">
        <v>3.8799999999999998E-9</v>
      </c>
      <c r="K419" s="1167">
        <v>1.7800000000000001E-8</v>
      </c>
      <c r="L419" s="1168">
        <v>177</v>
      </c>
      <c r="M419" s="1169">
        <v>2.4776286444928188E-8</v>
      </c>
      <c r="N419" s="1170">
        <v>6.4843739580726612E-9</v>
      </c>
      <c r="O419" s="1171">
        <v>4.4568253636187737E-6</v>
      </c>
    </row>
    <row r="420" spans="1:15" hidden="1">
      <c r="A420" s="1159" t="s">
        <v>3822</v>
      </c>
      <c r="B420" s="1159" t="s">
        <v>2151</v>
      </c>
      <c r="C420" s="1159" t="s">
        <v>2939</v>
      </c>
      <c r="D420" s="1159" t="s">
        <v>2151</v>
      </c>
      <c r="E420" s="1159" t="s">
        <v>3329</v>
      </c>
      <c r="F420" s="1159" t="s">
        <v>1000</v>
      </c>
      <c r="G420" s="1165">
        <v>498.6875</v>
      </c>
      <c r="H420" s="1159"/>
      <c r="I420" s="1159" t="s">
        <v>3352</v>
      </c>
      <c r="J420" s="1166"/>
      <c r="K420" s="1167">
        <v>1.0499999999999999E-5</v>
      </c>
      <c r="L420" s="1168">
        <v>810</v>
      </c>
      <c r="M420" s="1169" t="s">
        <v>3430</v>
      </c>
      <c r="N420" s="1170">
        <v>8.8603442984579934E-10</v>
      </c>
      <c r="O420" s="1171">
        <v>6.9892596285783198E-9</v>
      </c>
    </row>
    <row r="421" spans="1:15" hidden="1">
      <c r="A421" s="1159" t="s">
        <v>3822</v>
      </c>
      <c r="B421" s="1159" t="s">
        <v>2151</v>
      </c>
      <c r="C421" s="1159" t="s">
        <v>2939</v>
      </c>
      <c r="D421" s="1159" t="s">
        <v>2151</v>
      </c>
      <c r="E421" s="1159" t="s">
        <v>3329</v>
      </c>
      <c r="F421" s="1159" t="s">
        <v>3431</v>
      </c>
      <c r="G421" s="1165">
        <v>9973.75</v>
      </c>
      <c r="H421" s="1159"/>
      <c r="I421" s="1159" t="s">
        <v>3352</v>
      </c>
      <c r="J421" s="1166"/>
      <c r="K421" s="1167">
        <v>1.2100000000000001E-7</v>
      </c>
      <c r="L421" s="1168">
        <v>4.53</v>
      </c>
      <c r="M421" s="1169" t="s">
        <v>3430</v>
      </c>
      <c r="N421" s="1170">
        <v>2.0420984002160332E-10</v>
      </c>
      <c r="O421" s="1171">
        <v>7.8176163252987133E-10</v>
      </c>
    </row>
    <row r="422" spans="1:15" hidden="1">
      <c r="A422" s="1159" t="s">
        <v>3822</v>
      </c>
      <c r="B422" s="1159" t="s">
        <v>2151</v>
      </c>
      <c r="C422" s="1159" t="s">
        <v>2939</v>
      </c>
      <c r="D422" s="1159" t="s">
        <v>2151</v>
      </c>
      <c r="E422" s="1159" t="s">
        <v>3329</v>
      </c>
      <c r="F422" s="1159" t="s">
        <v>991</v>
      </c>
      <c r="G422" s="1165">
        <v>7480.3125</v>
      </c>
      <c r="H422" s="1159"/>
      <c r="I422" s="1159" t="s">
        <v>3352</v>
      </c>
      <c r="J422" s="1166"/>
      <c r="K422" s="1167">
        <v>2.6699999999999998E-6</v>
      </c>
      <c r="L422" s="1168">
        <v>3.44</v>
      </c>
      <c r="M422" s="1169" t="s">
        <v>3430</v>
      </c>
      <c r="N422" s="1170">
        <v>3.3795884681261207E-9</v>
      </c>
      <c r="O422" s="1171">
        <v>4.4524172448721144E-10</v>
      </c>
    </row>
    <row r="423" spans="1:15" hidden="1">
      <c r="A423" s="1159" t="s">
        <v>3763</v>
      </c>
      <c r="B423" s="1159" t="s">
        <v>2152</v>
      </c>
      <c r="C423" s="1159" t="s">
        <v>2152</v>
      </c>
      <c r="D423" s="1159" t="s">
        <v>2152</v>
      </c>
      <c r="E423" s="1159"/>
      <c r="F423" s="1159" t="s">
        <v>991</v>
      </c>
      <c r="G423" s="1165">
        <v>77224843.488633499</v>
      </c>
      <c r="H423" s="1159"/>
      <c r="I423" s="1159"/>
      <c r="J423" s="1166">
        <v>5.7100000000000002E-7</v>
      </c>
      <c r="K423" s="1167">
        <v>8.5499999999999997E-7</v>
      </c>
      <c r="L423" s="1168"/>
      <c r="M423" s="1169">
        <v>1.3079236682830915E-4</v>
      </c>
      <c r="N423" s="1170">
        <v>1.1172644190175786E-5</v>
      </c>
      <c r="O423" s="1171">
        <v>2.6433600226567233E-5</v>
      </c>
    </row>
    <row r="424" spans="1:15" hidden="1">
      <c r="A424" s="1159" t="s">
        <v>3824</v>
      </c>
      <c r="B424" s="1159" t="s">
        <v>2153</v>
      </c>
      <c r="C424" s="1159" t="s">
        <v>2940</v>
      </c>
      <c r="D424" s="1159" t="s">
        <v>2153</v>
      </c>
      <c r="E424" s="1159" t="s">
        <v>3329</v>
      </c>
      <c r="F424" s="1159" t="s">
        <v>3431</v>
      </c>
      <c r="G424" s="1165">
        <v>234046.017731745</v>
      </c>
      <c r="H424" s="1172"/>
      <c r="I424" s="1159" t="s">
        <v>3352</v>
      </c>
      <c r="J424" s="1166"/>
      <c r="K424" s="1167"/>
      <c r="L424" s="1168">
        <v>139</v>
      </c>
      <c r="M424" s="1169" t="s">
        <v>3430</v>
      </c>
      <c r="N424" s="1170" t="s">
        <v>3430</v>
      </c>
      <c r="O424" s="1171">
        <v>5.6290321410175667E-7</v>
      </c>
    </row>
    <row r="425" spans="1:15" hidden="1">
      <c r="A425" s="1159" t="s">
        <v>3824</v>
      </c>
      <c r="B425" s="1159" t="s">
        <v>2153</v>
      </c>
      <c r="C425" s="1159" t="s">
        <v>2940</v>
      </c>
      <c r="D425" s="1159" t="s">
        <v>2153</v>
      </c>
      <c r="E425" s="1159" t="s">
        <v>3329</v>
      </c>
      <c r="F425" s="1159" t="s">
        <v>1000</v>
      </c>
      <c r="G425" s="1165">
        <v>11702.3008883333</v>
      </c>
      <c r="H425" s="1172"/>
      <c r="I425" s="1159" t="s">
        <v>3352</v>
      </c>
      <c r="J425" s="1166"/>
      <c r="K425" s="1167"/>
      <c r="L425" s="1168">
        <v>895</v>
      </c>
      <c r="M425" s="1169" t="s">
        <v>3430</v>
      </c>
      <c r="N425" s="1170" t="s">
        <v>3430</v>
      </c>
      <c r="O425" s="1171">
        <v>1.8122243766051865E-7</v>
      </c>
    </row>
    <row r="426" spans="1:15" hidden="1">
      <c r="A426" s="1159" t="s">
        <v>3824</v>
      </c>
      <c r="B426" s="1159" t="s">
        <v>2153</v>
      </c>
      <c r="C426" s="1159" t="s">
        <v>2940</v>
      </c>
      <c r="D426" s="1159" t="s">
        <v>2153</v>
      </c>
      <c r="E426" s="1159" t="s">
        <v>3329</v>
      </c>
      <c r="F426" s="1159" t="s">
        <v>991</v>
      </c>
      <c r="G426" s="1165">
        <v>175534.51332872399</v>
      </c>
      <c r="H426" s="1172"/>
      <c r="I426" s="1159" t="s">
        <v>3352</v>
      </c>
      <c r="J426" s="1166"/>
      <c r="K426" s="1167"/>
      <c r="L426" s="1168">
        <v>44.5</v>
      </c>
      <c r="M426" s="1169" t="s">
        <v>3430</v>
      </c>
      <c r="N426" s="1170" t="s">
        <v>3430</v>
      </c>
      <c r="O426" s="1171">
        <v>1.351575163586177E-7</v>
      </c>
    </row>
    <row r="427" spans="1:15" hidden="1">
      <c r="A427" s="1159" t="s">
        <v>3825</v>
      </c>
      <c r="B427" s="1159" t="s">
        <v>2154</v>
      </c>
      <c r="C427" s="1159" t="s">
        <v>2941</v>
      </c>
      <c r="D427" s="1159" t="s">
        <v>2154</v>
      </c>
      <c r="E427" s="1159" t="s">
        <v>3329</v>
      </c>
      <c r="F427" s="1159" t="s">
        <v>1000</v>
      </c>
      <c r="G427" s="1165">
        <v>48865.282660156299</v>
      </c>
      <c r="H427" s="1172"/>
      <c r="I427" s="1159" t="s">
        <v>3352</v>
      </c>
      <c r="J427" s="1166"/>
      <c r="K427" s="1167"/>
      <c r="L427" s="1168">
        <v>196000</v>
      </c>
      <c r="M427" s="1169" t="s">
        <v>3430</v>
      </c>
      <c r="N427" s="1170" t="s">
        <v>3430</v>
      </c>
      <c r="O427" s="1171">
        <v>1.6571970775829003E-4</v>
      </c>
    </row>
    <row r="428" spans="1:15" hidden="1">
      <c r="A428" s="1159" t="s">
        <v>3825</v>
      </c>
      <c r="B428" s="1159" t="s">
        <v>2154</v>
      </c>
      <c r="C428" s="1159" t="s">
        <v>2941</v>
      </c>
      <c r="D428" s="1159" t="s">
        <v>2154</v>
      </c>
      <c r="E428" s="1159" t="s">
        <v>3329</v>
      </c>
      <c r="F428" s="1159" t="s">
        <v>3431</v>
      </c>
      <c r="G428" s="1165">
        <v>3588042.6746880198</v>
      </c>
      <c r="H428" s="1172"/>
      <c r="I428" s="1159" t="s">
        <v>3352</v>
      </c>
      <c r="J428" s="1166"/>
      <c r="K428" s="1167"/>
      <c r="L428" s="1168">
        <v>689</v>
      </c>
      <c r="M428" s="1169" t="s">
        <v>3430</v>
      </c>
      <c r="N428" s="1170" t="s">
        <v>3430</v>
      </c>
      <c r="O428" s="1171">
        <v>4.277544081198147E-5</v>
      </c>
    </row>
    <row r="429" spans="1:15" hidden="1">
      <c r="A429" s="1159" t="s">
        <v>3825</v>
      </c>
      <c r="B429" s="1159" t="s">
        <v>2154</v>
      </c>
      <c r="C429" s="1159" t="s">
        <v>2941</v>
      </c>
      <c r="D429" s="1159" t="s">
        <v>2154</v>
      </c>
      <c r="E429" s="1159" t="s">
        <v>3329</v>
      </c>
      <c r="F429" s="1159" t="s">
        <v>991</v>
      </c>
      <c r="G429" s="1165">
        <v>732979.23989479197</v>
      </c>
      <c r="H429" s="1172"/>
      <c r="I429" s="1159" t="s">
        <v>3352</v>
      </c>
      <c r="J429" s="1166"/>
      <c r="K429" s="1167"/>
      <c r="L429" s="1168">
        <v>1410</v>
      </c>
      <c r="M429" s="1169" t="s">
        <v>3430</v>
      </c>
      <c r="N429" s="1170" t="s">
        <v>3430</v>
      </c>
      <c r="O429" s="1171">
        <v>1.7882509280876117E-5</v>
      </c>
    </row>
    <row r="430" spans="1:15" hidden="1">
      <c r="A430" s="1159" t="s">
        <v>3826</v>
      </c>
      <c r="B430" s="1159" t="s">
        <v>3827</v>
      </c>
      <c r="C430" s="1159"/>
      <c r="D430" s="1159"/>
      <c r="E430" s="1159"/>
      <c r="F430" s="1159" t="s">
        <v>991</v>
      </c>
      <c r="G430" s="1165">
        <v>203217077.24709699</v>
      </c>
      <c r="H430" s="1159"/>
      <c r="I430" s="1159"/>
      <c r="J430" s="1166"/>
      <c r="K430" s="1167"/>
      <c r="L430" s="1168"/>
      <c r="M430" s="1169" t="s">
        <v>3430</v>
      </c>
      <c r="N430" s="1170" t="s">
        <v>3430</v>
      </c>
      <c r="O430" s="1171" t="s">
        <v>3430</v>
      </c>
    </row>
    <row r="431" spans="1:15" hidden="1">
      <c r="A431" s="1159" t="s">
        <v>3557</v>
      </c>
      <c r="B431" s="1159" t="s">
        <v>320</v>
      </c>
      <c r="C431" s="1159" t="s">
        <v>2155</v>
      </c>
      <c r="D431" s="1159" t="s">
        <v>320</v>
      </c>
      <c r="E431" s="1159" t="s">
        <v>3317</v>
      </c>
      <c r="F431" s="1159" t="s">
        <v>1000</v>
      </c>
      <c r="G431" s="1165"/>
      <c r="H431" s="1159"/>
      <c r="I431" s="1159" t="s">
        <v>3366</v>
      </c>
      <c r="J431" s="1166">
        <v>1.59E-6</v>
      </c>
      <c r="K431" s="1167">
        <v>4.2700000000000002E-4</v>
      </c>
      <c r="L431" s="1168">
        <v>9710</v>
      </c>
      <c r="M431" s="1169">
        <v>0</v>
      </c>
      <c r="N431" s="1170">
        <v>0</v>
      </c>
      <c r="O431" s="1171">
        <v>2.3129006913098113E-5</v>
      </c>
    </row>
    <row r="432" spans="1:15" hidden="1">
      <c r="A432" s="1159" t="s">
        <v>3557</v>
      </c>
      <c r="B432" s="1159" t="s">
        <v>320</v>
      </c>
      <c r="C432" s="1159" t="s">
        <v>2943</v>
      </c>
      <c r="D432" s="1159" t="s">
        <v>320</v>
      </c>
      <c r="E432" s="1159" t="s">
        <v>3313</v>
      </c>
      <c r="F432" s="1159" t="s">
        <v>3431</v>
      </c>
      <c r="G432" s="1165">
        <v>4193.6400000000003</v>
      </c>
      <c r="H432" s="1159"/>
      <c r="I432" s="1159"/>
      <c r="J432" s="1166">
        <v>8.0800000000000004E-7</v>
      </c>
      <c r="K432" s="1167">
        <v>2.1699999999999999E-4</v>
      </c>
      <c r="L432" s="1168">
        <v>4940</v>
      </c>
      <c r="M432" s="1169">
        <v>1.0050594715034911E-8</v>
      </c>
      <c r="N432" s="1170">
        <v>1.5398687182886369E-7</v>
      </c>
      <c r="O432" s="1171">
        <v>4.915484269180531E-5</v>
      </c>
    </row>
    <row r="433" spans="1:15" hidden="1">
      <c r="A433" s="1159" t="s">
        <v>3557</v>
      </c>
      <c r="B433" s="1159" t="s">
        <v>320</v>
      </c>
      <c r="C433" s="1159" t="s">
        <v>2155</v>
      </c>
      <c r="D433" s="1159" t="s">
        <v>320</v>
      </c>
      <c r="E433" s="1159" t="s">
        <v>3320</v>
      </c>
      <c r="F433" s="1159" t="s">
        <v>3431</v>
      </c>
      <c r="G433" s="1165">
        <v>102149.954885987</v>
      </c>
      <c r="H433" s="1159"/>
      <c r="I433" s="1159"/>
      <c r="J433" s="1166">
        <v>8.0800000000000004E-7</v>
      </c>
      <c r="K433" s="1167">
        <v>2.1699999999999999E-4</v>
      </c>
      <c r="L433" s="1168">
        <v>4940</v>
      </c>
      <c r="M433" s="1169">
        <v>2.4481543401869391E-7</v>
      </c>
      <c r="N433" s="1170">
        <v>3.7508589221661106E-6</v>
      </c>
      <c r="O433" s="1171">
        <v>2.7459792791219167E-5</v>
      </c>
    </row>
    <row r="434" spans="1:15" hidden="1">
      <c r="A434" s="1159" t="s">
        <v>3557</v>
      </c>
      <c r="B434" s="1159" t="s">
        <v>320</v>
      </c>
      <c r="C434" s="1159" t="s">
        <v>2155</v>
      </c>
      <c r="D434" s="1159" t="s">
        <v>320</v>
      </c>
      <c r="E434" s="1159" t="s">
        <v>3328</v>
      </c>
      <c r="F434" s="1159" t="s">
        <v>3431</v>
      </c>
      <c r="G434" s="1165">
        <v>316266.037959081</v>
      </c>
      <c r="H434" s="1159"/>
      <c r="I434" s="1159" t="s">
        <v>3365</v>
      </c>
      <c r="J434" s="1166">
        <v>8.0800000000000004E-7</v>
      </c>
      <c r="K434" s="1167">
        <v>2.1699999999999999E-4</v>
      </c>
      <c r="L434" s="1168">
        <v>4940</v>
      </c>
      <c r="M434" s="1169">
        <v>7.57972017067886E-7</v>
      </c>
      <c r="N434" s="1170">
        <v>1.161301824930789E-5</v>
      </c>
      <c r="O434" s="1171">
        <v>3.7895942502830411E-4</v>
      </c>
    </row>
    <row r="435" spans="1:15" hidden="1">
      <c r="A435" s="1159" t="s">
        <v>3557</v>
      </c>
      <c r="B435" s="1159" t="s">
        <v>320</v>
      </c>
      <c r="C435" s="1159" t="s">
        <v>2943</v>
      </c>
      <c r="D435" s="1159" t="s">
        <v>320</v>
      </c>
      <c r="E435" s="1159" t="s">
        <v>3313</v>
      </c>
      <c r="F435" s="1159" t="s">
        <v>1000</v>
      </c>
      <c r="G435" s="1165">
        <v>727830.44324106001</v>
      </c>
      <c r="H435" s="1159"/>
      <c r="I435" s="1159" t="s">
        <v>3362</v>
      </c>
      <c r="J435" s="1166">
        <v>1.59E-6</v>
      </c>
      <c r="K435" s="1167">
        <v>4.2700000000000002E-4</v>
      </c>
      <c r="L435" s="1168">
        <v>9710</v>
      </c>
      <c r="M435" s="1169">
        <v>3.4325478115521008E-6</v>
      </c>
      <c r="N435" s="1170">
        <v>5.2588515172182981E-5</v>
      </c>
      <c r="O435" s="1171">
        <v>9.8309288734104453E-5</v>
      </c>
    </row>
    <row r="436" spans="1:15" hidden="1">
      <c r="A436" s="1159" t="s">
        <v>3557</v>
      </c>
      <c r="B436" s="1159" t="s">
        <v>2155</v>
      </c>
      <c r="C436" s="1159" t="s">
        <v>2942</v>
      </c>
      <c r="D436" s="1159" t="s">
        <v>320</v>
      </c>
      <c r="E436" s="1159"/>
      <c r="F436" s="1159" t="s">
        <v>991</v>
      </c>
      <c r="G436" s="1165">
        <v>2425123.1704153102</v>
      </c>
      <c r="H436" s="1159"/>
      <c r="I436" s="1159" t="s">
        <v>3362</v>
      </c>
      <c r="J436" s="1166">
        <v>2.1699999999999999E-4</v>
      </c>
      <c r="K436" s="1167">
        <v>4.5499999999999999E-2</v>
      </c>
      <c r="L436" s="1168">
        <v>3940</v>
      </c>
      <c r="M436" s="1169">
        <v>1.5609277039646261E-3</v>
      </c>
      <c r="N436" s="1170">
        <v>1.867144864125795E-2</v>
      </c>
      <c r="O436" s="1171">
        <v>2.0353606969713907E-5</v>
      </c>
    </row>
    <row r="437" spans="1:15" hidden="1">
      <c r="A437" s="1159" t="s">
        <v>3830</v>
      </c>
      <c r="B437" s="1159" t="s">
        <v>2631</v>
      </c>
      <c r="C437" s="1159"/>
      <c r="D437" s="1159"/>
      <c r="E437" s="1159" t="s">
        <v>3322</v>
      </c>
      <c r="F437" s="1159" t="s">
        <v>991</v>
      </c>
      <c r="G437" s="1165">
        <v>232778.560516875</v>
      </c>
      <c r="H437" s="1159"/>
      <c r="I437" s="1159" t="s">
        <v>3352</v>
      </c>
      <c r="J437" s="1166"/>
      <c r="K437" s="1167"/>
      <c r="L437" s="1168"/>
      <c r="M437" s="1169" t="s">
        <v>3430</v>
      </c>
      <c r="N437" s="1170" t="s">
        <v>3430</v>
      </c>
      <c r="O437" s="1171" t="s">
        <v>3430</v>
      </c>
    </row>
    <row r="438" spans="1:15" hidden="1">
      <c r="A438" s="1159" t="s">
        <v>3830</v>
      </c>
      <c r="B438" s="1159" t="s">
        <v>2631</v>
      </c>
      <c r="C438" s="1159"/>
      <c r="D438" s="1159"/>
      <c r="E438" s="1159" t="s">
        <v>3322</v>
      </c>
      <c r="F438" s="1159" t="s">
        <v>3431</v>
      </c>
      <c r="G438" s="1165">
        <v>310371.414040156</v>
      </c>
      <c r="H438" s="1159"/>
      <c r="I438" s="1159" t="s">
        <v>3352</v>
      </c>
      <c r="J438" s="1166"/>
      <c r="K438" s="1167"/>
      <c r="L438" s="1168"/>
      <c r="M438" s="1169" t="s">
        <v>3430</v>
      </c>
      <c r="N438" s="1170" t="s">
        <v>3430</v>
      </c>
      <c r="O438" s="1171" t="s">
        <v>3430</v>
      </c>
    </row>
    <row r="439" spans="1:15" hidden="1">
      <c r="A439" s="1159" t="s">
        <v>3830</v>
      </c>
      <c r="B439" s="1159" t="s">
        <v>2631</v>
      </c>
      <c r="C439" s="1159"/>
      <c r="D439" s="1159"/>
      <c r="E439" s="1159" t="s">
        <v>3322</v>
      </c>
      <c r="F439" s="1159" t="s">
        <v>1000</v>
      </c>
      <c r="G439" s="1165">
        <v>15518.5707015104</v>
      </c>
      <c r="H439" s="1159"/>
      <c r="I439" s="1159" t="s">
        <v>3352</v>
      </c>
      <c r="J439" s="1166"/>
      <c r="K439" s="1167"/>
      <c r="L439" s="1168"/>
      <c r="M439" s="1169" t="s">
        <v>3430</v>
      </c>
      <c r="N439" s="1170" t="s">
        <v>3430</v>
      </c>
      <c r="O439" s="1171" t="s">
        <v>3430</v>
      </c>
    </row>
    <row r="440" spans="1:15" hidden="1">
      <c r="A440" s="1159" t="s">
        <v>3750</v>
      </c>
      <c r="B440" s="1159" t="s">
        <v>3831</v>
      </c>
      <c r="C440" s="1159"/>
      <c r="D440" s="1159"/>
      <c r="E440" s="1159"/>
      <c r="F440" s="1159" t="s">
        <v>3431</v>
      </c>
      <c r="G440" s="1165">
        <v>36353.351999999999</v>
      </c>
      <c r="H440" s="1159"/>
      <c r="I440" s="1159"/>
      <c r="J440" s="1166"/>
      <c r="K440" s="1167"/>
      <c r="L440" s="1168"/>
      <c r="M440" s="1169" t="s">
        <v>3430</v>
      </c>
      <c r="N440" s="1170" t="s">
        <v>3430</v>
      </c>
      <c r="O440" s="1171" t="s">
        <v>3430</v>
      </c>
    </row>
    <row r="441" spans="1:15" hidden="1">
      <c r="A441" s="1159" t="s">
        <v>3750</v>
      </c>
      <c r="B441" s="1159" t="s">
        <v>3831</v>
      </c>
      <c r="C441" s="1159"/>
      <c r="D441" s="1159"/>
      <c r="E441" s="1159"/>
      <c r="F441" s="1159" t="s">
        <v>991</v>
      </c>
      <c r="G441" s="1165">
        <v>6491.67</v>
      </c>
      <c r="H441" s="1159"/>
      <c r="I441" s="1159"/>
      <c r="J441" s="1166"/>
      <c r="K441" s="1167"/>
      <c r="L441" s="1168"/>
      <c r="M441" s="1169" t="s">
        <v>3430</v>
      </c>
      <c r="N441" s="1170" t="s">
        <v>3430</v>
      </c>
      <c r="O441" s="1171" t="s">
        <v>3430</v>
      </c>
    </row>
    <row r="442" spans="1:15" hidden="1">
      <c r="A442" s="1159" t="s">
        <v>3750</v>
      </c>
      <c r="B442" s="1159" t="s">
        <v>3831</v>
      </c>
      <c r="C442" s="1159"/>
      <c r="D442" s="1159"/>
      <c r="E442" s="1159"/>
      <c r="F442" s="1159" t="s">
        <v>1000</v>
      </c>
      <c r="G442" s="1165">
        <v>432.77800000000002</v>
      </c>
      <c r="H442" s="1159"/>
      <c r="I442" s="1159"/>
      <c r="J442" s="1166"/>
      <c r="K442" s="1167"/>
      <c r="L442" s="1168"/>
      <c r="M442" s="1169" t="s">
        <v>3430</v>
      </c>
      <c r="N442" s="1170" t="s">
        <v>3430</v>
      </c>
      <c r="O442" s="1171" t="s">
        <v>3430</v>
      </c>
    </row>
    <row r="443" spans="1:15" hidden="1">
      <c r="A443" s="1159" t="s">
        <v>3832</v>
      </c>
      <c r="B443" s="1159" t="s">
        <v>2632</v>
      </c>
      <c r="C443" s="1159"/>
      <c r="D443" s="1159"/>
      <c r="E443" s="1159" t="s">
        <v>3331</v>
      </c>
      <c r="F443" s="1159" t="s">
        <v>991</v>
      </c>
      <c r="G443" s="1165">
        <v>14080.4291221354</v>
      </c>
      <c r="H443" s="1172"/>
      <c r="I443" s="1159" t="s">
        <v>3352</v>
      </c>
      <c r="J443" s="1166"/>
      <c r="K443" s="1167"/>
      <c r="L443" s="1168"/>
      <c r="M443" s="1169" t="s">
        <v>3430</v>
      </c>
      <c r="N443" s="1170" t="s">
        <v>3430</v>
      </c>
      <c r="O443" s="1171" t="s">
        <v>3430</v>
      </c>
    </row>
    <row r="444" spans="1:15" hidden="1">
      <c r="A444" s="1159" t="s">
        <v>3832</v>
      </c>
      <c r="B444" s="1159" t="s">
        <v>2632</v>
      </c>
      <c r="C444" s="1159"/>
      <c r="D444" s="1159"/>
      <c r="E444" s="1159" t="s">
        <v>3331</v>
      </c>
      <c r="F444" s="1159" t="s">
        <v>3431</v>
      </c>
      <c r="G444" s="1165">
        <v>18773.905495312501</v>
      </c>
      <c r="H444" s="1172"/>
      <c r="I444" s="1159" t="s">
        <v>3352</v>
      </c>
      <c r="J444" s="1166"/>
      <c r="K444" s="1167"/>
      <c r="L444" s="1168"/>
      <c r="M444" s="1169" t="s">
        <v>3430</v>
      </c>
      <c r="N444" s="1170" t="s">
        <v>3430</v>
      </c>
      <c r="O444" s="1171" t="s">
        <v>3430</v>
      </c>
    </row>
    <row r="445" spans="1:15" hidden="1">
      <c r="A445" s="1159" t="s">
        <v>3832</v>
      </c>
      <c r="B445" s="1159" t="s">
        <v>2632</v>
      </c>
      <c r="C445" s="1159"/>
      <c r="D445" s="1159"/>
      <c r="E445" s="1159" t="s">
        <v>3331</v>
      </c>
      <c r="F445" s="1159" t="s">
        <v>1000</v>
      </c>
      <c r="G445" s="1165">
        <v>938.69527463541704</v>
      </c>
      <c r="H445" s="1172"/>
      <c r="I445" s="1159" t="s">
        <v>3352</v>
      </c>
      <c r="J445" s="1166"/>
      <c r="K445" s="1167"/>
      <c r="L445" s="1168"/>
      <c r="M445" s="1169" t="s">
        <v>3430</v>
      </c>
      <c r="N445" s="1170" t="s">
        <v>3430</v>
      </c>
      <c r="O445" s="1171" t="s">
        <v>3430</v>
      </c>
    </row>
    <row r="446" spans="1:15" hidden="1">
      <c r="A446" s="1159" t="s">
        <v>4152</v>
      </c>
      <c r="B446" s="1159" t="s">
        <v>2156</v>
      </c>
      <c r="C446" s="1159" t="s">
        <v>2944</v>
      </c>
      <c r="D446" s="1159" t="s">
        <v>2156</v>
      </c>
      <c r="E446" s="1159" t="s">
        <v>3329</v>
      </c>
      <c r="F446" s="1159" t="s">
        <v>1000</v>
      </c>
      <c r="G446" s="1165">
        <v>99495.928703151003</v>
      </c>
      <c r="H446" s="1159"/>
      <c r="I446" s="1159" t="s">
        <v>3352</v>
      </c>
      <c r="J446" s="1166">
        <v>2.0100000000000001E-7</v>
      </c>
      <c r="K446" s="1167">
        <v>2.12E-6</v>
      </c>
      <c r="L446" s="1168">
        <v>85100</v>
      </c>
      <c r="M446" s="1169">
        <v>5.9318562962725481E-8</v>
      </c>
      <c r="N446" s="1170">
        <v>3.5692255052600003E-8</v>
      </c>
      <c r="O446" s="1171">
        <v>7.4370851893778208E-8</v>
      </c>
    </row>
    <row r="447" spans="1:15" hidden="1">
      <c r="A447" s="1159" t="s">
        <v>4152</v>
      </c>
      <c r="B447" s="1159" t="s">
        <v>2156</v>
      </c>
      <c r="C447" s="1159" t="s">
        <v>2944</v>
      </c>
      <c r="D447" s="1159" t="s">
        <v>2156</v>
      </c>
      <c r="E447" s="1159" t="s">
        <v>3329</v>
      </c>
      <c r="F447" s="1159" t="s">
        <v>991</v>
      </c>
      <c r="G447" s="1165">
        <v>1492438.93046922</v>
      </c>
      <c r="H447" s="1159"/>
      <c r="I447" s="1159" t="s">
        <v>3352</v>
      </c>
      <c r="J447" s="1166">
        <v>2.0899999999999999E-8</v>
      </c>
      <c r="K447" s="1167">
        <v>2.2000000000000001E-7</v>
      </c>
      <c r="L447" s="1168">
        <v>1830</v>
      </c>
      <c r="M447" s="1169">
        <v>9.2519251183293357E-8</v>
      </c>
      <c r="N447" s="1170">
        <v>5.5558698899726719E-8</v>
      </c>
      <c r="O447" s="1171">
        <v>3.7408650049727678E-8</v>
      </c>
    </row>
    <row r="448" spans="1:15" hidden="1">
      <c r="A448" s="1159" t="s">
        <v>4152</v>
      </c>
      <c r="B448" s="1159" t="s">
        <v>2156</v>
      </c>
      <c r="C448" s="1159" t="s">
        <v>2944</v>
      </c>
      <c r="D448" s="1159" t="s">
        <v>2156</v>
      </c>
      <c r="E448" s="1159" t="s">
        <v>3329</v>
      </c>
      <c r="F448" s="1159" t="s">
        <v>3431</v>
      </c>
      <c r="G448" s="1165">
        <v>1989918.57385357</v>
      </c>
      <c r="H448" s="1159"/>
      <c r="I448" s="1159" t="s">
        <v>3352</v>
      </c>
      <c r="J448" s="1166">
        <v>2.37E-8</v>
      </c>
      <c r="K448" s="1167">
        <v>2.4900000000000002E-7</v>
      </c>
      <c r="L448" s="1168">
        <v>10000</v>
      </c>
      <c r="M448" s="1169">
        <v>1.398855663749871E-7</v>
      </c>
      <c r="N448" s="1170">
        <v>8.3843127426056199E-8</v>
      </c>
      <c r="O448" s="1171">
        <v>1.677423452761808E-4</v>
      </c>
    </row>
    <row r="449" spans="1:15" hidden="1">
      <c r="A449" s="1159" t="s">
        <v>3835</v>
      </c>
      <c r="B449" s="1159" t="s">
        <v>2633</v>
      </c>
      <c r="C449" s="1159"/>
      <c r="D449" s="1159"/>
      <c r="E449" s="1159"/>
      <c r="F449" s="1159" t="s">
        <v>1000</v>
      </c>
      <c r="G449" s="1165">
        <v>5186836.4242661204</v>
      </c>
      <c r="H449" s="1159"/>
      <c r="I449" s="1159"/>
      <c r="J449" s="1166"/>
      <c r="K449" s="1167"/>
      <c r="L449" s="1168"/>
      <c r="M449" s="1169" t="s">
        <v>3430</v>
      </c>
      <c r="N449" s="1170" t="s">
        <v>3430</v>
      </c>
      <c r="O449" s="1171" t="s">
        <v>3430</v>
      </c>
    </row>
    <row r="450" spans="1:15" hidden="1">
      <c r="A450" s="1159" t="s">
        <v>4068</v>
      </c>
      <c r="B450" s="1159" t="s">
        <v>2157</v>
      </c>
      <c r="C450" s="1159" t="s">
        <v>2945</v>
      </c>
      <c r="D450" s="1159" t="s">
        <v>2157</v>
      </c>
      <c r="E450" s="1159" t="s">
        <v>3329</v>
      </c>
      <c r="F450" s="1159" t="s">
        <v>1000</v>
      </c>
      <c r="G450" s="1165">
        <v>11702.3008883333</v>
      </c>
      <c r="H450" s="1159"/>
      <c r="I450" s="1159" t="s">
        <v>3352</v>
      </c>
      <c r="J450" s="1166">
        <v>7.0899999999999999E-6</v>
      </c>
      <c r="K450" s="1167">
        <v>5.2599999999999996E-6</v>
      </c>
      <c r="L450" s="1168">
        <v>46000</v>
      </c>
      <c r="M450" s="1169">
        <v>2.4609724362007721E-7</v>
      </c>
      <c r="N450" s="1170">
        <v>1.0415732586843573E-8</v>
      </c>
      <c r="O450" s="1171">
        <v>1.901745472223117E-7</v>
      </c>
    </row>
    <row r="451" spans="1:15" hidden="1">
      <c r="A451" s="1159" t="s">
        <v>4068</v>
      </c>
      <c r="B451" s="1159" t="s">
        <v>2157</v>
      </c>
      <c r="C451" s="1159" t="s">
        <v>2945</v>
      </c>
      <c r="D451" s="1159" t="s">
        <v>2157</v>
      </c>
      <c r="E451" s="1159" t="s">
        <v>3329</v>
      </c>
      <c r="F451" s="1159" t="s">
        <v>3431</v>
      </c>
      <c r="G451" s="1165">
        <v>234046.017731745</v>
      </c>
      <c r="H451" s="1159"/>
      <c r="I451" s="1159" t="s">
        <v>3352</v>
      </c>
      <c r="J451" s="1166">
        <v>4.75E-7</v>
      </c>
      <c r="K451" s="1167">
        <v>3.5199999999999998E-7</v>
      </c>
      <c r="L451" s="1168">
        <v>3070</v>
      </c>
      <c r="M451" s="1169">
        <v>3.2974948011874498E-7</v>
      </c>
      <c r="N451" s="1170">
        <v>1.3940448174988209E-8</v>
      </c>
      <c r="O451" s="1171">
        <v>1.5435593217356792E-4</v>
      </c>
    </row>
    <row r="452" spans="1:15" hidden="1">
      <c r="A452" s="1159" t="s">
        <v>4068</v>
      </c>
      <c r="B452" s="1159" t="s">
        <v>2157</v>
      </c>
      <c r="C452" s="1159" t="s">
        <v>2945</v>
      </c>
      <c r="D452" s="1159" t="s">
        <v>2157</v>
      </c>
      <c r="E452" s="1159" t="s">
        <v>3329</v>
      </c>
      <c r="F452" s="1159" t="s">
        <v>991</v>
      </c>
      <c r="G452" s="1165">
        <v>175534.51332872399</v>
      </c>
      <c r="H452" s="1159"/>
      <c r="I452" s="1159" t="s">
        <v>3352</v>
      </c>
      <c r="J452" s="1166">
        <v>2.4399999999999999E-6</v>
      </c>
      <c r="K452" s="1167">
        <v>1.81E-6</v>
      </c>
      <c r="L452" s="1168">
        <v>1390</v>
      </c>
      <c r="M452" s="1169">
        <v>1.2704032604634612E-6</v>
      </c>
      <c r="N452" s="1170">
        <v>5.3761813638555737E-8</v>
      </c>
      <c r="O452" s="1171">
        <v>9.1275401795809011E-7</v>
      </c>
    </row>
    <row r="453" spans="1:15" hidden="1">
      <c r="A453" s="1159" t="s">
        <v>3839</v>
      </c>
      <c r="B453" s="1159" t="s">
        <v>2158</v>
      </c>
      <c r="C453" s="1159" t="s">
        <v>2946</v>
      </c>
      <c r="D453" s="1159" t="s">
        <v>2158</v>
      </c>
      <c r="E453" s="1159" t="s">
        <v>3329</v>
      </c>
      <c r="F453" s="1159" t="s">
        <v>3431</v>
      </c>
      <c r="G453" s="1165">
        <v>1230069.4319036501</v>
      </c>
      <c r="H453" s="1159"/>
      <c r="I453" s="1159" t="s">
        <v>3352</v>
      </c>
      <c r="J453" s="1166"/>
      <c r="K453" s="1167">
        <v>1.11E-7</v>
      </c>
      <c r="L453" s="1168">
        <v>54600</v>
      </c>
      <c r="M453" s="1169" t="s">
        <v>3430</v>
      </c>
      <c r="N453" s="1170">
        <v>2.3103906673530811E-8</v>
      </c>
      <c r="O453" s="1171">
        <v>1.1620904734015278E-3</v>
      </c>
    </row>
    <row r="454" spans="1:15" hidden="1">
      <c r="A454" s="1159" t="s">
        <v>3839</v>
      </c>
      <c r="B454" s="1159" t="s">
        <v>2158</v>
      </c>
      <c r="C454" s="1159" t="s">
        <v>2946</v>
      </c>
      <c r="D454" s="1159" t="s">
        <v>2158</v>
      </c>
      <c r="E454" s="1159" t="s">
        <v>3329</v>
      </c>
      <c r="F454" s="1159" t="s">
        <v>1000</v>
      </c>
      <c r="G454" s="1165">
        <v>61503.471605546903</v>
      </c>
      <c r="H454" s="1159"/>
      <c r="I454" s="1159" t="s">
        <v>3352</v>
      </c>
      <c r="J454" s="1166"/>
      <c r="K454" s="1167">
        <v>1.5099999999999999E-6</v>
      </c>
      <c r="L454" s="1168">
        <v>741000</v>
      </c>
      <c r="M454" s="1169" t="s">
        <v>3430</v>
      </c>
      <c r="N454" s="1170">
        <v>1.5714819406716472E-8</v>
      </c>
      <c r="O454" s="1171">
        <v>7.8856139279820869E-4</v>
      </c>
    </row>
    <row r="455" spans="1:15" hidden="1">
      <c r="A455" s="1159" t="s">
        <v>3839</v>
      </c>
      <c r="B455" s="1159" t="s">
        <v>2158</v>
      </c>
      <c r="C455" s="1159" t="s">
        <v>2946</v>
      </c>
      <c r="D455" s="1159" t="s">
        <v>2158</v>
      </c>
      <c r="E455" s="1159" t="s">
        <v>3329</v>
      </c>
      <c r="F455" s="1159" t="s">
        <v>991</v>
      </c>
      <c r="G455" s="1165">
        <v>922552.07414843806</v>
      </c>
      <c r="H455" s="1159"/>
      <c r="I455" s="1159" t="s">
        <v>3352</v>
      </c>
      <c r="J455" s="1166"/>
      <c r="K455" s="1167">
        <v>1.92E-7</v>
      </c>
      <c r="L455" s="1168">
        <v>10900</v>
      </c>
      <c r="M455" s="1169" t="s">
        <v>3430</v>
      </c>
      <c r="N455" s="1170">
        <v>2.9972635691750817E-8</v>
      </c>
      <c r="O455" s="1171">
        <v>1.7399431542729267E-4</v>
      </c>
    </row>
    <row r="456" spans="1:15" hidden="1">
      <c r="A456" s="1159" t="s">
        <v>3840</v>
      </c>
      <c r="B456" s="1159" t="s">
        <v>2159</v>
      </c>
      <c r="C456" s="1159" t="s">
        <v>2947</v>
      </c>
      <c r="D456" s="1159" t="s">
        <v>2159</v>
      </c>
      <c r="E456" s="1159" t="s">
        <v>3329</v>
      </c>
      <c r="F456" s="1159" t="s">
        <v>3431</v>
      </c>
      <c r="G456" s="1165">
        <v>267645.17638565099</v>
      </c>
      <c r="H456" s="1159"/>
      <c r="I456" s="1159" t="s">
        <v>3352</v>
      </c>
      <c r="J456" s="1166"/>
      <c r="K456" s="1167">
        <v>7.1899999999999998E-6</v>
      </c>
      <c r="L456" s="1168">
        <v>21600</v>
      </c>
      <c r="M456" s="1169" t="s">
        <v>3430</v>
      </c>
      <c r="N456" s="1170">
        <v>3.2562753965506892E-7</v>
      </c>
      <c r="O456" s="1171">
        <v>1.0003013248956933E-4</v>
      </c>
    </row>
    <row r="457" spans="1:15" hidden="1">
      <c r="A457" s="1159" t="s">
        <v>3840</v>
      </c>
      <c r="B457" s="1159" t="s">
        <v>2159</v>
      </c>
      <c r="C457" s="1159" t="s">
        <v>2947</v>
      </c>
      <c r="D457" s="1159" t="s">
        <v>2159</v>
      </c>
      <c r="E457" s="1159" t="s">
        <v>3329</v>
      </c>
      <c r="F457" s="1159" t="s">
        <v>1000</v>
      </c>
      <c r="G457" s="1165">
        <v>13382.258821015599</v>
      </c>
      <c r="H457" s="1159"/>
      <c r="I457" s="1159" t="s">
        <v>3352</v>
      </c>
      <c r="J457" s="1166"/>
      <c r="K457" s="1167">
        <v>3.7400000000000001E-5</v>
      </c>
      <c r="L457" s="1168">
        <v>112000</v>
      </c>
      <c r="M457" s="1169" t="s">
        <v>3430</v>
      </c>
      <c r="N457" s="1170">
        <v>8.4690333690380612E-8</v>
      </c>
      <c r="O457" s="1171">
        <v>2.5933738056209814E-5</v>
      </c>
    </row>
    <row r="458" spans="1:15" hidden="1">
      <c r="A458" s="1159" t="s">
        <v>3840</v>
      </c>
      <c r="B458" s="1159" t="s">
        <v>2159</v>
      </c>
      <c r="C458" s="1159" t="s">
        <v>2947</v>
      </c>
      <c r="D458" s="1159" t="s">
        <v>2159</v>
      </c>
      <c r="E458" s="1159" t="s">
        <v>3329</v>
      </c>
      <c r="F458" s="1159" t="s">
        <v>991</v>
      </c>
      <c r="G458" s="1165">
        <v>200733.882319089</v>
      </c>
      <c r="H458" s="1159"/>
      <c r="I458" s="1159" t="s">
        <v>3352</v>
      </c>
      <c r="J458" s="1166"/>
      <c r="K458" s="1167">
        <v>1.4E-5</v>
      </c>
      <c r="L458" s="1168">
        <v>6340</v>
      </c>
      <c r="M458" s="1169" t="s">
        <v>3430</v>
      </c>
      <c r="N458" s="1170">
        <v>4.7553395923319461E-7</v>
      </c>
      <c r="O458" s="1171">
        <v>2.2020522224936766E-5</v>
      </c>
    </row>
    <row r="459" spans="1:15" hidden="1">
      <c r="A459" s="1159" t="s">
        <v>3841</v>
      </c>
      <c r="B459" s="1159" t="s">
        <v>3842</v>
      </c>
      <c r="C459" s="1159" t="s">
        <v>3843</v>
      </c>
      <c r="D459" s="1159"/>
      <c r="E459" s="1159" t="s">
        <v>3347</v>
      </c>
      <c r="F459" s="1159" t="s">
        <v>991</v>
      </c>
      <c r="G459" s="1165">
        <v>55077663157446.398</v>
      </c>
      <c r="H459" s="1159" t="s">
        <v>3844</v>
      </c>
      <c r="I459" s="1159"/>
      <c r="J459" s="1166"/>
      <c r="K459" s="1167"/>
      <c r="L459" s="1168"/>
      <c r="M459" s="1169" t="s">
        <v>3430</v>
      </c>
      <c r="N459" s="1170" t="s">
        <v>3430</v>
      </c>
      <c r="O459" s="1171" t="s">
        <v>3430</v>
      </c>
    </row>
    <row r="460" spans="1:15" hidden="1">
      <c r="A460" s="1159" t="s">
        <v>3841</v>
      </c>
      <c r="B460" s="1159" t="s">
        <v>3842</v>
      </c>
      <c r="C460" s="1159" t="s">
        <v>3843</v>
      </c>
      <c r="D460" s="1159"/>
      <c r="E460" s="1159" t="s">
        <v>3348</v>
      </c>
      <c r="F460" s="1159" t="s">
        <v>991</v>
      </c>
      <c r="G460" s="1165">
        <v>-4186498770969.21</v>
      </c>
      <c r="H460" s="1159" t="s">
        <v>3348</v>
      </c>
      <c r="I460" s="1159"/>
      <c r="J460" s="1166"/>
      <c r="K460" s="1167"/>
      <c r="L460" s="1168"/>
      <c r="M460" s="1169" t="s">
        <v>3430</v>
      </c>
      <c r="N460" s="1170" t="s">
        <v>3430</v>
      </c>
      <c r="O460" s="1171" t="s">
        <v>3430</v>
      </c>
    </row>
    <row r="461" spans="1:15" hidden="1">
      <c r="A461" s="1159" t="s">
        <v>3841</v>
      </c>
      <c r="B461" s="1159" t="s">
        <v>3845</v>
      </c>
      <c r="C461" s="1159" t="s">
        <v>3843</v>
      </c>
      <c r="D461" s="1159"/>
      <c r="E461" s="1159" t="s">
        <v>3846</v>
      </c>
      <c r="F461" s="1159" t="s">
        <v>991</v>
      </c>
      <c r="G461" s="1165">
        <v>85368503349.206696</v>
      </c>
      <c r="H461" s="1159"/>
      <c r="I461" s="1159"/>
      <c r="J461" s="1166"/>
      <c r="K461" s="1167"/>
      <c r="L461" s="1168"/>
      <c r="M461" s="1169" t="s">
        <v>3430</v>
      </c>
      <c r="N461" s="1170" t="s">
        <v>3430</v>
      </c>
      <c r="O461" s="1171" t="s">
        <v>3430</v>
      </c>
    </row>
    <row r="462" spans="1:15">
      <c r="A462" s="1159" t="s">
        <v>3847</v>
      </c>
      <c r="B462" s="1159" t="s">
        <v>534</v>
      </c>
      <c r="C462" s="1159" t="s">
        <v>16</v>
      </c>
      <c r="D462" s="1159"/>
      <c r="E462" s="1159" t="s">
        <v>3333</v>
      </c>
      <c r="F462" s="1159" t="s">
        <v>991</v>
      </c>
      <c r="G462" s="1165">
        <v>621616632921.25696</v>
      </c>
      <c r="H462" s="1159" t="s">
        <v>3848</v>
      </c>
      <c r="I462" s="1159" t="s">
        <v>3368</v>
      </c>
      <c r="J462" s="1166"/>
      <c r="K462" s="1167"/>
      <c r="L462" s="1168"/>
      <c r="M462" s="1169" t="s">
        <v>3430</v>
      </c>
      <c r="N462" s="1170" t="s">
        <v>3430</v>
      </c>
      <c r="O462" s="1171" t="s">
        <v>3430</v>
      </c>
    </row>
    <row r="463" spans="1:15">
      <c r="A463" s="1159" t="s">
        <v>3847</v>
      </c>
      <c r="B463" s="1159" t="s">
        <v>534</v>
      </c>
      <c r="C463" s="1159" t="s">
        <v>16</v>
      </c>
      <c r="D463" s="1159"/>
      <c r="E463" s="1159" t="s">
        <v>3332</v>
      </c>
      <c r="F463" s="1159" t="s">
        <v>991</v>
      </c>
      <c r="G463" s="1165">
        <v>0</v>
      </c>
      <c r="H463" s="1159" t="s">
        <v>3849</v>
      </c>
      <c r="I463" s="1159" t="s">
        <v>3368</v>
      </c>
      <c r="J463" s="1166"/>
      <c r="K463" s="1167"/>
      <c r="L463" s="1168"/>
      <c r="M463" s="1169" t="s">
        <v>3430</v>
      </c>
      <c r="N463" s="1170" t="s">
        <v>3430</v>
      </c>
      <c r="O463" s="1171" t="s">
        <v>3430</v>
      </c>
    </row>
    <row r="464" spans="1:15" hidden="1">
      <c r="A464" s="1159" t="s">
        <v>3850</v>
      </c>
      <c r="B464" s="1159" t="s">
        <v>2160</v>
      </c>
      <c r="C464" s="1159" t="s">
        <v>2160</v>
      </c>
      <c r="D464" s="1159" t="s">
        <v>2160</v>
      </c>
      <c r="E464" s="1159" t="s">
        <v>3329</v>
      </c>
      <c r="F464" s="1159" t="s">
        <v>1000</v>
      </c>
      <c r="G464" s="1165">
        <v>15518.5707015104</v>
      </c>
      <c r="H464" s="1159"/>
      <c r="I464" s="1159" t="s">
        <v>3352</v>
      </c>
      <c r="J464" s="1166"/>
      <c r="K464" s="1167">
        <v>6.8799999999999998E-3</v>
      </c>
      <c r="L464" s="1168">
        <v>242000</v>
      </c>
      <c r="M464" s="1169" t="s">
        <v>3430</v>
      </c>
      <c r="N464" s="1170">
        <v>1.8066456267037606E-5</v>
      </c>
      <c r="O464" s="1171">
        <v>6.4980755636008224E-5</v>
      </c>
    </row>
    <row r="465" spans="1:15" hidden="1">
      <c r="A465" s="1159" t="s">
        <v>3850</v>
      </c>
      <c r="B465" s="1159" t="s">
        <v>2160</v>
      </c>
      <c r="C465" s="1159" t="s">
        <v>2160</v>
      </c>
      <c r="D465" s="1159" t="s">
        <v>2160</v>
      </c>
      <c r="E465" s="1159" t="s">
        <v>3329</v>
      </c>
      <c r="F465" s="1159" t="s">
        <v>991</v>
      </c>
      <c r="G465" s="1165">
        <v>232778.560516875</v>
      </c>
      <c r="H465" s="1159"/>
      <c r="I465" s="1159" t="s">
        <v>3352</v>
      </c>
      <c r="J465" s="1166"/>
      <c r="K465" s="1167">
        <v>7.0099999999999996E-5</v>
      </c>
      <c r="L465" s="1168">
        <v>1520</v>
      </c>
      <c r="M465" s="1169" t="s">
        <v>3430</v>
      </c>
      <c r="N465" s="1170">
        <v>2.7611742389997473E-6</v>
      </c>
      <c r="O465" s="1171">
        <v>6.1221538366288985E-6</v>
      </c>
    </row>
    <row r="466" spans="1:15" hidden="1">
      <c r="A466" s="1159" t="s">
        <v>3850</v>
      </c>
      <c r="B466" s="1159" t="s">
        <v>2160</v>
      </c>
      <c r="C466" s="1159" t="s">
        <v>2160</v>
      </c>
      <c r="D466" s="1159" t="s">
        <v>2160</v>
      </c>
      <c r="E466" s="1159" t="s">
        <v>3329</v>
      </c>
      <c r="F466" s="1159" t="s">
        <v>3431</v>
      </c>
      <c r="G466" s="1165">
        <v>310371.414040156</v>
      </c>
      <c r="H466" s="1159"/>
      <c r="I466" s="1159" t="s">
        <v>3352</v>
      </c>
      <c r="J466" s="1166"/>
      <c r="K466" s="1167">
        <v>3.6100000000000002E-6</v>
      </c>
      <c r="L466" s="1168">
        <v>127</v>
      </c>
      <c r="M466" s="1169" t="s">
        <v>3430</v>
      </c>
      <c r="N466" s="1170">
        <v>1.8959275327353545E-7</v>
      </c>
      <c r="O466" s="1171">
        <v>6.8202941868078969E-7</v>
      </c>
    </row>
    <row r="467" spans="1:15" hidden="1">
      <c r="A467" s="1159" t="s">
        <v>3851</v>
      </c>
      <c r="B467" s="1159" t="s">
        <v>2161</v>
      </c>
      <c r="C467" s="1159" t="s">
        <v>2948</v>
      </c>
      <c r="D467" s="1159" t="s">
        <v>2161</v>
      </c>
      <c r="E467" s="1159" t="s">
        <v>3329</v>
      </c>
      <c r="F467" s="1159" t="s">
        <v>3431</v>
      </c>
      <c r="G467" s="1165">
        <v>38543.75</v>
      </c>
      <c r="H467" s="1159"/>
      <c r="I467" s="1159" t="s">
        <v>3352</v>
      </c>
      <c r="J467" s="1166"/>
      <c r="K467" s="1167">
        <v>7.1600000000000006E-8</v>
      </c>
      <c r="L467" s="1168">
        <v>1620</v>
      </c>
      <c r="M467" s="1169" t="s">
        <v>3430</v>
      </c>
      <c r="N467" s="1170">
        <v>4.669816386422784E-10</v>
      </c>
      <c r="O467" s="1171">
        <v>1.0804051667989096E-6</v>
      </c>
    </row>
    <row r="468" spans="1:15" hidden="1">
      <c r="A468" s="1159" t="s">
        <v>3851</v>
      </c>
      <c r="B468" s="1159" t="s">
        <v>2161</v>
      </c>
      <c r="C468" s="1159" t="s">
        <v>2948</v>
      </c>
      <c r="D468" s="1159" t="s">
        <v>2161</v>
      </c>
      <c r="E468" s="1159" t="s">
        <v>3329</v>
      </c>
      <c r="F468" s="1159" t="s">
        <v>1000</v>
      </c>
      <c r="G468" s="1165">
        <v>1927.1875</v>
      </c>
      <c r="H468" s="1159"/>
      <c r="I468" s="1159" t="s">
        <v>3352</v>
      </c>
      <c r="J468" s="1166"/>
      <c r="K468" s="1167">
        <v>1.0899999999999999E-6</v>
      </c>
      <c r="L468" s="1168">
        <v>24700</v>
      </c>
      <c r="M468" s="1169" t="s">
        <v>3430</v>
      </c>
      <c r="N468" s="1170">
        <v>3.5545390092184595E-10</v>
      </c>
      <c r="O468" s="1171">
        <v>8.2364221049176124E-7</v>
      </c>
    </row>
    <row r="469" spans="1:15" hidden="1">
      <c r="A469" s="1159" t="s">
        <v>3851</v>
      </c>
      <c r="B469" s="1159" t="s">
        <v>2161</v>
      </c>
      <c r="C469" s="1159" t="s">
        <v>2948</v>
      </c>
      <c r="D469" s="1159" t="s">
        <v>2161</v>
      </c>
      <c r="E469" s="1159" t="s">
        <v>3329</v>
      </c>
      <c r="F469" s="1159" t="s">
        <v>991</v>
      </c>
      <c r="G469" s="1165">
        <v>28907.8125</v>
      </c>
      <c r="H469" s="1159"/>
      <c r="I469" s="1159" t="s">
        <v>3352</v>
      </c>
      <c r="J469" s="1166"/>
      <c r="K469" s="1167">
        <v>1.6899999999999999E-7</v>
      </c>
      <c r="L469" s="1168">
        <v>382</v>
      </c>
      <c r="M469" s="1169" t="s">
        <v>3430</v>
      </c>
      <c r="N469" s="1170">
        <v>8.2667489801548577E-10</v>
      </c>
      <c r="O469" s="1171">
        <v>1.9107165449869604E-7</v>
      </c>
    </row>
    <row r="470" spans="1:15" hidden="1">
      <c r="A470" s="1159" t="s">
        <v>3722</v>
      </c>
      <c r="B470" s="1159" t="s">
        <v>459</v>
      </c>
      <c r="C470" s="1159" t="s">
        <v>2949</v>
      </c>
      <c r="D470" s="1159" t="s">
        <v>459</v>
      </c>
      <c r="E470" s="1159" t="s">
        <v>3317</v>
      </c>
      <c r="F470" s="1159" t="s">
        <v>1000</v>
      </c>
      <c r="G470" s="1165">
        <v>19219.431591963599</v>
      </c>
      <c r="H470" s="1159"/>
      <c r="I470" s="1159"/>
      <c r="J470" s="1166">
        <v>4.1600000000000002E-5</v>
      </c>
      <c r="K470" s="1167">
        <v>1.4200000000000001E-4</v>
      </c>
      <c r="L470" s="1168">
        <v>66.400000000000006</v>
      </c>
      <c r="M470" s="1169">
        <v>2.3714999720879889E-6</v>
      </c>
      <c r="N470" s="1170">
        <v>4.6180826421384816E-7</v>
      </c>
      <c r="O470" s="1171">
        <v>2.523915718027062E-5</v>
      </c>
    </row>
    <row r="471" spans="1:15" hidden="1">
      <c r="A471" s="1159" t="s">
        <v>3722</v>
      </c>
      <c r="B471" s="1159" t="s">
        <v>459</v>
      </c>
      <c r="C471" s="1159" t="s">
        <v>2950</v>
      </c>
      <c r="D471" s="1159" t="s">
        <v>459</v>
      </c>
      <c r="E471" s="1159" t="s">
        <v>3313</v>
      </c>
      <c r="F471" s="1159" t="s">
        <v>1000</v>
      </c>
      <c r="G471" s="1165">
        <v>77617.639797517899</v>
      </c>
      <c r="H471" s="1159"/>
      <c r="I471" s="1159"/>
      <c r="J471" s="1166">
        <v>4.1600000000000002E-5</v>
      </c>
      <c r="K471" s="1167">
        <v>1.4200000000000001E-4</v>
      </c>
      <c r="L471" s="1168">
        <v>66.400000000000006</v>
      </c>
      <c r="M471" s="1169">
        <v>9.5772983572686039E-6</v>
      </c>
      <c r="N471" s="1170">
        <v>1.8650118415705603E-6</v>
      </c>
      <c r="O471" s="1171">
        <v>1.5043826893192932E-4</v>
      </c>
    </row>
    <row r="472" spans="1:15" hidden="1">
      <c r="A472" s="1159" t="s">
        <v>3722</v>
      </c>
      <c r="B472" s="1159" t="s">
        <v>459</v>
      </c>
      <c r="C472" s="1159" t="s">
        <v>2949</v>
      </c>
      <c r="D472" s="1159" t="s">
        <v>459</v>
      </c>
      <c r="E472" s="1159"/>
      <c r="F472" s="1159" t="s">
        <v>991</v>
      </c>
      <c r="G472" s="1165">
        <v>4212751.8553086901</v>
      </c>
      <c r="H472" s="1159"/>
      <c r="I472" s="1159"/>
      <c r="J472" s="1166">
        <v>4.6699999999999997E-5</v>
      </c>
      <c r="K472" s="1167">
        <v>1.55E-4</v>
      </c>
      <c r="L472" s="1168">
        <v>1.07</v>
      </c>
      <c r="M472" s="1169">
        <v>5.8354185677596867E-4</v>
      </c>
      <c r="N472" s="1170">
        <v>1.1049188771401915E-4</v>
      </c>
      <c r="O472" s="1171">
        <v>1.4313140238298909E-7</v>
      </c>
    </row>
    <row r="473" spans="1:15" hidden="1">
      <c r="A473" s="1159" t="s">
        <v>3854</v>
      </c>
      <c r="B473" s="1159" t="s">
        <v>0</v>
      </c>
      <c r="C473" s="1159" t="s">
        <v>2951</v>
      </c>
      <c r="D473" s="1159" t="s">
        <v>0</v>
      </c>
      <c r="E473" s="1159"/>
      <c r="F473" s="1159" t="s">
        <v>991</v>
      </c>
      <c r="G473" s="1165">
        <v>70000000</v>
      </c>
      <c r="H473" s="1159"/>
      <c r="I473" s="1159" t="s">
        <v>3353</v>
      </c>
      <c r="J473" s="1166"/>
      <c r="K473" s="1167">
        <v>1.79E-6</v>
      </c>
      <c r="L473" s="1168"/>
      <c r="M473" s="1169" t="s">
        <v>3430</v>
      </c>
      <c r="N473" s="1170">
        <v>2.1202344546754979E-5</v>
      </c>
      <c r="O473" s="1171" t="s">
        <v>3430</v>
      </c>
    </row>
    <row r="474" spans="1:15" hidden="1">
      <c r="A474" s="1159" t="s">
        <v>3855</v>
      </c>
      <c r="B474" s="1159" t="s">
        <v>3</v>
      </c>
      <c r="C474" s="1159" t="s">
        <v>2952</v>
      </c>
      <c r="D474" s="1159" t="s">
        <v>3</v>
      </c>
      <c r="E474" s="1159"/>
      <c r="F474" s="1159" t="s">
        <v>991</v>
      </c>
      <c r="G474" s="1165">
        <v>70000000</v>
      </c>
      <c r="H474" s="1159"/>
      <c r="I474" s="1159" t="s">
        <v>3354</v>
      </c>
      <c r="J474" s="1166"/>
      <c r="K474" s="1167">
        <v>2.3099999999999999E-5</v>
      </c>
      <c r="L474" s="1168"/>
      <c r="M474" s="1169" t="s">
        <v>3430</v>
      </c>
      <c r="N474" s="1170">
        <v>2.7361684862013409E-4</v>
      </c>
      <c r="O474" s="1171" t="s">
        <v>3430</v>
      </c>
    </row>
    <row r="475" spans="1:15" hidden="1">
      <c r="A475" s="1159" t="s">
        <v>3856</v>
      </c>
      <c r="B475" s="1159" t="s">
        <v>2162</v>
      </c>
      <c r="C475" s="1159" t="s">
        <v>2953</v>
      </c>
      <c r="D475" s="1159" t="s">
        <v>2162</v>
      </c>
      <c r="E475" s="1159" t="s">
        <v>3329</v>
      </c>
      <c r="F475" s="1159" t="s">
        <v>1000</v>
      </c>
      <c r="G475" s="1165">
        <v>6389.6410981250001</v>
      </c>
      <c r="H475" s="1159"/>
      <c r="I475" s="1159" t="s">
        <v>3352</v>
      </c>
      <c r="J475" s="1166"/>
      <c r="K475" s="1167">
        <v>3.01E-5</v>
      </c>
      <c r="L475" s="1168">
        <v>2390000</v>
      </c>
      <c r="M475" s="1169" t="s">
        <v>3430</v>
      </c>
      <c r="N475" s="1170">
        <v>3.2544363128378434E-8</v>
      </c>
      <c r="O475" s="1171">
        <v>2.6423603133056243E-4</v>
      </c>
    </row>
    <row r="476" spans="1:15" hidden="1">
      <c r="A476" s="1159" t="s">
        <v>3856</v>
      </c>
      <c r="B476" s="1159" t="s">
        <v>2162</v>
      </c>
      <c r="C476" s="1159" t="s">
        <v>2953</v>
      </c>
      <c r="D476" s="1159" t="s">
        <v>2162</v>
      </c>
      <c r="E476" s="1159" t="s">
        <v>3329</v>
      </c>
      <c r="F476" s="1159" t="s">
        <v>991</v>
      </c>
      <c r="G476" s="1165">
        <v>95844.616470130204</v>
      </c>
      <c r="H476" s="1159"/>
      <c r="I476" s="1159" t="s">
        <v>3352</v>
      </c>
      <c r="J476" s="1166"/>
      <c r="K476" s="1167">
        <v>1.2500000000000001E-5</v>
      </c>
      <c r="L476" s="1168">
        <v>88000</v>
      </c>
      <c r="M476" s="1169" t="s">
        <v>3430</v>
      </c>
      <c r="N476" s="1170">
        <v>2.0272651450032796E-7</v>
      </c>
      <c r="O476" s="1171">
        <v>1.4593789177823967E-4</v>
      </c>
    </row>
    <row r="477" spans="1:15" hidden="1">
      <c r="A477" s="1159" t="s">
        <v>3856</v>
      </c>
      <c r="B477" s="1159" t="s">
        <v>2162</v>
      </c>
      <c r="C477" s="1159" t="s">
        <v>2953</v>
      </c>
      <c r="D477" s="1159" t="s">
        <v>2162</v>
      </c>
      <c r="E477" s="1159" t="s">
        <v>3329</v>
      </c>
      <c r="F477" s="1159" t="s">
        <v>3431</v>
      </c>
      <c r="G477" s="1165">
        <v>127792.82196026</v>
      </c>
      <c r="H477" s="1159"/>
      <c r="I477" s="1159" t="s">
        <v>3352</v>
      </c>
      <c r="J477" s="1166"/>
      <c r="K477" s="1167">
        <v>2.79E-7</v>
      </c>
      <c r="L477" s="1168">
        <v>20700</v>
      </c>
      <c r="M477" s="1169" t="s">
        <v>3430</v>
      </c>
      <c r="N477" s="1170">
        <v>6.0331410715338387E-9</v>
      </c>
      <c r="O477" s="1171">
        <v>4.5771429694115209E-5</v>
      </c>
    </row>
    <row r="478" spans="1:15" hidden="1">
      <c r="A478" s="1159" t="s">
        <v>3857</v>
      </c>
      <c r="B478" s="1159" t="s">
        <v>2163</v>
      </c>
      <c r="C478" s="1159" t="s">
        <v>2954</v>
      </c>
      <c r="D478" s="1159" t="s">
        <v>2163</v>
      </c>
      <c r="E478" s="1159" t="s">
        <v>3329</v>
      </c>
      <c r="F478" s="1159" t="s">
        <v>3431</v>
      </c>
      <c r="G478" s="1165">
        <v>1061614.22523219</v>
      </c>
      <c r="H478" s="1172"/>
      <c r="I478" s="1159" t="s">
        <v>3352</v>
      </c>
      <c r="J478" s="1166"/>
      <c r="K478" s="1167"/>
      <c r="L478" s="1168">
        <v>896</v>
      </c>
      <c r="M478" s="1169" t="s">
        <v>3430</v>
      </c>
      <c r="N478" s="1170" t="s">
        <v>3430</v>
      </c>
      <c r="O478" s="1171">
        <v>1.6458581829657564E-5</v>
      </c>
    </row>
    <row r="479" spans="1:15" hidden="1">
      <c r="A479" s="1159" t="s">
        <v>3857</v>
      </c>
      <c r="B479" s="1159" t="s">
        <v>2163</v>
      </c>
      <c r="C479" s="1159" t="s">
        <v>2954</v>
      </c>
      <c r="D479" s="1159" t="s">
        <v>2163</v>
      </c>
      <c r="E479" s="1159" t="s">
        <v>3329</v>
      </c>
      <c r="F479" s="1159" t="s">
        <v>1000</v>
      </c>
      <c r="G479" s="1165">
        <v>15346.459348046899</v>
      </c>
      <c r="H479" s="1172"/>
      <c r="I479" s="1159" t="s">
        <v>3352</v>
      </c>
      <c r="J479" s="1166"/>
      <c r="K479" s="1167"/>
      <c r="L479" s="1168">
        <v>16000</v>
      </c>
      <c r="M479" s="1169" t="s">
        <v>3430</v>
      </c>
      <c r="N479" s="1170" t="s">
        <v>3430</v>
      </c>
      <c r="O479" s="1171">
        <v>4.2486000323856562E-6</v>
      </c>
    </row>
    <row r="480" spans="1:15" hidden="1">
      <c r="A480" s="1159" t="s">
        <v>3857</v>
      </c>
      <c r="B480" s="1159" t="s">
        <v>2163</v>
      </c>
      <c r="C480" s="1159" t="s">
        <v>2954</v>
      </c>
      <c r="D480" s="1159" t="s">
        <v>2163</v>
      </c>
      <c r="E480" s="1159" t="s">
        <v>3329</v>
      </c>
      <c r="F480" s="1159" t="s">
        <v>991</v>
      </c>
      <c r="G480" s="1165">
        <v>230196.890234297</v>
      </c>
      <c r="H480" s="1172"/>
      <c r="I480" s="1159" t="s">
        <v>3352</v>
      </c>
      <c r="J480" s="1166"/>
      <c r="K480" s="1167"/>
      <c r="L480" s="1168">
        <v>717</v>
      </c>
      <c r="M480" s="1169" t="s">
        <v>3430</v>
      </c>
      <c r="N480" s="1170" t="s">
        <v>3430</v>
      </c>
      <c r="O480" s="1171">
        <v>2.8558558344378764E-6</v>
      </c>
    </row>
    <row r="481" spans="1:15" hidden="1">
      <c r="A481" s="1159" t="s">
        <v>3858</v>
      </c>
      <c r="B481" s="1159" t="s">
        <v>2164</v>
      </c>
      <c r="C481" s="1159" t="s">
        <v>2955</v>
      </c>
      <c r="D481" s="1159" t="s">
        <v>2164</v>
      </c>
      <c r="E481" s="1159" t="s">
        <v>3329</v>
      </c>
      <c r="F481" s="1159" t="s">
        <v>3431</v>
      </c>
      <c r="G481" s="1165">
        <v>965681.67191989603</v>
      </c>
      <c r="H481" s="1172"/>
      <c r="I481" s="1159" t="s">
        <v>3352</v>
      </c>
      <c r="J481" s="1166"/>
      <c r="K481" s="1167"/>
      <c r="L481" s="1168">
        <v>220</v>
      </c>
      <c r="M481" s="1169" t="s">
        <v>3430</v>
      </c>
      <c r="N481" s="1170" t="s">
        <v>3430</v>
      </c>
      <c r="O481" s="1171">
        <v>3.6759901734490158E-6</v>
      </c>
    </row>
    <row r="482" spans="1:15" hidden="1">
      <c r="A482" s="1159" t="s">
        <v>3858</v>
      </c>
      <c r="B482" s="1159" t="s">
        <v>2164</v>
      </c>
      <c r="C482" s="1159" t="s">
        <v>2955</v>
      </c>
      <c r="D482" s="1159" t="s">
        <v>2164</v>
      </c>
      <c r="E482" s="1159" t="s">
        <v>3329</v>
      </c>
      <c r="F482" s="1159" t="s">
        <v>1000</v>
      </c>
      <c r="G482" s="1165">
        <v>13324.890836848999</v>
      </c>
      <c r="H482" s="1172"/>
      <c r="I482" s="1159" t="s">
        <v>3352</v>
      </c>
      <c r="J482" s="1166"/>
      <c r="K482" s="1167"/>
      <c r="L482" s="1168">
        <v>2320</v>
      </c>
      <c r="M482" s="1169" t="s">
        <v>3430</v>
      </c>
      <c r="N482" s="1170" t="s">
        <v>3430</v>
      </c>
      <c r="O482" s="1171">
        <v>5.3489595885096742E-7</v>
      </c>
    </row>
    <row r="483" spans="1:15" hidden="1">
      <c r="A483" s="1159" t="s">
        <v>3858</v>
      </c>
      <c r="B483" s="1159" t="s">
        <v>2164</v>
      </c>
      <c r="C483" s="1159" t="s">
        <v>2955</v>
      </c>
      <c r="D483" s="1159" t="s">
        <v>2164</v>
      </c>
      <c r="E483" s="1159" t="s">
        <v>3329</v>
      </c>
      <c r="F483" s="1159" t="s">
        <v>991</v>
      </c>
      <c r="G483" s="1165">
        <v>199873.36254528601</v>
      </c>
      <c r="H483" s="1172"/>
      <c r="I483" s="1159" t="s">
        <v>3352</v>
      </c>
      <c r="J483" s="1166"/>
      <c r="K483" s="1167"/>
      <c r="L483" s="1168">
        <v>60.2</v>
      </c>
      <c r="M483" s="1169" t="s">
        <v>3430</v>
      </c>
      <c r="N483" s="1170" t="s">
        <v>3430</v>
      </c>
      <c r="O483" s="1171">
        <v>2.0819441845880283E-7</v>
      </c>
    </row>
    <row r="484" spans="1:15" hidden="1">
      <c r="A484" s="1159" t="s">
        <v>3852</v>
      </c>
      <c r="B484" s="1159" t="s">
        <v>2165</v>
      </c>
      <c r="C484" s="1159" t="s">
        <v>2956</v>
      </c>
      <c r="D484" s="1159" t="s">
        <v>2165</v>
      </c>
      <c r="E484" s="1159" t="s">
        <v>3329</v>
      </c>
      <c r="F484" s="1159" t="s">
        <v>3431</v>
      </c>
      <c r="G484" s="1165">
        <v>0</v>
      </c>
      <c r="H484" s="1172"/>
      <c r="I484" s="1159" t="s">
        <v>3359</v>
      </c>
      <c r="J484" s="1166">
        <v>5.1200000000000001E-6</v>
      </c>
      <c r="K484" s="1167">
        <v>6.2799999999999995E-5</v>
      </c>
      <c r="L484" s="1168">
        <v>706</v>
      </c>
      <c r="M484" s="1169">
        <v>0</v>
      </c>
      <c r="N484" s="1170">
        <v>0</v>
      </c>
      <c r="O484" s="1171">
        <v>5.1662270591512875E-8</v>
      </c>
    </row>
    <row r="485" spans="1:15" hidden="1">
      <c r="A485" s="1159" t="s">
        <v>3852</v>
      </c>
      <c r="B485" s="1159" t="s">
        <v>2165</v>
      </c>
      <c r="C485" s="1159" t="s">
        <v>2956</v>
      </c>
      <c r="D485" s="1159" t="s">
        <v>2165</v>
      </c>
      <c r="E485" s="1159" t="s">
        <v>3313</v>
      </c>
      <c r="F485" s="1159" t="s">
        <v>1000</v>
      </c>
      <c r="G485" s="1165">
        <v>5929.55455349981</v>
      </c>
      <c r="H485" s="1159"/>
      <c r="I485" s="1159"/>
      <c r="J485" s="1166">
        <v>6.8099999999999996E-4</v>
      </c>
      <c r="K485" s="1167">
        <v>8.3899999999999999E-3</v>
      </c>
      <c r="L485" s="1168">
        <v>246000</v>
      </c>
      <c r="M485" s="1169">
        <v>1.1977286408126486E-5</v>
      </c>
      <c r="N485" s="1170">
        <v>8.4181536160492817E-6</v>
      </c>
      <c r="O485" s="1171">
        <v>7.2069389431426369E-6</v>
      </c>
    </row>
    <row r="486" spans="1:15" hidden="1">
      <c r="A486" s="1159" t="s">
        <v>3781</v>
      </c>
      <c r="B486" s="1159" t="s">
        <v>2836</v>
      </c>
      <c r="C486" s="1159"/>
      <c r="D486" s="1159" t="s">
        <v>3782</v>
      </c>
      <c r="E486" s="1159"/>
      <c r="F486" s="1159" t="s">
        <v>1000</v>
      </c>
      <c r="G486" s="1165">
        <v>3223.2387388419002</v>
      </c>
      <c r="H486" s="1159"/>
      <c r="I486" s="1159"/>
      <c r="J486" s="1166">
        <v>4.0899999999999999E-3</v>
      </c>
      <c r="K486" s="1167"/>
      <c r="L486" s="1168">
        <v>1200000</v>
      </c>
      <c r="M486" s="1169">
        <v>3.9102546024388728E-5</v>
      </c>
      <c r="N486" s="1170" t="s">
        <v>3430</v>
      </c>
      <c r="O486" s="1171">
        <v>8.917562955962966E-8</v>
      </c>
    </row>
    <row r="487" spans="1:15" hidden="1">
      <c r="A487" s="1159" t="s">
        <v>3861</v>
      </c>
      <c r="B487" s="1159" t="s">
        <v>2634</v>
      </c>
      <c r="C487" s="1159"/>
      <c r="D487" s="1159"/>
      <c r="E487" s="1159" t="s">
        <v>3329</v>
      </c>
      <c r="F487" s="1159" t="s">
        <v>991</v>
      </c>
      <c r="G487" s="1165">
        <v>14080.4291221354</v>
      </c>
      <c r="H487" s="1172"/>
      <c r="I487" s="1159" t="s">
        <v>3352</v>
      </c>
      <c r="J487" s="1166"/>
      <c r="K487" s="1167"/>
      <c r="L487" s="1168"/>
      <c r="M487" s="1169" t="s">
        <v>3430</v>
      </c>
      <c r="N487" s="1170" t="s">
        <v>3430</v>
      </c>
      <c r="O487" s="1171" t="s">
        <v>3430</v>
      </c>
    </row>
    <row r="488" spans="1:15" hidden="1">
      <c r="A488" s="1159" t="s">
        <v>3861</v>
      </c>
      <c r="B488" s="1159" t="s">
        <v>2634</v>
      </c>
      <c r="C488" s="1159"/>
      <c r="D488" s="1159"/>
      <c r="E488" s="1159" t="s">
        <v>3329</v>
      </c>
      <c r="F488" s="1159" t="s">
        <v>3431</v>
      </c>
      <c r="G488" s="1165">
        <v>18773.905495312501</v>
      </c>
      <c r="H488" s="1172"/>
      <c r="I488" s="1159" t="s">
        <v>3352</v>
      </c>
      <c r="J488" s="1166"/>
      <c r="K488" s="1167"/>
      <c r="L488" s="1168"/>
      <c r="M488" s="1169" t="s">
        <v>3430</v>
      </c>
      <c r="N488" s="1170" t="s">
        <v>3430</v>
      </c>
      <c r="O488" s="1171" t="s">
        <v>3430</v>
      </c>
    </row>
    <row r="489" spans="1:15" hidden="1">
      <c r="A489" s="1159" t="s">
        <v>3861</v>
      </c>
      <c r="B489" s="1159" t="s">
        <v>2634</v>
      </c>
      <c r="C489" s="1159"/>
      <c r="D489" s="1159"/>
      <c r="E489" s="1159" t="s">
        <v>3329</v>
      </c>
      <c r="F489" s="1159" t="s">
        <v>1000</v>
      </c>
      <c r="G489" s="1165">
        <v>938.69527463541704</v>
      </c>
      <c r="H489" s="1172"/>
      <c r="I489" s="1159" t="s">
        <v>3352</v>
      </c>
      <c r="J489" s="1166"/>
      <c r="K489" s="1167"/>
      <c r="L489" s="1168"/>
      <c r="M489" s="1169" t="s">
        <v>3430</v>
      </c>
      <c r="N489" s="1170" t="s">
        <v>3430</v>
      </c>
      <c r="O489" s="1171" t="s">
        <v>3430</v>
      </c>
    </row>
    <row r="490" spans="1:15" hidden="1">
      <c r="A490" s="1159" t="s">
        <v>3862</v>
      </c>
      <c r="B490" s="1159" t="s">
        <v>2166</v>
      </c>
      <c r="C490" s="1159" t="s">
        <v>2957</v>
      </c>
      <c r="D490" s="1159" t="s">
        <v>2166</v>
      </c>
      <c r="E490" s="1159" t="s">
        <v>3329</v>
      </c>
      <c r="F490" s="1159" t="s">
        <v>1000</v>
      </c>
      <c r="G490" s="1165">
        <v>938.69527463541704</v>
      </c>
      <c r="H490" s="1159"/>
      <c r="I490" s="1159" t="s">
        <v>3352</v>
      </c>
      <c r="J490" s="1166"/>
      <c r="K490" s="1167">
        <v>1.56E-4</v>
      </c>
      <c r="L490" s="1168">
        <v>46200</v>
      </c>
      <c r="M490" s="1169" t="s">
        <v>3430</v>
      </c>
      <c r="N490" s="1170">
        <v>2.477890135201932E-8</v>
      </c>
      <c r="O490" s="1171">
        <v>7.5038523377805265E-7</v>
      </c>
    </row>
    <row r="491" spans="1:15" hidden="1">
      <c r="A491" s="1159" t="s">
        <v>3862</v>
      </c>
      <c r="B491" s="1159" t="s">
        <v>2166</v>
      </c>
      <c r="C491" s="1159" t="s">
        <v>2957</v>
      </c>
      <c r="D491" s="1159" t="s">
        <v>2166</v>
      </c>
      <c r="E491" s="1159" t="s">
        <v>3329</v>
      </c>
      <c r="F491" s="1159" t="s">
        <v>991</v>
      </c>
      <c r="G491" s="1165">
        <v>14080.4291221354</v>
      </c>
      <c r="H491" s="1159"/>
      <c r="I491" s="1159" t="s">
        <v>3352</v>
      </c>
      <c r="J491" s="1166"/>
      <c r="K491" s="1167">
        <v>1.34E-5</v>
      </c>
      <c r="L491" s="1168">
        <v>1230</v>
      </c>
      <c r="M491" s="1169" t="s">
        <v>3430</v>
      </c>
      <c r="N491" s="1170">
        <v>3.1926661363314275E-8</v>
      </c>
      <c r="O491" s="1171">
        <v>2.9966683042782684E-7</v>
      </c>
    </row>
    <row r="492" spans="1:15" hidden="1">
      <c r="A492" s="1159" t="s">
        <v>3862</v>
      </c>
      <c r="B492" s="1159" t="s">
        <v>2166</v>
      </c>
      <c r="C492" s="1159" t="s">
        <v>2957</v>
      </c>
      <c r="D492" s="1159" t="s">
        <v>2166</v>
      </c>
      <c r="E492" s="1159" t="s">
        <v>3329</v>
      </c>
      <c r="F492" s="1159" t="s">
        <v>3431</v>
      </c>
      <c r="G492" s="1165">
        <v>18773.905495312501</v>
      </c>
      <c r="H492" s="1159"/>
      <c r="I492" s="1159" t="s">
        <v>3352</v>
      </c>
      <c r="J492" s="1166"/>
      <c r="K492" s="1167">
        <v>1.02E-6</v>
      </c>
      <c r="L492" s="1168">
        <v>289</v>
      </c>
      <c r="M492" s="1169" t="s">
        <v>3430</v>
      </c>
      <c r="N492" s="1170">
        <v>3.2403178695596889E-9</v>
      </c>
      <c r="O492" s="1171">
        <v>9.3879364758414891E-8</v>
      </c>
    </row>
    <row r="493" spans="1:15" hidden="1">
      <c r="A493" s="1159" t="s">
        <v>3863</v>
      </c>
      <c r="B493" s="1159" t="s">
        <v>2167</v>
      </c>
      <c r="C493" s="1159" t="s">
        <v>2958</v>
      </c>
      <c r="D493" s="1159" t="s">
        <v>2167</v>
      </c>
      <c r="E493" s="1159" t="s">
        <v>3329</v>
      </c>
      <c r="F493" s="1159" t="s">
        <v>3431</v>
      </c>
      <c r="G493" s="1165">
        <v>310497.361009844</v>
      </c>
      <c r="H493" s="1159"/>
      <c r="I493" s="1159" t="s">
        <v>3352</v>
      </c>
      <c r="J493" s="1166"/>
      <c r="K493" s="1167">
        <v>1.02E-4</v>
      </c>
      <c r="L493" s="1168">
        <v>17300</v>
      </c>
      <c r="M493" s="1169" t="s">
        <v>3430</v>
      </c>
      <c r="N493" s="1170">
        <v>5.3590881640611777E-6</v>
      </c>
      <c r="O493" s="1171">
        <v>9.2944070512233974E-5</v>
      </c>
    </row>
    <row r="494" spans="1:15" hidden="1">
      <c r="A494" s="1159" t="s">
        <v>3863</v>
      </c>
      <c r="B494" s="1159" t="s">
        <v>2167</v>
      </c>
      <c r="C494" s="1159" t="s">
        <v>2958</v>
      </c>
      <c r="D494" s="1159" t="s">
        <v>2167</v>
      </c>
      <c r="E494" s="1159" t="s">
        <v>3329</v>
      </c>
      <c r="F494" s="1159" t="s">
        <v>1000</v>
      </c>
      <c r="G494" s="1165">
        <v>15524.868049999999</v>
      </c>
      <c r="H494" s="1159"/>
      <c r="I494" s="1159" t="s">
        <v>3352</v>
      </c>
      <c r="J494" s="1166"/>
      <c r="K494" s="1167">
        <v>1.17E-3</v>
      </c>
      <c r="L494" s="1168">
        <v>200000</v>
      </c>
      <c r="M494" s="1169" t="s">
        <v>3430</v>
      </c>
      <c r="N494" s="1170">
        <v>3.0735946822317593E-6</v>
      </c>
      <c r="O494" s="1171">
        <v>5.3724896248142937E-5</v>
      </c>
    </row>
    <row r="495" spans="1:15" hidden="1">
      <c r="A495" s="1159" t="s">
        <v>3863</v>
      </c>
      <c r="B495" s="1159" t="s">
        <v>2167</v>
      </c>
      <c r="C495" s="1159" t="s">
        <v>2958</v>
      </c>
      <c r="D495" s="1159" t="s">
        <v>2167</v>
      </c>
      <c r="E495" s="1159" t="s">
        <v>3329</v>
      </c>
      <c r="F495" s="1159" t="s">
        <v>991</v>
      </c>
      <c r="G495" s="1165">
        <v>232873.02074414099</v>
      </c>
      <c r="H495" s="1159"/>
      <c r="I495" s="1159" t="s">
        <v>3352</v>
      </c>
      <c r="J495" s="1166"/>
      <c r="K495" s="1167">
        <v>8.5799999999999998E-5</v>
      </c>
      <c r="L495" s="1168">
        <v>4200</v>
      </c>
      <c r="M495" s="1169" t="s">
        <v>3430</v>
      </c>
      <c r="N495" s="1170">
        <v>3.3809541503698716E-6</v>
      </c>
      <c r="O495" s="1171">
        <v>1.6923342317739242E-5</v>
      </c>
    </row>
    <row r="496" spans="1:15" hidden="1">
      <c r="A496" s="1159" t="s">
        <v>3863</v>
      </c>
      <c r="B496" s="1159" t="s">
        <v>2167</v>
      </c>
      <c r="C496" s="1159" t="s">
        <v>2958</v>
      </c>
      <c r="D496" s="1159" t="s">
        <v>2167</v>
      </c>
      <c r="E496" s="1159" t="s">
        <v>3313</v>
      </c>
      <c r="F496" s="1159" t="s">
        <v>1000</v>
      </c>
      <c r="G496" s="1165">
        <v>1381.3965086731</v>
      </c>
      <c r="H496" s="1159"/>
      <c r="I496" s="1159"/>
      <c r="J496" s="1166"/>
      <c r="K496" s="1167">
        <v>1.17E-3</v>
      </c>
      <c r="L496" s="1168">
        <v>200000</v>
      </c>
      <c r="M496" s="1169" t="s">
        <v>3430</v>
      </c>
      <c r="N496" s="1170">
        <v>2.7348721737516859E-7</v>
      </c>
      <c r="O496" s="1171">
        <v>4.7804196381565498E-6</v>
      </c>
    </row>
    <row r="497" spans="1:15" hidden="1">
      <c r="A497" s="1159" t="s">
        <v>3864</v>
      </c>
      <c r="B497" s="1159" t="s">
        <v>2168</v>
      </c>
      <c r="C497" s="1159" t="s">
        <v>2959</v>
      </c>
      <c r="D497" s="1159" t="s">
        <v>2168</v>
      </c>
      <c r="E497" s="1159" t="s">
        <v>3329</v>
      </c>
      <c r="F497" s="1159" t="s">
        <v>3431</v>
      </c>
      <c r="G497" s="1165">
        <v>14278079.571875</v>
      </c>
      <c r="H497" s="1159"/>
      <c r="I497" s="1159" t="s">
        <v>3352</v>
      </c>
      <c r="J497" s="1166"/>
      <c r="K497" s="1167"/>
      <c r="L497" s="1168">
        <v>1110</v>
      </c>
      <c r="M497" s="1169" t="s">
        <v>3430</v>
      </c>
      <c r="N497" s="1170" t="s">
        <v>3430</v>
      </c>
      <c r="O497" s="1171">
        <v>2.7422714920275989E-4</v>
      </c>
    </row>
    <row r="498" spans="1:15" hidden="1">
      <c r="A498" s="1159" t="s">
        <v>3864</v>
      </c>
      <c r="B498" s="1159" t="s">
        <v>2168</v>
      </c>
      <c r="C498" s="1159" t="s">
        <v>2959</v>
      </c>
      <c r="D498" s="1159" t="s">
        <v>2168</v>
      </c>
      <c r="E498" s="1159" t="s">
        <v>3329</v>
      </c>
      <c r="F498" s="1159" t="s">
        <v>1000</v>
      </c>
      <c r="G498" s="1165">
        <v>193477.59555468801</v>
      </c>
      <c r="H498" s="1159"/>
      <c r="I498" s="1159" t="s">
        <v>3352</v>
      </c>
      <c r="J498" s="1166"/>
      <c r="K498" s="1167"/>
      <c r="L498" s="1168">
        <v>9320</v>
      </c>
      <c r="M498" s="1169" t="s">
        <v>3430</v>
      </c>
      <c r="N498" s="1170" t="s">
        <v>3430</v>
      </c>
      <c r="O498" s="1171">
        <v>3.1200694851267039E-5</v>
      </c>
    </row>
    <row r="499" spans="1:15" hidden="1">
      <c r="A499" s="1159" t="s">
        <v>3864</v>
      </c>
      <c r="B499" s="1159" t="s">
        <v>2168</v>
      </c>
      <c r="C499" s="1159" t="s">
        <v>2959</v>
      </c>
      <c r="D499" s="1159" t="s">
        <v>2168</v>
      </c>
      <c r="E499" s="1159" t="s">
        <v>3329</v>
      </c>
      <c r="F499" s="1159" t="s">
        <v>991</v>
      </c>
      <c r="G499" s="1165">
        <v>2902163.9333333299</v>
      </c>
      <c r="H499" s="1159"/>
      <c r="I499" s="1159" t="s">
        <v>3352</v>
      </c>
      <c r="J499" s="1166"/>
      <c r="K499" s="1167"/>
      <c r="L499" s="1168">
        <v>300</v>
      </c>
      <c r="M499" s="1169" t="s">
        <v>3430</v>
      </c>
      <c r="N499" s="1170" t="s">
        <v>3430</v>
      </c>
      <c r="O499" s="1171">
        <v>1.5064713179327367E-5</v>
      </c>
    </row>
    <row r="500" spans="1:15" hidden="1">
      <c r="A500" s="1159" t="s">
        <v>3750</v>
      </c>
      <c r="B500" s="1159" t="s">
        <v>2635</v>
      </c>
      <c r="C500" s="1159"/>
      <c r="D500" s="1159"/>
      <c r="E500" s="1159"/>
      <c r="F500" s="1159" t="s">
        <v>1000</v>
      </c>
      <c r="G500" s="1165">
        <v>308478482414.91101</v>
      </c>
      <c r="H500" s="1159"/>
      <c r="I500" s="1159"/>
      <c r="J500" s="1166"/>
      <c r="K500" s="1167"/>
      <c r="L500" s="1168"/>
      <c r="M500" s="1169" t="s">
        <v>3430</v>
      </c>
      <c r="N500" s="1170" t="s">
        <v>3430</v>
      </c>
      <c r="O500" s="1171" t="s">
        <v>3430</v>
      </c>
    </row>
    <row r="501" spans="1:15" hidden="1">
      <c r="A501" s="1159" t="s">
        <v>3750</v>
      </c>
      <c r="B501" s="1159" t="s">
        <v>2635</v>
      </c>
      <c r="C501" s="1159"/>
      <c r="D501" s="1159"/>
      <c r="E501" s="1159"/>
      <c r="F501" s="1159" t="s">
        <v>3431</v>
      </c>
      <c r="G501" s="1165">
        <v>10844160000</v>
      </c>
      <c r="H501" s="1159"/>
      <c r="I501" s="1159"/>
      <c r="J501" s="1166"/>
      <c r="K501" s="1167"/>
      <c r="L501" s="1168"/>
      <c r="M501" s="1169" t="s">
        <v>3430</v>
      </c>
      <c r="N501" s="1170" t="s">
        <v>3430</v>
      </c>
      <c r="O501" s="1171" t="s">
        <v>3430</v>
      </c>
    </row>
    <row r="502" spans="1:15" hidden="1">
      <c r="A502" s="1159" t="s">
        <v>3865</v>
      </c>
      <c r="B502" s="1159" t="s">
        <v>2169</v>
      </c>
      <c r="C502" s="1159" t="s">
        <v>2960</v>
      </c>
      <c r="D502" s="1159" t="s">
        <v>2169</v>
      </c>
      <c r="E502" s="1159" t="s">
        <v>3329</v>
      </c>
      <c r="F502" s="1159" t="s">
        <v>3431</v>
      </c>
      <c r="G502" s="1165">
        <v>310371.414040156</v>
      </c>
      <c r="H502" s="1172"/>
      <c r="I502" s="1159" t="s">
        <v>3352</v>
      </c>
      <c r="J502" s="1166"/>
      <c r="K502" s="1167"/>
      <c r="L502" s="1168">
        <v>776</v>
      </c>
      <c r="M502" s="1169" t="s">
        <v>3430</v>
      </c>
      <c r="N502" s="1170" t="s">
        <v>3430</v>
      </c>
      <c r="O502" s="1171">
        <v>4.1673608574511246E-6</v>
      </c>
    </row>
    <row r="503" spans="1:15" hidden="1">
      <c r="A503" s="1159" t="s">
        <v>3865</v>
      </c>
      <c r="B503" s="1159" t="s">
        <v>2169</v>
      </c>
      <c r="C503" s="1159" t="s">
        <v>2960</v>
      </c>
      <c r="D503" s="1159" t="s">
        <v>2169</v>
      </c>
      <c r="E503" s="1159" t="s">
        <v>3329</v>
      </c>
      <c r="F503" s="1159" t="s">
        <v>1000</v>
      </c>
      <c r="G503" s="1165">
        <v>15518.5707015104</v>
      </c>
      <c r="H503" s="1172"/>
      <c r="I503" s="1159" t="s">
        <v>3352</v>
      </c>
      <c r="J503" s="1166"/>
      <c r="K503" s="1167"/>
      <c r="L503" s="1168">
        <v>13200</v>
      </c>
      <c r="M503" s="1169" t="s">
        <v>3430</v>
      </c>
      <c r="N503" s="1170" t="s">
        <v>3430</v>
      </c>
      <c r="O503" s="1171">
        <v>3.5444048528731763E-6</v>
      </c>
    </row>
    <row r="504" spans="1:15" hidden="1">
      <c r="A504" s="1159" t="s">
        <v>3865</v>
      </c>
      <c r="B504" s="1159" t="s">
        <v>2169</v>
      </c>
      <c r="C504" s="1159" t="s">
        <v>2960</v>
      </c>
      <c r="D504" s="1159" t="s">
        <v>2169</v>
      </c>
      <c r="E504" s="1159" t="s">
        <v>3329</v>
      </c>
      <c r="F504" s="1159" t="s">
        <v>991</v>
      </c>
      <c r="G504" s="1165">
        <v>232778.560516875</v>
      </c>
      <c r="H504" s="1172"/>
      <c r="I504" s="1159" t="s">
        <v>3352</v>
      </c>
      <c r="J504" s="1166"/>
      <c r="K504" s="1167"/>
      <c r="L504" s="1168">
        <v>3.05</v>
      </c>
      <c r="M504" s="1169" t="s">
        <v>3430</v>
      </c>
      <c r="N504" s="1170" t="s">
        <v>3430</v>
      </c>
      <c r="O504" s="1171">
        <v>1.2284585001130354E-8</v>
      </c>
    </row>
    <row r="505" spans="1:15" hidden="1">
      <c r="A505" s="1159" t="s">
        <v>3866</v>
      </c>
      <c r="B505" s="1159" t="s">
        <v>2170</v>
      </c>
      <c r="C505" s="1159" t="s">
        <v>2961</v>
      </c>
      <c r="D505" s="1159" t="s">
        <v>3867</v>
      </c>
      <c r="E505" s="1159" t="s">
        <v>3329</v>
      </c>
      <c r="F505" s="1159" t="s">
        <v>3431</v>
      </c>
      <c r="G505" s="1165">
        <v>39087629.6875</v>
      </c>
      <c r="H505" s="1159"/>
      <c r="I505" s="1159" t="s">
        <v>3352</v>
      </c>
      <c r="J505" s="1166"/>
      <c r="K505" s="1167"/>
      <c r="L505" s="1168">
        <v>45.5</v>
      </c>
      <c r="M505" s="1169" t="s">
        <v>3430</v>
      </c>
      <c r="N505" s="1170" t="s">
        <v>3430</v>
      </c>
      <c r="O505" s="1171">
        <v>3.0772898470585714E-5</v>
      </c>
    </row>
    <row r="506" spans="1:15" hidden="1">
      <c r="A506" s="1159" t="s">
        <v>3866</v>
      </c>
      <c r="B506" s="1159" t="s">
        <v>2170</v>
      </c>
      <c r="C506" s="1159" t="s">
        <v>2961</v>
      </c>
      <c r="D506" s="1159" t="s">
        <v>3867</v>
      </c>
      <c r="E506" s="1159" t="s">
        <v>3329</v>
      </c>
      <c r="F506" s="1159" t="s">
        <v>991</v>
      </c>
      <c r="G506" s="1165">
        <v>29315722.265625</v>
      </c>
      <c r="H506" s="1159"/>
      <c r="I506" s="1159" t="s">
        <v>3352</v>
      </c>
      <c r="J506" s="1166"/>
      <c r="K506" s="1167"/>
      <c r="L506" s="1168">
        <v>25.1</v>
      </c>
      <c r="M506" s="1169" t="s">
        <v>3430</v>
      </c>
      <c r="N506" s="1170" t="s">
        <v>3430</v>
      </c>
      <c r="O506" s="1171">
        <v>1.2731864037555519E-5</v>
      </c>
    </row>
    <row r="507" spans="1:15" hidden="1">
      <c r="A507" s="1159" t="s">
        <v>3866</v>
      </c>
      <c r="B507" s="1159" t="s">
        <v>2170</v>
      </c>
      <c r="C507" s="1159" t="s">
        <v>2961</v>
      </c>
      <c r="D507" s="1159" t="s">
        <v>3867</v>
      </c>
      <c r="E507" s="1159" t="s">
        <v>3329</v>
      </c>
      <c r="F507" s="1159" t="s">
        <v>1000</v>
      </c>
      <c r="G507" s="1165">
        <v>1954381.484375</v>
      </c>
      <c r="H507" s="1159"/>
      <c r="I507" s="1159" t="s">
        <v>3352</v>
      </c>
      <c r="J507" s="1166"/>
      <c r="K507" s="1167"/>
      <c r="L507" s="1168">
        <v>177</v>
      </c>
      <c r="M507" s="1169" t="s">
        <v>3430</v>
      </c>
      <c r="N507" s="1170" t="s">
        <v>3430</v>
      </c>
      <c r="O507" s="1171">
        <v>5.9854978343886502E-6</v>
      </c>
    </row>
    <row r="508" spans="1:15" hidden="1">
      <c r="A508" s="1159" t="s">
        <v>4392</v>
      </c>
      <c r="B508" s="1159" t="s">
        <v>2171</v>
      </c>
      <c r="C508" s="1159" t="s">
        <v>2171</v>
      </c>
      <c r="D508" s="1159" t="s">
        <v>2171</v>
      </c>
      <c r="E508" s="1159"/>
      <c r="F508" s="1159" t="s">
        <v>991</v>
      </c>
      <c r="G508" s="1165">
        <v>0</v>
      </c>
      <c r="H508" s="1159"/>
      <c r="I508" s="1159"/>
      <c r="J508" s="1166">
        <v>1.05E-7</v>
      </c>
      <c r="K508" s="1167">
        <v>1.09E-7</v>
      </c>
      <c r="L508" s="1168">
        <v>0.84599999999999997</v>
      </c>
      <c r="M508" s="1169">
        <v>0</v>
      </c>
      <c r="N508" s="1170">
        <v>0</v>
      </c>
      <c r="O508" s="1171">
        <v>1.537028449003857E-7</v>
      </c>
    </row>
    <row r="509" spans="1:15" hidden="1">
      <c r="A509" s="1159" t="s">
        <v>3796</v>
      </c>
      <c r="B509" s="1159" t="s">
        <v>458</v>
      </c>
      <c r="C509" s="1159" t="s">
        <v>2962</v>
      </c>
      <c r="D509" s="1159" t="s">
        <v>458</v>
      </c>
      <c r="E509" s="1159" t="s">
        <v>3317</v>
      </c>
      <c r="F509" s="1159" t="s">
        <v>1000</v>
      </c>
      <c r="G509" s="1165">
        <v>74777.629945382098</v>
      </c>
      <c r="H509" s="1159"/>
      <c r="I509" s="1159"/>
      <c r="J509" s="1166">
        <v>3.9000000000000002E-7</v>
      </c>
      <c r="K509" s="1167">
        <v>1.17E-6</v>
      </c>
      <c r="L509" s="1168">
        <v>41.2</v>
      </c>
      <c r="M509" s="1169">
        <v>8.6501882131508256E-8</v>
      </c>
      <c r="N509" s="1170">
        <v>1.4804385132923613E-8</v>
      </c>
      <c r="O509" s="1171">
        <v>4.5620128029977293E-5</v>
      </c>
    </row>
    <row r="510" spans="1:15" hidden="1">
      <c r="A510" s="1159" t="s">
        <v>3796</v>
      </c>
      <c r="B510" s="1159" t="s">
        <v>458</v>
      </c>
      <c r="C510" s="1159" t="s">
        <v>2962</v>
      </c>
      <c r="D510" s="1159" t="s">
        <v>458</v>
      </c>
      <c r="E510" s="1159" t="s">
        <v>3313</v>
      </c>
      <c r="F510" s="1159" t="s">
        <v>1000</v>
      </c>
      <c r="G510" s="1165">
        <v>336618.61134818499</v>
      </c>
      <c r="H510" s="1159"/>
      <c r="I510" s="1159"/>
      <c r="J510" s="1166">
        <v>3.9000000000000002E-7</v>
      </c>
      <c r="K510" s="1167">
        <v>1.17E-6</v>
      </c>
      <c r="L510" s="1168">
        <v>41.2</v>
      </c>
      <c r="M510" s="1169">
        <v>3.8939644735171075E-7</v>
      </c>
      <c r="N510" s="1170">
        <v>6.6643347334602364E-8</v>
      </c>
      <c r="O510" s="1171">
        <v>6.0634993267186612E-4</v>
      </c>
    </row>
    <row r="511" spans="1:15" hidden="1">
      <c r="A511" s="1159" t="s">
        <v>3796</v>
      </c>
      <c r="B511" s="1159" t="s">
        <v>458</v>
      </c>
      <c r="C511" s="1159" t="s">
        <v>458</v>
      </c>
      <c r="D511" s="1159" t="s">
        <v>458</v>
      </c>
      <c r="E511" s="1159"/>
      <c r="F511" s="1159" t="s">
        <v>991</v>
      </c>
      <c r="G511" s="1165">
        <v>48823938.125670798</v>
      </c>
      <c r="H511" s="1159"/>
      <c r="I511" s="1159"/>
      <c r="J511" s="1166">
        <v>2.3099999999999999E-7</v>
      </c>
      <c r="K511" s="1167">
        <v>1.3200000000000001E-6</v>
      </c>
      <c r="L511" s="1168">
        <v>0.28199999999999997</v>
      </c>
      <c r="M511" s="1169">
        <v>3.3452920642600279E-5</v>
      </c>
      <c r="N511" s="1170">
        <v>1.090534864258813E-5</v>
      </c>
      <c r="O511" s="1171">
        <v>4.2634559734704645E-8</v>
      </c>
    </row>
    <row r="512" spans="1:15">
      <c r="A512" s="1159" t="s">
        <v>3871</v>
      </c>
      <c r="B512" s="1159" t="s">
        <v>2636</v>
      </c>
      <c r="C512" s="1159"/>
      <c r="D512" s="1159" t="s">
        <v>2636</v>
      </c>
      <c r="E512" s="1159"/>
      <c r="F512" s="1159" t="s">
        <v>991</v>
      </c>
      <c r="G512" s="1165">
        <v>5774506651.2119503</v>
      </c>
      <c r="H512" s="1159"/>
      <c r="I512" s="1159" t="s">
        <v>3358</v>
      </c>
      <c r="J512" s="1166"/>
      <c r="K512" s="1167">
        <v>5.4799999999999998E-7</v>
      </c>
      <c r="L512" s="1168">
        <v>6.3200000000000006E-2</v>
      </c>
      <c r="M512" s="1169" t="s">
        <v>3430</v>
      </c>
      <c r="N512" s="1170">
        <v>5.3546151336293039E-4</v>
      </c>
      <c r="O512" s="1171">
        <v>6.3146551218321752E-6</v>
      </c>
    </row>
    <row r="513" spans="1:15" hidden="1">
      <c r="A513" s="1159" t="s">
        <v>4091</v>
      </c>
      <c r="B513" s="1159" t="s">
        <v>2172</v>
      </c>
      <c r="C513" s="1159" t="s">
        <v>2963</v>
      </c>
      <c r="D513" s="1159" t="s">
        <v>2172</v>
      </c>
      <c r="E513" s="1159" t="s">
        <v>3329</v>
      </c>
      <c r="F513" s="1159" t="s">
        <v>1000</v>
      </c>
      <c r="G513" s="1165">
        <v>179812.94912682299</v>
      </c>
      <c r="H513" s="1159"/>
      <c r="I513" s="1159" t="s">
        <v>3352</v>
      </c>
      <c r="J513" s="1166">
        <v>1.18E-7</v>
      </c>
      <c r="K513" s="1167">
        <v>3.5599999999999998E-6</v>
      </c>
      <c r="L513" s="1168">
        <v>1150000</v>
      </c>
      <c r="M513" s="1169">
        <v>6.2934998348243931E-8</v>
      </c>
      <c r="N513" s="1170">
        <v>1.0831878468335107E-7</v>
      </c>
      <c r="O513" s="1171">
        <v>2.5634984688445125E-4</v>
      </c>
    </row>
    <row r="514" spans="1:15" hidden="1">
      <c r="A514" s="1159" t="s">
        <v>4091</v>
      </c>
      <c r="B514" s="1159" t="s">
        <v>2172</v>
      </c>
      <c r="C514" s="1159" t="s">
        <v>2963</v>
      </c>
      <c r="D514" s="1159" t="s">
        <v>2172</v>
      </c>
      <c r="E514" s="1159" t="s">
        <v>3329</v>
      </c>
      <c r="F514" s="1159" t="s">
        <v>3431</v>
      </c>
      <c r="G514" s="1165">
        <v>3596258.98297656</v>
      </c>
      <c r="H514" s="1159"/>
      <c r="I514" s="1159" t="s">
        <v>3352</v>
      </c>
      <c r="J514" s="1166">
        <v>1.16E-8</v>
      </c>
      <c r="K514" s="1167">
        <v>3.4900000000000001E-7</v>
      </c>
      <c r="L514" s="1168">
        <v>57800</v>
      </c>
      <c r="M514" s="1169">
        <v>1.2373660693711368E-7</v>
      </c>
      <c r="N514" s="1170">
        <v>2.1237784190514489E-7</v>
      </c>
      <c r="O514" s="1171" t="s">
        <v>3430</v>
      </c>
    </row>
    <row r="515" spans="1:15" hidden="1">
      <c r="A515" s="1159" t="s">
        <v>4091</v>
      </c>
      <c r="B515" s="1159" t="s">
        <v>2172</v>
      </c>
      <c r="C515" s="1159" t="s">
        <v>2963</v>
      </c>
      <c r="D515" s="1159" t="s">
        <v>2172</v>
      </c>
      <c r="E515" s="1159" t="s">
        <v>3329</v>
      </c>
      <c r="F515" s="1159" t="s">
        <v>991</v>
      </c>
      <c r="G515" s="1165">
        <v>2697194.2371354201</v>
      </c>
      <c r="H515" s="1159"/>
      <c r="I515" s="1159" t="s">
        <v>3352</v>
      </c>
      <c r="J515" s="1166">
        <v>5.7900000000000002E-8</v>
      </c>
      <c r="K515" s="1167">
        <v>1.75E-6</v>
      </c>
      <c r="L515" s="1168">
        <v>79000</v>
      </c>
      <c r="M515" s="1169">
        <v>4.6321225483197593E-7</v>
      </c>
      <c r="N515" s="1170">
        <v>7.9869890398417787E-7</v>
      </c>
      <c r="O515" s="1171">
        <v>2.7023835284257079E-6</v>
      </c>
    </row>
    <row r="516" spans="1:15" hidden="1">
      <c r="A516" s="1159" t="s">
        <v>3875</v>
      </c>
      <c r="B516" s="1159" t="s">
        <v>2173</v>
      </c>
      <c r="C516" s="1159" t="s">
        <v>2964</v>
      </c>
      <c r="D516" s="1159" t="s">
        <v>2173</v>
      </c>
      <c r="E516" s="1159" t="s">
        <v>3329</v>
      </c>
      <c r="F516" s="1159" t="s">
        <v>3431</v>
      </c>
      <c r="G516" s="1165">
        <v>428584.27608656202</v>
      </c>
      <c r="H516" s="1159"/>
      <c r="I516" s="1159" t="s">
        <v>3352</v>
      </c>
      <c r="J516" s="1166"/>
      <c r="K516" s="1167">
        <v>1.7599999999999999E-7</v>
      </c>
      <c r="L516" s="1168">
        <v>235</v>
      </c>
      <c r="M516" s="1169" t="s">
        <v>3430</v>
      </c>
      <c r="N516" s="1170">
        <v>1.2763850774524799E-8</v>
      </c>
      <c r="O516" s="1171">
        <v>1.7426965361837517E-6</v>
      </c>
    </row>
    <row r="517" spans="1:15" hidden="1">
      <c r="A517" s="1159" t="s">
        <v>3875</v>
      </c>
      <c r="B517" s="1159" t="s">
        <v>2173</v>
      </c>
      <c r="C517" s="1159" t="s">
        <v>2964</v>
      </c>
      <c r="D517" s="1159" t="s">
        <v>2173</v>
      </c>
      <c r="E517" s="1159" t="s">
        <v>3329</v>
      </c>
      <c r="F517" s="1159" t="s">
        <v>1000</v>
      </c>
      <c r="G517" s="1165">
        <v>6066.8179201822904</v>
      </c>
      <c r="H517" s="1159"/>
      <c r="I517" s="1159" t="s">
        <v>3352</v>
      </c>
      <c r="J517" s="1166"/>
      <c r="K517" s="1167">
        <v>3.7000000000000002E-6</v>
      </c>
      <c r="L517" s="1168">
        <v>5490</v>
      </c>
      <c r="M517" s="1169" t="s">
        <v>3430</v>
      </c>
      <c r="N517" s="1170">
        <v>3.7983545589041477E-9</v>
      </c>
      <c r="O517" s="1171">
        <v>5.7630312890702534E-7</v>
      </c>
    </row>
    <row r="518" spans="1:15" hidden="1">
      <c r="A518" s="1159" t="s">
        <v>3875</v>
      </c>
      <c r="B518" s="1159" t="s">
        <v>2173</v>
      </c>
      <c r="C518" s="1159" t="s">
        <v>2964</v>
      </c>
      <c r="D518" s="1159" t="s">
        <v>2173</v>
      </c>
      <c r="E518" s="1159" t="s">
        <v>3329</v>
      </c>
      <c r="F518" s="1159" t="s">
        <v>991</v>
      </c>
      <c r="G518" s="1165">
        <v>91002.268795286494</v>
      </c>
      <c r="H518" s="1159"/>
      <c r="I518" s="1159" t="s">
        <v>3352</v>
      </c>
      <c r="J518" s="1166"/>
      <c r="K518" s="1167">
        <v>6.0100000000000005E-7</v>
      </c>
      <c r="L518" s="1168">
        <v>59.6</v>
      </c>
      <c r="M518" s="1169" t="s">
        <v>3430</v>
      </c>
      <c r="N518" s="1170">
        <v>9.2546395528968734E-9</v>
      </c>
      <c r="O518" s="1171">
        <v>9.3846083278818605E-8</v>
      </c>
    </row>
    <row r="519" spans="1:15" hidden="1">
      <c r="A519" s="1159" t="s">
        <v>3876</v>
      </c>
      <c r="B519" s="1159" t="s">
        <v>2174</v>
      </c>
      <c r="C519" s="1159" t="s">
        <v>2965</v>
      </c>
      <c r="D519" s="1159" t="s">
        <v>2174</v>
      </c>
      <c r="E519" s="1159" t="s">
        <v>3329</v>
      </c>
      <c r="F519" s="1159" t="s">
        <v>1000</v>
      </c>
      <c r="G519" s="1165">
        <v>167778.06309330699</v>
      </c>
      <c r="H519" s="1159"/>
      <c r="I519" s="1159" t="s">
        <v>3352</v>
      </c>
      <c r="J519" s="1166"/>
      <c r="K519" s="1167">
        <v>5.0600000000000005E-4</v>
      </c>
      <c r="L519" s="1168">
        <v>6210000</v>
      </c>
      <c r="M519" s="1169" t="s">
        <v>3430</v>
      </c>
      <c r="N519" s="1170">
        <v>1.4365426020369468E-5</v>
      </c>
      <c r="O519" s="1171">
        <v>1.8027871287195345E-2</v>
      </c>
    </row>
    <row r="520" spans="1:15" hidden="1">
      <c r="A520" s="1159" t="s">
        <v>3876</v>
      </c>
      <c r="B520" s="1159" t="s">
        <v>2174</v>
      </c>
      <c r="C520" s="1159" t="s">
        <v>2965</v>
      </c>
      <c r="D520" s="1159" t="s">
        <v>2174</v>
      </c>
      <c r="E520" s="1159" t="s">
        <v>3329</v>
      </c>
      <c r="F520" s="1159" t="s">
        <v>3431</v>
      </c>
      <c r="G520" s="1165">
        <v>3355561.2619771902</v>
      </c>
      <c r="H520" s="1159"/>
      <c r="I520" s="1159" t="s">
        <v>3352</v>
      </c>
      <c r="J520" s="1166"/>
      <c r="K520" s="1167">
        <v>9.1099999999999992E-6</v>
      </c>
      <c r="L520" s="1168">
        <v>106000</v>
      </c>
      <c r="M520" s="1169" t="s">
        <v>3430</v>
      </c>
      <c r="N520" s="1170">
        <v>5.1726889743042234E-6</v>
      </c>
      <c r="O520" s="1171">
        <v>6.1544423719998333E-3</v>
      </c>
    </row>
    <row r="521" spans="1:15" hidden="1">
      <c r="A521" s="1159" t="s">
        <v>3876</v>
      </c>
      <c r="B521" s="1159" t="s">
        <v>2174</v>
      </c>
      <c r="C521" s="1159" t="s">
        <v>2965</v>
      </c>
      <c r="D521" s="1159" t="s">
        <v>2174</v>
      </c>
      <c r="E521" s="1159" t="s">
        <v>3329</v>
      </c>
      <c r="F521" s="1159" t="s">
        <v>991</v>
      </c>
      <c r="G521" s="1165">
        <v>2516670.9467088501</v>
      </c>
      <c r="H521" s="1159"/>
      <c r="I521" s="1159" t="s">
        <v>3352</v>
      </c>
      <c r="J521" s="1166"/>
      <c r="K521" s="1167">
        <v>8.7099999999999996E-6</v>
      </c>
      <c r="L521" s="1168">
        <v>21300</v>
      </c>
      <c r="M521" s="1169" t="s">
        <v>3430</v>
      </c>
      <c r="N521" s="1170">
        <v>3.7091757110511748E-6</v>
      </c>
      <c r="O521" s="1171">
        <v>9.2752091416532713E-4</v>
      </c>
    </row>
    <row r="522" spans="1:15" hidden="1">
      <c r="A522" s="1159" t="s">
        <v>3876</v>
      </c>
      <c r="B522" s="1159" t="s">
        <v>2174</v>
      </c>
      <c r="C522" s="1159" t="s">
        <v>2965</v>
      </c>
      <c r="D522" s="1159" t="s">
        <v>2174</v>
      </c>
      <c r="E522" s="1159" t="s">
        <v>3313</v>
      </c>
      <c r="F522" s="1159" t="s">
        <v>1000</v>
      </c>
      <c r="G522" s="1165">
        <v>6547.4690482425203</v>
      </c>
      <c r="H522" s="1159"/>
      <c r="I522" s="1159"/>
      <c r="J522" s="1166"/>
      <c r="K522" s="1167">
        <v>5.0600000000000005E-4</v>
      </c>
      <c r="L522" s="1168">
        <v>6210000</v>
      </c>
      <c r="M522" s="1169" t="s">
        <v>3430</v>
      </c>
      <c r="N522" s="1170">
        <v>5.6060476857977829E-7</v>
      </c>
      <c r="O522" s="1171">
        <v>7.0353017004950926E-4</v>
      </c>
    </row>
    <row r="523" spans="1:15" hidden="1">
      <c r="A523" s="1159" t="s">
        <v>3877</v>
      </c>
      <c r="B523" s="1159" t="s">
        <v>2175</v>
      </c>
      <c r="C523" s="1159" t="s">
        <v>2966</v>
      </c>
      <c r="D523" s="1159" t="s">
        <v>2175</v>
      </c>
      <c r="E523" s="1159" t="s">
        <v>3329</v>
      </c>
      <c r="F523" s="1159" t="s">
        <v>1000</v>
      </c>
      <c r="G523" s="1165">
        <v>21378.539836171902</v>
      </c>
      <c r="H523" s="1159"/>
      <c r="I523" s="1159" t="s">
        <v>3352</v>
      </c>
      <c r="J523" s="1166"/>
      <c r="K523" s="1167">
        <v>4.8099999999999998E-4</v>
      </c>
      <c r="L523" s="1168">
        <v>726000</v>
      </c>
      <c r="M523" s="1169" t="s">
        <v>3430</v>
      </c>
      <c r="N523" s="1170">
        <v>1.740026780317429E-6</v>
      </c>
      <c r="O523" s="1171">
        <v>2.6855443706817902E-4</v>
      </c>
    </row>
    <row r="524" spans="1:15" hidden="1">
      <c r="A524" s="1159" t="s">
        <v>3877</v>
      </c>
      <c r="B524" s="1159" t="s">
        <v>2175</v>
      </c>
      <c r="C524" s="1159" t="s">
        <v>2966</v>
      </c>
      <c r="D524" s="1159" t="s">
        <v>2175</v>
      </c>
      <c r="E524" s="1159" t="s">
        <v>3329</v>
      </c>
      <c r="F524" s="1159" t="s">
        <v>3431</v>
      </c>
      <c r="G524" s="1165">
        <v>427570.79675864603</v>
      </c>
      <c r="H524" s="1159"/>
      <c r="I524" s="1159" t="s">
        <v>3352</v>
      </c>
      <c r="J524" s="1166"/>
      <c r="K524" s="1167">
        <v>5.3000000000000001E-6</v>
      </c>
      <c r="L524" s="1168">
        <v>6610</v>
      </c>
      <c r="M524" s="1169" t="s">
        <v>3430</v>
      </c>
      <c r="N524" s="1170">
        <v>3.8345704517429381E-7</v>
      </c>
      <c r="O524" s="1171">
        <v>4.8902061409554715E-5</v>
      </c>
    </row>
    <row r="525" spans="1:15" hidden="1">
      <c r="A525" s="1159" t="s">
        <v>3877</v>
      </c>
      <c r="B525" s="1159" t="s">
        <v>2175</v>
      </c>
      <c r="C525" s="1159" t="s">
        <v>2966</v>
      </c>
      <c r="D525" s="1159" t="s">
        <v>2175</v>
      </c>
      <c r="E525" s="1159" t="s">
        <v>3329</v>
      </c>
      <c r="F525" s="1159" t="s">
        <v>991</v>
      </c>
      <c r="G525" s="1165">
        <v>320678.09755020798</v>
      </c>
      <c r="H525" s="1159"/>
      <c r="I525" s="1159" t="s">
        <v>3352</v>
      </c>
      <c r="J525" s="1166"/>
      <c r="K525" s="1167">
        <v>2.7699999999999999E-5</v>
      </c>
      <c r="L525" s="1168">
        <v>2930</v>
      </c>
      <c r="M525" s="1169" t="s">
        <v>3430</v>
      </c>
      <c r="N525" s="1170">
        <v>1.5030792666093403E-6</v>
      </c>
      <c r="O525" s="1171">
        <v>1.6257531004720772E-5</v>
      </c>
    </row>
    <row r="526" spans="1:15" hidden="1">
      <c r="A526" s="1159" t="s">
        <v>3878</v>
      </c>
      <c r="B526" s="1159" t="s">
        <v>2176</v>
      </c>
      <c r="C526" s="1159" t="s">
        <v>2967</v>
      </c>
      <c r="D526" s="1159" t="s">
        <v>2176</v>
      </c>
      <c r="E526" s="1159" t="s">
        <v>3329</v>
      </c>
      <c r="F526" s="1159" t="s">
        <v>3431</v>
      </c>
      <c r="G526" s="1165">
        <v>12691.2637041667</v>
      </c>
      <c r="H526" s="1159"/>
      <c r="I526" s="1159" t="s">
        <v>3352</v>
      </c>
      <c r="J526" s="1166"/>
      <c r="K526" s="1167">
        <v>4.1100000000000001E-7</v>
      </c>
      <c r="L526" s="1168">
        <v>1730</v>
      </c>
      <c r="M526" s="1169" t="s">
        <v>3430</v>
      </c>
      <c r="N526" s="1170">
        <v>8.826316705464601E-10</v>
      </c>
      <c r="O526" s="1171">
        <v>3.7989943127794519E-7</v>
      </c>
    </row>
    <row r="527" spans="1:15" hidden="1">
      <c r="A527" s="1159" t="s">
        <v>3878</v>
      </c>
      <c r="B527" s="1159" t="s">
        <v>2176</v>
      </c>
      <c r="C527" s="1159" t="s">
        <v>2967</v>
      </c>
      <c r="D527" s="1159" t="s">
        <v>2176</v>
      </c>
      <c r="E527" s="1159" t="s">
        <v>3329</v>
      </c>
      <c r="F527" s="1159" t="s">
        <v>991</v>
      </c>
      <c r="G527" s="1165">
        <v>2572.5534536197902</v>
      </c>
      <c r="H527" s="1159"/>
      <c r="I527" s="1159" t="s">
        <v>3352</v>
      </c>
      <c r="J527" s="1166"/>
      <c r="K527" s="1167">
        <v>2.8100000000000002E-6</v>
      </c>
      <c r="L527" s="1168">
        <v>1650</v>
      </c>
      <c r="M527" s="1169" t="s">
        <v>3430</v>
      </c>
      <c r="N527" s="1170">
        <v>1.223217101156755E-9</v>
      </c>
      <c r="O527" s="1171">
        <v>7.3445640715466919E-8</v>
      </c>
    </row>
    <row r="528" spans="1:15" hidden="1">
      <c r="A528" s="1159" t="s">
        <v>3878</v>
      </c>
      <c r="B528" s="1159" t="s">
        <v>2176</v>
      </c>
      <c r="C528" s="1159" t="s">
        <v>2967</v>
      </c>
      <c r="D528" s="1159" t="s">
        <v>2176</v>
      </c>
      <c r="E528" s="1159" t="s">
        <v>3329</v>
      </c>
      <c r="F528" s="1159" t="s">
        <v>1000</v>
      </c>
      <c r="G528" s="1165">
        <v>171.503563619792</v>
      </c>
      <c r="H528" s="1159"/>
      <c r="I528" s="1159" t="s">
        <v>3352</v>
      </c>
      <c r="J528" s="1166"/>
      <c r="K528" s="1167">
        <v>2.9100000000000001E-6</v>
      </c>
      <c r="L528" s="1168">
        <v>12200</v>
      </c>
      <c r="M528" s="1169" t="s">
        <v>3430</v>
      </c>
      <c r="N528" s="1170">
        <v>8.4449863945504749E-11</v>
      </c>
      <c r="O528" s="1171">
        <v>3.6203507756142675E-8</v>
      </c>
    </row>
    <row r="529" spans="1:15" hidden="1">
      <c r="A529" s="1159" t="s">
        <v>3879</v>
      </c>
      <c r="B529" s="1159" t="s">
        <v>2796</v>
      </c>
      <c r="C529" s="1159" t="s">
        <v>2968</v>
      </c>
      <c r="D529" s="1159" t="s">
        <v>2796</v>
      </c>
      <c r="E529" s="1159" t="s">
        <v>3328</v>
      </c>
      <c r="F529" s="1159" t="s">
        <v>3431</v>
      </c>
      <c r="G529" s="1165">
        <v>225147.50826751799</v>
      </c>
      <c r="H529" s="1159"/>
      <c r="I529" s="1159"/>
      <c r="J529" s="1166"/>
      <c r="K529" s="1167"/>
      <c r="L529" s="1168">
        <v>307</v>
      </c>
      <c r="M529" s="1169" t="s">
        <v>3430</v>
      </c>
      <c r="N529" s="1170" t="s">
        <v>3430</v>
      </c>
      <c r="O529" s="1171">
        <v>1.1959780045652286E-6</v>
      </c>
    </row>
    <row r="530" spans="1:15" hidden="1">
      <c r="A530" s="1159" t="s">
        <v>3880</v>
      </c>
      <c r="B530" s="1159" t="s">
        <v>2177</v>
      </c>
      <c r="C530" s="1159" t="s">
        <v>2969</v>
      </c>
      <c r="D530" s="1159" t="s">
        <v>2177</v>
      </c>
      <c r="E530" s="1159" t="s">
        <v>3329</v>
      </c>
      <c r="F530" s="1159" t="s">
        <v>3431</v>
      </c>
      <c r="G530" s="1165">
        <v>1754831.46090927</v>
      </c>
      <c r="H530" s="1172"/>
      <c r="I530" s="1159" t="s">
        <v>3352</v>
      </c>
      <c r="J530" s="1166"/>
      <c r="K530" s="1167"/>
      <c r="L530" s="1168">
        <v>353</v>
      </c>
      <c r="M530" s="1169" t="s">
        <v>3430</v>
      </c>
      <c r="N530" s="1170" t="s">
        <v>3430</v>
      </c>
      <c r="O530" s="1171">
        <v>1.0718346419094253E-5</v>
      </c>
    </row>
    <row r="531" spans="1:15" hidden="1">
      <c r="A531" s="1159" t="s">
        <v>3880</v>
      </c>
      <c r="B531" s="1159" t="s">
        <v>2177</v>
      </c>
      <c r="C531" s="1159" t="s">
        <v>2969</v>
      </c>
      <c r="D531" s="1159" t="s">
        <v>2177</v>
      </c>
      <c r="E531" s="1159" t="s">
        <v>3329</v>
      </c>
      <c r="F531" s="1159" t="s">
        <v>1000</v>
      </c>
      <c r="G531" s="1165">
        <v>24714.2598298177</v>
      </c>
      <c r="H531" s="1172"/>
      <c r="I531" s="1159" t="s">
        <v>3352</v>
      </c>
      <c r="J531" s="1166"/>
      <c r="K531" s="1167"/>
      <c r="L531" s="1168">
        <v>2690</v>
      </c>
      <c r="M531" s="1169" t="s">
        <v>3430</v>
      </c>
      <c r="N531" s="1170" t="s">
        <v>3430</v>
      </c>
      <c r="O531" s="1171">
        <v>1.1503170590895172E-6</v>
      </c>
    </row>
    <row r="532" spans="1:15" hidden="1">
      <c r="A532" s="1159" t="s">
        <v>3880</v>
      </c>
      <c r="B532" s="1159" t="s">
        <v>2177</v>
      </c>
      <c r="C532" s="1159" t="s">
        <v>2969</v>
      </c>
      <c r="D532" s="1159" t="s">
        <v>2177</v>
      </c>
      <c r="E532" s="1159" t="s">
        <v>3329</v>
      </c>
      <c r="F532" s="1159" t="s">
        <v>991</v>
      </c>
      <c r="G532" s="1165">
        <v>370713.89744783897</v>
      </c>
      <c r="H532" s="1172"/>
      <c r="I532" s="1159" t="s">
        <v>3352</v>
      </c>
      <c r="J532" s="1166"/>
      <c r="K532" s="1167"/>
      <c r="L532" s="1168">
        <v>94.4</v>
      </c>
      <c r="M532" s="1169" t="s">
        <v>3430</v>
      </c>
      <c r="N532" s="1170" t="s">
        <v>3430</v>
      </c>
      <c r="O532" s="1171">
        <v>6.0552005787110634E-7</v>
      </c>
    </row>
    <row r="533" spans="1:15" hidden="1">
      <c r="A533" s="1159" t="s">
        <v>3881</v>
      </c>
      <c r="B533" s="1159" t="s">
        <v>2637</v>
      </c>
      <c r="C533" s="1159"/>
      <c r="D533" s="1159"/>
      <c r="E533" s="1159" t="s">
        <v>3319</v>
      </c>
      <c r="F533" s="1159" t="s">
        <v>991</v>
      </c>
      <c r="G533" s="1165">
        <v>81424.324010416705</v>
      </c>
      <c r="H533" s="1172"/>
      <c r="I533" s="1159" t="s">
        <v>3352</v>
      </c>
      <c r="J533" s="1166"/>
      <c r="K533" s="1167"/>
      <c r="L533" s="1168"/>
      <c r="M533" s="1169" t="s">
        <v>3430</v>
      </c>
      <c r="N533" s="1170" t="s">
        <v>3430</v>
      </c>
      <c r="O533" s="1171" t="s">
        <v>3430</v>
      </c>
    </row>
    <row r="534" spans="1:15" hidden="1">
      <c r="A534" s="1159" t="s">
        <v>3881</v>
      </c>
      <c r="B534" s="1159" t="s">
        <v>2637</v>
      </c>
      <c r="C534" s="1159"/>
      <c r="D534" s="1159"/>
      <c r="E534" s="1159" t="s">
        <v>3319</v>
      </c>
      <c r="F534" s="1159" t="s">
        <v>3431</v>
      </c>
      <c r="G534" s="1165">
        <v>108565.765338542</v>
      </c>
      <c r="H534" s="1172"/>
      <c r="I534" s="1159" t="s">
        <v>3352</v>
      </c>
      <c r="J534" s="1166"/>
      <c r="K534" s="1167"/>
      <c r="L534" s="1168"/>
      <c r="M534" s="1169" t="s">
        <v>3430</v>
      </c>
      <c r="N534" s="1170" t="s">
        <v>3430</v>
      </c>
      <c r="O534" s="1171" t="s">
        <v>3430</v>
      </c>
    </row>
    <row r="535" spans="1:15" hidden="1">
      <c r="A535" s="1159" t="s">
        <v>3881</v>
      </c>
      <c r="B535" s="1159" t="s">
        <v>2637</v>
      </c>
      <c r="C535" s="1159"/>
      <c r="D535" s="1159"/>
      <c r="E535" s="1159" t="s">
        <v>3319</v>
      </c>
      <c r="F535" s="1159" t="s">
        <v>1000</v>
      </c>
      <c r="G535" s="1165">
        <v>5428.2882682291702</v>
      </c>
      <c r="H535" s="1172"/>
      <c r="I535" s="1159" t="s">
        <v>3352</v>
      </c>
      <c r="J535" s="1166"/>
      <c r="K535" s="1167"/>
      <c r="L535" s="1168"/>
      <c r="M535" s="1169" t="s">
        <v>3430</v>
      </c>
      <c r="N535" s="1170" t="s">
        <v>3430</v>
      </c>
      <c r="O535" s="1171" t="s">
        <v>3430</v>
      </c>
    </row>
    <row r="536" spans="1:15" hidden="1">
      <c r="A536" s="1159" t="s">
        <v>3437</v>
      </c>
      <c r="B536" s="1159" t="s">
        <v>323</v>
      </c>
      <c r="C536" s="1159" t="s">
        <v>2971</v>
      </c>
      <c r="D536" s="1159" t="s">
        <v>323</v>
      </c>
      <c r="E536" s="1159" t="s">
        <v>3317</v>
      </c>
      <c r="F536" s="1159" t="s">
        <v>1000</v>
      </c>
      <c r="G536" s="1165">
        <v>596170.888929529</v>
      </c>
      <c r="H536" s="1159"/>
      <c r="I536" s="1159"/>
      <c r="J536" s="1166">
        <v>5.3200000000000001E-3</v>
      </c>
      <c r="K536" s="1167">
        <v>1.2E-5</v>
      </c>
      <c r="L536" s="1168">
        <v>53000</v>
      </c>
      <c r="M536" s="1169">
        <v>9.4074442155719449E-3</v>
      </c>
      <c r="N536" s="1170">
        <v>1.2105558431759683E-6</v>
      </c>
      <c r="O536" s="1171" t="s">
        <v>3430</v>
      </c>
    </row>
    <row r="537" spans="1:15" hidden="1">
      <c r="A537" s="1159" t="s">
        <v>3437</v>
      </c>
      <c r="B537" s="1159" t="s">
        <v>323</v>
      </c>
      <c r="C537" s="1159" t="s">
        <v>2971</v>
      </c>
      <c r="D537" s="1159" t="s">
        <v>323</v>
      </c>
      <c r="E537" s="1159" t="s">
        <v>3320</v>
      </c>
      <c r="F537" s="1159" t="s">
        <v>3431</v>
      </c>
      <c r="G537" s="1165">
        <v>3868519.7191004502</v>
      </c>
      <c r="H537" s="1159"/>
      <c r="I537" s="1159"/>
      <c r="J537" s="1166">
        <v>2.6700000000000001E-3</v>
      </c>
      <c r="K537" s="1167">
        <v>6.02E-6</v>
      </c>
      <c r="L537" s="1168">
        <v>26600</v>
      </c>
      <c r="M537" s="1169">
        <v>3.0636936056372452E-2</v>
      </c>
      <c r="N537" s="1170">
        <v>3.9407067963376442E-6</v>
      </c>
      <c r="O537" s="1171">
        <v>1.4791980906624313E-3</v>
      </c>
    </row>
    <row r="538" spans="1:15" hidden="1">
      <c r="A538" s="1159" t="s">
        <v>3437</v>
      </c>
      <c r="B538" s="1159" t="s">
        <v>323</v>
      </c>
      <c r="C538" s="1159" t="s">
        <v>2971</v>
      </c>
      <c r="D538" s="1159" t="s">
        <v>323</v>
      </c>
      <c r="E538" s="1159" t="s">
        <v>3328</v>
      </c>
      <c r="F538" s="1159" t="s">
        <v>3431</v>
      </c>
      <c r="G538" s="1165">
        <v>8986445.2743736301</v>
      </c>
      <c r="H538" s="1159"/>
      <c r="I538" s="1159" t="s">
        <v>3365</v>
      </c>
      <c r="J538" s="1166">
        <v>2.6700000000000001E-3</v>
      </c>
      <c r="K538" s="1167">
        <v>6.02E-6</v>
      </c>
      <c r="L538" s="1168">
        <v>26600</v>
      </c>
      <c r="M538" s="1169">
        <v>7.1168604333518806E-2</v>
      </c>
      <c r="N538" s="1170">
        <v>9.1541335030017824E-6</v>
      </c>
      <c r="O538" s="1171">
        <v>2.8180115522970745E-7</v>
      </c>
    </row>
    <row r="539" spans="1:15" hidden="1">
      <c r="A539" s="1159" t="s">
        <v>3437</v>
      </c>
      <c r="B539" s="1159" t="s">
        <v>323</v>
      </c>
      <c r="C539" s="1159" t="s">
        <v>2972</v>
      </c>
      <c r="D539" s="1159" t="s">
        <v>323</v>
      </c>
      <c r="E539" s="1159" t="s">
        <v>3313</v>
      </c>
      <c r="F539" s="1159" t="s">
        <v>1000</v>
      </c>
      <c r="G539" s="1165">
        <v>8498630.3766092695</v>
      </c>
      <c r="H539" s="1159"/>
      <c r="I539" s="1159"/>
      <c r="J539" s="1166">
        <v>5.3200000000000001E-3</v>
      </c>
      <c r="K539" s="1167">
        <v>1.2E-5</v>
      </c>
      <c r="L539" s="1168">
        <v>53000</v>
      </c>
      <c r="M539" s="1169">
        <v>0.13410649976598826</v>
      </c>
      <c r="N539" s="1170">
        <v>1.7256908803229475E-5</v>
      </c>
      <c r="O539" s="1171">
        <v>5.8688374591613649E-7</v>
      </c>
    </row>
    <row r="540" spans="1:15" hidden="1">
      <c r="A540" s="1159" t="s">
        <v>3437</v>
      </c>
      <c r="B540" s="1159" t="s">
        <v>323</v>
      </c>
      <c r="C540" s="1159" t="s">
        <v>2970</v>
      </c>
      <c r="D540" s="1159" t="s">
        <v>323</v>
      </c>
      <c r="E540" s="1159"/>
      <c r="F540" s="1159" t="s">
        <v>991</v>
      </c>
      <c r="G540" s="1165">
        <v>56309966.065569602</v>
      </c>
      <c r="H540" s="1159"/>
      <c r="I540" s="1159" t="s">
        <v>3362</v>
      </c>
      <c r="J540" s="1166">
        <v>2.2300000000000002E-3</v>
      </c>
      <c r="K540" s="1167">
        <v>2.0799999999999999E-4</v>
      </c>
      <c r="L540" s="1168">
        <v>21200</v>
      </c>
      <c r="M540" s="1169">
        <v>0.37245978008257979</v>
      </c>
      <c r="N540" s="1170">
        <v>1.981898537934268E-3</v>
      </c>
      <c r="O540" s="1171">
        <v>2.2829287536599464E-5</v>
      </c>
    </row>
    <row r="541" spans="1:15" hidden="1">
      <c r="A541" s="1159" t="s">
        <v>3883</v>
      </c>
      <c r="B541" s="1159" t="s">
        <v>2178</v>
      </c>
      <c r="C541" s="1159" t="s">
        <v>2178</v>
      </c>
      <c r="D541" s="1159" t="s">
        <v>3884</v>
      </c>
      <c r="E541" s="1159" t="s">
        <v>3313</v>
      </c>
      <c r="F541" s="1159" t="s">
        <v>3431</v>
      </c>
      <c r="G541" s="1165">
        <v>101381.6</v>
      </c>
      <c r="H541" s="1159"/>
      <c r="I541" s="1159"/>
      <c r="J541" s="1166"/>
      <c r="K541" s="1167">
        <v>1.5199999999999999E-9</v>
      </c>
      <c r="L541" s="1168">
        <v>650</v>
      </c>
      <c r="M541" s="1169" t="s">
        <v>3430</v>
      </c>
      <c r="N541" s="1170">
        <v>2.6075674167038852E-11</v>
      </c>
      <c r="O541" s="1171">
        <v>1.1402239782501643E-6</v>
      </c>
    </row>
    <row r="542" spans="1:15" hidden="1">
      <c r="A542" s="1159" t="s">
        <v>3885</v>
      </c>
      <c r="B542" s="1159" t="s">
        <v>2638</v>
      </c>
      <c r="C542" s="1159"/>
      <c r="D542" s="1159"/>
      <c r="E542" s="1159"/>
      <c r="F542" s="1159" t="s">
        <v>991</v>
      </c>
      <c r="G542" s="1165">
        <v>5900000</v>
      </c>
      <c r="H542" s="1159" t="s">
        <v>3734</v>
      </c>
      <c r="I542" s="1159" t="s">
        <v>3357</v>
      </c>
      <c r="J542" s="1166"/>
      <c r="K542" s="1167"/>
      <c r="L542" s="1168"/>
      <c r="M542" s="1169" t="s">
        <v>3430</v>
      </c>
      <c r="N542" s="1170" t="s">
        <v>3430</v>
      </c>
      <c r="O542" s="1171" t="s">
        <v>3430</v>
      </c>
    </row>
    <row r="543" spans="1:15" hidden="1">
      <c r="A543" s="1159" t="s">
        <v>3886</v>
      </c>
      <c r="B543" s="1159" t="s">
        <v>3887</v>
      </c>
      <c r="C543" s="1159" t="s">
        <v>3888</v>
      </c>
      <c r="D543" s="1159"/>
      <c r="E543" s="1159"/>
      <c r="F543" s="1159" t="s">
        <v>991</v>
      </c>
      <c r="G543" s="1165">
        <v>5935760.7444115505</v>
      </c>
      <c r="H543" s="1159"/>
      <c r="I543" s="1159"/>
      <c r="J543" s="1166"/>
      <c r="K543" s="1167"/>
      <c r="L543" s="1168"/>
      <c r="M543" s="1169" t="s">
        <v>3430</v>
      </c>
      <c r="N543" s="1170" t="s">
        <v>3430</v>
      </c>
      <c r="O543" s="1171" t="s">
        <v>3430</v>
      </c>
    </row>
    <row r="544" spans="1:15" hidden="1">
      <c r="A544" s="1159" t="s">
        <v>3889</v>
      </c>
      <c r="B544" s="1159" t="s">
        <v>2797</v>
      </c>
      <c r="C544" s="1159" t="s">
        <v>2797</v>
      </c>
      <c r="D544" s="1159"/>
      <c r="E544" s="1159"/>
      <c r="F544" s="1159" t="s">
        <v>991</v>
      </c>
      <c r="G544" s="1165">
        <v>102673779.19573601</v>
      </c>
      <c r="H544" s="1159"/>
      <c r="I544" s="1159"/>
      <c r="J544" s="1166"/>
      <c r="K544" s="1167"/>
      <c r="L544" s="1168"/>
      <c r="M544" s="1169" t="s">
        <v>3430</v>
      </c>
      <c r="N544" s="1170" t="s">
        <v>3430</v>
      </c>
      <c r="O544" s="1171" t="s">
        <v>3430</v>
      </c>
    </row>
    <row r="545" spans="1:15" hidden="1">
      <c r="A545" s="1159" t="s">
        <v>3890</v>
      </c>
      <c r="B545" s="1159" t="s">
        <v>2639</v>
      </c>
      <c r="C545" s="1159"/>
      <c r="D545" s="1159"/>
      <c r="E545" s="1159"/>
      <c r="F545" s="1159" t="s">
        <v>991</v>
      </c>
      <c r="G545" s="1165">
        <v>151727682.26106101</v>
      </c>
      <c r="H545" s="1159"/>
      <c r="I545" s="1159"/>
      <c r="J545" s="1166"/>
      <c r="K545" s="1167"/>
      <c r="L545" s="1168"/>
      <c r="M545" s="1169" t="s">
        <v>3430</v>
      </c>
      <c r="N545" s="1170" t="s">
        <v>3430</v>
      </c>
      <c r="O545" s="1171" t="s">
        <v>3430</v>
      </c>
    </row>
    <row r="546" spans="1:15" hidden="1">
      <c r="A546" s="1159" t="s">
        <v>3891</v>
      </c>
      <c r="B546" s="1159" t="s">
        <v>2837</v>
      </c>
      <c r="C546" s="1159"/>
      <c r="D546" s="1159"/>
      <c r="E546" s="1159" t="s">
        <v>3334</v>
      </c>
      <c r="F546" s="1159" t="s">
        <v>1000</v>
      </c>
      <c r="G546" s="1165">
        <v>613644.74247242697</v>
      </c>
      <c r="H546" s="1159"/>
      <c r="I546" s="1159"/>
      <c r="J546" s="1166"/>
      <c r="K546" s="1167"/>
      <c r="L546" s="1168"/>
      <c r="M546" s="1169" t="s">
        <v>3430</v>
      </c>
      <c r="N546" s="1170" t="s">
        <v>3430</v>
      </c>
      <c r="O546" s="1171" t="s">
        <v>3430</v>
      </c>
    </row>
    <row r="547" spans="1:15" hidden="1">
      <c r="A547" s="1159" t="s">
        <v>3892</v>
      </c>
      <c r="B547" s="1159" t="s">
        <v>2179</v>
      </c>
      <c r="C547" s="1159" t="s">
        <v>2973</v>
      </c>
      <c r="D547" s="1159" t="s">
        <v>2179</v>
      </c>
      <c r="E547" s="1159" t="s">
        <v>3329</v>
      </c>
      <c r="F547" s="1159" t="s">
        <v>1000</v>
      </c>
      <c r="G547" s="1165">
        <v>3609.4239582291698</v>
      </c>
      <c r="H547" s="1159"/>
      <c r="I547" s="1159" t="s">
        <v>3352</v>
      </c>
      <c r="J547" s="1166"/>
      <c r="K547" s="1167"/>
      <c r="L547" s="1168">
        <v>3290</v>
      </c>
      <c r="M547" s="1169" t="s">
        <v>3430</v>
      </c>
      <c r="N547" s="1170" t="s">
        <v>3430</v>
      </c>
      <c r="O547" s="1171">
        <v>2.0547144104035833E-7</v>
      </c>
    </row>
    <row r="548" spans="1:15" hidden="1">
      <c r="A548" s="1159" t="s">
        <v>3892</v>
      </c>
      <c r="B548" s="1159" t="s">
        <v>2179</v>
      </c>
      <c r="C548" s="1159" t="s">
        <v>2973</v>
      </c>
      <c r="D548" s="1159" t="s">
        <v>2179</v>
      </c>
      <c r="E548" s="1159" t="s">
        <v>3329</v>
      </c>
      <c r="F548" s="1159" t="s">
        <v>3431</v>
      </c>
      <c r="G548" s="1165">
        <v>267097.37292708299</v>
      </c>
      <c r="H548" s="1159"/>
      <c r="I548" s="1159" t="s">
        <v>3352</v>
      </c>
      <c r="J548" s="1166"/>
      <c r="K548" s="1167"/>
      <c r="L548" s="1168">
        <v>8.48</v>
      </c>
      <c r="M548" s="1169" t="s">
        <v>3430</v>
      </c>
      <c r="N548" s="1170" t="s">
        <v>3430</v>
      </c>
      <c r="O548" s="1171">
        <v>3.9190710848144364E-8</v>
      </c>
    </row>
    <row r="549" spans="1:15" hidden="1">
      <c r="A549" s="1159" t="s">
        <v>3892</v>
      </c>
      <c r="B549" s="1159" t="s">
        <v>2179</v>
      </c>
      <c r="C549" s="1159" t="s">
        <v>2973</v>
      </c>
      <c r="D549" s="1159" t="s">
        <v>2179</v>
      </c>
      <c r="E549" s="1159" t="s">
        <v>3329</v>
      </c>
      <c r="F549" s="1159" t="s">
        <v>991</v>
      </c>
      <c r="G549" s="1165">
        <v>54141.359375</v>
      </c>
      <c r="H549" s="1159"/>
      <c r="I549" s="1159" t="s">
        <v>3352</v>
      </c>
      <c r="J549" s="1166"/>
      <c r="K549" s="1167"/>
      <c r="L549" s="1168">
        <v>34.4</v>
      </c>
      <c r="M549" s="1169" t="s">
        <v>3430</v>
      </c>
      <c r="N549" s="1170" t="s">
        <v>3430</v>
      </c>
      <c r="O549" s="1171">
        <v>3.2225915981727838E-8</v>
      </c>
    </row>
    <row r="550" spans="1:15" hidden="1">
      <c r="A550" s="1159" t="s">
        <v>3893</v>
      </c>
      <c r="B550" s="1159" t="s">
        <v>2838</v>
      </c>
      <c r="C550" s="1159"/>
      <c r="D550" s="1159"/>
      <c r="E550" s="1159" t="s">
        <v>3334</v>
      </c>
      <c r="F550" s="1159" t="s">
        <v>1000</v>
      </c>
      <c r="G550" s="1165">
        <v>1378407.7529961001</v>
      </c>
      <c r="H550" s="1159"/>
      <c r="I550" s="1159"/>
      <c r="J550" s="1166"/>
      <c r="K550" s="1167"/>
      <c r="L550" s="1168"/>
      <c r="M550" s="1169" t="s">
        <v>3430</v>
      </c>
      <c r="N550" s="1170" t="s">
        <v>3430</v>
      </c>
      <c r="O550" s="1171" t="s">
        <v>3430</v>
      </c>
    </row>
    <row r="551" spans="1:15" hidden="1">
      <c r="A551" s="1159" t="s">
        <v>3894</v>
      </c>
      <c r="B551" s="1159" t="s">
        <v>2640</v>
      </c>
      <c r="C551" s="1159"/>
      <c r="D551" s="1159"/>
      <c r="E551" s="1159" t="s">
        <v>3329</v>
      </c>
      <c r="F551" s="1159" t="s">
        <v>991</v>
      </c>
      <c r="G551" s="1165">
        <v>255399.004985156</v>
      </c>
      <c r="H551" s="1172"/>
      <c r="I551" s="1159" t="s">
        <v>3352</v>
      </c>
      <c r="J551" s="1166"/>
      <c r="K551" s="1167"/>
      <c r="L551" s="1168"/>
      <c r="M551" s="1169" t="s">
        <v>3430</v>
      </c>
      <c r="N551" s="1170" t="s">
        <v>3430</v>
      </c>
      <c r="O551" s="1171" t="s">
        <v>3430</v>
      </c>
    </row>
    <row r="552" spans="1:15" hidden="1">
      <c r="A552" s="1159" t="s">
        <v>3894</v>
      </c>
      <c r="B552" s="1159" t="s">
        <v>2640</v>
      </c>
      <c r="C552" s="1159"/>
      <c r="D552" s="1159"/>
      <c r="E552" s="1159" t="s">
        <v>3329</v>
      </c>
      <c r="F552" s="1159" t="s">
        <v>3431</v>
      </c>
      <c r="G552" s="1165">
        <v>1259918.6433453099</v>
      </c>
      <c r="H552" s="1172"/>
      <c r="I552" s="1159" t="s">
        <v>3352</v>
      </c>
      <c r="J552" s="1166"/>
      <c r="K552" s="1167"/>
      <c r="L552" s="1168"/>
      <c r="M552" s="1169" t="s">
        <v>3430</v>
      </c>
      <c r="N552" s="1170" t="s">
        <v>3430</v>
      </c>
      <c r="O552" s="1171" t="s">
        <v>3430</v>
      </c>
    </row>
    <row r="553" spans="1:15" hidden="1">
      <c r="A553" s="1159" t="s">
        <v>3894</v>
      </c>
      <c r="B553" s="1159" t="s">
        <v>2640</v>
      </c>
      <c r="C553" s="1159"/>
      <c r="D553" s="1159"/>
      <c r="E553" s="1159" t="s">
        <v>3329</v>
      </c>
      <c r="F553" s="1159" t="s">
        <v>1000</v>
      </c>
      <c r="G553" s="1165">
        <v>17026.600332343802</v>
      </c>
      <c r="H553" s="1172"/>
      <c r="I553" s="1159" t="s">
        <v>3352</v>
      </c>
      <c r="J553" s="1166"/>
      <c r="K553" s="1167"/>
      <c r="L553" s="1168"/>
      <c r="M553" s="1169" t="s">
        <v>3430</v>
      </c>
      <c r="N553" s="1170" t="s">
        <v>3430</v>
      </c>
      <c r="O553" s="1171" t="s">
        <v>3430</v>
      </c>
    </row>
    <row r="554" spans="1:15" hidden="1">
      <c r="A554" s="1159" t="s">
        <v>3895</v>
      </c>
      <c r="B554" s="1159" t="s">
        <v>3896</v>
      </c>
      <c r="C554" s="1159"/>
      <c r="D554" s="1159"/>
      <c r="E554" s="1159" t="s">
        <v>3897</v>
      </c>
      <c r="F554" s="1159" t="s">
        <v>1000</v>
      </c>
      <c r="G554" s="1165">
        <v>372731.81510533497</v>
      </c>
      <c r="H554" s="1159"/>
      <c r="I554" s="1159"/>
      <c r="J554" s="1166"/>
      <c r="K554" s="1167"/>
      <c r="L554" s="1168"/>
      <c r="M554" s="1169" t="s">
        <v>3430</v>
      </c>
      <c r="N554" s="1170" t="s">
        <v>3430</v>
      </c>
      <c r="O554" s="1171" t="s">
        <v>3430</v>
      </c>
    </row>
    <row r="555" spans="1:15" hidden="1">
      <c r="A555" s="1159" t="s">
        <v>3898</v>
      </c>
      <c r="B555" s="1159" t="s">
        <v>2180</v>
      </c>
      <c r="C555" s="1159" t="s">
        <v>2974</v>
      </c>
      <c r="D555" s="1159" t="s">
        <v>2180</v>
      </c>
      <c r="E555" s="1159" t="s">
        <v>3329</v>
      </c>
      <c r="F555" s="1159" t="s">
        <v>3431</v>
      </c>
      <c r="G555" s="1165">
        <v>298058.12984153698</v>
      </c>
      <c r="H555" s="1159"/>
      <c r="I555" s="1159" t="s">
        <v>3352</v>
      </c>
      <c r="J555" s="1166"/>
      <c r="K555" s="1167"/>
      <c r="L555" s="1168">
        <v>480</v>
      </c>
      <c r="M555" s="1169" t="s">
        <v>3430</v>
      </c>
      <c r="N555" s="1170" t="s">
        <v>3430</v>
      </c>
      <c r="O555" s="1171">
        <v>2.4754826205408567E-6</v>
      </c>
    </row>
    <row r="556" spans="1:15" hidden="1">
      <c r="A556" s="1159" t="s">
        <v>3898</v>
      </c>
      <c r="B556" s="1159" t="s">
        <v>2180</v>
      </c>
      <c r="C556" s="1159" t="s">
        <v>2974</v>
      </c>
      <c r="D556" s="1159" t="s">
        <v>2180</v>
      </c>
      <c r="E556" s="1159" t="s">
        <v>3329</v>
      </c>
      <c r="F556" s="1159" t="s">
        <v>1000</v>
      </c>
      <c r="G556" s="1165">
        <v>4681.6018715885402</v>
      </c>
      <c r="H556" s="1159"/>
      <c r="I556" s="1159" t="s">
        <v>3352</v>
      </c>
      <c r="J556" s="1166"/>
      <c r="K556" s="1167"/>
      <c r="L556" s="1168">
        <v>7800</v>
      </c>
      <c r="M556" s="1169" t="s">
        <v>3430</v>
      </c>
      <c r="N556" s="1170" t="s">
        <v>3430</v>
      </c>
      <c r="O556" s="1171">
        <v>6.3183947113946902E-7</v>
      </c>
    </row>
    <row r="557" spans="1:15" hidden="1">
      <c r="A557" s="1159" t="s">
        <v>3898</v>
      </c>
      <c r="B557" s="1159" t="s">
        <v>2180</v>
      </c>
      <c r="C557" s="1159" t="s">
        <v>2974</v>
      </c>
      <c r="D557" s="1159" t="s">
        <v>2180</v>
      </c>
      <c r="E557" s="1159" t="s">
        <v>3329</v>
      </c>
      <c r="F557" s="1159" t="s">
        <v>991</v>
      </c>
      <c r="G557" s="1165">
        <v>70224.028064114595</v>
      </c>
      <c r="H557" s="1159"/>
      <c r="I557" s="1159" t="s">
        <v>3352</v>
      </c>
      <c r="J557" s="1166"/>
      <c r="K557" s="1167"/>
      <c r="L557" s="1168">
        <v>237</v>
      </c>
      <c r="M557" s="1169" t="s">
        <v>3430</v>
      </c>
      <c r="N557" s="1170" t="s">
        <v>3430</v>
      </c>
      <c r="O557" s="1171">
        <v>2.8797298969104044E-7</v>
      </c>
    </row>
    <row r="558" spans="1:15" hidden="1">
      <c r="A558" s="1159" t="s">
        <v>3899</v>
      </c>
      <c r="B558" s="1159" t="s">
        <v>2181</v>
      </c>
      <c r="C558" s="1159" t="s">
        <v>2975</v>
      </c>
      <c r="D558" s="1159" t="s">
        <v>2181</v>
      </c>
      <c r="E558" s="1159" t="s">
        <v>3329</v>
      </c>
      <c r="F558" s="1159" t="s">
        <v>3431</v>
      </c>
      <c r="G558" s="1165">
        <v>1112946.51041667</v>
      </c>
      <c r="H558" s="1172"/>
      <c r="I558" s="1159" t="s">
        <v>3352</v>
      </c>
      <c r="J558" s="1166"/>
      <c r="K558" s="1167"/>
      <c r="L558" s="1168">
        <v>270</v>
      </c>
      <c r="M558" s="1169" t="s">
        <v>3430</v>
      </c>
      <c r="N558" s="1170" t="s">
        <v>3430</v>
      </c>
      <c r="O558" s="1171">
        <v>5.1994299128695172E-6</v>
      </c>
    </row>
    <row r="559" spans="1:15" hidden="1">
      <c r="A559" s="1159" t="s">
        <v>3899</v>
      </c>
      <c r="B559" s="1159" t="s">
        <v>2181</v>
      </c>
      <c r="C559" s="1159" t="s">
        <v>2975</v>
      </c>
      <c r="D559" s="1159" t="s">
        <v>2181</v>
      </c>
      <c r="E559" s="1159" t="s">
        <v>3329</v>
      </c>
      <c r="F559" s="1159" t="s">
        <v>991</v>
      </c>
      <c r="G559" s="1165">
        <v>225597.265625</v>
      </c>
      <c r="H559" s="1172"/>
      <c r="I559" s="1159" t="s">
        <v>3352</v>
      </c>
      <c r="J559" s="1166"/>
      <c r="K559" s="1167"/>
      <c r="L559" s="1168">
        <v>227</v>
      </c>
      <c r="M559" s="1169" t="s">
        <v>3430</v>
      </c>
      <c r="N559" s="1170" t="s">
        <v>3430</v>
      </c>
      <c r="O559" s="1171">
        <v>8.8608903169773036E-7</v>
      </c>
    </row>
    <row r="560" spans="1:15" hidden="1">
      <c r="A560" s="1159" t="s">
        <v>3899</v>
      </c>
      <c r="B560" s="1159" t="s">
        <v>2181</v>
      </c>
      <c r="C560" s="1159" t="s">
        <v>2975</v>
      </c>
      <c r="D560" s="1159" t="s">
        <v>2181</v>
      </c>
      <c r="E560" s="1159" t="s">
        <v>3329</v>
      </c>
      <c r="F560" s="1159" t="s">
        <v>1000</v>
      </c>
      <c r="G560" s="1165">
        <v>15039.817708333299</v>
      </c>
      <c r="H560" s="1172"/>
      <c r="I560" s="1159" t="s">
        <v>3352</v>
      </c>
      <c r="J560" s="1166"/>
      <c r="K560" s="1167"/>
      <c r="L560" s="1168">
        <v>912</v>
      </c>
      <c r="M560" s="1169" t="s">
        <v>3430</v>
      </c>
      <c r="N560" s="1170" t="s">
        <v>3430</v>
      </c>
      <c r="O560" s="1171">
        <v>2.3733133536221092E-7</v>
      </c>
    </row>
    <row r="561" spans="1:15" hidden="1">
      <c r="A561" s="1159" t="s">
        <v>3900</v>
      </c>
      <c r="B561" s="1159" t="s">
        <v>2641</v>
      </c>
      <c r="C561" s="1159"/>
      <c r="D561" s="1159" t="s">
        <v>324</v>
      </c>
      <c r="E561" s="1159"/>
      <c r="F561" s="1159" t="s">
        <v>991</v>
      </c>
      <c r="G561" s="1165">
        <v>2997127.09338337</v>
      </c>
      <c r="H561" s="1159"/>
      <c r="I561" s="1159" t="s">
        <v>3362</v>
      </c>
      <c r="J561" s="1166"/>
      <c r="K561" s="1167"/>
      <c r="L561" s="1168">
        <v>1710</v>
      </c>
      <c r="M561" s="1169" t="s">
        <v>3430</v>
      </c>
      <c r="N561" s="1170" t="s">
        <v>3430</v>
      </c>
      <c r="O561" s="1171">
        <v>8.8678623278227743E-5</v>
      </c>
    </row>
    <row r="562" spans="1:15" hidden="1">
      <c r="A562" s="1159" t="s">
        <v>3900</v>
      </c>
      <c r="B562" s="1159" t="s">
        <v>2641</v>
      </c>
      <c r="C562" s="1159"/>
      <c r="D562" s="1159" t="s">
        <v>324</v>
      </c>
      <c r="E562" s="1159"/>
      <c r="F562" s="1159" t="s">
        <v>1000</v>
      </c>
      <c r="G562" s="1165">
        <v>19502.245763563598</v>
      </c>
      <c r="H562" s="1159"/>
      <c r="I562" s="1159" t="s">
        <v>3363</v>
      </c>
      <c r="J562" s="1166"/>
      <c r="K562" s="1167"/>
      <c r="L562" s="1168">
        <v>4100</v>
      </c>
      <c r="M562" s="1169" t="s">
        <v>3430</v>
      </c>
      <c r="N562" s="1170" t="s">
        <v>3430</v>
      </c>
      <c r="O562" s="1171">
        <v>1.383522268982596E-6</v>
      </c>
    </row>
    <row r="563" spans="1:15" hidden="1">
      <c r="A563" s="1159" t="s">
        <v>3901</v>
      </c>
      <c r="B563" s="1159" t="s">
        <v>325</v>
      </c>
      <c r="C563" s="1159" t="s">
        <v>2976</v>
      </c>
      <c r="D563" s="1159" t="s">
        <v>325</v>
      </c>
      <c r="E563" s="1159" t="s">
        <v>3328</v>
      </c>
      <c r="F563" s="1159" t="s">
        <v>3431</v>
      </c>
      <c r="G563" s="1165">
        <v>53273230.199920498</v>
      </c>
      <c r="H563" s="1159"/>
      <c r="I563" s="1159" t="s">
        <v>3365</v>
      </c>
      <c r="J563" s="1166"/>
      <c r="K563" s="1167">
        <v>4.5499999999999998E-7</v>
      </c>
      <c r="L563" s="1168">
        <v>29200</v>
      </c>
      <c r="M563" s="1169" t="s">
        <v>3430</v>
      </c>
      <c r="N563" s="1170">
        <v>4.1015994311801647E-6</v>
      </c>
      <c r="O563" s="1171">
        <v>2.6915940179790959E-2</v>
      </c>
    </row>
    <row r="564" spans="1:15" hidden="1">
      <c r="A564" s="1159" t="s">
        <v>3901</v>
      </c>
      <c r="B564" s="1159" t="s">
        <v>325</v>
      </c>
      <c r="C564" s="1159" t="s">
        <v>2977</v>
      </c>
      <c r="D564" s="1159" t="s">
        <v>325</v>
      </c>
      <c r="E564" s="1159"/>
      <c r="F564" s="1159" t="s">
        <v>991</v>
      </c>
      <c r="G564" s="1165">
        <v>53440500.402562298</v>
      </c>
      <c r="H564" s="1159"/>
      <c r="I564" s="1159"/>
      <c r="J564" s="1166"/>
      <c r="K564" s="1167">
        <v>1.34E-5</v>
      </c>
      <c r="L564" s="1168">
        <v>23200</v>
      </c>
      <c r="M564" s="1169" t="s">
        <v>3430</v>
      </c>
      <c r="N564" s="1170">
        <v>1.2117363360442189E-4</v>
      </c>
      <c r="O564" s="1171">
        <v>2.14524141730708E-2</v>
      </c>
    </row>
    <row r="565" spans="1:15" hidden="1">
      <c r="A565" s="1159" t="s">
        <v>3901</v>
      </c>
      <c r="B565" s="1159" t="s">
        <v>325</v>
      </c>
      <c r="C565" s="1159" t="s">
        <v>2978</v>
      </c>
      <c r="D565" s="1159" t="s">
        <v>325</v>
      </c>
      <c r="E565" s="1159" t="s">
        <v>3313</v>
      </c>
      <c r="F565" s="1159" t="s">
        <v>1000</v>
      </c>
      <c r="G565" s="1165">
        <v>15695778.7066327</v>
      </c>
      <c r="H565" s="1159"/>
      <c r="I565" s="1159" t="s">
        <v>3363</v>
      </c>
      <c r="J565" s="1166"/>
      <c r="K565" s="1167">
        <v>8.6300000000000004E-7</v>
      </c>
      <c r="L565" s="1168">
        <v>55200</v>
      </c>
      <c r="M565" s="1169" t="s">
        <v>3430</v>
      </c>
      <c r="N565" s="1170">
        <v>2.2920626245999932E-6</v>
      </c>
      <c r="O565" s="1171">
        <v>1.4991311103810136E-2</v>
      </c>
    </row>
    <row r="566" spans="1:15" hidden="1">
      <c r="A566" s="1159" t="s">
        <v>3901</v>
      </c>
      <c r="B566" s="1159" t="s">
        <v>325</v>
      </c>
      <c r="C566" s="1159" t="s">
        <v>2976</v>
      </c>
      <c r="D566" s="1159" t="s">
        <v>325</v>
      </c>
      <c r="E566" s="1159" t="s">
        <v>3320</v>
      </c>
      <c r="F566" s="1159" t="s">
        <v>3431</v>
      </c>
      <c r="G566" s="1165">
        <v>16969128.831272598</v>
      </c>
      <c r="H566" s="1159"/>
      <c r="I566" s="1159"/>
      <c r="J566" s="1166"/>
      <c r="K566" s="1167">
        <v>4.5499999999999998E-7</v>
      </c>
      <c r="L566" s="1168">
        <v>29200</v>
      </c>
      <c r="M566" s="1169" t="s">
        <v>3430</v>
      </c>
      <c r="N566" s="1170">
        <v>1.3064829915658933E-6</v>
      </c>
      <c r="O566" s="1171">
        <v>8.5735378690511791E-3</v>
      </c>
    </row>
    <row r="567" spans="1:15" hidden="1">
      <c r="A567" s="1159" t="s">
        <v>3901</v>
      </c>
      <c r="B567" s="1159" t="s">
        <v>325</v>
      </c>
      <c r="C567" s="1159" t="s">
        <v>2976</v>
      </c>
      <c r="D567" s="1159" t="s">
        <v>325</v>
      </c>
      <c r="E567" s="1159" t="s">
        <v>3329</v>
      </c>
      <c r="F567" s="1159" t="s">
        <v>991</v>
      </c>
      <c r="G567" s="1165">
        <v>1907053.46584583</v>
      </c>
      <c r="H567" s="1159"/>
      <c r="I567" s="1159" t="s">
        <v>3352</v>
      </c>
      <c r="J567" s="1166"/>
      <c r="K567" s="1167">
        <v>1.34E-5</v>
      </c>
      <c r="L567" s="1168">
        <v>23200</v>
      </c>
      <c r="M567" s="1169" t="s">
        <v>3430</v>
      </c>
      <c r="N567" s="1170">
        <v>4.3241473450605213E-6</v>
      </c>
      <c r="O567" s="1171">
        <v>7.6554112501449063E-4</v>
      </c>
    </row>
    <row r="568" spans="1:15" hidden="1">
      <c r="A568" s="1159" t="s">
        <v>3901</v>
      </c>
      <c r="B568" s="1159" t="s">
        <v>325</v>
      </c>
      <c r="C568" s="1159" t="s">
        <v>2978</v>
      </c>
      <c r="D568" s="1159" t="s">
        <v>325</v>
      </c>
      <c r="E568" s="1159" t="s">
        <v>3313</v>
      </c>
      <c r="F568" s="1159" t="s">
        <v>3431</v>
      </c>
      <c r="G568" s="1165">
        <v>638224</v>
      </c>
      <c r="H568" s="1159"/>
      <c r="I568" s="1159"/>
      <c r="J568" s="1166"/>
      <c r="K568" s="1167">
        <v>4.5499999999999998E-7</v>
      </c>
      <c r="L568" s="1168">
        <v>29200</v>
      </c>
      <c r="M568" s="1169" t="s">
        <v>3430</v>
      </c>
      <c r="N568" s="1170">
        <v>4.9137985167068697E-8</v>
      </c>
      <c r="O568" s="1171">
        <v>3.2245837057075135E-4</v>
      </c>
    </row>
    <row r="569" spans="1:15" hidden="1">
      <c r="A569" s="1159" t="s">
        <v>3901</v>
      </c>
      <c r="B569" s="1159" t="s">
        <v>325</v>
      </c>
      <c r="C569" s="1159" t="s">
        <v>2976</v>
      </c>
      <c r="D569" s="1159" t="s">
        <v>325</v>
      </c>
      <c r="E569" s="1159" t="s">
        <v>3329</v>
      </c>
      <c r="F569" s="1159" t="s">
        <v>1000</v>
      </c>
      <c r="G569" s="1165">
        <v>127136.897722266</v>
      </c>
      <c r="H569" s="1159"/>
      <c r="I569" s="1159" t="s">
        <v>3352</v>
      </c>
      <c r="J569" s="1166"/>
      <c r="K569" s="1167">
        <v>8.6300000000000004E-7</v>
      </c>
      <c r="L569" s="1168">
        <v>55200</v>
      </c>
      <c r="M569" s="1169" t="s">
        <v>3430</v>
      </c>
      <c r="N569" s="1170">
        <v>1.8565866461512746E-8</v>
      </c>
      <c r="O569" s="1171">
        <v>1.2143066120844114E-4</v>
      </c>
    </row>
    <row r="570" spans="1:15" hidden="1">
      <c r="A570" s="1159" t="s">
        <v>3901</v>
      </c>
      <c r="B570" s="1159" t="s">
        <v>325</v>
      </c>
      <c r="C570" s="1159" t="s">
        <v>2976</v>
      </c>
      <c r="D570" s="1159" t="s">
        <v>325</v>
      </c>
      <c r="E570" s="1159" t="s">
        <v>3317</v>
      </c>
      <c r="F570" s="1159" t="s">
        <v>1000</v>
      </c>
      <c r="G570" s="1165"/>
      <c r="H570" s="1159"/>
      <c r="I570" s="1159" t="s">
        <v>3366</v>
      </c>
      <c r="J570" s="1166"/>
      <c r="K570" s="1167">
        <v>8.6300000000000004E-7</v>
      </c>
      <c r="L570" s="1168">
        <v>55200</v>
      </c>
      <c r="M570" s="1169" t="s">
        <v>3430</v>
      </c>
      <c r="N570" s="1170">
        <v>0</v>
      </c>
      <c r="O570" s="1171">
        <v>0</v>
      </c>
    </row>
    <row r="571" spans="1:15" hidden="1">
      <c r="A571" s="1159" t="s">
        <v>3902</v>
      </c>
      <c r="B571" s="1159" t="s">
        <v>2642</v>
      </c>
      <c r="C571" s="1159"/>
      <c r="D571" s="1159"/>
      <c r="E571" s="1159" t="s">
        <v>3329</v>
      </c>
      <c r="F571" s="1159" t="s">
        <v>991</v>
      </c>
      <c r="G571" s="1165">
        <v>546046.71225468803</v>
      </c>
      <c r="H571" s="1172"/>
      <c r="I571" s="1159" t="s">
        <v>3352</v>
      </c>
      <c r="J571" s="1166"/>
      <c r="K571" s="1167"/>
      <c r="L571" s="1168"/>
      <c r="M571" s="1169" t="s">
        <v>3430</v>
      </c>
      <c r="N571" s="1170" t="s">
        <v>3430</v>
      </c>
      <c r="O571" s="1171" t="s">
        <v>3430</v>
      </c>
    </row>
    <row r="572" spans="1:15" hidden="1">
      <c r="A572" s="1159" t="s">
        <v>3902</v>
      </c>
      <c r="B572" s="1159" t="s">
        <v>2642</v>
      </c>
      <c r="C572" s="1159"/>
      <c r="D572" s="1159"/>
      <c r="E572" s="1159" t="s">
        <v>3329</v>
      </c>
      <c r="F572" s="1159" t="s">
        <v>3431</v>
      </c>
      <c r="G572" s="1165">
        <v>728062.28301562497</v>
      </c>
      <c r="H572" s="1172"/>
      <c r="I572" s="1159" t="s">
        <v>3352</v>
      </c>
      <c r="J572" s="1166"/>
      <c r="K572" s="1167"/>
      <c r="L572" s="1168"/>
      <c r="M572" s="1169" t="s">
        <v>3430</v>
      </c>
      <c r="N572" s="1170" t="s">
        <v>3430</v>
      </c>
      <c r="O572" s="1171" t="s">
        <v>3430</v>
      </c>
    </row>
    <row r="573" spans="1:15" hidden="1">
      <c r="A573" s="1159" t="s">
        <v>3902</v>
      </c>
      <c r="B573" s="1159" t="s">
        <v>2642</v>
      </c>
      <c r="C573" s="1159"/>
      <c r="D573" s="1159"/>
      <c r="E573" s="1159" t="s">
        <v>3329</v>
      </c>
      <c r="F573" s="1159" t="s">
        <v>1000</v>
      </c>
      <c r="G573" s="1165">
        <v>36403.1141522135</v>
      </c>
      <c r="H573" s="1172"/>
      <c r="I573" s="1159" t="s">
        <v>3352</v>
      </c>
      <c r="J573" s="1166"/>
      <c r="K573" s="1167"/>
      <c r="L573" s="1168"/>
      <c r="M573" s="1169" t="s">
        <v>3430</v>
      </c>
      <c r="N573" s="1170" t="s">
        <v>3430</v>
      </c>
      <c r="O573" s="1171" t="s">
        <v>3430</v>
      </c>
    </row>
    <row r="574" spans="1:15" hidden="1">
      <c r="A574" s="1159" t="s">
        <v>3901</v>
      </c>
      <c r="B574" s="1159" t="s">
        <v>2643</v>
      </c>
      <c r="C574" s="1159"/>
      <c r="D574" s="1159" t="s">
        <v>325</v>
      </c>
      <c r="E574" s="1159" t="s">
        <v>3329</v>
      </c>
      <c r="F574" s="1159" t="s">
        <v>3431</v>
      </c>
      <c r="G574" s="1165">
        <v>728062.28301562497</v>
      </c>
      <c r="H574" s="1159" t="s">
        <v>3903</v>
      </c>
      <c r="I574" s="1159" t="s">
        <v>3352</v>
      </c>
      <c r="J574" s="1166"/>
      <c r="K574" s="1167">
        <v>4.5499999999999998E-7</v>
      </c>
      <c r="L574" s="1168">
        <v>29200</v>
      </c>
      <c r="M574" s="1169" t="s">
        <v>3430</v>
      </c>
      <c r="N574" s="1170">
        <v>5.6054792147465393E-8</v>
      </c>
      <c r="O574" s="1171">
        <v>3.6784855701954116E-4</v>
      </c>
    </row>
    <row r="575" spans="1:15" hidden="1">
      <c r="A575" s="1159" t="s">
        <v>3901</v>
      </c>
      <c r="B575" s="1159" t="s">
        <v>2643</v>
      </c>
      <c r="C575" s="1159"/>
      <c r="D575" s="1159" t="s">
        <v>325</v>
      </c>
      <c r="E575" s="1159" t="s">
        <v>3329</v>
      </c>
      <c r="F575" s="1159" t="s">
        <v>991</v>
      </c>
      <c r="G575" s="1165">
        <v>546046.71225468803</v>
      </c>
      <c r="H575" s="1159" t="s">
        <v>3903</v>
      </c>
      <c r="I575" s="1159" t="s">
        <v>3352</v>
      </c>
      <c r="J575" s="1166"/>
      <c r="K575" s="1167">
        <v>1.34E-5</v>
      </c>
      <c r="L575" s="1168">
        <v>23200</v>
      </c>
      <c r="M575" s="1169" t="s">
        <v>3430</v>
      </c>
      <c r="N575" s="1170">
        <v>1.2381333210434588E-6</v>
      </c>
      <c r="O575" s="1171">
        <v>2.1919742781019194E-4</v>
      </c>
    </row>
    <row r="576" spans="1:15" hidden="1">
      <c r="A576" s="1159" t="s">
        <v>3901</v>
      </c>
      <c r="B576" s="1159" t="s">
        <v>2643</v>
      </c>
      <c r="C576" s="1159"/>
      <c r="D576" s="1159" t="s">
        <v>325</v>
      </c>
      <c r="E576" s="1159" t="s">
        <v>3329</v>
      </c>
      <c r="F576" s="1159" t="s">
        <v>1000</v>
      </c>
      <c r="G576" s="1165">
        <v>36403.1141522135</v>
      </c>
      <c r="H576" s="1159" t="s">
        <v>3903</v>
      </c>
      <c r="I576" s="1159" t="s">
        <v>3352</v>
      </c>
      <c r="J576" s="1166"/>
      <c r="K576" s="1167">
        <v>8.6300000000000004E-7</v>
      </c>
      <c r="L576" s="1168">
        <v>55200</v>
      </c>
      <c r="M576" s="1169" t="s">
        <v>3430</v>
      </c>
      <c r="N576" s="1170">
        <v>5.3159654533149371E-9</v>
      </c>
      <c r="O576" s="1171">
        <v>3.4769247171708162E-5</v>
      </c>
    </row>
    <row r="577" spans="1:15" hidden="1">
      <c r="A577" s="1159" t="s">
        <v>3904</v>
      </c>
      <c r="B577" s="1159" t="s">
        <v>2644</v>
      </c>
      <c r="C577" s="1159"/>
      <c r="D577" s="1159"/>
      <c r="E577" s="1159" t="s">
        <v>3329</v>
      </c>
      <c r="F577" s="1159" t="s">
        <v>3431</v>
      </c>
      <c r="G577" s="1165">
        <v>728062.28301562497</v>
      </c>
      <c r="H577" s="1159"/>
      <c r="I577" s="1159" t="s">
        <v>3352</v>
      </c>
      <c r="J577" s="1166"/>
      <c r="K577" s="1167"/>
      <c r="L577" s="1168"/>
      <c r="M577" s="1169" t="s">
        <v>3430</v>
      </c>
      <c r="N577" s="1170" t="s">
        <v>3430</v>
      </c>
      <c r="O577" s="1171" t="s">
        <v>3430</v>
      </c>
    </row>
    <row r="578" spans="1:15" hidden="1">
      <c r="A578" s="1159" t="s">
        <v>3904</v>
      </c>
      <c r="B578" s="1159" t="s">
        <v>2644</v>
      </c>
      <c r="C578" s="1159"/>
      <c r="D578" s="1159"/>
      <c r="E578" s="1159" t="s">
        <v>3329</v>
      </c>
      <c r="F578" s="1159" t="s">
        <v>991</v>
      </c>
      <c r="G578" s="1165">
        <v>546046.71225468803</v>
      </c>
      <c r="H578" s="1159"/>
      <c r="I578" s="1159" t="s">
        <v>3352</v>
      </c>
      <c r="J578" s="1166"/>
      <c r="K578" s="1167"/>
      <c r="L578" s="1168"/>
      <c r="M578" s="1169" t="s">
        <v>3430</v>
      </c>
      <c r="N578" s="1170" t="s">
        <v>3430</v>
      </c>
      <c r="O578" s="1171" t="s">
        <v>3430</v>
      </c>
    </row>
    <row r="579" spans="1:15" hidden="1">
      <c r="A579" s="1159" t="s">
        <v>3904</v>
      </c>
      <c r="B579" s="1159" t="s">
        <v>2644</v>
      </c>
      <c r="C579" s="1159"/>
      <c r="D579" s="1159"/>
      <c r="E579" s="1159" t="s">
        <v>3329</v>
      </c>
      <c r="F579" s="1159" t="s">
        <v>1000</v>
      </c>
      <c r="G579" s="1165">
        <v>36403.1141522135</v>
      </c>
      <c r="H579" s="1159"/>
      <c r="I579" s="1159" t="s">
        <v>3352</v>
      </c>
      <c r="J579" s="1166"/>
      <c r="K579" s="1167"/>
      <c r="L579" s="1168"/>
      <c r="M579" s="1169" t="s">
        <v>3430</v>
      </c>
      <c r="N579" s="1170" t="s">
        <v>3430</v>
      </c>
      <c r="O579" s="1171" t="s">
        <v>3430</v>
      </c>
    </row>
    <row r="580" spans="1:15" hidden="1">
      <c r="A580" s="1159" t="s">
        <v>3905</v>
      </c>
      <c r="B580" s="1159" t="s">
        <v>2645</v>
      </c>
      <c r="C580" s="1159"/>
      <c r="D580" s="1159"/>
      <c r="E580" s="1159" t="s">
        <v>3329</v>
      </c>
      <c r="F580" s="1159" t="s">
        <v>991</v>
      </c>
      <c r="G580" s="1165">
        <v>546046.71225468803</v>
      </c>
      <c r="H580" s="1159"/>
      <c r="I580" s="1159" t="s">
        <v>3352</v>
      </c>
      <c r="J580" s="1166"/>
      <c r="K580" s="1167"/>
      <c r="L580" s="1168"/>
      <c r="M580" s="1169" t="s">
        <v>3430</v>
      </c>
      <c r="N580" s="1170" t="s">
        <v>3430</v>
      </c>
      <c r="O580" s="1171" t="s">
        <v>3430</v>
      </c>
    </row>
    <row r="581" spans="1:15" hidden="1">
      <c r="A581" s="1159" t="s">
        <v>3905</v>
      </c>
      <c r="B581" s="1159" t="s">
        <v>2645</v>
      </c>
      <c r="C581" s="1159"/>
      <c r="D581" s="1159"/>
      <c r="E581" s="1159" t="s">
        <v>3329</v>
      </c>
      <c r="F581" s="1159" t="s">
        <v>1000</v>
      </c>
      <c r="G581" s="1165">
        <v>36403.1141522135</v>
      </c>
      <c r="H581" s="1159"/>
      <c r="I581" s="1159" t="s">
        <v>3352</v>
      </c>
      <c r="J581" s="1166"/>
      <c r="K581" s="1167"/>
      <c r="L581" s="1168"/>
      <c r="M581" s="1169" t="s">
        <v>3430</v>
      </c>
      <c r="N581" s="1170" t="s">
        <v>3430</v>
      </c>
      <c r="O581" s="1171" t="s">
        <v>3430</v>
      </c>
    </row>
    <row r="582" spans="1:15" hidden="1">
      <c r="A582" s="1159" t="s">
        <v>3905</v>
      </c>
      <c r="B582" s="1159" t="s">
        <v>2645</v>
      </c>
      <c r="C582" s="1159"/>
      <c r="D582" s="1159"/>
      <c r="E582" s="1159" t="s">
        <v>3329</v>
      </c>
      <c r="F582" s="1159" t="s">
        <v>3431</v>
      </c>
      <c r="G582" s="1165">
        <v>728062.28301562497</v>
      </c>
      <c r="H582" s="1159"/>
      <c r="I582" s="1159" t="s">
        <v>3352</v>
      </c>
      <c r="J582" s="1166"/>
      <c r="K582" s="1167"/>
      <c r="L582" s="1168"/>
      <c r="M582" s="1169" t="s">
        <v>3430</v>
      </c>
      <c r="N582" s="1170" t="s">
        <v>3430</v>
      </c>
      <c r="O582" s="1171" t="s">
        <v>3430</v>
      </c>
    </row>
    <row r="583" spans="1:15" hidden="1">
      <c r="A583" s="1159" t="s">
        <v>3906</v>
      </c>
      <c r="B583" s="1159" t="s">
        <v>2646</v>
      </c>
      <c r="C583" s="1159"/>
      <c r="D583" s="1159"/>
      <c r="E583" s="1159" t="s">
        <v>3329</v>
      </c>
      <c r="F583" s="1159" t="s">
        <v>991</v>
      </c>
      <c r="G583" s="1165">
        <v>5432270.7835182296</v>
      </c>
      <c r="H583" s="1172"/>
      <c r="I583" s="1159" t="s">
        <v>3352</v>
      </c>
      <c r="J583" s="1166"/>
      <c r="K583" s="1167"/>
      <c r="L583" s="1168"/>
      <c r="M583" s="1169" t="s">
        <v>3430</v>
      </c>
      <c r="N583" s="1170" t="s">
        <v>3430</v>
      </c>
      <c r="O583" s="1171" t="s">
        <v>3430</v>
      </c>
    </row>
    <row r="584" spans="1:15" hidden="1">
      <c r="A584" s="1159" t="s">
        <v>3906</v>
      </c>
      <c r="B584" s="1159" t="s">
        <v>2646</v>
      </c>
      <c r="C584" s="1159"/>
      <c r="D584" s="1159"/>
      <c r="E584" s="1159" t="s">
        <v>3329</v>
      </c>
      <c r="F584" s="1159" t="s">
        <v>3431</v>
      </c>
      <c r="G584" s="1165">
        <v>7243027.7115312498</v>
      </c>
      <c r="H584" s="1172"/>
      <c r="I584" s="1159" t="s">
        <v>3352</v>
      </c>
      <c r="J584" s="1166"/>
      <c r="K584" s="1167"/>
      <c r="L584" s="1168"/>
      <c r="M584" s="1169" t="s">
        <v>3430</v>
      </c>
      <c r="N584" s="1170" t="s">
        <v>3430</v>
      </c>
      <c r="O584" s="1171" t="s">
        <v>3430</v>
      </c>
    </row>
    <row r="585" spans="1:15" hidden="1">
      <c r="A585" s="1159" t="s">
        <v>3906</v>
      </c>
      <c r="B585" s="1159" t="s">
        <v>2646</v>
      </c>
      <c r="C585" s="1159"/>
      <c r="D585" s="1159"/>
      <c r="E585" s="1159" t="s">
        <v>3329</v>
      </c>
      <c r="F585" s="1159" t="s">
        <v>1000</v>
      </c>
      <c r="G585" s="1165">
        <v>362151.38555059902</v>
      </c>
      <c r="H585" s="1172"/>
      <c r="I585" s="1159" t="s">
        <v>3352</v>
      </c>
      <c r="J585" s="1166"/>
      <c r="K585" s="1167"/>
      <c r="L585" s="1168"/>
      <c r="M585" s="1169" t="s">
        <v>3430</v>
      </c>
      <c r="N585" s="1170" t="s">
        <v>3430</v>
      </c>
      <c r="O585" s="1171" t="s">
        <v>3430</v>
      </c>
    </row>
    <row r="586" spans="1:15" hidden="1">
      <c r="A586" s="1159" t="s">
        <v>3901</v>
      </c>
      <c r="B586" s="1159" t="s">
        <v>2647</v>
      </c>
      <c r="C586" s="1159"/>
      <c r="D586" s="1159" t="s">
        <v>325</v>
      </c>
      <c r="E586" s="1159" t="s">
        <v>3329</v>
      </c>
      <c r="F586" s="1159" t="s">
        <v>3431</v>
      </c>
      <c r="G586" s="1165">
        <v>728062.28301562497</v>
      </c>
      <c r="H586" s="1159" t="s">
        <v>3903</v>
      </c>
      <c r="I586" s="1159" t="s">
        <v>3352</v>
      </c>
      <c r="J586" s="1166"/>
      <c r="K586" s="1167">
        <v>4.5499999999999998E-7</v>
      </c>
      <c r="L586" s="1168">
        <v>29200</v>
      </c>
      <c r="M586" s="1169" t="s">
        <v>3430</v>
      </c>
      <c r="N586" s="1170">
        <v>5.6054792147465393E-8</v>
      </c>
      <c r="O586" s="1171">
        <v>3.6784855701954116E-4</v>
      </c>
    </row>
    <row r="587" spans="1:15" hidden="1">
      <c r="A587" s="1159" t="s">
        <v>3901</v>
      </c>
      <c r="B587" s="1159" t="s">
        <v>2647</v>
      </c>
      <c r="C587" s="1159"/>
      <c r="D587" s="1159" t="s">
        <v>325</v>
      </c>
      <c r="E587" s="1159" t="s">
        <v>3329</v>
      </c>
      <c r="F587" s="1159" t="s">
        <v>991</v>
      </c>
      <c r="G587" s="1165">
        <v>546046.71225468803</v>
      </c>
      <c r="H587" s="1159" t="s">
        <v>3903</v>
      </c>
      <c r="I587" s="1159" t="s">
        <v>3352</v>
      </c>
      <c r="J587" s="1166"/>
      <c r="K587" s="1167">
        <v>1.34E-5</v>
      </c>
      <c r="L587" s="1168">
        <v>23200</v>
      </c>
      <c r="M587" s="1169" t="s">
        <v>3430</v>
      </c>
      <c r="N587" s="1170">
        <v>1.2381333210434588E-6</v>
      </c>
      <c r="O587" s="1171">
        <v>2.1919742781019194E-4</v>
      </c>
    </row>
    <row r="588" spans="1:15" hidden="1">
      <c r="A588" s="1159" t="s">
        <v>3901</v>
      </c>
      <c r="B588" s="1159" t="s">
        <v>2647</v>
      </c>
      <c r="C588" s="1159"/>
      <c r="D588" s="1159" t="s">
        <v>325</v>
      </c>
      <c r="E588" s="1159" t="s">
        <v>3329</v>
      </c>
      <c r="F588" s="1159" t="s">
        <v>1000</v>
      </c>
      <c r="G588" s="1165">
        <v>36403.1141522135</v>
      </c>
      <c r="H588" s="1159" t="s">
        <v>3903</v>
      </c>
      <c r="I588" s="1159" t="s">
        <v>3352</v>
      </c>
      <c r="J588" s="1166"/>
      <c r="K588" s="1167">
        <v>8.6300000000000004E-7</v>
      </c>
      <c r="L588" s="1168">
        <v>55200</v>
      </c>
      <c r="M588" s="1169" t="s">
        <v>3430</v>
      </c>
      <c r="N588" s="1170">
        <v>5.3159654533149371E-9</v>
      </c>
      <c r="O588" s="1171">
        <v>3.4769247171708162E-5</v>
      </c>
    </row>
    <row r="589" spans="1:15" hidden="1">
      <c r="A589" s="1159" t="s">
        <v>3907</v>
      </c>
      <c r="B589" s="1159" t="s">
        <v>2648</v>
      </c>
      <c r="C589" s="1159"/>
      <c r="D589" s="1159"/>
      <c r="E589" s="1159" t="s">
        <v>3329</v>
      </c>
      <c r="F589" s="1159" t="s">
        <v>991</v>
      </c>
      <c r="G589" s="1165">
        <v>992732.870067187</v>
      </c>
      <c r="H589" s="1172"/>
      <c r="I589" s="1159" t="s">
        <v>3352</v>
      </c>
      <c r="J589" s="1166"/>
      <c r="K589" s="1167"/>
      <c r="L589" s="1168"/>
      <c r="M589" s="1169" t="s">
        <v>3430</v>
      </c>
      <c r="N589" s="1170" t="s">
        <v>3430</v>
      </c>
      <c r="O589" s="1171" t="s">
        <v>3430</v>
      </c>
    </row>
    <row r="590" spans="1:15" hidden="1">
      <c r="A590" s="1159" t="s">
        <v>3907</v>
      </c>
      <c r="B590" s="1159" t="s">
        <v>2648</v>
      </c>
      <c r="C590" s="1159"/>
      <c r="D590" s="1159"/>
      <c r="E590" s="1159" t="s">
        <v>3329</v>
      </c>
      <c r="F590" s="1159" t="s">
        <v>3431</v>
      </c>
      <c r="G590" s="1165">
        <v>1323643.82650521</v>
      </c>
      <c r="H590" s="1172"/>
      <c r="I590" s="1159" t="s">
        <v>3352</v>
      </c>
      <c r="J590" s="1166"/>
      <c r="K590" s="1167"/>
      <c r="L590" s="1168"/>
      <c r="M590" s="1169" t="s">
        <v>3430</v>
      </c>
      <c r="N590" s="1170" t="s">
        <v>3430</v>
      </c>
      <c r="O590" s="1171" t="s">
        <v>3430</v>
      </c>
    </row>
    <row r="591" spans="1:15" hidden="1">
      <c r="A591" s="1159" t="s">
        <v>3907</v>
      </c>
      <c r="B591" s="1159" t="s">
        <v>2648</v>
      </c>
      <c r="C591" s="1159"/>
      <c r="D591" s="1159"/>
      <c r="E591" s="1159" t="s">
        <v>3329</v>
      </c>
      <c r="F591" s="1159" t="s">
        <v>1000</v>
      </c>
      <c r="G591" s="1165">
        <v>66182.191339713594</v>
      </c>
      <c r="H591" s="1172"/>
      <c r="I591" s="1159" t="s">
        <v>3352</v>
      </c>
      <c r="J591" s="1166"/>
      <c r="K591" s="1167"/>
      <c r="L591" s="1168"/>
      <c r="M591" s="1169" t="s">
        <v>3430</v>
      </c>
      <c r="N591" s="1170" t="s">
        <v>3430</v>
      </c>
      <c r="O591" s="1171" t="s">
        <v>3430</v>
      </c>
    </row>
    <row r="592" spans="1:15" hidden="1">
      <c r="A592" s="1159" t="s">
        <v>3908</v>
      </c>
      <c r="B592" s="1159" t="s">
        <v>2182</v>
      </c>
      <c r="C592" s="1159" t="s">
        <v>2979</v>
      </c>
      <c r="D592" s="1159" t="s">
        <v>2182</v>
      </c>
      <c r="E592" s="1159"/>
      <c r="F592" s="1159" t="s">
        <v>991</v>
      </c>
      <c r="G592" s="1165">
        <v>384766533.00760102</v>
      </c>
      <c r="H592" s="1159"/>
      <c r="I592" s="1159"/>
      <c r="J592" s="1166"/>
      <c r="K592" s="1167"/>
      <c r="L592" s="1168">
        <v>7.53</v>
      </c>
      <c r="M592" s="1169" t="s">
        <v>3430</v>
      </c>
      <c r="N592" s="1170" t="s">
        <v>3430</v>
      </c>
      <c r="O592" s="1171">
        <v>5.013141214874946E-5</v>
      </c>
    </row>
    <row r="593" spans="1:15" hidden="1">
      <c r="A593" s="1159" t="s">
        <v>3909</v>
      </c>
      <c r="B593" s="1159" t="s">
        <v>2183</v>
      </c>
      <c r="C593" s="1159" t="s">
        <v>2183</v>
      </c>
      <c r="D593" s="1159" t="s">
        <v>2183</v>
      </c>
      <c r="E593" s="1159"/>
      <c r="F593" s="1159" t="s">
        <v>991</v>
      </c>
      <c r="G593" s="1165">
        <v>2679699.3751932299</v>
      </c>
      <c r="H593" s="1159"/>
      <c r="I593" s="1159"/>
      <c r="J593" s="1166"/>
      <c r="K593" s="1167"/>
      <c r="L593" s="1168">
        <v>12.4</v>
      </c>
      <c r="M593" s="1169" t="s">
        <v>3430</v>
      </c>
      <c r="N593" s="1170" t="s">
        <v>3430</v>
      </c>
      <c r="O593" s="1171">
        <v>5.7494384928605713E-7</v>
      </c>
    </row>
    <row r="594" spans="1:15" hidden="1">
      <c r="A594" s="1159" t="s">
        <v>3910</v>
      </c>
      <c r="B594" s="1159" t="s">
        <v>2184</v>
      </c>
      <c r="C594" s="1159" t="s">
        <v>2184</v>
      </c>
      <c r="D594" s="1159" t="s">
        <v>2184</v>
      </c>
      <c r="E594" s="1159"/>
      <c r="F594" s="1159" t="s">
        <v>991</v>
      </c>
      <c r="G594" s="1165">
        <v>690582713.80956399</v>
      </c>
      <c r="H594" s="1159"/>
      <c r="I594" s="1159"/>
      <c r="J594" s="1166"/>
      <c r="K594" s="1167">
        <v>1.11E-8</v>
      </c>
      <c r="L594" s="1168">
        <v>8.2400000000000001E-2</v>
      </c>
      <c r="M594" s="1169" t="s">
        <v>3430</v>
      </c>
      <c r="N594" s="1170">
        <v>1.2970941441506818E-6</v>
      </c>
      <c r="O594" s="1171">
        <v>9.8460171298358221E-7</v>
      </c>
    </row>
    <row r="595" spans="1:15" hidden="1">
      <c r="A595" s="1159" t="s">
        <v>3911</v>
      </c>
      <c r="B595" s="1159" t="s">
        <v>2185</v>
      </c>
      <c r="C595" s="1159" t="s">
        <v>2980</v>
      </c>
      <c r="D595" s="1159" t="s">
        <v>2185</v>
      </c>
      <c r="E595" s="1159" t="s">
        <v>3329</v>
      </c>
      <c r="F595" s="1159" t="s">
        <v>3431</v>
      </c>
      <c r="G595" s="1165">
        <v>15963.541666666701</v>
      </c>
      <c r="H595" s="1159"/>
      <c r="I595" s="1159" t="s">
        <v>3352</v>
      </c>
      <c r="J595" s="1166"/>
      <c r="K595" s="1167"/>
      <c r="L595" s="1168">
        <v>979</v>
      </c>
      <c r="M595" s="1169" t="s">
        <v>3430</v>
      </c>
      <c r="N595" s="1170" t="s">
        <v>3430</v>
      </c>
      <c r="O595" s="1171">
        <v>2.70414275043996E-7</v>
      </c>
    </row>
    <row r="596" spans="1:15" hidden="1">
      <c r="A596" s="1159" t="s">
        <v>3911</v>
      </c>
      <c r="B596" s="1159" t="s">
        <v>2185</v>
      </c>
      <c r="C596" s="1159" t="s">
        <v>2980</v>
      </c>
      <c r="D596" s="1159" t="s">
        <v>2185</v>
      </c>
      <c r="E596" s="1159" t="s">
        <v>3329</v>
      </c>
      <c r="F596" s="1159" t="s">
        <v>991</v>
      </c>
      <c r="G596" s="1165">
        <v>11972.65625</v>
      </c>
      <c r="H596" s="1159"/>
      <c r="I596" s="1159" t="s">
        <v>3352</v>
      </c>
      <c r="J596" s="1166"/>
      <c r="K596" s="1167"/>
      <c r="L596" s="1168">
        <v>856</v>
      </c>
      <c r="M596" s="1169" t="s">
        <v>3430</v>
      </c>
      <c r="N596" s="1170" t="s">
        <v>3430</v>
      </c>
      <c r="O596" s="1171">
        <v>1.7732989231689998E-7</v>
      </c>
    </row>
    <row r="597" spans="1:15" hidden="1">
      <c r="A597" s="1159" t="s">
        <v>3911</v>
      </c>
      <c r="B597" s="1159" t="s">
        <v>2185</v>
      </c>
      <c r="C597" s="1159" t="s">
        <v>2980</v>
      </c>
      <c r="D597" s="1159" t="s">
        <v>2185</v>
      </c>
      <c r="E597" s="1159" t="s">
        <v>3329</v>
      </c>
      <c r="F597" s="1159" t="s">
        <v>1000</v>
      </c>
      <c r="G597" s="1165">
        <v>798.17708333333303</v>
      </c>
      <c r="H597" s="1159"/>
      <c r="I597" s="1159" t="s">
        <v>3352</v>
      </c>
      <c r="J597" s="1166"/>
      <c r="K597" s="1167"/>
      <c r="L597" s="1168">
        <v>3470</v>
      </c>
      <c r="M597" s="1169" t="s">
        <v>3430</v>
      </c>
      <c r="N597" s="1170" t="s">
        <v>3430</v>
      </c>
      <c r="O597" s="1171">
        <v>4.7923265291249427E-8</v>
      </c>
    </row>
    <row r="598" spans="1:15" hidden="1">
      <c r="A598" s="1159" t="s">
        <v>3769</v>
      </c>
      <c r="B598" s="1159" t="s">
        <v>2186</v>
      </c>
      <c r="C598" s="1159" t="s">
        <v>2981</v>
      </c>
      <c r="D598" s="1159" t="s">
        <v>2186</v>
      </c>
      <c r="E598" s="1159" t="s">
        <v>3329</v>
      </c>
      <c r="F598" s="1159" t="s">
        <v>1000</v>
      </c>
      <c r="G598" s="1165">
        <v>32962.701950781302</v>
      </c>
      <c r="H598" s="1172"/>
      <c r="I598" s="1159" t="s">
        <v>3352</v>
      </c>
      <c r="J598" s="1166">
        <v>3.79E-5</v>
      </c>
      <c r="K598" s="1167"/>
      <c r="L598" s="1168">
        <v>86100</v>
      </c>
      <c r="M598" s="1169">
        <v>3.7055379667305056E-6</v>
      </c>
      <c r="N598" s="1170" t="s">
        <v>3430</v>
      </c>
      <c r="O598" s="1171">
        <v>1.5753867601774007E-5</v>
      </c>
    </row>
    <row r="599" spans="1:15" hidden="1">
      <c r="A599" s="1159" t="s">
        <v>3769</v>
      </c>
      <c r="B599" s="1159" t="s">
        <v>2186</v>
      </c>
      <c r="C599" s="1159" t="s">
        <v>2981</v>
      </c>
      <c r="D599" s="1159" t="s">
        <v>2186</v>
      </c>
      <c r="E599" s="1159" t="s">
        <v>3329</v>
      </c>
      <c r="F599" s="1159" t="s">
        <v>991</v>
      </c>
      <c r="G599" s="1165">
        <v>494440.52924374997</v>
      </c>
      <c r="H599" s="1172"/>
      <c r="I599" s="1159" t="s">
        <v>3352</v>
      </c>
      <c r="J599" s="1166">
        <v>2.2799999999999999E-5</v>
      </c>
      <c r="K599" s="1167"/>
      <c r="L599" s="1168">
        <v>13200</v>
      </c>
      <c r="M599" s="1169">
        <v>3.343783600463787E-5</v>
      </c>
      <c r="N599" s="1170" t="s">
        <v>3430</v>
      </c>
      <c r="O599" s="1171">
        <v>4.0411104934023374E-5</v>
      </c>
    </row>
    <row r="600" spans="1:15" hidden="1">
      <c r="A600" s="1159" t="s">
        <v>3769</v>
      </c>
      <c r="B600" s="1159" t="s">
        <v>2186</v>
      </c>
      <c r="C600" s="1159" t="s">
        <v>2981</v>
      </c>
      <c r="D600" s="1159" t="s">
        <v>2186</v>
      </c>
      <c r="E600" s="1159" t="s">
        <v>3329</v>
      </c>
      <c r="F600" s="1159" t="s">
        <v>3431</v>
      </c>
      <c r="G600" s="1165">
        <v>2253720.4131317702</v>
      </c>
      <c r="H600" s="1172"/>
      <c r="I600" s="1159" t="s">
        <v>3352</v>
      </c>
      <c r="J600" s="1166">
        <v>9.3200000000000006E-6</v>
      </c>
      <c r="K600" s="1167"/>
      <c r="L600" s="1168">
        <v>21200</v>
      </c>
      <c r="M600" s="1169">
        <v>6.2302461363930445E-5</v>
      </c>
      <c r="N600" s="1170" t="s">
        <v>3430</v>
      </c>
      <c r="O600" s="1171">
        <v>2.9027154087579303E-5</v>
      </c>
    </row>
    <row r="601" spans="1:15" hidden="1">
      <c r="A601" s="1159" t="s">
        <v>3914</v>
      </c>
      <c r="B601" s="1159" t="s">
        <v>2649</v>
      </c>
      <c r="C601" s="1159"/>
      <c r="D601" s="1159"/>
      <c r="E601" s="1159"/>
      <c r="F601" s="1159" t="s">
        <v>1000</v>
      </c>
      <c r="G601" s="1165">
        <v>7644476.6981594199</v>
      </c>
      <c r="H601" s="1159"/>
      <c r="I601" s="1159"/>
      <c r="J601" s="1166"/>
      <c r="K601" s="1167"/>
      <c r="L601" s="1168"/>
      <c r="M601" s="1169" t="s">
        <v>3430</v>
      </c>
      <c r="N601" s="1170" t="s">
        <v>3430</v>
      </c>
      <c r="O601" s="1171" t="s">
        <v>3430</v>
      </c>
    </row>
    <row r="602" spans="1:15" hidden="1">
      <c r="A602" s="1159" t="s">
        <v>3915</v>
      </c>
      <c r="B602" s="1159" t="s">
        <v>2187</v>
      </c>
      <c r="C602" s="1159" t="s">
        <v>2982</v>
      </c>
      <c r="D602" s="1159" t="s">
        <v>2187</v>
      </c>
      <c r="E602" s="1159" t="s">
        <v>3329</v>
      </c>
      <c r="F602" s="1159" t="s">
        <v>3431</v>
      </c>
      <c r="G602" s="1165">
        <v>15963.541666666701</v>
      </c>
      <c r="H602" s="1172"/>
      <c r="I602" s="1159" t="s">
        <v>3352</v>
      </c>
      <c r="J602" s="1166"/>
      <c r="K602" s="1167"/>
      <c r="L602" s="1168">
        <v>4820</v>
      </c>
      <c r="M602" s="1169" t="s">
        <v>3430</v>
      </c>
      <c r="N602" s="1170" t="s">
        <v>3430</v>
      </c>
      <c r="O602" s="1171">
        <v>1.3313552663044544E-6</v>
      </c>
    </row>
    <row r="603" spans="1:15" hidden="1">
      <c r="A603" s="1159" t="s">
        <v>3915</v>
      </c>
      <c r="B603" s="1159" t="s">
        <v>2187</v>
      </c>
      <c r="C603" s="1159" t="s">
        <v>2982</v>
      </c>
      <c r="D603" s="1159" t="s">
        <v>2187</v>
      </c>
      <c r="E603" s="1159" t="s">
        <v>3329</v>
      </c>
      <c r="F603" s="1159" t="s">
        <v>991</v>
      </c>
      <c r="G603" s="1165">
        <v>11972.65625</v>
      </c>
      <c r="H603" s="1172"/>
      <c r="I603" s="1159" t="s">
        <v>3352</v>
      </c>
      <c r="J603" s="1166"/>
      <c r="K603" s="1167"/>
      <c r="L603" s="1168">
        <v>3840</v>
      </c>
      <c r="M603" s="1169" t="s">
        <v>3430</v>
      </c>
      <c r="N603" s="1170" t="s">
        <v>3430</v>
      </c>
      <c r="O603" s="1171">
        <v>7.9549858235618677E-7</v>
      </c>
    </row>
    <row r="604" spans="1:15" hidden="1">
      <c r="A604" s="1159" t="s">
        <v>3915</v>
      </c>
      <c r="B604" s="1159" t="s">
        <v>2187</v>
      </c>
      <c r="C604" s="1159" t="s">
        <v>2982</v>
      </c>
      <c r="D604" s="1159" t="s">
        <v>2187</v>
      </c>
      <c r="E604" s="1159" t="s">
        <v>3329</v>
      </c>
      <c r="F604" s="1159" t="s">
        <v>1000</v>
      </c>
      <c r="G604" s="1165">
        <v>798.17708333333303</v>
      </c>
      <c r="H604" s="1172"/>
      <c r="I604" s="1159" t="s">
        <v>3352</v>
      </c>
      <c r="J604" s="1166"/>
      <c r="K604" s="1167"/>
      <c r="L604" s="1168">
        <v>20800</v>
      </c>
      <c r="M604" s="1169" t="s">
        <v>3430</v>
      </c>
      <c r="N604" s="1170" t="s">
        <v>3430</v>
      </c>
      <c r="O604" s="1171">
        <v>2.8726337696195622E-7</v>
      </c>
    </row>
    <row r="605" spans="1:15" hidden="1">
      <c r="A605" s="1159" t="s">
        <v>3916</v>
      </c>
      <c r="B605" s="1159" t="s">
        <v>2798</v>
      </c>
      <c r="C605" s="1159" t="s">
        <v>2798</v>
      </c>
      <c r="D605" s="1159" t="s">
        <v>2798</v>
      </c>
      <c r="E605" s="1159"/>
      <c r="F605" s="1159" t="s">
        <v>991</v>
      </c>
      <c r="G605" s="1165">
        <v>1358442.3103400699</v>
      </c>
      <c r="H605" s="1159"/>
      <c r="I605" s="1159"/>
      <c r="J605" s="1166"/>
      <c r="K605" s="1167"/>
      <c r="L605" s="1168">
        <v>1.2899999999999999E-4</v>
      </c>
      <c r="M605" s="1169" t="s">
        <v>3430</v>
      </c>
      <c r="N605" s="1170" t="s">
        <v>3430</v>
      </c>
      <c r="O605" s="1171">
        <v>3.0321353396275443E-12</v>
      </c>
    </row>
    <row r="606" spans="1:15" hidden="1">
      <c r="A606" s="1159" t="s">
        <v>3917</v>
      </c>
      <c r="B606" s="1159" t="s">
        <v>2188</v>
      </c>
      <c r="C606" s="1159" t="s">
        <v>2188</v>
      </c>
      <c r="D606" s="1159" t="s">
        <v>2188</v>
      </c>
      <c r="E606" s="1159"/>
      <c r="F606" s="1159" t="s">
        <v>991</v>
      </c>
      <c r="G606" s="1165">
        <v>23298943.321215998</v>
      </c>
      <c r="H606" s="1159"/>
      <c r="I606" s="1159"/>
      <c r="J606" s="1166"/>
      <c r="K606" s="1167">
        <v>1.16E-8</v>
      </c>
      <c r="L606" s="1168">
        <v>5.0100000000000003E-4</v>
      </c>
      <c r="M606" s="1169" t="s">
        <v>3430</v>
      </c>
      <c r="N606" s="1170">
        <v>4.5732719847662838E-8</v>
      </c>
      <c r="O606" s="1171">
        <v>2.0197221245447876E-10</v>
      </c>
    </row>
    <row r="607" spans="1:15" hidden="1">
      <c r="A607" s="1159" t="s">
        <v>3918</v>
      </c>
      <c r="B607" s="1159" t="s">
        <v>2189</v>
      </c>
      <c r="C607" s="1159" t="s">
        <v>2189</v>
      </c>
      <c r="D607" s="1159" t="s">
        <v>2189</v>
      </c>
      <c r="E607" s="1159"/>
      <c r="F607" s="1159" t="s">
        <v>991</v>
      </c>
      <c r="G607" s="1165">
        <v>2054248.9782116399</v>
      </c>
      <c r="H607" s="1159"/>
      <c r="I607" s="1159"/>
      <c r="J607" s="1166"/>
      <c r="K607" s="1167"/>
      <c r="L607" s="1168">
        <v>0.35099999999999998</v>
      </c>
      <c r="M607" s="1169" t="s">
        <v>3430</v>
      </c>
      <c r="N607" s="1170" t="s">
        <v>3430</v>
      </c>
      <c r="O607" s="1171">
        <v>1.2476071879083754E-8</v>
      </c>
    </row>
    <row r="608" spans="1:15" hidden="1">
      <c r="A608" s="1159" t="s">
        <v>3919</v>
      </c>
      <c r="B608" s="1159" t="s">
        <v>2190</v>
      </c>
      <c r="C608" s="1159" t="s">
        <v>2190</v>
      </c>
      <c r="D608" s="1159" t="s">
        <v>2190</v>
      </c>
      <c r="E608" s="1159"/>
      <c r="F608" s="1159" t="s">
        <v>991</v>
      </c>
      <c r="G608" s="1165">
        <v>112243820.033189</v>
      </c>
      <c r="H608" s="1159"/>
      <c r="I608" s="1159"/>
      <c r="J608" s="1166"/>
      <c r="K608" s="1167">
        <v>4.1400000000000002E-9</v>
      </c>
      <c r="L608" s="1168">
        <v>1.5</v>
      </c>
      <c r="M608" s="1169" t="s">
        <v>3430</v>
      </c>
      <c r="N608" s="1170">
        <v>7.8631325480708666E-8</v>
      </c>
      <c r="O608" s="1171">
        <v>2.9132071685039089E-6</v>
      </c>
    </row>
    <row r="609" spans="1:15" hidden="1">
      <c r="A609" s="1159" t="s">
        <v>3920</v>
      </c>
      <c r="B609" s="1159" t="s">
        <v>2191</v>
      </c>
      <c r="C609" s="1159" t="s">
        <v>2191</v>
      </c>
      <c r="D609" s="1159" t="s">
        <v>2191</v>
      </c>
      <c r="E609" s="1159"/>
      <c r="F609" s="1159" t="s">
        <v>991</v>
      </c>
      <c r="G609" s="1165">
        <v>1340622360.4901299</v>
      </c>
      <c r="H609" s="1159"/>
      <c r="I609" s="1159"/>
      <c r="J609" s="1166"/>
      <c r="K609" s="1167"/>
      <c r="L609" s="1168">
        <v>5.1400000000000003E-4</v>
      </c>
      <c r="M609" s="1169" t="s">
        <v>3430</v>
      </c>
      <c r="N609" s="1170" t="s">
        <v>3430</v>
      </c>
      <c r="O609" s="1171">
        <v>1.1923046835103431E-8</v>
      </c>
    </row>
    <row r="610" spans="1:15" hidden="1">
      <c r="A610" s="1159" t="s">
        <v>3921</v>
      </c>
      <c r="B610" s="1159" t="s">
        <v>2192</v>
      </c>
      <c r="C610" s="1159" t="s">
        <v>2983</v>
      </c>
      <c r="D610" s="1159" t="s">
        <v>2192</v>
      </c>
      <c r="E610" s="1159" t="s">
        <v>3329</v>
      </c>
      <c r="F610" s="1159" t="s">
        <v>1000</v>
      </c>
      <c r="G610" s="1165">
        <v>6293.0177082291702</v>
      </c>
      <c r="H610" s="1159"/>
      <c r="I610" s="1159" t="s">
        <v>3352</v>
      </c>
      <c r="J610" s="1166"/>
      <c r="K610" s="1167"/>
      <c r="L610" s="1168">
        <v>292</v>
      </c>
      <c r="M610" s="1169" t="s">
        <v>3430</v>
      </c>
      <c r="N610" s="1170" t="s">
        <v>3430</v>
      </c>
      <c r="O610" s="1171">
        <v>3.1795047446797088E-8</v>
      </c>
    </row>
    <row r="611" spans="1:15" hidden="1">
      <c r="A611" s="1159" t="s">
        <v>3921</v>
      </c>
      <c r="B611" s="1159" t="s">
        <v>2192</v>
      </c>
      <c r="C611" s="1159" t="s">
        <v>2983</v>
      </c>
      <c r="D611" s="1159" t="s">
        <v>2192</v>
      </c>
      <c r="E611" s="1159" t="s">
        <v>3329</v>
      </c>
      <c r="F611" s="1159" t="s">
        <v>3431</v>
      </c>
      <c r="G611" s="1165">
        <v>465683.31042708299</v>
      </c>
      <c r="H611" s="1159"/>
      <c r="I611" s="1159" t="s">
        <v>3352</v>
      </c>
      <c r="J611" s="1166"/>
      <c r="K611" s="1167"/>
      <c r="L611" s="1168">
        <v>1.1399999999999999</v>
      </c>
      <c r="M611" s="1169" t="s">
        <v>3430</v>
      </c>
      <c r="N611" s="1170" t="s">
        <v>3430</v>
      </c>
      <c r="O611" s="1171">
        <v>9.1857198723157344E-9</v>
      </c>
    </row>
    <row r="612" spans="1:15" hidden="1">
      <c r="A612" s="1159" t="s">
        <v>3921</v>
      </c>
      <c r="B612" s="1159" t="s">
        <v>2192</v>
      </c>
      <c r="C612" s="1159" t="s">
        <v>2983</v>
      </c>
      <c r="D612" s="1159" t="s">
        <v>2192</v>
      </c>
      <c r="E612" s="1159" t="s">
        <v>3329</v>
      </c>
      <c r="F612" s="1159" t="s">
        <v>991</v>
      </c>
      <c r="G612" s="1165">
        <v>94395.265625</v>
      </c>
      <c r="H612" s="1159"/>
      <c r="I612" s="1159" t="s">
        <v>3352</v>
      </c>
      <c r="J612" s="1166"/>
      <c r="K612" s="1167"/>
      <c r="L612" s="1168">
        <v>3.1</v>
      </c>
      <c r="M612" s="1169" t="s">
        <v>3430</v>
      </c>
      <c r="N612" s="1170" t="s">
        <v>3430</v>
      </c>
      <c r="O612" s="1171">
        <v>5.0632524188374525E-9</v>
      </c>
    </row>
    <row r="613" spans="1:15" hidden="1">
      <c r="A613" s="1159" t="s">
        <v>3922</v>
      </c>
      <c r="B613" s="1159" t="s">
        <v>2650</v>
      </c>
      <c r="C613" s="1159"/>
      <c r="D613" s="1159"/>
      <c r="E613" s="1159" t="s">
        <v>3315</v>
      </c>
      <c r="F613" s="1159" t="s">
        <v>991</v>
      </c>
      <c r="G613" s="1165">
        <v>230196.890234297</v>
      </c>
      <c r="H613" s="1172"/>
      <c r="I613" s="1159" t="s">
        <v>3352</v>
      </c>
      <c r="J613" s="1166"/>
      <c r="K613" s="1167"/>
      <c r="L613" s="1168"/>
      <c r="M613" s="1169" t="s">
        <v>3430</v>
      </c>
      <c r="N613" s="1170" t="s">
        <v>3430</v>
      </c>
      <c r="O613" s="1171" t="s">
        <v>3430</v>
      </c>
    </row>
    <row r="614" spans="1:15" hidden="1">
      <c r="A614" s="1159" t="s">
        <v>3922</v>
      </c>
      <c r="B614" s="1159" t="s">
        <v>2650</v>
      </c>
      <c r="C614" s="1159"/>
      <c r="D614" s="1159"/>
      <c r="E614" s="1159" t="s">
        <v>3315</v>
      </c>
      <c r="F614" s="1159" t="s">
        <v>3431</v>
      </c>
      <c r="G614" s="1165">
        <v>1061614.22523219</v>
      </c>
      <c r="H614" s="1172"/>
      <c r="I614" s="1159" t="s">
        <v>3352</v>
      </c>
      <c r="J614" s="1166"/>
      <c r="K614" s="1167"/>
      <c r="L614" s="1168"/>
      <c r="M614" s="1169" t="s">
        <v>3430</v>
      </c>
      <c r="N614" s="1170" t="s">
        <v>3430</v>
      </c>
      <c r="O614" s="1171" t="s">
        <v>3430</v>
      </c>
    </row>
    <row r="615" spans="1:15" hidden="1">
      <c r="A615" s="1159" t="s">
        <v>3922</v>
      </c>
      <c r="B615" s="1159" t="s">
        <v>2650</v>
      </c>
      <c r="C615" s="1159"/>
      <c r="D615" s="1159"/>
      <c r="E615" s="1159" t="s">
        <v>3315</v>
      </c>
      <c r="F615" s="1159" t="s">
        <v>1000</v>
      </c>
      <c r="G615" s="1165">
        <v>15346.459348046899</v>
      </c>
      <c r="H615" s="1172"/>
      <c r="I615" s="1159" t="s">
        <v>3352</v>
      </c>
      <c r="J615" s="1166"/>
      <c r="K615" s="1167"/>
      <c r="L615" s="1168"/>
      <c r="M615" s="1169" t="s">
        <v>3430</v>
      </c>
      <c r="N615" s="1170" t="s">
        <v>3430</v>
      </c>
      <c r="O615" s="1171" t="s">
        <v>3430</v>
      </c>
    </row>
    <row r="616" spans="1:15" hidden="1">
      <c r="A616" s="1159" t="s">
        <v>3923</v>
      </c>
      <c r="B616" s="1159" t="s">
        <v>2193</v>
      </c>
      <c r="C616" s="1159" t="s">
        <v>2984</v>
      </c>
      <c r="D616" s="1159" t="s">
        <v>2193</v>
      </c>
      <c r="E616" s="1159" t="s">
        <v>3329</v>
      </c>
      <c r="F616" s="1159" t="s">
        <v>1000</v>
      </c>
      <c r="G616" s="1165">
        <v>2441.9256905208299</v>
      </c>
      <c r="H616" s="1159" t="s">
        <v>3924</v>
      </c>
      <c r="I616" s="1159" t="s">
        <v>3352</v>
      </c>
      <c r="J616" s="1166"/>
      <c r="K616" s="1167">
        <v>1.5400000000000002E-5</v>
      </c>
      <c r="L616" s="1168">
        <v>490000000</v>
      </c>
      <c r="M616" s="1169" t="s">
        <v>3430</v>
      </c>
      <c r="N616" s="1170">
        <v>6.3633524952843272E-9</v>
      </c>
      <c r="O616" s="1171">
        <v>2.070361562292445E-2</v>
      </c>
    </row>
    <row r="617" spans="1:15" hidden="1">
      <c r="A617" s="1159" t="s">
        <v>3923</v>
      </c>
      <c r="B617" s="1159" t="s">
        <v>2193</v>
      </c>
      <c r="C617" s="1159" t="s">
        <v>2985</v>
      </c>
      <c r="D617" s="1159" t="s">
        <v>2193</v>
      </c>
      <c r="E617" s="1159" t="s">
        <v>3329</v>
      </c>
      <c r="F617" s="1159" t="s">
        <v>1000</v>
      </c>
      <c r="G617" s="1165">
        <v>1915.8326872135401</v>
      </c>
      <c r="H617" s="1159"/>
      <c r="I617" s="1159" t="s">
        <v>3352</v>
      </c>
      <c r="J617" s="1166"/>
      <c r="K617" s="1167">
        <v>1.5400000000000002E-5</v>
      </c>
      <c r="L617" s="1168">
        <v>490000000</v>
      </c>
      <c r="M617" s="1169" t="s">
        <v>3430</v>
      </c>
      <c r="N617" s="1170">
        <v>4.9924200224648755E-9</v>
      </c>
      <c r="O617" s="1171">
        <v>1.6243190244435178E-2</v>
      </c>
    </row>
    <row r="618" spans="1:15" hidden="1">
      <c r="A618" s="1159" t="s">
        <v>3923</v>
      </c>
      <c r="B618" s="1159" t="s">
        <v>2193</v>
      </c>
      <c r="C618" s="1159" t="s">
        <v>2984</v>
      </c>
      <c r="D618" s="1159" t="s">
        <v>2193</v>
      </c>
      <c r="E618" s="1159" t="s">
        <v>3329</v>
      </c>
      <c r="F618" s="1159" t="s">
        <v>991</v>
      </c>
      <c r="G618" s="1165">
        <v>36628.885357395797</v>
      </c>
      <c r="H618" s="1159" t="s">
        <v>3924</v>
      </c>
      <c r="I618" s="1159" t="s">
        <v>3352</v>
      </c>
      <c r="J618" s="1166"/>
      <c r="K618" s="1167">
        <v>6.1299999999999998E-6</v>
      </c>
      <c r="L618" s="1168">
        <v>11200000</v>
      </c>
      <c r="M618" s="1169" t="s">
        <v>3430</v>
      </c>
      <c r="N618" s="1170">
        <v>3.799417285290508E-8</v>
      </c>
      <c r="O618" s="1171">
        <v>7.0983824992076399E-3</v>
      </c>
    </row>
    <row r="619" spans="1:15" hidden="1">
      <c r="A619" s="1159" t="s">
        <v>3923</v>
      </c>
      <c r="B619" s="1159" t="s">
        <v>2193</v>
      </c>
      <c r="C619" s="1159" t="s">
        <v>2985</v>
      </c>
      <c r="D619" s="1159" t="s">
        <v>2193</v>
      </c>
      <c r="E619" s="1159" t="s">
        <v>3329</v>
      </c>
      <c r="F619" s="1159" t="s">
        <v>991</v>
      </c>
      <c r="G619" s="1165">
        <v>28737.490308958299</v>
      </c>
      <c r="H619" s="1159"/>
      <c r="I619" s="1159" t="s">
        <v>3352</v>
      </c>
      <c r="J619" s="1166"/>
      <c r="K619" s="1167">
        <v>6.1299999999999998E-6</v>
      </c>
      <c r="L619" s="1168">
        <v>11200000</v>
      </c>
      <c r="M619" s="1169" t="s">
        <v>3430</v>
      </c>
      <c r="N619" s="1170">
        <v>2.9808637732318752E-8</v>
      </c>
      <c r="O619" s="1171">
        <v>5.5690937982384127E-3</v>
      </c>
    </row>
    <row r="620" spans="1:15" hidden="1">
      <c r="A620" s="1159" t="s">
        <v>3923</v>
      </c>
      <c r="B620" s="1159" t="s">
        <v>2193</v>
      </c>
      <c r="C620" s="1159" t="s">
        <v>2984</v>
      </c>
      <c r="D620" s="1159" t="s">
        <v>2193</v>
      </c>
      <c r="E620" s="1159" t="s">
        <v>3329</v>
      </c>
      <c r="F620" s="1159" t="s">
        <v>3431</v>
      </c>
      <c r="G620" s="1165">
        <v>48838.513815937498</v>
      </c>
      <c r="H620" s="1159" t="s">
        <v>3924</v>
      </c>
      <c r="I620" s="1159" t="s">
        <v>3352</v>
      </c>
      <c r="J620" s="1166"/>
      <c r="K620" s="1167">
        <v>2.1900000000000001E-8</v>
      </c>
      <c r="L620" s="1168">
        <v>678000</v>
      </c>
      <c r="M620" s="1169" t="s">
        <v>3430</v>
      </c>
      <c r="N620" s="1170">
        <v>1.8098366189932502E-10</v>
      </c>
      <c r="O620" s="1171">
        <v>5.7294087322161565E-4</v>
      </c>
    </row>
    <row r="621" spans="1:15" hidden="1">
      <c r="A621" s="1159" t="s">
        <v>3923</v>
      </c>
      <c r="B621" s="1159" t="s">
        <v>2193</v>
      </c>
      <c r="C621" s="1159" t="s">
        <v>2985</v>
      </c>
      <c r="D621" s="1159" t="s">
        <v>2193</v>
      </c>
      <c r="E621" s="1159" t="s">
        <v>3329</v>
      </c>
      <c r="F621" s="1159" t="s">
        <v>3431</v>
      </c>
      <c r="G621" s="1165">
        <v>38316.653749791702</v>
      </c>
      <c r="H621" s="1159"/>
      <c r="I621" s="1159" t="s">
        <v>3352</v>
      </c>
      <c r="J621" s="1166"/>
      <c r="K621" s="1167">
        <v>2.1900000000000001E-8</v>
      </c>
      <c r="L621" s="1168">
        <v>678000</v>
      </c>
      <c r="M621" s="1169" t="s">
        <v>3430</v>
      </c>
      <c r="N621" s="1170">
        <v>1.4199220585420038E-10</v>
      </c>
      <c r="O621" s="1171">
        <v>4.4950542805362672E-4</v>
      </c>
    </row>
    <row r="622" spans="1:15" hidden="1">
      <c r="A622" s="1159" t="s">
        <v>3925</v>
      </c>
      <c r="B622" s="1159" t="s">
        <v>2194</v>
      </c>
      <c r="C622" s="1159" t="s">
        <v>2986</v>
      </c>
      <c r="D622" s="1159"/>
      <c r="E622" s="1159" t="s">
        <v>3329</v>
      </c>
      <c r="F622" s="1159" t="s">
        <v>991</v>
      </c>
      <c r="G622" s="1165">
        <v>29888.857496458299</v>
      </c>
      <c r="H622" s="1159"/>
      <c r="I622" s="1159" t="s">
        <v>3352</v>
      </c>
      <c r="J622" s="1166"/>
      <c r="K622" s="1167"/>
      <c r="L622" s="1168"/>
      <c r="M622" s="1169" t="s">
        <v>3430</v>
      </c>
      <c r="N622" s="1170" t="s">
        <v>3430</v>
      </c>
      <c r="O622" s="1171" t="s">
        <v>3430</v>
      </c>
    </row>
    <row r="623" spans="1:15" hidden="1">
      <c r="A623" s="1159" t="s">
        <v>3925</v>
      </c>
      <c r="B623" s="1159" t="s">
        <v>2194</v>
      </c>
      <c r="C623" s="1159" t="s">
        <v>2986</v>
      </c>
      <c r="D623" s="1159" t="s">
        <v>3926</v>
      </c>
      <c r="E623" s="1159" t="s">
        <v>3329</v>
      </c>
      <c r="F623" s="1159" t="s">
        <v>1000</v>
      </c>
      <c r="G623" s="1165">
        <v>1992.5904997135401</v>
      </c>
      <c r="H623" s="1159"/>
      <c r="I623" s="1159" t="s">
        <v>3352</v>
      </c>
      <c r="J623" s="1166"/>
      <c r="K623" s="1167"/>
      <c r="L623" s="1168">
        <v>139000000</v>
      </c>
      <c r="M623" s="1169" t="s">
        <v>3430</v>
      </c>
      <c r="N623" s="1170" t="s">
        <v>3430</v>
      </c>
      <c r="O623" s="1171">
        <v>4.7923720623307287E-3</v>
      </c>
    </row>
    <row r="624" spans="1:15" hidden="1">
      <c r="A624" s="1159" t="s">
        <v>3925</v>
      </c>
      <c r="B624" s="1159" t="s">
        <v>2194</v>
      </c>
      <c r="C624" s="1159" t="s">
        <v>2986</v>
      </c>
      <c r="D624" s="1159" t="s">
        <v>3926</v>
      </c>
      <c r="E624" s="1159" t="s">
        <v>3329</v>
      </c>
      <c r="F624" s="1159" t="s">
        <v>3431</v>
      </c>
      <c r="G624" s="1165">
        <v>39851.809999791702</v>
      </c>
      <c r="H624" s="1159"/>
      <c r="I624" s="1159" t="s">
        <v>3352</v>
      </c>
      <c r="J624" s="1166"/>
      <c r="K624" s="1167"/>
      <c r="L624" s="1168">
        <v>134000</v>
      </c>
      <c r="M624" s="1169" t="s">
        <v>3430</v>
      </c>
      <c r="N624" s="1170" t="s">
        <v>3430</v>
      </c>
      <c r="O624" s="1171">
        <v>9.2399691574285205E-5</v>
      </c>
    </row>
    <row r="625" spans="1:15" hidden="1">
      <c r="A625" s="1159" t="s">
        <v>3927</v>
      </c>
      <c r="B625" s="1159" t="s">
        <v>2195</v>
      </c>
      <c r="C625" s="1159" t="s">
        <v>2987</v>
      </c>
      <c r="D625" s="1159" t="s">
        <v>2195</v>
      </c>
      <c r="E625" s="1159" t="s">
        <v>3329</v>
      </c>
      <c r="F625" s="1159" t="s">
        <v>1000</v>
      </c>
      <c r="G625" s="1165">
        <v>6700.1909713281302</v>
      </c>
      <c r="H625" s="1159"/>
      <c r="I625" s="1159" t="s">
        <v>3352</v>
      </c>
      <c r="J625" s="1166"/>
      <c r="K625" s="1167">
        <v>3.5100000000000002E-4</v>
      </c>
      <c r="L625" s="1168">
        <v>376000</v>
      </c>
      <c r="M625" s="1169" t="s">
        <v>3430</v>
      </c>
      <c r="N625" s="1170">
        <v>3.9794872213573609E-7</v>
      </c>
      <c r="O625" s="1171">
        <v>4.3590585092374684E-5</v>
      </c>
    </row>
    <row r="626" spans="1:15" hidden="1">
      <c r="A626" s="1159" t="s">
        <v>3927</v>
      </c>
      <c r="B626" s="1159" t="s">
        <v>2195</v>
      </c>
      <c r="C626" s="1159" t="s">
        <v>2987</v>
      </c>
      <c r="D626" s="1159" t="s">
        <v>2195</v>
      </c>
      <c r="E626" s="1159" t="s">
        <v>3329</v>
      </c>
      <c r="F626" s="1159" t="s">
        <v>991</v>
      </c>
      <c r="G626" s="1165">
        <v>100502.86458333299</v>
      </c>
      <c r="H626" s="1159"/>
      <c r="I626" s="1159" t="s">
        <v>3352</v>
      </c>
      <c r="J626" s="1166"/>
      <c r="K626" s="1167">
        <v>7.08E-6</v>
      </c>
      <c r="L626" s="1168">
        <v>3360</v>
      </c>
      <c r="M626" s="1169" t="s">
        <v>3430</v>
      </c>
      <c r="N626" s="1170">
        <v>1.2040499799559717E-7</v>
      </c>
      <c r="O626" s="1171">
        <v>5.8429933216724616E-6</v>
      </c>
    </row>
    <row r="627" spans="1:15" hidden="1">
      <c r="A627" s="1159" t="s">
        <v>3927</v>
      </c>
      <c r="B627" s="1159" t="s">
        <v>2195</v>
      </c>
      <c r="C627" s="1159" t="s">
        <v>2987</v>
      </c>
      <c r="D627" s="1159" t="s">
        <v>2195</v>
      </c>
      <c r="E627" s="1159" t="s">
        <v>3329</v>
      </c>
      <c r="F627" s="1159" t="s">
        <v>3431</v>
      </c>
      <c r="G627" s="1165">
        <v>134003.81945408901</v>
      </c>
      <c r="H627" s="1159"/>
      <c r="I627" s="1159" t="s">
        <v>3352</v>
      </c>
      <c r="J627" s="1166"/>
      <c r="K627" s="1167">
        <v>4.4799999999999997E-8</v>
      </c>
      <c r="L627" s="1168">
        <v>47.9</v>
      </c>
      <c r="M627" s="1169" t="s">
        <v>3430</v>
      </c>
      <c r="N627" s="1170">
        <v>1.0158463108457627E-9</v>
      </c>
      <c r="O627" s="1171">
        <v>1.1106324608264103E-7</v>
      </c>
    </row>
    <row r="628" spans="1:15" hidden="1">
      <c r="A628" s="1159" t="s">
        <v>3928</v>
      </c>
      <c r="B628" s="1159" t="s">
        <v>2196</v>
      </c>
      <c r="C628" s="1159" t="s">
        <v>2988</v>
      </c>
      <c r="D628" s="1159" t="s">
        <v>2196</v>
      </c>
      <c r="E628" s="1159" t="s">
        <v>3329</v>
      </c>
      <c r="F628" s="1159" t="s">
        <v>3431</v>
      </c>
      <c r="G628" s="1165">
        <v>799922.36764843797</v>
      </c>
      <c r="H628" s="1159"/>
      <c r="I628" s="1159" t="s">
        <v>3352</v>
      </c>
      <c r="J628" s="1166"/>
      <c r="K628" s="1167"/>
      <c r="L628" s="1168">
        <v>1270</v>
      </c>
      <c r="M628" s="1169" t="s">
        <v>3430</v>
      </c>
      <c r="N628" s="1170" t="s">
        <v>3430</v>
      </c>
      <c r="O628" s="1171">
        <v>1.7577990843139919E-5</v>
      </c>
    </row>
    <row r="629" spans="1:15" hidden="1">
      <c r="A629" s="1159" t="s">
        <v>3928</v>
      </c>
      <c r="B629" s="1159" t="s">
        <v>2196</v>
      </c>
      <c r="C629" s="1159" t="s">
        <v>2988</v>
      </c>
      <c r="D629" s="1159" t="s">
        <v>2196</v>
      </c>
      <c r="E629" s="1159" t="s">
        <v>3329</v>
      </c>
      <c r="F629" s="1159" t="s">
        <v>991</v>
      </c>
      <c r="G629" s="1165">
        <v>599941.77573828097</v>
      </c>
      <c r="H629" s="1159"/>
      <c r="I629" s="1159" t="s">
        <v>3352</v>
      </c>
      <c r="J629" s="1166"/>
      <c r="K629" s="1167"/>
      <c r="L629" s="1168">
        <v>1050</v>
      </c>
      <c r="M629" s="1169" t="s">
        <v>3430</v>
      </c>
      <c r="N629" s="1170" t="s">
        <v>3430</v>
      </c>
      <c r="O629" s="1171">
        <v>1.08997384165494E-5</v>
      </c>
    </row>
    <row r="630" spans="1:15" hidden="1">
      <c r="A630" s="1159" t="s">
        <v>3928</v>
      </c>
      <c r="B630" s="1159" t="s">
        <v>2196</v>
      </c>
      <c r="C630" s="1159" t="s">
        <v>2988</v>
      </c>
      <c r="D630" s="1159" t="s">
        <v>2196</v>
      </c>
      <c r="E630" s="1159" t="s">
        <v>3329</v>
      </c>
      <c r="F630" s="1159" t="s">
        <v>1000</v>
      </c>
      <c r="G630" s="1165">
        <v>39996.118382499997</v>
      </c>
      <c r="H630" s="1159"/>
      <c r="I630" s="1159" t="s">
        <v>3352</v>
      </c>
      <c r="J630" s="1166"/>
      <c r="K630" s="1167"/>
      <c r="L630" s="1168">
        <v>10900</v>
      </c>
      <c r="M630" s="1169" t="s">
        <v>3430</v>
      </c>
      <c r="N630" s="1170" t="s">
        <v>3430</v>
      </c>
      <c r="O630" s="1171">
        <v>7.5433110311259548E-6</v>
      </c>
    </row>
    <row r="631" spans="1:15" hidden="1">
      <c r="A631" s="1159" t="s">
        <v>3929</v>
      </c>
      <c r="B631" s="1159" t="s">
        <v>2197</v>
      </c>
      <c r="C631" s="1159" t="s">
        <v>2989</v>
      </c>
      <c r="D631" s="1159" t="s">
        <v>2197</v>
      </c>
      <c r="E631" s="1159" t="s">
        <v>3329</v>
      </c>
      <c r="F631" s="1159" t="s">
        <v>1000</v>
      </c>
      <c r="G631" s="1165">
        <v>2888.4628954947898</v>
      </c>
      <c r="H631" s="1159"/>
      <c r="I631" s="1159" t="s">
        <v>3352</v>
      </c>
      <c r="J631" s="1166"/>
      <c r="K631" s="1167">
        <v>4.4100000000000001E-6</v>
      </c>
      <c r="L631" s="1168">
        <v>50400000</v>
      </c>
      <c r="M631" s="1169" t="s">
        <v>3430</v>
      </c>
      <c r="N631" s="1170">
        <v>2.1554512222403783E-9</v>
      </c>
      <c r="O631" s="1171">
        <v>2.518923636392592E-3</v>
      </c>
    </row>
    <row r="632" spans="1:15" hidden="1">
      <c r="A632" s="1159" t="s">
        <v>3929</v>
      </c>
      <c r="B632" s="1159" t="s">
        <v>2197</v>
      </c>
      <c r="C632" s="1159" t="s">
        <v>2990</v>
      </c>
      <c r="D632" s="1159" t="s">
        <v>2197</v>
      </c>
      <c r="E632" s="1159" t="s">
        <v>3329</v>
      </c>
      <c r="F632" s="1159" t="s">
        <v>1000</v>
      </c>
      <c r="G632" s="1165">
        <v>1915.8326872135401</v>
      </c>
      <c r="H632" s="1159" t="s">
        <v>3930</v>
      </c>
      <c r="I632" s="1159" t="s">
        <v>3352</v>
      </c>
      <c r="J632" s="1166"/>
      <c r="K632" s="1167">
        <v>4.4100000000000001E-6</v>
      </c>
      <c r="L632" s="1168">
        <v>50400000</v>
      </c>
      <c r="M632" s="1169" t="s">
        <v>3430</v>
      </c>
      <c r="N632" s="1170">
        <v>1.4296475518876689E-9</v>
      </c>
      <c r="O632" s="1171">
        <v>1.6707281394276186E-3</v>
      </c>
    </row>
    <row r="633" spans="1:15" hidden="1">
      <c r="A633" s="1159" t="s">
        <v>3929</v>
      </c>
      <c r="B633" s="1159" t="s">
        <v>2197</v>
      </c>
      <c r="C633" s="1159" t="s">
        <v>2989</v>
      </c>
      <c r="D633" s="1159" t="s">
        <v>2197</v>
      </c>
      <c r="E633" s="1159" t="s">
        <v>3329</v>
      </c>
      <c r="F633" s="1159" t="s">
        <v>991</v>
      </c>
      <c r="G633" s="1165">
        <v>43326.943434739602</v>
      </c>
      <c r="H633" s="1159"/>
      <c r="I633" s="1159" t="s">
        <v>3352</v>
      </c>
      <c r="J633" s="1166"/>
      <c r="K633" s="1167">
        <v>2.6299999999999998E-6</v>
      </c>
      <c r="L633" s="1168">
        <v>684000</v>
      </c>
      <c r="M633" s="1169" t="s">
        <v>3430</v>
      </c>
      <c r="N633" s="1170">
        <v>1.9281757533317846E-8</v>
      </c>
      <c r="O633" s="1171">
        <v>5.1278088315020868E-4</v>
      </c>
    </row>
    <row r="634" spans="1:15" hidden="1">
      <c r="A634" s="1159" t="s">
        <v>3929</v>
      </c>
      <c r="B634" s="1159" t="s">
        <v>2197</v>
      </c>
      <c r="C634" s="1159" t="s">
        <v>2990</v>
      </c>
      <c r="D634" s="1159" t="s">
        <v>2197</v>
      </c>
      <c r="E634" s="1159" t="s">
        <v>3329</v>
      </c>
      <c r="F634" s="1159" t="s">
        <v>991</v>
      </c>
      <c r="G634" s="1165">
        <v>28737.490308958299</v>
      </c>
      <c r="H634" s="1159" t="s">
        <v>3930</v>
      </c>
      <c r="I634" s="1159" t="s">
        <v>3352</v>
      </c>
      <c r="J634" s="1166"/>
      <c r="K634" s="1167">
        <v>2.6299999999999998E-6</v>
      </c>
      <c r="L634" s="1168">
        <v>684000</v>
      </c>
      <c r="M634" s="1169" t="s">
        <v>3430</v>
      </c>
      <c r="N634" s="1170">
        <v>1.2789024018923054E-8</v>
      </c>
      <c r="O634" s="1171">
        <v>3.4011251410670306E-4</v>
      </c>
    </row>
    <row r="635" spans="1:15" hidden="1">
      <c r="A635" s="1159" t="s">
        <v>3929</v>
      </c>
      <c r="B635" s="1159" t="s">
        <v>2197</v>
      </c>
      <c r="C635" s="1159" t="s">
        <v>2989</v>
      </c>
      <c r="D635" s="1159" t="s">
        <v>2197</v>
      </c>
      <c r="E635" s="1159" t="s">
        <v>3329</v>
      </c>
      <c r="F635" s="1159" t="s">
        <v>3431</v>
      </c>
      <c r="G635" s="1165">
        <v>57769.257915677103</v>
      </c>
      <c r="H635" s="1159"/>
      <c r="I635" s="1159" t="s">
        <v>3352</v>
      </c>
      <c r="J635" s="1166"/>
      <c r="K635" s="1167">
        <v>9.9200000000000005E-9</v>
      </c>
      <c r="L635" s="1168">
        <v>70100</v>
      </c>
      <c r="M635" s="1169" t="s">
        <v>3430</v>
      </c>
      <c r="N635" s="1170">
        <v>9.6970866788047097E-11</v>
      </c>
      <c r="O635" s="1171">
        <v>7.0070058305076084E-5</v>
      </c>
    </row>
    <row r="636" spans="1:15" hidden="1">
      <c r="A636" s="1159" t="s">
        <v>3929</v>
      </c>
      <c r="B636" s="1159" t="s">
        <v>2197</v>
      </c>
      <c r="C636" s="1159" t="s">
        <v>2990</v>
      </c>
      <c r="D636" s="1159" t="s">
        <v>2197</v>
      </c>
      <c r="E636" s="1159" t="s">
        <v>3329</v>
      </c>
      <c r="F636" s="1159" t="s">
        <v>3431</v>
      </c>
      <c r="G636" s="1165">
        <v>38316.653749791702</v>
      </c>
      <c r="H636" s="1159" t="s">
        <v>3930</v>
      </c>
      <c r="I636" s="1159" t="s">
        <v>3352</v>
      </c>
      <c r="J636" s="1166"/>
      <c r="K636" s="1167">
        <v>9.9200000000000005E-9</v>
      </c>
      <c r="L636" s="1168">
        <v>70100</v>
      </c>
      <c r="M636" s="1169" t="s">
        <v>3430</v>
      </c>
      <c r="N636" s="1170">
        <v>6.4317930688295331E-11</v>
      </c>
      <c r="O636" s="1171">
        <v>4.6475413726488546E-5</v>
      </c>
    </row>
    <row r="637" spans="1:15" hidden="1">
      <c r="A637" s="1159" t="s">
        <v>3931</v>
      </c>
      <c r="B637" s="1159" t="s">
        <v>2198</v>
      </c>
      <c r="C637" s="1159" t="s">
        <v>2991</v>
      </c>
      <c r="D637" s="1159" t="s">
        <v>2198</v>
      </c>
      <c r="E637" s="1159" t="s">
        <v>3329</v>
      </c>
      <c r="F637" s="1159" t="s">
        <v>1000</v>
      </c>
      <c r="G637" s="1165">
        <v>39310.497473932301</v>
      </c>
      <c r="H637" s="1172"/>
      <c r="I637" s="1159" t="s">
        <v>3352</v>
      </c>
      <c r="J637" s="1166"/>
      <c r="K637" s="1167"/>
      <c r="L637" s="1168">
        <v>9580</v>
      </c>
      <c r="M637" s="1169" t="s">
        <v>3430</v>
      </c>
      <c r="N637" s="1170" t="s">
        <v>3430</v>
      </c>
      <c r="O637" s="1171">
        <v>6.5161597219610583E-6</v>
      </c>
    </row>
    <row r="638" spans="1:15" hidden="1">
      <c r="A638" s="1159" t="s">
        <v>3931</v>
      </c>
      <c r="B638" s="1159" t="s">
        <v>2198</v>
      </c>
      <c r="C638" s="1159" t="s">
        <v>2991</v>
      </c>
      <c r="D638" s="1159" t="s">
        <v>2198</v>
      </c>
      <c r="E638" s="1159" t="s">
        <v>3329</v>
      </c>
      <c r="F638" s="1159" t="s">
        <v>3431</v>
      </c>
      <c r="G638" s="1165">
        <v>786209.94944164099</v>
      </c>
      <c r="H638" s="1172"/>
      <c r="I638" s="1159" t="s">
        <v>3352</v>
      </c>
      <c r="J638" s="1166"/>
      <c r="K638" s="1167"/>
      <c r="L638" s="1168">
        <v>242</v>
      </c>
      <c r="M638" s="1169" t="s">
        <v>3430</v>
      </c>
      <c r="N638" s="1170" t="s">
        <v>3430</v>
      </c>
      <c r="O638" s="1171">
        <v>3.292089045178193E-6</v>
      </c>
    </row>
    <row r="639" spans="1:15" hidden="1">
      <c r="A639" s="1159" t="s">
        <v>3931</v>
      </c>
      <c r="B639" s="1159" t="s">
        <v>2198</v>
      </c>
      <c r="C639" s="1159" t="s">
        <v>2991</v>
      </c>
      <c r="D639" s="1159" t="s">
        <v>2198</v>
      </c>
      <c r="E639" s="1159" t="s">
        <v>3329</v>
      </c>
      <c r="F639" s="1159" t="s">
        <v>991</v>
      </c>
      <c r="G639" s="1165">
        <v>589657.46208362002</v>
      </c>
      <c r="H639" s="1172"/>
      <c r="I639" s="1159" t="s">
        <v>3352</v>
      </c>
      <c r="J639" s="1166"/>
      <c r="K639" s="1167"/>
      <c r="L639" s="1168">
        <v>269</v>
      </c>
      <c r="M639" s="1169" t="s">
        <v>3430</v>
      </c>
      <c r="N639" s="1170" t="s">
        <v>3430</v>
      </c>
      <c r="O639" s="1171">
        <v>2.7445411771379824E-6</v>
      </c>
    </row>
    <row r="640" spans="1:15" hidden="1">
      <c r="A640" s="1159" t="s">
        <v>3932</v>
      </c>
      <c r="B640" s="1159" t="s">
        <v>2199</v>
      </c>
      <c r="C640" s="1159" t="s">
        <v>2992</v>
      </c>
      <c r="D640" s="1159" t="s">
        <v>2199</v>
      </c>
      <c r="E640" s="1159" t="s">
        <v>3329</v>
      </c>
      <c r="F640" s="1159" t="s">
        <v>1000</v>
      </c>
      <c r="G640" s="1165">
        <v>10228.5372683594</v>
      </c>
      <c r="H640" s="1159"/>
      <c r="I640" s="1159" t="s">
        <v>3352</v>
      </c>
      <c r="J640" s="1166"/>
      <c r="K640" s="1167"/>
      <c r="L640" s="1168">
        <v>27900</v>
      </c>
      <c r="M640" s="1169" t="s">
        <v>3430</v>
      </c>
      <c r="N640" s="1170" t="s">
        <v>3430</v>
      </c>
      <c r="O640" s="1171">
        <v>4.9378217382044461E-6</v>
      </c>
    </row>
    <row r="641" spans="1:15" hidden="1">
      <c r="A641" s="1159" t="s">
        <v>3932</v>
      </c>
      <c r="B641" s="1159" t="s">
        <v>2199</v>
      </c>
      <c r="C641" s="1159" t="s">
        <v>2992</v>
      </c>
      <c r="D641" s="1159" t="s">
        <v>2199</v>
      </c>
      <c r="E641" s="1159" t="s">
        <v>3329</v>
      </c>
      <c r="F641" s="1159" t="s">
        <v>3431</v>
      </c>
      <c r="G641" s="1165">
        <v>204570.74536638</v>
      </c>
      <c r="H641" s="1159"/>
      <c r="I641" s="1159" t="s">
        <v>3352</v>
      </c>
      <c r="J641" s="1166"/>
      <c r="K641" s="1167"/>
      <c r="L641" s="1168">
        <v>280</v>
      </c>
      <c r="M641" s="1169" t="s">
        <v>3430</v>
      </c>
      <c r="N641" s="1170" t="s">
        <v>3430</v>
      </c>
      <c r="O641" s="1171">
        <v>9.9110400479697779E-7</v>
      </c>
    </row>
    <row r="642" spans="1:15" hidden="1">
      <c r="A642" s="1159" t="s">
        <v>3932</v>
      </c>
      <c r="B642" s="1159" t="s">
        <v>2199</v>
      </c>
      <c r="C642" s="1159" t="s">
        <v>2992</v>
      </c>
      <c r="D642" s="1159" t="s">
        <v>2199</v>
      </c>
      <c r="E642" s="1159" t="s">
        <v>3329</v>
      </c>
      <c r="F642" s="1159" t="s">
        <v>991</v>
      </c>
      <c r="G642" s="1165">
        <v>153428.05901242199</v>
      </c>
      <c r="H642" s="1159"/>
      <c r="I642" s="1159" t="s">
        <v>3352</v>
      </c>
      <c r="J642" s="1166"/>
      <c r="K642" s="1167"/>
      <c r="L642" s="1168">
        <v>237</v>
      </c>
      <c r="M642" s="1169" t="s">
        <v>3430</v>
      </c>
      <c r="N642" s="1170" t="s">
        <v>3430</v>
      </c>
      <c r="O642" s="1171">
        <v>6.2917406013738342E-7</v>
      </c>
    </row>
    <row r="643" spans="1:15" hidden="1">
      <c r="A643" s="1159" t="s">
        <v>3933</v>
      </c>
      <c r="B643" s="1159" t="s">
        <v>2200</v>
      </c>
      <c r="C643" s="1159" t="s">
        <v>2993</v>
      </c>
      <c r="D643" s="1159" t="s">
        <v>2200</v>
      </c>
      <c r="E643" s="1159" t="s">
        <v>3329</v>
      </c>
      <c r="F643" s="1159" t="s">
        <v>3431</v>
      </c>
      <c r="G643" s="1165">
        <v>9973.75</v>
      </c>
      <c r="H643" s="1159"/>
      <c r="I643" s="1159" t="s">
        <v>3352</v>
      </c>
      <c r="J643" s="1166"/>
      <c r="K643" s="1167">
        <v>9.33E-7</v>
      </c>
      <c r="L643" s="1168">
        <v>369</v>
      </c>
      <c r="M643" s="1169" t="s">
        <v>3430</v>
      </c>
      <c r="N643" s="1170">
        <v>1.5746097581831064E-9</v>
      </c>
      <c r="O643" s="1171">
        <v>6.3679921060380244E-8</v>
      </c>
    </row>
    <row r="644" spans="1:15" hidden="1">
      <c r="A644" s="1159" t="s">
        <v>3933</v>
      </c>
      <c r="B644" s="1159" t="s">
        <v>2200</v>
      </c>
      <c r="C644" s="1159" t="s">
        <v>2993</v>
      </c>
      <c r="D644" s="1159" t="s">
        <v>2200</v>
      </c>
      <c r="E644" s="1159" t="s">
        <v>3329</v>
      </c>
      <c r="F644" s="1159" t="s">
        <v>991</v>
      </c>
      <c r="G644" s="1165">
        <v>7480.3125</v>
      </c>
      <c r="H644" s="1159"/>
      <c r="I644" s="1159" t="s">
        <v>3352</v>
      </c>
      <c r="J644" s="1166"/>
      <c r="K644" s="1167">
        <v>5.6999999999999996E-6</v>
      </c>
      <c r="L644" s="1168">
        <v>379</v>
      </c>
      <c r="M644" s="1169" t="s">
        <v>3430</v>
      </c>
      <c r="N644" s="1170">
        <v>7.2148517858872237E-9</v>
      </c>
      <c r="O644" s="1171">
        <v>4.9054248133910797E-8</v>
      </c>
    </row>
    <row r="645" spans="1:15" hidden="1">
      <c r="A645" s="1159" t="s">
        <v>3933</v>
      </c>
      <c r="B645" s="1159" t="s">
        <v>2200</v>
      </c>
      <c r="C645" s="1159" t="s">
        <v>2993</v>
      </c>
      <c r="D645" s="1159" t="s">
        <v>2200</v>
      </c>
      <c r="E645" s="1159" t="s">
        <v>3329</v>
      </c>
      <c r="F645" s="1159" t="s">
        <v>1000</v>
      </c>
      <c r="G645" s="1165">
        <v>498.6875</v>
      </c>
      <c r="H645" s="1159"/>
      <c r="I645" s="1159" t="s">
        <v>3352</v>
      </c>
      <c r="J645" s="1166"/>
      <c r="K645" s="1167">
        <v>7.9100000000000005E-6</v>
      </c>
      <c r="L645" s="1168">
        <v>3130</v>
      </c>
      <c r="M645" s="1169" t="s">
        <v>3430</v>
      </c>
      <c r="N645" s="1170">
        <v>6.6747927048383563E-10</v>
      </c>
      <c r="O645" s="1171">
        <v>2.700787979932116E-8</v>
      </c>
    </row>
    <row r="646" spans="1:15" hidden="1">
      <c r="A646" s="1159" t="s">
        <v>3934</v>
      </c>
      <c r="B646" s="1159" t="s">
        <v>2201</v>
      </c>
      <c r="C646" s="1159" t="s">
        <v>2994</v>
      </c>
      <c r="D646" s="1159" t="s">
        <v>2201</v>
      </c>
      <c r="E646" s="1159" t="s">
        <v>3329</v>
      </c>
      <c r="F646" s="1159" t="s">
        <v>3431</v>
      </c>
      <c r="G646" s="1165">
        <v>197109.37027096399</v>
      </c>
      <c r="H646" s="1159"/>
      <c r="I646" s="1159" t="s">
        <v>3352</v>
      </c>
      <c r="J646" s="1166"/>
      <c r="K646" s="1167">
        <v>5.4799999999999998E-7</v>
      </c>
      <c r="L646" s="1168">
        <v>42.6</v>
      </c>
      <c r="M646" s="1169" t="s">
        <v>3430</v>
      </c>
      <c r="N646" s="1170">
        <v>1.8277662158576431E-8</v>
      </c>
      <c r="O646" s="1171">
        <v>1.452896045415563E-7</v>
      </c>
    </row>
    <row r="647" spans="1:15" hidden="1">
      <c r="A647" s="1159" t="s">
        <v>3934</v>
      </c>
      <c r="B647" s="1159" t="s">
        <v>2201</v>
      </c>
      <c r="C647" s="1159" t="s">
        <v>2994</v>
      </c>
      <c r="D647" s="1159" t="s">
        <v>2201</v>
      </c>
      <c r="E647" s="1159" t="s">
        <v>3329</v>
      </c>
      <c r="F647" s="1159" t="s">
        <v>991</v>
      </c>
      <c r="G647" s="1165">
        <v>49761.441663567697</v>
      </c>
      <c r="H647" s="1159"/>
      <c r="I647" s="1159" t="s">
        <v>3352</v>
      </c>
      <c r="J647" s="1166"/>
      <c r="K647" s="1167">
        <v>1.13E-6</v>
      </c>
      <c r="L647" s="1168">
        <v>33.9</v>
      </c>
      <c r="M647" s="1169" t="s">
        <v>3430</v>
      </c>
      <c r="N647" s="1170">
        <v>9.5148996916397275E-9</v>
      </c>
      <c r="O647" s="1171">
        <v>2.9188402361034945E-8</v>
      </c>
    </row>
    <row r="648" spans="1:15" hidden="1">
      <c r="A648" s="1159" t="s">
        <v>3934</v>
      </c>
      <c r="B648" s="1159" t="s">
        <v>2201</v>
      </c>
      <c r="C648" s="1159" t="s">
        <v>2994</v>
      </c>
      <c r="D648" s="1159" t="s">
        <v>2201</v>
      </c>
      <c r="E648" s="1159" t="s">
        <v>3329</v>
      </c>
      <c r="F648" s="1159" t="s">
        <v>1000</v>
      </c>
      <c r="G648" s="1165">
        <v>3317.42944479167</v>
      </c>
      <c r="H648" s="1159"/>
      <c r="I648" s="1159" t="s">
        <v>3352</v>
      </c>
      <c r="J648" s="1166"/>
      <c r="K648" s="1167">
        <v>1.3E-6</v>
      </c>
      <c r="L648" s="1168">
        <v>109</v>
      </c>
      <c r="M648" s="1169" t="s">
        <v>3430</v>
      </c>
      <c r="N648" s="1170">
        <v>7.2975631865466861E-10</v>
      </c>
      <c r="O648" s="1171">
        <v>6.2567076851208386E-9</v>
      </c>
    </row>
    <row r="649" spans="1:15" hidden="1">
      <c r="A649" s="1159" t="s">
        <v>3912</v>
      </c>
      <c r="B649" s="1159" t="s">
        <v>2202</v>
      </c>
      <c r="C649" s="1159" t="s">
        <v>2202</v>
      </c>
      <c r="D649" s="1159" t="s">
        <v>2202</v>
      </c>
      <c r="E649" s="1159" t="s">
        <v>3329</v>
      </c>
      <c r="F649" s="1159" t="s">
        <v>3431</v>
      </c>
      <c r="G649" s="1165">
        <v>0</v>
      </c>
      <c r="H649" s="1159"/>
      <c r="I649" s="1159" t="s">
        <v>3359</v>
      </c>
      <c r="J649" s="1166">
        <v>1.2100000000000001E-6</v>
      </c>
      <c r="K649" s="1167">
        <v>9.6700000000000002E-7</v>
      </c>
      <c r="L649" s="1168">
        <v>315</v>
      </c>
      <c r="M649" s="1169">
        <v>0</v>
      </c>
      <c r="N649" s="1170">
        <v>0</v>
      </c>
      <c r="O649" s="1171">
        <v>5.9721009123191431E-4</v>
      </c>
    </row>
    <row r="650" spans="1:15" hidden="1">
      <c r="A650" s="1159" t="s">
        <v>3912</v>
      </c>
      <c r="B650" s="1159" t="s">
        <v>2202</v>
      </c>
      <c r="C650" s="1159" t="s">
        <v>2202</v>
      </c>
      <c r="D650" s="1159" t="s">
        <v>2202</v>
      </c>
      <c r="E650" s="1159" t="s">
        <v>3335</v>
      </c>
      <c r="F650" s="1159" t="s">
        <v>991</v>
      </c>
      <c r="G650" s="1165">
        <v>0</v>
      </c>
      <c r="H650" s="1159"/>
      <c r="I650" s="1159"/>
      <c r="J650" s="1166">
        <v>5.5399999999999998E-5</v>
      </c>
      <c r="K650" s="1167">
        <v>4.4100000000000001E-5</v>
      </c>
      <c r="L650" s="1168">
        <v>5820</v>
      </c>
      <c r="M650" s="1169">
        <v>0</v>
      </c>
      <c r="N650" s="1170">
        <v>0</v>
      </c>
      <c r="O650" s="1171">
        <v>6.2027563050213803E-9</v>
      </c>
    </row>
    <row r="651" spans="1:15" hidden="1">
      <c r="A651" s="1159" t="s">
        <v>3912</v>
      </c>
      <c r="B651" s="1159" t="s">
        <v>2202</v>
      </c>
      <c r="C651" s="1159" t="s">
        <v>2202</v>
      </c>
      <c r="D651" s="1159" t="s">
        <v>2202</v>
      </c>
      <c r="E651" s="1159" t="s">
        <v>3313</v>
      </c>
      <c r="F651" s="1159" t="s">
        <v>1000</v>
      </c>
      <c r="G651" s="1165">
        <v>3275.1011929750998</v>
      </c>
      <c r="H651" s="1159"/>
      <c r="I651" s="1159"/>
      <c r="J651" s="1166">
        <v>5.3300000000000005E-4</v>
      </c>
      <c r="K651" s="1167">
        <v>4.2499999999999998E-4</v>
      </c>
      <c r="L651" s="1168">
        <v>278000</v>
      </c>
      <c r="M651" s="1169">
        <v>5.1777512964715959E-6</v>
      </c>
      <c r="N651" s="1170">
        <v>2.3553012901478203E-7</v>
      </c>
      <c r="O651" s="1171">
        <v>3.5729088869043583E-5</v>
      </c>
    </row>
    <row r="652" spans="1:15" hidden="1">
      <c r="A652" s="1159" t="s">
        <v>3936</v>
      </c>
      <c r="B652" s="1159" t="s">
        <v>2203</v>
      </c>
      <c r="C652" s="1159" t="s">
        <v>2995</v>
      </c>
      <c r="D652" s="1159" t="s">
        <v>2203</v>
      </c>
      <c r="E652" s="1159"/>
      <c r="F652" s="1159" t="s">
        <v>991</v>
      </c>
      <c r="G652" s="1165">
        <v>1272369241.7305801</v>
      </c>
      <c r="H652" s="1159"/>
      <c r="I652" s="1159"/>
      <c r="J652" s="1166"/>
      <c r="K652" s="1167"/>
      <c r="L652" s="1168">
        <v>1.9599999999999999E-3</v>
      </c>
      <c r="M652" s="1169" t="s">
        <v>3430</v>
      </c>
      <c r="N652" s="1170" t="s">
        <v>3430</v>
      </c>
      <c r="O652" s="1171">
        <v>4.3150606610970616E-8</v>
      </c>
    </row>
    <row r="653" spans="1:15" hidden="1">
      <c r="A653" s="1159" t="s">
        <v>3936</v>
      </c>
      <c r="B653" s="1159" t="s">
        <v>2203</v>
      </c>
      <c r="C653" s="1159" t="s">
        <v>2996</v>
      </c>
      <c r="D653" s="1159" t="s">
        <v>2203</v>
      </c>
      <c r="E653" s="1159"/>
      <c r="F653" s="1159" t="s">
        <v>991</v>
      </c>
      <c r="G653" s="1165">
        <v>46256164.718875103</v>
      </c>
      <c r="H653" s="1159"/>
      <c r="I653" s="1159"/>
      <c r="J653" s="1166"/>
      <c r="K653" s="1167"/>
      <c r="L653" s="1168">
        <v>1.9599999999999999E-3</v>
      </c>
      <c r="M653" s="1169" t="s">
        <v>3430</v>
      </c>
      <c r="N653" s="1170" t="s">
        <v>3430</v>
      </c>
      <c r="O653" s="1171">
        <v>1.5687125259344174E-9</v>
      </c>
    </row>
    <row r="654" spans="1:15" hidden="1">
      <c r="A654" s="1159" t="s">
        <v>3937</v>
      </c>
      <c r="B654" s="1159" t="s">
        <v>2204</v>
      </c>
      <c r="C654" s="1159" t="s">
        <v>2997</v>
      </c>
      <c r="D654" s="1159" t="s">
        <v>2204</v>
      </c>
      <c r="E654" s="1159" t="s">
        <v>3329</v>
      </c>
      <c r="F654" s="1159" t="s">
        <v>1000</v>
      </c>
      <c r="G654" s="1165">
        <v>1915.8326872135401</v>
      </c>
      <c r="H654" s="1159"/>
      <c r="I654" s="1159" t="s">
        <v>3352</v>
      </c>
      <c r="J654" s="1166"/>
      <c r="K654" s="1167">
        <v>5.9800000000000003E-6</v>
      </c>
      <c r="L654" s="1168">
        <v>2480000</v>
      </c>
      <c r="M654" s="1169" t="s">
        <v>3430</v>
      </c>
      <c r="N654" s="1170">
        <v>1.9386150476844127E-9</v>
      </c>
      <c r="O654" s="1171">
        <v>8.2210432257549471E-5</v>
      </c>
    </row>
    <row r="655" spans="1:15" hidden="1">
      <c r="A655" s="1159" t="s">
        <v>3937</v>
      </c>
      <c r="B655" s="1159" t="s">
        <v>2204</v>
      </c>
      <c r="C655" s="1159" t="s">
        <v>2997</v>
      </c>
      <c r="D655" s="1159" t="s">
        <v>2204</v>
      </c>
      <c r="E655" s="1159" t="s">
        <v>3329</v>
      </c>
      <c r="F655" s="1159" t="s">
        <v>991</v>
      </c>
      <c r="G655" s="1165">
        <v>28737.490308958299</v>
      </c>
      <c r="H655" s="1159"/>
      <c r="I655" s="1159" t="s">
        <v>3352</v>
      </c>
      <c r="J655" s="1166"/>
      <c r="K655" s="1167">
        <v>2.43E-6</v>
      </c>
      <c r="L655" s="1168">
        <v>18300</v>
      </c>
      <c r="M655" s="1169" t="s">
        <v>3430</v>
      </c>
      <c r="N655" s="1170">
        <v>1.1816474663871871E-8</v>
      </c>
      <c r="O655" s="1171">
        <v>9.0995014739074065E-6</v>
      </c>
    </row>
    <row r="656" spans="1:15" hidden="1">
      <c r="A656" s="1159" t="s">
        <v>3937</v>
      </c>
      <c r="B656" s="1159" t="s">
        <v>2204</v>
      </c>
      <c r="C656" s="1159" t="s">
        <v>2997</v>
      </c>
      <c r="D656" s="1159" t="s">
        <v>2204</v>
      </c>
      <c r="E656" s="1159" t="s">
        <v>3329</v>
      </c>
      <c r="F656" s="1159" t="s">
        <v>3431</v>
      </c>
      <c r="G656" s="1165">
        <v>38316.653749791702</v>
      </c>
      <c r="H656" s="1159"/>
      <c r="I656" s="1159" t="s">
        <v>3352</v>
      </c>
      <c r="J656" s="1166"/>
      <c r="K656" s="1167">
        <v>1.7999999999999999E-8</v>
      </c>
      <c r="L656" s="1168">
        <v>1410</v>
      </c>
      <c r="M656" s="1169" t="s">
        <v>3430</v>
      </c>
      <c r="N656" s="1170">
        <v>1.1670592261989069E-10</v>
      </c>
      <c r="O656" s="1171">
        <v>9.3481217338586092E-7</v>
      </c>
    </row>
    <row r="657" spans="1:15" hidden="1">
      <c r="A657" s="1159" t="s">
        <v>3938</v>
      </c>
      <c r="B657" s="1159" t="s">
        <v>2205</v>
      </c>
      <c r="C657" s="1159" t="s">
        <v>2998</v>
      </c>
      <c r="D657" s="1159" t="s">
        <v>2205</v>
      </c>
      <c r="E657" s="1159" t="s">
        <v>3329</v>
      </c>
      <c r="F657" s="1159" t="s">
        <v>3431</v>
      </c>
      <c r="G657" s="1165">
        <v>310371.414040156</v>
      </c>
      <c r="H657" s="1159"/>
      <c r="I657" s="1159" t="s">
        <v>3352</v>
      </c>
      <c r="J657" s="1166"/>
      <c r="K657" s="1167">
        <v>2.4300000000000001E-5</v>
      </c>
      <c r="L657" s="1168">
        <v>83.9</v>
      </c>
      <c r="M657" s="1169" t="s">
        <v>3430</v>
      </c>
      <c r="N657" s="1170">
        <v>1.2762060677415266E-6</v>
      </c>
      <c r="O657" s="1171">
        <v>4.5056904115998632E-7</v>
      </c>
    </row>
    <row r="658" spans="1:15" hidden="1">
      <c r="A658" s="1159" t="s">
        <v>3938</v>
      </c>
      <c r="B658" s="1159" t="s">
        <v>2205</v>
      </c>
      <c r="C658" s="1159" t="s">
        <v>2998</v>
      </c>
      <c r="D658" s="1159" t="s">
        <v>2205</v>
      </c>
      <c r="E658" s="1159" t="s">
        <v>3329</v>
      </c>
      <c r="F658" s="1159" t="s">
        <v>1000</v>
      </c>
      <c r="G658" s="1165">
        <v>15518.5707015104</v>
      </c>
      <c r="H658" s="1159"/>
      <c r="I658" s="1159" t="s">
        <v>3352</v>
      </c>
      <c r="J658" s="1166"/>
      <c r="K658" s="1167">
        <v>1.66E-4</v>
      </c>
      <c r="L658" s="1168">
        <v>580</v>
      </c>
      <c r="M658" s="1169" t="s">
        <v>3430</v>
      </c>
      <c r="N658" s="1170">
        <v>4.3590577621050036E-7</v>
      </c>
      <c r="O658" s="1171">
        <v>1.5573900111109413E-7</v>
      </c>
    </row>
    <row r="659" spans="1:15" hidden="1">
      <c r="A659" s="1159" t="s">
        <v>3938</v>
      </c>
      <c r="B659" s="1159" t="s">
        <v>2205</v>
      </c>
      <c r="C659" s="1159" t="s">
        <v>2998</v>
      </c>
      <c r="D659" s="1159" t="s">
        <v>2205</v>
      </c>
      <c r="E659" s="1159" t="s">
        <v>3329</v>
      </c>
      <c r="F659" s="1159" t="s">
        <v>991</v>
      </c>
      <c r="G659" s="1165">
        <v>232778.560516875</v>
      </c>
      <c r="H659" s="1159"/>
      <c r="I659" s="1159" t="s">
        <v>3352</v>
      </c>
      <c r="J659" s="1166"/>
      <c r="K659" s="1167">
        <v>6.5500000000000006E-5</v>
      </c>
      <c r="L659" s="1168">
        <v>18</v>
      </c>
      <c r="M659" s="1169" t="s">
        <v>3430</v>
      </c>
      <c r="N659" s="1170">
        <v>2.5799844886516901E-6</v>
      </c>
      <c r="O659" s="1171">
        <v>7.2499190170605373E-8</v>
      </c>
    </row>
    <row r="660" spans="1:15" hidden="1">
      <c r="A660" s="1159" t="s">
        <v>3939</v>
      </c>
      <c r="B660" s="1159" t="s">
        <v>2206</v>
      </c>
      <c r="C660" s="1159" t="s">
        <v>2999</v>
      </c>
      <c r="D660" s="1159" t="s">
        <v>2206</v>
      </c>
      <c r="E660" s="1159" t="s">
        <v>3329</v>
      </c>
      <c r="F660" s="1159" t="s">
        <v>3431</v>
      </c>
      <c r="G660" s="1165">
        <v>310371.414040156</v>
      </c>
      <c r="H660" s="1159"/>
      <c r="I660" s="1159" t="s">
        <v>3352</v>
      </c>
      <c r="J660" s="1166"/>
      <c r="K660" s="1167"/>
      <c r="L660" s="1168">
        <v>1430</v>
      </c>
      <c r="M660" s="1169" t="s">
        <v>3430</v>
      </c>
      <c r="N660" s="1170" t="s">
        <v>3430</v>
      </c>
      <c r="O660" s="1171">
        <v>7.6795438481380263E-6</v>
      </c>
    </row>
    <row r="661" spans="1:15" hidden="1">
      <c r="A661" s="1159" t="s">
        <v>3939</v>
      </c>
      <c r="B661" s="1159" t="s">
        <v>2206</v>
      </c>
      <c r="C661" s="1159" t="s">
        <v>2999</v>
      </c>
      <c r="D661" s="1159" t="s">
        <v>2206</v>
      </c>
      <c r="E661" s="1159" t="s">
        <v>3329</v>
      </c>
      <c r="F661" s="1159" t="s">
        <v>1000</v>
      </c>
      <c r="G661" s="1165">
        <v>15518.5707015104</v>
      </c>
      <c r="H661" s="1159"/>
      <c r="I661" s="1159" t="s">
        <v>3352</v>
      </c>
      <c r="J661" s="1166"/>
      <c r="K661" s="1167"/>
      <c r="L661" s="1168">
        <v>6010</v>
      </c>
      <c r="M661" s="1169" t="s">
        <v>3430</v>
      </c>
      <c r="N661" s="1170" t="s">
        <v>3430</v>
      </c>
      <c r="O661" s="1171">
        <v>1.6137782701339236E-6</v>
      </c>
    </row>
    <row r="662" spans="1:15" hidden="1">
      <c r="A662" s="1159" t="s">
        <v>3939</v>
      </c>
      <c r="B662" s="1159" t="s">
        <v>2206</v>
      </c>
      <c r="C662" s="1159" t="s">
        <v>2999</v>
      </c>
      <c r="D662" s="1159" t="s">
        <v>2206</v>
      </c>
      <c r="E662" s="1159" t="s">
        <v>3329</v>
      </c>
      <c r="F662" s="1159" t="s">
        <v>991</v>
      </c>
      <c r="G662" s="1165">
        <v>232778.560516875</v>
      </c>
      <c r="H662" s="1159"/>
      <c r="I662" s="1159" t="s">
        <v>3352</v>
      </c>
      <c r="J662" s="1166"/>
      <c r="K662" s="1167"/>
      <c r="L662" s="1168">
        <v>185</v>
      </c>
      <c r="M662" s="1169" t="s">
        <v>3430</v>
      </c>
      <c r="N662" s="1170" t="s">
        <v>3430</v>
      </c>
      <c r="O662" s="1171">
        <v>7.4513056564233313E-7</v>
      </c>
    </row>
    <row r="663" spans="1:15" hidden="1">
      <c r="A663" s="1159" t="s">
        <v>3940</v>
      </c>
      <c r="B663" s="1159" t="s">
        <v>2207</v>
      </c>
      <c r="C663" s="1159" t="s">
        <v>3000</v>
      </c>
      <c r="D663" s="1159" t="s">
        <v>2207</v>
      </c>
      <c r="E663" s="1159" t="s">
        <v>3329</v>
      </c>
      <c r="F663" s="1159" t="s">
        <v>1000</v>
      </c>
      <c r="G663" s="1165">
        <v>40544.782208958299</v>
      </c>
      <c r="H663" s="1172"/>
      <c r="I663" s="1159" t="s">
        <v>3352</v>
      </c>
      <c r="J663" s="1166"/>
      <c r="K663" s="1167"/>
      <c r="L663" s="1168">
        <v>84900</v>
      </c>
      <c r="M663" s="1169" t="s">
        <v>3430</v>
      </c>
      <c r="N663" s="1170" t="s">
        <v>3430</v>
      </c>
      <c r="O663" s="1171">
        <v>5.9560774196895061E-5</v>
      </c>
    </row>
    <row r="664" spans="1:15" hidden="1">
      <c r="A664" s="1159" t="s">
        <v>3940</v>
      </c>
      <c r="B664" s="1159" t="s">
        <v>2207</v>
      </c>
      <c r="C664" s="1159" t="s">
        <v>3000</v>
      </c>
      <c r="D664" s="1159" t="s">
        <v>2207</v>
      </c>
      <c r="E664" s="1159" t="s">
        <v>3329</v>
      </c>
      <c r="F664" s="1159" t="s">
        <v>3431</v>
      </c>
      <c r="G664" s="1165">
        <v>2979953.6332946401</v>
      </c>
      <c r="H664" s="1172"/>
      <c r="I664" s="1159" t="s">
        <v>3352</v>
      </c>
      <c r="J664" s="1166"/>
      <c r="K664" s="1167"/>
      <c r="L664" s="1168">
        <v>1090</v>
      </c>
      <c r="M664" s="1169" t="s">
        <v>3430</v>
      </c>
      <c r="N664" s="1170" t="s">
        <v>3430</v>
      </c>
      <c r="O664" s="1171">
        <v>5.6202246676294274E-5</v>
      </c>
    </row>
    <row r="665" spans="1:15" hidden="1">
      <c r="A665" s="1159" t="s">
        <v>3940</v>
      </c>
      <c r="B665" s="1159" t="s">
        <v>2207</v>
      </c>
      <c r="C665" s="1159" t="s">
        <v>3000</v>
      </c>
      <c r="D665" s="1159" t="s">
        <v>2207</v>
      </c>
      <c r="E665" s="1159" t="s">
        <v>3329</v>
      </c>
      <c r="F665" s="1159" t="s">
        <v>991</v>
      </c>
      <c r="G665" s="1165">
        <v>608171.73309971404</v>
      </c>
      <c r="H665" s="1172"/>
      <c r="I665" s="1159" t="s">
        <v>3352</v>
      </c>
      <c r="J665" s="1166"/>
      <c r="K665" s="1167"/>
      <c r="L665" s="1168">
        <v>1050</v>
      </c>
      <c r="M665" s="1169" t="s">
        <v>3430</v>
      </c>
      <c r="N665" s="1170" t="s">
        <v>3430</v>
      </c>
      <c r="O665" s="1171">
        <v>1.1049260230243047E-5</v>
      </c>
    </row>
    <row r="666" spans="1:15" hidden="1">
      <c r="A666" s="1159" t="s">
        <v>3941</v>
      </c>
      <c r="B666" s="1159" t="s">
        <v>2208</v>
      </c>
      <c r="C666" s="1159" t="s">
        <v>3001</v>
      </c>
      <c r="D666" s="1159" t="s">
        <v>2208</v>
      </c>
      <c r="E666" s="1159" t="s">
        <v>3329</v>
      </c>
      <c r="F666" s="1159" t="s">
        <v>3431</v>
      </c>
      <c r="G666" s="1165">
        <v>104390.65475260399</v>
      </c>
      <c r="H666" s="1172"/>
      <c r="I666" s="1159" t="s">
        <v>3352</v>
      </c>
      <c r="J666" s="1166"/>
      <c r="K666" s="1167"/>
      <c r="L666" s="1168">
        <v>2050</v>
      </c>
      <c r="M666" s="1169" t="s">
        <v>3430</v>
      </c>
      <c r="N666" s="1170" t="s">
        <v>3430</v>
      </c>
      <c r="O666" s="1171">
        <v>3.7028247227233878E-6</v>
      </c>
    </row>
    <row r="667" spans="1:15" hidden="1">
      <c r="A667" s="1159" t="s">
        <v>3941</v>
      </c>
      <c r="B667" s="1159" t="s">
        <v>2208</v>
      </c>
      <c r="C667" s="1159" t="s">
        <v>3001</v>
      </c>
      <c r="D667" s="1159" t="s">
        <v>2208</v>
      </c>
      <c r="E667" s="1159" t="s">
        <v>3329</v>
      </c>
      <c r="F667" s="1159" t="s">
        <v>1000</v>
      </c>
      <c r="G667" s="1165">
        <v>1410.6845237760399</v>
      </c>
      <c r="H667" s="1172"/>
      <c r="I667" s="1159" t="s">
        <v>3352</v>
      </c>
      <c r="J667" s="1166"/>
      <c r="K667" s="1167"/>
      <c r="L667" s="1168">
        <v>19700</v>
      </c>
      <c r="M667" s="1169" t="s">
        <v>3430</v>
      </c>
      <c r="N667" s="1170" t="s">
        <v>3430</v>
      </c>
      <c r="O667" s="1171">
        <v>4.8085462783400439E-7</v>
      </c>
    </row>
    <row r="668" spans="1:15" hidden="1">
      <c r="A668" s="1159" t="s">
        <v>3941</v>
      </c>
      <c r="B668" s="1159" t="s">
        <v>2208</v>
      </c>
      <c r="C668" s="1159" t="s">
        <v>3001</v>
      </c>
      <c r="D668" s="1159" t="s">
        <v>2208</v>
      </c>
      <c r="E668" s="1159" t="s">
        <v>3329</v>
      </c>
      <c r="F668" s="1159" t="s">
        <v>991</v>
      </c>
      <c r="G668" s="1165">
        <v>21160.267857812501</v>
      </c>
      <c r="H668" s="1172"/>
      <c r="I668" s="1159" t="s">
        <v>3352</v>
      </c>
      <c r="J668" s="1166"/>
      <c r="K668" s="1167"/>
      <c r="L668" s="1168">
        <v>855</v>
      </c>
      <c r="M668" s="1169" t="s">
        <v>3430</v>
      </c>
      <c r="N668" s="1170" t="s">
        <v>3430</v>
      </c>
      <c r="O668" s="1171">
        <v>3.1304368539658101E-7</v>
      </c>
    </row>
    <row r="669" spans="1:15" hidden="1">
      <c r="A669" s="1159" t="s">
        <v>3942</v>
      </c>
      <c r="B669" s="1159" t="s">
        <v>2651</v>
      </c>
      <c r="C669" s="1159"/>
      <c r="D669" s="1159"/>
      <c r="E669" s="1159" t="s">
        <v>3336</v>
      </c>
      <c r="F669" s="1159" t="s">
        <v>991</v>
      </c>
      <c r="G669" s="1165">
        <v>160.15625</v>
      </c>
      <c r="H669" s="1172"/>
      <c r="I669" s="1159" t="s">
        <v>3352</v>
      </c>
      <c r="J669" s="1166"/>
      <c r="K669" s="1167"/>
      <c r="L669" s="1168"/>
      <c r="M669" s="1169" t="s">
        <v>3430</v>
      </c>
      <c r="N669" s="1170" t="s">
        <v>3430</v>
      </c>
      <c r="O669" s="1171" t="s">
        <v>3430</v>
      </c>
    </row>
    <row r="670" spans="1:15" hidden="1">
      <c r="A670" s="1159" t="s">
        <v>3942</v>
      </c>
      <c r="B670" s="1159" t="s">
        <v>2651</v>
      </c>
      <c r="C670" s="1159"/>
      <c r="D670" s="1159"/>
      <c r="E670" s="1159" t="s">
        <v>3336</v>
      </c>
      <c r="F670" s="1159" t="s">
        <v>3431</v>
      </c>
      <c r="G670" s="1165">
        <v>213.541666666667</v>
      </c>
      <c r="H670" s="1172"/>
      <c r="I670" s="1159" t="s">
        <v>3352</v>
      </c>
      <c r="J670" s="1166"/>
      <c r="K670" s="1167"/>
      <c r="L670" s="1168"/>
      <c r="M670" s="1169" t="s">
        <v>3430</v>
      </c>
      <c r="N670" s="1170" t="s">
        <v>3430</v>
      </c>
      <c r="O670" s="1171" t="s">
        <v>3430</v>
      </c>
    </row>
    <row r="671" spans="1:15" hidden="1">
      <c r="A671" s="1159" t="s">
        <v>3942</v>
      </c>
      <c r="B671" s="1159" t="s">
        <v>2651</v>
      </c>
      <c r="C671" s="1159"/>
      <c r="D671" s="1159"/>
      <c r="E671" s="1159" t="s">
        <v>3336</v>
      </c>
      <c r="F671" s="1159" t="s">
        <v>1000</v>
      </c>
      <c r="G671" s="1165">
        <v>10.6770833333333</v>
      </c>
      <c r="H671" s="1172"/>
      <c r="I671" s="1159" t="s">
        <v>3352</v>
      </c>
      <c r="J671" s="1166"/>
      <c r="K671" s="1167"/>
      <c r="L671" s="1168"/>
      <c r="M671" s="1169" t="s">
        <v>3430</v>
      </c>
      <c r="N671" s="1170" t="s">
        <v>3430</v>
      </c>
      <c r="O671" s="1171" t="s">
        <v>3430</v>
      </c>
    </row>
    <row r="672" spans="1:15" hidden="1">
      <c r="A672" s="1159" t="s">
        <v>3943</v>
      </c>
      <c r="B672" s="1159" t="s">
        <v>2209</v>
      </c>
      <c r="C672" s="1159" t="s">
        <v>3002</v>
      </c>
      <c r="D672" s="1159" t="s">
        <v>2209</v>
      </c>
      <c r="E672" s="1159" t="s">
        <v>3329</v>
      </c>
      <c r="F672" s="1159" t="s">
        <v>3431</v>
      </c>
      <c r="G672" s="1165">
        <v>310371.414040156</v>
      </c>
      <c r="H672" s="1159"/>
      <c r="I672" s="1159" t="s">
        <v>3352</v>
      </c>
      <c r="J672" s="1166"/>
      <c r="K672" s="1167">
        <v>3.3300000000000002E-4</v>
      </c>
      <c r="L672" s="1168">
        <v>2680</v>
      </c>
      <c r="M672" s="1169" t="s">
        <v>3430</v>
      </c>
      <c r="N672" s="1170">
        <v>1.7488749817198697E-5</v>
      </c>
      <c r="O672" s="1171">
        <v>1.4392431827279657E-5</v>
      </c>
    </row>
    <row r="673" spans="1:15" hidden="1">
      <c r="A673" s="1159" t="s">
        <v>3943</v>
      </c>
      <c r="B673" s="1159" t="s">
        <v>2209</v>
      </c>
      <c r="C673" s="1159" t="s">
        <v>3002</v>
      </c>
      <c r="D673" s="1159" t="s">
        <v>2209</v>
      </c>
      <c r="E673" s="1159" t="s">
        <v>3329</v>
      </c>
      <c r="F673" s="1159" t="s">
        <v>1000</v>
      </c>
      <c r="G673" s="1165">
        <v>15518.5707015104</v>
      </c>
      <c r="H673" s="1159"/>
      <c r="I673" s="1159" t="s">
        <v>3352</v>
      </c>
      <c r="J673" s="1166"/>
      <c r="K673" s="1167">
        <v>1.8400000000000001E-3</v>
      </c>
      <c r="L673" s="1168">
        <v>14900</v>
      </c>
      <c r="M673" s="1169" t="s">
        <v>3430</v>
      </c>
      <c r="N673" s="1170">
        <v>4.8317266760681976E-6</v>
      </c>
      <c r="O673" s="1171">
        <v>4.0008812354401767E-6</v>
      </c>
    </row>
    <row r="674" spans="1:15" hidden="1">
      <c r="A674" s="1159" t="s">
        <v>3943</v>
      </c>
      <c r="B674" s="1159" t="s">
        <v>2209</v>
      </c>
      <c r="C674" s="1159" t="s">
        <v>3002</v>
      </c>
      <c r="D674" s="1159" t="s">
        <v>2209</v>
      </c>
      <c r="E674" s="1159" t="s">
        <v>3329</v>
      </c>
      <c r="F674" s="1159" t="s">
        <v>991</v>
      </c>
      <c r="G674" s="1165">
        <v>232778.560516875</v>
      </c>
      <c r="H674" s="1159"/>
      <c r="I674" s="1159" t="s">
        <v>3352</v>
      </c>
      <c r="J674" s="1166"/>
      <c r="K674" s="1167">
        <v>4.07E-5</v>
      </c>
      <c r="L674" s="1168">
        <v>176</v>
      </c>
      <c r="M674" s="1169" t="s">
        <v>3430</v>
      </c>
      <c r="N674" s="1170">
        <v>1.6031353998186835E-6</v>
      </c>
      <c r="O674" s="1171">
        <v>7.0888097055703036E-7</v>
      </c>
    </row>
    <row r="675" spans="1:15" hidden="1">
      <c r="A675" s="1159" t="s">
        <v>3944</v>
      </c>
      <c r="B675" s="1159" t="s">
        <v>2210</v>
      </c>
      <c r="C675" s="1159" t="s">
        <v>3003</v>
      </c>
      <c r="D675" s="1159" t="s">
        <v>2210</v>
      </c>
      <c r="E675" s="1159" t="s">
        <v>3329</v>
      </c>
      <c r="F675" s="1159" t="s">
        <v>1000</v>
      </c>
      <c r="G675" s="1165">
        <v>21893.261598307301</v>
      </c>
      <c r="H675" s="1159"/>
      <c r="I675" s="1159" t="s">
        <v>3352</v>
      </c>
      <c r="J675" s="1166"/>
      <c r="K675" s="1167">
        <v>1.6200000000000001E-4</v>
      </c>
      <c r="L675" s="1168">
        <v>186000</v>
      </c>
      <c r="M675" s="1169" t="s">
        <v>3430</v>
      </c>
      <c r="N675" s="1170">
        <v>6.0014790947204524E-7</v>
      </c>
      <c r="O675" s="1171">
        <v>7.0459747537070762E-5</v>
      </c>
    </row>
    <row r="676" spans="1:15" hidden="1">
      <c r="A676" s="1159" t="s">
        <v>3944</v>
      </c>
      <c r="B676" s="1159" t="s">
        <v>2210</v>
      </c>
      <c r="C676" s="1159" t="s">
        <v>3003</v>
      </c>
      <c r="D676" s="1159" t="s">
        <v>2210</v>
      </c>
      <c r="E676" s="1159" t="s">
        <v>3329</v>
      </c>
      <c r="F676" s="1159" t="s">
        <v>3431</v>
      </c>
      <c r="G676" s="1165">
        <v>437865.23197661497</v>
      </c>
      <c r="H676" s="1159"/>
      <c r="I676" s="1159" t="s">
        <v>3352</v>
      </c>
      <c r="J676" s="1166"/>
      <c r="K676" s="1167">
        <v>5.3700000000000003E-6</v>
      </c>
      <c r="L676" s="1168">
        <v>6020</v>
      </c>
      <c r="M676" s="1169" t="s">
        <v>3430</v>
      </c>
      <c r="N676" s="1170">
        <v>3.9787583628912802E-7</v>
      </c>
      <c r="O676" s="1171">
        <v>4.5609427976699724E-5</v>
      </c>
    </row>
    <row r="677" spans="1:15" hidden="1">
      <c r="A677" s="1159" t="s">
        <v>3944</v>
      </c>
      <c r="B677" s="1159" t="s">
        <v>2210</v>
      </c>
      <c r="C677" s="1159" t="s">
        <v>3003</v>
      </c>
      <c r="D677" s="1159" t="s">
        <v>2210</v>
      </c>
      <c r="E677" s="1159" t="s">
        <v>3329</v>
      </c>
      <c r="F677" s="1159" t="s">
        <v>991</v>
      </c>
      <c r="G677" s="1165">
        <v>328398.92395593802</v>
      </c>
      <c r="H677" s="1159"/>
      <c r="I677" s="1159" t="s">
        <v>3352</v>
      </c>
      <c r="J677" s="1166"/>
      <c r="K677" s="1167">
        <v>1.9599999999999999E-5</v>
      </c>
      <c r="L677" s="1168">
        <v>1970</v>
      </c>
      <c r="M677" s="1169" t="s">
        <v>3430</v>
      </c>
      <c r="N677" s="1170">
        <v>1.0891573171280826E-6</v>
      </c>
      <c r="O677" s="1171">
        <v>1.1194008277430438E-5</v>
      </c>
    </row>
    <row r="678" spans="1:15" hidden="1">
      <c r="A678" s="1159" t="s">
        <v>3945</v>
      </c>
      <c r="B678" s="1159" t="s">
        <v>2211</v>
      </c>
      <c r="C678" s="1159" t="s">
        <v>3004</v>
      </c>
      <c r="D678" s="1159" t="s">
        <v>2211</v>
      </c>
      <c r="E678" s="1159"/>
      <c r="F678" s="1159" t="s">
        <v>991</v>
      </c>
      <c r="G678" s="1165">
        <v>31484.466091047601</v>
      </c>
      <c r="H678" s="1159"/>
      <c r="I678" s="1159"/>
      <c r="J678" s="1166"/>
      <c r="K678" s="1167"/>
      <c r="L678" s="1168">
        <v>1.7</v>
      </c>
      <c r="M678" s="1169" t="s">
        <v>3430</v>
      </c>
      <c r="N678" s="1170" t="s">
        <v>3430</v>
      </c>
      <c r="O678" s="1171">
        <v>9.2611075238365768E-10</v>
      </c>
    </row>
    <row r="679" spans="1:15" hidden="1">
      <c r="A679" s="1159" t="s">
        <v>3946</v>
      </c>
      <c r="B679" s="1159" t="s">
        <v>2212</v>
      </c>
      <c r="C679" s="1159" t="s">
        <v>3005</v>
      </c>
      <c r="D679" s="1159" t="s">
        <v>2212</v>
      </c>
      <c r="E679" s="1159" t="s">
        <v>3329</v>
      </c>
      <c r="F679" s="1159" t="s">
        <v>3431</v>
      </c>
      <c r="G679" s="1165">
        <v>2848815.5610677102</v>
      </c>
      <c r="H679" s="1159"/>
      <c r="I679" s="1159" t="s">
        <v>3352</v>
      </c>
      <c r="J679" s="1166"/>
      <c r="K679" s="1167">
        <v>5.3099999999999998E-7</v>
      </c>
      <c r="L679" s="1168">
        <v>476</v>
      </c>
      <c r="M679" s="1169" t="s">
        <v>3430</v>
      </c>
      <c r="N679" s="1170">
        <v>2.5597153375347724E-7</v>
      </c>
      <c r="O679" s="1171">
        <v>2.3463292666589184E-5</v>
      </c>
    </row>
    <row r="680" spans="1:15" hidden="1">
      <c r="A680" s="1159" t="s">
        <v>3946</v>
      </c>
      <c r="B680" s="1159" t="s">
        <v>2212</v>
      </c>
      <c r="C680" s="1159" t="s">
        <v>3005</v>
      </c>
      <c r="D680" s="1159" t="s">
        <v>2212</v>
      </c>
      <c r="E680" s="1159" t="s">
        <v>3329</v>
      </c>
      <c r="F680" s="1159" t="s">
        <v>991</v>
      </c>
      <c r="G680" s="1165">
        <v>577462.61373177101</v>
      </c>
      <c r="H680" s="1159"/>
      <c r="I680" s="1159" t="s">
        <v>3352</v>
      </c>
      <c r="J680" s="1166"/>
      <c r="K680" s="1167">
        <v>1.8300000000000001E-6</v>
      </c>
      <c r="L680" s="1168">
        <v>345</v>
      </c>
      <c r="M680" s="1169" t="s">
        <v>3430</v>
      </c>
      <c r="N680" s="1170">
        <v>1.7881657763412265E-7</v>
      </c>
      <c r="O680" s="1171">
        <v>3.447153632466039E-6</v>
      </c>
    </row>
    <row r="681" spans="1:15" hidden="1">
      <c r="A681" s="1159" t="s">
        <v>3946</v>
      </c>
      <c r="B681" s="1159" t="s">
        <v>2212</v>
      </c>
      <c r="C681" s="1159" t="s">
        <v>3005</v>
      </c>
      <c r="D681" s="1159" t="s">
        <v>2212</v>
      </c>
      <c r="E681" s="1159" t="s">
        <v>3329</v>
      </c>
      <c r="F681" s="1159" t="s">
        <v>1000</v>
      </c>
      <c r="G681" s="1165">
        <v>38497.507582031198</v>
      </c>
      <c r="H681" s="1159"/>
      <c r="I681" s="1159" t="s">
        <v>3352</v>
      </c>
      <c r="J681" s="1166"/>
      <c r="K681" s="1167">
        <v>2.0999999999999998E-6</v>
      </c>
      <c r="L681" s="1168">
        <v>1890</v>
      </c>
      <c r="M681" s="1169" t="s">
        <v>3430</v>
      </c>
      <c r="N681" s="1170">
        <v>1.3679956758863759E-8</v>
      </c>
      <c r="O681" s="1171">
        <v>1.2589604570717125E-6</v>
      </c>
    </row>
    <row r="682" spans="1:15" hidden="1">
      <c r="A682" s="1159" t="s">
        <v>3947</v>
      </c>
      <c r="B682" s="1159" t="s">
        <v>2213</v>
      </c>
      <c r="C682" s="1159" t="s">
        <v>3006</v>
      </c>
      <c r="D682" s="1159" t="s">
        <v>2213</v>
      </c>
      <c r="E682" s="1159" t="s">
        <v>3329</v>
      </c>
      <c r="F682" s="1159" t="s">
        <v>3431</v>
      </c>
      <c r="G682" s="1165">
        <v>2806433.8196190102</v>
      </c>
      <c r="H682" s="1159"/>
      <c r="I682" s="1159" t="s">
        <v>3352</v>
      </c>
      <c r="J682" s="1166"/>
      <c r="K682" s="1167"/>
      <c r="L682" s="1168">
        <v>296</v>
      </c>
      <c r="M682" s="1169" t="s">
        <v>3430</v>
      </c>
      <c r="N682" s="1170" t="s">
        <v>3430</v>
      </c>
      <c r="O682" s="1171">
        <v>1.4373554779664617E-5</v>
      </c>
    </row>
    <row r="683" spans="1:15" hidden="1">
      <c r="A683" s="1159" t="s">
        <v>3947</v>
      </c>
      <c r="B683" s="1159" t="s">
        <v>2213</v>
      </c>
      <c r="C683" s="1159" t="s">
        <v>3006</v>
      </c>
      <c r="D683" s="1159" t="s">
        <v>2213</v>
      </c>
      <c r="E683" s="1159" t="s">
        <v>3329</v>
      </c>
      <c r="F683" s="1159" t="s">
        <v>1000</v>
      </c>
      <c r="G683" s="1165">
        <v>38009.409720390599</v>
      </c>
      <c r="H683" s="1159"/>
      <c r="I683" s="1159" t="s">
        <v>3352</v>
      </c>
      <c r="J683" s="1166"/>
      <c r="K683" s="1167"/>
      <c r="L683" s="1168">
        <v>5270</v>
      </c>
      <c r="M683" s="1169" t="s">
        <v>3430</v>
      </c>
      <c r="N683" s="1170" t="s">
        <v>3430</v>
      </c>
      <c r="O683" s="1171">
        <v>3.4659270095051185E-6</v>
      </c>
    </row>
    <row r="684" spans="1:15" hidden="1">
      <c r="A684" s="1159" t="s">
        <v>3947</v>
      </c>
      <c r="B684" s="1159" t="s">
        <v>2213</v>
      </c>
      <c r="C684" s="1159" t="s">
        <v>3006</v>
      </c>
      <c r="D684" s="1159" t="s">
        <v>2213</v>
      </c>
      <c r="E684" s="1159" t="s">
        <v>3329</v>
      </c>
      <c r="F684" s="1159" t="s">
        <v>991</v>
      </c>
      <c r="G684" s="1165">
        <v>570141.14583333302</v>
      </c>
      <c r="H684" s="1159"/>
      <c r="I684" s="1159" t="s">
        <v>3352</v>
      </c>
      <c r="J684" s="1166"/>
      <c r="K684" s="1167"/>
      <c r="L684" s="1168">
        <v>333</v>
      </c>
      <c r="M684" s="1169" t="s">
        <v>3430</v>
      </c>
      <c r="N684" s="1170" t="s">
        <v>3430</v>
      </c>
      <c r="O684" s="1171">
        <v>3.2850674408562268E-6</v>
      </c>
    </row>
    <row r="685" spans="1:15" hidden="1">
      <c r="A685" s="1159" t="s">
        <v>3948</v>
      </c>
      <c r="B685" s="1159" t="s">
        <v>2214</v>
      </c>
      <c r="C685" s="1159" t="s">
        <v>3007</v>
      </c>
      <c r="D685" s="1159" t="s">
        <v>2214</v>
      </c>
      <c r="E685" s="1159" t="s">
        <v>3329</v>
      </c>
      <c r="F685" s="1159" t="s">
        <v>3431</v>
      </c>
      <c r="G685" s="1165">
        <v>85174.143951536505</v>
      </c>
      <c r="H685" s="1159"/>
      <c r="I685" s="1159" t="s">
        <v>3352</v>
      </c>
      <c r="J685" s="1166"/>
      <c r="K685" s="1167">
        <v>4.3499999999999999E-8</v>
      </c>
      <c r="L685" s="1168">
        <v>4600</v>
      </c>
      <c r="M685" s="1169" t="s">
        <v>3430</v>
      </c>
      <c r="N685" s="1170">
        <v>6.2694558878123849E-10</v>
      </c>
      <c r="O685" s="1171">
        <v>6.7792754655248664E-6</v>
      </c>
    </row>
    <row r="686" spans="1:15" hidden="1">
      <c r="A686" s="1159" t="s">
        <v>3948</v>
      </c>
      <c r="B686" s="1159" t="s">
        <v>2214</v>
      </c>
      <c r="C686" s="1159" t="s">
        <v>3007</v>
      </c>
      <c r="D686" s="1159" t="s">
        <v>2214</v>
      </c>
      <c r="E686" s="1159" t="s">
        <v>3329</v>
      </c>
      <c r="F686" s="1159" t="s">
        <v>1000</v>
      </c>
      <c r="G686" s="1165">
        <v>4258.7071971354198</v>
      </c>
      <c r="H686" s="1159"/>
      <c r="I686" s="1159" t="s">
        <v>3352</v>
      </c>
      <c r="J686" s="1166"/>
      <c r="K686" s="1167">
        <v>6.3200000000000005E-7</v>
      </c>
      <c r="L686" s="1168">
        <v>67700</v>
      </c>
      <c r="M686" s="1169" t="s">
        <v>3430</v>
      </c>
      <c r="N686" s="1170">
        <v>4.5543633571112008E-10</v>
      </c>
      <c r="O686" s="1171">
        <v>4.988662488787648E-6</v>
      </c>
    </row>
    <row r="687" spans="1:15" hidden="1">
      <c r="A687" s="1159" t="s">
        <v>3948</v>
      </c>
      <c r="B687" s="1159" t="s">
        <v>2214</v>
      </c>
      <c r="C687" s="1159" t="s">
        <v>3007</v>
      </c>
      <c r="D687" s="1159" t="s">
        <v>2214</v>
      </c>
      <c r="E687" s="1159" t="s">
        <v>3329</v>
      </c>
      <c r="F687" s="1159" t="s">
        <v>991</v>
      </c>
      <c r="G687" s="1165">
        <v>63880.607948203098</v>
      </c>
      <c r="H687" s="1159"/>
      <c r="I687" s="1159" t="s">
        <v>3352</v>
      </c>
      <c r="J687" s="1166"/>
      <c r="K687" s="1167">
        <v>9.8900000000000005E-8</v>
      </c>
      <c r="L687" s="1168">
        <v>2660</v>
      </c>
      <c r="M687" s="1169" t="s">
        <v>3430</v>
      </c>
      <c r="N687" s="1170">
        <v>1.0690503226804973E-9</v>
      </c>
      <c r="O687" s="1171">
        <v>2.9401422935763526E-6</v>
      </c>
    </row>
    <row r="688" spans="1:15" hidden="1">
      <c r="A688" s="1159" t="s">
        <v>3797</v>
      </c>
      <c r="B688" s="1159" t="s">
        <v>457</v>
      </c>
      <c r="C688" s="1159" t="s">
        <v>3010</v>
      </c>
      <c r="D688" s="1159" t="s">
        <v>457</v>
      </c>
      <c r="E688" s="1159" t="s">
        <v>3313</v>
      </c>
      <c r="F688" s="1159" t="s">
        <v>3431</v>
      </c>
      <c r="G688" s="1165">
        <v>0</v>
      </c>
      <c r="H688" s="1159"/>
      <c r="I688" s="1159"/>
      <c r="J688" s="1166">
        <v>3.9099999999999999E-8</v>
      </c>
      <c r="K688" s="1167">
        <v>4.5200000000000002E-7</v>
      </c>
      <c r="L688" s="1168">
        <v>0.82699999999999996</v>
      </c>
      <c r="M688" s="1169">
        <v>0</v>
      </c>
      <c r="N688" s="1170">
        <v>0</v>
      </c>
      <c r="O688" s="1171">
        <v>7.2499190174729611E-4</v>
      </c>
    </row>
    <row r="689" spans="1:15" hidden="1">
      <c r="A689" s="1159" t="s">
        <v>3797</v>
      </c>
      <c r="B689" s="1159" t="s">
        <v>457</v>
      </c>
      <c r="C689" s="1159" t="s">
        <v>3010</v>
      </c>
      <c r="D689" s="1159" t="s">
        <v>457</v>
      </c>
      <c r="E689" s="1159" t="s">
        <v>3313</v>
      </c>
      <c r="F689" s="1159" t="s">
        <v>1000</v>
      </c>
      <c r="G689" s="1165">
        <v>413752.13231784297</v>
      </c>
      <c r="H689" s="1159"/>
      <c r="I689" s="1159"/>
      <c r="J689" s="1166">
        <v>6.8200000000000002E-8</v>
      </c>
      <c r="K689" s="1167">
        <v>6.9999999999999997E-7</v>
      </c>
      <c r="L689" s="1168">
        <v>14.6</v>
      </c>
      <c r="M689" s="1169">
        <v>8.3697767386109171E-8</v>
      </c>
      <c r="N689" s="1170">
        <v>4.9008465175181353E-8</v>
      </c>
      <c r="O689" s="1171">
        <v>8.7771593118123934E-6</v>
      </c>
    </row>
    <row r="690" spans="1:15" hidden="1">
      <c r="A690" s="1159" t="s">
        <v>3797</v>
      </c>
      <c r="B690" s="1159" t="s">
        <v>457</v>
      </c>
      <c r="C690" s="1159" t="s">
        <v>3009</v>
      </c>
      <c r="D690" s="1159" t="s">
        <v>457</v>
      </c>
      <c r="E690" s="1159" t="s">
        <v>3317</v>
      </c>
      <c r="F690" s="1159" t="s">
        <v>1000</v>
      </c>
      <c r="G690" s="1165">
        <v>419670.95693414402</v>
      </c>
      <c r="H690" s="1159"/>
      <c r="I690" s="1159"/>
      <c r="J690" s="1166">
        <v>6.8200000000000002E-8</v>
      </c>
      <c r="K690" s="1167">
        <v>6.9999999999999997E-7</v>
      </c>
      <c r="L690" s="1168">
        <v>14.6</v>
      </c>
      <c r="M690" s="1169">
        <v>8.4895084251061989E-8</v>
      </c>
      <c r="N690" s="1170">
        <v>4.9709543157453025E-8</v>
      </c>
      <c r="O690" s="1171">
        <v>2.0553881584326056E-5</v>
      </c>
    </row>
    <row r="691" spans="1:15" hidden="1">
      <c r="A691" s="1159" t="s">
        <v>3797</v>
      </c>
      <c r="B691" s="1159" t="s">
        <v>457</v>
      </c>
      <c r="C691" s="1159" t="s">
        <v>3008</v>
      </c>
      <c r="D691" s="1159" t="s">
        <v>457</v>
      </c>
      <c r="E691" s="1159"/>
      <c r="F691" s="1159" t="s">
        <v>991</v>
      </c>
      <c r="G691" s="1165">
        <v>167217689.97357899</v>
      </c>
      <c r="H691" s="1159"/>
      <c r="I691" s="1159"/>
      <c r="J691" s="1166">
        <v>6.6699999999999995E-8</v>
      </c>
      <c r="K691" s="1167">
        <v>7.8000000000000005E-7</v>
      </c>
      <c r="L691" s="1168">
        <v>9.7000000000000003E-2</v>
      </c>
      <c r="M691" s="1169">
        <v>3.3082422771006116E-5</v>
      </c>
      <c r="N691" s="1170">
        <v>2.2070371270256794E-5</v>
      </c>
      <c r="O691" s="1171">
        <v>5.2048331953096083E-6</v>
      </c>
    </row>
    <row r="692" spans="1:15" hidden="1">
      <c r="A692" s="1159" t="s">
        <v>3951</v>
      </c>
      <c r="B692" s="1159" t="s">
        <v>2215</v>
      </c>
      <c r="C692" s="1159" t="s">
        <v>3011</v>
      </c>
      <c r="D692" s="1159" t="s">
        <v>2215</v>
      </c>
      <c r="E692" s="1159" t="s">
        <v>3329</v>
      </c>
      <c r="F692" s="1159" t="s">
        <v>1000</v>
      </c>
      <c r="G692" s="1165">
        <v>107197.650448828</v>
      </c>
      <c r="H692" s="1159"/>
      <c r="I692" s="1159" t="s">
        <v>3352</v>
      </c>
      <c r="J692" s="1166"/>
      <c r="K692" s="1167"/>
      <c r="L692" s="1168">
        <v>368000</v>
      </c>
      <c r="M692" s="1169" t="s">
        <v>3430</v>
      </c>
      <c r="N692" s="1170" t="s">
        <v>3430</v>
      </c>
      <c r="O692" s="1171">
        <v>6.8257559670986581E-4</v>
      </c>
    </row>
    <row r="693" spans="1:15" hidden="1">
      <c r="A693" s="1159" t="s">
        <v>3951</v>
      </c>
      <c r="B693" s="1159" t="s">
        <v>2215</v>
      </c>
      <c r="C693" s="1159" t="s">
        <v>3011</v>
      </c>
      <c r="D693" s="1159" t="s">
        <v>2215</v>
      </c>
      <c r="E693" s="1159" t="s">
        <v>3329</v>
      </c>
      <c r="F693" s="1159" t="s">
        <v>3431</v>
      </c>
      <c r="G693" s="1165">
        <v>2143953.0093177101</v>
      </c>
      <c r="H693" s="1159"/>
      <c r="I693" s="1159" t="s">
        <v>3352</v>
      </c>
      <c r="J693" s="1166"/>
      <c r="K693" s="1167"/>
      <c r="L693" s="1168">
        <v>15800</v>
      </c>
      <c r="M693" s="1169" t="s">
        <v>3430</v>
      </c>
      <c r="N693" s="1170" t="s">
        <v>3430</v>
      </c>
      <c r="O693" s="1171">
        <v>5.8612469726804131E-4</v>
      </c>
    </row>
    <row r="694" spans="1:15" hidden="1">
      <c r="A694" s="1159" t="s">
        <v>3951</v>
      </c>
      <c r="B694" s="1159" t="s">
        <v>2215</v>
      </c>
      <c r="C694" s="1159" t="s">
        <v>3011</v>
      </c>
      <c r="D694" s="1159" t="s">
        <v>2215</v>
      </c>
      <c r="E694" s="1159" t="s">
        <v>3329</v>
      </c>
      <c r="F694" s="1159" t="s">
        <v>991</v>
      </c>
      <c r="G694" s="1165">
        <v>1607964.75698255</v>
      </c>
      <c r="H694" s="1159"/>
      <c r="I694" s="1159" t="s">
        <v>3352</v>
      </c>
      <c r="J694" s="1166"/>
      <c r="K694" s="1167"/>
      <c r="L694" s="1168">
        <v>5700</v>
      </c>
      <c r="M694" s="1169" t="s">
        <v>3430</v>
      </c>
      <c r="N694" s="1170" t="s">
        <v>3430</v>
      </c>
      <c r="O694" s="1171">
        <v>1.585875367602496E-4</v>
      </c>
    </row>
    <row r="695" spans="1:15" hidden="1">
      <c r="A695" s="1159" t="s">
        <v>3952</v>
      </c>
      <c r="B695" s="1159" t="s">
        <v>2216</v>
      </c>
      <c r="C695" s="1159" t="s">
        <v>3012</v>
      </c>
      <c r="D695" s="1159" t="s">
        <v>2216</v>
      </c>
      <c r="E695" s="1159" t="s">
        <v>3329</v>
      </c>
      <c r="F695" s="1159" t="s">
        <v>3431</v>
      </c>
      <c r="G695" s="1165">
        <v>7765806.1317825504</v>
      </c>
      <c r="H695" s="1172"/>
      <c r="I695" s="1159" t="s">
        <v>3352</v>
      </c>
      <c r="J695" s="1166"/>
      <c r="K695" s="1167"/>
      <c r="L695" s="1168">
        <v>88</v>
      </c>
      <c r="M695" s="1169" t="s">
        <v>3430</v>
      </c>
      <c r="N695" s="1170" t="s">
        <v>3430</v>
      </c>
      <c r="O695" s="1171">
        <v>1.1824611716027584E-5</v>
      </c>
    </row>
    <row r="696" spans="1:15" hidden="1">
      <c r="A696" s="1159" t="s">
        <v>3952</v>
      </c>
      <c r="B696" s="1159" t="s">
        <v>2216</v>
      </c>
      <c r="C696" s="1159" t="s">
        <v>3012</v>
      </c>
      <c r="D696" s="1159" t="s">
        <v>2216</v>
      </c>
      <c r="E696" s="1159" t="s">
        <v>3329</v>
      </c>
      <c r="F696" s="1159" t="s">
        <v>991</v>
      </c>
      <c r="G696" s="1165">
        <v>1628151.8863353401</v>
      </c>
      <c r="H696" s="1172"/>
      <c r="I696" s="1159" t="s">
        <v>3352</v>
      </c>
      <c r="J696" s="1166"/>
      <c r="K696" s="1167"/>
      <c r="L696" s="1168">
        <v>42.8</v>
      </c>
      <c r="M696" s="1169" t="s">
        <v>3430</v>
      </c>
      <c r="N696" s="1170" t="s">
        <v>3430</v>
      </c>
      <c r="O696" s="1171">
        <v>1.2057474659368234E-6</v>
      </c>
    </row>
    <row r="697" spans="1:15" hidden="1">
      <c r="A697" s="1159" t="s">
        <v>3952</v>
      </c>
      <c r="B697" s="1159" t="s">
        <v>2216</v>
      </c>
      <c r="C697" s="1159" t="s">
        <v>3012</v>
      </c>
      <c r="D697" s="1159" t="s">
        <v>2216</v>
      </c>
      <c r="E697" s="1159" t="s">
        <v>3329</v>
      </c>
      <c r="F697" s="1159" t="s">
        <v>1000</v>
      </c>
      <c r="G697" s="1165">
        <v>108543.459106589</v>
      </c>
      <c r="H697" s="1172"/>
      <c r="I697" s="1159" t="s">
        <v>3352</v>
      </c>
      <c r="J697" s="1166"/>
      <c r="K697" s="1167"/>
      <c r="L697" s="1168">
        <v>424</v>
      </c>
      <c r="M697" s="1169" t="s">
        <v>3430</v>
      </c>
      <c r="N697" s="1170" t="s">
        <v>3430</v>
      </c>
      <c r="O697" s="1171">
        <v>7.9631919881612162E-7</v>
      </c>
    </row>
    <row r="698" spans="1:15" hidden="1">
      <c r="A698" s="1159" t="s">
        <v>3953</v>
      </c>
      <c r="B698" s="1159" t="s">
        <v>2652</v>
      </c>
      <c r="C698" s="1159"/>
      <c r="D698" s="1159"/>
      <c r="E698" s="1159" t="s">
        <v>3315</v>
      </c>
      <c r="F698" s="1159" t="s">
        <v>991</v>
      </c>
      <c r="G698" s="1165">
        <v>2215891.8264426598</v>
      </c>
      <c r="H698" s="1159"/>
      <c r="I698" s="1159" t="s">
        <v>3352</v>
      </c>
      <c r="J698" s="1166"/>
      <c r="K698" s="1167"/>
      <c r="L698" s="1168"/>
      <c r="M698" s="1169" t="s">
        <v>3430</v>
      </c>
      <c r="N698" s="1170" t="s">
        <v>3430</v>
      </c>
      <c r="O698" s="1171" t="s">
        <v>3430</v>
      </c>
    </row>
    <row r="699" spans="1:15" hidden="1">
      <c r="A699" s="1159" t="s">
        <v>3953</v>
      </c>
      <c r="B699" s="1159" t="s">
        <v>2652</v>
      </c>
      <c r="C699" s="1159"/>
      <c r="D699" s="1159"/>
      <c r="E699" s="1159" t="s">
        <v>3315</v>
      </c>
      <c r="F699" s="1159" t="s">
        <v>3431</v>
      </c>
      <c r="G699" s="1165">
        <v>10665323.168524999</v>
      </c>
      <c r="H699" s="1159"/>
      <c r="I699" s="1159" t="s">
        <v>3352</v>
      </c>
      <c r="J699" s="1166"/>
      <c r="K699" s="1167"/>
      <c r="L699" s="1168"/>
      <c r="M699" s="1169" t="s">
        <v>3430</v>
      </c>
      <c r="N699" s="1170" t="s">
        <v>3430</v>
      </c>
      <c r="O699" s="1171" t="s">
        <v>3430</v>
      </c>
    </row>
    <row r="700" spans="1:15" hidden="1">
      <c r="A700" s="1159" t="s">
        <v>3953</v>
      </c>
      <c r="B700" s="1159" t="s">
        <v>2652</v>
      </c>
      <c r="C700" s="1159"/>
      <c r="D700" s="1159"/>
      <c r="E700" s="1159" t="s">
        <v>3315</v>
      </c>
      <c r="F700" s="1159" t="s">
        <v>1000</v>
      </c>
      <c r="G700" s="1165">
        <v>147726.12176911501</v>
      </c>
      <c r="H700" s="1159"/>
      <c r="I700" s="1159" t="s">
        <v>3352</v>
      </c>
      <c r="J700" s="1166"/>
      <c r="K700" s="1167"/>
      <c r="L700" s="1168"/>
      <c r="M700" s="1169" t="s">
        <v>3430</v>
      </c>
      <c r="N700" s="1170" t="s">
        <v>3430</v>
      </c>
      <c r="O700" s="1171" t="s">
        <v>3430</v>
      </c>
    </row>
    <row r="701" spans="1:15" hidden="1">
      <c r="A701" s="1159" t="s">
        <v>3949</v>
      </c>
      <c r="B701" s="1159" t="s">
        <v>2217</v>
      </c>
      <c r="C701" s="1159" t="s">
        <v>3013</v>
      </c>
      <c r="D701" s="1159" t="s">
        <v>2217</v>
      </c>
      <c r="E701" s="1159" t="s">
        <v>3329</v>
      </c>
      <c r="F701" s="1159" t="s">
        <v>1000</v>
      </c>
      <c r="G701" s="1165">
        <v>15518.5707015104</v>
      </c>
      <c r="H701" s="1159"/>
      <c r="I701" s="1159" t="s">
        <v>3352</v>
      </c>
      <c r="J701" s="1166">
        <v>2.1800000000000001E-5</v>
      </c>
      <c r="K701" s="1167">
        <v>6.1600000000000007E-5</v>
      </c>
      <c r="L701" s="1168">
        <v>726000</v>
      </c>
      <c r="M701" s="1169">
        <v>1.0034539956502182E-6</v>
      </c>
      <c r="N701" s="1170">
        <v>1.6175780611184837E-7</v>
      </c>
      <c r="O701" s="1171">
        <v>4.9107025298535879E-5</v>
      </c>
    </row>
    <row r="702" spans="1:15" hidden="1">
      <c r="A702" s="1159" t="s">
        <v>3949</v>
      </c>
      <c r="B702" s="1159" t="s">
        <v>2217</v>
      </c>
      <c r="C702" s="1159" t="s">
        <v>3013</v>
      </c>
      <c r="D702" s="1159" t="s">
        <v>2217</v>
      </c>
      <c r="E702" s="1159" t="s">
        <v>3329</v>
      </c>
      <c r="F702" s="1159" t="s">
        <v>991</v>
      </c>
      <c r="G702" s="1165">
        <v>232778.560516875</v>
      </c>
      <c r="H702" s="1159"/>
      <c r="I702" s="1159" t="s">
        <v>3352</v>
      </c>
      <c r="J702" s="1166">
        <v>2.3099999999999999E-6</v>
      </c>
      <c r="K702" s="1167">
        <v>4.9499999999999997E-5</v>
      </c>
      <c r="L702" s="1168">
        <v>36100</v>
      </c>
      <c r="M702" s="1169">
        <v>1.5949394930466313E-6</v>
      </c>
      <c r="N702" s="1170">
        <v>1.9497592700497503E-6</v>
      </c>
      <c r="O702" s="1171">
        <v>1.2228329120302645E-4</v>
      </c>
    </row>
    <row r="703" spans="1:15" hidden="1">
      <c r="A703" s="1159" t="s">
        <v>3949</v>
      </c>
      <c r="B703" s="1159" t="s">
        <v>2217</v>
      </c>
      <c r="C703" s="1159" t="s">
        <v>3013</v>
      </c>
      <c r="D703" s="1159" t="s">
        <v>2217</v>
      </c>
      <c r="E703" s="1159" t="s">
        <v>3329</v>
      </c>
      <c r="F703" s="1159" t="s">
        <v>3431</v>
      </c>
      <c r="G703" s="1165">
        <v>310371.414040156</v>
      </c>
      <c r="H703" s="1159"/>
      <c r="I703" s="1159" t="s">
        <v>3352</v>
      </c>
      <c r="J703" s="1166">
        <v>4.25E-6</v>
      </c>
      <c r="K703" s="1167">
        <v>1.2799999999999999E-5</v>
      </c>
      <c r="L703" s="1168">
        <v>135000</v>
      </c>
      <c r="M703" s="1169">
        <v>3.9125499831652459E-6</v>
      </c>
      <c r="N703" s="1170">
        <v>6.7224023321364356E-7</v>
      </c>
      <c r="O703" s="1171">
        <v>2.1594887599184426E-4</v>
      </c>
    </row>
    <row r="704" spans="1:15" hidden="1">
      <c r="A704" s="1159" t="s">
        <v>3955</v>
      </c>
      <c r="B704" s="1159" t="s">
        <v>2653</v>
      </c>
      <c r="C704" s="1159"/>
      <c r="D704" s="1159"/>
      <c r="E704" s="1159" t="s">
        <v>3334</v>
      </c>
      <c r="F704" s="1159" t="s">
        <v>1000</v>
      </c>
      <c r="G704" s="1165">
        <v>2657282.6654628599</v>
      </c>
      <c r="H704" s="1159"/>
      <c r="I704" s="1159"/>
      <c r="J704" s="1166"/>
      <c r="K704" s="1167"/>
      <c r="L704" s="1168"/>
      <c r="M704" s="1169" t="s">
        <v>3430</v>
      </c>
      <c r="N704" s="1170" t="s">
        <v>3430</v>
      </c>
      <c r="O704" s="1171" t="s">
        <v>3430</v>
      </c>
    </row>
    <row r="705" spans="1:15" hidden="1">
      <c r="A705" s="1159" t="s">
        <v>3771</v>
      </c>
      <c r="B705" s="1159" t="s">
        <v>2218</v>
      </c>
      <c r="C705" s="1159" t="s">
        <v>3014</v>
      </c>
      <c r="D705" s="1159" t="s">
        <v>2218</v>
      </c>
      <c r="E705" s="1159" t="s">
        <v>3329</v>
      </c>
      <c r="F705" s="1159" t="s">
        <v>3431</v>
      </c>
      <c r="G705" s="1165">
        <v>618246.07871822896</v>
      </c>
      <c r="H705" s="1159"/>
      <c r="I705" s="1159" t="s">
        <v>3352</v>
      </c>
      <c r="J705" s="1166">
        <v>1.08E-5</v>
      </c>
      <c r="K705" s="1167">
        <v>1.01E-4</v>
      </c>
      <c r="L705" s="1168">
        <v>9190</v>
      </c>
      <c r="M705" s="1169">
        <v>1.9804978706867993E-5</v>
      </c>
      <c r="N705" s="1170">
        <v>1.0566120542235221E-5</v>
      </c>
      <c r="O705" s="1171">
        <v>7.5654272684238993E-2</v>
      </c>
    </row>
    <row r="706" spans="1:15" hidden="1">
      <c r="A706" s="1159" t="s">
        <v>3771</v>
      </c>
      <c r="B706" s="1159" t="s">
        <v>2218</v>
      </c>
      <c r="C706" s="1159" t="s">
        <v>3014</v>
      </c>
      <c r="D706" s="1159" t="s">
        <v>2218</v>
      </c>
      <c r="E706" s="1159" t="s">
        <v>3329</v>
      </c>
      <c r="F706" s="1159" t="s">
        <v>991</v>
      </c>
      <c r="G706" s="1165">
        <v>463684.55910390598</v>
      </c>
      <c r="H706" s="1159"/>
      <c r="I706" s="1159" t="s">
        <v>3352</v>
      </c>
      <c r="J706" s="1166">
        <v>3.2400000000000001E-5</v>
      </c>
      <c r="K706" s="1167">
        <v>3.0200000000000002E-4</v>
      </c>
      <c r="L706" s="1168">
        <v>18500</v>
      </c>
      <c r="M706" s="1169">
        <v>4.4561202096722152E-5</v>
      </c>
      <c r="N706" s="1170">
        <v>2.3695309932207651E-5</v>
      </c>
      <c r="O706" s="1171">
        <v>6.1884250311491999E-5</v>
      </c>
    </row>
    <row r="707" spans="1:15" hidden="1">
      <c r="A707" s="1159" t="s">
        <v>3771</v>
      </c>
      <c r="B707" s="1159" t="s">
        <v>2218</v>
      </c>
      <c r="C707" s="1159" t="s">
        <v>3014</v>
      </c>
      <c r="D707" s="1159" t="s">
        <v>2218</v>
      </c>
      <c r="E707" s="1159" t="s">
        <v>3329</v>
      </c>
      <c r="F707" s="1159" t="s">
        <v>1000</v>
      </c>
      <c r="G707" s="1165">
        <v>30912.303948958299</v>
      </c>
      <c r="H707" s="1159"/>
      <c r="I707" s="1159" t="s">
        <v>3352</v>
      </c>
      <c r="J707" s="1166">
        <v>5.6099999999999998E-4</v>
      </c>
      <c r="K707" s="1167">
        <v>5.2199999999999998E-3</v>
      </c>
      <c r="L707" s="1168">
        <v>484000</v>
      </c>
      <c r="M707" s="1169">
        <v>5.1437930829825378E-5</v>
      </c>
      <c r="N707" s="1170">
        <v>2.7304529333537941E-5</v>
      </c>
      <c r="O707" s="1171">
        <v>1.9453955808726645E-5</v>
      </c>
    </row>
    <row r="708" spans="1:15" hidden="1">
      <c r="A708" s="1159" t="s">
        <v>3754</v>
      </c>
      <c r="B708" s="1159" t="s">
        <v>2219</v>
      </c>
      <c r="C708" s="1159" t="s">
        <v>3015</v>
      </c>
      <c r="D708" s="1159" t="s">
        <v>2219</v>
      </c>
      <c r="E708" s="1159" t="s">
        <v>3313</v>
      </c>
      <c r="F708" s="1159" t="s">
        <v>3431</v>
      </c>
      <c r="G708" s="1165">
        <v>0</v>
      </c>
      <c r="H708" s="1159"/>
      <c r="I708" s="1159"/>
      <c r="J708" s="1166">
        <v>1.22E-4</v>
      </c>
      <c r="K708" s="1167">
        <v>2.7700000000000001E-4</v>
      </c>
      <c r="L708" s="1168">
        <v>5160</v>
      </c>
      <c r="M708" s="1169">
        <v>0</v>
      </c>
      <c r="N708" s="1170">
        <v>0</v>
      </c>
      <c r="O708" s="1171">
        <v>1.7320074237090854E-5</v>
      </c>
    </row>
    <row r="709" spans="1:15" hidden="1">
      <c r="A709" s="1159" t="s">
        <v>3754</v>
      </c>
      <c r="B709" s="1159" t="s">
        <v>2219</v>
      </c>
      <c r="C709" s="1159" t="s">
        <v>3015</v>
      </c>
      <c r="D709" s="1159" t="s">
        <v>2219</v>
      </c>
      <c r="E709" s="1159" t="s">
        <v>3313</v>
      </c>
      <c r="F709" s="1159" t="s">
        <v>991</v>
      </c>
      <c r="G709" s="1165">
        <v>0</v>
      </c>
      <c r="H709" s="1159"/>
      <c r="I709" s="1159"/>
      <c r="J709" s="1166">
        <v>4.8700000000000002E-4</v>
      </c>
      <c r="K709" s="1167">
        <v>1.1100000000000001E-3</v>
      </c>
      <c r="L709" s="1168">
        <v>6800</v>
      </c>
      <c r="M709" s="1169">
        <v>0</v>
      </c>
      <c r="N709" s="1170">
        <v>0</v>
      </c>
      <c r="O709" s="1171">
        <v>1.9922627969768248E-6</v>
      </c>
    </row>
    <row r="710" spans="1:15" hidden="1">
      <c r="A710" s="1159" t="s">
        <v>3754</v>
      </c>
      <c r="B710" s="1159" t="s">
        <v>2219</v>
      </c>
      <c r="C710" s="1159" t="s">
        <v>3015</v>
      </c>
      <c r="D710" s="1159" t="s">
        <v>2219</v>
      </c>
      <c r="E710" s="1159" t="s">
        <v>3317</v>
      </c>
      <c r="F710" s="1159" t="s">
        <v>1000</v>
      </c>
      <c r="G710" s="1165">
        <v>0.900616169927833</v>
      </c>
      <c r="H710" s="1159"/>
      <c r="I710" s="1159"/>
      <c r="J710" s="1166">
        <v>9.5200000000000007E-3</v>
      </c>
      <c r="K710" s="1167">
        <v>2.1600000000000001E-2</v>
      </c>
      <c r="L710" s="1168">
        <v>614000</v>
      </c>
      <c r="M710" s="1169">
        <v>2.5431146656035946E-8</v>
      </c>
      <c r="N710" s="1170">
        <v>3.2917459355664555E-9</v>
      </c>
      <c r="O710" s="1171">
        <v>4.1833829803480096E-6</v>
      </c>
    </row>
    <row r="711" spans="1:15" hidden="1">
      <c r="A711" s="1159" t="s">
        <v>3754</v>
      </c>
      <c r="B711" s="1159" t="s">
        <v>2219</v>
      </c>
      <c r="C711" s="1159" t="s">
        <v>3015</v>
      </c>
      <c r="D711" s="1159" t="s">
        <v>2219</v>
      </c>
      <c r="E711" s="1159" t="s">
        <v>3313</v>
      </c>
      <c r="F711" s="1159" t="s">
        <v>1000</v>
      </c>
      <c r="G711" s="1165">
        <v>9002.2497473868207</v>
      </c>
      <c r="H711" s="1159"/>
      <c r="I711" s="1159"/>
      <c r="J711" s="1166">
        <v>9.5200000000000007E-3</v>
      </c>
      <c r="K711" s="1167">
        <v>2.1600000000000001E-2</v>
      </c>
      <c r="L711" s="1168">
        <v>614000</v>
      </c>
      <c r="M711" s="1169">
        <v>2.5420100282943142E-4</v>
      </c>
      <c r="N711" s="1170">
        <v>3.2903161198281889E-5</v>
      </c>
      <c r="O711" s="1171">
        <v>2.0283004317702251E-5</v>
      </c>
    </row>
    <row r="712" spans="1:15" hidden="1">
      <c r="A712" s="1159" t="s">
        <v>3959</v>
      </c>
      <c r="B712" s="1159" t="s">
        <v>2220</v>
      </c>
      <c r="C712" s="1159" t="s">
        <v>3016</v>
      </c>
      <c r="D712" s="1159" t="s">
        <v>2220</v>
      </c>
      <c r="E712" s="1159" t="s">
        <v>3329</v>
      </c>
      <c r="F712" s="1159" t="s">
        <v>1000</v>
      </c>
      <c r="G712" s="1165">
        <v>39327.867811927099</v>
      </c>
      <c r="H712" s="1159"/>
      <c r="I712" s="1159" t="s">
        <v>3352</v>
      </c>
      <c r="J712" s="1166"/>
      <c r="K712" s="1167"/>
      <c r="L712" s="1168">
        <v>119000</v>
      </c>
      <c r="M712" s="1169" t="s">
        <v>3430</v>
      </c>
      <c r="N712" s="1170" t="s">
        <v>3430</v>
      </c>
      <c r="O712" s="1171">
        <v>8.0977624967614194E-5</v>
      </c>
    </row>
    <row r="713" spans="1:15" hidden="1">
      <c r="A713" s="1159" t="s">
        <v>3959</v>
      </c>
      <c r="B713" s="1159" t="s">
        <v>2220</v>
      </c>
      <c r="C713" s="1159" t="s">
        <v>3016</v>
      </c>
      <c r="D713" s="1159" t="s">
        <v>2220</v>
      </c>
      <c r="E713" s="1159" t="s">
        <v>3329</v>
      </c>
      <c r="F713" s="1159" t="s">
        <v>991</v>
      </c>
      <c r="G713" s="1165">
        <v>589918.01715341199</v>
      </c>
      <c r="H713" s="1159"/>
      <c r="I713" s="1159" t="s">
        <v>3352</v>
      </c>
      <c r="J713" s="1166"/>
      <c r="K713" s="1167"/>
      <c r="L713" s="1168">
        <v>5050</v>
      </c>
      <c r="M713" s="1169" t="s">
        <v>3430</v>
      </c>
      <c r="N713" s="1170" t="s">
        <v>3430</v>
      </c>
      <c r="O713" s="1171">
        <v>5.154668143724101E-5</v>
      </c>
    </row>
    <row r="714" spans="1:15" hidden="1">
      <c r="A714" s="1159" t="s">
        <v>3959</v>
      </c>
      <c r="B714" s="1159" t="s">
        <v>2220</v>
      </c>
      <c r="C714" s="1159" t="s">
        <v>3016</v>
      </c>
      <c r="D714" s="1159" t="s">
        <v>2220</v>
      </c>
      <c r="E714" s="1159" t="s">
        <v>3329</v>
      </c>
      <c r="F714" s="1159" t="s">
        <v>3431</v>
      </c>
      <c r="G714" s="1165">
        <v>786557.35620143195</v>
      </c>
      <c r="H714" s="1159"/>
      <c r="I714" s="1159" t="s">
        <v>3352</v>
      </c>
      <c r="J714" s="1166"/>
      <c r="K714" s="1167"/>
      <c r="L714" s="1168">
        <v>1920</v>
      </c>
      <c r="M714" s="1169" t="s">
        <v>3430</v>
      </c>
      <c r="N714" s="1170" t="s">
        <v>3430</v>
      </c>
      <c r="O714" s="1171">
        <v>2.6130594946299795E-5</v>
      </c>
    </row>
    <row r="715" spans="1:15" hidden="1">
      <c r="A715" s="1159" t="s">
        <v>3960</v>
      </c>
      <c r="B715" s="1159" t="s">
        <v>2221</v>
      </c>
      <c r="C715" s="1159" t="s">
        <v>3017</v>
      </c>
      <c r="D715" s="1159" t="s">
        <v>2221</v>
      </c>
      <c r="E715" s="1159" t="s">
        <v>3329</v>
      </c>
      <c r="F715" s="1159" t="s">
        <v>3431</v>
      </c>
      <c r="G715" s="1165">
        <v>1061614.22523219</v>
      </c>
      <c r="H715" s="1172"/>
      <c r="I715" s="1159" t="s">
        <v>3352</v>
      </c>
      <c r="J715" s="1166"/>
      <c r="K715" s="1167"/>
      <c r="L715" s="1168">
        <v>527</v>
      </c>
      <c r="M715" s="1169" t="s">
        <v>3430</v>
      </c>
      <c r="N715" s="1170" t="s">
        <v>3430</v>
      </c>
      <c r="O715" s="1171">
        <v>9.6804381966847488E-6</v>
      </c>
    </row>
    <row r="716" spans="1:15" hidden="1">
      <c r="A716" s="1159" t="s">
        <v>3960</v>
      </c>
      <c r="B716" s="1159" t="s">
        <v>2221</v>
      </c>
      <c r="C716" s="1159" t="s">
        <v>3017</v>
      </c>
      <c r="D716" s="1159" t="s">
        <v>2221</v>
      </c>
      <c r="E716" s="1159" t="s">
        <v>3329</v>
      </c>
      <c r="F716" s="1159" t="s">
        <v>1000</v>
      </c>
      <c r="G716" s="1165">
        <v>15346.459348046899</v>
      </c>
      <c r="H716" s="1172"/>
      <c r="I716" s="1159" t="s">
        <v>3352</v>
      </c>
      <c r="J716" s="1166"/>
      <c r="K716" s="1167"/>
      <c r="L716" s="1168">
        <v>10500</v>
      </c>
      <c r="M716" s="1169" t="s">
        <v>3430</v>
      </c>
      <c r="N716" s="1170" t="s">
        <v>3430</v>
      </c>
      <c r="O716" s="1171">
        <v>2.7881437712530868E-6</v>
      </c>
    </row>
    <row r="717" spans="1:15" hidden="1">
      <c r="A717" s="1159" t="s">
        <v>3960</v>
      </c>
      <c r="B717" s="1159" t="s">
        <v>2221</v>
      </c>
      <c r="C717" s="1159" t="s">
        <v>3017</v>
      </c>
      <c r="D717" s="1159" t="s">
        <v>2221</v>
      </c>
      <c r="E717" s="1159" t="s">
        <v>3329</v>
      </c>
      <c r="F717" s="1159" t="s">
        <v>991</v>
      </c>
      <c r="G717" s="1165">
        <v>230196.890234297</v>
      </c>
      <c r="H717" s="1172"/>
      <c r="I717" s="1159" t="s">
        <v>3352</v>
      </c>
      <c r="J717" s="1166"/>
      <c r="K717" s="1167"/>
      <c r="L717" s="1168">
        <v>181</v>
      </c>
      <c r="M717" s="1169" t="s">
        <v>3430</v>
      </c>
      <c r="N717" s="1170" t="s">
        <v>3430</v>
      </c>
      <c r="O717" s="1171">
        <v>7.2093431803801339E-7</v>
      </c>
    </row>
    <row r="718" spans="1:15" hidden="1">
      <c r="A718" s="1159" t="s">
        <v>3961</v>
      </c>
      <c r="B718" s="1159" t="s">
        <v>2222</v>
      </c>
      <c r="C718" s="1159" t="s">
        <v>3018</v>
      </c>
      <c r="D718" s="1159" t="s">
        <v>2222</v>
      </c>
      <c r="E718" s="1159" t="s">
        <v>3329</v>
      </c>
      <c r="F718" s="1159" t="s">
        <v>1000</v>
      </c>
      <c r="G718" s="1165">
        <v>2051.7912588541699</v>
      </c>
      <c r="H718" s="1159"/>
      <c r="I718" s="1159" t="s">
        <v>3352</v>
      </c>
      <c r="J718" s="1166"/>
      <c r="K718" s="1167">
        <v>9.2799999999999992E-6</v>
      </c>
      <c r="L718" s="1168">
        <v>12000000</v>
      </c>
      <c r="M718" s="1169" t="s">
        <v>3430</v>
      </c>
      <c r="N718" s="1170">
        <v>3.221914179828612E-9</v>
      </c>
      <c r="O718" s="1171">
        <v>4.260220653074866E-4</v>
      </c>
    </row>
    <row r="719" spans="1:15" hidden="1">
      <c r="A719" s="1159" t="s">
        <v>3961</v>
      </c>
      <c r="B719" s="1159" t="s">
        <v>2222</v>
      </c>
      <c r="C719" s="1159" t="s">
        <v>3018</v>
      </c>
      <c r="D719" s="1159" t="s">
        <v>2222</v>
      </c>
      <c r="E719" s="1159" t="s">
        <v>3329</v>
      </c>
      <c r="F719" s="1159" t="s">
        <v>991</v>
      </c>
      <c r="G719" s="1165">
        <v>30776.868879974001</v>
      </c>
      <c r="H719" s="1159"/>
      <c r="I719" s="1159" t="s">
        <v>3352</v>
      </c>
      <c r="J719" s="1166"/>
      <c r="K719" s="1167">
        <v>1.6899999999999999E-6</v>
      </c>
      <c r="L719" s="1168">
        <v>282000</v>
      </c>
      <c r="M719" s="1169" t="s">
        <v>3430</v>
      </c>
      <c r="N719" s="1170">
        <v>8.8012418589571557E-9</v>
      </c>
      <c r="O719" s="1171">
        <v>1.5017277800703861E-4</v>
      </c>
    </row>
    <row r="720" spans="1:15" hidden="1">
      <c r="A720" s="1159" t="s">
        <v>3961</v>
      </c>
      <c r="B720" s="1159" t="s">
        <v>2222</v>
      </c>
      <c r="C720" s="1159" t="s">
        <v>3018</v>
      </c>
      <c r="D720" s="1159" t="s">
        <v>2222</v>
      </c>
      <c r="E720" s="1159" t="s">
        <v>3329</v>
      </c>
      <c r="F720" s="1159" t="s">
        <v>3431</v>
      </c>
      <c r="G720" s="1165">
        <v>41035.825174088503</v>
      </c>
      <c r="H720" s="1159"/>
      <c r="I720" s="1159" t="s">
        <v>3352</v>
      </c>
      <c r="J720" s="1166"/>
      <c r="K720" s="1167">
        <v>1.3199999999999999E-7</v>
      </c>
      <c r="L720" s="1168">
        <v>170000</v>
      </c>
      <c r="M720" s="1169" t="s">
        <v>3430</v>
      </c>
      <c r="N720" s="1170">
        <v>9.1657903384986615E-10</v>
      </c>
      <c r="O720" s="1171">
        <v>1.2070625182831176E-4</v>
      </c>
    </row>
    <row r="721" spans="1:15" hidden="1">
      <c r="A721" s="1159" t="s">
        <v>3962</v>
      </c>
      <c r="B721" s="1159" t="s">
        <v>2223</v>
      </c>
      <c r="C721" s="1159" t="s">
        <v>3019</v>
      </c>
      <c r="D721" s="1159" t="s">
        <v>2223</v>
      </c>
      <c r="E721" s="1159" t="s">
        <v>3329</v>
      </c>
      <c r="F721" s="1159" t="s">
        <v>1000</v>
      </c>
      <c r="G721" s="1165">
        <v>32999.000069114598</v>
      </c>
      <c r="H721" s="1159"/>
      <c r="I721" s="1159" t="s">
        <v>3352</v>
      </c>
      <c r="J721" s="1166"/>
      <c r="K721" s="1167"/>
      <c r="L721" s="1168">
        <v>1250</v>
      </c>
      <c r="M721" s="1169" t="s">
        <v>3430</v>
      </c>
      <c r="N721" s="1170" t="s">
        <v>3430</v>
      </c>
      <c r="O721" s="1171">
        <v>7.1372098352779696E-7</v>
      </c>
    </row>
    <row r="722" spans="1:15" hidden="1">
      <c r="A722" s="1159" t="s">
        <v>3962</v>
      </c>
      <c r="B722" s="1159" t="s">
        <v>2223</v>
      </c>
      <c r="C722" s="1159" t="s">
        <v>3019</v>
      </c>
      <c r="D722" s="1159" t="s">
        <v>2223</v>
      </c>
      <c r="E722" s="1159" t="s">
        <v>3329</v>
      </c>
      <c r="F722" s="1159" t="s">
        <v>991</v>
      </c>
      <c r="G722" s="1165">
        <v>494985.00105114601</v>
      </c>
      <c r="H722" s="1159"/>
      <c r="I722" s="1159" t="s">
        <v>3352</v>
      </c>
      <c r="J722" s="1166"/>
      <c r="K722" s="1167"/>
      <c r="L722" s="1168">
        <v>38.6</v>
      </c>
      <c r="M722" s="1169" t="s">
        <v>3430</v>
      </c>
      <c r="N722" s="1170" t="s">
        <v>3430</v>
      </c>
      <c r="O722" s="1171">
        <v>3.3059555957971125E-7</v>
      </c>
    </row>
    <row r="723" spans="1:15" hidden="1">
      <c r="A723" s="1159" t="s">
        <v>3962</v>
      </c>
      <c r="B723" s="1159" t="s">
        <v>2223</v>
      </c>
      <c r="C723" s="1159" t="s">
        <v>3019</v>
      </c>
      <c r="D723" s="1159" t="s">
        <v>2223</v>
      </c>
      <c r="E723" s="1159" t="s">
        <v>3329</v>
      </c>
      <c r="F723" s="1159" t="s">
        <v>3431</v>
      </c>
      <c r="G723" s="1165">
        <v>2432654.1302897702</v>
      </c>
      <c r="H723" s="1159"/>
      <c r="I723" s="1159" t="s">
        <v>3352</v>
      </c>
      <c r="J723" s="1166"/>
      <c r="K723" s="1167"/>
      <c r="L723" s="1168">
        <v>5.52</v>
      </c>
      <c r="M723" s="1169" t="s">
        <v>3430</v>
      </c>
      <c r="N723" s="1170" t="s">
        <v>3430</v>
      </c>
      <c r="O723" s="1171">
        <v>2.3234702499807633E-7</v>
      </c>
    </row>
    <row r="724" spans="1:15" hidden="1">
      <c r="A724" s="1159" t="s">
        <v>3963</v>
      </c>
      <c r="B724" s="1159" t="s">
        <v>2224</v>
      </c>
      <c r="C724" s="1159" t="s">
        <v>3020</v>
      </c>
      <c r="D724" s="1159" t="s">
        <v>2224</v>
      </c>
      <c r="E724" s="1159" t="s">
        <v>3329</v>
      </c>
      <c r="F724" s="1159" t="s">
        <v>1000</v>
      </c>
      <c r="G724" s="1165">
        <v>6389.6410981250001</v>
      </c>
      <c r="H724" s="1172"/>
      <c r="I724" s="1159" t="s">
        <v>3352</v>
      </c>
      <c r="J724" s="1166"/>
      <c r="K724" s="1167"/>
      <c r="L724" s="1168">
        <v>18400</v>
      </c>
      <c r="M724" s="1169" t="s">
        <v>3430</v>
      </c>
      <c r="N724" s="1170" t="s">
        <v>3430</v>
      </c>
      <c r="O724" s="1171">
        <v>2.0342857642185559E-6</v>
      </c>
    </row>
    <row r="725" spans="1:15" hidden="1">
      <c r="A725" s="1159" t="s">
        <v>3963</v>
      </c>
      <c r="B725" s="1159" t="s">
        <v>2224</v>
      </c>
      <c r="C725" s="1159" t="s">
        <v>3020</v>
      </c>
      <c r="D725" s="1159" t="s">
        <v>2224</v>
      </c>
      <c r="E725" s="1159" t="s">
        <v>3329</v>
      </c>
      <c r="F725" s="1159" t="s">
        <v>3431</v>
      </c>
      <c r="G725" s="1165">
        <v>127792.82196026</v>
      </c>
      <c r="H725" s="1172"/>
      <c r="I725" s="1159" t="s">
        <v>3352</v>
      </c>
      <c r="J725" s="1166"/>
      <c r="K725" s="1167"/>
      <c r="L725" s="1168">
        <v>801</v>
      </c>
      <c r="M725" s="1169" t="s">
        <v>3430</v>
      </c>
      <c r="N725" s="1170" t="s">
        <v>3430</v>
      </c>
      <c r="O725" s="1171">
        <v>1.7711553229461972E-6</v>
      </c>
    </row>
    <row r="726" spans="1:15" hidden="1">
      <c r="A726" s="1159" t="s">
        <v>3963</v>
      </c>
      <c r="B726" s="1159" t="s">
        <v>2224</v>
      </c>
      <c r="C726" s="1159" t="s">
        <v>3020</v>
      </c>
      <c r="D726" s="1159" t="s">
        <v>2224</v>
      </c>
      <c r="E726" s="1159" t="s">
        <v>3329</v>
      </c>
      <c r="F726" s="1159" t="s">
        <v>991</v>
      </c>
      <c r="G726" s="1165">
        <v>95844.616470130204</v>
      </c>
      <c r="H726" s="1172"/>
      <c r="I726" s="1159" t="s">
        <v>3352</v>
      </c>
      <c r="J726" s="1166"/>
      <c r="K726" s="1167"/>
      <c r="L726" s="1168">
        <v>299</v>
      </c>
      <c r="M726" s="1169" t="s">
        <v>3430</v>
      </c>
      <c r="N726" s="1170" t="s">
        <v>3430</v>
      </c>
      <c r="O726" s="1171">
        <v>4.9585715501924617E-7</v>
      </c>
    </row>
    <row r="727" spans="1:15" hidden="1">
      <c r="A727" s="1159" t="s">
        <v>3964</v>
      </c>
      <c r="B727" s="1159" t="s">
        <v>2654</v>
      </c>
      <c r="C727" s="1159"/>
      <c r="D727" s="1159"/>
      <c r="E727" s="1159" t="s">
        <v>3315</v>
      </c>
      <c r="F727" s="1159" t="s">
        <v>991</v>
      </c>
      <c r="G727" s="1165">
        <v>230196.890234297</v>
      </c>
      <c r="H727" s="1172"/>
      <c r="I727" s="1159" t="s">
        <v>3352</v>
      </c>
      <c r="J727" s="1166"/>
      <c r="K727" s="1167"/>
      <c r="L727" s="1168"/>
      <c r="M727" s="1169" t="s">
        <v>3430</v>
      </c>
      <c r="N727" s="1170" t="s">
        <v>3430</v>
      </c>
      <c r="O727" s="1171" t="s">
        <v>3430</v>
      </c>
    </row>
    <row r="728" spans="1:15" hidden="1">
      <c r="A728" s="1159" t="s">
        <v>3964</v>
      </c>
      <c r="B728" s="1159" t="s">
        <v>2654</v>
      </c>
      <c r="C728" s="1159"/>
      <c r="D728" s="1159"/>
      <c r="E728" s="1159" t="s">
        <v>3315</v>
      </c>
      <c r="F728" s="1159" t="s">
        <v>3431</v>
      </c>
      <c r="G728" s="1165">
        <v>1061614.22523219</v>
      </c>
      <c r="H728" s="1172"/>
      <c r="I728" s="1159" t="s">
        <v>3352</v>
      </c>
      <c r="J728" s="1166"/>
      <c r="K728" s="1167"/>
      <c r="L728" s="1168"/>
      <c r="M728" s="1169" t="s">
        <v>3430</v>
      </c>
      <c r="N728" s="1170" t="s">
        <v>3430</v>
      </c>
      <c r="O728" s="1171" t="s">
        <v>3430</v>
      </c>
    </row>
    <row r="729" spans="1:15" hidden="1">
      <c r="A729" s="1159" t="s">
        <v>3964</v>
      </c>
      <c r="B729" s="1159" t="s">
        <v>2654</v>
      </c>
      <c r="C729" s="1159"/>
      <c r="D729" s="1159"/>
      <c r="E729" s="1159" t="s">
        <v>3315</v>
      </c>
      <c r="F729" s="1159" t="s">
        <v>1000</v>
      </c>
      <c r="G729" s="1165">
        <v>15346.459348046899</v>
      </c>
      <c r="H729" s="1172"/>
      <c r="I729" s="1159" t="s">
        <v>3352</v>
      </c>
      <c r="J729" s="1166"/>
      <c r="K729" s="1167"/>
      <c r="L729" s="1168"/>
      <c r="M729" s="1169" t="s">
        <v>3430</v>
      </c>
      <c r="N729" s="1170" t="s">
        <v>3430</v>
      </c>
      <c r="O729" s="1171" t="s">
        <v>3430</v>
      </c>
    </row>
    <row r="730" spans="1:15" hidden="1">
      <c r="A730" s="1159" t="s">
        <v>3965</v>
      </c>
      <c r="B730" s="1159" t="s">
        <v>2225</v>
      </c>
      <c r="C730" s="1159" t="s">
        <v>3021</v>
      </c>
      <c r="D730" s="1159" t="s">
        <v>2225</v>
      </c>
      <c r="E730" s="1159" t="s">
        <v>3329</v>
      </c>
      <c r="F730" s="1159" t="s">
        <v>3431</v>
      </c>
      <c r="G730" s="1165">
        <v>8189342.8525622403</v>
      </c>
      <c r="H730" s="1159"/>
      <c r="I730" s="1159" t="s">
        <v>3352</v>
      </c>
      <c r="J730" s="1166"/>
      <c r="K730" s="1167"/>
      <c r="L730" s="1168">
        <v>20500</v>
      </c>
      <c r="M730" s="1169" t="s">
        <v>3430</v>
      </c>
      <c r="N730" s="1170" t="s">
        <v>3430</v>
      </c>
      <c r="O730" s="1171">
        <v>2.9048291007648004E-3</v>
      </c>
    </row>
    <row r="731" spans="1:15" hidden="1">
      <c r="A731" s="1159" t="s">
        <v>3965</v>
      </c>
      <c r="B731" s="1159" t="s">
        <v>2225</v>
      </c>
      <c r="C731" s="1159" t="s">
        <v>3021</v>
      </c>
      <c r="D731" s="1159" t="s">
        <v>2225</v>
      </c>
      <c r="E731" s="1159" t="s">
        <v>3329</v>
      </c>
      <c r="F731" s="1159" t="s">
        <v>1000</v>
      </c>
      <c r="G731" s="1165">
        <v>110749.00391669299</v>
      </c>
      <c r="H731" s="1159"/>
      <c r="I731" s="1159" t="s">
        <v>3352</v>
      </c>
      <c r="J731" s="1166"/>
      <c r="K731" s="1167"/>
      <c r="L731" s="1168">
        <v>141000</v>
      </c>
      <c r="M731" s="1169" t="s">
        <v>3430</v>
      </c>
      <c r="N731" s="1170" t="s">
        <v>3430</v>
      </c>
      <c r="O731" s="1171">
        <v>2.7019456794878861E-4</v>
      </c>
    </row>
    <row r="732" spans="1:15" hidden="1">
      <c r="A732" s="1159" t="s">
        <v>3965</v>
      </c>
      <c r="B732" s="1159" t="s">
        <v>2225</v>
      </c>
      <c r="C732" s="1159" t="s">
        <v>3021</v>
      </c>
      <c r="D732" s="1159" t="s">
        <v>2225</v>
      </c>
      <c r="E732" s="1159" t="s">
        <v>3329</v>
      </c>
      <c r="F732" s="1159" t="s">
        <v>991</v>
      </c>
      <c r="G732" s="1165">
        <v>1661235.0587488301</v>
      </c>
      <c r="H732" s="1159"/>
      <c r="I732" s="1159" t="s">
        <v>3352</v>
      </c>
      <c r="J732" s="1166"/>
      <c r="K732" s="1167"/>
      <c r="L732" s="1168">
        <v>3600</v>
      </c>
      <c r="M732" s="1169" t="s">
        <v>3430</v>
      </c>
      <c r="N732" s="1170" t="s">
        <v>3430</v>
      </c>
      <c r="O732" s="1171">
        <v>1.0347877070369393E-4</v>
      </c>
    </row>
    <row r="733" spans="1:15" hidden="1">
      <c r="A733" s="1159" t="s">
        <v>3966</v>
      </c>
      <c r="B733" s="1159" t="s">
        <v>2655</v>
      </c>
      <c r="C733" s="1159"/>
      <c r="D733" s="1159"/>
      <c r="E733" s="1159" t="s">
        <v>3315</v>
      </c>
      <c r="F733" s="1159" t="s">
        <v>991</v>
      </c>
      <c r="G733" s="1165">
        <v>536863.08152669296</v>
      </c>
      <c r="H733" s="1172"/>
      <c r="I733" s="1159" t="s">
        <v>3352</v>
      </c>
      <c r="J733" s="1166"/>
      <c r="K733" s="1167"/>
      <c r="L733" s="1168"/>
      <c r="M733" s="1169" t="s">
        <v>3430</v>
      </c>
      <c r="N733" s="1170" t="s">
        <v>3430</v>
      </c>
      <c r="O733" s="1171" t="s">
        <v>3430</v>
      </c>
    </row>
    <row r="734" spans="1:15" hidden="1">
      <c r="A734" s="1159" t="s">
        <v>3966</v>
      </c>
      <c r="B734" s="1159" t="s">
        <v>2655</v>
      </c>
      <c r="C734" s="1159"/>
      <c r="D734" s="1159"/>
      <c r="E734" s="1159" t="s">
        <v>3315</v>
      </c>
      <c r="F734" s="1159" t="s">
        <v>3431</v>
      </c>
      <c r="G734" s="1165">
        <v>2642441.0977677898</v>
      </c>
      <c r="H734" s="1172"/>
      <c r="I734" s="1159" t="s">
        <v>3352</v>
      </c>
      <c r="J734" s="1166"/>
      <c r="K734" s="1167"/>
      <c r="L734" s="1168"/>
      <c r="M734" s="1169" t="s">
        <v>3430</v>
      </c>
      <c r="N734" s="1170" t="s">
        <v>3430</v>
      </c>
      <c r="O734" s="1171" t="s">
        <v>3430</v>
      </c>
    </row>
    <row r="735" spans="1:15" hidden="1">
      <c r="A735" s="1159" t="s">
        <v>3966</v>
      </c>
      <c r="B735" s="1159" t="s">
        <v>2655</v>
      </c>
      <c r="C735" s="1159"/>
      <c r="D735" s="1159"/>
      <c r="E735" s="1159" t="s">
        <v>3315</v>
      </c>
      <c r="F735" s="1159" t="s">
        <v>1000</v>
      </c>
      <c r="G735" s="1165">
        <v>35790.8721009375</v>
      </c>
      <c r="H735" s="1172"/>
      <c r="I735" s="1159" t="s">
        <v>3352</v>
      </c>
      <c r="J735" s="1166"/>
      <c r="K735" s="1167"/>
      <c r="L735" s="1168"/>
      <c r="M735" s="1169" t="s">
        <v>3430</v>
      </c>
      <c r="N735" s="1170" t="s">
        <v>3430</v>
      </c>
      <c r="O735" s="1171" t="s">
        <v>3430</v>
      </c>
    </row>
    <row r="736" spans="1:15" hidden="1">
      <c r="A736" s="1159" t="s">
        <v>3967</v>
      </c>
      <c r="B736" s="1159" t="s">
        <v>2226</v>
      </c>
      <c r="C736" s="1159" t="s">
        <v>3022</v>
      </c>
      <c r="D736" s="1159" t="s">
        <v>2226</v>
      </c>
      <c r="E736" s="1159" t="s">
        <v>3329</v>
      </c>
      <c r="F736" s="1159" t="s">
        <v>3431</v>
      </c>
      <c r="G736" s="1165">
        <v>787620.24848442699</v>
      </c>
      <c r="H736" s="1159"/>
      <c r="I736" s="1159" t="s">
        <v>3352</v>
      </c>
      <c r="J736" s="1166"/>
      <c r="K736" s="1167">
        <v>8.4300000000000002E-7</v>
      </c>
      <c r="L736" s="1168">
        <v>3620</v>
      </c>
      <c r="M736" s="1169" t="s">
        <v>3430</v>
      </c>
      <c r="N736" s="1170">
        <v>1.1235108321747709E-7</v>
      </c>
      <c r="O736" s="1171">
        <v>4.9333634884130271E-5</v>
      </c>
    </row>
    <row r="737" spans="1:15" hidden="1">
      <c r="A737" s="1159" t="s">
        <v>3967</v>
      </c>
      <c r="B737" s="1159" t="s">
        <v>2226</v>
      </c>
      <c r="C737" s="1159" t="s">
        <v>3022</v>
      </c>
      <c r="D737" s="1159" t="s">
        <v>2226</v>
      </c>
      <c r="E737" s="1159" t="s">
        <v>3329</v>
      </c>
      <c r="F737" s="1159" t="s">
        <v>1000</v>
      </c>
      <c r="G737" s="1165">
        <v>39381.012425025998</v>
      </c>
      <c r="H737" s="1159"/>
      <c r="I737" s="1159" t="s">
        <v>3352</v>
      </c>
      <c r="J737" s="1166"/>
      <c r="K737" s="1167">
        <v>4.1699999999999999E-6</v>
      </c>
      <c r="L737" s="1168">
        <v>17900</v>
      </c>
      <c r="M737" s="1169" t="s">
        <v>3430</v>
      </c>
      <c r="N737" s="1170">
        <v>2.7787901365744494E-8</v>
      </c>
      <c r="O737" s="1171">
        <v>1.2197127961933357E-5</v>
      </c>
    </row>
    <row r="738" spans="1:15" hidden="1">
      <c r="A738" s="1159" t="s">
        <v>3967</v>
      </c>
      <c r="B738" s="1159" t="s">
        <v>2226</v>
      </c>
      <c r="C738" s="1159" t="s">
        <v>3022</v>
      </c>
      <c r="D738" s="1159" t="s">
        <v>2226</v>
      </c>
      <c r="E738" s="1159" t="s">
        <v>3329</v>
      </c>
      <c r="F738" s="1159" t="s">
        <v>991</v>
      </c>
      <c r="G738" s="1165">
        <v>590715.186331979</v>
      </c>
      <c r="H738" s="1159"/>
      <c r="I738" s="1159" t="s">
        <v>3352</v>
      </c>
      <c r="J738" s="1166"/>
      <c r="K738" s="1167">
        <v>1.4500000000000001E-6</v>
      </c>
      <c r="L738" s="1168">
        <v>565</v>
      </c>
      <c r="M738" s="1169" t="s">
        <v>3430</v>
      </c>
      <c r="N738" s="1170">
        <v>1.4493689560204485E-7</v>
      </c>
      <c r="O738" s="1171">
        <v>5.7748971770831632E-6</v>
      </c>
    </row>
    <row r="739" spans="1:15" hidden="1">
      <c r="A739" s="1159" t="s">
        <v>3968</v>
      </c>
      <c r="B739" s="1159" t="s">
        <v>2227</v>
      </c>
      <c r="C739" s="1159" t="s">
        <v>3023</v>
      </c>
      <c r="D739" s="1159" t="s">
        <v>2227</v>
      </c>
      <c r="E739" s="1159" t="s">
        <v>3329</v>
      </c>
      <c r="F739" s="1159" t="s">
        <v>1000</v>
      </c>
      <c r="G739" s="1165">
        <v>117355.706135156</v>
      </c>
      <c r="H739" s="1159"/>
      <c r="I739" s="1159" t="s">
        <v>3352</v>
      </c>
      <c r="J739" s="1166"/>
      <c r="K739" s="1167"/>
      <c r="L739" s="1168">
        <v>2470</v>
      </c>
      <c r="M739" s="1169" t="s">
        <v>3430</v>
      </c>
      <c r="N739" s="1170" t="s">
        <v>3430</v>
      </c>
      <c r="O739" s="1171">
        <v>5.0155531423372889E-6</v>
      </c>
    </row>
    <row r="740" spans="1:15" hidden="1">
      <c r="A740" s="1159" t="s">
        <v>3968</v>
      </c>
      <c r="B740" s="1159" t="s">
        <v>2227</v>
      </c>
      <c r="C740" s="1159" t="s">
        <v>3023</v>
      </c>
      <c r="D740" s="1159" t="s">
        <v>2227</v>
      </c>
      <c r="E740" s="1159" t="s">
        <v>3329</v>
      </c>
      <c r="F740" s="1159" t="s">
        <v>991</v>
      </c>
      <c r="G740" s="1165">
        <v>1760335.59202604</v>
      </c>
      <c r="H740" s="1159"/>
      <c r="I740" s="1159" t="s">
        <v>3352</v>
      </c>
      <c r="J740" s="1166"/>
      <c r="K740" s="1167"/>
      <c r="L740" s="1168">
        <v>27.4</v>
      </c>
      <c r="M740" s="1169" t="s">
        <v>3430</v>
      </c>
      <c r="N740" s="1170" t="s">
        <v>3430</v>
      </c>
      <c r="O740" s="1171">
        <v>8.3457179817777464E-7</v>
      </c>
    </row>
    <row r="741" spans="1:15" hidden="1">
      <c r="A741" s="1159" t="s">
        <v>3968</v>
      </c>
      <c r="B741" s="1159" t="s">
        <v>2227</v>
      </c>
      <c r="C741" s="1159" t="s">
        <v>3023</v>
      </c>
      <c r="D741" s="1159" t="s">
        <v>2227</v>
      </c>
      <c r="E741" s="1159" t="s">
        <v>3329</v>
      </c>
      <c r="F741" s="1159" t="s">
        <v>3431</v>
      </c>
      <c r="G741" s="1165">
        <v>2347114.1227005199</v>
      </c>
      <c r="H741" s="1159"/>
      <c r="I741" s="1159" t="s">
        <v>3352</v>
      </c>
      <c r="J741" s="1166"/>
      <c r="K741" s="1167"/>
      <c r="L741" s="1168">
        <v>14</v>
      </c>
      <c r="M741" s="1169" t="s">
        <v>3430</v>
      </c>
      <c r="N741" s="1170" t="s">
        <v>3430</v>
      </c>
      <c r="O741" s="1171">
        <v>5.6856472868537862E-7</v>
      </c>
    </row>
    <row r="742" spans="1:15" hidden="1">
      <c r="A742" s="1159" t="s">
        <v>3969</v>
      </c>
      <c r="B742" s="1159" t="s">
        <v>2228</v>
      </c>
      <c r="C742" s="1159" t="s">
        <v>3024</v>
      </c>
      <c r="D742" s="1159" t="s">
        <v>2228</v>
      </c>
      <c r="E742" s="1159"/>
      <c r="F742" s="1159" t="s">
        <v>991</v>
      </c>
      <c r="G742" s="1165">
        <v>226400308.543421</v>
      </c>
      <c r="H742" s="1159"/>
      <c r="I742" s="1159"/>
      <c r="J742" s="1166"/>
      <c r="K742" s="1167"/>
      <c r="L742" s="1168">
        <v>0.372</v>
      </c>
      <c r="M742" s="1169" t="s">
        <v>3430</v>
      </c>
      <c r="N742" s="1170" t="s">
        <v>3430</v>
      </c>
      <c r="O742" s="1171">
        <v>1.4572619534695298E-6</v>
      </c>
    </row>
    <row r="743" spans="1:15" hidden="1">
      <c r="A743" s="1159" t="s">
        <v>3970</v>
      </c>
      <c r="B743" s="1159" t="s">
        <v>2839</v>
      </c>
      <c r="C743" s="1159"/>
      <c r="D743" s="1159"/>
      <c r="E743" s="1159"/>
      <c r="F743" s="1159" t="s">
        <v>991</v>
      </c>
      <c r="G743" s="1165">
        <v>8288540.0940789497</v>
      </c>
      <c r="H743" s="1159"/>
      <c r="I743" s="1159"/>
      <c r="J743" s="1166"/>
      <c r="K743" s="1167"/>
      <c r="L743" s="1168"/>
      <c r="M743" s="1169" t="s">
        <v>3430</v>
      </c>
      <c r="N743" s="1170" t="s">
        <v>3430</v>
      </c>
      <c r="O743" s="1171" t="s">
        <v>3430</v>
      </c>
    </row>
    <row r="744" spans="1:15" hidden="1">
      <c r="A744" s="1159" t="s">
        <v>3971</v>
      </c>
      <c r="B744" s="1159" t="s">
        <v>2656</v>
      </c>
      <c r="C744" s="1159" t="s">
        <v>3025</v>
      </c>
      <c r="D744" s="1159"/>
      <c r="E744" s="1159"/>
      <c r="F744" s="1159" t="s">
        <v>991</v>
      </c>
      <c r="G744" s="1165">
        <v>201411524.28611901</v>
      </c>
      <c r="H744" s="1159"/>
      <c r="I744" s="1159"/>
      <c r="J744" s="1166"/>
      <c r="K744" s="1167"/>
      <c r="L744" s="1168"/>
      <c r="M744" s="1169" t="s">
        <v>3430</v>
      </c>
      <c r="N744" s="1170" t="s">
        <v>3430</v>
      </c>
      <c r="O744" s="1171" t="s">
        <v>3430</v>
      </c>
    </row>
    <row r="745" spans="1:15" hidden="1">
      <c r="A745" s="1159" t="s">
        <v>3972</v>
      </c>
      <c r="B745" s="1159" t="s">
        <v>2229</v>
      </c>
      <c r="C745" s="1159" t="s">
        <v>3026</v>
      </c>
      <c r="D745" s="1159" t="s">
        <v>2229</v>
      </c>
      <c r="E745" s="1159" t="s">
        <v>3329</v>
      </c>
      <c r="F745" s="1159" t="s">
        <v>1000</v>
      </c>
      <c r="G745" s="1165">
        <v>34012.075751249999</v>
      </c>
      <c r="H745" s="1159"/>
      <c r="I745" s="1159" t="s">
        <v>3352</v>
      </c>
      <c r="J745" s="1166"/>
      <c r="K745" s="1167">
        <v>1.91E-5</v>
      </c>
      <c r="L745" s="1168">
        <v>3570</v>
      </c>
      <c r="M745" s="1169" t="s">
        <v>3430</v>
      </c>
      <c r="N745" s="1170">
        <v>1.0992572069131009E-7</v>
      </c>
      <c r="O745" s="1171">
        <v>2.1009660079152775E-6</v>
      </c>
    </row>
    <row r="746" spans="1:15" hidden="1">
      <c r="A746" s="1159" t="s">
        <v>3972</v>
      </c>
      <c r="B746" s="1159" t="s">
        <v>2229</v>
      </c>
      <c r="C746" s="1159" t="s">
        <v>3026</v>
      </c>
      <c r="D746" s="1159" t="s">
        <v>2229</v>
      </c>
      <c r="E746" s="1159" t="s">
        <v>3329</v>
      </c>
      <c r="F746" s="1159" t="s">
        <v>991</v>
      </c>
      <c r="G746" s="1165">
        <v>510181.13626744802</v>
      </c>
      <c r="H746" s="1159"/>
      <c r="I746" s="1159" t="s">
        <v>3352</v>
      </c>
      <c r="J746" s="1166"/>
      <c r="K746" s="1167">
        <v>2.6400000000000001E-5</v>
      </c>
      <c r="L746" s="1168">
        <v>153</v>
      </c>
      <c r="M746" s="1169" t="s">
        <v>3430</v>
      </c>
      <c r="N746" s="1170">
        <v>2.2790882405051154E-6</v>
      </c>
      <c r="O746" s="1171">
        <v>1.3506210050849459E-6</v>
      </c>
    </row>
    <row r="747" spans="1:15" hidden="1">
      <c r="A747" s="1159" t="s">
        <v>3972</v>
      </c>
      <c r="B747" s="1159" t="s">
        <v>2229</v>
      </c>
      <c r="C747" s="1159" t="s">
        <v>3026</v>
      </c>
      <c r="D747" s="1159" t="s">
        <v>2229</v>
      </c>
      <c r="E747" s="1159" t="s">
        <v>3329</v>
      </c>
      <c r="F747" s="1159" t="s">
        <v>3431</v>
      </c>
      <c r="G747" s="1165">
        <v>2516893.60559635</v>
      </c>
      <c r="H747" s="1159"/>
      <c r="I747" s="1159" t="s">
        <v>3352</v>
      </c>
      <c r="J747" s="1166"/>
      <c r="K747" s="1167">
        <v>1.04E-6</v>
      </c>
      <c r="L747" s="1168">
        <v>27.3</v>
      </c>
      <c r="M747" s="1169" t="s">
        <v>3430</v>
      </c>
      <c r="N747" s="1170">
        <v>4.4292583583330708E-7</v>
      </c>
      <c r="O747" s="1171">
        <v>1.1888995880103462E-6</v>
      </c>
    </row>
    <row r="748" spans="1:15" hidden="1">
      <c r="A748" s="1159" t="s">
        <v>3973</v>
      </c>
      <c r="B748" s="1159" t="s">
        <v>2657</v>
      </c>
      <c r="C748" s="1159"/>
      <c r="D748" s="1159"/>
      <c r="E748" s="1159" t="s">
        <v>3319</v>
      </c>
      <c r="F748" s="1159" t="s">
        <v>991</v>
      </c>
      <c r="G748" s="1165">
        <v>1093250.84635417</v>
      </c>
      <c r="H748" s="1159"/>
      <c r="I748" s="1159" t="s">
        <v>3352</v>
      </c>
      <c r="J748" s="1166"/>
      <c r="K748" s="1167"/>
      <c r="L748" s="1168"/>
      <c r="M748" s="1169" t="s">
        <v>3430</v>
      </c>
      <c r="N748" s="1170" t="s">
        <v>3430</v>
      </c>
      <c r="O748" s="1171" t="s">
        <v>3430</v>
      </c>
    </row>
    <row r="749" spans="1:15" hidden="1">
      <c r="A749" s="1159" t="s">
        <v>3973</v>
      </c>
      <c r="B749" s="1159" t="s">
        <v>2657</v>
      </c>
      <c r="C749" s="1159"/>
      <c r="D749" s="1159"/>
      <c r="E749" s="1159" t="s">
        <v>3319</v>
      </c>
      <c r="F749" s="1159" t="s">
        <v>3431</v>
      </c>
      <c r="G749" s="1165">
        <v>1457667.79532214</v>
      </c>
      <c r="H749" s="1159"/>
      <c r="I749" s="1159" t="s">
        <v>3352</v>
      </c>
      <c r="J749" s="1166"/>
      <c r="K749" s="1167"/>
      <c r="L749" s="1168"/>
      <c r="M749" s="1169" t="s">
        <v>3430</v>
      </c>
      <c r="N749" s="1170" t="s">
        <v>3430</v>
      </c>
      <c r="O749" s="1171" t="s">
        <v>3430</v>
      </c>
    </row>
    <row r="750" spans="1:15" hidden="1">
      <c r="A750" s="1159" t="s">
        <v>3973</v>
      </c>
      <c r="B750" s="1159" t="s">
        <v>2657</v>
      </c>
      <c r="C750" s="1159"/>
      <c r="D750" s="1159"/>
      <c r="E750" s="1159" t="s">
        <v>3319</v>
      </c>
      <c r="F750" s="1159" t="s">
        <v>1000</v>
      </c>
      <c r="G750" s="1165">
        <v>72883.389747135399</v>
      </c>
      <c r="H750" s="1159"/>
      <c r="I750" s="1159" t="s">
        <v>3352</v>
      </c>
      <c r="J750" s="1166"/>
      <c r="K750" s="1167"/>
      <c r="L750" s="1168"/>
      <c r="M750" s="1169" t="s">
        <v>3430</v>
      </c>
      <c r="N750" s="1170" t="s">
        <v>3430</v>
      </c>
      <c r="O750" s="1171" t="s">
        <v>3430</v>
      </c>
    </row>
    <row r="751" spans="1:15" hidden="1">
      <c r="A751" s="1159" t="s">
        <v>3974</v>
      </c>
      <c r="B751" s="1159" t="s">
        <v>2658</v>
      </c>
      <c r="C751" s="1159"/>
      <c r="D751" s="1159"/>
      <c r="E751" s="1159" t="s">
        <v>3319</v>
      </c>
      <c r="F751" s="1159" t="s">
        <v>991</v>
      </c>
      <c r="G751" s="1165">
        <v>313607.26325416</v>
      </c>
      <c r="H751" s="1159"/>
      <c r="I751" s="1159"/>
      <c r="J751" s="1166"/>
      <c r="K751" s="1167"/>
      <c r="L751" s="1168"/>
      <c r="M751" s="1169" t="s">
        <v>3430</v>
      </c>
      <c r="N751" s="1170" t="s">
        <v>3430</v>
      </c>
      <c r="O751" s="1171" t="s">
        <v>3430</v>
      </c>
    </row>
    <row r="752" spans="1:15" hidden="1">
      <c r="A752" s="1159" t="s">
        <v>3974</v>
      </c>
      <c r="B752" s="1159" t="s">
        <v>2658</v>
      </c>
      <c r="C752" s="1159"/>
      <c r="D752" s="1159"/>
      <c r="E752" s="1159" t="s">
        <v>3319</v>
      </c>
      <c r="F752" s="1159" t="s">
        <v>3431</v>
      </c>
      <c r="G752" s="1165">
        <v>1756200.6742233001</v>
      </c>
      <c r="H752" s="1159"/>
      <c r="I752" s="1159"/>
      <c r="J752" s="1166"/>
      <c r="K752" s="1167"/>
      <c r="L752" s="1168"/>
      <c r="M752" s="1169" t="s">
        <v>3430</v>
      </c>
      <c r="N752" s="1170" t="s">
        <v>3430</v>
      </c>
      <c r="O752" s="1171" t="s">
        <v>3430</v>
      </c>
    </row>
    <row r="753" spans="1:15" hidden="1">
      <c r="A753" s="1159" t="s">
        <v>3974</v>
      </c>
      <c r="B753" s="1159" t="s">
        <v>2658</v>
      </c>
      <c r="C753" s="1159"/>
      <c r="D753" s="1159"/>
      <c r="E753" s="1159" t="s">
        <v>3319</v>
      </c>
      <c r="F753" s="1159" t="s">
        <v>1000</v>
      </c>
      <c r="G753" s="1165">
        <v>20907.150883610699</v>
      </c>
      <c r="H753" s="1159"/>
      <c r="I753" s="1159"/>
      <c r="J753" s="1166"/>
      <c r="K753" s="1167"/>
      <c r="L753" s="1168"/>
      <c r="M753" s="1169" t="s">
        <v>3430</v>
      </c>
      <c r="N753" s="1170" t="s">
        <v>3430</v>
      </c>
      <c r="O753" s="1171" t="s">
        <v>3430</v>
      </c>
    </row>
    <row r="754" spans="1:15" hidden="1">
      <c r="A754" s="1159" t="s">
        <v>3975</v>
      </c>
      <c r="B754" s="1159" t="s">
        <v>2230</v>
      </c>
      <c r="C754" s="1159" t="s">
        <v>3027</v>
      </c>
      <c r="D754" s="1159" t="s">
        <v>2230</v>
      </c>
      <c r="E754" s="1159" t="s">
        <v>3329</v>
      </c>
      <c r="F754" s="1159" t="s">
        <v>3431</v>
      </c>
      <c r="G754" s="1165">
        <v>3588042.6746880198</v>
      </c>
      <c r="H754" s="1172"/>
      <c r="I754" s="1159" t="s">
        <v>3352</v>
      </c>
      <c r="J754" s="1166"/>
      <c r="K754" s="1167"/>
      <c r="L754" s="1168">
        <v>1220</v>
      </c>
      <c r="M754" s="1169" t="s">
        <v>3430</v>
      </c>
      <c r="N754" s="1170" t="s">
        <v>3430</v>
      </c>
      <c r="O754" s="1171">
        <v>7.574170942034455E-5</v>
      </c>
    </row>
    <row r="755" spans="1:15" hidden="1">
      <c r="A755" s="1159" t="s">
        <v>3975</v>
      </c>
      <c r="B755" s="1159" t="s">
        <v>2230</v>
      </c>
      <c r="C755" s="1159" t="s">
        <v>3027</v>
      </c>
      <c r="D755" s="1159" t="s">
        <v>2230</v>
      </c>
      <c r="E755" s="1159" t="s">
        <v>3329</v>
      </c>
      <c r="F755" s="1159" t="s">
        <v>1000</v>
      </c>
      <c r="G755" s="1165">
        <v>48865.282660156299</v>
      </c>
      <c r="H755" s="1172"/>
      <c r="I755" s="1159" t="s">
        <v>3352</v>
      </c>
      <c r="J755" s="1166"/>
      <c r="K755" s="1167"/>
      <c r="L755" s="1168">
        <v>58400</v>
      </c>
      <c r="M755" s="1169" t="s">
        <v>3430</v>
      </c>
      <c r="N755" s="1170" t="s">
        <v>3430</v>
      </c>
      <c r="O755" s="1171">
        <v>4.937770884226601E-5</v>
      </c>
    </row>
    <row r="756" spans="1:15" hidden="1">
      <c r="A756" s="1159" t="s">
        <v>3975</v>
      </c>
      <c r="B756" s="1159" t="s">
        <v>2230</v>
      </c>
      <c r="C756" s="1159" t="s">
        <v>3027</v>
      </c>
      <c r="D756" s="1159" t="s">
        <v>2230</v>
      </c>
      <c r="E756" s="1159" t="s">
        <v>3329</v>
      </c>
      <c r="F756" s="1159" t="s">
        <v>991</v>
      </c>
      <c r="G756" s="1165">
        <v>732979.23989479197</v>
      </c>
      <c r="H756" s="1172"/>
      <c r="I756" s="1159" t="s">
        <v>3352</v>
      </c>
      <c r="J756" s="1166"/>
      <c r="K756" s="1167"/>
      <c r="L756" s="1168">
        <v>704</v>
      </c>
      <c r="M756" s="1169" t="s">
        <v>3430</v>
      </c>
      <c r="N756" s="1170" t="s">
        <v>3430</v>
      </c>
      <c r="O756" s="1171">
        <v>8.9285720097424015E-6</v>
      </c>
    </row>
    <row r="757" spans="1:15" hidden="1">
      <c r="A757" s="1159" t="s">
        <v>3976</v>
      </c>
      <c r="B757" s="1159" t="s">
        <v>2231</v>
      </c>
      <c r="C757" s="1159" t="s">
        <v>3028</v>
      </c>
      <c r="D757" s="1159" t="s">
        <v>2231</v>
      </c>
      <c r="E757" s="1159" t="s">
        <v>3329</v>
      </c>
      <c r="F757" s="1159" t="s">
        <v>1000</v>
      </c>
      <c r="G757" s="1165">
        <v>22003.2048231771</v>
      </c>
      <c r="H757" s="1159"/>
      <c r="I757" s="1159" t="s">
        <v>3352</v>
      </c>
      <c r="J757" s="1166"/>
      <c r="K757" s="1167">
        <v>3.63E-6</v>
      </c>
      <c r="L757" s="1168">
        <v>339000</v>
      </c>
      <c r="M757" s="1169" t="s">
        <v>3430</v>
      </c>
      <c r="N757" s="1170">
        <v>1.3515290448137058E-8</v>
      </c>
      <c r="O757" s="1171">
        <v>1.2906346242001385E-4</v>
      </c>
    </row>
    <row r="758" spans="1:15" hidden="1">
      <c r="A758" s="1159" t="s">
        <v>3976</v>
      </c>
      <c r="B758" s="1159" t="s">
        <v>2231</v>
      </c>
      <c r="C758" s="1159" t="s">
        <v>3028</v>
      </c>
      <c r="D758" s="1159" t="s">
        <v>2231</v>
      </c>
      <c r="E758" s="1159" t="s">
        <v>3329</v>
      </c>
      <c r="F758" s="1159" t="s">
        <v>991</v>
      </c>
      <c r="G758" s="1165">
        <v>330048.07235156198</v>
      </c>
      <c r="H758" s="1159"/>
      <c r="I758" s="1159" t="s">
        <v>3352</v>
      </c>
      <c r="J758" s="1166"/>
      <c r="K758" s="1167">
        <v>2.4399999999999999E-6</v>
      </c>
      <c r="L758" s="1168">
        <v>7330</v>
      </c>
      <c r="M758" s="1169" t="s">
        <v>3430</v>
      </c>
      <c r="N758" s="1170">
        <v>1.3626987063572165E-7</v>
      </c>
      <c r="O758" s="1171">
        <v>4.1859963696898053E-5</v>
      </c>
    </row>
    <row r="759" spans="1:15" hidden="1">
      <c r="A759" s="1159" t="s">
        <v>3976</v>
      </c>
      <c r="B759" s="1159" t="s">
        <v>2231</v>
      </c>
      <c r="C759" s="1159" t="s">
        <v>3028</v>
      </c>
      <c r="D759" s="1159" t="s">
        <v>2231</v>
      </c>
      <c r="E759" s="1159" t="s">
        <v>3329</v>
      </c>
      <c r="F759" s="1159" t="s">
        <v>3431</v>
      </c>
      <c r="G759" s="1165">
        <v>440064.09646874998</v>
      </c>
      <c r="H759" s="1159"/>
      <c r="I759" s="1159" t="s">
        <v>3352</v>
      </c>
      <c r="J759" s="1166"/>
      <c r="K759" s="1167">
        <v>1.51E-9</v>
      </c>
      <c r="L759" s="1168">
        <v>140</v>
      </c>
      <c r="M759" s="1169" t="s">
        <v>3430</v>
      </c>
      <c r="N759" s="1170">
        <v>1.1244125937701641E-10</v>
      </c>
      <c r="O759" s="1171">
        <v>1.0660108990569779E-6</v>
      </c>
    </row>
    <row r="760" spans="1:15" hidden="1">
      <c r="A760" s="1159" t="s">
        <v>3977</v>
      </c>
      <c r="B760" s="1159" t="s">
        <v>2232</v>
      </c>
      <c r="C760" s="1159" t="s">
        <v>3029</v>
      </c>
      <c r="D760" s="1159" t="s">
        <v>2232</v>
      </c>
      <c r="E760" s="1159" t="s">
        <v>3329</v>
      </c>
      <c r="F760" s="1159" t="s">
        <v>1000</v>
      </c>
      <c r="G760" s="1165">
        <v>3317.42944479167</v>
      </c>
      <c r="H760" s="1172"/>
      <c r="I760" s="1159" t="s">
        <v>3352</v>
      </c>
      <c r="J760" s="1166"/>
      <c r="K760" s="1167"/>
      <c r="L760" s="1168">
        <v>385000</v>
      </c>
      <c r="M760" s="1169" t="s">
        <v>3430</v>
      </c>
      <c r="N760" s="1170" t="s">
        <v>3430</v>
      </c>
      <c r="O760" s="1171">
        <v>2.2099380355702043E-5</v>
      </c>
    </row>
    <row r="761" spans="1:15" hidden="1">
      <c r="A761" s="1159" t="s">
        <v>3977</v>
      </c>
      <c r="B761" s="1159" t="s">
        <v>2232</v>
      </c>
      <c r="C761" s="1159" t="s">
        <v>3029</v>
      </c>
      <c r="D761" s="1159" t="s">
        <v>2232</v>
      </c>
      <c r="E761" s="1159" t="s">
        <v>3329</v>
      </c>
      <c r="F761" s="1159" t="s">
        <v>991</v>
      </c>
      <c r="G761" s="1165">
        <v>49761.441663567697</v>
      </c>
      <c r="H761" s="1172"/>
      <c r="I761" s="1159" t="s">
        <v>3352</v>
      </c>
      <c r="J761" s="1166"/>
      <c r="K761" s="1167"/>
      <c r="L761" s="1168">
        <v>17100</v>
      </c>
      <c r="M761" s="1169" t="s">
        <v>3430</v>
      </c>
      <c r="N761" s="1170" t="s">
        <v>3430</v>
      </c>
      <c r="O761" s="1171">
        <v>1.4723353403353913E-5</v>
      </c>
    </row>
    <row r="762" spans="1:15" hidden="1">
      <c r="A762" s="1159" t="s">
        <v>3977</v>
      </c>
      <c r="B762" s="1159" t="s">
        <v>2232</v>
      </c>
      <c r="C762" s="1159" t="s">
        <v>3029</v>
      </c>
      <c r="D762" s="1159" t="s">
        <v>2232</v>
      </c>
      <c r="E762" s="1159" t="s">
        <v>3329</v>
      </c>
      <c r="F762" s="1159" t="s">
        <v>3431</v>
      </c>
      <c r="G762" s="1165">
        <v>197109.37027096399</v>
      </c>
      <c r="H762" s="1172"/>
      <c r="I762" s="1159" t="s">
        <v>3352</v>
      </c>
      <c r="J762" s="1166"/>
      <c r="K762" s="1167"/>
      <c r="L762" s="1168">
        <v>3810</v>
      </c>
      <c r="M762" s="1169" t="s">
        <v>3430</v>
      </c>
      <c r="N762" s="1170" t="s">
        <v>3430</v>
      </c>
      <c r="O762" s="1171">
        <v>1.2994211110406796E-5</v>
      </c>
    </row>
    <row r="763" spans="1:15" hidden="1">
      <c r="A763" s="1159" t="s">
        <v>3978</v>
      </c>
      <c r="B763" s="1159" t="s">
        <v>2233</v>
      </c>
      <c r="C763" s="1159" t="s">
        <v>3030</v>
      </c>
      <c r="D763" s="1159" t="s">
        <v>2233</v>
      </c>
      <c r="E763" s="1159" t="s">
        <v>3329</v>
      </c>
      <c r="F763" s="1159" t="s">
        <v>3431</v>
      </c>
      <c r="G763" s="1165">
        <v>5353487.2289322903</v>
      </c>
      <c r="H763" s="1159"/>
      <c r="I763" s="1159" t="s">
        <v>3352</v>
      </c>
      <c r="J763" s="1166"/>
      <c r="K763" s="1167">
        <v>1.7799999999999999E-6</v>
      </c>
      <c r="L763" s="1168">
        <v>6270</v>
      </c>
      <c r="M763" s="1169" t="s">
        <v>3430</v>
      </c>
      <c r="N763" s="1170">
        <v>1.6124623762407457E-6</v>
      </c>
      <c r="O763" s="1171">
        <v>5.8079381648744918E-4</v>
      </c>
    </row>
    <row r="764" spans="1:15" hidden="1">
      <c r="A764" s="1159" t="s">
        <v>3978</v>
      </c>
      <c r="B764" s="1159" t="s">
        <v>2233</v>
      </c>
      <c r="C764" s="1159" t="s">
        <v>3030</v>
      </c>
      <c r="D764" s="1159" t="s">
        <v>2233</v>
      </c>
      <c r="E764" s="1159" t="s">
        <v>3329</v>
      </c>
      <c r="F764" s="1159" t="s">
        <v>1000</v>
      </c>
      <c r="G764" s="1165">
        <v>79982.685373437504</v>
      </c>
      <c r="H764" s="1159"/>
      <c r="I764" s="1159" t="s">
        <v>3352</v>
      </c>
      <c r="J764" s="1166"/>
      <c r="K764" s="1167">
        <v>4.88E-5</v>
      </c>
      <c r="L764" s="1168">
        <v>172000</v>
      </c>
      <c r="M764" s="1169" t="s">
        <v>3430</v>
      </c>
      <c r="N764" s="1170">
        <v>6.6046319321182204E-7</v>
      </c>
      <c r="O764" s="1171">
        <v>2.3803570215005977E-4</v>
      </c>
    </row>
    <row r="765" spans="1:15" hidden="1">
      <c r="A765" s="1159" t="s">
        <v>3978</v>
      </c>
      <c r="B765" s="1159" t="s">
        <v>2233</v>
      </c>
      <c r="C765" s="1159" t="s">
        <v>3030</v>
      </c>
      <c r="D765" s="1159" t="s">
        <v>2233</v>
      </c>
      <c r="E765" s="1159" t="s">
        <v>3329</v>
      </c>
      <c r="F765" s="1159" t="s">
        <v>991</v>
      </c>
      <c r="G765" s="1165">
        <v>1199740.2806224001</v>
      </c>
      <c r="H765" s="1159"/>
      <c r="I765" s="1159" t="s">
        <v>3352</v>
      </c>
      <c r="J765" s="1166"/>
      <c r="K765" s="1167">
        <v>1.77E-5</v>
      </c>
      <c r="L765" s="1168">
        <v>4280</v>
      </c>
      <c r="M765" s="1169" t="s">
        <v>3430</v>
      </c>
      <c r="N765" s="1170">
        <v>3.5932987254259092E-6</v>
      </c>
      <c r="O765" s="1171">
        <v>8.8848209757553829E-5</v>
      </c>
    </row>
    <row r="766" spans="1:15" hidden="1">
      <c r="A766" s="1159" t="s">
        <v>4163</v>
      </c>
      <c r="B766" s="1159" t="s">
        <v>2234</v>
      </c>
      <c r="C766" s="1159" t="s">
        <v>3031</v>
      </c>
      <c r="D766" s="1159" t="s">
        <v>2234</v>
      </c>
      <c r="E766" s="1159"/>
      <c r="F766" s="1159" t="s">
        <v>991</v>
      </c>
      <c r="G766" s="1165">
        <v>122715.508</v>
      </c>
      <c r="H766" s="1159"/>
      <c r="I766" s="1159"/>
      <c r="J766" s="1166">
        <v>1.14E-7</v>
      </c>
      <c r="K766" s="1167">
        <v>1.59E-6</v>
      </c>
      <c r="L766" s="1168">
        <v>6.14</v>
      </c>
      <c r="M766" s="1169">
        <v>4.1494788443070336E-8</v>
      </c>
      <c r="N766" s="1170">
        <v>3.3016375148725029E-8</v>
      </c>
      <c r="O766" s="1171">
        <v>1.6373240243588749E-5</v>
      </c>
    </row>
    <row r="767" spans="1:15" hidden="1">
      <c r="A767" s="1159" t="s">
        <v>4163</v>
      </c>
      <c r="B767" s="1159" t="s">
        <v>2234</v>
      </c>
      <c r="C767" s="1159" t="s">
        <v>3033</v>
      </c>
      <c r="D767" s="1159" t="s">
        <v>2234</v>
      </c>
      <c r="E767" s="1159"/>
      <c r="F767" s="1159" t="s">
        <v>1000</v>
      </c>
      <c r="G767" s="1165">
        <v>429777.52455678402</v>
      </c>
      <c r="H767" s="1159" t="s">
        <v>3751</v>
      </c>
      <c r="I767" s="1159"/>
      <c r="J767" s="1166">
        <v>8.7600000000000004E-8</v>
      </c>
      <c r="K767" s="1167">
        <v>1.22E-6</v>
      </c>
      <c r="L767" s="1168">
        <v>322</v>
      </c>
      <c r="M767" s="1169">
        <v>1.1167013986718699E-7</v>
      </c>
      <c r="N767" s="1170">
        <v>8.872302640069711E-8</v>
      </c>
      <c r="O767" s="1171">
        <v>3.3291714707769606E-8</v>
      </c>
    </row>
    <row r="768" spans="1:15" hidden="1">
      <c r="A768" s="1159" t="s">
        <v>4163</v>
      </c>
      <c r="B768" s="1159" t="s">
        <v>2234</v>
      </c>
      <c r="C768" s="1159" t="s">
        <v>3032</v>
      </c>
      <c r="D768" s="1159" t="s">
        <v>2234</v>
      </c>
      <c r="E768" s="1159"/>
      <c r="F768" s="1159" t="s">
        <v>1000</v>
      </c>
      <c r="G768" s="1165">
        <v>499970.318051273</v>
      </c>
      <c r="H768" s="1159" t="s">
        <v>3751</v>
      </c>
      <c r="I768" s="1159"/>
      <c r="J768" s="1166">
        <v>8.7600000000000004E-8</v>
      </c>
      <c r="K768" s="1167">
        <v>1.22E-6</v>
      </c>
      <c r="L768" s="1168">
        <v>322</v>
      </c>
      <c r="M768" s="1169">
        <v>1.2990850418203032E-7</v>
      </c>
      <c r="N768" s="1170">
        <v>1.0321358654986422E-7</v>
      </c>
      <c r="O768" s="1171">
        <v>3.940641645161825E-7</v>
      </c>
    </row>
    <row r="769" spans="1:15" hidden="1">
      <c r="A769" s="1159" t="s">
        <v>3980</v>
      </c>
      <c r="B769" s="1159" t="s">
        <v>2235</v>
      </c>
      <c r="C769" s="1159" t="s">
        <v>3034</v>
      </c>
      <c r="D769" s="1159" t="s">
        <v>2235</v>
      </c>
      <c r="E769" s="1159" t="s">
        <v>3329</v>
      </c>
      <c r="F769" s="1159" t="s">
        <v>1000</v>
      </c>
      <c r="G769" s="1165">
        <v>15518.5707015104</v>
      </c>
      <c r="H769" s="1159"/>
      <c r="I769" s="1159" t="s">
        <v>3352</v>
      </c>
      <c r="J769" s="1166"/>
      <c r="K769" s="1167">
        <v>2.9500000000000001E-4</v>
      </c>
      <c r="L769" s="1168">
        <v>663000</v>
      </c>
      <c r="M769" s="1169" t="s">
        <v>3430</v>
      </c>
      <c r="N769" s="1170">
        <v>7.7465183121745553E-7</v>
      </c>
      <c r="O769" s="1171">
        <v>1.7802578920112999E-4</v>
      </c>
    </row>
    <row r="770" spans="1:15" hidden="1">
      <c r="A770" s="1159" t="s">
        <v>3980</v>
      </c>
      <c r="B770" s="1159" t="s">
        <v>2235</v>
      </c>
      <c r="C770" s="1159" t="s">
        <v>3034</v>
      </c>
      <c r="D770" s="1159" t="s">
        <v>2235</v>
      </c>
      <c r="E770" s="1159" t="s">
        <v>3329</v>
      </c>
      <c r="F770" s="1159" t="s">
        <v>3431</v>
      </c>
      <c r="G770" s="1165">
        <v>310371.414040156</v>
      </c>
      <c r="H770" s="1159"/>
      <c r="I770" s="1159" t="s">
        <v>3352</v>
      </c>
      <c r="J770" s="1166"/>
      <c r="K770" s="1167">
        <v>3.6200000000000001E-6</v>
      </c>
      <c r="L770" s="1168">
        <v>7450</v>
      </c>
      <c r="M770" s="1169" t="s">
        <v>3430</v>
      </c>
      <c r="N770" s="1170">
        <v>1.9011794095573359E-7</v>
      </c>
      <c r="O770" s="1171">
        <v>4.0008812355684119E-5</v>
      </c>
    </row>
    <row r="771" spans="1:15" hidden="1">
      <c r="A771" s="1159" t="s">
        <v>3980</v>
      </c>
      <c r="B771" s="1159" t="s">
        <v>2235</v>
      </c>
      <c r="C771" s="1159" t="s">
        <v>3034</v>
      </c>
      <c r="D771" s="1159" t="s">
        <v>2235</v>
      </c>
      <c r="E771" s="1159" t="s">
        <v>3329</v>
      </c>
      <c r="F771" s="1159" t="s">
        <v>991</v>
      </c>
      <c r="G771" s="1165">
        <v>232778.560516875</v>
      </c>
      <c r="H771" s="1159"/>
      <c r="I771" s="1159" t="s">
        <v>3352</v>
      </c>
      <c r="J771" s="1166"/>
      <c r="K771" s="1167">
        <v>1.8300000000000001E-5</v>
      </c>
      <c r="L771" s="1168">
        <v>2050</v>
      </c>
      <c r="M771" s="1169" t="s">
        <v>3430</v>
      </c>
      <c r="N771" s="1170">
        <v>7.2082009377596824E-7</v>
      </c>
      <c r="O771" s="1171">
        <v>8.2568522138745004E-6</v>
      </c>
    </row>
    <row r="772" spans="1:15" hidden="1">
      <c r="A772" s="1159" t="s">
        <v>3981</v>
      </c>
      <c r="B772" s="1159" t="s">
        <v>2236</v>
      </c>
      <c r="C772" s="1159" t="s">
        <v>3035</v>
      </c>
      <c r="D772" s="1159" t="s">
        <v>2236</v>
      </c>
      <c r="E772" s="1159" t="s">
        <v>3329</v>
      </c>
      <c r="F772" s="1159" t="s">
        <v>1000</v>
      </c>
      <c r="G772" s="1165">
        <v>60880.769507812503</v>
      </c>
      <c r="H772" s="1159"/>
      <c r="I772" s="1159" t="s">
        <v>3352</v>
      </c>
      <c r="J772" s="1166"/>
      <c r="K772" s="1167">
        <v>5.2399999999999998E-6</v>
      </c>
      <c r="L772" s="1168">
        <v>41000</v>
      </c>
      <c r="M772" s="1169" t="s">
        <v>3430</v>
      </c>
      <c r="N772" s="1170">
        <v>5.3981411565932703E-8</v>
      </c>
      <c r="O772" s="1171">
        <v>4.3189846640238456E-5</v>
      </c>
    </row>
    <row r="773" spans="1:15" hidden="1">
      <c r="A773" s="1159" t="s">
        <v>3981</v>
      </c>
      <c r="B773" s="1159" t="s">
        <v>2236</v>
      </c>
      <c r="C773" s="1159" t="s">
        <v>3035</v>
      </c>
      <c r="D773" s="1159" t="s">
        <v>2236</v>
      </c>
      <c r="E773" s="1159" t="s">
        <v>3329</v>
      </c>
      <c r="F773" s="1159" t="s">
        <v>991</v>
      </c>
      <c r="G773" s="1165">
        <v>913211.54236979201</v>
      </c>
      <c r="H773" s="1159"/>
      <c r="I773" s="1159" t="s">
        <v>3352</v>
      </c>
      <c r="J773" s="1166"/>
      <c r="K773" s="1167">
        <v>1.55E-6</v>
      </c>
      <c r="L773" s="1168">
        <v>849</v>
      </c>
      <c r="M773" s="1169" t="s">
        <v>3430</v>
      </c>
      <c r="N773" s="1170">
        <v>2.3951675926868866E-7</v>
      </c>
      <c r="O773" s="1171">
        <v>1.3415187727181259E-5</v>
      </c>
    </row>
    <row r="774" spans="1:15" hidden="1">
      <c r="A774" s="1159" t="s">
        <v>3981</v>
      </c>
      <c r="B774" s="1159" t="s">
        <v>2236</v>
      </c>
      <c r="C774" s="1159" t="s">
        <v>3035</v>
      </c>
      <c r="D774" s="1159" t="s">
        <v>2236</v>
      </c>
      <c r="E774" s="1159" t="s">
        <v>3329</v>
      </c>
      <c r="F774" s="1159" t="s">
        <v>3431</v>
      </c>
      <c r="G774" s="1165">
        <v>1217615.3899218801</v>
      </c>
      <c r="H774" s="1159"/>
      <c r="I774" s="1159" t="s">
        <v>3352</v>
      </c>
      <c r="J774" s="1166"/>
      <c r="K774" s="1167">
        <v>4.6700000000000001E-8</v>
      </c>
      <c r="L774" s="1168">
        <v>366</v>
      </c>
      <c r="M774" s="1169" t="s">
        <v>3430</v>
      </c>
      <c r="N774" s="1170">
        <v>9.6218775558924475E-9</v>
      </c>
      <c r="O774" s="1171">
        <v>7.7109677401388336E-6</v>
      </c>
    </row>
    <row r="775" spans="1:15" hidden="1">
      <c r="A775" s="1159" t="s">
        <v>3982</v>
      </c>
      <c r="B775" s="1159" t="s">
        <v>2237</v>
      </c>
      <c r="C775" s="1159" t="s">
        <v>3036</v>
      </c>
      <c r="D775" s="1159" t="s">
        <v>2237</v>
      </c>
      <c r="E775" s="1159" t="s">
        <v>3329</v>
      </c>
      <c r="F775" s="1159" t="s">
        <v>3431</v>
      </c>
      <c r="G775" s="1165">
        <v>1061614.22523219</v>
      </c>
      <c r="H775" s="1159"/>
      <c r="I775" s="1159" t="s">
        <v>3352</v>
      </c>
      <c r="J775" s="1166"/>
      <c r="K775" s="1167">
        <v>4.4400000000000001E-7</v>
      </c>
      <c r="L775" s="1168">
        <v>4020</v>
      </c>
      <c r="M775" s="1169" t="s">
        <v>3430</v>
      </c>
      <c r="N775" s="1170">
        <v>7.9759517135869924E-8</v>
      </c>
      <c r="O775" s="1171">
        <v>7.3843190798240398E-5</v>
      </c>
    </row>
    <row r="776" spans="1:15" hidden="1">
      <c r="A776" s="1159" t="s">
        <v>3982</v>
      </c>
      <c r="B776" s="1159" t="s">
        <v>2237</v>
      </c>
      <c r="C776" s="1159" t="s">
        <v>3036</v>
      </c>
      <c r="D776" s="1159" t="s">
        <v>2237</v>
      </c>
      <c r="E776" s="1159" t="s">
        <v>3329</v>
      </c>
      <c r="F776" s="1159" t="s">
        <v>1000</v>
      </c>
      <c r="G776" s="1165">
        <v>15346.459348046899</v>
      </c>
      <c r="H776" s="1159"/>
      <c r="I776" s="1159" t="s">
        <v>3352</v>
      </c>
      <c r="J776" s="1166"/>
      <c r="K776" s="1167">
        <v>6.64E-6</v>
      </c>
      <c r="L776" s="1168">
        <v>60100</v>
      </c>
      <c r="M776" s="1169" t="s">
        <v>3430</v>
      </c>
      <c r="N776" s="1170">
        <v>1.7242851556019095E-8</v>
      </c>
      <c r="O776" s="1171">
        <v>1.5958803871648621E-5</v>
      </c>
    </row>
    <row r="777" spans="1:15" hidden="1">
      <c r="A777" s="1159" t="s">
        <v>3982</v>
      </c>
      <c r="B777" s="1159" t="s">
        <v>2237</v>
      </c>
      <c r="C777" s="1159" t="s">
        <v>3036</v>
      </c>
      <c r="D777" s="1159" t="s">
        <v>2237</v>
      </c>
      <c r="E777" s="1159" t="s">
        <v>3313</v>
      </c>
      <c r="F777" s="1159" t="s">
        <v>1000</v>
      </c>
      <c r="G777" s="1165">
        <v>12160.7779415941</v>
      </c>
      <c r="H777" s="1159"/>
      <c r="I777" s="1159"/>
      <c r="J777" s="1166"/>
      <c r="K777" s="1167">
        <v>6.64E-6</v>
      </c>
      <c r="L777" s="1168">
        <v>60100</v>
      </c>
      <c r="M777" s="1169" t="s">
        <v>3430</v>
      </c>
      <c r="N777" s="1170">
        <v>1.3663509223663682E-8</v>
      </c>
      <c r="O777" s="1171">
        <v>1.2646009460238788E-5</v>
      </c>
    </row>
    <row r="778" spans="1:15" hidden="1">
      <c r="A778" s="1159" t="s">
        <v>3982</v>
      </c>
      <c r="B778" s="1159" t="s">
        <v>2237</v>
      </c>
      <c r="C778" s="1159" t="s">
        <v>3036</v>
      </c>
      <c r="D778" s="1159" t="s">
        <v>2237</v>
      </c>
      <c r="E778" s="1159" t="s">
        <v>3329</v>
      </c>
      <c r="F778" s="1159" t="s">
        <v>991</v>
      </c>
      <c r="G778" s="1165">
        <v>230196.890234297</v>
      </c>
      <c r="H778" s="1159"/>
      <c r="I778" s="1159" t="s">
        <v>3352</v>
      </c>
      <c r="J778" s="1166"/>
      <c r="K778" s="1167">
        <v>3.2600000000000001E-6</v>
      </c>
      <c r="L778" s="1168">
        <v>2890</v>
      </c>
      <c r="M778" s="1169" t="s">
        <v>3430</v>
      </c>
      <c r="N778" s="1170">
        <v>1.2698425318360311E-7</v>
      </c>
      <c r="O778" s="1171">
        <v>1.1511050713424634E-5</v>
      </c>
    </row>
    <row r="779" spans="1:15" hidden="1">
      <c r="A779" s="1159" t="s">
        <v>3982</v>
      </c>
      <c r="B779" s="1159" t="s">
        <v>2237</v>
      </c>
      <c r="C779" s="1159" t="s">
        <v>3036</v>
      </c>
      <c r="D779" s="1159" t="s">
        <v>2237</v>
      </c>
      <c r="E779" s="1159" t="s">
        <v>3317</v>
      </c>
      <c r="F779" s="1159" t="s">
        <v>1000</v>
      </c>
      <c r="G779" s="1165">
        <v>54.222206192371601</v>
      </c>
      <c r="H779" s="1159"/>
      <c r="I779" s="1159"/>
      <c r="J779" s="1166"/>
      <c r="K779" s="1167">
        <v>6.64E-6</v>
      </c>
      <c r="L779" s="1168">
        <v>60100</v>
      </c>
      <c r="M779" s="1169" t="s">
        <v>3430</v>
      </c>
      <c r="N779" s="1170">
        <v>6.0922551007435527E-11</v>
      </c>
      <c r="O779" s="1171">
        <v>5.6385745694643039E-8</v>
      </c>
    </row>
    <row r="780" spans="1:15" hidden="1">
      <c r="A780" s="1159" t="s">
        <v>3983</v>
      </c>
      <c r="B780" s="1159" t="s">
        <v>2659</v>
      </c>
      <c r="C780" s="1159" t="s">
        <v>3037</v>
      </c>
      <c r="D780" s="1159"/>
      <c r="E780" s="1159"/>
      <c r="F780" s="1159" t="s">
        <v>991</v>
      </c>
      <c r="G780" s="1165">
        <v>77236748.260912597</v>
      </c>
      <c r="H780" s="1159"/>
      <c r="I780" s="1159"/>
      <c r="J780" s="1166"/>
      <c r="K780" s="1167"/>
      <c r="L780" s="1168"/>
      <c r="M780" s="1169" t="s">
        <v>3430</v>
      </c>
      <c r="N780" s="1170" t="s">
        <v>3430</v>
      </c>
      <c r="O780" s="1171" t="s">
        <v>3430</v>
      </c>
    </row>
    <row r="781" spans="1:15" hidden="1">
      <c r="A781" s="1159" t="s">
        <v>3984</v>
      </c>
      <c r="B781" s="1159" t="s">
        <v>2238</v>
      </c>
      <c r="C781" s="1159" t="s">
        <v>3038</v>
      </c>
      <c r="D781" s="1159" t="s">
        <v>2238</v>
      </c>
      <c r="E781" s="1159" t="s">
        <v>3329</v>
      </c>
      <c r="F781" s="1159" t="s">
        <v>1000</v>
      </c>
      <c r="G781" s="1165">
        <v>30974.310118046898</v>
      </c>
      <c r="H781" s="1159"/>
      <c r="I781" s="1159" t="s">
        <v>3352</v>
      </c>
      <c r="J781" s="1166"/>
      <c r="K781" s="1167">
        <v>1.6299999999999999E-7</v>
      </c>
      <c r="L781" s="1168">
        <v>17000</v>
      </c>
      <c r="M781" s="1169" t="s">
        <v>3430</v>
      </c>
      <c r="N781" s="1170">
        <v>8.5432293073425124E-10</v>
      </c>
      <c r="O781" s="1171">
        <v>9.1110459250079911E-6</v>
      </c>
    </row>
    <row r="782" spans="1:15" hidden="1">
      <c r="A782" s="1159" t="s">
        <v>3984</v>
      </c>
      <c r="B782" s="1159" t="s">
        <v>2238</v>
      </c>
      <c r="C782" s="1159" t="s">
        <v>3038</v>
      </c>
      <c r="D782" s="1159" t="s">
        <v>2238</v>
      </c>
      <c r="E782" s="1159" t="s">
        <v>3329</v>
      </c>
      <c r="F782" s="1159" t="s">
        <v>991</v>
      </c>
      <c r="G782" s="1165">
        <v>464614.65177195298</v>
      </c>
      <c r="H782" s="1159"/>
      <c r="I782" s="1159" t="s">
        <v>3352</v>
      </c>
      <c r="J782" s="1166"/>
      <c r="K782" s="1167">
        <v>5.0099999999999999E-8</v>
      </c>
      <c r="L782" s="1168">
        <v>183</v>
      </c>
      <c r="M782" s="1169" t="s">
        <v>3430</v>
      </c>
      <c r="N782" s="1170">
        <v>3.9387955978436592E-9</v>
      </c>
      <c r="O782" s="1171">
        <v>1.4711659449537762E-6</v>
      </c>
    </row>
    <row r="783" spans="1:15" hidden="1">
      <c r="A783" s="1159" t="s">
        <v>3984</v>
      </c>
      <c r="B783" s="1159" t="s">
        <v>2238</v>
      </c>
      <c r="C783" s="1159" t="s">
        <v>3038</v>
      </c>
      <c r="D783" s="1159" t="s">
        <v>2238</v>
      </c>
      <c r="E783" s="1159" t="s">
        <v>3329</v>
      </c>
      <c r="F783" s="1159" t="s">
        <v>3431</v>
      </c>
      <c r="G783" s="1165">
        <v>619486.20236260397</v>
      </c>
      <c r="H783" s="1159"/>
      <c r="I783" s="1159" t="s">
        <v>3352</v>
      </c>
      <c r="J783" s="1166"/>
      <c r="K783" s="1167">
        <v>1.36E-10</v>
      </c>
      <c r="L783" s="1168">
        <v>14.2</v>
      </c>
      <c r="M783" s="1169" t="s">
        <v>3430</v>
      </c>
      <c r="N783" s="1170">
        <v>1.4256186328855293E-11</v>
      </c>
      <c r="O783" s="1171">
        <v>1.5220806133583696E-7</v>
      </c>
    </row>
    <row r="784" spans="1:15" hidden="1">
      <c r="A784" s="1159" t="s">
        <v>3985</v>
      </c>
      <c r="B784" s="1159" t="s">
        <v>2239</v>
      </c>
      <c r="C784" s="1159" t="s">
        <v>3039</v>
      </c>
      <c r="D784" s="1159" t="s">
        <v>2239</v>
      </c>
      <c r="E784" s="1159" t="s">
        <v>3329</v>
      </c>
      <c r="F784" s="1159" t="s">
        <v>1000</v>
      </c>
      <c r="G784" s="1165">
        <v>4201.5584317708299</v>
      </c>
      <c r="H784" s="1159"/>
      <c r="I784" s="1159" t="s">
        <v>3352</v>
      </c>
      <c r="J784" s="1166"/>
      <c r="K784" s="1167">
        <v>3.2199999999999997E-5</v>
      </c>
      <c r="L784" s="1168">
        <v>590000</v>
      </c>
      <c r="M784" s="1169" t="s">
        <v>3430</v>
      </c>
      <c r="N784" s="1170">
        <v>2.2892809593136973E-8</v>
      </c>
      <c r="O784" s="1171">
        <v>4.2892374723972231E-5</v>
      </c>
    </row>
    <row r="785" spans="1:15" hidden="1">
      <c r="A785" s="1159" t="s">
        <v>3985</v>
      </c>
      <c r="B785" s="1159" t="s">
        <v>2239</v>
      </c>
      <c r="C785" s="1159" t="s">
        <v>3040</v>
      </c>
      <c r="D785" s="1159" t="s">
        <v>2239</v>
      </c>
      <c r="E785" s="1159" t="s">
        <v>3313</v>
      </c>
      <c r="F785" s="1159" t="s">
        <v>1000</v>
      </c>
      <c r="G785" s="1165">
        <v>1632.8881997051801</v>
      </c>
      <c r="H785" s="1159"/>
      <c r="I785" s="1159"/>
      <c r="J785" s="1166"/>
      <c r="K785" s="1167">
        <v>3.2199999999999997E-5</v>
      </c>
      <c r="L785" s="1168">
        <v>590000</v>
      </c>
      <c r="M785" s="1169" t="s">
        <v>3430</v>
      </c>
      <c r="N785" s="1170">
        <v>8.8970317204361178E-9</v>
      </c>
      <c r="O785" s="1171">
        <v>1.6669636679213788E-5</v>
      </c>
    </row>
    <row r="786" spans="1:15" hidden="1">
      <c r="A786" s="1159" t="s">
        <v>3985</v>
      </c>
      <c r="B786" s="1159" t="s">
        <v>2239</v>
      </c>
      <c r="C786" s="1159" t="s">
        <v>3039</v>
      </c>
      <c r="D786" s="1159" t="s">
        <v>2239</v>
      </c>
      <c r="E786" s="1159" t="s">
        <v>3329</v>
      </c>
      <c r="F786" s="1159" t="s">
        <v>3431</v>
      </c>
      <c r="G786" s="1165">
        <v>84031.168640104195</v>
      </c>
      <c r="H786" s="1159"/>
      <c r="I786" s="1159" t="s">
        <v>3352</v>
      </c>
      <c r="J786" s="1166"/>
      <c r="K786" s="1167">
        <v>5.4000000000000002E-7</v>
      </c>
      <c r="L786" s="1168">
        <v>4540</v>
      </c>
      <c r="M786" s="1169" t="s">
        <v>3430</v>
      </c>
      <c r="N786" s="1170">
        <v>7.6783336527848283E-9</v>
      </c>
      <c r="O786" s="1171">
        <v>6.6010637714473505E-6</v>
      </c>
    </row>
    <row r="787" spans="1:15" hidden="1">
      <c r="A787" s="1159" t="s">
        <v>3985</v>
      </c>
      <c r="B787" s="1159" t="s">
        <v>2239</v>
      </c>
      <c r="C787" s="1159" t="s">
        <v>3039</v>
      </c>
      <c r="D787" s="1159" t="s">
        <v>2239</v>
      </c>
      <c r="E787" s="1159" t="s">
        <v>3329</v>
      </c>
      <c r="F787" s="1159" t="s">
        <v>991</v>
      </c>
      <c r="G787" s="1165">
        <v>63023.376473697899</v>
      </c>
      <c r="H787" s="1159"/>
      <c r="I787" s="1159" t="s">
        <v>3352</v>
      </c>
      <c r="J787" s="1166"/>
      <c r="K787" s="1167">
        <v>4.3200000000000001E-6</v>
      </c>
      <c r="L787" s="1168">
        <v>3680</v>
      </c>
      <c r="M787" s="1169" t="s">
        <v>3430</v>
      </c>
      <c r="N787" s="1170">
        <v>4.6070001912045021E-8</v>
      </c>
      <c r="O787" s="1171">
        <v>4.0129814994163593E-6</v>
      </c>
    </row>
    <row r="788" spans="1:15" hidden="1">
      <c r="A788" s="1159" t="s">
        <v>3986</v>
      </c>
      <c r="B788" s="1159" t="s">
        <v>2240</v>
      </c>
      <c r="C788" s="1159" t="s">
        <v>3041</v>
      </c>
      <c r="D788" s="1159" t="s">
        <v>2240</v>
      </c>
      <c r="E788" s="1159" t="s">
        <v>3313</v>
      </c>
      <c r="F788" s="1159" t="s">
        <v>1000</v>
      </c>
      <c r="G788" s="1165">
        <v>4160.8254700068601</v>
      </c>
      <c r="H788" s="1159"/>
      <c r="I788" s="1159"/>
      <c r="J788" s="1166"/>
      <c r="K788" s="1167">
        <v>7.7999999999999996E-3</v>
      </c>
      <c r="L788" s="1168">
        <v>11700000</v>
      </c>
      <c r="M788" s="1169" t="s">
        <v>3430</v>
      </c>
      <c r="N788" s="1170">
        <v>5.4917014418930047E-6</v>
      </c>
      <c r="O788" s="1171">
        <v>8.4233148287149689E-4</v>
      </c>
    </row>
    <row r="789" spans="1:15" hidden="1">
      <c r="A789" s="1159" t="s">
        <v>3986</v>
      </c>
      <c r="B789" s="1159" t="s">
        <v>2240</v>
      </c>
      <c r="C789" s="1159" t="s">
        <v>3041</v>
      </c>
      <c r="D789" s="1159" t="s">
        <v>2240</v>
      </c>
      <c r="E789" s="1159" t="s">
        <v>3317</v>
      </c>
      <c r="F789" s="1159" t="s">
        <v>1000</v>
      </c>
      <c r="G789" s="1165">
        <v>0.48105201044338097</v>
      </c>
      <c r="H789" s="1159"/>
      <c r="I789" s="1159"/>
      <c r="J789" s="1166"/>
      <c r="K789" s="1167">
        <v>7.7999999999999996E-3</v>
      </c>
      <c r="L789" s="1168">
        <v>11700000</v>
      </c>
      <c r="M789" s="1169" t="s">
        <v>3430</v>
      </c>
      <c r="N789" s="1170">
        <v>6.3492065178429322E-10</v>
      </c>
      <c r="O789" s="1171">
        <v>9.7385784675659514E-8</v>
      </c>
    </row>
    <row r="790" spans="1:15" hidden="1">
      <c r="A790" s="1159" t="s">
        <v>3986</v>
      </c>
      <c r="B790" s="1159" t="s">
        <v>2240</v>
      </c>
      <c r="C790" s="1159" t="s">
        <v>3041</v>
      </c>
      <c r="D790" s="1159" t="s">
        <v>2240</v>
      </c>
      <c r="E790" s="1159" t="s">
        <v>3329</v>
      </c>
      <c r="F790" s="1159" t="s">
        <v>3431</v>
      </c>
      <c r="G790" s="1165">
        <v>0</v>
      </c>
      <c r="H790" s="1159"/>
      <c r="I790" s="1159" t="s">
        <v>3359</v>
      </c>
      <c r="J790" s="1166"/>
      <c r="K790" s="1167">
        <v>9.2200000000000005E-5</v>
      </c>
      <c r="L790" s="1168">
        <v>98200</v>
      </c>
      <c r="M790" s="1169" t="s">
        <v>3430</v>
      </c>
      <c r="N790" s="1170">
        <v>0</v>
      </c>
      <c r="O790" s="1171">
        <v>0</v>
      </c>
    </row>
    <row r="791" spans="1:15" hidden="1">
      <c r="A791" s="1159" t="s">
        <v>3986</v>
      </c>
      <c r="B791" s="1159" t="s">
        <v>2240</v>
      </c>
      <c r="C791" s="1159" t="s">
        <v>3041</v>
      </c>
      <c r="D791" s="1159" t="s">
        <v>2240</v>
      </c>
      <c r="E791" s="1159"/>
      <c r="F791" s="1159" t="s">
        <v>991</v>
      </c>
      <c r="G791" s="1165">
        <v>0</v>
      </c>
      <c r="H791" s="1159"/>
      <c r="I791" s="1159"/>
      <c r="J791" s="1166"/>
      <c r="K791" s="1167">
        <v>3.3399999999999999E-4</v>
      </c>
      <c r="L791" s="1168">
        <v>129000</v>
      </c>
      <c r="M791" s="1169" t="s">
        <v>3430</v>
      </c>
      <c r="N791" s="1170">
        <v>0</v>
      </c>
      <c r="O791" s="1171">
        <v>0</v>
      </c>
    </row>
    <row r="792" spans="1:15" hidden="1">
      <c r="A792" s="1159" t="s">
        <v>3987</v>
      </c>
      <c r="B792" s="1159" t="s">
        <v>2660</v>
      </c>
      <c r="C792" s="1159"/>
      <c r="D792" s="1159"/>
      <c r="E792" s="1159" t="s">
        <v>3319</v>
      </c>
      <c r="F792" s="1159" t="s">
        <v>991</v>
      </c>
      <c r="G792" s="1165">
        <v>589657.46208362002</v>
      </c>
      <c r="H792" s="1172"/>
      <c r="I792" s="1159" t="s">
        <v>3352</v>
      </c>
      <c r="J792" s="1166"/>
      <c r="K792" s="1167"/>
      <c r="L792" s="1168"/>
      <c r="M792" s="1169" t="s">
        <v>3430</v>
      </c>
      <c r="N792" s="1170" t="s">
        <v>3430</v>
      </c>
      <c r="O792" s="1171" t="s">
        <v>3430</v>
      </c>
    </row>
    <row r="793" spans="1:15" hidden="1">
      <c r="A793" s="1159" t="s">
        <v>3987</v>
      </c>
      <c r="B793" s="1159" t="s">
        <v>2660</v>
      </c>
      <c r="C793" s="1159"/>
      <c r="D793" s="1159"/>
      <c r="E793" s="1159" t="s">
        <v>3319</v>
      </c>
      <c r="F793" s="1159" t="s">
        <v>3431</v>
      </c>
      <c r="G793" s="1165">
        <v>786209.94944164099</v>
      </c>
      <c r="H793" s="1172"/>
      <c r="I793" s="1159" t="s">
        <v>3352</v>
      </c>
      <c r="J793" s="1166"/>
      <c r="K793" s="1167"/>
      <c r="L793" s="1168"/>
      <c r="M793" s="1169" t="s">
        <v>3430</v>
      </c>
      <c r="N793" s="1170" t="s">
        <v>3430</v>
      </c>
      <c r="O793" s="1171" t="s">
        <v>3430</v>
      </c>
    </row>
    <row r="794" spans="1:15" hidden="1">
      <c r="A794" s="1159" t="s">
        <v>3987</v>
      </c>
      <c r="B794" s="1159" t="s">
        <v>2660</v>
      </c>
      <c r="C794" s="1159"/>
      <c r="D794" s="1159"/>
      <c r="E794" s="1159" t="s">
        <v>3319</v>
      </c>
      <c r="F794" s="1159" t="s">
        <v>1000</v>
      </c>
      <c r="G794" s="1165">
        <v>39310.497473932301</v>
      </c>
      <c r="H794" s="1172"/>
      <c r="I794" s="1159" t="s">
        <v>3352</v>
      </c>
      <c r="J794" s="1166"/>
      <c r="K794" s="1167"/>
      <c r="L794" s="1168"/>
      <c r="M794" s="1169" t="s">
        <v>3430</v>
      </c>
      <c r="N794" s="1170" t="s">
        <v>3430</v>
      </c>
      <c r="O794" s="1171" t="s">
        <v>3430</v>
      </c>
    </row>
    <row r="795" spans="1:15" hidden="1">
      <c r="A795" s="1159" t="s">
        <v>3988</v>
      </c>
      <c r="B795" s="1159" t="s">
        <v>2241</v>
      </c>
      <c r="C795" s="1159" t="s">
        <v>3042</v>
      </c>
      <c r="D795" s="1159" t="s">
        <v>2241</v>
      </c>
      <c r="E795" s="1159" t="s">
        <v>3334</v>
      </c>
      <c r="F795" s="1159" t="s">
        <v>1000</v>
      </c>
      <c r="G795" s="1165">
        <v>1574908.0455464099</v>
      </c>
      <c r="H795" s="1159"/>
      <c r="I795" s="1159"/>
      <c r="J795" s="1166"/>
      <c r="K795" s="1167"/>
      <c r="L795" s="1168">
        <v>24900</v>
      </c>
      <c r="M795" s="1169" t="s">
        <v>3430</v>
      </c>
      <c r="N795" s="1170" t="s">
        <v>3430</v>
      </c>
      <c r="O795" s="1171">
        <v>6.7853494785384875E-4</v>
      </c>
    </row>
    <row r="796" spans="1:15" hidden="1">
      <c r="A796" s="1159" t="s">
        <v>3989</v>
      </c>
      <c r="B796" s="1159" t="s">
        <v>2242</v>
      </c>
      <c r="C796" s="1159" t="s">
        <v>3043</v>
      </c>
      <c r="D796" s="1159" t="s">
        <v>2242</v>
      </c>
      <c r="E796" s="1159" t="s">
        <v>3329</v>
      </c>
      <c r="F796" s="1159" t="s">
        <v>1000</v>
      </c>
      <c r="G796" s="1165">
        <v>1915.8326872135401</v>
      </c>
      <c r="H796" s="1159"/>
      <c r="I796" s="1159" t="s">
        <v>3352</v>
      </c>
      <c r="J796" s="1166"/>
      <c r="K796" s="1167"/>
      <c r="L796" s="1168">
        <v>19000000</v>
      </c>
      <c r="M796" s="1169" t="s">
        <v>3430</v>
      </c>
      <c r="N796" s="1170" t="s">
        <v>3430</v>
      </c>
      <c r="O796" s="1171">
        <v>6.298379890699355E-4</v>
      </c>
    </row>
    <row r="797" spans="1:15" hidden="1">
      <c r="A797" s="1159" t="s">
        <v>3989</v>
      </c>
      <c r="B797" s="1159" t="s">
        <v>2242</v>
      </c>
      <c r="C797" s="1159" t="s">
        <v>3043</v>
      </c>
      <c r="D797" s="1159" t="s">
        <v>2242</v>
      </c>
      <c r="E797" s="1159" t="s">
        <v>3329</v>
      </c>
      <c r="F797" s="1159" t="s">
        <v>991</v>
      </c>
      <c r="G797" s="1165">
        <v>28737.490308958299</v>
      </c>
      <c r="H797" s="1159"/>
      <c r="I797" s="1159" t="s">
        <v>3352</v>
      </c>
      <c r="J797" s="1166"/>
      <c r="K797" s="1167"/>
      <c r="L797" s="1168">
        <v>385000</v>
      </c>
      <c r="M797" s="1169" t="s">
        <v>3430</v>
      </c>
      <c r="N797" s="1170" t="s">
        <v>3430</v>
      </c>
      <c r="O797" s="1171">
        <v>1.9143759931444541E-4</v>
      </c>
    </row>
    <row r="798" spans="1:15" hidden="1">
      <c r="A798" s="1159" t="s">
        <v>3989</v>
      </c>
      <c r="B798" s="1159" t="s">
        <v>2242</v>
      </c>
      <c r="C798" s="1159" t="s">
        <v>3043</v>
      </c>
      <c r="D798" s="1159" t="s">
        <v>2242</v>
      </c>
      <c r="E798" s="1159" t="s">
        <v>3329</v>
      </c>
      <c r="F798" s="1159" t="s">
        <v>3431</v>
      </c>
      <c r="G798" s="1165">
        <v>38316.653749791702</v>
      </c>
      <c r="H798" s="1159"/>
      <c r="I798" s="1159" t="s">
        <v>3352</v>
      </c>
      <c r="J798" s="1166"/>
      <c r="K798" s="1167"/>
      <c r="L798" s="1168">
        <v>112000</v>
      </c>
      <c r="M798" s="1169" t="s">
        <v>3430</v>
      </c>
      <c r="N798" s="1170" t="s">
        <v>3430</v>
      </c>
      <c r="O798" s="1171">
        <v>7.4254583985259873E-5</v>
      </c>
    </row>
    <row r="799" spans="1:15" hidden="1">
      <c r="A799" s="1159" t="s">
        <v>3990</v>
      </c>
      <c r="B799" s="1159" t="s">
        <v>2799</v>
      </c>
      <c r="C799" s="1159" t="s">
        <v>3044</v>
      </c>
      <c r="D799" s="1159" t="s">
        <v>2799</v>
      </c>
      <c r="E799" s="1159" t="s">
        <v>3334</v>
      </c>
      <c r="F799" s="1159" t="s">
        <v>1000</v>
      </c>
      <c r="G799" s="1165">
        <v>14769.218905531699</v>
      </c>
      <c r="H799" s="1159"/>
      <c r="I799" s="1159"/>
      <c r="J799" s="1166"/>
      <c r="K799" s="1167"/>
      <c r="L799" s="1168">
        <v>184000000</v>
      </c>
      <c r="M799" s="1169" t="s">
        <v>3430</v>
      </c>
      <c r="N799" s="1170" t="s">
        <v>3430</v>
      </c>
      <c r="O799" s="1171">
        <v>4.7021125767090666E-2</v>
      </c>
    </row>
    <row r="800" spans="1:15" hidden="1">
      <c r="A800" s="1159" t="s">
        <v>3991</v>
      </c>
      <c r="B800" s="1159" t="s">
        <v>2243</v>
      </c>
      <c r="C800" s="1159" t="s">
        <v>3045</v>
      </c>
      <c r="D800" s="1159" t="s">
        <v>2243</v>
      </c>
      <c r="E800" s="1159" t="s">
        <v>3329</v>
      </c>
      <c r="F800" s="1159" t="s">
        <v>3431</v>
      </c>
      <c r="G800" s="1165">
        <v>3588042.6746880198</v>
      </c>
      <c r="H800" s="1172"/>
      <c r="I800" s="1159" t="s">
        <v>3352</v>
      </c>
      <c r="J800" s="1166"/>
      <c r="K800" s="1167"/>
      <c r="L800" s="1168">
        <v>4550</v>
      </c>
      <c r="M800" s="1169" t="s">
        <v>3430</v>
      </c>
      <c r="N800" s="1170" t="s">
        <v>3430</v>
      </c>
      <c r="O800" s="1171">
        <v>2.8247932611685881E-4</v>
      </c>
    </row>
    <row r="801" spans="1:15" hidden="1">
      <c r="A801" s="1159" t="s">
        <v>3991</v>
      </c>
      <c r="B801" s="1159" t="s">
        <v>2243</v>
      </c>
      <c r="C801" s="1159" t="s">
        <v>3045</v>
      </c>
      <c r="D801" s="1159" t="s">
        <v>2243</v>
      </c>
      <c r="E801" s="1159" t="s">
        <v>3329</v>
      </c>
      <c r="F801" s="1159" t="s">
        <v>1000</v>
      </c>
      <c r="G801" s="1165">
        <v>48865.282660156299</v>
      </c>
      <c r="H801" s="1172"/>
      <c r="I801" s="1159" t="s">
        <v>3352</v>
      </c>
      <c r="J801" s="1166"/>
      <c r="K801" s="1167"/>
      <c r="L801" s="1168">
        <v>256000</v>
      </c>
      <c r="M801" s="1169" t="s">
        <v>3430</v>
      </c>
      <c r="N801" s="1170" t="s">
        <v>3430</v>
      </c>
      <c r="O801" s="1171">
        <v>2.1645023054144005E-4</v>
      </c>
    </row>
    <row r="802" spans="1:15" hidden="1">
      <c r="A802" s="1159" t="s">
        <v>3991</v>
      </c>
      <c r="B802" s="1159" t="s">
        <v>2243</v>
      </c>
      <c r="C802" s="1159" t="s">
        <v>3045</v>
      </c>
      <c r="D802" s="1159" t="s">
        <v>2243</v>
      </c>
      <c r="E802" s="1159" t="s">
        <v>3329</v>
      </c>
      <c r="F802" s="1159" t="s">
        <v>991</v>
      </c>
      <c r="G802" s="1165">
        <v>732979.23989479197</v>
      </c>
      <c r="H802" s="1172"/>
      <c r="I802" s="1159" t="s">
        <v>3352</v>
      </c>
      <c r="J802" s="1166"/>
      <c r="K802" s="1167"/>
      <c r="L802" s="1168">
        <v>157</v>
      </c>
      <c r="M802" s="1169" t="s">
        <v>3430</v>
      </c>
      <c r="N802" s="1170" t="s">
        <v>3430</v>
      </c>
      <c r="O802" s="1171">
        <v>1.9911730192181209E-6</v>
      </c>
    </row>
    <row r="803" spans="1:15">
      <c r="A803" s="1159" t="s">
        <v>3992</v>
      </c>
      <c r="B803" s="1159" t="s">
        <v>2661</v>
      </c>
      <c r="C803" s="1159" t="s">
        <v>2661</v>
      </c>
      <c r="D803" s="1159"/>
      <c r="E803" s="1159" t="s">
        <v>3325</v>
      </c>
      <c r="F803" s="1159" t="s">
        <v>991</v>
      </c>
      <c r="G803" s="1165">
        <v>4709856189.6101503</v>
      </c>
      <c r="H803" s="1159"/>
      <c r="I803" s="1159" t="s">
        <v>3358</v>
      </c>
      <c r="J803" s="1166"/>
      <c r="K803" s="1167"/>
      <c r="L803" s="1168"/>
      <c r="M803" s="1169" t="s">
        <v>3430</v>
      </c>
      <c r="N803" s="1170" t="s">
        <v>3430</v>
      </c>
      <c r="O803" s="1171" t="s">
        <v>3430</v>
      </c>
    </row>
    <row r="804" spans="1:15" hidden="1">
      <c r="A804" s="1159" t="s">
        <v>3777</v>
      </c>
      <c r="B804" s="1159" t="s">
        <v>2244</v>
      </c>
      <c r="C804" s="1159" t="s">
        <v>2244</v>
      </c>
      <c r="D804" s="1159" t="s">
        <v>2244</v>
      </c>
      <c r="E804" s="1159"/>
      <c r="F804" s="1159" t="s">
        <v>991</v>
      </c>
      <c r="G804" s="1165">
        <v>6771182252.8921299</v>
      </c>
      <c r="H804" s="1159"/>
      <c r="I804" s="1159"/>
      <c r="J804" s="1166">
        <v>2.1400000000000001E-9</v>
      </c>
      <c r="K804" s="1167"/>
      <c r="L804" s="1168">
        <v>0.153</v>
      </c>
      <c r="M804" s="1169">
        <v>4.2980110785534241E-5</v>
      </c>
      <c r="N804" s="1170" t="s">
        <v>3430</v>
      </c>
      <c r="O804" s="1171">
        <v>2.2081384031551002E-8</v>
      </c>
    </row>
    <row r="805" spans="1:15" hidden="1">
      <c r="A805" s="1159" t="s">
        <v>3993</v>
      </c>
      <c r="B805" s="1159" t="s">
        <v>2245</v>
      </c>
      <c r="C805" s="1159" t="s">
        <v>3046</v>
      </c>
      <c r="D805" s="1159" t="s">
        <v>2245</v>
      </c>
      <c r="E805" s="1159" t="s">
        <v>3329</v>
      </c>
      <c r="F805" s="1159" t="s">
        <v>3431</v>
      </c>
      <c r="G805" s="1165">
        <v>15963.541666666701</v>
      </c>
      <c r="H805" s="1159"/>
      <c r="I805" s="1159" t="s">
        <v>3352</v>
      </c>
      <c r="J805" s="1166"/>
      <c r="K805" s="1167">
        <v>2.1299999999999999E-6</v>
      </c>
      <c r="L805" s="1168">
        <v>560</v>
      </c>
      <c r="M805" s="1169" t="s">
        <v>3430</v>
      </c>
      <c r="N805" s="1170">
        <v>5.75362655694096E-9</v>
      </c>
      <c r="O805" s="1171">
        <v>1.5468027990259221E-7</v>
      </c>
    </row>
    <row r="806" spans="1:15" hidden="1">
      <c r="A806" s="1159" t="s">
        <v>3993</v>
      </c>
      <c r="B806" s="1159" t="s">
        <v>2245</v>
      </c>
      <c r="C806" s="1159" t="s">
        <v>3046</v>
      </c>
      <c r="D806" s="1159" t="s">
        <v>2245</v>
      </c>
      <c r="E806" s="1159" t="s">
        <v>3329</v>
      </c>
      <c r="F806" s="1159" t="s">
        <v>991</v>
      </c>
      <c r="G806" s="1165">
        <v>11972.65625</v>
      </c>
      <c r="H806" s="1159"/>
      <c r="I806" s="1159" t="s">
        <v>3352</v>
      </c>
      <c r="J806" s="1166"/>
      <c r="K806" s="1167">
        <v>5.2299999999999999E-6</v>
      </c>
      <c r="L806" s="1168">
        <v>445</v>
      </c>
      <c r="M806" s="1169" t="s">
        <v>3430</v>
      </c>
      <c r="N806" s="1170">
        <v>1.0595586934084914E-8</v>
      </c>
      <c r="O806" s="1171">
        <v>9.2186684674089355E-8</v>
      </c>
    </row>
    <row r="807" spans="1:15" hidden="1">
      <c r="A807" s="1159" t="s">
        <v>3993</v>
      </c>
      <c r="B807" s="1159" t="s">
        <v>2245</v>
      </c>
      <c r="C807" s="1159" t="s">
        <v>3046</v>
      </c>
      <c r="D807" s="1159" t="s">
        <v>2245</v>
      </c>
      <c r="E807" s="1159" t="s">
        <v>3329</v>
      </c>
      <c r="F807" s="1159" t="s">
        <v>1000</v>
      </c>
      <c r="G807" s="1165">
        <v>798.17708333333303</v>
      </c>
      <c r="H807" s="1159"/>
      <c r="I807" s="1159" t="s">
        <v>3352</v>
      </c>
      <c r="J807" s="1166"/>
      <c r="K807" s="1167">
        <v>5.1900000000000003E-6</v>
      </c>
      <c r="L807" s="1168">
        <v>1360</v>
      </c>
      <c r="M807" s="1169" t="s">
        <v>3430</v>
      </c>
      <c r="N807" s="1170">
        <v>7.0096999602167868E-10</v>
      </c>
      <c r="O807" s="1171">
        <v>1.8782605416743294E-8</v>
      </c>
    </row>
    <row r="808" spans="1:15" hidden="1">
      <c r="A808" s="1159" t="s">
        <v>4090</v>
      </c>
      <c r="B808" s="1159" t="s">
        <v>2800</v>
      </c>
      <c r="C808" s="1159" t="s">
        <v>3047</v>
      </c>
      <c r="D808" s="1159" t="s">
        <v>2800</v>
      </c>
      <c r="E808" s="1159" t="s">
        <v>3334</v>
      </c>
      <c r="F808" s="1159" t="s">
        <v>1000</v>
      </c>
      <c r="G808" s="1165">
        <v>456.15985608140602</v>
      </c>
      <c r="H808" s="1159"/>
      <c r="I808" s="1159"/>
      <c r="J808" s="1166">
        <v>3.7599999999999998E-4</v>
      </c>
      <c r="K808" s="1167"/>
      <c r="L808" s="1168">
        <v>1690000</v>
      </c>
      <c r="M808" s="1169">
        <v>5.0873798055186676E-7</v>
      </c>
      <c r="N808" s="1170" t="s">
        <v>3430</v>
      </c>
      <c r="O808" s="1171">
        <v>1.8020013769554113E-2</v>
      </c>
    </row>
    <row r="809" spans="1:15" hidden="1">
      <c r="A809" s="1159" t="s">
        <v>3994</v>
      </c>
      <c r="B809" s="1159" t="s">
        <v>2246</v>
      </c>
      <c r="C809" s="1159" t="s">
        <v>3048</v>
      </c>
      <c r="D809" s="1159" t="s">
        <v>2246</v>
      </c>
      <c r="E809" s="1159" t="s">
        <v>3329</v>
      </c>
      <c r="F809" s="1159" t="s">
        <v>3431</v>
      </c>
      <c r="G809" s="1165">
        <v>234046.017731745</v>
      </c>
      <c r="H809" s="1159"/>
      <c r="I809" s="1159" t="s">
        <v>3352</v>
      </c>
      <c r="J809" s="1166"/>
      <c r="K809" s="1167">
        <v>5.54E-8</v>
      </c>
      <c r="L809" s="1168">
        <v>247</v>
      </c>
      <c r="M809" s="1169" t="s">
        <v>3430</v>
      </c>
      <c r="N809" s="1170">
        <v>2.194036445722576E-9</v>
      </c>
      <c r="O809" s="1171">
        <v>1.0002668624685891E-6</v>
      </c>
    </row>
    <row r="810" spans="1:15" hidden="1">
      <c r="A810" s="1159" t="s">
        <v>3994</v>
      </c>
      <c r="B810" s="1159" t="s">
        <v>2246</v>
      </c>
      <c r="C810" s="1159" t="s">
        <v>3048</v>
      </c>
      <c r="D810" s="1159" t="s">
        <v>2246</v>
      </c>
      <c r="E810" s="1159" t="s">
        <v>3329</v>
      </c>
      <c r="F810" s="1159" t="s">
        <v>1000</v>
      </c>
      <c r="G810" s="1165">
        <v>11702.3008883333</v>
      </c>
      <c r="H810" s="1159"/>
      <c r="I810" s="1159" t="s">
        <v>3352</v>
      </c>
      <c r="J810" s="1166"/>
      <c r="K810" s="1167">
        <v>1.08E-6</v>
      </c>
      <c r="L810" s="1168">
        <v>4800</v>
      </c>
      <c r="M810" s="1169" t="s">
        <v>3430</v>
      </c>
      <c r="N810" s="1170">
        <v>2.1385914817093267E-9</v>
      </c>
      <c r="O810" s="1171">
        <v>9.7191921873797704E-7</v>
      </c>
    </row>
    <row r="811" spans="1:15" hidden="1">
      <c r="A811" s="1159" t="s">
        <v>3994</v>
      </c>
      <c r="B811" s="1159" t="s">
        <v>2246</v>
      </c>
      <c r="C811" s="1159" t="s">
        <v>3048</v>
      </c>
      <c r="D811" s="1159" t="s">
        <v>2246</v>
      </c>
      <c r="E811" s="1159" t="s">
        <v>3329</v>
      </c>
      <c r="F811" s="1159" t="s">
        <v>991</v>
      </c>
      <c r="G811" s="1165">
        <v>175534.51332872399</v>
      </c>
      <c r="H811" s="1159"/>
      <c r="I811" s="1159" t="s">
        <v>3352</v>
      </c>
      <c r="J811" s="1166"/>
      <c r="K811" s="1167">
        <v>3.9200000000000002E-7</v>
      </c>
      <c r="L811" s="1168">
        <v>136</v>
      </c>
      <c r="M811" s="1169" t="s">
        <v>3430</v>
      </c>
      <c r="N811" s="1170">
        <v>1.1643442511775608E-8</v>
      </c>
      <c r="O811" s="1171">
        <v>4.1306566797240466E-7</v>
      </c>
    </row>
    <row r="812" spans="1:15" hidden="1">
      <c r="A812" s="1159" t="s">
        <v>3995</v>
      </c>
      <c r="B812" s="1159" t="s">
        <v>2247</v>
      </c>
      <c r="C812" s="1159" t="s">
        <v>3049</v>
      </c>
      <c r="D812" s="1159" t="s">
        <v>2247</v>
      </c>
      <c r="E812" s="1159" t="s">
        <v>3329</v>
      </c>
      <c r="F812" s="1159" t="s">
        <v>1000</v>
      </c>
      <c r="G812" s="1165">
        <v>15518.5707015104</v>
      </c>
      <c r="H812" s="1159"/>
      <c r="I812" s="1159" t="s">
        <v>3352</v>
      </c>
      <c r="J812" s="1166"/>
      <c r="K812" s="1167">
        <v>5.1599999999999997E-4</v>
      </c>
      <c r="L812" s="1168">
        <v>211000</v>
      </c>
      <c r="M812" s="1169" t="s">
        <v>3430</v>
      </c>
      <c r="N812" s="1170">
        <v>1.3549842200278205E-6</v>
      </c>
      <c r="O812" s="1171">
        <v>5.6656774542139411E-5</v>
      </c>
    </row>
    <row r="813" spans="1:15" hidden="1">
      <c r="A813" s="1159" t="s">
        <v>3995</v>
      </c>
      <c r="B813" s="1159" t="s">
        <v>2247</v>
      </c>
      <c r="C813" s="1159" t="s">
        <v>3049</v>
      </c>
      <c r="D813" s="1159" t="s">
        <v>2247</v>
      </c>
      <c r="E813" s="1159" t="s">
        <v>3329</v>
      </c>
      <c r="F813" s="1159" t="s">
        <v>991</v>
      </c>
      <c r="G813" s="1165">
        <v>232778.560516875</v>
      </c>
      <c r="H813" s="1159"/>
      <c r="I813" s="1159" t="s">
        <v>3352</v>
      </c>
      <c r="J813" s="1166"/>
      <c r="K813" s="1167">
        <v>4.8300000000000003E-6</v>
      </c>
      <c r="L813" s="1168">
        <v>737</v>
      </c>
      <c r="M813" s="1169" t="s">
        <v>3430</v>
      </c>
      <c r="N813" s="1170">
        <v>1.9024923786546048E-7</v>
      </c>
      <c r="O813" s="1171">
        <v>2.9684390642075651E-6</v>
      </c>
    </row>
    <row r="814" spans="1:15" hidden="1">
      <c r="A814" s="1159" t="s">
        <v>3995</v>
      </c>
      <c r="B814" s="1159" t="s">
        <v>2247</v>
      </c>
      <c r="C814" s="1159" t="s">
        <v>3049</v>
      </c>
      <c r="D814" s="1159" t="s">
        <v>2247</v>
      </c>
      <c r="E814" s="1159" t="s">
        <v>3329</v>
      </c>
      <c r="F814" s="1159" t="s">
        <v>3431</v>
      </c>
      <c r="G814" s="1165">
        <v>310371.414040156</v>
      </c>
      <c r="H814" s="1159"/>
      <c r="I814" s="1159" t="s">
        <v>3352</v>
      </c>
      <c r="J814" s="1166"/>
      <c r="K814" s="1167">
        <v>9.3900000000000003E-7</v>
      </c>
      <c r="L814" s="1168">
        <v>382</v>
      </c>
      <c r="M814" s="1169" t="s">
        <v>3430</v>
      </c>
      <c r="N814" s="1170">
        <v>4.9315123358407134E-8</v>
      </c>
      <c r="O814" s="1171">
        <v>2.0514585664256824E-6</v>
      </c>
    </row>
    <row r="815" spans="1:15" hidden="1">
      <c r="A815" s="1159" t="s">
        <v>3996</v>
      </c>
      <c r="B815" s="1159" t="s">
        <v>2248</v>
      </c>
      <c r="C815" s="1159" t="s">
        <v>3050</v>
      </c>
      <c r="D815" s="1159" t="s">
        <v>2248</v>
      </c>
      <c r="E815" s="1159" t="s">
        <v>3329</v>
      </c>
      <c r="F815" s="1159" t="s">
        <v>1000</v>
      </c>
      <c r="G815" s="1165">
        <v>9937.8822202864594</v>
      </c>
      <c r="H815" s="1159"/>
      <c r="I815" s="1159" t="s">
        <v>3352</v>
      </c>
      <c r="J815" s="1166"/>
      <c r="K815" s="1167"/>
      <c r="L815" s="1168">
        <v>396</v>
      </c>
      <c r="M815" s="1169" t="s">
        <v>3430</v>
      </c>
      <c r="N815" s="1170" t="s">
        <v>3430</v>
      </c>
      <c r="O815" s="1171">
        <v>6.8093663997233511E-8</v>
      </c>
    </row>
    <row r="816" spans="1:15" hidden="1">
      <c r="A816" s="1159" t="s">
        <v>3996</v>
      </c>
      <c r="B816" s="1159" t="s">
        <v>2248</v>
      </c>
      <c r="C816" s="1159" t="s">
        <v>3050</v>
      </c>
      <c r="D816" s="1159" t="s">
        <v>2248</v>
      </c>
      <c r="E816" s="1159" t="s">
        <v>3329</v>
      </c>
      <c r="F816" s="1159" t="s">
        <v>3431</v>
      </c>
      <c r="G816" s="1165">
        <v>198757.644405625</v>
      </c>
      <c r="H816" s="1159"/>
      <c r="I816" s="1159" t="s">
        <v>3352</v>
      </c>
      <c r="J816" s="1166"/>
      <c r="K816" s="1167"/>
      <c r="L816" s="1168">
        <v>3.74</v>
      </c>
      <c r="M816" s="1169" t="s">
        <v>3430</v>
      </c>
      <c r="N816" s="1170" t="s">
        <v>3430</v>
      </c>
      <c r="O816" s="1171">
        <v>1.2862136532804033E-8</v>
      </c>
    </row>
    <row r="817" spans="1:15" hidden="1">
      <c r="A817" s="1159" t="s">
        <v>3996</v>
      </c>
      <c r="B817" s="1159" t="s">
        <v>2248</v>
      </c>
      <c r="C817" s="1159" t="s">
        <v>3050</v>
      </c>
      <c r="D817" s="1159" t="s">
        <v>2248</v>
      </c>
      <c r="E817" s="1159" t="s">
        <v>3329</v>
      </c>
      <c r="F817" s="1159" t="s">
        <v>991</v>
      </c>
      <c r="G817" s="1165">
        <v>149068.233291276</v>
      </c>
      <c r="H817" s="1159"/>
      <c r="I817" s="1159" t="s">
        <v>3352</v>
      </c>
      <c r="J817" s="1166"/>
      <c r="K817" s="1167"/>
      <c r="L817" s="1168">
        <v>4.18</v>
      </c>
      <c r="M817" s="1169" t="s">
        <v>3430</v>
      </c>
      <c r="N817" s="1170" t="s">
        <v>3430</v>
      </c>
      <c r="O817" s="1171">
        <v>1.0781496798620223E-8</v>
      </c>
    </row>
    <row r="818" spans="1:15" hidden="1">
      <c r="A818" s="1159" t="s">
        <v>3997</v>
      </c>
      <c r="B818" s="1159" t="s">
        <v>2249</v>
      </c>
      <c r="C818" s="1159" t="s">
        <v>3051</v>
      </c>
      <c r="D818" s="1159" t="s">
        <v>2249</v>
      </c>
      <c r="E818" s="1159" t="s">
        <v>3329</v>
      </c>
      <c r="F818" s="1159" t="s">
        <v>3431</v>
      </c>
      <c r="G818" s="1165">
        <v>13307260.0520833</v>
      </c>
      <c r="H818" s="1159"/>
      <c r="I818" s="1159" t="s">
        <v>3352</v>
      </c>
      <c r="J818" s="1166"/>
      <c r="K818" s="1167"/>
      <c r="L818" s="1168">
        <v>203</v>
      </c>
      <c r="M818" s="1169" t="s">
        <v>3430</v>
      </c>
      <c r="N818" s="1170" t="s">
        <v>3430</v>
      </c>
      <c r="O818" s="1171">
        <v>4.6741468641977349E-5</v>
      </c>
    </row>
    <row r="819" spans="1:15" hidden="1">
      <c r="A819" s="1159" t="s">
        <v>3997</v>
      </c>
      <c r="B819" s="1159" t="s">
        <v>2249</v>
      </c>
      <c r="C819" s="1159" t="s">
        <v>3051</v>
      </c>
      <c r="D819" s="1159" t="s">
        <v>2249</v>
      </c>
      <c r="E819" s="1159" t="s">
        <v>3329</v>
      </c>
      <c r="F819" s="1159" t="s">
        <v>1000</v>
      </c>
      <c r="G819" s="1165">
        <v>179827.83854166701</v>
      </c>
      <c r="H819" s="1159"/>
      <c r="I819" s="1159" t="s">
        <v>3352</v>
      </c>
      <c r="J819" s="1166"/>
      <c r="K819" s="1167"/>
      <c r="L819" s="1168">
        <v>3940</v>
      </c>
      <c r="M819" s="1169" t="s">
        <v>3430</v>
      </c>
      <c r="N819" s="1170" t="s">
        <v>3430</v>
      </c>
      <c r="O819" s="1171">
        <v>1.2259445243602156E-5</v>
      </c>
    </row>
    <row r="820" spans="1:15" hidden="1">
      <c r="A820" s="1159" t="s">
        <v>3997</v>
      </c>
      <c r="B820" s="1159" t="s">
        <v>2249</v>
      </c>
      <c r="C820" s="1159" t="s">
        <v>3051</v>
      </c>
      <c r="D820" s="1159" t="s">
        <v>2249</v>
      </c>
      <c r="E820" s="1159" t="s">
        <v>3329</v>
      </c>
      <c r="F820" s="1159" t="s">
        <v>991</v>
      </c>
      <c r="G820" s="1165">
        <v>2697417.578125</v>
      </c>
      <c r="H820" s="1159"/>
      <c r="I820" s="1159" t="s">
        <v>3352</v>
      </c>
      <c r="J820" s="1166"/>
      <c r="K820" s="1167"/>
      <c r="L820" s="1168">
        <v>69.400000000000006</v>
      </c>
      <c r="M820" s="1169" t="s">
        <v>3430</v>
      </c>
      <c r="N820" s="1170" t="s">
        <v>3430</v>
      </c>
      <c r="O820" s="1171">
        <v>3.2391072331446244E-6</v>
      </c>
    </row>
    <row r="821" spans="1:15" hidden="1">
      <c r="A821" s="1159" t="s">
        <v>3998</v>
      </c>
      <c r="B821" s="1159" t="s">
        <v>2250</v>
      </c>
      <c r="C821" s="1159" t="s">
        <v>3052</v>
      </c>
      <c r="D821" s="1159" t="s">
        <v>2250</v>
      </c>
      <c r="E821" s="1159" t="s">
        <v>3329</v>
      </c>
      <c r="F821" s="1159" t="s">
        <v>3431</v>
      </c>
      <c r="G821" s="1165">
        <v>545496.41404276097</v>
      </c>
      <c r="H821" s="1159"/>
      <c r="I821" s="1159" t="s">
        <v>3352</v>
      </c>
      <c r="J821" s="1166"/>
      <c r="K821" s="1167">
        <v>1.5800000000000001E-5</v>
      </c>
      <c r="L821" s="1168">
        <v>17300</v>
      </c>
      <c r="M821" s="1169" t="s">
        <v>3430</v>
      </c>
      <c r="N821" s="1170">
        <v>1.4584172875415173E-6</v>
      </c>
      <c r="O821" s="1171">
        <v>1.6328852846306073E-4</v>
      </c>
    </row>
    <row r="822" spans="1:15" hidden="1">
      <c r="A822" s="1159" t="s">
        <v>3998</v>
      </c>
      <c r="B822" s="1159" t="s">
        <v>2250</v>
      </c>
      <c r="C822" s="1159" t="s">
        <v>3052</v>
      </c>
      <c r="D822" s="1159" t="s">
        <v>2250</v>
      </c>
      <c r="E822" s="1159" t="s">
        <v>3329</v>
      </c>
      <c r="F822" s="1159" t="s">
        <v>1000</v>
      </c>
      <c r="G822" s="1165">
        <v>27274.820701770801</v>
      </c>
      <c r="H822" s="1159"/>
      <c r="I822" s="1159" t="s">
        <v>3352</v>
      </c>
      <c r="J822" s="1166"/>
      <c r="K822" s="1167">
        <v>1.8599999999999999E-4</v>
      </c>
      <c r="L822" s="1168">
        <v>212000</v>
      </c>
      <c r="M822" s="1169" t="s">
        <v>3430</v>
      </c>
      <c r="N822" s="1170">
        <v>8.5843549202237227E-7</v>
      </c>
      <c r="O822" s="1171">
        <v>1.0004961859451667E-4</v>
      </c>
    </row>
    <row r="823" spans="1:15" hidden="1">
      <c r="A823" s="1159" t="s">
        <v>3998</v>
      </c>
      <c r="B823" s="1159" t="s">
        <v>2250</v>
      </c>
      <c r="C823" s="1159" t="s">
        <v>3052</v>
      </c>
      <c r="D823" s="1159" t="s">
        <v>2250</v>
      </c>
      <c r="E823" s="1159" t="s">
        <v>3329</v>
      </c>
      <c r="F823" s="1159" t="s">
        <v>991</v>
      </c>
      <c r="G823" s="1165">
        <v>409122.31050645799</v>
      </c>
      <c r="H823" s="1159"/>
      <c r="I823" s="1159" t="s">
        <v>3352</v>
      </c>
      <c r="J823" s="1166"/>
      <c r="K823" s="1167">
        <v>4.7500000000000003E-5</v>
      </c>
      <c r="L823" s="1168">
        <v>2990</v>
      </c>
      <c r="M823" s="1169" t="s">
        <v>3430</v>
      </c>
      <c r="N823" s="1170">
        <v>3.2883617636337895E-6</v>
      </c>
      <c r="O823" s="1171">
        <v>2.1166157517658361E-5</v>
      </c>
    </row>
    <row r="824" spans="1:15" hidden="1">
      <c r="A824" s="1159" t="s">
        <v>3999</v>
      </c>
      <c r="B824" s="1159" t="s">
        <v>2662</v>
      </c>
      <c r="C824" s="1159"/>
      <c r="D824" s="1159"/>
      <c r="E824" s="1159" t="s">
        <v>3315</v>
      </c>
      <c r="F824" s="1159" t="s">
        <v>991</v>
      </c>
      <c r="G824" s="1165">
        <v>2572.5534536197902</v>
      </c>
      <c r="H824" s="1172"/>
      <c r="I824" s="1159" t="s">
        <v>3352</v>
      </c>
      <c r="J824" s="1166"/>
      <c r="K824" s="1167"/>
      <c r="L824" s="1168"/>
      <c r="M824" s="1169" t="s">
        <v>3430</v>
      </c>
      <c r="N824" s="1170" t="s">
        <v>3430</v>
      </c>
      <c r="O824" s="1171" t="s">
        <v>3430</v>
      </c>
    </row>
    <row r="825" spans="1:15" hidden="1">
      <c r="A825" s="1159" t="s">
        <v>3999</v>
      </c>
      <c r="B825" s="1159" t="s">
        <v>2662</v>
      </c>
      <c r="C825" s="1159"/>
      <c r="D825" s="1159"/>
      <c r="E825" s="1159" t="s">
        <v>3315</v>
      </c>
      <c r="F825" s="1159" t="s">
        <v>3431</v>
      </c>
      <c r="G825" s="1165">
        <v>12691.2637041667</v>
      </c>
      <c r="H825" s="1172"/>
      <c r="I825" s="1159" t="s">
        <v>3352</v>
      </c>
      <c r="J825" s="1166"/>
      <c r="K825" s="1167"/>
      <c r="L825" s="1168"/>
      <c r="M825" s="1169" t="s">
        <v>3430</v>
      </c>
      <c r="N825" s="1170" t="s">
        <v>3430</v>
      </c>
      <c r="O825" s="1171" t="s">
        <v>3430</v>
      </c>
    </row>
    <row r="826" spans="1:15" hidden="1">
      <c r="A826" s="1159" t="s">
        <v>3999</v>
      </c>
      <c r="B826" s="1159" t="s">
        <v>2662</v>
      </c>
      <c r="C826" s="1159"/>
      <c r="D826" s="1159"/>
      <c r="E826" s="1159" t="s">
        <v>3315</v>
      </c>
      <c r="F826" s="1159" t="s">
        <v>1000</v>
      </c>
      <c r="G826" s="1165">
        <v>171.503563619792</v>
      </c>
      <c r="H826" s="1172"/>
      <c r="I826" s="1159" t="s">
        <v>3352</v>
      </c>
      <c r="J826" s="1166"/>
      <c r="K826" s="1167"/>
      <c r="L826" s="1168"/>
      <c r="M826" s="1169" t="s">
        <v>3430</v>
      </c>
      <c r="N826" s="1170" t="s">
        <v>3430</v>
      </c>
      <c r="O826" s="1171" t="s">
        <v>3430</v>
      </c>
    </row>
    <row r="827" spans="1:15" hidden="1">
      <c r="A827" s="1159" t="s">
        <v>4000</v>
      </c>
      <c r="B827" s="1159" t="s">
        <v>2663</v>
      </c>
      <c r="C827" s="1159" t="s">
        <v>3053</v>
      </c>
      <c r="D827" s="1159"/>
      <c r="E827" s="1159" t="s">
        <v>3329</v>
      </c>
      <c r="F827" s="1159" t="s">
        <v>991</v>
      </c>
      <c r="G827" s="1165">
        <v>255399.004985156</v>
      </c>
      <c r="H827" s="1159"/>
      <c r="I827" s="1159" t="s">
        <v>3352</v>
      </c>
      <c r="J827" s="1166"/>
      <c r="K827" s="1167"/>
      <c r="L827" s="1168"/>
      <c r="M827" s="1169" t="s">
        <v>3430</v>
      </c>
      <c r="N827" s="1170" t="s">
        <v>3430</v>
      </c>
      <c r="O827" s="1171" t="s">
        <v>3430</v>
      </c>
    </row>
    <row r="828" spans="1:15" hidden="1">
      <c r="A828" s="1159" t="s">
        <v>4000</v>
      </c>
      <c r="B828" s="1159" t="s">
        <v>2663</v>
      </c>
      <c r="C828" s="1159" t="s">
        <v>3053</v>
      </c>
      <c r="D828" s="1159"/>
      <c r="E828" s="1159" t="s">
        <v>3329</v>
      </c>
      <c r="F828" s="1159" t="s">
        <v>3431</v>
      </c>
      <c r="G828" s="1165">
        <v>1259918.6433453099</v>
      </c>
      <c r="H828" s="1159"/>
      <c r="I828" s="1159" t="s">
        <v>3352</v>
      </c>
      <c r="J828" s="1166"/>
      <c r="K828" s="1167"/>
      <c r="L828" s="1168"/>
      <c r="M828" s="1169" t="s">
        <v>3430</v>
      </c>
      <c r="N828" s="1170" t="s">
        <v>3430</v>
      </c>
      <c r="O828" s="1171" t="s">
        <v>3430</v>
      </c>
    </row>
    <row r="829" spans="1:15" hidden="1">
      <c r="A829" s="1159" t="s">
        <v>4000</v>
      </c>
      <c r="B829" s="1159" t="s">
        <v>2663</v>
      </c>
      <c r="C829" s="1159" t="s">
        <v>3053</v>
      </c>
      <c r="D829" s="1159"/>
      <c r="E829" s="1159" t="s">
        <v>3329</v>
      </c>
      <c r="F829" s="1159" t="s">
        <v>1000</v>
      </c>
      <c r="G829" s="1165">
        <v>17026.600332343802</v>
      </c>
      <c r="H829" s="1159"/>
      <c r="I829" s="1159" t="s">
        <v>3352</v>
      </c>
      <c r="J829" s="1166"/>
      <c r="K829" s="1167"/>
      <c r="L829" s="1168"/>
      <c r="M829" s="1169" t="s">
        <v>3430</v>
      </c>
      <c r="N829" s="1170" t="s">
        <v>3430</v>
      </c>
      <c r="O829" s="1171" t="s">
        <v>3430</v>
      </c>
    </row>
    <row r="830" spans="1:15" hidden="1">
      <c r="A830" s="1159" t="s">
        <v>4001</v>
      </c>
      <c r="B830" s="1159" t="s">
        <v>2251</v>
      </c>
      <c r="C830" s="1159" t="s">
        <v>2251</v>
      </c>
      <c r="D830" s="1159" t="s">
        <v>2251</v>
      </c>
      <c r="E830" s="1159"/>
      <c r="F830" s="1159" t="s">
        <v>991</v>
      </c>
      <c r="G830" s="1165">
        <v>535506223.02496099</v>
      </c>
      <c r="H830" s="1159"/>
      <c r="I830" s="1159"/>
      <c r="J830" s="1166"/>
      <c r="K830" s="1167">
        <v>5.2300000000000003E-9</v>
      </c>
      <c r="L830" s="1168">
        <v>0.113</v>
      </c>
      <c r="M830" s="1169" t="s">
        <v>3430</v>
      </c>
      <c r="N830" s="1170">
        <v>4.7391344254157792E-7</v>
      </c>
      <c r="O830" s="1171">
        <v>1.0470336457269775E-6</v>
      </c>
    </row>
    <row r="831" spans="1:15" hidden="1">
      <c r="A831" s="1159" t="s">
        <v>3720</v>
      </c>
      <c r="B831" s="1159" t="s">
        <v>2252</v>
      </c>
      <c r="C831" s="1159" t="s">
        <v>3054</v>
      </c>
      <c r="D831" s="1159" t="s">
        <v>2252</v>
      </c>
      <c r="E831" s="1159" t="s">
        <v>3313</v>
      </c>
      <c r="F831" s="1159" t="s">
        <v>1000</v>
      </c>
      <c r="G831" s="1165">
        <v>3033216.9726940598</v>
      </c>
      <c r="H831" s="1159"/>
      <c r="I831" s="1159"/>
      <c r="J831" s="1166">
        <v>4.73E-8</v>
      </c>
      <c r="K831" s="1167">
        <v>3.7300000000000003E-8</v>
      </c>
      <c r="L831" s="1168">
        <v>175</v>
      </c>
      <c r="M831" s="1169">
        <v>4.2555321121179333E-7</v>
      </c>
      <c r="N831" s="1170">
        <v>1.9144548387762537E-8</v>
      </c>
      <c r="O831" s="1171">
        <v>6.7732571334179966E-5</v>
      </c>
    </row>
    <row r="832" spans="1:15" hidden="1">
      <c r="A832" s="1159" t="s">
        <v>3720</v>
      </c>
      <c r="B832" s="1159" t="s">
        <v>2252</v>
      </c>
      <c r="C832" s="1159" t="s">
        <v>2252</v>
      </c>
      <c r="D832" s="1159" t="s">
        <v>2252</v>
      </c>
      <c r="E832" s="1159"/>
      <c r="F832" s="1159" t="s">
        <v>991</v>
      </c>
      <c r="G832" s="1165">
        <v>1446803132.4623499</v>
      </c>
      <c r="H832" s="1159"/>
      <c r="I832" s="1159"/>
      <c r="J832" s="1166">
        <v>3.34E-7</v>
      </c>
      <c r="K832" s="1167">
        <v>5.4999999999999996E-9</v>
      </c>
      <c r="L832" s="1168">
        <v>2.8400000000000002E-2</v>
      </c>
      <c r="M832" s="1169">
        <v>1.4333266011382073E-3</v>
      </c>
      <c r="N832" s="1170">
        <v>1.3464956247553964E-6</v>
      </c>
      <c r="O832" s="1171">
        <v>1.4151652797123073E-8</v>
      </c>
    </row>
    <row r="833" spans="1:15" hidden="1">
      <c r="A833" s="1159" t="s">
        <v>4003</v>
      </c>
      <c r="B833" s="1159" t="s">
        <v>2801</v>
      </c>
      <c r="C833" s="1159" t="s">
        <v>3055</v>
      </c>
      <c r="D833" s="1159" t="s">
        <v>2801</v>
      </c>
      <c r="E833" s="1159"/>
      <c r="F833" s="1159" t="s">
        <v>991</v>
      </c>
      <c r="G833" s="1165">
        <v>73152451.682840303</v>
      </c>
      <c r="H833" s="1159"/>
      <c r="I833" s="1159"/>
      <c r="J833" s="1166"/>
      <c r="K833" s="1167"/>
      <c r="L833" s="1168">
        <v>3.32E-3</v>
      </c>
      <c r="M833" s="1169" t="s">
        <v>3430</v>
      </c>
      <c r="N833" s="1170" t="s">
        <v>3430</v>
      </c>
      <c r="O833" s="1171">
        <v>4.2022766665318546E-9</v>
      </c>
    </row>
    <row r="834" spans="1:15">
      <c r="A834" s="1159" t="s">
        <v>4004</v>
      </c>
      <c r="B834" s="1159" t="s">
        <v>2664</v>
      </c>
      <c r="C834" s="1159" t="s">
        <v>2664</v>
      </c>
      <c r="D834" s="1159"/>
      <c r="E834" s="1159" t="s">
        <v>3325</v>
      </c>
      <c r="F834" s="1159" t="s">
        <v>991</v>
      </c>
      <c r="G834" s="1165">
        <v>6950000000</v>
      </c>
      <c r="H834" s="1159"/>
      <c r="I834" s="1159" t="s">
        <v>3358</v>
      </c>
      <c r="J834" s="1166"/>
      <c r="K834" s="1167"/>
      <c r="L834" s="1168"/>
      <c r="M834" s="1169" t="s">
        <v>3430</v>
      </c>
      <c r="N834" s="1170" t="s">
        <v>3430</v>
      </c>
      <c r="O834" s="1171" t="s">
        <v>3430</v>
      </c>
    </row>
    <row r="835" spans="1:15" hidden="1">
      <c r="A835" s="1159" t="s">
        <v>4005</v>
      </c>
      <c r="B835" s="1159" t="s">
        <v>2253</v>
      </c>
      <c r="C835" s="1159" t="s">
        <v>3056</v>
      </c>
      <c r="D835" s="1159" t="s">
        <v>2253</v>
      </c>
      <c r="E835" s="1159"/>
      <c r="F835" s="1159" t="s">
        <v>991</v>
      </c>
      <c r="G835" s="1165">
        <v>0</v>
      </c>
      <c r="H835" s="1159"/>
      <c r="I835" s="1159"/>
      <c r="J835" s="1166"/>
      <c r="K835" s="1167">
        <v>1.4500000000000001E-8</v>
      </c>
      <c r="L835" s="1168">
        <v>0.18099999999999999</v>
      </c>
      <c r="M835" s="1169" t="s">
        <v>3430</v>
      </c>
      <c r="N835" s="1170">
        <v>0</v>
      </c>
      <c r="O835" s="1171">
        <v>0</v>
      </c>
    </row>
    <row r="836" spans="1:15" hidden="1">
      <c r="A836" s="1159" t="s">
        <v>4002</v>
      </c>
      <c r="B836" s="1159" t="s">
        <v>2254</v>
      </c>
      <c r="C836" s="1159" t="s">
        <v>3057</v>
      </c>
      <c r="D836" s="1159" t="s">
        <v>2254</v>
      </c>
      <c r="E836" s="1159" t="s">
        <v>3313</v>
      </c>
      <c r="F836" s="1159" t="s">
        <v>1000</v>
      </c>
      <c r="G836" s="1165">
        <v>37569.421258873597</v>
      </c>
      <c r="H836" s="1159"/>
      <c r="I836" s="1159"/>
      <c r="J836" s="1166">
        <v>1.72E-6</v>
      </c>
      <c r="K836" s="1167"/>
      <c r="L836" s="1168">
        <v>23.5</v>
      </c>
      <c r="M836" s="1169">
        <v>1.9166914508150852E-7</v>
      </c>
      <c r="N836" s="1170" t="s">
        <v>3430</v>
      </c>
      <c r="O836" s="1171">
        <v>2.3506159579233499E-6</v>
      </c>
    </row>
    <row r="837" spans="1:15" hidden="1">
      <c r="A837" s="1159" t="s">
        <v>4002</v>
      </c>
      <c r="B837" s="1159" t="s">
        <v>2254</v>
      </c>
      <c r="C837" s="1159" t="s">
        <v>3057</v>
      </c>
      <c r="D837" s="1159" t="s">
        <v>2254</v>
      </c>
      <c r="E837" s="1159"/>
      <c r="F837" s="1159" t="s">
        <v>991</v>
      </c>
      <c r="G837" s="1165">
        <v>809782</v>
      </c>
      <c r="H837" s="1159"/>
      <c r="I837" s="1159"/>
      <c r="J837" s="1166">
        <v>8.2999999999999999E-7</v>
      </c>
      <c r="K837" s="1167"/>
      <c r="L837" s="1168">
        <v>1.01</v>
      </c>
      <c r="M837" s="1169">
        <v>1.9935882493791844E-6</v>
      </c>
      <c r="N837" s="1170" t="s">
        <v>3430</v>
      </c>
      <c r="O837" s="1171">
        <v>4.9611949402903425E-6</v>
      </c>
    </row>
    <row r="838" spans="1:15" hidden="1">
      <c r="A838" s="1159" t="s">
        <v>4007</v>
      </c>
      <c r="B838" s="1159" t="s">
        <v>4008</v>
      </c>
      <c r="C838" s="1159"/>
      <c r="D838" s="1159"/>
      <c r="E838" s="1159"/>
      <c r="F838" s="1159" t="s">
        <v>991</v>
      </c>
      <c r="G838" s="1165">
        <v>5425584.5358485403</v>
      </c>
      <c r="H838" s="1159"/>
      <c r="I838" s="1159"/>
      <c r="J838" s="1166"/>
      <c r="K838" s="1167"/>
      <c r="L838" s="1168"/>
      <c r="M838" s="1169" t="s">
        <v>3430</v>
      </c>
      <c r="N838" s="1170" t="s">
        <v>3430</v>
      </c>
      <c r="O838" s="1171" t="s">
        <v>3430</v>
      </c>
    </row>
    <row r="839" spans="1:15" hidden="1">
      <c r="A839" s="1159" t="s">
        <v>4009</v>
      </c>
      <c r="B839" s="1159" t="s">
        <v>2255</v>
      </c>
      <c r="C839" s="1159" t="s">
        <v>3058</v>
      </c>
      <c r="D839" s="1159" t="s">
        <v>2255</v>
      </c>
      <c r="E839" s="1159" t="s">
        <v>3329</v>
      </c>
      <c r="F839" s="1159" t="s">
        <v>1000</v>
      </c>
      <c r="G839" s="1165">
        <v>39310.497473932301</v>
      </c>
      <c r="H839" s="1159"/>
      <c r="I839" s="1159" t="s">
        <v>3352</v>
      </c>
      <c r="J839" s="1166"/>
      <c r="K839" s="1167"/>
      <c r="L839" s="1168">
        <v>48500</v>
      </c>
      <c r="M839" s="1169" t="s">
        <v>3430</v>
      </c>
      <c r="N839" s="1170" t="s">
        <v>3430</v>
      </c>
      <c r="O839" s="1171">
        <v>3.2988908822036673E-5</v>
      </c>
    </row>
    <row r="840" spans="1:15" hidden="1">
      <c r="A840" s="1159" t="s">
        <v>4009</v>
      </c>
      <c r="B840" s="1159" t="s">
        <v>2255</v>
      </c>
      <c r="C840" s="1159" t="s">
        <v>3058</v>
      </c>
      <c r="D840" s="1159" t="s">
        <v>2255</v>
      </c>
      <c r="E840" s="1159" t="s">
        <v>3329</v>
      </c>
      <c r="F840" s="1159" t="s">
        <v>3431</v>
      </c>
      <c r="G840" s="1165">
        <v>786209.94944164099</v>
      </c>
      <c r="H840" s="1159"/>
      <c r="I840" s="1159" t="s">
        <v>3352</v>
      </c>
      <c r="J840" s="1166"/>
      <c r="K840" s="1167"/>
      <c r="L840" s="1168">
        <v>1450</v>
      </c>
      <c r="M840" s="1169" t="s">
        <v>3430</v>
      </c>
      <c r="N840" s="1170" t="s">
        <v>3430</v>
      </c>
      <c r="O840" s="1171">
        <v>1.9725326923588348E-5</v>
      </c>
    </row>
    <row r="841" spans="1:15" hidden="1">
      <c r="A841" s="1159" t="s">
        <v>4009</v>
      </c>
      <c r="B841" s="1159" t="s">
        <v>2255</v>
      </c>
      <c r="C841" s="1159" t="s">
        <v>3058</v>
      </c>
      <c r="D841" s="1159" t="s">
        <v>2255</v>
      </c>
      <c r="E841" s="1159" t="s">
        <v>3329</v>
      </c>
      <c r="F841" s="1159" t="s">
        <v>991</v>
      </c>
      <c r="G841" s="1165">
        <v>589657.46208362002</v>
      </c>
      <c r="H841" s="1159"/>
      <c r="I841" s="1159" t="s">
        <v>3352</v>
      </c>
      <c r="J841" s="1166"/>
      <c r="K841" s="1167"/>
      <c r="L841" s="1168">
        <v>1640</v>
      </c>
      <c r="M841" s="1169" t="s">
        <v>3430</v>
      </c>
      <c r="N841" s="1170" t="s">
        <v>3430</v>
      </c>
      <c r="O841" s="1171">
        <v>1.6732518700766883E-5</v>
      </c>
    </row>
    <row r="842" spans="1:15" hidden="1">
      <c r="A842" s="1159" t="s">
        <v>4010</v>
      </c>
      <c r="B842" s="1159" t="s">
        <v>2665</v>
      </c>
      <c r="C842" s="1159"/>
      <c r="D842" s="1159"/>
      <c r="E842" s="1159" t="s">
        <v>3319</v>
      </c>
      <c r="F842" s="1159" t="s">
        <v>991</v>
      </c>
      <c r="G842" s="1165">
        <v>118436.71875</v>
      </c>
      <c r="H842" s="1159"/>
      <c r="I842" s="1159" t="s">
        <v>3352</v>
      </c>
      <c r="J842" s="1166"/>
      <c r="K842" s="1167"/>
      <c r="L842" s="1168"/>
      <c r="M842" s="1169" t="s">
        <v>3430</v>
      </c>
      <c r="N842" s="1170" t="s">
        <v>3430</v>
      </c>
      <c r="O842" s="1171" t="s">
        <v>3430</v>
      </c>
    </row>
    <row r="843" spans="1:15" hidden="1">
      <c r="A843" s="1159" t="s">
        <v>4010</v>
      </c>
      <c r="B843" s="1159" t="s">
        <v>2665</v>
      </c>
      <c r="C843" s="1159"/>
      <c r="D843" s="1159"/>
      <c r="E843" s="1159" t="s">
        <v>3319</v>
      </c>
      <c r="F843" s="1159" t="s">
        <v>1000</v>
      </c>
      <c r="G843" s="1165">
        <v>7895.78125</v>
      </c>
      <c r="H843" s="1159"/>
      <c r="I843" s="1159" t="s">
        <v>3352</v>
      </c>
      <c r="J843" s="1166"/>
      <c r="K843" s="1167"/>
      <c r="L843" s="1168"/>
      <c r="M843" s="1169" t="s">
        <v>3430</v>
      </c>
      <c r="N843" s="1170" t="s">
        <v>3430</v>
      </c>
      <c r="O843" s="1171" t="s">
        <v>3430</v>
      </c>
    </row>
    <row r="844" spans="1:15" hidden="1">
      <c r="A844" s="1159" t="s">
        <v>4010</v>
      </c>
      <c r="B844" s="1159" t="s">
        <v>2665</v>
      </c>
      <c r="C844" s="1159"/>
      <c r="D844" s="1159"/>
      <c r="E844" s="1159" t="s">
        <v>3319</v>
      </c>
      <c r="F844" s="1159" t="s">
        <v>3431</v>
      </c>
      <c r="G844" s="1165">
        <v>157915.625</v>
      </c>
      <c r="H844" s="1159"/>
      <c r="I844" s="1159" t="s">
        <v>3352</v>
      </c>
      <c r="J844" s="1166"/>
      <c r="K844" s="1167"/>
      <c r="L844" s="1168"/>
      <c r="M844" s="1169" t="s">
        <v>3430</v>
      </c>
      <c r="N844" s="1170" t="s">
        <v>3430</v>
      </c>
      <c r="O844" s="1171" t="s">
        <v>3430</v>
      </c>
    </row>
    <row r="845" spans="1:15" hidden="1">
      <c r="A845" s="1159" t="s">
        <v>4011</v>
      </c>
      <c r="B845" s="1159" t="s">
        <v>2666</v>
      </c>
      <c r="C845" s="1159"/>
      <c r="D845" s="1159"/>
      <c r="E845" s="1159" t="s">
        <v>3319</v>
      </c>
      <c r="F845" s="1159" t="s">
        <v>991</v>
      </c>
      <c r="G845" s="1165">
        <v>81424.324010416705</v>
      </c>
      <c r="H845" s="1159"/>
      <c r="I845" s="1159" t="s">
        <v>3352</v>
      </c>
      <c r="J845" s="1166"/>
      <c r="K845" s="1167"/>
      <c r="L845" s="1168"/>
      <c r="M845" s="1169" t="s">
        <v>3430</v>
      </c>
      <c r="N845" s="1170" t="s">
        <v>3430</v>
      </c>
      <c r="O845" s="1171" t="s">
        <v>3430</v>
      </c>
    </row>
    <row r="846" spans="1:15" hidden="1">
      <c r="A846" s="1159" t="s">
        <v>4011</v>
      </c>
      <c r="B846" s="1159" t="s">
        <v>2666</v>
      </c>
      <c r="C846" s="1159"/>
      <c r="D846" s="1159"/>
      <c r="E846" s="1159" t="s">
        <v>3319</v>
      </c>
      <c r="F846" s="1159" t="s">
        <v>1000</v>
      </c>
      <c r="G846" s="1165">
        <v>5428.2882682291702</v>
      </c>
      <c r="H846" s="1159"/>
      <c r="I846" s="1159" t="s">
        <v>3352</v>
      </c>
      <c r="J846" s="1166"/>
      <c r="K846" s="1167"/>
      <c r="L846" s="1168"/>
      <c r="M846" s="1169" t="s">
        <v>3430</v>
      </c>
      <c r="N846" s="1170" t="s">
        <v>3430</v>
      </c>
      <c r="O846" s="1171" t="s">
        <v>3430</v>
      </c>
    </row>
    <row r="847" spans="1:15" hidden="1">
      <c r="A847" s="1159" t="s">
        <v>4011</v>
      </c>
      <c r="B847" s="1159" t="s">
        <v>2666</v>
      </c>
      <c r="C847" s="1159"/>
      <c r="D847" s="1159"/>
      <c r="E847" s="1159" t="s">
        <v>3319</v>
      </c>
      <c r="F847" s="1159" t="s">
        <v>3431</v>
      </c>
      <c r="G847" s="1165">
        <v>108565.765338542</v>
      </c>
      <c r="H847" s="1159"/>
      <c r="I847" s="1159" t="s">
        <v>3352</v>
      </c>
      <c r="J847" s="1166"/>
      <c r="K847" s="1167"/>
      <c r="L847" s="1168"/>
      <c r="M847" s="1169" t="s">
        <v>3430</v>
      </c>
      <c r="N847" s="1170" t="s">
        <v>3430</v>
      </c>
      <c r="O847" s="1171" t="s">
        <v>3430</v>
      </c>
    </row>
    <row r="848" spans="1:15" hidden="1">
      <c r="A848" s="1159" t="s">
        <v>4012</v>
      </c>
      <c r="B848" s="1159" t="s">
        <v>2256</v>
      </c>
      <c r="C848" s="1159" t="s">
        <v>3059</v>
      </c>
      <c r="D848" s="1159" t="s">
        <v>2256</v>
      </c>
      <c r="E848" s="1159" t="s">
        <v>3329</v>
      </c>
      <c r="F848" s="1159" t="s">
        <v>3431</v>
      </c>
      <c r="G848" s="1165">
        <v>310371.414040156</v>
      </c>
      <c r="H848" s="1159"/>
      <c r="I848" s="1159" t="s">
        <v>3352</v>
      </c>
      <c r="J848" s="1166"/>
      <c r="K848" s="1167">
        <v>3.7400000000000002E-6</v>
      </c>
      <c r="L848" s="1168">
        <v>28000</v>
      </c>
      <c r="M848" s="1169" t="s">
        <v>3430</v>
      </c>
      <c r="N848" s="1170">
        <v>1.964201931421115E-7</v>
      </c>
      <c r="O848" s="1171">
        <v>1.5036869073277255E-4</v>
      </c>
    </row>
    <row r="849" spans="1:15" hidden="1">
      <c r="A849" s="1159" t="s">
        <v>4012</v>
      </c>
      <c r="B849" s="1159" t="s">
        <v>2256</v>
      </c>
      <c r="C849" s="1159" t="s">
        <v>3059</v>
      </c>
      <c r="D849" s="1159" t="s">
        <v>2256</v>
      </c>
      <c r="E849" s="1159" t="s">
        <v>3329</v>
      </c>
      <c r="F849" s="1159" t="s">
        <v>1000</v>
      </c>
      <c r="G849" s="1165">
        <v>15518.5707015104</v>
      </c>
      <c r="H849" s="1159"/>
      <c r="I849" s="1159" t="s">
        <v>3352</v>
      </c>
      <c r="J849" s="1166"/>
      <c r="K849" s="1167">
        <v>6.9499999999999995E-5</v>
      </c>
      <c r="L849" s="1168">
        <v>521000</v>
      </c>
      <c r="M849" s="1169" t="s">
        <v>3430</v>
      </c>
      <c r="N849" s="1170">
        <v>1.8250271955801071E-7</v>
      </c>
      <c r="O849" s="1171">
        <v>1.3989658548082764E-4</v>
      </c>
    </row>
    <row r="850" spans="1:15" hidden="1">
      <c r="A850" s="1159" t="s">
        <v>4012</v>
      </c>
      <c r="B850" s="1159" t="s">
        <v>2256</v>
      </c>
      <c r="C850" s="1159" t="s">
        <v>3059</v>
      </c>
      <c r="D850" s="1159" t="s">
        <v>2256</v>
      </c>
      <c r="E850" s="1159" t="s">
        <v>3329</v>
      </c>
      <c r="F850" s="1159" t="s">
        <v>991</v>
      </c>
      <c r="G850" s="1165">
        <v>232778.560516875</v>
      </c>
      <c r="H850" s="1159"/>
      <c r="I850" s="1159" t="s">
        <v>3352</v>
      </c>
      <c r="J850" s="1166"/>
      <c r="K850" s="1167">
        <v>1.0000000000000001E-5</v>
      </c>
      <c r="L850" s="1168">
        <v>8720</v>
      </c>
      <c r="M850" s="1169" t="s">
        <v>3430</v>
      </c>
      <c r="N850" s="1170">
        <v>3.938907616262122E-7</v>
      </c>
      <c r="O850" s="1171">
        <v>3.5121829904871046E-5</v>
      </c>
    </row>
    <row r="851" spans="1:15" hidden="1">
      <c r="A851" s="1159" t="s">
        <v>4013</v>
      </c>
      <c r="B851" s="1159" t="s">
        <v>2667</v>
      </c>
      <c r="C851" s="1159"/>
      <c r="D851" s="1159"/>
      <c r="E851" s="1159" t="s">
        <v>3322</v>
      </c>
      <c r="F851" s="1159" t="s">
        <v>991</v>
      </c>
      <c r="G851" s="1165">
        <v>14080.4291221354</v>
      </c>
      <c r="H851" s="1159"/>
      <c r="I851" s="1159" t="s">
        <v>3352</v>
      </c>
      <c r="J851" s="1166"/>
      <c r="K851" s="1167"/>
      <c r="L851" s="1168"/>
      <c r="M851" s="1169" t="s">
        <v>3430</v>
      </c>
      <c r="N851" s="1170" t="s">
        <v>3430</v>
      </c>
      <c r="O851" s="1171" t="s">
        <v>3430</v>
      </c>
    </row>
    <row r="852" spans="1:15" hidden="1">
      <c r="A852" s="1159" t="s">
        <v>4013</v>
      </c>
      <c r="B852" s="1159" t="s">
        <v>2667</v>
      </c>
      <c r="C852" s="1159"/>
      <c r="D852" s="1159"/>
      <c r="E852" s="1159" t="s">
        <v>3322</v>
      </c>
      <c r="F852" s="1159" t="s">
        <v>1000</v>
      </c>
      <c r="G852" s="1165">
        <v>938.69527463541704</v>
      </c>
      <c r="H852" s="1159"/>
      <c r="I852" s="1159" t="s">
        <v>3352</v>
      </c>
      <c r="J852" s="1166"/>
      <c r="K852" s="1167"/>
      <c r="L852" s="1168"/>
      <c r="M852" s="1169" t="s">
        <v>3430</v>
      </c>
      <c r="N852" s="1170" t="s">
        <v>3430</v>
      </c>
      <c r="O852" s="1171" t="s">
        <v>3430</v>
      </c>
    </row>
    <row r="853" spans="1:15" hidden="1">
      <c r="A853" s="1159" t="s">
        <v>4013</v>
      </c>
      <c r="B853" s="1159" t="s">
        <v>2667</v>
      </c>
      <c r="C853" s="1159"/>
      <c r="D853" s="1159"/>
      <c r="E853" s="1159" t="s">
        <v>3322</v>
      </c>
      <c r="F853" s="1159" t="s">
        <v>3431</v>
      </c>
      <c r="G853" s="1165">
        <v>18773.905495312501</v>
      </c>
      <c r="H853" s="1159"/>
      <c r="I853" s="1159" t="s">
        <v>3352</v>
      </c>
      <c r="J853" s="1166"/>
      <c r="K853" s="1167"/>
      <c r="L853" s="1168"/>
      <c r="M853" s="1169" t="s">
        <v>3430</v>
      </c>
      <c r="N853" s="1170" t="s">
        <v>3430</v>
      </c>
      <c r="O853" s="1171" t="s">
        <v>3430</v>
      </c>
    </row>
    <row r="854" spans="1:15" hidden="1">
      <c r="A854" s="1159" t="s">
        <v>4014</v>
      </c>
      <c r="B854" s="1159" t="s">
        <v>2257</v>
      </c>
      <c r="C854" s="1159" t="s">
        <v>3060</v>
      </c>
      <c r="D854" s="1159" t="s">
        <v>2257</v>
      </c>
      <c r="E854" s="1159" t="s">
        <v>3329</v>
      </c>
      <c r="F854" s="1159" t="s">
        <v>1000</v>
      </c>
      <c r="G854" s="1165">
        <v>39310.497473932301</v>
      </c>
      <c r="H854" s="1159"/>
      <c r="I854" s="1159" t="s">
        <v>3352</v>
      </c>
      <c r="J854" s="1166"/>
      <c r="K854" s="1167">
        <v>4.8099999999999997E-6</v>
      </c>
      <c r="L854" s="1168">
        <v>50100</v>
      </c>
      <c r="M854" s="1169" t="s">
        <v>3430</v>
      </c>
      <c r="N854" s="1170">
        <v>3.1995318144464525E-8</v>
      </c>
      <c r="O854" s="1171">
        <v>3.4077202721320354E-5</v>
      </c>
    </row>
    <row r="855" spans="1:15" hidden="1">
      <c r="A855" s="1159" t="s">
        <v>4014</v>
      </c>
      <c r="B855" s="1159" t="s">
        <v>2257</v>
      </c>
      <c r="C855" s="1159" t="s">
        <v>3060</v>
      </c>
      <c r="D855" s="1159" t="s">
        <v>2257</v>
      </c>
      <c r="E855" s="1159" t="s">
        <v>3329</v>
      </c>
      <c r="F855" s="1159" t="s">
        <v>991</v>
      </c>
      <c r="G855" s="1165">
        <v>589657.46208362002</v>
      </c>
      <c r="H855" s="1159"/>
      <c r="I855" s="1159" t="s">
        <v>3352</v>
      </c>
      <c r="J855" s="1166"/>
      <c r="K855" s="1167">
        <v>2.2400000000000002E-6</v>
      </c>
      <c r="L855" s="1168">
        <v>1150</v>
      </c>
      <c r="M855" s="1169" t="s">
        <v>3430</v>
      </c>
      <c r="N855" s="1170">
        <v>2.2350159867105292E-7</v>
      </c>
      <c r="O855" s="1171">
        <v>1.1733168601147508E-5</v>
      </c>
    </row>
    <row r="856" spans="1:15" hidden="1">
      <c r="A856" s="1159" t="s">
        <v>4014</v>
      </c>
      <c r="B856" s="1159" t="s">
        <v>2257</v>
      </c>
      <c r="C856" s="1159" t="s">
        <v>3060</v>
      </c>
      <c r="D856" s="1159" t="s">
        <v>2257</v>
      </c>
      <c r="E856" s="1159" t="s">
        <v>3329</v>
      </c>
      <c r="F856" s="1159" t="s">
        <v>3431</v>
      </c>
      <c r="G856" s="1165">
        <v>786209.94944164099</v>
      </c>
      <c r="H856" s="1159"/>
      <c r="I856" s="1159" t="s">
        <v>3352</v>
      </c>
      <c r="J856" s="1166"/>
      <c r="K856" s="1167">
        <v>3.2000000000000001E-9</v>
      </c>
      <c r="L856" s="1168">
        <v>30.6</v>
      </c>
      <c r="M856" s="1169" t="s">
        <v>3430</v>
      </c>
      <c r="N856" s="1170">
        <v>4.2571733080028055E-10</v>
      </c>
      <c r="O856" s="1171">
        <v>4.1627241645641622E-7</v>
      </c>
    </row>
    <row r="857" spans="1:15" hidden="1">
      <c r="A857" s="1159" t="s">
        <v>4015</v>
      </c>
      <c r="B857" s="1159" t="s">
        <v>2668</v>
      </c>
      <c r="C857" s="1159"/>
      <c r="D857" s="1159"/>
      <c r="E857" s="1159" t="s">
        <v>3319</v>
      </c>
      <c r="F857" s="1159" t="s">
        <v>991</v>
      </c>
      <c r="G857" s="1165">
        <v>47534.765625</v>
      </c>
      <c r="H857" s="1159"/>
      <c r="I857" s="1159" t="s">
        <v>3352</v>
      </c>
      <c r="J857" s="1166"/>
      <c r="K857" s="1167"/>
      <c r="L857" s="1168"/>
      <c r="M857" s="1169" t="s">
        <v>3430</v>
      </c>
      <c r="N857" s="1170" t="s">
        <v>3430</v>
      </c>
      <c r="O857" s="1171" t="s">
        <v>3430</v>
      </c>
    </row>
    <row r="858" spans="1:15" hidden="1">
      <c r="A858" s="1159" t="s">
        <v>4015</v>
      </c>
      <c r="B858" s="1159" t="s">
        <v>2668</v>
      </c>
      <c r="C858" s="1159"/>
      <c r="D858" s="1159"/>
      <c r="E858" s="1159" t="s">
        <v>3319</v>
      </c>
      <c r="F858" s="1159" t="s">
        <v>1000</v>
      </c>
      <c r="G858" s="1165">
        <v>3168.984375</v>
      </c>
      <c r="H858" s="1159"/>
      <c r="I858" s="1159" t="s">
        <v>3352</v>
      </c>
      <c r="J858" s="1166"/>
      <c r="K858" s="1167"/>
      <c r="L858" s="1168"/>
      <c r="M858" s="1169" t="s">
        <v>3430</v>
      </c>
      <c r="N858" s="1170" t="s">
        <v>3430</v>
      </c>
      <c r="O858" s="1171" t="s">
        <v>3430</v>
      </c>
    </row>
    <row r="859" spans="1:15" hidden="1">
      <c r="A859" s="1159" t="s">
        <v>4015</v>
      </c>
      <c r="B859" s="1159" t="s">
        <v>2668</v>
      </c>
      <c r="C859" s="1159"/>
      <c r="D859" s="1159"/>
      <c r="E859" s="1159" t="s">
        <v>3319</v>
      </c>
      <c r="F859" s="1159" t="s">
        <v>3431</v>
      </c>
      <c r="G859" s="1165">
        <v>63379.6875</v>
      </c>
      <c r="H859" s="1159"/>
      <c r="I859" s="1159" t="s">
        <v>3352</v>
      </c>
      <c r="J859" s="1166"/>
      <c r="K859" s="1167"/>
      <c r="L859" s="1168"/>
      <c r="M859" s="1169" t="s">
        <v>3430</v>
      </c>
      <c r="N859" s="1170" t="s">
        <v>3430</v>
      </c>
      <c r="O859" s="1171" t="s">
        <v>3430</v>
      </c>
    </row>
    <row r="860" spans="1:15" hidden="1">
      <c r="A860" s="1159" t="s">
        <v>4016</v>
      </c>
      <c r="B860" s="1159" t="s">
        <v>2258</v>
      </c>
      <c r="C860" s="1159" t="s">
        <v>3061</v>
      </c>
      <c r="D860" s="1159" t="s">
        <v>2258</v>
      </c>
      <c r="E860" s="1159" t="s">
        <v>3329</v>
      </c>
      <c r="F860" s="1159" t="s">
        <v>1000</v>
      </c>
      <c r="G860" s="1165">
        <v>15518.5707015104</v>
      </c>
      <c r="H860" s="1159"/>
      <c r="I860" s="1159" t="s">
        <v>3352</v>
      </c>
      <c r="J860" s="1166"/>
      <c r="K860" s="1167">
        <v>3.4100000000000002E-5</v>
      </c>
      <c r="L860" s="1168">
        <v>198000</v>
      </c>
      <c r="M860" s="1169" t="s">
        <v>3430</v>
      </c>
      <c r="N860" s="1170">
        <v>8.9544499811916054E-8</v>
      </c>
      <c r="O860" s="1171">
        <v>5.3166072793097646E-5</v>
      </c>
    </row>
    <row r="861" spans="1:15" hidden="1">
      <c r="A861" s="1159" t="s">
        <v>4016</v>
      </c>
      <c r="B861" s="1159" t="s">
        <v>2258</v>
      </c>
      <c r="C861" s="1159" t="s">
        <v>3061</v>
      </c>
      <c r="D861" s="1159" t="s">
        <v>2258</v>
      </c>
      <c r="E861" s="1159" t="s">
        <v>3329</v>
      </c>
      <c r="F861" s="1159" t="s">
        <v>3431</v>
      </c>
      <c r="G861" s="1165">
        <v>310371.414040156</v>
      </c>
      <c r="H861" s="1159"/>
      <c r="I861" s="1159" t="s">
        <v>3352</v>
      </c>
      <c r="J861" s="1166"/>
      <c r="K861" s="1167">
        <v>1.4699999999999999E-6</v>
      </c>
      <c r="L861" s="1168">
        <v>7810</v>
      </c>
      <c r="M861" s="1169" t="s">
        <v>3430</v>
      </c>
      <c r="N861" s="1170">
        <v>7.7202589283129376E-8</v>
      </c>
      <c r="O861" s="1171">
        <v>4.1942124093676909E-5</v>
      </c>
    </row>
    <row r="862" spans="1:15" hidden="1">
      <c r="A862" s="1159" t="s">
        <v>4016</v>
      </c>
      <c r="B862" s="1159" t="s">
        <v>2258</v>
      </c>
      <c r="C862" s="1159" t="s">
        <v>3061</v>
      </c>
      <c r="D862" s="1159" t="s">
        <v>2258</v>
      </c>
      <c r="E862" s="1159" t="s">
        <v>3329</v>
      </c>
      <c r="F862" s="1159" t="s">
        <v>991</v>
      </c>
      <c r="G862" s="1165">
        <v>232778.560516875</v>
      </c>
      <c r="H862" s="1159"/>
      <c r="I862" s="1159" t="s">
        <v>3352</v>
      </c>
      <c r="J862" s="1166"/>
      <c r="K862" s="1167">
        <v>4.3000000000000003E-6</v>
      </c>
      <c r="L862" s="1168">
        <v>1310</v>
      </c>
      <c r="M862" s="1169" t="s">
        <v>3430</v>
      </c>
      <c r="N862" s="1170">
        <v>1.6937302749927125E-7</v>
      </c>
      <c r="O862" s="1171">
        <v>5.2763299513051696E-6</v>
      </c>
    </row>
    <row r="863" spans="1:15" hidden="1">
      <c r="A863" s="1159" t="s">
        <v>4017</v>
      </c>
      <c r="B863" s="1159" t="s">
        <v>2669</v>
      </c>
      <c r="C863" s="1159"/>
      <c r="D863" s="1159"/>
      <c r="E863" s="1159" t="s">
        <v>3337</v>
      </c>
      <c r="F863" s="1159" t="s">
        <v>991</v>
      </c>
      <c r="G863" s="1165">
        <v>175534.51332872399</v>
      </c>
      <c r="H863" s="1172"/>
      <c r="I863" s="1159" t="s">
        <v>3352</v>
      </c>
      <c r="J863" s="1166"/>
      <c r="K863" s="1167"/>
      <c r="L863" s="1168"/>
      <c r="M863" s="1169" t="s">
        <v>3430</v>
      </c>
      <c r="N863" s="1170" t="s">
        <v>3430</v>
      </c>
      <c r="O863" s="1171" t="s">
        <v>3430</v>
      </c>
    </row>
    <row r="864" spans="1:15" hidden="1">
      <c r="A864" s="1159" t="s">
        <v>4017</v>
      </c>
      <c r="B864" s="1159" t="s">
        <v>2669</v>
      </c>
      <c r="C864" s="1159"/>
      <c r="D864" s="1159"/>
      <c r="E864" s="1159" t="s">
        <v>3337</v>
      </c>
      <c r="F864" s="1159" t="s">
        <v>3431</v>
      </c>
      <c r="G864" s="1165">
        <v>234046.017731745</v>
      </c>
      <c r="H864" s="1172"/>
      <c r="I864" s="1159" t="s">
        <v>3352</v>
      </c>
      <c r="J864" s="1166"/>
      <c r="K864" s="1167"/>
      <c r="L864" s="1168"/>
      <c r="M864" s="1169" t="s">
        <v>3430</v>
      </c>
      <c r="N864" s="1170" t="s">
        <v>3430</v>
      </c>
      <c r="O864" s="1171" t="s">
        <v>3430</v>
      </c>
    </row>
    <row r="865" spans="1:15" hidden="1">
      <c r="A865" s="1159" t="s">
        <v>4017</v>
      </c>
      <c r="B865" s="1159" t="s">
        <v>2669</v>
      </c>
      <c r="C865" s="1159"/>
      <c r="D865" s="1159"/>
      <c r="E865" s="1159" t="s">
        <v>3337</v>
      </c>
      <c r="F865" s="1159" t="s">
        <v>1000</v>
      </c>
      <c r="G865" s="1165">
        <v>11702.3008883333</v>
      </c>
      <c r="H865" s="1172"/>
      <c r="I865" s="1159" t="s">
        <v>3352</v>
      </c>
      <c r="J865" s="1166"/>
      <c r="K865" s="1167"/>
      <c r="L865" s="1168"/>
      <c r="M865" s="1169" t="s">
        <v>3430</v>
      </c>
      <c r="N865" s="1170" t="s">
        <v>3430</v>
      </c>
      <c r="O865" s="1171" t="s">
        <v>3430</v>
      </c>
    </row>
    <row r="866" spans="1:15" hidden="1">
      <c r="A866" s="1159" t="s">
        <v>4018</v>
      </c>
      <c r="B866" s="1159" t="s">
        <v>2670</v>
      </c>
      <c r="C866" s="1159"/>
      <c r="D866" s="1159"/>
      <c r="E866" s="1159" t="s">
        <v>3338</v>
      </c>
      <c r="F866" s="1159" t="s">
        <v>991</v>
      </c>
      <c r="G866" s="1165">
        <v>255399.004985156</v>
      </c>
      <c r="H866" s="1172"/>
      <c r="I866" s="1159" t="s">
        <v>3352</v>
      </c>
      <c r="J866" s="1166"/>
      <c r="K866" s="1167"/>
      <c r="L866" s="1168"/>
      <c r="M866" s="1169" t="s">
        <v>3430</v>
      </c>
      <c r="N866" s="1170" t="s">
        <v>3430</v>
      </c>
      <c r="O866" s="1171" t="s">
        <v>3430</v>
      </c>
    </row>
    <row r="867" spans="1:15" hidden="1">
      <c r="A867" s="1159" t="s">
        <v>4018</v>
      </c>
      <c r="B867" s="1159" t="s">
        <v>2670</v>
      </c>
      <c r="C867" s="1159"/>
      <c r="D867" s="1159"/>
      <c r="E867" s="1159" t="s">
        <v>3338</v>
      </c>
      <c r="F867" s="1159" t="s">
        <v>3431</v>
      </c>
      <c r="G867" s="1165">
        <v>1259918.6433453099</v>
      </c>
      <c r="H867" s="1172"/>
      <c r="I867" s="1159" t="s">
        <v>3352</v>
      </c>
      <c r="J867" s="1166"/>
      <c r="K867" s="1167"/>
      <c r="L867" s="1168"/>
      <c r="M867" s="1169" t="s">
        <v>3430</v>
      </c>
      <c r="N867" s="1170" t="s">
        <v>3430</v>
      </c>
      <c r="O867" s="1171" t="s">
        <v>3430</v>
      </c>
    </row>
    <row r="868" spans="1:15" hidden="1">
      <c r="A868" s="1159" t="s">
        <v>4018</v>
      </c>
      <c r="B868" s="1159" t="s">
        <v>2670</v>
      </c>
      <c r="C868" s="1159"/>
      <c r="D868" s="1159"/>
      <c r="E868" s="1159" t="s">
        <v>3338</v>
      </c>
      <c r="F868" s="1159" t="s">
        <v>1000</v>
      </c>
      <c r="G868" s="1165">
        <v>17026.600332343802</v>
      </c>
      <c r="H868" s="1172"/>
      <c r="I868" s="1159" t="s">
        <v>3352</v>
      </c>
      <c r="J868" s="1166"/>
      <c r="K868" s="1167"/>
      <c r="L868" s="1168"/>
      <c r="M868" s="1169" t="s">
        <v>3430</v>
      </c>
      <c r="N868" s="1170" t="s">
        <v>3430</v>
      </c>
      <c r="O868" s="1171" t="s">
        <v>3430</v>
      </c>
    </row>
    <row r="869" spans="1:15" hidden="1">
      <c r="A869" s="1159" t="s">
        <v>4019</v>
      </c>
      <c r="B869" s="1159" t="s">
        <v>2671</v>
      </c>
      <c r="C869" s="1159"/>
      <c r="D869" s="1159"/>
      <c r="E869" s="1159" t="s">
        <v>3315</v>
      </c>
      <c r="F869" s="1159" t="s">
        <v>3431</v>
      </c>
      <c r="G869" s="1165">
        <v>1259918.6433453099</v>
      </c>
      <c r="H869" s="1159"/>
      <c r="I869" s="1159" t="s">
        <v>3352</v>
      </c>
      <c r="J869" s="1166"/>
      <c r="K869" s="1167"/>
      <c r="L869" s="1168"/>
      <c r="M869" s="1169" t="s">
        <v>3430</v>
      </c>
      <c r="N869" s="1170" t="s">
        <v>3430</v>
      </c>
      <c r="O869" s="1171" t="s">
        <v>3430</v>
      </c>
    </row>
    <row r="870" spans="1:15" hidden="1">
      <c r="A870" s="1159" t="s">
        <v>4019</v>
      </c>
      <c r="B870" s="1159" t="s">
        <v>2671</v>
      </c>
      <c r="C870" s="1159"/>
      <c r="D870" s="1159"/>
      <c r="E870" s="1159" t="s">
        <v>3315</v>
      </c>
      <c r="F870" s="1159" t="s">
        <v>991</v>
      </c>
      <c r="G870" s="1165">
        <v>255399.004985156</v>
      </c>
      <c r="H870" s="1159"/>
      <c r="I870" s="1159" t="s">
        <v>3352</v>
      </c>
      <c r="J870" s="1166"/>
      <c r="K870" s="1167"/>
      <c r="L870" s="1168"/>
      <c r="M870" s="1169" t="s">
        <v>3430</v>
      </c>
      <c r="N870" s="1170" t="s">
        <v>3430</v>
      </c>
      <c r="O870" s="1171" t="s">
        <v>3430</v>
      </c>
    </row>
    <row r="871" spans="1:15" hidden="1">
      <c r="A871" s="1159" t="s">
        <v>4019</v>
      </c>
      <c r="B871" s="1159" t="s">
        <v>2671</v>
      </c>
      <c r="C871" s="1159"/>
      <c r="D871" s="1159"/>
      <c r="E871" s="1159" t="s">
        <v>3315</v>
      </c>
      <c r="F871" s="1159" t="s">
        <v>1000</v>
      </c>
      <c r="G871" s="1165">
        <v>17026.600332343802</v>
      </c>
      <c r="H871" s="1159"/>
      <c r="I871" s="1159" t="s">
        <v>3352</v>
      </c>
      <c r="J871" s="1166"/>
      <c r="K871" s="1167"/>
      <c r="L871" s="1168"/>
      <c r="M871" s="1169" t="s">
        <v>3430</v>
      </c>
      <c r="N871" s="1170" t="s">
        <v>3430</v>
      </c>
      <c r="O871" s="1171" t="s">
        <v>3430</v>
      </c>
    </row>
    <row r="872" spans="1:15" hidden="1">
      <c r="A872" s="1159" t="s">
        <v>4020</v>
      </c>
      <c r="B872" s="1159" t="s">
        <v>2259</v>
      </c>
      <c r="C872" s="1159" t="s">
        <v>3062</v>
      </c>
      <c r="D872" s="1159" t="s">
        <v>2259</v>
      </c>
      <c r="E872" s="1159" t="s">
        <v>3329</v>
      </c>
      <c r="F872" s="1159" t="s">
        <v>1000</v>
      </c>
      <c r="G872" s="1165">
        <v>11702.3008883333</v>
      </c>
      <c r="H872" s="1172"/>
      <c r="I872" s="1159" t="s">
        <v>3352</v>
      </c>
      <c r="J872" s="1166"/>
      <c r="K872" s="1167"/>
      <c r="L872" s="1168">
        <v>137000</v>
      </c>
      <c r="M872" s="1169" t="s">
        <v>3430</v>
      </c>
      <c r="N872" s="1170" t="s">
        <v>3430</v>
      </c>
      <c r="O872" s="1171">
        <v>2.7740194368146424E-5</v>
      </c>
    </row>
    <row r="873" spans="1:15" hidden="1">
      <c r="A873" s="1159" t="s">
        <v>4020</v>
      </c>
      <c r="B873" s="1159" t="s">
        <v>2259</v>
      </c>
      <c r="C873" s="1159" t="s">
        <v>3062</v>
      </c>
      <c r="D873" s="1159" t="s">
        <v>2259</v>
      </c>
      <c r="E873" s="1159" t="s">
        <v>3329</v>
      </c>
      <c r="F873" s="1159" t="s">
        <v>3431</v>
      </c>
      <c r="G873" s="1165">
        <v>234046.017731745</v>
      </c>
      <c r="H873" s="1172"/>
      <c r="I873" s="1159" t="s">
        <v>3352</v>
      </c>
      <c r="J873" s="1166"/>
      <c r="K873" s="1167"/>
      <c r="L873" s="1168">
        <v>2630</v>
      </c>
      <c r="M873" s="1169" t="s">
        <v>3430</v>
      </c>
      <c r="N873" s="1170" t="s">
        <v>3430</v>
      </c>
      <c r="O873" s="1171">
        <v>1.065061477041453E-5</v>
      </c>
    </row>
    <row r="874" spans="1:15" hidden="1">
      <c r="A874" s="1159" t="s">
        <v>4020</v>
      </c>
      <c r="B874" s="1159" t="s">
        <v>2259</v>
      </c>
      <c r="C874" s="1159" t="s">
        <v>3062</v>
      </c>
      <c r="D874" s="1159" t="s">
        <v>2259</v>
      </c>
      <c r="E874" s="1159" t="s">
        <v>3329</v>
      </c>
      <c r="F874" s="1159" t="s">
        <v>991</v>
      </c>
      <c r="G874" s="1165">
        <v>175534.51332872399</v>
      </c>
      <c r="H874" s="1172"/>
      <c r="I874" s="1159" t="s">
        <v>3352</v>
      </c>
      <c r="J874" s="1166"/>
      <c r="K874" s="1167"/>
      <c r="L874" s="1168">
        <v>2140</v>
      </c>
      <c r="M874" s="1169" t="s">
        <v>3430</v>
      </c>
      <c r="N874" s="1170" t="s">
        <v>3430</v>
      </c>
      <c r="O874" s="1171">
        <v>6.4997097754481315E-6</v>
      </c>
    </row>
    <row r="875" spans="1:15" hidden="1">
      <c r="A875" s="1159" t="s">
        <v>4021</v>
      </c>
      <c r="B875" s="1159" t="s">
        <v>2260</v>
      </c>
      <c r="C875" s="1159" t="s">
        <v>3063</v>
      </c>
      <c r="D875" s="1159" t="s">
        <v>2260</v>
      </c>
      <c r="E875" s="1159" t="s">
        <v>3329</v>
      </c>
      <c r="F875" s="1159" t="s">
        <v>1000</v>
      </c>
      <c r="G875" s="1165">
        <v>286.71875</v>
      </c>
      <c r="H875" s="1172"/>
      <c r="I875" s="1159" t="s">
        <v>3352</v>
      </c>
      <c r="J875" s="1166"/>
      <c r="K875" s="1167"/>
      <c r="L875" s="1168">
        <v>60400</v>
      </c>
      <c r="M875" s="1169" t="s">
        <v>3430</v>
      </c>
      <c r="N875" s="1170" t="s">
        <v>3430</v>
      </c>
      <c r="O875" s="1171">
        <v>2.9964753220794458E-7</v>
      </c>
    </row>
    <row r="876" spans="1:15" hidden="1">
      <c r="A876" s="1159" t="s">
        <v>4021</v>
      </c>
      <c r="B876" s="1159" t="s">
        <v>2260</v>
      </c>
      <c r="C876" s="1159" t="s">
        <v>3063</v>
      </c>
      <c r="D876" s="1159" t="s">
        <v>2260</v>
      </c>
      <c r="E876" s="1159" t="s">
        <v>3329</v>
      </c>
      <c r="F876" s="1159" t="s">
        <v>991</v>
      </c>
      <c r="G876" s="1165">
        <v>4300.78125</v>
      </c>
      <c r="H876" s="1172"/>
      <c r="I876" s="1159" t="s">
        <v>3352</v>
      </c>
      <c r="J876" s="1166"/>
      <c r="K876" s="1167"/>
      <c r="L876" s="1168">
        <v>1240</v>
      </c>
      <c r="M876" s="1169" t="s">
        <v>3430</v>
      </c>
      <c r="N876" s="1170" t="s">
        <v>3430</v>
      </c>
      <c r="O876" s="1171">
        <v>9.2275564554102132E-8</v>
      </c>
    </row>
    <row r="877" spans="1:15" hidden="1">
      <c r="A877" s="1159" t="s">
        <v>4021</v>
      </c>
      <c r="B877" s="1159" t="s">
        <v>2260</v>
      </c>
      <c r="C877" s="1159" t="s">
        <v>3063</v>
      </c>
      <c r="D877" s="1159" t="s">
        <v>2260</v>
      </c>
      <c r="E877" s="1159" t="s">
        <v>3329</v>
      </c>
      <c r="F877" s="1159" t="s">
        <v>3431</v>
      </c>
      <c r="G877" s="1165">
        <v>5734.375</v>
      </c>
      <c r="H877" s="1172"/>
      <c r="I877" s="1159" t="s">
        <v>3352</v>
      </c>
      <c r="J877" s="1166"/>
      <c r="K877" s="1167"/>
      <c r="L877" s="1168">
        <v>384</v>
      </c>
      <c r="M877" s="1169" t="s">
        <v>3430</v>
      </c>
      <c r="N877" s="1170" t="s">
        <v>3430</v>
      </c>
      <c r="O877" s="1171">
        <v>3.8100878267500237E-8</v>
      </c>
    </row>
    <row r="878" spans="1:15" hidden="1">
      <c r="A878" s="1159" t="s">
        <v>4022</v>
      </c>
      <c r="B878" s="1159" t="s">
        <v>2261</v>
      </c>
      <c r="C878" s="1159" t="s">
        <v>3064</v>
      </c>
      <c r="D878" s="1159" t="s">
        <v>2261</v>
      </c>
      <c r="E878" s="1159" t="s">
        <v>3329</v>
      </c>
      <c r="F878" s="1159" t="s">
        <v>1000</v>
      </c>
      <c r="G878" s="1165">
        <v>1915.8326872135401</v>
      </c>
      <c r="H878" s="1159"/>
      <c r="I878" s="1159" t="s">
        <v>3352</v>
      </c>
      <c r="J878" s="1166"/>
      <c r="K878" s="1167">
        <v>2.2500000000000001E-6</v>
      </c>
      <c r="L878" s="1168">
        <v>114000000</v>
      </c>
      <c r="M878" s="1169" t="s">
        <v>3430</v>
      </c>
      <c r="N878" s="1170">
        <v>7.2941201626921885E-10</v>
      </c>
      <c r="O878" s="1171">
        <v>3.7790279344196132E-3</v>
      </c>
    </row>
    <row r="879" spans="1:15" hidden="1">
      <c r="A879" s="1159" t="s">
        <v>4022</v>
      </c>
      <c r="B879" s="1159" t="s">
        <v>2261</v>
      </c>
      <c r="C879" s="1159" t="s">
        <v>3064</v>
      </c>
      <c r="D879" s="1159" t="s">
        <v>2261</v>
      </c>
      <c r="E879" s="1159" t="s">
        <v>3329</v>
      </c>
      <c r="F879" s="1159" t="s">
        <v>991</v>
      </c>
      <c r="G879" s="1165">
        <v>28737.490308958299</v>
      </c>
      <c r="H879" s="1159"/>
      <c r="I879" s="1159" t="s">
        <v>3352</v>
      </c>
      <c r="J879" s="1166"/>
      <c r="K879" s="1167">
        <v>1.0300000000000001E-6</v>
      </c>
      <c r="L879" s="1168">
        <v>910000</v>
      </c>
      <c r="M879" s="1169" t="s">
        <v>3430</v>
      </c>
      <c r="N879" s="1170">
        <v>5.008629178513592E-9</v>
      </c>
      <c r="O879" s="1171">
        <v>4.5248887110687101E-4</v>
      </c>
    </row>
    <row r="880" spans="1:15" hidden="1">
      <c r="A880" s="1159" t="s">
        <v>4022</v>
      </c>
      <c r="B880" s="1159" t="s">
        <v>2261</v>
      </c>
      <c r="C880" s="1159" t="s">
        <v>3064</v>
      </c>
      <c r="D880" s="1159" t="s">
        <v>2261</v>
      </c>
      <c r="E880" s="1159" t="s">
        <v>3329</v>
      </c>
      <c r="F880" s="1159" t="s">
        <v>3431</v>
      </c>
      <c r="G880" s="1165">
        <v>38316.653749791702</v>
      </c>
      <c r="H880" s="1159"/>
      <c r="I880" s="1159" t="s">
        <v>3352</v>
      </c>
      <c r="J880" s="1166"/>
      <c r="K880" s="1167">
        <v>3.2299999999999998E-8</v>
      </c>
      <c r="L880" s="1168">
        <v>212000</v>
      </c>
      <c r="M880" s="1169" t="s">
        <v>3430</v>
      </c>
      <c r="N880" s="1170">
        <v>2.0942229447902609E-10</v>
      </c>
      <c r="O880" s="1171">
        <v>1.4055331968638478E-4</v>
      </c>
    </row>
    <row r="881" spans="1:15" hidden="1">
      <c r="A881" s="1159" t="s">
        <v>4023</v>
      </c>
      <c r="B881" s="1159" t="s">
        <v>2672</v>
      </c>
      <c r="C881" s="1159" t="s">
        <v>3065</v>
      </c>
      <c r="D881" s="1159"/>
      <c r="E881" s="1159" t="s">
        <v>3329</v>
      </c>
      <c r="F881" s="1159" t="s">
        <v>991</v>
      </c>
      <c r="G881" s="1165">
        <v>109395.241470833</v>
      </c>
      <c r="H881" s="1159"/>
      <c r="I881" s="1159" t="s">
        <v>3352</v>
      </c>
      <c r="J881" s="1166"/>
      <c r="K881" s="1167"/>
      <c r="L881" s="1168"/>
      <c r="M881" s="1169" t="s">
        <v>3430</v>
      </c>
      <c r="N881" s="1170" t="s">
        <v>3430</v>
      </c>
      <c r="O881" s="1171" t="s">
        <v>3430</v>
      </c>
    </row>
    <row r="882" spans="1:15" hidden="1">
      <c r="A882" s="1159" t="s">
        <v>4023</v>
      </c>
      <c r="B882" s="1159" t="s">
        <v>2672</v>
      </c>
      <c r="C882" s="1159" t="s">
        <v>3065</v>
      </c>
      <c r="D882" s="1159"/>
      <c r="E882" s="1159" t="s">
        <v>3329</v>
      </c>
      <c r="F882" s="1159" t="s">
        <v>1000</v>
      </c>
      <c r="G882" s="1165">
        <v>7293.0160981770796</v>
      </c>
      <c r="H882" s="1159"/>
      <c r="I882" s="1159" t="s">
        <v>3352</v>
      </c>
      <c r="J882" s="1166"/>
      <c r="K882" s="1167"/>
      <c r="L882" s="1168"/>
      <c r="M882" s="1169" t="s">
        <v>3430</v>
      </c>
      <c r="N882" s="1170" t="s">
        <v>3430</v>
      </c>
      <c r="O882" s="1171" t="s">
        <v>3430</v>
      </c>
    </row>
    <row r="883" spans="1:15" hidden="1">
      <c r="A883" s="1159" t="s">
        <v>4023</v>
      </c>
      <c r="B883" s="1159" t="s">
        <v>2672</v>
      </c>
      <c r="C883" s="1159" t="s">
        <v>3065</v>
      </c>
      <c r="D883" s="1159"/>
      <c r="E883" s="1159" t="s">
        <v>3329</v>
      </c>
      <c r="F883" s="1159" t="s">
        <v>3431</v>
      </c>
      <c r="G883" s="1165">
        <v>145860.321961198</v>
      </c>
      <c r="H883" s="1159"/>
      <c r="I883" s="1159" t="s">
        <v>3352</v>
      </c>
      <c r="J883" s="1166"/>
      <c r="K883" s="1167"/>
      <c r="L883" s="1168"/>
      <c r="M883" s="1169" t="s">
        <v>3430</v>
      </c>
      <c r="N883" s="1170" t="s">
        <v>3430</v>
      </c>
      <c r="O883" s="1171" t="s">
        <v>3430</v>
      </c>
    </row>
    <row r="884" spans="1:15" hidden="1">
      <c r="A884" s="1159" t="s">
        <v>4024</v>
      </c>
      <c r="B884" s="1159" t="s">
        <v>2673</v>
      </c>
      <c r="C884" s="1159" t="s">
        <v>3066</v>
      </c>
      <c r="D884" s="1159"/>
      <c r="E884" s="1159" t="s">
        <v>3329</v>
      </c>
      <c r="F884" s="1159" t="s">
        <v>991</v>
      </c>
      <c r="G884" s="1165">
        <v>2099043.22393229</v>
      </c>
      <c r="H884" s="1172"/>
      <c r="I884" s="1159" t="s">
        <v>3352</v>
      </c>
      <c r="J884" s="1166"/>
      <c r="K884" s="1167"/>
      <c r="L884" s="1168"/>
      <c r="M884" s="1169" t="s">
        <v>3430</v>
      </c>
      <c r="N884" s="1170" t="s">
        <v>3430</v>
      </c>
      <c r="O884" s="1171" t="s">
        <v>3430</v>
      </c>
    </row>
    <row r="885" spans="1:15" hidden="1">
      <c r="A885" s="1159" t="s">
        <v>4024</v>
      </c>
      <c r="B885" s="1159" t="s">
        <v>2673</v>
      </c>
      <c r="C885" s="1159" t="s">
        <v>3066</v>
      </c>
      <c r="D885" s="1159"/>
      <c r="E885" s="1159" t="s">
        <v>3329</v>
      </c>
      <c r="F885" s="1159" t="s">
        <v>3431</v>
      </c>
      <c r="G885" s="1165">
        <v>2798724.29856771</v>
      </c>
      <c r="H885" s="1172"/>
      <c r="I885" s="1159" t="s">
        <v>3352</v>
      </c>
      <c r="J885" s="1166"/>
      <c r="K885" s="1167"/>
      <c r="L885" s="1168"/>
      <c r="M885" s="1169" t="s">
        <v>3430</v>
      </c>
      <c r="N885" s="1170" t="s">
        <v>3430</v>
      </c>
      <c r="O885" s="1171" t="s">
        <v>3430</v>
      </c>
    </row>
    <row r="886" spans="1:15" hidden="1">
      <c r="A886" s="1159" t="s">
        <v>4024</v>
      </c>
      <c r="B886" s="1159" t="s">
        <v>2673</v>
      </c>
      <c r="C886" s="1159" t="s">
        <v>3066</v>
      </c>
      <c r="D886" s="1159"/>
      <c r="E886" s="1159" t="s">
        <v>3329</v>
      </c>
      <c r="F886" s="1159" t="s">
        <v>1000</v>
      </c>
      <c r="G886" s="1165">
        <v>139936.214929687</v>
      </c>
      <c r="H886" s="1172"/>
      <c r="I886" s="1159" t="s">
        <v>3352</v>
      </c>
      <c r="J886" s="1166"/>
      <c r="K886" s="1167"/>
      <c r="L886" s="1168"/>
      <c r="M886" s="1169" t="s">
        <v>3430</v>
      </c>
      <c r="N886" s="1170" t="s">
        <v>3430</v>
      </c>
      <c r="O886" s="1171" t="s">
        <v>3430</v>
      </c>
    </row>
    <row r="887" spans="1:15" hidden="1">
      <c r="A887" s="1159" t="s">
        <v>4025</v>
      </c>
      <c r="B887" s="1159" t="s">
        <v>2674</v>
      </c>
      <c r="C887" s="1159"/>
      <c r="D887" s="1159"/>
      <c r="E887" s="1159" t="s">
        <v>3316</v>
      </c>
      <c r="F887" s="1159" t="s">
        <v>991</v>
      </c>
      <c r="G887" s="1165">
        <v>6377.2236842105203</v>
      </c>
      <c r="H887" s="1159"/>
      <c r="I887" s="1159"/>
      <c r="J887" s="1166"/>
      <c r="K887" s="1167"/>
      <c r="L887" s="1168"/>
      <c r="M887" s="1169" t="s">
        <v>3430</v>
      </c>
      <c r="N887" s="1170" t="s">
        <v>3430</v>
      </c>
      <c r="O887" s="1171" t="s">
        <v>3430</v>
      </c>
    </row>
    <row r="888" spans="1:15" hidden="1">
      <c r="A888" s="1159" t="s">
        <v>4025</v>
      </c>
      <c r="B888" s="1159" t="s">
        <v>2674</v>
      </c>
      <c r="C888" s="1159"/>
      <c r="D888" s="1159"/>
      <c r="E888" s="1159" t="s">
        <v>3316</v>
      </c>
      <c r="F888" s="1159" t="s">
        <v>3431</v>
      </c>
      <c r="G888" s="1165">
        <v>35712.452631578999</v>
      </c>
      <c r="H888" s="1159"/>
      <c r="I888" s="1159"/>
      <c r="J888" s="1166"/>
      <c r="K888" s="1167"/>
      <c r="L888" s="1168"/>
      <c r="M888" s="1169" t="s">
        <v>3430</v>
      </c>
      <c r="N888" s="1170" t="s">
        <v>3430</v>
      </c>
      <c r="O888" s="1171" t="s">
        <v>3430</v>
      </c>
    </row>
    <row r="889" spans="1:15" hidden="1">
      <c r="A889" s="1159" t="s">
        <v>4025</v>
      </c>
      <c r="B889" s="1159" t="s">
        <v>2674</v>
      </c>
      <c r="C889" s="1159"/>
      <c r="D889" s="1159"/>
      <c r="E889" s="1159" t="s">
        <v>3316</v>
      </c>
      <c r="F889" s="1159" t="s">
        <v>1000</v>
      </c>
      <c r="G889" s="1165">
        <v>425.14824561403498</v>
      </c>
      <c r="H889" s="1159"/>
      <c r="I889" s="1159"/>
      <c r="J889" s="1166"/>
      <c r="K889" s="1167"/>
      <c r="L889" s="1168"/>
      <c r="M889" s="1169" t="s">
        <v>3430</v>
      </c>
      <c r="N889" s="1170" t="s">
        <v>3430</v>
      </c>
      <c r="O889" s="1171" t="s">
        <v>3430</v>
      </c>
    </row>
    <row r="890" spans="1:15" hidden="1">
      <c r="A890" s="1159" t="s">
        <v>4026</v>
      </c>
      <c r="B890" s="1159" t="s">
        <v>2262</v>
      </c>
      <c r="C890" s="1159" t="s">
        <v>3067</v>
      </c>
      <c r="D890" s="1159" t="s">
        <v>2262</v>
      </c>
      <c r="E890" s="1159" t="s">
        <v>3329</v>
      </c>
      <c r="F890" s="1159" t="s">
        <v>1000</v>
      </c>
      <c r="G890" s="1165">
        <v>63477.261167916702</v>
      </c>
      <c r="H890" s="1159"/>
      <c r="I890" s="1159" t="s">
        <v>3352</v>
      </c>
      <c r="J890" s="1166"/>
      <c r="K890" s="1167">
        <v>1.2300000000000001E-4</v>
      </c>
      <c r="L890" s="1168">
        <v>197000</v>
      </c>
      <c r="M890" s="1169" t="s">
        <v>3430</v>
      </c>
      <c r="N890" s="1170">
        <v>1.3211621049200479E-6</v>
      </c>
      <c r="O890" s="1171">
        <v>2.1637250767533308E-4</v>
      </c>
    </row>
    <row r="891" spans="1:15" hidden="1">
      <c r="A891" s="1159" t="s">
        <v>4026</v>
      </c>
      <c r="B891" s="1159" t="s">
        <v>2262</v>
      </c>
      <c r="C891" s="1159" t="s">
        <v>3067</v>
      </c>
      <c r="D891" s="1159" t="s">
        <v>2262</v>
      </c>
      <c r="E891" s="1159" t="s">
        <v>3329</v>
      </c>
      <c r="F891" s="1159" t="s">
        <v>3431</v>
      </c>
      <c r="G891" s="1165">
        <v>1269545.22362609</v>
      </c>
      <c r="H891" s="1159"/>
      <c r="I891" s="1159" t="s">
        <v>3352</v>
      </c>
      <c r="J891" s="1166"/>
      <c r="K891" s="1167">
        <v>1.6700000000000001E-6</v>
      </c>
      <c r="L891" s="1168">
        <v>2440</v>
      </c>
      <c r="M891" s="1169" t="s">
        <v>3430</v>
      </c>
      <c r="N891" s="1170">
        <v>3.587545879157419E-7</v>
      </c>
      <c r="O891" s="1171">
        <v>5.3598875009051866E-5</v>
      </c>
    </row>
    <row r="892" spans="1:15" hidden="1">
      <c r="A892" s="1159" t="s">
        <v>4026</v>
      </c>
      <c r="B892" s="1159" t="s">
        <v>2262</v>
      </c>
      <c r="C892" s="1159" t="s">
        <v>3067</v>
      </c>
      <c r="D892" s="1159" t="s">
        <v>2262</v>
      </c>
      <c r="E892" s="1159" t="s">
        <v>3329</v>
      </c>
      <c r="F892" s="1159" t="s">
        <v>991</v>
      </c>
      <c r="G892" s="1165">
        <v>952158.91764187498</v>
      </c>
      <c r="H892" s="1159"/>
      <c r="I892" s="1159" t="s">
        <v>3352</v>
      </c>
      <c r="J892" s="1166"/>
      <c r="K892" s="1167">
        <v>7.9500000000000001E-6</v>
      </c>
      <c r="L892" s="1168">
        <v>1000</v>
      </c>
      <c r="M892" s="1169" t="s">
        <v>3430</v>
      </c>
      <c r="N892" s="1170">
        <v>1.2808827726186052E-6</v>
      </c>
      <c r="O892" s="1171">
        <v>1.647506403832328E-5</v>
      </c>
    </row>
    <row r="893" spans="1:15" hidden="1">
      <c r="A893" s="1159" t="s">
        <v>4027</v>
      </c>
      <c r="B893" s="1159" t="s">
        <v>2263</v>
      </c>
      <c r="C893" s="1159" t="s">
        <v>3068</v>
      </c>
      <c r="D893" s="1159" t="s">
        <v>2263</v>
      </c>
      <c r="E893" s="1159" t="s">
        <v>3329</v>
      </c>
      <c r="F893" s="1159" t="s">
        <v>1000</v>
      </c>
      <c r="G893" s="1165">
        <v>6389.6410981250001</v>
      </c>
      <c r="H893" s="1159"/>
      <c r="I893" s="1159" t="s">
        <v>3352</v>
      </c>
      <c r="J893" s="1166"/>
      <c r="K893" s="1167">
        <v>4.7299999999999998E-5</v>
      </c>
      <c r="L893" s="1168">
        <v>15800000</v>
      </c>
      <c r="M893" s="1169" t="s">
        <v>3430</v>
      </c>
      <c r="N893" s="1170">
        <v>5.1141142058880397E-8</v>
      </c>
      <c r="O893" s="1171">
        <v>1.7468323410137598E-3</v>
      </c>
    </row>
    <row r="894" spans="1:15" hidden="1">
      <c r="A894" s="1159" t="s">
        <v>4027</v>
      </c>
      <c r="B894" s="1159" t="s">
        <v>2263</v>
      </c>
      <c r="C894" s="1159" t="s">
        <v>3068</v>
      </c>
      <c r="D894" s="1159" t="s">
        <v>2263</v>
      </c>
      <c r="E894" s="1159" t="s">
        <v>3329</v>
      </c>
      <c r="F894" s="1159" t="s">
        <v>991</v>
      </c>
      <c r="G894" s="1165">
        <v>95844.616470130204</v>
      </c>
      <c r="H894" s="1159"/>
      <c r="I894" s="1159" t="s">
        <v>3352</v>
      </c>
      <c r="J894" s="1166"/>
      <c r="K894" s="1167">
        <v>4.1499999999999999E-5</v>
      </c>
      <c r="L894" s="1168">
        <v>431000</v>
      </c>
      <c r="M894" s="1169" t="s">
        <v>3430</v>
      </c>
      <c r="N894" s="1170">
        <v>6.730520281410888E-7</v>
      </c>
      <c r="O894" s="1171">
        <v>7.1476399268660575E-4</v>
      </c>
    </row>
    <row r="895" spans="1:15" hidden="1">
      <c r="A895" s="1159" t="s">
        <v>4027</v>
      </c>
      <c r="B895" s="1159" t="s">
        <v>2263</v>
      </c>
      <c r="C895" s="1159" t="s">
        <v>3068</v>
      </c>
      <c r="D895" s="1159" t="s">
        <v>2263</v>
      </c>
      <c r="E895" s="1159" t="s">
        <v>3329</v>
      </c>
      <c r="F895" s="1159" t="s">
        <v>3431</v>
      </c>
      <c r="G895" s="1165">
        <v>127792.82196026</v>
      </c>
      <c r="H895" s="1159"/>
      <c r="I895" s="1159" t="s">
        <v>3352</v>
      </c>
      <c r="J895" s="1166"/>
      <c r="K895" s="1167">
        <v>1.8699999999999999E-8</v>
      </c>
      <c r="L895" s="1168">
        <v>5880</v>
      </c>
      <c r="M895" s="1169" t="s">
        <v>3430</v>
      </c>
      <c r="N895" s="1170">
        <v>4.0437182092359421E-10</v>
      </c>
      <c r="O895" s="1171">
        <v>1.300173944934287E-5</v>
      </c>
    </row>
    <row r="896" spans="1:15" hidden="1">
      <c r="A896" s="1159" t="s">
        <v>4028</v>
      </c>
      <c r="B896" s="1159" t="s">
        <v>2264</v>
      </c>
      <c r="C896" s="1159" t="s">
        <v>3069</v>
      </c>
      <c r="D896" s="1159" t="s">
        <v>2264</v>
      </c>
      <c r="E896" s="1159" t="s">
        <v>3329</v>
      </c>
      <c r="F896" s="1159" t="s">
        <v>1000</v>
      </c>
      <c r="G896" s="1165">
        <v>6389.6410981250001</v>
      </c>
      <c r="H896" s="1159"/>
      <c r="I896" s="1159" t="s">
        <v>3352</v>
      </c>
      <c r="J896" s="1166"/>
      <c r="K896" s="1167">
        <v>2.4600000000000002E-4</v>
      </c>
      <c r="L896" s="1168">
        <v>6340000</v>
      </c>
      <c r="M896" s="1169" t="s">
        <v>3430</v>
      </c>
      <c r="N896" s="1170">
        <v>2.6597718702927226E-7</v>
      </c>
      <c r="O896" s="1171">
        <v>7.0094411658400244E-4</v>
      </c>
    </row>
    <row r="897" spans="1:15" hidden="1">
      <c r="A897" s="1159" t="s">
        <v>4028</v>
      </c>
      <c r="B897" s="1159" t="s">
        <v>2264</v>
      </c>
      <c r="C897" s="1159" t="s">
        <v>3069</v>
      </c>
      <c r="D897" s="1159" t="s">
        <v>2264</v>
      </c>
      <c r="E897" s="1159" t="s">
        <v>3329</v>
      </c>
      <c r="F897" s="1159" t="s">
        <v>991</v>
      </c>
      <c r="G897" s="1165">
        <v>95844.616470130204</v>
      </c>
      <c r="H897" s="1159"/>
      <c r="I897" s="1159" t="s">
        <v>3352</v>
      </c>
      <c r="J897" s="1166"/>
      <c r="K897" s="1167">
        <v>7.9599999999999997E-5</v>
      </c>
      <c r="L897" s="1168">
        <v>147000</v>
      </c>
      <c r="M897" s="1169" t="s">
        <v>3430</v>
      </c>
      <c r="N897" s="1170">
        <v>1.2909624443380885E-6</v>
      </c>
      <c r="O897" s="1171">
        <v>2.4378261467501402E-4</v>
      </c>
    </row>
    <row r="898" spans="1:15" hidden="1">
      <c r="A898" s="1159" t="s">
        <v>4028</v>
      </c>
      <c r="B898" s="1159" t="s">
        <v>2264</v>
      </c>
      <c r="C898" s="1159" t="s">
        <v>3069</v>
      </c>
      <c r="D898" s="1159" t="s">
        <v>2264</v>
      </c>
      <c r="E898" s="1159" t="s">
        <v>3329</v>
      </c>
      <c r="F898" s="1159" t="s">
        <v>3431</v>
      </c>
      <c r="G898" s="1165">
        <v>127792.82196026</v>
      </c>
      <c r="H898" s="1159"/>
      <c r="I898" s="1159" t="s">
        <v>3352</v>
      </c>
      <c r="J898" s="1166"/>
      <c r="K898" s="1167">
        <v>3.55E-8</v>
      </c>
      <c r="L898" s="1168">
        <v>813</v>
      </c>
      <c r="M898" s="1169" t="s">
        <v>3430</v>
      </c>
      <c r="N898" s="1170">
        <v>7.6765773490842765E-10</v>
      </c>
      <c r="O898" s="1171">
        <v>1.7976894850877131E-6</v>
      </c>
    </row>
    <row r="899" spans="1:15" hidden="1">
      <c r="A899" s="1159" t="s">
        <v>4029</v>
      </c>
      <c r="B899" s="1159" t="s">
        <v>2265</v>
      </c>
      <c r="C899" s="1159" t="s">
        <v>3070</v>
      </c>
      <c r="D899" s="1159" t="s">
        <v>2265</v>
      </c>
      <c r="E899" s="1159" t="s">
        <v>3329</v>
      </c>
      <c r="F899" s="1159" t="s">
        <v>3431</v>
      </c>
      <c r="G899" s="1165">
        <v>1061614.22523219</v>
      </c>
      <c r="H899" s="1172"/>
      <c r="I899" s="1159" t="s">
        <v>3352</v>
      </c>
      <c r="J899" s="1166"/>
      <c r="K899" s="1167"/>
      <c r="L899" s="1168">
        <v>456</v>
      </c>
      <c r="M899" s="1169" t="s">
        <v>3430</v>
      </c>
      <c r="N899" s="1170" t="s">
        <v>3430</v>
      </c>
      <c r="O899" s="1171">
        <v>8.3762425383078654E-6</v>
      </c>
    </row>
    <row r="900" spans="1:15" hidden="1">
      <c r="A900" s="1159" t="s">
        <v>4029</v>
      </c>
      <c r="B900" s="1159" t="s">
        <v>2265</v>
      </c>
      <c r="C900" s="1159" t="s">
        <v>3070</v>
      </c>
      <c r="D900" s="1159" t="s">
        <v>2265</v>
      </c>
      <c r="E900" s="1159" t="s">
        <v>3329</v>
      </c>
      <c r="F900" s="1159" t="s">
        <v>1000</v>
      </c>
      <c r="G900" s="1165">
        <v>15346.459348046899</v>
      </c>
      <c r="H900" s="1172"/>
      <c r="I900" s="1159" t="s">
        <v>3352</v>
      </c>
      <c r="J900" s="1166"/>
      <c r="K900" s="1167"/>
      <c r="L900" s="1168">
        <v>2790</v>
      </c>
      <c r="M900" s="1169" t="s">
        <v>3430</v>
      </c>
      <c r="N900" s="1170" t="s">
        <v>3430</v>
      </c>
      <c r="O900" s="1171">
        <v>7.4084963064724879E-7</v>
      </c>
    </row>
    <row r="901" spans="1:15" hidden="1">
      <c r="A901" s="1159" t="s">
        <v>4029</v>
      </c>
      <c r="B901" s="1159" t="s">
        <v>2265</v>
      </c>
      <c r="C901" s="1159" t="s">
        <v>3070</v>
      </c>
      <c r="D901" s="1159" t="s">
        <v>2265</v>
      </c>
      <c r="E901" s="1159" t="s">
        <v>3329</v>
      </c>
      <c r="F901" s="1159" t="s">
        <v>991</v>
      </c>
      <c r="G901" s="1165">
        <v>230196.890234297</v>
      </c>
      <c r="H901" s="1172"/>
      <c r="I901" s="1159" t="s">
        <v>3352</v>
      </c>
      <c r="J901" s="1166"/>
      <c r="K901" s="1167"/>
      <c r="L901" s="1168">
        <v>103</v>
      </c>
      <c r="M901" s="1169" t="s">
        <v>3430</v>
      </c>
      <c r="N901" s="1170" t="s">
        <v>3430</v>
      </c>
      <c r="O901" s="1171">
        <v>4.1025544065146617E-7</v>
      </c>
    </row>
    <row r="902" spans="1:15" hidden="1">
      <c r="A902" s="1159" t="s">
        <v>4030</v>
      </c>
      <c r="B902" s="1159" t="s">
        <v>2266</v>
      </c>
      <c r="C902" s="1159" t="s">
        <v>3071</v>
      </c>
      <c r="D902" s="1159" t="s">
        <v>2266</v>
      </c>
      <c r="E902" s="1159" t="s">
        <v>3329</v>
      </c>
      <c r="F902" s="1159" t="s">
        <v>1000</v>
      </c>
      <c r="G902" s="1165">
        <v>1915.8326872135401</v>
      </c>
      <c r="H902" s="1159"/>
      <c r="I902" s="1159" t="s">
        <v>3352</v>
      </c>
      <c r="J902" s="1166"/>
      <c r="K902" s="1167">
        <v>3.0499999999999999E-5</v>
      </c>
      <c r="L902" s="1168">
        <v>32300000</v>
      </c>
      <c r="M902" s="1169" t="s">
        <v>3430</v>
      </c>
      <c r="N902" s="1170">
        <v>9.8875851094271879E-9</v>
      </c>
      <c r="O902" s="1171">
        <v>1.0707245814188904E-3</v>
      </c>
    </row>
    <row r="903" spans="1:15" hidden="1">
      <c r="A903" s="1159" t="s">
        <v>4030</v>
      </c>
      <c r="B903" s="1159" t="s">
        <v>2266</v>
      </c>
      <c r="C903" s="1159" t="s">
        <v>3071</v>
      </c>
      <c r="D903" s="1159" t="s">
        <v>2266</v>
      </c>
      <c r="E903" s="1159" t="s">
        <v>3329</v>
      </c>
      <c r="F903" s="1159" t="s">
        <v>991</v>
      </c>
      <c r="G903" s="1165">
        <v>28737.490308958299</v>
      </c>
      <c r="H903" s="1159"/>
      <c r="I903" s="1159" t="s">
        <v>3352</v>
      </c>
      <c r="J903" s="1166"/>
      <c r="K903" s="1167">
        <v>3.5999999999999998E-6</v>
      </c>
      <c r="L903" s="1168">
        <v>651000</v>
      </c>
      <c r="M903" s="1169" t="s">
        <v>3430</v>
      </c>
      <c r="N903" s="1170">
        <v>1.7505888390921291E-8</v>
      </c>
      <c r="O903" s="1171">
        <v>3.237035770226077E-4</v>
      </c>
    </row>
    <row r="904" spans="1:15" hidden="1">
      <c r="A904" s="1159" t="s">
        <v>4030</v>
      </c>
      <c r="B904" s="1159" t="s">
        <v>2266</v>
      </c>
      <c r="C904" s="1159" t="s">
        <v>3071</v>
      </c>
      <c r="D904" s="1159" t="s">
        <v>2266</v>
      </c>
      <c r="E904" s="1159" t="s">
        <v>3329</v>
      </c>
      <c r="F904" s="1159" t="s">
        <v>3431</v>
      </c>
      <c r="G904" s="1165">
        <v>38316.653749791702</v>
      </c>
      <c r="H904" s="1159"/>
      <c r="I904" s="1159" t="s">
        <v>3352</v>
      </c>
      <c r="J904" s="1166"/>
      <c r="K904" s="1167">
        <v>1.8099999999999999E-7</v>
      </c>
      <c r="L904" s="1168">
        <v>190000</v>
      </c>
      <c r="M904" s="1169" t="s">
        <v>3430</v>
      </c>
      <c r="N904" s="1170">
        <v>1.1735428885666787E-9</v>
      </c>
      <c r="O904" s="1171">
        <v>1.2596759783213731E-4</v>
      </c>
    </row>
    <row r="905" spans="1:15" hidden="1">
      <c r="A905" s="1159" t="s">
        <v>4031</v>
      </c>
      <c r="B905" s="1159" t="s">
        <v>2267</v>
      </c>
      <c r="C905" s="1159" t="s">
        <v>3072</v>
      </c>
      <c r="D905" s="1159" t="s">
        <v>2267</v>
      </c>
      <c r="E905" s="1159" t="s">
        <v>3329</v>
      </c>
      <c r="F905" s="1159" t="s">
        <v>3431</v>
      </c>
      <c r="G905" s="1165">
        <v>234046.017731745</v>
      </c>
      <c r="H905" s="1159"/>
      <c r="I905" s="1159" t="s">
        <v>3352</v>
      </c>
      <c r="J905" s="1166"/>
      <c r="K905" s="1167">
        <v>2.2900000000000001E-6</v>
      </c>
      <c r="L905" s="1168">
        <v>22600</v>
      </c>
      <c r="M905" s="1169" t="s">
        <v>3430</v>
      </c>
      <c r="N905" s="1170">
        <v>9.0692120229326707E-8</v>
      </c>
      <c r="O905" s="1171">
        <v>9.1522393084170501E-5</v>
      </c>
    </row>
    <row r="906" spans="1:15" hidden="1">
      <c r="A906" s="1159" t="s">
        <v>4031</v>
      </c>
      <c r="B906" s="1159" t="s">
        <v>2267</v>
      </c>
      <c r="C906" s="1159" t="s">
        <v>3072</v>
      </c>
      <c r="D906" s="1159" t="s">
        <v>2267</v>
      </c>
      <c r="E906" s="1159" t="s">
        <v>3329</v>
      </c>
      <c r="F906" s="1159" t="s">
        <v>1000</v>
      </c>
      <c r="G906" s="1165">
        <v>11702.3008883333</v>
      </c>
      <c r="H906" s="1159"/>
      <c r="I906" s="1159" t="s">
        <v>3352</v>
      </c>
      <c r="J906" s="1166"/>
      <c r="K906" s="1167">
        <v>2.8E-5</v>
      </c>
      <c r="L906" s="1168">
        <v>281000</v>
      </c>
      <c r="M906" s="1169" t="s">
        <v>3430</v>
      </c>
      <c r="N906" s="1170">
        <v>5.5444964340612177E-8</v>
      </c>
      <c r="O906" s="1171">
        <v>5.6897770930285736E-5</v>
      </c>
    </row>
    <row r="907" spans="1:15" hidden="1">
      <c r="A907" s="1159" t="s">
        <v>4031</v>
      </c>
      <c r="B907" s="1159" t="s">
        <v>2267</v>
      </c>
      <c r="C907" s="1159" t="s">
        <v>3072</v>
      </c>
      <c r="D907" s="1159" t="s">
        <v>2267</v>
      </c>
      <c r="E907" s="1159" t="s">
        <v>3329</v>
      </c>
      <c r="F907" s="1159" t="s">
        <v>991</v>
      </c>
      <c r="G907" s="1165">
        <v>175534.51332872399</v>
      </c>
      <c r="H907" s="1159"/>
      <c r="I907" s="1159" t="s">
        <v>3352</v>
      </c>
      <c r="J907" s="1166"/>
      <c r="K907" s="1167">
        <v>8.6899999999999998E-6</v>
      </c>
      <c r="L907" s="1168">
        <v>9270</v>
      </c>
      <c r="M907" s="1169" t="s">
        <v>3430</v>
      </c>
      <c r="N907" s="1170">
        <v>2.5811611078400513E-7</v>
      </c>
      <c r="O907" s="1171">
        <v>2.8155284868413171E-5</v>
      </c>
    </row>
    <row r="908" spans="1:15" hidden="1">
      <c r="A908" s="1159" t="s">
        <v>4032</v>
      </c>
      <c r="B908" s="1159" t="s">
        <v>2268</v>
      </c>
      <c r="C908" s="1159" t="s">
        <v>3073</v>
      </c>
      <c r="D908" s="1159" t="s">
        <v>2268</v>
      </c>
      <c r="E908" s="1159" t="s">
        <v>3329</v>
      </c>
      <c r="F908" s="1159" t="s">
        <v>1000</v>
      </c>
      <c r="G908" s="1165">
        <v>770.66651562499999</v>
      </c>
      <c r="H908" s="1159"/>
      <c r="I908" s="1159" t="s">
        <v>3352</v>
      </c>
      <c r="J908" s="1166"/>
      <c r="K908" s="1167">
        <v>3.2699999999999998E-4</v>
      </c>
      <c r="L908" s="1168">
        <v>2010000</v>
      </c>
      <c r="M908" s="1169" t="s">
        <v>3430</v>
      </c>
      <c r="N908" s="1170">
        <v>4.2642932141592812E-8</v>
      </c>
      <c r="O908" s="1171">
        <v>2.6802803317120823E-5</v>
      </c>
    </row>
    <row r="909" spans="1:15" hidden="1">
      <c r="A909" s="1159" t="s">
        <v>4032</v>
      </c>
      <c r="B909" s="1159" t="s">
        <v>2268</v>
      </c>
      <c r="C909" s="1159" t="s">
        <v>3073</v>
      </c>
      <c r="D909" s="1159" t="s">
        <v>2268</v>
      </c>
      <c r="E909" s="1159" t="s">
        <v>3329</v>
      </c>
      <c r="F909" s="1159" t="s">
        <v>3431</v>
      </c>
      <c r="G909" s="1165">
        <v>15413.330314921899</v>
      </c>
      <c r="H909" s="1159"/>
      <c r="I909" s="1159" t="s">
        <v>3352</v>
      </c>
      <c r="J909" s="1166"/>
      <c r="K909" s="1167">
        <v>5.2599999999999996E-6</v>
      </c>
      <c r="L909" s="1168">
        <v>32300</v>
      </c>
      <c r="M909" s="1169" t="s">
        <v>3430</v>
      </c>
      <c r="N909" s="1170">
        <v>1.3718765938839313E-8</v>
      </c>
      <c r="O909" s="1171">
        <v>8.61423430128393E-6</v>
      </c>
    </row>
    <row r="910" spans="1:15" hidden="1">
      <c r="A910" s="1159" t="s">
        <v>4032</v>
      </c>
      <c r="B910" s="1159" t="s">
        <v>2268</v>
      </c>
      <c r="C910" s="1159" t="s">
        <v>3073</v>
      </c>
      <c r="D910" s="1159" t="s">
        <v>2268</v>
      </c>
      <c r="E910" s="1159" t="s">
        <v>3329</v>
      </c>
      <c r="F910" s="1159" t="s">
        <v>991</v>
      </c>
      <c r="G910" s="1165">
        <v>11559.9977354167</v>
      </c>
      <c r="H910" s="1159"/>
      <c r="I910" s="1159" t="s">
        <v>3352</v>
      </c>
      <c r="J910" s="1166"/>
      <c r="K910" s="1167">
        <v>1.91E-5</v>
      </c>
      <c r="L910" s="1168">
        <v>24900</v>
      </c>
      <c r="M910" s="1169" t="s">
        <v>3430</v>
      </c>
      <c r="N910" s="1170">
        <v>3.7361468072376957E-8</v>
      </c>
      <c r="O910" s="1171">
        <v>4.9805209153466319E-6</v>
      </c>
    </row>
    <row r="911" spans="1:15" hidden="1">
      <c r="A911" s="1159" t="s">
        <v>4033</v>
      </c>
      <c r="B911" s="1159" t="s">
        <v>2675</v>
      </c>
      <c r="C911" s="1159"/>
      <c r="D911" s="1159"/>
      <c r="E911" s="1159" t="s">
        <v>3339</v>
      </c>
      <c r="F911" s="1159" t="s">
        <v>991</v>
      </c>
      <c r="G911" s="1165">
        <v>474117.975070833</v>
      </c>
      <c r="H911" s="1172"/>
      <c r="I911" s="1159" t="s">
        <v>3352</v>
      </c>
      <c r="J911" s="1166"/>
      <c r="K911" s="1167"/>
      <c r="L911" s="1168"/>
      <c r="M911" s="1169" t="s">
        <v>3430</v>
      </c>
      <c r="N911" s="1170" t="s">
        <v>3430</v>
      </c>
      <c r="O911" s="1171" t="s">
        <v>3430</v>
      </c>
    </row>
    <row r="912" spans="1:15" hidden="1">
      <c r="A912" s="1159" t="s">
        <v>4033</v>
      </c>
      <c r="B912" s="1159" t="s">
        <v>2675</v>
      </c>
      <c r="C912" s="1159"/>
      <c r="D912" s="1159"/>
      <c r="E912" s="1159" t="s">
        <v>3339</v>
      </c>
      <c r="F912" s="1159" t="s">
        <v>3431</v>
      </c>
      <c r="G912" s="1165">
        <v>2338982.0104375002</v>
      </c>
      <c r="H912" s="1172"/>
      <c r="I912" s="1159" t="s">
        <v>3352</v>
      </c>
      <c r="J912" s="1166"/>
      <c r="K912" s="1167"/>
      <c r="L912" s="1168"/>
      <c r="M912" s="1169" t="s">
        <v>3430</v>
      </c>
      <c r="N912" s="1170" t="s">
        <v>3430</v>
      </c>
      <c r="O912" s="1171" t="s">
        <v>3430</v>
      </c>
    </row>
    <row r="913" spans="1:15" hidden="1">
      <c r="A913" s="1159" t="s">
        <v>4033</v>
      </c>
      <c r="B913" s="1159" t="s">
        <v>2675</v>
      </c>
      <c r="C913" s="1159"/>
      <c r="D913" s="1159"/>
      <c r="E913" s="1159" t="s">
        <v>3339</v>
      </c>
      <c r="F913" s="1159" t="s">
        <v>1000</v>
      </c>
      <c r="G913" s="1165">
        <v>31607.8649959375</v>
      </c>
      <c r="H913" s="1172"/>
      <c r="I913" s="1159" t="s">
        <v>3352</v>
      </c>
      <c r="J913" s="1166"/>
      <c r="K913" s="1167"/>
      <c r="L913" s="1168"/>
      <c r="M913" s="1169" t="s">
        <v>3430</v>
      </c>
      <c r="N913" s="1170" t="s">
        <v>3430</v>
      </c>
      <c r="O913" s="1171" t="s">
        <v>3430</v>
      </c>
    </row>
    <row r="914" spans="1:15" hidden="1">
      <c r="A914" s="1159" t="s">
        <v>4034</v>
      </c>
      <c r="B914" s="1159" t="s">
        <v>2676</v>
      </c>
      <c r="C914" s="1159"/>
      <c r="D914" s="1159"/>
      <c r="E914" s="1159" t="s">
        <v>3315</v>
      </c>
      <c r="F914" s="1159" t="s">
        <v>991</v>
      </c>
      <c r="G914" s="1165">
        <v>247364.15661623201</v>
      </c>
      <c r="H914" s="1159"/>
      <c r="I914" s="1159"/>
      <c r="J914" s="1166"/>
      <c r="K914" s="1167"/>
      <c r="L914" s="1168"/>
      <c r="M914" s="1169" t="s">
        <v>3430</v>
      </c>
      <c r="N914" s="1170" t="s">
        <v>3430</v>
      </c>
      <c r="O914" s="1171" t="s">
        <v>3430</v>
      </c>
    </row>
    <row r="915" spans="1:15" hidden="1">
      <c r="A915" s="1159" t="s">
        <v>4034</v>
      </c>
      <c r="B915" s="1159" t="s">
        <v>2676</v>
      </c>
      <c r="C915" s="1159"/>
      <c r="D915" s="1159"/>
      <c r="E915" s="1159" t="s">
        <v>3315</v>
      </c>
      <c r="F915" s="1159" t="s">
        <v>3431</v>
      </c>
      <c r="G915" s="1165">
        <v>1385239.2770509</v>
      </c>
      <c r="H915" s="1159"/>
      <c r="I915" s="1159"/>
      <c r="J915" s="1166"/>
      <c r="K915" s="1167"/>
      <c r="L915" s="1168"/>
      <c r="M915" s="1169" t="s">
        <v>3430</v>
      </c>
      <c r="N915" s="1170" t="s">
        <v>3430</v>
      </c>
      <c r="O915" s="1171" t="s">
        <v>3430</v>
      </c>
    </row>
    <row r="916" spans="1:15" hidden="1">
      <c r="A916" s="1159" t="s">
        <v>4034</v>
      </c>
      <c r="B916" s="1159" t="s">
        <v>2676</v>
      </c>
      <c r="C916" s="1159"/>
      <c r="D916" s="1159"/>
      <c r="E916" s="1159" t="s">
        <v>3315</v>
      </c>
      <c r="F916" s="1159" t="s">
        <v>1000</v>
      </c>
      <c r="G916" s="1165">
        <v>16490.9437744155</v>
      </c>
      <c r="H916" s="1159"/>
      <c r="I916" s="1159"/>
      <c r="J916" s="1166"/>
      <c r="K916" s="1167"/>
      <c r="L916" s="1168"/>
      <c r="M916" s="1169" t="s">
        <v>3430</v>
      </c>
      <c r="N916" s="1170" t="s">
        <v>3430</v>
      </c>
      <c r="O916" s="1171" t="s">
        <v>3430</v>
      </c>
    </row>
    <row r="917" spans="1:15" hidden="1">
      <c r="A917" s="1159" t="s">
        <v>4035</v>
      </c>
      <c r="B917" s="1159" t="s">
        <v>2677</v>
      </c>
      <c r="C917" s="1159"/>
      <c r="D917" s="1159"/>
      <c r="E917" s="1159" t="s">
        <v>3315</v>
      </c>
      <c r="F917" s="1159" t="s">
        <v>3431</v>
      </c>
      <c r="G917" s="1165">
        <v>12691.2637041667</v>
      </c>
      <c r="H917" s="1159"/>
      <c r="I917" s="1159" t="s">
        <v>3352</v>
      </c>
      <c r="J917" s="1166"/>
      <c r="K917" s="1167"/>
      <c r="L917" s="1168"/>
      <c r="M917" s="1169" t="s">
        <v>3430</v>
      </c>
      <c r="N917" s="1170" t="s">
        <v>3430</v>
      </c>
      <c r="O917" s="1171" t="s">
        <v>3430</v>
      </c>
    </row>
    <row r="918" spans="1:15" hidden="1">
      <c r="A918" s="1159" t="s">
        <v>4035</v>
      </c>
      <c r="B918" s="1159" t="s">
        <v>2677</v>
      </c>
      <c r="C918" s="1159"/>
      <c r="D918" s="1159"/>
      <c r="E918" s="1159" t="s">
        <v>3315</v>
      </c>
      <c r="F918" s="1159" t="s">
        <v>991</v>
      </c>
      <c r="G918" s="1165">
        <v>2572.5534536197902</v>
      </c>
      <c r="H918" s="1159"/>
      <c r="I918" s="1159" t="s">
        <v>3352</v>
      </c>
      <c r="J918" s="1166"/>
      <c r="K918" s="1167"/>
      <c r="L918" s="1168"/>
      <c r="M918" s="1169" t="s">
        <v>3430</v>
      </c>
      <c r="N918" s="1170" t="s">
        <v>3430</v>
      </c>
      <c r="O918" s="1171" t="s">
        <v>3430</v>
      </c>
    </row>
    <row r="919" spans="1:15" hidden="1">
      <c r="A919" s="1159" t="s">
        <v>4035</v>
      </c>
      <c r="B919" s="1159" t="s">
        <v>2677</v>
      </c>
      <c r="C919" s="1159"/>
      <c r="D919" s="1159"/>
      <c r="E919" s="1159" t="s">
        <v>3315</v>
      </c>
      <c r="F919" s="1159" t="s">
        <v>1000</v>
      </c>
      <c r="G919" s="1165">
        <v>171.503563619792</v>
      </c>
      <c r="H919" s="1159"/>
      <c r="I919" s="1159" t="s">
        <v>3352</v>
      </c>
      <c r="J919" s="1166"/>
      <c r="K919" s="1167"/>
      <c r="L919" s="1168"/>
      <c r="M919" s="1169" t="s">
        <v>3430</v>
      </c>
      <c r="N919" s="1170" t="s">
        <v>3430</v>
      </c>
      <c r="O919" s="1171" t="s">
        <v>3430</v>
      </c>
    </row>
    <row r="920" spans="1:15" hidden="1">
      <c r="A920" s="1159" t="s">
        <v>4036</v>
      </c>
      <c r="B920" s="1159" t="s">
        <v>2678</v>
      </c>
      <c r="C920" s="1159"/>
      <c r="D920" s="1159"/>
      <c r="E920" s="1159" t="s">
        <v>3315</v>
      </c>
      <c r="F920" s="1159" t="s">
        <v>3431</v>
      </c>
      <c r="G920" s="1165">
        <v>2432654.1302897702</v>
      </c>
      <c r="H920" s="1159"/>
      <c r="I920" s="1159" t="s">
        <v>3352</v>
      </c>
      <c r="J920" s="1166"/>
      <c r="K920" s="1167"/>
      <c r="L920" s="1168"/>
      <c r="M920" s="1169" t="s">
        <v>3430</v>
      </c>
      <c r="N920" s="1170" t="s">
        <v>3430</v>
      </c>
      <c r="O920" s="1171" t="s">
        <v>3430</v>
      </c>
    </row>
    <row r="921" spans="1:15" hidden="1">
      <c r="A921" s="1159" t="s">
        <v>4036</v>
      </c>
      <c r="B921" s="1159" t="s">
        <v>2678</v>
      </c>
      <c r="C921" s="1159"/>
      <c r="D921" s="1159"/>
      <c r="E921" s="1159" t="s">
        <v>3315</v>
      </c>
      <c r="F921" s="1159" t="s">
        <v>991</v>
      </c>
      <c r="G921" s="1165">
        <v>494985.00105114601</v>
      </c>
      <c r="H921" s="1159"/>
      <c r="I921" s="1159" t="s">
        <v>3352</v>
      </c>
      <c r="J921" s="1166"/>
      <c r="K921" s="1167"/>
      <c r="L921" s="1168"/>
      <c r="M921" s="1169" t="s">
        <v>3430</v>
      </c>
      <c r="N921" s="1170" t="s">
        <v>3430</v>
      </c>
      <c r="O921" s="1171" t="s">
        <v>3430</v>
      </c>
    </row>
    <row r="922" spans="1:15" hidden="1">
      <c r="A922" s="1159" t="s">
        <v>4036</v>
      </c>
      <c r="B922" s="1159" t="s">
        <v>2678</v>
      </c>
      <c r="C922" s="1159"/>
      <c r="D922" s="1159"/>
      <c r="E922" s="1159" t="s">
        <v>3315</v>
      </c>
      <c r="F922" s="1159" t="s">
        <v>1000</v>
      </c>
      <c r="G922" s="1165">
        <v>32999.000069114598</v>
      </c>
      <c r="H922" s="1159"/>
      <c r="I922" s="1159" t="s">
        <v>3352</v>
      </c>
      <c r="J922" s="1166"/>
      <c r="K922" s="1167"/>
      <c r="L922" s="1168"/>
      <c r="M922" s="1169" t="s">
        <v>3430</v>
      </c>
      <c r="N922" s="1170" t="s">
        <v>3430</v>
      </c>
      <c r="O922" s="1171" t="s">
        <v>3430</v>
      </c>
    </row>
    <row r="923" spans="1:15" hidden="1">
      <c r="A923" s="1159" t="s">
        <v>4037</v>
      </c>
      <c r="B923" s="1159" t="s">
        <v>2679</v>
      </c>
      <c r="C923" s="1159"/>
      <c r="D923" s="1159"/>
      <c r="E923" s="1159" t="s">
        <v>3340</v>
      </c>
      <c r="F923" s="1159" t="s">
        <v>3431</v>
      </c>
      <c r="G923" s="1165">
        <v>1259918.6433453099</v>
      </c>
      <c r="H923" s="1172"/>
      <c r="I923" s="1159" t="s">
        <v>3352</v>
      </c>
      <c r="J923" s="1166"/>
      <c r="K923" s="1167"/>
      <c r="L923" s="1168"/>
      <c r="M923" s="1169" t="s">
        <v>3430</v>
      </c>
      <c r="N923" s="1170" t="s">
        <v>3430</v>
      </c>
      <c r="O923" s="1171" t="s">
        <v>3430</v>
      </c>
    </row>
    <row r="924" spans="1:15" hidden="1">
      <c r="A924" s="1159" t="s">
        <v>4037</v>
      </c>
      <c r="B924" s="1159" t="s">
        <v>2679</v>
      </c>
      <c r="C924" s="1159"/>
      <c r="D924" s="1159"/>
      <c r="E924" s="1159" t="s">
        <v>3340</v>
      </c>
      <c r="F924" s="1159" t="s">
        <v>991</v>
      </c>
      <c r="G924" s="1165">
        <v>255399.004985156</v>
      </c>
      <c r="H924" s="1172"/>
      <c r="I924" s="1159" t="s">
        <v>3352</v>
      </c>
      <c r="J924" s="1166"/>
      <c r="K924" s="1167"/>
      <c r="L924" s="1168"/>
      <c r="M924" s="1169" t="s">
        <v>3430</v>
      </c>
      <c r="N924" s="1170" t="s">
        <v>3430</v>
      </c>
      <c r="O924" s="1171" t="s">
        <v>3430</v>
      </c>
    </row>
    <row r="925" spans="1:15" hidden="1">
      <c r="A925" s="1159" t="s">
        <v>4037</v>
      </c>
      <c r="B925" s="1159" t="s">
        <v>2679</v>
      </c>
      <c r="C925" s="1159"/>
      <c r="D925" s="1159"/>
      <c r="E925" s="1159" t="s">
        <v>3340</v>
      </c>
      <c r="F925" s="1159" t="s">
        <v>1000</v>
      </c>
      <c r="G925" s="1165">
        <v>17026.600332343802</v>
      </c>
      <c r="H925" s="1172"/>
      <c r="I925" s="1159" t="s">
        <v>3352</v>
      </c>
      <c r="J925" s="1166"/>
      <c r="K925" s="1167"/>
      <c r="L925" s="1168"/>
      <c r="M925" s="1169" t="s">
        <v>3430</v>
      </c>
      <c r="N925" s="1170" t="s">
        <v>3430</v>
      </c>
      <c r="O925" s="1171" t="s">
        <v>3430</v>
      </c>
    </row>
    <row r="926" spans="1:15" hidden="1">
      <c r="A926" s="1159" t="s">
        <v>4038</v>
      </c>
      <c r="B926" s="1159" t="s">
        <v>2269</v>
      </c>
      <c r="C926" s="1159" t="s">
        <v>3074</v>
      </c>
      <c r="D926" s="1159" t="s">
        <v>2269</v>
      </c>
      <c r="E926" s="1159" t="s">
        <v>3329</v>
      </c>
      <c r="F926" s="1159" t="s">
        <v>1000</v>
      </c>
      <c r="G926" s="1165">
        <v>19060.3763740104</v>
      </c>
      <c r="H926" s="1159"/>
      <c r="I926" s="1159" t="s">
        <v>3352</v>
      </c>
      <c r="J926" s="1166"/>
      <c r="K926" s="1167"/>
      <c r="L926" s="1168">
        <v>29300</v>
      </c>
      <c r="M926" s="1169" t="s">
        <v>3430</v>
      </c>
      <c r="N926" s="1170" t="s">
        <v>3430</v>
      </c>
      <c r="O926" s="1171">
        <v>9.6631064681180747E-6</v>
      </c>
    </row>
    <row r="927" spans="1:15" hidden="1">
      <c r="A927" s="1159" t="s">
        <v>4038</v>
      </c>
      <c r="B927" s="1159" t="s">
        <v>2269</v>
      </c>
      <c r="C927" s="1159" t="s">
        <v>3074</v>
      </c>
      <c r="D927" s="1159" t="s">
        <v>2269</v>
      </c>
      <c r="E927" s="1159" t="s">
        <v>3329</v>
      </c>
      <c r="F927" s="1159" t="s">
        <v>3431</v>
      </c>
      <c r="G927" s="1165">
        <v>1410418.0704286499</v>
      </c>
      <c r="H927" s="1159"/>
      <c r="I927" s="1159" t="s">
        <v>3352</v>
      </c>
      <c r="J927" s="1166"/>
      <c r="K927" s="1167"/>
      <c r="L927" s="1168">
        <v>165</v>
      </c>
      <c r="M927" s="1169" t="s">
        <v>3430</v>
      </c>
      <c r="N927" s="1170" t="s">
        <v>3430</v>
      </c>
      <c r="O927" s="1171">
        <v>4.0267019024831758E-6</v>
      </c>
    </row>
    <row r="928" spans="1:15" hidden="1">
      <c r="A928" s="1159" t="s">
        <v>4038</v>
      </c>
      <c r="B928" s="1159" t="s">
        <v>2269</v>
      </c>
      <c r="C928" s="1159" t="s">
        <v>3074</v>
      </c>
      <c r="D928" s="1159" t="s">
        <v>2269</v>
      </c>
      <c r="E928" s="1159" t="s">
        <v>3329</v>
      </c>
      <c r="F928" s="1159" t="s">
        <v>991</v>
      </c>
      <c r="G928" s="1165">
        <v>285905.645610156</v>
      </c>
      <c r="H928" s="1159"/>
      <c r="I928" s="1159" t="s">
        <v>3352</v>
      </c>
      <c r="J928" s="1166"/>
      <c r="K928" s="1167"/>
      <c r="L928" s="1168">
        <v>383</v>
      </c>
      <c r="M928" s="1169" t="s">
        <v>3430</v>
      </c>
      <c r="N928" s="1170" t="s">
        <v>3430</v>
      </c>
      <c r="O928" s="1171">
        <v>1.8946944252333902E-6</v>
      </c>
    </row>
    <row r="929" spans="1:15" hidden="1">
      <c r="A929" s="1159" t="s">
        <v>4039</v>
      </c>
      <c r="B929" s="1159" t="s">
        <v>2270</v>
      </c>
      <c r="C929" s="1159" t="s">
        <v>3075</v>
      </c>
      <c r="D929" s="1159" t="s">
        <v>2270</v>
      </c>
      <c r="E929" s="1159" t="s">
        <v>3329</v>
      </c>
      <c r="F929" s="1159" t="s">
        <v>1000</v>
      </c>
      <c r="G929" s="1165">
        <v>131945.8984375</v>
      </c>
      <c r="H929" s="1159"/>
      <c r="I929" s="1159" t="s">
        <v>3352</v>
      </c>
      <c r="J929" s="1166"/>
      <c r="K929" s="1167"/>
      <c r="L929" s="1168">
        <v>229000</v>
      </c>
      <c r="M929" s="1169" t="s">
        <v>3430</v>
      </c>
      <c r="N929" s="1170" t="s">
        <v>3430</v>
      </c>
      <c r="O929" s="1171">
        <v>5.2281621556142521E-4</v>
      </c>
    </row>
    <row r="930" spans="1:15" hidden="1">
      <c r="A930" s="1159" t="s">
        <v>4039</v>
      </c>
      <c r="B930" s="1159" t="s">
        <v>2270</v>
      </c>
      <c r="C930" s="1159" t="s">
        <v>3075</v>
      </c>
      <c r="D930" s="1159" t="s">
        <v>2270</v>
      </c>
      <c r="E930" s="1159" t="s">
        <v>3329</v>
      </c>
      <c r="F930" s="1159" t="s">
        <v>991</v>
      </c>
      <c r="G930" s="1165">
        <v>1979188.4765625</v>
      </c>
      <c r="H930" s="1159"/>
      <c r="I930" s="1159" t="s">
        <v>3352</v>
      </c>
      <c r="J930" s="1166"/>
      <c r="K930" s="1167"/>
      <c r="L930" s="1168">
        <v>8690</v>
      </c>
      <c r="M930" s="1169" t="s">
        <v>3430</v>
      </c>
      <c r="N930" s="1170" t="s">
        <v>3430</v>
      </c>
      <c r="O930" s="1171">
        <v>2.9759429562633964E-4</v>
      </c>
    </row>
    <row r="931" spans="1:15" hidden="1">
      <c r="A931" s="1159" t="s">
        <v>4039</v>
      </c>
      <c r="B931" s="1159" t="s">
        <v>2270</v>
      </c>
      <c r="C931" s="1159" t="s">
        <v>3075</v>
      </c>
      <c r="D931" s="1159" t="s">
        <v>2270</v>
      </c>
      <c r="E931" s="1159" t="s">
        <v>3329</v>
      </c>
      <c r="F931" s="1159" t="s">
        <v>3431</v>
      </c>
      <c r="G931" s="1165">
        <v>2638917.96875</v>
      </c>
      <c r="H931" s="1159"/>
      <c r="I931" s="1159" t="s">
        <v>3352</v>
      </c>
      <c r="J931" s="1166"/>
      <c r="K931" s="1167"/>
      <c r="L931" s="1168">
        <v>264</v>
      </c>
      <c r="M931" s="1169" t="s">
        <v>3430</v>
      </c>
      <c r="N931" s="1170" t="s">
        <v>3430</v>
      </c>
      <c r="O931" s="1171">
        <v>1.2054452481066923E-5</v>
      </c>
    </row>
    <row r="932" spans="1:15" hidden="1">
      <c r="A932" s="1159" t="s">
        <v>4040</v>
      </c>
      <c r="B932" s="1159" t="s">
        <v>2680</v>
      </c>
      <c r="C932" s="1159"/>
      <c r="D932" s="1159"/>
      <c r="E932" s="1159" t="s">
        <v>3341</v>
      </c>
      <c r="F932" s="1159" t="s">
        <v>991</v>
      </c>
      <c r="G932" s="1165">
        <v>7480.3125</v>
      </c>
      <c r="H932" s="1172"/>
      <c r="I932" s="1159" t="s">
        <v>3352</v>
      </c>
      <c r="J932" s="1166"/>
      <c r="K932" s="1167"/>
      <c r="L932" s="1168"/>
      <c r="M932" s="1169" t="s">
        <v>3430</v>
      </c>
      <c r="N932" s="1170" t="s">
        <v>3430</v>
      </c>
      <c r="O932" s="1171" t="s">
        <v>3430</v>
      </c>
    </row>
    <row r="933" spans="1:15" hidden="1">
      <c r="A933" s="1159" t="s">
        <v>4040</v>
      </c>
      <c r="B933" s="1159" t="s">
        <v>2680</v>
      </c>
      <c r="C933" s="1159"/>
      <c r="D933" s="1159"/>
      <c r="E933" s="1159" t="s">
        <v>3341</v>
      </c>
      <c r="F933" s="1159" t="s">
        <v>3431</v>
      </c>
      <c r="G933" s="1165">
        <v>9973.75</v>
      </c>
      <c r="H933" s="1172"/>
      <c r="I933" s="1159" t="s">
        <v>3352</v>
      </c>
      <c r="J933" s="1166"/>
      <c r="K933" s="1167"/>
      <c r="L933" s="1168"/>
      <c r="M933" s="1169" t="s">
        <v>3430</v>
      </c>
      <c r="N933" s="1170" t="s">
        <v>3430</v>
      </c>
      <c r="O933" s="1171" t="s">
        <v>3430</v>
      </c>
    </row>
    <row r="934" spans="1:15" hidden="1">
      <c r="A934" s="1159" t="s">
        <v>4040</v>
      </c>
      <c r="B934" s="1159" t="s">
        <v>2680</v>
      </c>
      <c r="C934" s="1159"/>
      <c r="D934" s="1159"/>
      <c r="E934" s="1159" t="s">
        <v>3341</v>
      </c>
      <c r="F934" s="1159" t="s">
        <v>1000</v>
      </c>
      <c r="G934" s="1165">
        <v>498.6875</v>
      </c>
      <c r="H934" s="1172"/>
      <c r="I934" s="1159" t="s">
        <v>3352</v>
      </c>
      <c r="J934" s="1166"/>
      <c r="K934" s="1167"/>
      <c r="L934" s="1168"/>
      <c r="M934" s="1169" t="s">
        <v>3430</v>
      </c>
      <c r="N934" s="1170" t="s">
        <v>3430</v>
      </c>
      <c r="O934" s="1171" t="s">
        <v>3430</v>
      </c>
    </row>
    <row r="935" spans="1:15" hidden="1">
      <c r="A935" s="1159" t="s">
        <v>4041</v>
      </c>
      <c r="B935" s="1159" t="s">
        <v>2681</v>
      </c>
      <c r="C935" s="1159"/>
      <c r="D935" s="1159"/>
      <c r="E935" s="1159" t="s">
        <v>3342</v>
      </c>
      <c r="F935" s="1159" t="s">
        <v>991</v>
      </c>
      <c r="G935" s="1165">
        <v>7480.3125</v>
      </c>
      <c r="H935" s="1172"/>
      <c r="I935" s="1159" t="s">
        <v>3352</v>
      </c>
      <c r="J935" s="1166"/>
      <c r="K935" s="1167"/>
      <c r="L935" s="1168"/>
      <c r="M935" s="1169" t="s">
        <v>3430</v>
      </c>
      <c r="N935" s="1170" t="s">
        <v>3430</v>
      </c>
      <c r="O935" s="1171" t="s">
        <v>3430</v>
      </c>
    </row>
    <row r="936" spans="1:15" hidden="1">
      <c r="A936" s="1159" t="s">
        <v>4041</v>
      </c>
      <c r="B936" s="1159" t="s">
        <v>2681</v>
      </c>
      <c r="C936" s="1159"/>
      <c r="D936" s="1159"/>
      <c r="E936" s="1159" t="s">
        <v>3342</v>
      </c>
      <c r="F936" s="1159" t="s">
        <v>3431</v>
      </c>
      <c r="G936" s="1165">
        <v>9973.75</v>
      </c>
      <c r="H936" s="1172"/>
      <c r="I936" s="1159" t="s">
        <v>3352</v>
      </c>
      <c r="J936" s="1166"/>
      <c r="K936" s="1167"/>
      <c r="L936" s="1168"/>
      <c r="M936" s="1169" t="s">
        <v>3430</v>
      </c>
      <c r="N936" s="1170" t="s">
        <v>3430</v>
      </c>
      <c r="O936" s="1171" t="s">
        <v>3430</v>
      </c>
    </row>
    <row r="937" spans="1:15" hidden="1">
      <c r="A937" s="1159" t="s">
        <v>4041</v>
      </c>
      <c r="B937" s="1159" t="s">
        <v>2681</v>
      </c>
      <c r="C937" s="1159"/>
      <c r="D937" s="1159"/>
      <c r="E937" s="1159" t="s">
        <v>3342</v>
      </c>
      <c r="F937" s="1159" t="s">
        <v>1000</v>
      </c>
      <c r="G937" s="1165">
        <v>498.6875</v>
      </c>
      <c r="H937" s="1172"/>
      <c r="I937" s="1159" t="s">
        <v>3352</v>
      </c>
      <c r="J937" s="1166"/>
      <c r="K937" s="1167"/>
      <c r="L937" s="1168"/>
      <c r="M937" s="1169" t="s">
        <v>3430</v>
      </c>
      <c r="N937" s="1170" t="s">
        <v>3430</v>
      </c>
      <c r="O937" s="1171" t="s">
        <v>3430</v>
      </c>
    </row>
    <row r="938" spans="1:15" hidden="1">
      <c r="A938" s="1159" t="s">
        <v>4042</v>
      </c>
      <c r="B938" s="1159" t="s">
        <v>2271</v>
      </c>
      <c r="C938" s="1159" t="s">
        <v>3076</v>
      </c>
      <c r="D938" s="1159" t="s">
        <v>2271</v>
      </c>
      <c r="E938" s="1159" t="s">
        <v>3329</v>
      </c>
      <c r="F938" s="1159" t="s">
        <v>1000</v>
      </c>
      <c r="G938" s="1165">
        <v>1915.8326872135401</v>
      </c>
      <c r="H938" s="1159"/>
      <c r="I938" s="1159" t="s">
        <v>3352</v>
      </c>
      <c r="J938" s="1166"/>
      <c r="K938" s="1167">
        <v>9.8099999999999992E-6</v>
      </c>
      <c r="L938" s="1168">
        <v>32200000</v>
      </c>
      <c r="M938" s="1169" t="s">
        <v>3430</v>
      </c>
      <c r="N938" s="1170">
        <v>3.1802363909337939E-9</v>
      </c>
      <c r="O938" s="1171">
        <v>1.0674096446343117E-3</v>
      </c>
    </row>
    <row r="939" spans="1:15" hidden="1">
      <c r="A939" s="1159" t="s">
        <v>4042</v>
      </c>
      <c r="B939" s="1159" t="s">
        <v>2271</v>
      </c>
      <c r="C939" s="1159" t="s">
        <v>3076</v>
      </c>
      <c r="D939" s="1159" t="s">
        <v>2271</v>
      </c>
      <c r="E939" s="1159" t="s">
        <v>3329</v>
      </c>
      <c r="F939" s="1159" t="s">
        <v>991</v>
      </c>
      <c r="G939" s="1165">
        <v>28737.490308958299</v>
      </c>
      <c r="H939" s="1159"/>
      <c r="I939" s="1159" t="s">
        <v>3352</v>
      </c>
      <c r="J939" s="1166"/>
      <c r="K939" s="1167">
        <v>2.6599999999999999E-6</v>
      </c>
      <c r="L939" s="1168">
        <v>386000</v>
      </c>
      <c r="M939" s="1169" t="s">
        <v>3430</v>
      </c>
      <c r="N939" s="1170">
        <v>1.293490642218073E-8</v>
      </c>
      <c r="O939" s="1171">
        <v>1.9193483983214531E-4</v>
      </c>
    </row>
    <row r="940" spans="1:15" hidden="1">
      <c r="A940" s="1159" t="s">
        <v>4042</v>
      </c>
      <c r="B940" s="1159" t="s">
        <v>2271</v>
      </c>
      <c r="C940" s="1159" t="s">
        <v>3076</v>
      </c>
      <c r="D940" s="1159" t="s">
        <v>2271</v>
      </c>
      <c r="E940" s="1159" t="s">
        <v>3329</v>
      </c>
      <c r="F940" s="1159" t="s">
        <v>3431</v>
      </c>
      <c r="G940" s="1165">
        <v>38316.653749791702</v>
      </c>
      <c r="H940" s="1159"/>
      <c r="I940" s="1159" t="s">
        <v>3352</v>
      </c>
      <c r="J940" s="1166"/>
      <c r="K940" s="1167">
        <v>4.73E-9</v>
      </c>
      <c r="L940" s="1168">
        <v>14800</v>
      </c>
      <c r="M940" s="1169" t="s">
        <v>3430</v>
      </c>
      <c r="N940" s="1170">
        <v>3.0667722999560172E-11</v>
      </c>
      <c r="O940" s="1171">
        <v>9.8122128837664827E-6</v>
      </c>
    </row>
    <row r="941" spans="1:15" hidden="1">
      <c r="A941" s="1159" t="s">
        <v>4043</v>
      </c>
      <c r="B941" s="1159" t="s">
        <v>2272</v>
      </c>
      <c r="C941" s="1159" t="s">
        <v>3077</v>
      </c>
      <c r="D941" s="1159" t="s">
        <v>2272</v>
      </c>
      <c r="E941" s="1159" t="s">
        <v>3329</v>
      </c>
      <c r="F941" s="1159" t="s">
        <v>1000</v>
      </c>
      <c r="G941" s="1165">
        <v>559.31459921875</v>
      </c>
      <c r="H941" s="1159"/>
      <c r="I941" s="1159" t="s">
        <v>3352</v>
      </c>
      <c r="J941" s="1166"/>
      <c r="K941" s="1167"/>
      <c r="L941" s="1168">
        <v>101000</v>
      </c>
      <c r="M941" s="1169" t="s">
        <v>3430</v>
      </c>
      <c r="N941" s="1170" t="s">
        <v>3430</v>
      </c>
      <c r="O941" s="1171">
        <v>9.7745146378973516E-7</v>
      </c>
    </row>
    <row r="942" spans="1:15" hidden="1">
      <c r="A942" s="1159" t="s">
        <v>4043</v>
      </c>
      <c r="B942" s="1159" t="s">
        <v>2272</v>
      </c>
      <c r="C942" s="1159" t="s">
        <v>3077</v>
      </c>
      <c r="D942" s="1159" t="s">
        <v>2272</v>
      </c>
      <c r="E942" s="1159" t="s">
        <v>3329</v>
      </c>
      <c r="F942" s="1159" t="s">
        <v>3431</v>
      </c>
      <c r="G942" s="1165">
        <v>11186.291984375001</v>
      </c>
      <c r="H942" s="1159"/>
      <c r="I942" s="1159" t="s">
        <v>3352</v>
      </c>
      <c r="J942" s="1166"/>
      <c r="K942" s="1167"/>
      <c r="L942" s="1168">
        <v>2660</v>
      </c>
      <c r="M942" s="1169" t="s">
        <v>3430</v>
      </c>
      <c r="N942" s="1170" t="s">
        <v>3430</v>
      </c>
      <c r="O942" s="1171">
        <v>5.1485562251102884E-7</v>
      </c>
    </row>
    <row r="943" spans="1:15" hidden="1">
      <c r="A943" s="1159" t="s">
        <v>4043</v>
      </c>
      <c r="B943" s="1159" t="s">
        <v>2272</v>
      </c>
      <c r="C943" s="1159" t="s">
        <v>3077</v>
      </c>
      <c r="D943" s="1159" t="s">
        <v>2272</v>
      </c>
      <c r="E943" s="1159" t="s">
        <v>3329</v>
      </c>
      <c r="F943" s="1159" t="s">
        <v>991</v>
      </c>
      <c r="G943" s="1165">
        <v>8389.7189869791691</v>
      </c>
      <c r="H943" s="1159"/>
      <c r="I943" s="1159" t="s">
        <v>3352</v>
      </c>
      <c r="J943" s="1166"/>
      <c r="K943" s="1167"/>
      <c r="L943" s="1168">
        <v>1680</v>
      </c>
      <c r="M943" s="1169" t="s">
        <v>3430</v>
      </c>
      <c r="N943" s="1170" t="s">
        <v>3430</v>
      </c>
      <c r="O943" s="1171">
        <v>2.4387897904632162E-7</v>
      </c>
    </row>
    <row r="944" spans="1:15" hidden="1">
      <c r="A944" s="1159" t="s">
        <v>4044</v>
      </c>
      <c r="B944" s="1159" t="s">
        <v>2273</v>
      </c>
      <c r="C944" s="1159" t="s">
        <v>3078</v>
      </c>
      <c r="D944" s="1159" t="s">
        <v>2273</v>
      </c>
      <c r="E944" s="1159" t="s">
        <v>3329</v>
      </c>
      <c r="F944" s="1159" t="s">
        <v>3431</v>
      </c>
      <c r="G944" s="1165">
        <v>2432654.1302897702</v>
      </c>
      <c r="H944" s="1172"/>
      <c r="I944" s="1159" t="s">
        <v>3352</v>
      </c>
      <c r="J944" s="1166"/>
      <c r="K944" s="1167"/>
      <c r="L944" s="1168">
        <v>6140</v>
      </c>
      <c r="M944" s="1169" t="s">
        <v>3430</v>
      </c>
      <c r="N944" s="1170" t="s">
        <v>3430</v>
      </c>
      <c r="O944" s="1171">
        <v>2.584439734580052E-4</v>
      </c>
    </row>
    <row r="945" spans="1:15" hidden="1">
      <c r="A945" s="1159" t="s">
        <v>4044</v>
      </c>
      <c r="B945" s="1159" t="s">
        <v>2273</v>
      </c>
      <c r="C945" s="1159" t="s">
        <v>3078</v>
      </c>
      <c r="D945" s="1159" t="s">
        <v>2273</v>
      </c>
      <c r="E945" s="1159" t="s">
        <v>3329</v>
      </c>
      <c r="F945" s="1159" t="s">
        <v>1000</v>
      </c>
      <c r="G945" s="1165">
        <v>32999.000069114598</v>
      </c>
      <c r="H945" s="1172"/>
      <c r="I945" s="1159" t="s">
        <v>3352</v>
      </c>
      <c r="J945" s="1166"/>
      <c r="K945" s="1167"/>
      <c r="L945" s="1168">
        <v>168000</v>
      </c>
      <c r="M945" s="1169" t="s">
        <v>3430</v>
      </c>
      <c r="N945" s="1170" t="s">
        <v>3430</v>
      </c>
      <c r="O945" s="1171">
        <v>9.5924100186135916E-5</v>
      </c>
    </row>
    <row r="946" spans="1:15" hidden="1">
      <c r="A946" s="1159" t="s">
        <v>4044</v>
      </c>
      <c r="B946" s="1159" t="s">
        <v>2273</v>
      </c>
      <c r="C946" s="1159" t="s">
        <v>3078</v>
      </c>
      <c r="D946" s="1159" t="s">
        <v>2273</v>
      </c>
      <c r="E946" s="1159" t="s">
        <v>3329</v>
      </c>
      <c r="F946" s="1159" t="s">
        <v>991</v>
      </c>
      <c r="G946" s="1165">
        <v>494985.00105114601</v>
      </c>
      <c r="H946" s="1172"/>
      <c r="I946" s="1159" t="s">
        <v>3352</v>
      </c>
      <c r="J946" s="1166"/>
      <c r="K946" s="1167"/>
      <c r="L946" s="1168">
        <v>4810</v>
      </c>
      <c r="M946" s="1169" t="s">
        <v>3430</v>
      </c>
      <c r="N946" s="1170" t="s">
        <v>3430</v>
      </c>
      <c r="O946" s="1171">
        <v>4.1195975170425152E-5</v>
      </c>
    </row>
    <row r="947" spans="1:15" hidden="1">
      <c r="A947" s="1159" t="s">
        <v>4045</v>
      </c>
      <c r="B947" s="1159" t="s">
        <v>2682</v>
      </c>
      <c r="C947" s="1159"/>
      <c r="D947" s="1159"/>
      <c r="E947" s="1159" t="s">
        <v>3322</v>
      </c>
      <c r="F947" s="1159" t="s">
        <v>991</v>
      </c>
      <c r="G947" s="1165">
        <v>30776.868879974001</v>
      </c>
      <c r="H947" s="1159"/>
      <c r="I947" s="1159" t="s">
        <v>3352</v>
      </c>
      <c r="J947" s="1166"/>
      <c r="K947" s="1167"/>
      <c r="L947" s="1168"/>
      <c r="M947" s="1169" t="s">
        <v>3430</v>
      </c>
      <c r="N947" s="1170" t="s">
        <v>3430</v>
      </c>
      <c r="O947" s="1171" t="s">
        <v>3430</v>
      </c>
    </row>
    <row r="948" spans="1:15" hidden="1">
      <c r="A948" s="1159" t="s">
        <v>4045</v>
      </c>
      <c r="B948" s="1159" t="s">
        <v>2682</v>
      </c>
      <c r="C948" s="1159"/>
      <c r="D948" s="1159"/>
      <c r="E948" s="1159" t="s">
        <v>3322</v>
      </c>
      <c r="F948" s="1159" t="s">
        <v>1000</v>
      </c>
      <c r="G948" s="1165">
        <v>2051.7912588541699</v>
      </c>
      <c r="H948" s="1159"/>
      <c r="I948" s="1159" t="s">
        <v>3352</v>
      </c>
      <c r="J948" s="1166"/>
      <c r="K948" s="1167"/>
      <c r="L948" s="1168"/>
      <c r="M948" s="1169" t="s">
        <v>3430</v>
      </c>
      <c r="N948" s="1170" t="s">
        <v>3430</v>
      </c>
      <c r="O948" s="1171" t="s">
        <v>3430</v>
      </c>
    </row>
    <row r="949" spans="1:15" hidden="1">
      <c r="A949" s="1159" t="s">
        <v>4045</v>
      </c>
      <c r="B949" s="1159" t="s">
        <v>2682</v>
      </c>
      <c r="C949" s="1159"/>
      <c r="D949" s="1159"/>
      <c r="E949" s="1159" t="s">
        <v>3322</v>
      </c>
      <c r="F949" s="1159" t="s">
        <v>3431</v>
      </c>
      <c r="G949" s="1165">
        <v>41035.825174088503</v>
      </c>
      <c r="H949" s="1159"/>
      <c r="I949" s="1159" t="s">
        <v>3352</v>
      </c>
      <c r="J949" s="1166"/>
      <c r="K949" s="1167"/>
      <c r="L949" s="1168"/>
      <c r="M949" s="1169" t="s">
        <v>3430</v>
      </c>
      <c r="N949" s="1170" t="s">
        <v>3430</v>
      </c>
      <c r="O949" s="1171" t="s">
        <v>3430</v>
      </c>
    </row>
    <row r="950" spans="1:15" hidden="1">
      <c r="A950" s="1159" t="s">
        <v>4046</v>
      </c>
      <c r="B950" s="1159" t="s">
        <v>2274</v>
      </c>
      <c r="C950" s="1159" t="s">
        <v>3079</v>
      </c>
      <c r="D950" s="1159" t="s">
        <v>2274</v>
      </c>
      <c r="E950" s="1159" t="s">
        <v>3329</v>
      </c>
      <c r="F950" s="1159" t="s">
        <v>3431</v>
      </c>
      <c r="G950" s="1165">
        <v>2432654.1302897702</v>
      </c>
      <c r="H950" s="1159"/>
      <c r="I950" s="1159" t="s">
        <v>3352</v>
      </c>
      <c r="J950" s="1166"/>
      <c r="K950" s="1167"/>
      <c r="L950" s="1168">
        <v>10200</v>
      </c>
      <c r="M950" s="1169" t="s">
        <v>3430</v>
      </c>
      <c r="N950" s="1170" t="s">
        <v>3430</v>
      </c>
      <c r="O950" s="1171">
        <v>4.2933689401818451E-4</v>
      </c>
    </row>
    <row r="951" spans="1:15" hidden="1">
      <c r="A951" s="1159" t="s">
        <v>4046</v>
      </c>
      <c r="B951" s="1159" t="s">
        <v>2274</v>
      </c>
      <c r="C951" s="1159" t="s">
        <v>3079</v>
      </c>
      <c r="D951" s="1159" t="s">
        <v>2274</v>
      </c>
      <c r="E951" s="1159" t="s">
        <v>3329</v>
      </c>
      <c r="F951" s="1159" t="s">
        <v>991</v>
      </c>
      <c r="G951" s="1165">
        <v>494985.00105114601</v>
      </c>
      <c r="H951" s="1159"/>
      <c r="I951" s="1159" t="s">
        <v>3352</v>
      </c>
      <c r="J951" s="1166"/>
      <c r="K951" s="1167"/>
      <c r="L951" s="1168">
        <v>8710</v>
      </c>
      <c r="M951" s="1169" t="s">
        <v>3430</v>
      </c>
      <c r="N951" s="1170" t="s">
        <v>3430</v>
      </c>
      <c r="O951" s="1171">
        <v>7.4598117200499597E-5</v>
      </c>
    </row>
    <row r="952" spans="1:15" hidden="1">
      <c r="A952" s="1159" t="s">
        <v>4046</v>
      </c>
      <c r="B952" s="1159" t="s">
        <v>2274</v>
      </c>
      <c r="C952" s="1159" t="s">
        <v>3079</v>
      </c>
      <c r="D952" s="1159" t="s">
        <v>2274</v>
      </c>
      <c r="E952" s="1159" t="s">
        <v>3329</v>
      </c>
      <c r="F952" s="1159" t="s">
        <v>1000</v>
      </c>
      <c r="G952" s="1165">
        <v>32999.000069114598</v>
      </c>
      <c r="H952" s="1159"/>
      <c r="I952" s="1159" t="s">
        <v>3352</v>
      </c>
      <c r="J952" s="1166"/>
      <c r="K952" s="1167"/>
      <c r="L952" s="1168">
        <v>31200</v>
      </c>
      <c r="M952" s="1169" t="s">
        <v>3430</v>
      </c>
      <c r="N952" s="1170" t="s">
        <v>3430</v>
      </c>
      <c r="O952" s="1171">
        <v>1.7814475748853811E-5</v>
      </c>
    </row>
    <row r="953" spans="1:15" hidden="1">
      <c r="A953" s="1159" t="s">
        <v>4047</v>
      </c>
      <c r="B953" s="1159" t="s">
        <v>2275</v>
      </c>
      <c r="C953" s="1159" t="s">
        <v>3080</v>
      </c>
      <c r="D953" s="1159" t="s">
        <v>2275</v>
      </c>
      <c r="E953" s="1159" t="s">
        <v>3329</v>
      </c>
      <c r="F953" s="1159" t="s">
        <v>3431</v>
      </c>
      <c r="G953" s="1165">
        <v>1061614.22523219</v>
      </c>
      <c r="H953" s="1159"/>
      <c r="I953" s="1159" t="s">
        <v>3352</v>
      </c>
      <c r="J953" s="1166"/>
      <c r="K953" s="1167">
        <v>2.79E-7</v>
      </c>
      <c r="L953" s="1168">
        <v>8390</v>
      </c>
      <c r="M953" s="1169" t="s">
        <v>3430</v>
      </c>
      <c r="N953" s="1170">
        <v>5.0119156038080421E-8</v>
      </c>
      <c r="O953" s="1171">
        <v>1.541155151236908E-4</v>
      </c>
    </row>
    <row r="954" spans="1:15" hidden="1">
      <c r="A954" s="1159" t="s">
        <v>4047</v>
      </c>
      <c r="B954" s="1159" t="s">
        <v>2275</v>
      </c>
      <c r="C954" s="1159" t="s">
        <v>3080</v>
      </c>
      <c r="D954" s="1159" t="s">
        <v>2275</v>
      </c>
      <c r="E954" s="1159" t="s">
        <v>3329</v>
      </c>
      <c r="F954" s="1159" t="s">
        <v>991</v>
      </c>
      <c r="G954" s="1165">
        <v>230196.890234297</v>
      </c>
      <c r="H954" s="1159"/>
      <c r="I954" s="1159" t="s">
        <v>3352</v>
      </c>
      <c r="J954" s="1166"/>
      <c r="K954" s="1167">
        <v>7.61E-7</v>
      </c>
      <c r="L954" s="1168">
        <v>4740</v>
      </c>
      <c r="M954" s="1169" t="s">
        <v>3430</v>
      </c>
      <c r="N954" s="1170">
        <v>2.9642643151141708E-8</v>
      </c>
      <c r="O954" s="1171">
        <v>1.8879716395028637E-5</v>
      </c>
    </row>
    <row r="955" spans="1:15" hidden="1">
      <c r="A955" s="1159" t="s">
        <v>4047</v>
      </c>
      <c r="B955" s="1159" t="s">
        <v>2275</v>
      </c>
      <c r="C955" s="1159" t="s">
        <v>3080</v>
      </c>
      <c r="D955" s="1159" t="s">
        <v>2275</v>
      </c>
      <c r="E955" s="1159" t="s">
        <v>3329</v>
      </c>
      <c r="F955" s="1159" t="s">
        <v>1000</v>
      </c>
      <c r="G955" s="1165">
        <v>15346.459348046899</v>
      </c>
      <c r="H955" s="1159"/>
      <c r="I955" s="1159" t="s">
        <v>3352</v>
      </c>
      <c r="J955" s="1166"/>
      <c r="K955" s="1167">
        <v>1.31E-6</v>
      </c>
      <c r="L955" s="1168">
        <v>39700</v>
      </c>
      <c r="M955" s="1169" t="s">
        <v>3430</v>
      </c>
      <c r="N955" s="1170">
        <v>3.4018276413230442E-9</v>
      </c>
      <c r="O955" s="1171">
        <v>1.054183883035691E-5</v>
      </c>
    </row>
    <row r="956" spans="1:15" hidden="1">
      <c r="A956" s="1159" t="s">
        <v>4048</v>
      </c>
      <c r="B956" s="1159" t="s">
        <v>2276</v>
      </c>
      <c r="C956" s="1159" t="s">
        <v>3081</v>
      </c>
      <c r="D956" s="1159" t="s">
        <v>2276</v>
      </c>
      <c r="E956" s="1159" t="s">
        <v>3313</v>
      </c>
      <c r="F956" s="1159" t="s">
        <v>1000</v>
      </c>
      <c r="G956" s="1165">
        <v>5448787.9004875999</v>
      </c>
      <c r="H956" s="1159"/>
      <c r="I956" s="1159"/>
      <c r="J956" s="1166"/>
      <c r="K956" s="1167">
        <v>3.9099999999999998E-6</v>
      </c>
      <c r="L956" s="1168">
        <v>95800</v>
      </c>
      <c r="M956" s="1169" t="s">
        <v>3430</v>
      </c>
      <c r="N956" s="1170">
        <v>3.6050349294075149E-6</v>
      </c>
      <c r="O956" s="1171">
        <v>9.0319824301919246E-3</v>
      </c>
    </row>
    <row r="957" spans="1:15" hidden="1">
      <c r="A957" s="1159" t="s">
        <v>4048</v>
      </c>
      <c r="B957" s="1159" t="s">
        <v>2276</v>
      </c>
      <c r="C957" s="1159"/>
      <c r="D957" s="1159" t="s">
        <v>2276</v>
      </c>
      <c r="E957" s="1159"/>
      <c r="F957" s="1159" t="s">
        <v>991</v>
      </c>
      <c r="G957" s="1165">
        <v>24000000</v>
      </c>
      <c r="H957" s="1159" t="s">
        <v>3734</v>
      </c>
      <c r="I957" s="1159" t="s">
        <v>3357</v>
      </c>
      <c r="J957" s="1166"/>
      <c r="K957" s="1167">
        <v>1.5699999999999999E-7</v>
      </c>
      <c r="L957" s="1168">
        <v>653</v>
      </c>
      <c r="M957" s="1169" t="s">
        <v>3430</v>
      </c>
      <c r="N957" s="1170">
        <v>6.3759325021686152E-7</v>
      </c>
      <c r="O957" s="1171">
        <v>2.7117028347332592E-4</v>
      </c>
    </row>
    <row r="958" spans="1:15" hidden="1">
      <c r="A958" s="1159" t="s">
        <v>4048</v>
      </c>
      <c r="B958" s="1159" t="s">
        <v>2276</v>
      </c>
      <c r="C958" s="1159" t="s">
        <v>3081</v>
      </c>
      <c r="D958" s="1159" t="s">
        <v>2276</v>
      </c>
      <c r="E958" s="1159" t="s">
        <v>3317</v>
      </c>
      <c r="F958" s="1159" t="s">
        <v>1000</v>
      </c>
      <c r="G958" s="1165">
        <v>36234.145021722201</v>
      </c>
      <c r="H958" s="1159"/>
      <c r="I958" s="1159"/>
      <c r="J958" s="1166"/>
      <c r="K958" s="1167">
        <v>3.9099999999999998E-6</v>
      </c>
      <c r="L958" s="1168">
        <v>95800</v>
      </c>
      <c r="M958" s="1169" t="s">
        <v>3430</v>
      </c>
      <c r="N958" s="1170">
        <v>2.397328742211393E-8</v>
      </c>
      <c r="O958" s="1171">
        <v>6.0062194966321735E-5</v>
      </c>
    </row>
    <row r="959" spans="1:15" hidden="1">
      <c r="A959" s="1159" t="s">
        <v>4048</v>
      </c>
      <c r="B959" s="1159" t="s">
        <v>2276</v>
      </c>
      <c r="C959" s="1159" t="s">
        <v>3081</v>
      </c>
      <c r="D959" s="1159" t="s">
        <v>2276</v>
      </c>
      <c r="E959" s="1159" t="s">
        <v>3313</v>
      </c>
      <c r="F959" s="1159" t="s">
        <v>3431</v>
      </c>
      <c r="G959" s="1165">
        <v>0</v>
      </c>
      <c r="H959" s="1159"/>
      <c r="I959" s="1159"/>
      <c r="J959" s="1166"/>
      <c r="K959" s="1167">
        <v>4.2000000000000004E-9</v>
      </c>
      <c r="L959" s="1168">
        <v>67</v>
      </c>
      <c r="M959" s="1169" t="s">
        <v>3430</v>
      </c>
      <c r="N959" s="1170">
        <v>0</v>
      </c>
      <c r="O959" s="1171">
        <v>0</v>
      </c>
    </row>
    <row r="960" spans="1:15" hidden="1">
      <c r="A960" s="1159" t="s">
        <v>4049</v>
      </c>
      <c r="B960" s="1159" t="s">
        <v>2277</v>
      </c>
      <c r="C960" s="1159" t="s">
        <v>2277</v>
      </c>
      <c r="D960" s="1159" t="s">
        <v>2277</v>
      </c>
      <c r="E960" s="1159"/>
      <c r="F960" s="1159" t="s">
        <v>991</v>
      </c>
      <c r="G960" s="1165">
        <v>18000000</v>
      </c>
      <c r="H960" s="1159" t="s">
        <v>3734</v>
      </c>
      <c r="I960" s="1159" t="s">
        <v>3357</v>
      </c>
      <c r="J960" s="1166"/>
      <c r="K960" s="1167">
        <v>6.3399999999999999E-8</v>
      </c>
      <c r="L960" s="1168">
        <v>12.3</v>
      </c>
      <c r="M960" s="1169" t="s">
        <v>3430</v>
      </c>
      <c r="N960" s="1170">
        <v>1.9310547164211317E-7</v>
      </c>
      <c r="O960" s="1171">
        <v>3.8308512481492059E-6</v>
      </c>
    </row>
    <row r="961" spans="1:15" hidden="1">
      <c r="A961" s="1159" t="s">
        <v>4050</v>
      </c>
      <c r="B961" s="1159" t="s">
        <v>2683</v>
      </c>
      <c r="C961" s="1159"/>
      <c r="D961" s="1159"/>
      <c r="E961" s="1159"/>
      <c r="F961" s="1159" t="s">
        <v>1000</v>
      </c>
      <c r="G961" s="1165">
        <v>690239716.90050697</v>
      </c>
      <c r="H961" s="1159"/>
      <c r="I961" s="1159"/>
      <c r="J961" s="1166"/>
      <c r="K961" s="1167"/>
      <c r="L961" s="1168"/>
      <c r="M961" s="1169" t="s">
        <v>3430</v>
      </c>
      <c r="N961" s="1170" t="s">
        <v>3430</v>
      </c>
      <c r="O961" s="1171" t="s">
        <v>3430</v>
      </c>
    </row>
    <row r="962" spans="1:15" hidden="1">
      <c r="A962" s="1159" t="s">
        <v>4051</v>
      </c>
      <c r="B962" s="1159" t="s">
        <v>2278</v>
      </c>
      <c r="C962" s="1159" t="s">
        <v>3082</v>
      </c>
      <c r="D962" s="1159" t="s">
        <v>2278</v>
      </c>
      <c r="E962" s="1159" t="s">
        <v>3329</v>
      </c>
      <c r="F962" s="1159" t="s">
        <v>1000</v>
      </c>
      <c r="G962" s="1165">
        <v>15324.931320703099</v>
      </c>
      <c r="H962" s="1172"/>
      <c r="I962" s="1159" t="s">
        <v>3352</v>
      </c>
      <c r="J962" s="1166"/>
      <c r="K962" s="1167"/>
      <c r="L962" s="1168">
        <v>7990</v>
      </c>
      <c r="M962" s="1169" t="s">
        <v>3430</v>
      </c>
      <c r="N962" s="1170" t="s">
        <v>3430</v>
      </c>
      <c r="O962" s="1171">
        <v>2.118668396110901E-6</v>
      </c>
    </row>
    <row r="963" spans="1:15" hidden="1">
      <c r="A963" s="1159" t="s">
        <v>4051</v>
      </c>
      <c r="B963" s="1159" t="s">
        <v>2278</v>
      </c>
      <c r="C963" s="1159" t="s">
        <v>3082</v>
      </c>
      <c r="D963" s="1159" t="s">
        <v>2278</v>
      </c>
      <c r="E963" s="1159" t="s">
        <v>3329</v>
      </c>
      <c r="F963" s="1159" t="s">
        <v>991</v>
      </c>
      <c r="G963" s="1165">
        <v>229873.969822396</v>
      </c>
      <c r="H963" s="1172"/>
      <c r="I963" s="1159" t="s">
        <v>3352</v>
      </c>
      <c r="J963" s="1166"/>
      <c r="K963" s="1167"/>
      <c r="L963" s="1168">
        <v>320</v>
      </c>
      <c r="M963" s="1169" t="s">
        <v>3430</v>
      </c>
      <c r="N963" s="1170" t="s">
        <v>3430</v>
      </c>
      <c r="O963" s="1171">
        <v>1.2727920277667769E-6</v>
      </c>
    </row>
    <row r="964" spans="1:15" hidden="1">
      <c r="A964" s="1159" t="s">
        <v>4051</v>
      </c>
      <c r="B964" s="1159" t="s">
        <v>2278</v>
      </c>
      <c r="C964" s="1159" t="s">
        <v>3082</v>
      </c>
      <c r="D964" s="1159" t="s">
        <v>2278</v>
      </c>
      <c r="E964" s="1159" t="s">
        <v>3329</v>
      </c>
      <c r="F964" s="1159" t="s">
        <v>3431</v>
      </c>
      <c r="G964" s="1165">
        <v>1133626.0897428901</v>
      </c>
      <c r="H964" s="1172"/>
      <c r="I964" s="1159" t="s">
        <v>3352</v>
      </c>
      <c r="J964" s="1166"/>
      <c r="K964" s="1167"/>
      <c r="L964" s="1168">
        <v>28.1</v>
      </c>
      <c r="M964" s="1169" t="s">
        <v>3430</v>
      </c>
      <c r="N964" s="1170" t="s">
        <v>3430</v>
      </c>
      <c r="O964" s="1171">
        <v>5.5118047459445409E-7</v>
      </c>
    </row>
    <row r="965" spans="1:15" hidden="1">
      <c r="A965" s="1159" t="s">
        <v>4052</v>
      </c>
      <c r="B965" s="1159" t="s">
        <v>2684</v>
      </c>
      <c r="C965" s="1159"/>
      <c r="D965" s="1159"/>
      <c r="E965" s="1159" t="s">
        <v>3315</v>
      </c>
      <c r="F965" s="1159" t="s">
        <v>991</v>
      </c>
      <c r="G965" s="1165">
        <v>110035.177769231</v>
      </c>
      <c r="H965" s="1159"/>
      <c r="I965" s="1159"/>
      <c r="J965" s="1166"/>
      <c r="K965" s="1167"/>
      <c r="L965" s="1168"/>
      <c r="M965" s="1169" t="s">
        <v>3430</v>
      </c>
      <c r="N965" s="1170" t="s">
        <v>3430</v>
      </c>
      <c r="O965" s="1171" t="s">
        <v>3430</v>
      </c>
    </row>
    <row r="966" spans="1:15" hidden="1">
      <c r="A966" s="1159" t="s">
        <v>4052</v>
      </c>
      <c r="B966" s="1159" t="s">
        <v>2684</v>
      </c>
      <c r="C966" s="1159"/>
      <c r="D966" s="1159"/>
      <c r="E966" s="1159" t="s">
        <v>3315</v>
      </c>
      <c r="F966" s="1159" t="s">
        <v>3431</v>
      </c>
      <c r="G966" s="1165">
        <v>616196.99550769199</v>
      </c>
      <c r="H966" s="1159"/>
      <c r="I966" s="1159"/>
      <c r="J966" s="1166"/>
      <c r="K966" s="1167"/>
      <c r="L966" s="1168"/>
      <c r="M966" s="1169" t="s">
        <v>3430</v>
      </c>
      <c r="N966" s="1170" t="s">
        <v>3430</v>
      </c>
      <c r="O966" s="1171" t="s">
        <v>3430</v>
      </c>
    </row>
    <row r="967" spans="1:15" hidden="1">
      <c r="A967" s="1159" t="s">
        <v>4052</v>
      </c>
      <c r="B967" s="1159" t="s">
        <v>2684</v>
      </c>
      <c r="C967" s="1159"/>
      <c r="D967" s="1159"/>
      <c r="E967" s="1159" t="s">
        <v>3315</v>
      </c>
      <c r="F967" s="1159" t="s">
        <v>1000</v>
      </c>
      <c r="G967" s="1165">
        <v>7335.6785179487097</v>
      </c>
      <c r="H967" s="1159"/>
      <c r="I967" s="1159"/>
      <c r="J967" s="1166"/>
      <c r="K967" s="1167"/>
      <c r="L967" s="1168"/>
      <c r="M967" s="1169" t="s">
        <v>3430</v>
      </c>
      <c r="N967" s="1170" t="s">
        <v>3430</v>
      </c>
      <c r="O967" s="1171" t="s">
        <v>3430</v>
      </c>
    </row>
    <row r="968" spans="1:15" hidden="1">
      <c r="A968" s="1159" t="s">
        <v>4053</v>
      </c>
      <c r="B968" s="1159" t="s">
        <v>2685</v>
      </c>
      <c r="C968" s="1159"/>
      <c r="D968" s="1159"/>
      <c r="E968" s="1159" t="s">
        <v>3315</v>
      </c>
      <c r="F968" s="1159" t="s">
        <v>991</v>
      </c>
      <c r="G968" s="1165">
        <v>319535.73777669301</v>
      </c>
      <c r="H968" s="1172"/>
      <c r="I968" s="1159" t="s">
        <v>3352</v>
      </c>
      <c r="J968" s="1166"/>
      <c r="K968" s="1167"/>
      <c r="L968" s="1168"/>
      <c r="M968" s="1169" t="s">
        <v>3430</v>
      </c>
      <c r="N968" s="1170" t="s">
        <v>3430</v>
      </c>
      <c r="O968" s="1171" t="s">
        <v>3430</v>
      </c>
    </row>
    <row r="969" spans="1:15" hidden="1">
      <c r="A969" s="1159" t="s">
        <v>4053</v>
      </c>
      <c r="B969" s="1159" t="s">
        <v>2685</v>
      </c>
      <c r="C969" s="1159"/>
      <c r="D969" s="1159"/>
      <c r="E969" s="1159" t="s">
        <v>3315</v>
      </c>
      <c r="F969" s="1159" t="s">
        <v>3431</v>
      </c>
      <c r="G969" s="1165">
        <v>1570292.8686011201</v>
      </c>
      <c r="H969" s="1172"/>
      <c r="I969" s="1159" t="s">
        <v>3352</v>
      </c>
      <c r="J969" s="1166"/>
      <c r="K969" s="1167"/>
      <c r="L969" s="1168"/>
      <c r="M969" s="1169" t="s">
        <v>3430</v>
      </c>
      <c r="N969" s="1170" t="s">
        <v>3430</v>
      </c>
      <c r="O969" s="1171" t="s">
        <v>3430</v>
      </c>
    </row>
    <row r="970" spans="1:15" hidden="1">
      <c r="A970" s="1159" t="s">
        <v>4053</v>
      </c>
      <c r="B970" s="1159" t="s">
        <v>2685</v>
      </c>
      <c r="C970" s="1159"/>
      <c r="D970" s="1159"/>
      <c r="E970" s="1159" t="s">
        <v>3315</v>
      </c>
      <c r="F970" s="1159" t="s">
        <v>1000</v>
      </c>
      <c r="G970" s="1165">
        <v>21302.382517604201</v>
      </c>
      <c r="H970" s="1172"/>
      <c r="I970" s="1159" t="s">
        <v>3352</v>
      </c>
      <c r="J970" s="1166"/>
      <c r="K970" s="1167"/>
      <c r="L970" s="1168"/>
      <c r="M970" s="1169" t="s">
        <v>3430</v>
      </c>
      <c r="N970" s="1170" t="s">
        <v>3430</v>
      </c>
      <c r="O970" s="1171" t="s">
        <v>3430</v>
      </c>
    </row>
    <row r="971" spans="1:15" hidden="1">
      <c r="A971" s="1159" t="s">
        <v>4054</v>
      </c>
      <c r="B971" s="1159" t="s">
        <v>2686</v>
      </c>
      <c r="C971" s="1159"/>
      <c r="D971" s="1159"/>
      <c r="E971" s="1159" t="s">
        <v>3315</v>
      </c>
      <c r="F971" s="1159" t="s">
        <v>3431</v>
      </c>
      <c r="G971" s="1165">
        <v>12691.2637041667</v>
      </c>
      <c r="H971" s="1159"/>
      <c r="I971" s="1159" t="s">
        <v>3352</v>
      </c>
      <c r="J971" s="1166"/>
      <c r="K971" s="1167"/>
      <c r="L971" s="1168"/>
      <c r="M971" s="1169" t="s">
        <v>3430</v>
      </c>
      <c r="N971" s="1170" t="s">
        <v>3430</v>
      </c>
      <c r="O971" s="1171" t="s">
        <v>3430</v>
      </c>
    </row>
    <row r="972" spans="1:15" hidden="1">
      <c r="A972" s="1159" t="s">
        <v>4054</v>
      </c>
      <c r="B972" s="1159" t="s">
        <v>2686</v>
      </c>
      <c r="C972" s="1159"/>
      <c r="D972" s="1159"/>
      <c r="E972" s="1159" t="s">
        <v>3315</v>
      </c>
      <c r="F972" s="1159" t="s">
        <v>991</v>
      </c>
      <c r="G972" s="1165">
        <v>2572.5534536197902</v>
      </c>
      <c r="H972" s="1159"/>
      <c r="I972" s="1159" t="s">
        <v>3352</v>
      </c>
      <c r="J972" s="1166"/>
      <c r="K972" s="1167"/>
      <c r="L972" s="1168"/>
      <c r="M972" s="1169" t="s">
        <v>3430</v>
      </c>
      <c r="N972" s="1170" t="s">
        <v>3430</v>
      </c>
      <c r="O972" s="1171" t="s">
        <v>3430</v>
      </c>
    </row>
    <row r="973" spans="1:15" hidden="1">
      <c r="A973" s="1159" t="s">
        <v>4054</v>
      </c>
      <c r="B973" s="1159" t="s">
        <v>2686</v>
      </c>
      <c r="C973" s="1159"/>
      <c r="D973" s="1159"/>
      <c r="E973" s="1159" t="s">
        <v>3315</v>
      </c>
      <c r="F973" s="1159" t="s">
        <v>1000</v>
      </c>
      <c r="G973" s="1165">
        <v>171.503563619792</v>
      </c>
      <c r="H973" s="1159"/>
      <c r="I973" s="1159" t="s">
        <v>3352</v>
      </c>
      <c r="J973" s="1166"/>
      <c r="K973" s="1167"/>
      <c r="L973" s="1168"/>
      <c r="M973" s="1169" t="s">
        <v>3430</v>
      </c>
      <c r="N973" s="1170" t="s">
        <v>3430</v>
      </c>
      <c r="O973" s="1171" t="s">
        <v>3430</v>
      </c>
    </row>
    <row r="974" spans="1:15" hidden="1">
      <c r="A974" s="1159" t="s">
        <v>4055</v>
      </c>
      <c r="B974" s="1159" t="s">
        <v>2687</v>
      </c>
      <c r="C974" s="1159"/>
      <c r="D974" s="1159"/>
      <c r="E974" s="1159" t="s">
        <v>3319</v>
      </c>
      <c r="F974" s="1159" t="s">
        <v>991</v>
      </c>
      <c r="G974" s="1165">
        <v>589657.46208362002</v>
      </c>
      <c r="H974" s="1159"/>
      <c r="I974" s="1159" t="s">
        <v>3352</v>
      </c>
      <c r="J974" s="1166"/>
      <c r="K974" s="1167"/>
      <c r="L974" s="1168"/>
      <c r="M974" s="1169" t="s">
        <v>3430</v>
      </c>
      <c r="N974" s="1170" t="s">
        <v>3430</v>
      </c>
      <c r="O974" s="1171" t="s">
        <v>3430</v>
      </c>
    </row>
    <row r="975" spans="1:15" hidden="1">
      <c r="A975" s="1159" t="s">
        <v>4055</v>
      </c>
      <c r="B975" s="1159" t="s">
        <v>2687</v>
      </c>
      <c r="C975" s="1159"/>
      <c r="D975" s="1159"/>
      <c r="E975" s="1159" t="s">
        <v>3319</v>
      </c>
      <c r="F975" s="1159" t="s">
        <v>3431</v>
      </c>
      <c r="G975" s="1165">
        <v>786209.94944164099</v>
      </c>
      <c r="H975" s="1159"/>
      <c r="I975" s="1159" t="s">
        <v>3352</v>
      </c>
      <c r="J975" s="1166"/>
      <c r="K975" s="1167"/>
      <c r="L975" s="1168"/>
      <c r="M975" s="1169" t="s">
        <v>3430</v>
      </c>
      <c r="N975" s="1170" t="s">
        <v>3430</v>
      </c>
      <c r="O975" s="1171" t="s">
        <v>3430</v>
      </c>
    </row>
    <row r="976" spans="1:15" hidden="1">
      <c r="A976" s="1159" t="s">
        <v>4055</v>
      </c>
      <c r="B976" s="1159" t="s">
        <v>2687</v>
      </c>
      <c r="C976" s="1159"/>
      <c r="D976" s="1159"/>
      <c r="E976" s="1159" t="s">
        <v>3319</v>
      </c>
      <c r="F976" s="1159" t="s">
        <v>1000</v>
      </c>
      <c r="G976" s="1165">
        <v>39310.497473932301</v>
      </c>
      <c r="H976" s="1159"/>
      <c r="I976" s="1159" t="s">
        <v>3352</v>
      </c>
      <c r="J976" s="1166"/>
      <c r="K976" s="1167"/>
      <c r="L976" s="1168"/>
      <c r="M976" s="1169" t="s">
        <v>3430</v>
      </c>
      <c r="N976" s="1170" t="s">
        <v>3430</v>
      </c>
      <c r="O976" s="1171" t="s">
        <v>3430</v>
      </c>
    </row>
    <row r="977" spans="1:15" hidden="1">
      <c r="A977" s="1159" t="s">
        <v>4056</v>
      </c>
      <c r="B977" s="1159" t="s">
        <v>2279</v>
      </c>
      <c r="C977" s="1159" t="s">
        <v>3083</v>
      </c>
      <c r="D977" s="1159" t="s">
        <v>2279</v>
      </c>
      <c r="E977" s="1159" t="s">
        <v>3329</v>
      </c>
      <c r="F977" s="1159" t="s">
        <v>3431</v>
      </c>
      <c r="G977" s="1165">
        <v>833315.83333333302</v>
      </c>
      <c r="H977" s="1159"/>
      <c r="I977" s="1159" t="s">
        <v>3352</v>
      </c>
      <c r="J977" s="1166"/>
      <c r="K977" s="1167"/>
      <c r="L977" s="1168">
        <v>1120</v>
      </c>
      <c r="M977" s="1169" t="s">
        <v>3430</v>
      </c>
      <c r="N977" s="1170" t="s">
        <v>3430</v>
      </c>
      <c r="O977" s="1171">
        <v>1.6148988619037012E-5</v>
      </c>
    </row>
    <row r="978" spans="1:15" hidden="1">
      <c r="A978" s="1159" t="s">
        <v>4056</v>
      </c>
      <c r="B978" s="1159" t="s">
        <v>2279</v>
      </c>
      <c r="C978" s="1159" t="s">
        <v>3083</v>
      </c>
      <c r="D978" s="1159" t="s">
        <v>2279</v>
      </c>
      <c r="E978" s="1159" t="s">
        <v>3329</v>
      </c>
      <c r="F978" s="1159" t="s">
        <v>991</v>
      </c>
      <c r="G978" s="1165">
        <v>180017.3828125</v>
      </c>
      <c r="H978" s="1159"/>
      <c r="I978" s="1159" t="s">
        <v>3352</v>
      </c>
      <c r="J978" s="1166"/>
      <c r="K978" s="1167"/>
      <c r="L978" s="1168">
        <v>477</v>
      </c>
      <c r="M978" s="1169" t="s">
        <v>3430</v>
      </c>
      <c r="N978" s="1170" t="s">
        <v>3430</v>
      </c>
      <c r="O978" s="1171">
        <v>1.4857662694592852E-6</v>
      </c>
    </row>
    <row r="979" spans="1:15" hidden="1">
      <c r="A979" s="1159" t="s">
        <v>4056</v>
      </c>
      <c r="B979" s="1159" t="s">
        <v>2279</v>
      </c>
      <c r="C979" s="1159" t="s">
        <v>3083</v>
      </c>
      <c r="D979" s="1159" t="s">
        <v>2279</v>
      </c>
      <c r="E979" s="1159" t="s">
        <v>3329</v>
      </c>
      <c r="F979" s="1159" t="s">
        <v>1000</v>
      </c>
      <c r="G979" s="1165">
        <v>12001.158854166701</v>
      </c>
      <c r="H979" s="1159"/>
      <c r="I979" s="1159" t="s">
        <v>3352</v>
      </c>
      <c r="J979" s="1166"/>
      <c r="K979" s="1167"/>
      <c r="L979" s="1168">
        <v>2920</v>
      </c>
      <c r="M979" s="1169" t="s">
        <v>3430</v>
      </c>
      <c r="N979" s="1170" t="s">
        <v>3430</v>
      </c>
      <c r="O979" s="1171">
        <v>6.0635045518114952E-7</v>
      </c>
    </row>
    <row r="980" spans="1:15" hidden="1">
      <c r="A980" s="1159" t="s">
        <v>4057</v>
      </c>
      <c r="B980" s="1159" t="s">
        <v>2688</v>
      </c>
      <c r="C980" s="1159"/>
      <c r="D980" s="1159"/>
      <c r="E980" s="1159" t="s">
        <v>3315</v>
      </c>
      <c r="F980" s="1159" t="s">
        <v>991</v>
      </c>
      <c r="G980" s="1165">
        <v>38931.119208333301</v>
      </c>
      <c r="H980" s="1159"/>
      <c r="I980" s="1159" t="s">
        <v>3352</v>
      </c>
      <c r="J980" s="1166"/>
      <c r="K980" s="1167"/>
      <c r="L980" s="1168"/>
      <c r="M980" s="1169" t="s">
        <v>3430</v>
      </c>
      <c r="N980" s="1170" t="s">
        <v>3430</v>
      </c>
      <c r="O980" s="1171" t="s">
        <v>3430</v>
      </c>
    </row>
    <row r="981" spans="1:15" hidden="1">
      <c r="A981" s="1159" t="s">
        <v>4057</v>
      </c>
      <c r="B981" s="1159" t="s">
        <v>2688</v>
      </c>
      <c r="C981" s="1159"/>
      <c r="D981" s="1159"/>
      <c r="E981" s="1159" t="s">
        <v>3315</v>
      </c>
      <c r="F981" s="1159" t="s">
        <v>3431</v>
      </c>
      <c r="G981" s="1165">
        <v>152797.68810156299</v>
      </c>
      <c r="H981" s="1159"/>
      <c r="I981" s="1159" t="s">
        <v>3352</v>
      </c>
      <c r="J981" s="1166"/>
      <c r="K981" s="1167"/>
      <c r="L981" s="1168"/>
      <c r="M981" s="1169" t="s">
        <v>3430</v>
      </c>
      <c r="N981" s="1170" t="s">
        <v>3430</v>
      </c>
      <c r="O981" s="1171" t="s">
        <v>3430</v>
      </c>
    </row>
    <row r="982" spans="1:15" hidden="1">
      <c r="A982" s="1159" t="s">
        <v>4057</v>
      </c>
      <c r="B982" s="1159" t="s">
        <v>2688</v>
      </c>
      <c r="C982" s="1159"/>
      <c r="D982" s="1159"/>
      <c r="E982" s="1159" t="s">
        <v>3315</v>
      </c>
      <c r="F982" s="1159" t="s">
        <v>1000</v>
      </c>
      <c r="G982" s="1165">
        <v>2595.4079471093801</v>
      </c>
      <c r="H982" s="1159"/>
      <c r="I982" s="1159" t="s">
        <v>3352</v>
      </c>
      <c r="J982" s="1166"/>
      <c r="K982" s="1167"/>
      <c r="L982" s="1168"/>
      <c r="M982" s="1169" t="s">
        <v>3430</v>
      </c>
      <c r="N982" s="1170" t="s">
        <v>3430</v>
      </c>
      <c r="O982" s="1171" t="s">
        <v>3430</v>
      </c>
    </row>
    <row r="983" spans="1:15" hidden="1">
      <c r="A983" s="1159" t="s">
        <v>4058</v>
      </c>
      <c r="B983" s="1159" t="s">
        <v>2689</v>
      </c>
      <c r="C983" s="1159" t="s">
        <v>3084</v>
      </c>
      <c r="D983" s="1159"/>
      <c r="E983" s="1159" t="s">
        <v>3329</v>
      </c>
      <c r="F983" s="1159" t="s">
        <v>991</v>
      </c>
      <c r="G983" s="1165">
        <v>589657.46208362002</v>
      </c>
      <c r="H983" s="1159"/>
      <c r="I983" s="1159" t="s">
        <v>3352</v>
      </c>
      <c r="J983" s="1166"/>
      <c r="K983" s="1167"/>
      <c r="L983" s="1168"/>
      <c r="M983" s="1169" t="s">
        <v>3430</v>
      </c>
      <c r="N983" s="1170" t="s">
        <v>3430</v>
      </c>
      <c r="O983" s="1171" t="s">
        <v>3430</v>
      </c>
    </row>
    <row r="984" spans="1:15" hidden="1">
      <c r="A984" s="1159" t="s">
        <v>4058</v>
      </c>
      <c r="B984" s="1159" t="s">
        <v>2689</v>
      </c>
      <c r="C984" s="1159" t="s">
        <v>3084</v>
      </c>
      <c r="D984" s="1159"/>
      <c r="E984" s="1159" t="s">
        <v>3329</v>
      </c>
      <c r="F984" s="1159" t="s">
        <v>1000</v>
      </c>
      <c r="G984" s="1165">
        <v>39310.497473932301</v>
      </c>
      <c r="H984" s="1159"/>
      <c r="I984" s="1159" t="s">
        <v>3352</v>
      </c>
      <c r="J984" s="1166"/>
      <c r="K984" s="1167"/>
      <c r="L984" s="1168"/>
      <c r="M984" s="1169" t="s">
        <v>3430</v>
      </c>
      <c r="N984" s="1170" t="s">
        <v>3430</v>
      </c>
      <c r="O984" s="1171" t="s">
        <v>3430</v>
      </c>
    </row>
    <row r="985" spans="1:15" hidden="1">
      <c r="A985" s="1159" t="s">
        <v>4058</v>
      </c>
      <c r="B985" s="1159" t="s">
        <v>2689</v>
      </c>
      <c r="C985" s="1159" t="s">
        <v>3084</v>
      </c>
      <c r="D985" s="1159"/>
      <c r="E985" s="1159" t="s">
        <v>3329</v>
      </c>
      <c r="F985" s="1159" t="s">
        <v>3431</v>
      </c>
      <c r="G985" s="1165">
        <v>786209.94944164099</v>
      </c>
      <c r="H985" s="1159"/>
      <c r="I985" s="1159" t="s">
        <v>3352</v>
      </c>
      <c r="J985" s="1166"/>
      <c r="K985" s="1167"/>
      <c r="L985" s="1168"/>
      <c r="M985" s="1169" t="s">
        <v>3430</v>
      </c>
      <c r="N985" s="1170" t="s">
        <v>3430</v>
      </c>
      <c r="O985" s="1171" t="s">
        <v>3430</v>
      </c>
    </row>
    <row r="986" spans="1:15" hidden="1">
      <c r="A986" s="1159" t="s">
        <v>4059</v>
      </c>
      <c r="B986" s="1159" t="s">
        <v>2280</v>
      </c>
      <c r="C986" s="1159" t="s">
        <v>3085</v>
      </c>
      <c r="D986" s="1159" t="s">
        <v>2280</v>
      </c>
      <c r="E986" s="1159" t="s">
        <v>3329</v>
      </c>
      <c r="F986" s="1159" t="s">
        <v>1000</v>
      </c>
      <c r="G986" s="1165">
        <v>4258.7071971354198</v>
      </c>
      <c r="H986" s="1159"/>
      <c r="I986" s="1159" t="s">
        <v>3352</v>
      </c>
      <c r="J986" s="1166"/>
      <c r="K986" s="1167">
        <v>9.9199999999999999E-7</v>
      </c>
      <c r="L986" s="1168">
        <v>7640</v>
      </c>
      <c r="M986" s="1169" t="s">
        <v>3430</v>
      </c>
      <c r="N986" s="1170">
        <v>7.1486209655922633E-10</v>
      </c>
      <c r="O986" s="1171">
        <v>5.6297461468740956E-7</v>
      </c>
    </row>
    <row r="987" spans="1:15" hidden="1">
      <c r="A987" s="1159" t="s">
        <v>4059</v>
      </c>
      <c r="B987" s="1159" t="s">
        <v>2280</v>
      </c>
      <c r="C987" s="1159" t="s">
        <v>3085</v>
      </c>
      <c r="D987" s="1159" t="s">
        <v>2280</v>
      </c>
      <c r="E987" s="1159" t="s">
        <v>3329</v>
      </c>
      <c r="F987" s="1159" t="s">
        <v>3431</v>
      </c>
      <c r="G987" s="1165">
        <v>85174.143951536505</v>
      </c>
      <c r="H987" s="1159"/>
      <c r="I987" s="1159" t="s">
        <v>3352</v>
      </c>
      <c r="J987" s="1166"/>
      <c r="K987" s="1167">
        <v>1.22E-8</v>
      </c>
      <c r="L987" s="1168">
        <v>93.9</v>
      </c>
      <c r="M987" s="1169" t="s">
        <v>3430</v>
      </c>
      <c r="N987" s="1170">
        <v>1.7583301570416344E-10</v>
      </c>
      <c r="O987" s="1171">
        <v>1.383856448288663E-7</v>
      </c>
    </row>
    <row r="988" spans="1:15" hidden="1">
      <c r="A988" s="1159" t="s">
        <v>4059</v>
      </c>
      <c r="B988" s="1159" t="s">
        <v>2280</v>
      </c>
      <c r="C988" s="1159" t="s">
        <v>3085</v>
      </c>
      <c r="D988" s="1159" t="s">
        <v>2280</v>
      </c>
      <c r="E988" s="1159" t="s">
        <v>3329</v>
      </c>
      <c r="F988" s="1159" t="s">
        <v>991</v>
      </c>
      <c r="G988" s="1165">
        <v>63880.607948203098</v>
      </c>
      <c r="H988" s="1159"/>
      <c r="I988" s="1159" t="s">
        <v>3352</v>
      </c>
      <c r="J988" s="1166"/>
      <c r="K988" s="1167">
        <v>1.09E-7</v>
      </c>
      <c r="L988" s="1168">
        <v>84.4</v>
      </c>
      <c r="M988" s="1169" t="s">
        <v>3430</v>
      </c>
      <c r="N988" s="1170">
        <v>1.178225330355654E-9</v>
      </c>
      <c r="O988" s="1171">
        <v>9.3288725405204592E-8</v>
      </c>
    </row>
    <row r="989" spans="1:15" hidden="1">
      <c r="A989" s="1159" t="s">
        <v>4060</v>
      </c>
      <c r="B989" s="1159" t="s">
        <v>2690</v>
      </c>
      <c r="C989" s="1159"/>
      <c r="D989" s="1159"/>
      <c r="E989" s="1159" t="s">
        <v>3319</v>
      </c>
      <c r="F989" s="1159" t="s">
        <v>991</v>
      </c>
      <c r="G989" s="1165">
        <v>589657.46208362002</v>
      </c>
      <c r="H989" s="1159"/>
      <c r="I989" s="1159" t="s">
        <v>3352</v>
      </c>
      <c r="J989" s="1166"/>
      <c r="K989" s="1167"/>
      <c r="L989" s="1168"/>
      <c r="M989" s="1169" t="s">
        <v>3430</v>
      </c>
      <c r="N989" s="1170" t="s">
        <v>3430</v>
      </c>
      <c r="O989" s="1171" t="s">
        <v>3430</v>
      </c>
    </row>
    <row r="990" spans="1:15" hidden="1">
      <c r="A990" s="1159" t="s">
        <v>4060</v>
      </c>
      <c r="B990" s="1159" t="s">
        <v>2690</v>
      </c>
      <c r="C990" s="1159"/>
      <c r="D990" s="1159"/>
      <c r="E990" s="1159" t="s">
        <v>3319</v>
      </c>
      <c r="F990" s="1159" t="s">
        <v>3431</v>
      </c>
      <c r="G990" s="1165">
        <v>786209.94944164099</v>
      </c>
      <c r="H990" s="1159"/>
      <c r="I990" s="1159" t="s">
        <v>3352</v>
      </c>
      <c r="J990" s="1166"/>
      <c r="K990" s="1167"/>
      <c r="L990" s="1168"/>
      <c r="M990" s="1169" t="s">
        <v>3430</v>
      </c>
      <c r="N990" s="1170" t="s">
        <v>3430</v>
      </c>
      <c r="O990" s="1171" t="s">
        <v>3430</v>
      </c>
    </row>
    <row r="991" spans="1:15" hidden="1">
      <c r="A991" s="1159" t="s">
        <v>4060</v>
      </c>
      <c r="B991" s="1159" t="s">
        <v>2690</v>
      </c>
      <c r="C991" s="1159"/>
      <c r="D991" s="1159"/>
      <c r="E991" s="1159" t="s">
        <v>3319</v>
      </c>
      <c r="F991" s="1159" t="s">
        <v>1000</v>
      </c>
      <c r="G991" s="1165">
        <v>39310.497473932301</v>
      </c>
      <c r="H991" s="1159"/>
      <c r="I991" s="1159" t="s">
        <v>3352</v>
      </c>
      <c r="J991" s="1166"/>
      <c r="K991" s="1167"/>
      <c r="L991" s="1168"/>
      <c r="M991" s="1169" t="s">
        <v>3430</v>
      </c>
      <c r="N991" s="1170" t="s">
        <v>3430</v>
      </c>
      <c r="O991" s="1171" t="s">
        <v>3430</v>
      </c>
    </row>
    <row r="992" spans="1:15" hidden="1">
      <c r="A992" s="1159" t="s">
        <v>3956</v>
      </c>
      <c r="B992" s="1159" t="s">
        <v>2281</v>
      </c>
      <c r="C992" s="1159" t="s">
        <v>3086</v>
      </c>
      <c r="D992" s="1159" t="s">
        <v>2281</v>
      </c>
      <c r="E992" s="1159" t="s">
        <v>3329</v>
      </c>
      <c r="F992" s="1159" t="s">
        <v>1000</v>
      </c>
      <c r="G992" s="1165">
        <v>573800.36081192701</v>
      </c>
      <c r="H992" s="1159"/>
      <c r="I992" s="1159" t="s">
        <v>3352</v>
      </c>
      <c r="J992" s="1166">
        <v>2.41E-7</v>
      </c>
      <c r="K992" s="1167">
        <v>8.3600000000000002E-7</v>
      </c>
      <c r="L992" s="1168">
        <v>1130000</v>
      </c>
      <c r="M992" s="1169">
        <v>4.1017304179680717E-7</v>
      </c>
      <c r="N992" s="1170">
        <v>8.117081585814018E-8</v>
      </c>
      <c r="O992" s="1171">
        <v>5.2450096548231901E-5</v>
      </c>
    </row>
    <row r="993" spans="1:15" hidden="1">
      <c r="A993" s="1159" t="s">
        <v>3956</v>
      </c>
      <c r="B993" s="1159" t="s">
        <v>2281</v>
      </c>
      <c r="C993" s="1159" t="s">
        <v>3086</v>
      </c>
      <c r="D993" s="1159" t="s">
        <v>2281</v>
      </c>
      <c r="E993" s="1159" t="s">
        <v>3329</v>
      </c>
      <c r="F993" s="1159" t="s">
        <v>991</v>
      </c>
      <c r="G993" s="1165">
        <v>8607005.4122317694</v>
      </c>
      <c r="H993" s="1159"/>
      <c r="I993" s="1159" t="s">
        <v>3352</v>
      </c>
      <c r="J993" s="1166">
        <v>8.72E-8</v>
      </c>
      <c r="K993" s="1167">
        <v>3.0199999999999998E-7</v>
      </c>
      <c r="L993" s="1168">
        <v>121000</v>
      </c>
      <c r="M993" s="1169">
        <v>2.2261673803880455E-6</v>
      </c>
      <c r="N993" s="1170">
        <v>4.3983707636319786E-7</v>
      </c>
      <c r="O993" s="1171">
        <v>1.4540115361993635E-4</v>
      </c>
    </row>
    <row r="994" spans="1:15" hidden="1">
      <c r="A994" s="1159" t="s">
        <v>3956</v>
      </c>
      <c r="B994" s="1159" t="s">
        <v>2281</v>
      </c>
      <c r="C994" s="1159" t="s">
        <v>3086</v>
      </c>
      <c r="D994" s="1159" t="s">
        <v>2281</v>
      </c>
      <c r="E994" s="1159" t="s">
        <v>3329</v>
      </c>
      <c r="F994" s="1159" t="s">
        <v>3431</v>
      </c>
      <c r="G994" s="1165">
        <v>11476007.216132799</v>
      </c>
      <c r="H994" s="1159"/>
      <c r="I994" s="1159" t="s">
        <v>3352</v>
      </c>
      <c r="J994" s="1166">
        <v>8.5300000000000003E-8</v>
      </c>
      <c r="K994" s="1167">
        <v>2.96E-7</v>
      </c>
      <c r="L994" s="1168">
        <v>381000</v>
      </c>
      <c r="M994" s="1169">
        <v>2.9035485863025124E-6</v>
      </c>
      <c r="N994" s="1170">
        <v>5.747981218609596E-7</v>
      </c>
      <c r="O994" s="1171">
        <v>1.4411945408555245E-7</v>
      </c>
    </row>
    <row r="995" spans="1:15" hidden="1">
      <c r="A995" s="1159" t="s">
        <v>4061</v>
      </c>
      <c r="B995" s="1159" t="s">
        <v>2282</v>
      </c>
      <c r="C995" s="1159" t="s">
        <v>3087</v>
      </c>
      <c r="D995" s="1159" t="s">
        <v>2282</v>
      </c>
      <c r="E995" s="1159" t="s">
        <v>3329</v>
      </c>
      <c r="F995" s="1159" t="s">
        <v>1000</v>
      </c>
      <c r="G995" s="1165">
        <v>15518.5707015104</v>
      </c>
      <c r="H995" s="1159"/>
      <c r="I995" s="1159" t="s">
        <v>3352</v>
      </c>
      <c r="J995" s="1166"/>
      <c r="K995" s="1167">
        <v>3.5200000000000002E-5</v>
      </c>
      <c r="L995" s="1168">
        <v>3050000</v>
      </c>
      <c r="M995" s="1169" t="s">
        <v>3430</v>
      </c>
      <c r="N995" s="1170">
        <v>9.2433032063913349E-8</v>
      </c>
      <c r="O995" s="1171">
        <v>8.1897233342902935E-4</v>
      </c>
    </row>
    <row r="996" spans="1:15" hidden="1">
      <c r="A996" s="1159" t="s">
        <v>4061</v>
      </c>
      <c r="B996" s="1159" t="s">
        <v>2282</v>
      </c>
      <c r="C996" s="1159" t="s">
        <v>3087</v>
      </c>
      <c r="D996" s="1159" t="s">
        <v>2282</v>
      </c>
      <c r="E996" s="1159" t="s">
        <v>3329</v>
      </c>
      <c r="F996" s="1159" t="s">
        <v>3431</v>
      </c>
      <c r="G996" s="1165">
        <v>310371.414040156</v>
      </c>
      <c r="H996" s="1159"/>
      <c r="I996" s="1159" t="s">
        <v>3352</v>
      </c>
      <c r="J996" s="1166"/>
      <c r="K996" s="1167">
        <v>7.85E-7</v>
      </c>
      <c r="L996" s="1168">
        <v>60300</v>
      </c>
      <c r="M996" s="1169" t="s">
        <v>3430</v>
      </c>
      <c r="N996" s="1170">
        <v>4.122723305255549E-8</v>
      </c>
      <c r="O996" s="1171">
        <v>3.2382971611379227E-4</v>
      </c>
    </row>
    <row r="997" spans="1:15" hidden="1">
      <c r="A997" s="1159" t="s">
        <v>4061</v>
      </c>
      <c r="B997" s="1159" t="s">
        <v>2282</v>
      </c>
      <c r="C997" s="1159" t="s">
        <v>3087</v>
      </c>
      <c r="D997" s="1159" t="s">
        <v>2282</v>
      </c>
      <c r="E997" s="1159" t="s">
        <v>3329</v>
      </c>
      <c r="F997" s="1159" t="s">
        <v>991</v>
      </c>
      <c r="G997" s="1165">
        <v>232778.560516875</v>
      </c>
      <c r="H997" s="1159"/>
      <c r="I997" s="1159" t="s">
        <v>3352</v>
      </c>
      <c r="J997" s="1166"/>
      <c r="K997" s="1167">
        <v>2.9900000000000002E-6</v>
      </c>
      <c r="L997" s="1168">
        <v>6610</v>
      </c>
      <c r="M997" s="1169" t="s">
        <v>3430</v>
      </c>
      <c r="N997" s="1170">
        <v>1.1777333772623744E-7</v>
      </c>
      <c r="O997" s="1171">
        <v>2.6623313723761198E-5</v>
      </c>
    </row>
    <row r="998" spans="1:15" hidden="1">
      <c r="A998" s="1159" t="s">
        <v>4062</v>
      </c>
      <c r="B998" s="1159" t="s">
        <v>2691</v>
      </c>
      <c r="C998" s="1159"/>
      <c r="D998" s="1159"/>
      <c r="E998" s="1159" t="s">
        <v>3315</v>
      </c>
      <c r="F998" s="1159" t="s">
        <v>991</v>
      </c>
      <c r="G998" s="1165">
        <v>2572.5534536197902</v>
      </c>
      <c r="H998" s="1159"/>
      <c r="I998" s="1159" t="s">
        <v>3352</v>
      </c>
      <c r="J998" s="1166"/>
      <c r="K998" s="1167"/>
      <c r="L998" s="1168"/>
      <c r="M998" s="1169" t="s">
        <v>3430</v>
      </c>
      <c r="N998" s="1170" t="s">
        <v>3430</v>
      </c>
      <c r="O998" s="1171" t="s">
        <v>3430</v>
      </c>
    </row>
    <row r="999" spans="1:15" hidden="1">
      <c r="A999" s="1159" t="s">
        <v>4062</v>
      </c>
      <c r="B999" s="1159" t="s">
        <v>2691</v>
      </c>
      <c r="C999" s="1159"/>
      <c r="D999" s="1159"/>
      <c r="E999" s="1159" t="s">
        <v>3315</v>
      </c>
      <c r="F999" s="1159" t="s">
        <v>3431</v>
      </c>
      <c r="G999" s="1165">
        <v>12691.2637041667</v>
      </c>
      <c r="H999" s="1159"/>
      <c r="I999" s="1159" t="s">
        <v>3352</v>
      </c>
      <c r="J999" s="1166"/>
      <c r="K999" s="1167"/>
      <c r="L999" s="1168"/>
      <c r="M999" s="1169" t="s">
        <v>3430</v>
      </c>
      <c r="N999" s="1170" t="s">
        <v>3430</v>
      </c>
      <c r="O999" s="1171" t="s">
        <v>3430</v>
      </c>
    </row>
    <row r="1000" spans="1:15" hidden="1">
      <c r="A1000" s="1159" t="s">
        <v>4062</v>
      </c>
      <c r="B1000" s="1159" t="s">
        <v>2691</v>
      </c>
      <c r="C1000" s="1159"/>
      <c r="D1000" s="1159"/>
      <c r="E1000" s="1159" t="s">
        <v>3315</v>
      </c>
      <c r="F1000" s="1159" t="s">
        <v>1000</v>
      </c>
      <c r="G1000" s="1165">
        <v>171.503563619792</v>
      </c>
      <c r="H1000" s="1159"/>
      <c r="I1000" s="1159" t="s">
        <v>3352</v>
      </c>
      <c r="J1000" s="1166"/>
      <c r="K1000" s="1167"/>
      <c r="L1000" s="1168"/>
      <c r="M1000" s="1169" t="s">
        <v>3430</v>
      </c>
      <c r="N1000" s="1170" t="s">
        <v>3430</v>
      </c>
      <c r="O1000" s="1171" t="s">
        <v>3430</v>
      </c>
    </row>
    <row r="1001" spans="1:15">
      <c r="A1001" s="1159" t="s">
        <v>3438</v>
      </c>
      <c r="B1001" s="1159" t="s">
        <v>2283</v>
      </c>
      <c r="C1001" s="1159" t="s">
        <v>2283</v>
      </c>
      <c r="D1001" s="1159" t="s">
        <v>2283</v>
      </c>
      <c r="E1001" s="1159"/>
      <c r="F1001" s="1159" t="s">
        <v>991</v>
      </c>
      <c r="G1001" s="1165">
        <v>5518856050.4825401</v>
      </c>
      <c r="H1001" s="1159"/>
      <c r="I1001" s="1159" t="s">
        <v>3369</v>
      </c>
      <c r="J1001" s="1166">
        <v>1.34E-5</v>
      </c>
      <c r="K1001" s="1167">
        <v>1.7100000000000001E-7</v>
      </c>
      <c r="L1001" s="1168">
        <v>26.8</v>
      </c>
      <c r="M1001" s="1169">
        <v>0.21935276774958082</v>
      </c>
      <c r="N1001" s="1170">
        <v>1.5969010024064557E-4</v>
      </c>
      <c r="O1001" s="1171">
        <v>1.0579068531771636E-3</v>
      </c>
    </row>
    <row r="1002" spans="1:15" hidden="1">
      <c r="A1002" s="1159" t="s">
        <v>4063</v>
      </c>
      <c r="B1002" s="1159" t="s">
        <v>2692</v>
      </c>
      <c r="C1002" s="1159"/>
      <c r="D1002" s="1159"/>
      <c r="E1002" s="1159" t="s">
        <v>3322</v>
      </c>
      <c r="F1002" s="1159" t="s">
        <v>991</v>
      </c>
      <c r="G1002" s="1165">
        <v>175534.51332872399</v>
      </c>
      <c r="H1002" s="1172"/>
      <c r="I1002" s="1159" t="s">
        <v>3352</v>
      </c>
      <c r="J1002" s="1166"/>
      <c r="K1002" s="1167"/>
      <c r="L1002" s="1168"/>
      <c r="M1002" s="1169" t="s">
        <v>3430</v>
      </c>
      <c r="N1002" s="1170" t="s">
        <v>3430</v>
      </c>
      <c r="O1002" s="1171" t="s">
        <v>3430</v>
      </c>
    </row>
    <row r="1003" spans="1:15" hidden="1">
      <c r="A1003" s="1159" t="s">
        <v>4063</v>
      </c>
      <c r="B1003" s="1159" t="s">
        <v>2692</v>
      </c>
      <c r="C1003" s="1159"/>
      <c r="D1003" s="1159"/>
      <c r="E1003" s="1159" t="s">
        <v>3322</v>
      </c>
      <c r="F1003" s="1159" t="s">
        <v>3431</v>
      </c>
      <c r="G1003" s="1165">
        <v>234046.017731745</v>
      </c>
      <c r="H1003" s="1172"/>
      <c r="I1003" s="1159" t="s">
        <v>3352</v>
      </c>
      <c r="J1003" s="1166"/>
      <c r="K1003" s="1167"/>
      <c r="L1003" s="1168"/>
      <c r="M1003" s="1169" t="s">
        <v>3430</v>
      </c>
      <c r="N1003" s="1170" t="s">
        <v>3430</v>
      </c>
      <c r="O1003" s="1171" t="s">
        <v>3430</v>
      </c>
    </row>
    <row r="1004" spans="1:15" hidden="1">
      <c r="A1004" s="1159" t="s">
        <v>4063</v>
      </c>
      <c r="B1004" s="1159" t="s">
        <v>2692</v>
      </c>
      <c r="C1004" s="1159"/>
      <c r="D1004" s="1159"/>
      <c r="E1004" s="1159" t="s">
        <v>3322</v>
      </c>
      <c r="F1004" s="1159" t="s">
        <v>1000</v>
      </c>
      <c r="G1004" s="1165">
        <v>11702.3008883333</v>
      </c>
      <c r="H1004" s="1172"/>
      <c r="I1004" s="1159" t="s">
        <v>3352</v>
      </c>
      <c r="J1004" s="1166"/>
      <c r="K1004" s="1167"/>
      <c r="L1004" s="1168"/>
      <c r="M1004" s="1169" t="s">
        <v>3430</v>
      </c>
      <c r="N1004" s="1170" t="s">
        <v>3430</v>
      </c>
      <c r="O1004" s="1171" t="s">
        <v>3430</v>
      </c>
    </row>
    <row r="1005" spans="1:15" hidden="1">
      <c r="A1005" s="1159" t="s">
        <v>4064</v>
      </c>
      <c r="B1005" s="1159" t="s">
        <v>2284</v>
      </c>
      <c r="C1005" s="1159" t="s">
        <v>2284</v>
      </c>
      <c r="D1005" s="1159" t="s">
        <v>2284</v>
      </c>
      <c r="E1005" s="1159" t="s">
        <v>3335</v>
      </c>
      <c r="F1005" s="1159" t="s">
        <v>991</v>
      </c>
      <c r="G1005" s="1165">
        <v>14913369.3717592</v>
      </c>
      <c r="H1005" s="1159"/>
      <c r="I1005" s="1159"/>
      <c r="J1005" s="1166"/>
      <c r="K1005" s="1167"/>
      <c r="L1005" s="1168">
        <v>9.08</v>
      </c>
      <c r="M1005" s="1169" t="s">
        <v>3430</v>
      </c>
      <c r="N1005" s="1170" t="s">
        <v>3430</v>
      </c>
      <c r="O1005" s="1171">
        <v>2.3430378004560884E-6</v>
      </c>
    </row>
    <row r="1006" spans="1:15" hidden="1">
      <c r="A1006" s="1159" t="s">
        <v>4065</v>
      </c>
      <c r="B1006" s="1159" t="s">
        <v>2285</v>
      </c>
      <c r="C1006" s="1159" t="s">
        <v>3088</v>
      </c>
      <c r="D1006" s="1159" t="s">
        <v>2285</v>
      </c>
      <c r="E1006" s="1159" t="s">
        <v>3329</v>
      </c>
      <c r="F1006" s="1159" t="s">
        <v>3431</v>
      </c>
      <c r="G1006" s="1165">
        <v>310371.414040156</v>
      </c>
      <c r="H1006" s="1159"/>
      <c r="I1006" s="1159" t="s">
        <v>3352</v>
      </c>
      <c r="J1006" s="1166"/>
      <c r="K1006" s="1167">
        <v>1.48E-6</v>
      </c>
      <c r="L1006" s="1168">
        <v>176</v>
      </c>
      <c r="M1006" s="1169" t="s">
        <v>3430</v>
      </c>
      <c r="N1006" s="1170">
        <v>7.7727776965327545E-8</v>
      </c>
      <c r="O1006" s="1171">
        <v>9.4517462746314167E-7</v>
      </c>
    </row>
    <row r="1007" spans="1:15" hidden="1">
      <c r="A1007" s="1159" t="s">
        <v>4065</v>
      </c>
      <c r="B1007" s="1159" t="s">
        <v>2285</v>
      </c>
      <c r="C1007" s="1159" t="s">
        <v>3088</v>
      </c>
      <c r="D1007" s="1159" t="s">
        <v>2285</v>
      </c>
      <c r="E1007" s="1159" t="s">
        <v>3329</v>
      </c>
      <c r="F1007" s="1159" t="s">
        <v>1000</v>
      </c>
      <c r="G1007" s="1165">
        <v>15518.5707015104</v>
      </c>
      <c r="H1007" s="1159"/>
      <c r="I1007" s="1159" t="s">
        <v>3352</v>
      </c>
      <c r="J1007" s="1166"/>
      <c r="K1007" s="1167">
        <v>6.2299999999999996E-6</v>
      </c>
      <c r="L1007" s="1168">
        <v>743</v>
      </c>
      <c r="M1007" s="1169" t="s">
        <v>3430</v>
      </c>
      <c r="N1007" s="1170">
        <v>1.6359596299948299E-8</v>
      </c>
      <c r="O1007" s="1171">
        <v>1.9950703073369472E-7</v>
      </c>
    </row>
    <row r="1008" spans="1:15" hidden="1">
      <c r="A1008" s="1159" t="s">
        <v>4065</v>
      </c>
      <c r="B1008" s="1159" t="s">
        <v>2285</v>
      </c>
      <c r="C1008" s="1159" t="s">
        <v>3088</v>
      </c>
      <c r="D1008" s="1159" t="s">
        <v>2285</v>
      </c>
      <c r="E1008" s="1159" t="s">
        <v>3329</v>
      </c>
      <c r="F1008" s="1159" t="s">
        <v>991</v>
      </c>
      <c r="G1008" s="1165">
        <v>232778.560516875</v>
      </c>
      <c r="H1008" s="1159"/>
      <c r="I1008" s="1159" t="s">
        <v>3352</v>
      </c>
      <c r="J1008" s="1166"/>
      <c r="K1008" s="1167">
        <v>2.0899999999999999E-6</v>
      </c>
      <c r="L1008" s="1168">
        <v>24.7</v>
      </c>
      <c r="M1008" s="1169" t="s">
        <v>3430</v>
      </c>
      <c r="N1008" s="1170">
        <v>8.2323169179878332E-8</v>
      </c>
      <c r="O1008" s="1171">
        <v>9.9484999845219599E-8</v>
      </c>
    </row>
    <row r="1009" spans="1:15" hidden="1">
      <c r="A1009" s="1159" t="s">
        <v>4066</v>
      </c>
      <c r="B1009" s="1159" t="s">
        <v>2693</v>
      </c>
      <c r="C1009" s="1159"/>
      <c r="D1009" s="1159"/>
      <c r="E1009" s="1159" t="s">
        <v>3319</v>
      </c>
      <c r="F1009" s="1159" t="s">
        <v>991</v>
      </c>
      <c r="G1009" s="1165">
        <v>9973246.1101562493</v>
      </c>
      <c r="H1009" s="1172"/>
      <c r="I1009" s="1159" t="s">
        <v>3352</v>
      </c>
      <c r="J1009" s="1166"/>
      <c r="K1009" s="1167"/>
      <c r="L1009" s="1168"/>
      <c r="M1009" s="1169" t="s">
        <v>3430</v>
      </c>
      <c r="N1009" s="1170" t="s">
        <v>3430</v>
      </c>
      <c r="O1009" s="1171" t="s">
        <v>3430</v>
      </c>
    </row>
    <row r="1010" spans="1:15" hidden="1">
      <c r="A1010" s="1159" t="s">
        <v>4066</v>
      </c>
      <c r="B1010" s="1159" t="s">
        <v>2693</v>
      </c>
      <c r="C1010" s="1159"/>
      <c r="D1010" s="1159"/>
      <c r="E1010" s="1159" t="s">
        <v>3319</v>
      </c>
      <c r="F1010" s="1159" t="s">
        <v>3431</v>
      </c>
      <c r="G1010" s="1165">
        <v>13297661.4799479</v>
      </c>
      <c r="H1010" s="1172"/>
      <c r="I1010" s="1159" t="s">
        <v>3352</v>
      </c>
      <c r="J1010" s="1166"/>
      <c r="K1010" s="1167"/>
      <c r="L1010" s="1168"/>
      <c r="M1010" s="1169" t="s">
        <v>3430</v>
      </c>
      <c r="N1010" s="1170" t="s">
        <v>3430</v>
      </c>
      <c r="O1010" s="1171" t="s">
        <v>3430</v>
      </c>
    </row>
    <row r="1011" spans="1:15" hidden="1">
      <c r="A1011" s="1159" t="s">
        <v>4066</v>
      </c>
      <c r="B1011" s="1159" t="s">
        <v>2693</v>
      </c>
      <c r="C1011" s="1159"/>
      <c r="D1011" s="1159"/>
      <c r="E1011" s="1159" t="s">
        <v>3319</v>
      </c>
      <c r="F1011" s="1159" t="s">
        <v>1000</v>
      </c>
      <c r="G1011" s="1165">
        <v>664883.07401041698</v>
      </c>
      <c r="H1011" s="1172"/>
      <c r="I1011" s="1159" t="s">
        <v>3352</v>
      </c>
      <c r="J1011" s="1166"/>
      <c r="K1011" s="1167"/>
      <c r="L1011" s="1168"/>
      <c r="M1011" s="1169" t="s">
        <v>3430</v>
      </c>
      <c r="N1011" s="1170" t="s">
        <v>3430</v>
      </c>
      <c r="O1011" s="1171" t="s">
        <v>3430</v>
      </c>
    </row>
    <row r="1012" spans="1:15" hidden="1">
      <c r="A1012" s="1159" t="s">
        <v>4067</v>
      </c>
      <c r="B1012" s="1159" t="s">
        <v>2286</v>
      </c>
      <c r="C1012" s="1159" t="s">
        <v>3089</v>
      </c>
      <c r="D1012" s="1159" t="s">
        <v>2286</v>
      </c>
      <c r="E1012" s="1159" t="s">
        <v>3329</v>
      </c>
      <c r="F1012" s="1159" t="s">
        <v>1000</v>
      </c>
      <c r="G1012" s="1165">
        <v>30192.418503463501</v>
      </c>
      <c r="H1012" s="1159"/>
      <c r="I1012" s="1159" t="s">
        <v>3352</v>
      </c>
      <c r="J1012" s="1166"/>
      <c r="K1012" s="1167"/>
      <c r="L1012" s="1168">
        <v>5510</v>
      </c>
      <c r="M1012" s="1169" t="s">
        <v>3430</v>
      </c>
      <c r="N1012" s="1170" t="s">
        <v>3430</v>
      </c>
      <c r="O1012" s="1171">
        <v>2.878506229623244E-6</v>
      </c>
    </row>
    <row r="1013" spans="1:15" hidden="1">
      <c r="A1013" s="1159" t="s">
        <v>4067</v>
      </c>
      <c r="B1013" s="1159" t="s">
        <v>2286</v>
      </c>
      <c r="C1013" s="1159" t="s">
        <v>3089</v>
      </c>
      <c r="D1013" s="1159" t="s">
        <v>2286</v>
      </c>
      <c r="E1013" s="1159" t="s">
        <v>3329</v>
      </c>
      <c r="F1013" s="1159" t="s">
        <v>991</v>
      </c>
      <c r="G1013" s="1165">
        <v>452886.27756249998</v>
      </c>
      <c r="H1013" s="1159"/>
      <c r="I1013" s="1159" t="s">
        <v>3352</v>
      </c>
      <c r="J1013" s="1166"/>
      <c r="K1013" s="1167"/>
      <c r="L1013" s="1168">
        <v>59.6</v>
      </c>
      <c r="M1013" s="1169" t="s">
        <v>3430</v>
      </c>
      <c r="N1013" s="1170" t="s">
        <v>3430</v>
      </c>
      <c r="O1013" s="1171">
        <v>4.6703894180455769E-7</v>
      </c>
    </row>
    <row r="1014" spans="1:15" hidden="1">
      <c r="A1014" s="1159" t="s">
        <v>4067</v>
      </c>
      <c r="B1014" s="1159" t="s">
        <v>2286</v>
      </c>
      <c r="C1014" s="1159" t="s">
        <v>3089</v>
      </c>
      <c r="D1014" s="1159" t="s">
        <v>2286</v>
      </c>
      <c r="E1014" s="1159" t="s">
        <v>3329</v>
      </c>
      <c r="F1014" s="1159" t="s">
        <v>3431</v>
      </c>
      <c r="G1014" s="1165">
        <v>603848.37005468702</v>
      </c>
      <c r="H1014" s="1159"/>
      <c r="I1014" s="1159" t="s">
        <v>3352</v>
      </c>
      <c r="J1014" s="1166"/>
      <c r="K1014" s="1167"/>
      <c r="L1014" s="1168">
        <v>10.7</v>
      </c>
      <c r="M1014" s="1169" t="s">
        <v>3430</v>
      </c>
      <c r="N1014" s="1170" t="s">
        <v>3430</v>
      </c>
      <c r="O1014" s="1171">
        <v>1.1179679367050776E-7</v>
      </c>
    </row>
    <row r="1015" spans="1:15" hidden="1">
      <c r="A1015" s="1159" t="s">
        <v>3464</v>
      </c>
      <c r="B1015" s="1159" t="s">
        <v>2287</v>
      </c>
      <c r="C1015" s="1159" t="s">
        <v>3090</v>
      </c>
      <c r="D1015" s="1159" t="s">
        <v>2287</v>
      </c>
      <c r="E1015" s="1159"/>
      <c r="F1015" s="1159" t="s">
        <v>991</v>
      </c>
      <c r="G1015" s="1165">
        <v>242773619.21702099</v>
      </c>
      <c r="H1015" s="1159"/>
      <c r="I1015" s="1159"/>
      <c r="J1015" s="1166">
        <v>3.2100000000000001E-5</v>
      </c>
      <c r="K1015" s="1167">
        <v>3.58E-6</v>
      </c>
      <c r="L1015" s="1168">
        <v>2.5600000000000002E-3</v>
      </c>
      <c r="M1015" s="1169">
        <v>2.3115100125895759E-2</v>
      </c>
      <c r="N1015" s="1170">
        <v>1.4706771204291356E-4</v>
      </c>
      <c r="O1015" s="1171">
        <v>4.2217741064826646E-6</v>
      </c>
    </row>
    <row r="1016" spans="1:15" hidden="1">
      <c r="A1016" s="1159" t="s">
        <v>4069</v>
      </c>
      <c r="B1016" s="1159" t="s">
        <v>2694</v>
      </c>
      <c r="C1016" s="1159"/>
      <c r="D1016" s="1159"/>
      <c r="E1016" s="1159" t="s">
        <v>3322</v>
      </c>
      <c r="F1016" s="1159" t="s">
        <v>991</v>
      </c>
      <c r="G1016" s="1165">
        <v>175534.51332872399</v>
      </c>
      <c r="H1016" s="1172"/>
      <c r="I1016" s="1159" t="s">
        <v>3352</v>
      </c>
      <c r="J1016" s="1166"/>
      <c r="K1016" s="1167"/>
      <c r="L1016" s="1168"/>
      <c r="M1016" s="1169" t="s">
        <v>3430</v>
      </c>
      <c r="N1016" s="1170" t="s">
        <v>3430</v>
      </c>
      <c r="O1016" s="1171" t="s">
        <v>3430</v>
      </c>
    </row>
    <row r="1017" spans="1:15" hidden="1">
      <c r="A1017" s="1159" t="s">
        <v>4069</v>
      </c>
      <c r="B1017" s="1159" t="s">
        <v>2694</v>
      </c>
      <c r="C1017" s="1159"/>
      <c r="D1017" s="1159"/>
      <c r="E1017" s="1159" t="s">
        <v>3322</v>
      </c>
      <c r="F1017" s="1159" t="s">
        <v>3431</v>
      </c>
      <c r="G1017" s="1165">
        <v>234046.017731745</v>
      </c>
      <c r="H1017" s="1172"/>
      <c r="I1017" s="1159" t="s">
        <v>3352</v>
      </c>
      <c r="J1017" s="1166"/>
      <c r="K1017" s="1167"/>
      <c r="L1017" s="1168"/>
      <c r="M1017" s="1169" t="s">
        <v>3430</v>
      </c>
      <c r="N1017" s="1170" t="s">
        <v>3430</v>
      </c>
      <c r="O1017" s="1171" t="s">
        <v>3430</v>
      </c>
    </row>
    <row r="1018" spans="1:15" hidden="1">
      <c r="A1018" s="1159" t="s">
        <v>4069</v>
      </c>
      <c r="B1018" s="1159" t="s">
        <v>2694</v>
      </c>
      <c r="C1018" s="1159"/>
      <c r="D1018" s="1159"/>
      <c r="E1018" s="1159" t="s">
        <v>3322</v>
      </c>
      <c r="F1018" s="1159" t="s">
        <v>1000</v>
      </c>
      <c r="G1018" s="1165">
        <v>11702.3008883333</v>
      </c>
      <c r="H1018" s="1172"/>
      <c r="I1018" s="1159" t="s">
        <v>3352</v>
      </c>
      <c r="J1018" s="1166"/>
      <c r="K1018" s="1167"/>
      <c r="L1018" s="1168"/>
      <c r="M1018" s="1169" t="s">
        <v>3430</v>
      </c>
      <c r="N1018" s="1170" t="s">
        <v>3430</v>
      </c>
      <c r="O1018" s="1171" t="s">
        <v>3430</v>
      </c>
    </row>
    <row r="1019" spans="1:15" hidden="1">
      <c r="A1019" s="1159" t="s">
        <v>4150</v>
      </c>
      <c r="B1019" s="1159" t="s">
        <v>2288</v>
      </c>
      <c r="C1019" s="1159" t="s">
        <v>3091</v>
      </c>
      <c r="D1019" s="1159" t="s">
        <v>2288</v>
      </c>
      <c r="E1019" s="1159"/>
      <c r="F1019" s="1159" t="s">
        <v>991</v>
      </c>
      <c r="G1019" s="1165">
        <v>11398814.954378201</v>
      </c>
      <c r="H1019" s="1159"/>
      <c r="I1019" s="1159"/>
      <c r="J1019" s="1166">
        <v>4.3500000000000001E-9</v>
      </c>
      <c r="K1019" s="1167">
        <v>1.5E-6</v>
      </c>
      <c r="L1019" s="1168">
        <v>2.99</v>
      </c>
      <c r="M1019" s="1169">
        <v>1.4707478231914456E-7</v>
      </c>
      <c r="N1019" s="1170">
        <v>2.893235459945288E-6</v>
      </c>
      <c r="O1019" s="1171" t="s">
        <v>3430</v>
      </c>
    </row>
    <row r="1020" spans="1:15" hidden="1">
      <c r="A1020" s="1159" t="s">
        <v>4071</v>
      </c>
      <c r="B1020" s="1159" t="s">
        <v>2289</v>
      </c>
      <c r="C1020" s="1159" t="s">
        <v>3092</v>
      </c>
      <c r="D1020" s="1159" t="s">
        <v>2289</v>
      </c>
      <c r="E1020" s="1159" t="s">
        <v>3329</v>
      </c>
      <c r="F1020" s="1159" t="s">
        <v>3431</v>
      </c>
      <c r="G1020" s="1165">
        <v>10230019.9393229</v>
      </c>
      <c r="H1020" s="1159"/>
      <c r="I1020" s="1159" t="s">
        <v>3352</v>
      </c>
      <c r="J1020" s="1166"/>
      <c r="K1020" s="1167">
        <v>7.3399999999999996E-8</v>
      </c>
      <c r="L1020" s="1168">
        <v>16.8</v>
      </c>
      <c r="M1020" s="1169" t="s">
        <v>3430</v>
      </c>
      <c r="N1020" s="1170">
        <v>1.2705897772202237E-7</v>
      </c>
      <c r="O1020" s="1171">
        <v>2.973743008910838E-6</v>
      </c>
    </row>
    <row r="1021" spans="1:15" hidden="1">
      <c r="A1021" s="1159" t="s">
        <v>4071</v>
      </c>
      <c r="B1021" s="1159" t="s">
        <v>2289</v>
      </c>
      <c r="C1021" s="1159" t="s">
        <v>3092</v>
      </c>
      <c r="D1021" s="1159" t="s">
        <v>2289</v>
      </c>
      <c r="E1021" s="1159" t="s">
        <v>3329</v>
      </c>
      <c r="F1021" s="1159" t="s">
        <v>1000</v>
      </c>
      <c r="G1021" s="1165">
        <v>177319.149296875</v>
      </c>
      <c r="H1021" s="1159"/>
      <c r="I1021" s="1159" t="s">
        <v>3352</v>
      </c>
      <c r="J1021" s="1166"/>
      <c r="K1021" s="1167">
        <v>2.52E-6</v>
      </c>
      <c r="L1021" s="1168">
        <v>579</v>
      </c>
      <c r="M1021" s="1169" t="s">
        <v>3430</v>
      </c>
      <c r="N1021" s="1170">
        <v>7.5611698956801037E-8</v>
      </c>
      <c r="O1021" s="1171">
        <v>1.7764454456653794E-6</v>
      </c>
    </row>
    <row r="1022" spans="1:15" hidden="1">
      <c r="A1022" s="1159" t="s">
        <v>4071</v>
      </c>
      <c r="B1022" s="1159" t="s">
        <v>2289</v>
      </c>
      <c r="C1022" s="1159" t="s">
        <v>3092</v>
      </c>
      <c r="D1022" s="1159" t="s">
        <v>2289</v>
      </c>
      <c r="E1022" s="1159" t="s">
        <v>3329</v>
      </c>
      <c r="F1022" s="1159" t="s">
        <v>991</v>
      </c>
      <c r="G1022" s="1165">
        <v>2659787.2395833302</v>
      </c>
      <c r="H1022" s="1159"/>
      <c r="I1022" s="1159" t="s">
        <v>3352</v>
      </c>
      <c r="J1022" s="1166"/>
      <c r="K1022" s="1167">
        <v>1.1999999999999999E-6</v>
      </c>
      <c r="L1022" s="1168">
        <v>12.5</v>
      </c>
      <c r="M1022" s="1169" t="s">
        <v>3430</v>
      </c>
      <c r="N1022" s="1170">
        <v>5.400835640035891E-7</v>
      </c>
      <c r="O1022" s="1171">
        <v>5.7527378424622475E-7</v>
      </c>
    </row>
    <row r="1023" spans="1:15" hidden="1">
      <c r="A1023" s="1159" t="s">
        <v>4072</v>
      </c>
      <c r="B1023" s="1159" t="s">
        <v>2290</v>
      </c>
      <c r="C1023" s="1159" t="s">
        <v>2290</v>
      </c>
      <c r="D1023" s="1159" t="s">
        <v>2290</v>
      </c>
      <c r="E1023" s="1159"/>
      <c r="F1023" s="1159" t="s">
        <v>991</v>
      </c>
      <c r="G1023" s="1165">
        <v>16013053.6480048</v>
      </c>
      <c r="H1023" s="1159"/>
      <c r="I1023" s="1159"/>
      <c r="J1023" s="1166"/>
      <c r="K1023" s="1167"/>
      <c r="L1023" s="1168">
        <v>4.92</v>
      </c>
      <c r="M1023" s="1169" t="s">
        <v>3430</v>
      </c>
      <c r="N1023" s="1170" t="s">
        <v>3430</v>
      </c>
      <c r="O1023" s="1171">
        <v>1.3631917012030975E-6</v>
      </c>
    </row>
    <row r="1024" spans="1:15" hidden="1">
      <c r="A1024" s="1159" t="s">
        <v>4073</v>
      </c>
      <c r="B1024" s="1159" t="s">
        <v>2291</v>
      </c>
      <c r="C1024" s="1159" t="s">
        <v>3093</v>
      </c>
      <c r="D1024" s="1159" t="s">
        <v>2291</v>
      </c>
      <c r="E1024" s="1159" t="s">
        <v>3329</v>
      </c>
      <c r="F1024" s="1159" t="s">
        <v>3431</v>
      </c>
      <c r="G1024" s="1165">
        <v>324039204.10257602</v>
      </c>
      <c r="H1024" s="1159"/>
      <c r="I1024" s="1159" t="s">
        <v>3352</v>
      </c>
      <c r="J1024" s="1166"/>
      <c r="K1024" s="1167">
        <v>5.1900000000000002E-8</v>
      </c>
      <c r="L1024" s="1168">
        <v>104</v>
      </c>
      <c r="M1024" s="1169" t="s">
        <v>3430</v>
      </c>
      <c r="N1024" s="1170">
        <v>2.8457564662476303E-6</v>
      </c>
      <c r="O1024" s="1171">
        <v>5.8310742053525476E-4</v>
      </c>
    </row>
    <row r="1025" spans="1:15" hidden="1">
      <c r="A1025" s="1159" t="s">
        <v>4073</v>
      </c>
      <c r="B1025" s="1159" t="s">
        <v>2291</v>
      </c>
      <c r="C1025" s="1159" t="s">
        <v>3093</v>
      </c>
      <c r="D1025" s="1159" t="s">
        <v>2291</v>
      </c>
      <c r="E1025" s="1159" t="s">
        <v>3329</v>
      </c>
      <c r="F1025" s="1159" t="s">
        <v>1000</v>
      </c>
      <c r="G1025" s="1165">
        <v>4908465.5679886499</v>
      </c>
      <c r="H1025" s="1159"/>
      <c r="I1025" s="1159" t="s">
        <v>3352</v>
      </c>
      <c r="J1025" s="1166"/>
      <c r="K1025" s="1167">
        <v>1.6E-7</v>
      </c>
      <c r="L1025" s="1168">
        <v>321</v>
      </c>
      <c r="M1025" s="1169" t="s">
        <v>3430</v>
      </c>
      <c r="N1025" s="1170">
        <v>1.3289191146800158E-7</v>
      </c>
      <c r="O1025" s="1171">
        <v>2.726267418558346E-5</v>
      </c>
    </row>
    <row r="1026" spans="1:15" hidden="1">
      <c r="A1026" s="1159" t="s">
        <v>4073</v>
      </c>
      <c r="B1026" s="1159" t="s">
        <v>2291</v>
      </c>
      <c r="C1026" s="1159" t="s">
        <v>3093</v>
      </c>
      <c r="D1026" s="1159" t="s">
        <v>2291</v>
      </c>
      <c r="E1026" s="1159" t="s">
        <v>3329</v>
      </c>
      <c r="F1026" s="1159" t="s">
        <v>991</v>
      </c>
      <c r="G1026" s="1165">
        <v>73626983.521263003</v>
      </c>
      <c r="H1026" s="1159"/>
      <c r="I1026" s="1159" t="s">
        <v>3352</v>
      </c>
      <c r="J1026" s="1166"/>
      <c r="K1026" s="1167">
        <v>5.7900000000000002E-8</v>
      </c>
      <c r="L1026" s="1168">
        <v>14.1</v>
      </c>
      <c r="M1026" s="1169" t="s">
        <v>3430</v>
      </c>
      <c r="N1026" s="1170">
        <v>7.2135390695128827E-7</v>
      </c>
      <c r="O1026" s="1171">
        <v>1.7962790001131297E-5</v>
      </c>
    </row>
    <row r="1027" spans="1:15" hidden="1">
      <c r="A1027" s="1159" t="s">
        <v>4074</v>
      </c>
      <c r="B1027" s="1159" t="s">
        <v>2695</v>
      </c>
      <c r="C1027" s="1159"/>
      <c r="D1027" s="1159"/>
      <c r="E1027" s="1159" t="s">
        <v>3319</v>
      </c>
      <c r="F1027" s="1159" t="s">
        <v>991</v>
      </c>
      <c r="G1027" s="1165">
        <v>226594.541818828</v>
      </c>
      <c r="H1027" s="1172"/>
      <c r="I1027" s="1159" t="s">
        <v>3352</v>
      </c>
      <c r="J1027" s="1166"/>
      <c r="K1027" s="1167"/>
      <c r="L1027" s="1168"/>
      <c r="M1027" s="1169" t="s">
        <v>3430</v>
      </c>
      <c r="N1027" s="1170" t="s">
        <v>3430</v>
      </c>
      <c r="O1027" s="1171" t="s">
        <v>3430</v>
      </c>
    </row>
    <row r="1028" spans="1:15" hidden="1">
      <c r="A1028" s="1159" t="s">
        <v>4074</v>
      </c>
      <c r="B1028" s="1159" t="s">
        <v>2695</v>
      </c>
      <c r="C1028" s="1159"/>
      <c r="D1028" s="1159"/>
      <c r="E1028" s="1159" t="s">
        <v>3319</v>
      </c>
      <c r="F1028" s="1159" t="s">
        <v>3431</v>
      </c>
      <c r="G1028" s="1165">
        <v>302126.05575843703</v>
      </c>
      <c r="H1028" s="1172"/>
      <c r="I1028" s="1159" t="s">
        <v>3352</v>
      </c>
      <c r="J1028" s="1166"/>
      <c r="K1028" s="1167"/>
      <c r="L1028" s="1168"/>
      <c r="M1028" s="1169" t="s">
        <v>3430</v>
      </c>
      <c r="N1028" s="1170" t="s">
        <v>3430</v>
      </c>
      <c r="O1028" s="1171" t="s">
        <v>3430</v>
      </c>
    </row>
    <row r="1029" spans="1:15" hidden="1">
      <c r="A1029" s="1159" t="s">
        <v>4074</v>
      </c>
      <c r="B1029" s="1159" t="s">
        <v>2695</v>
      </c>
      <c r="C1029" s="1159"/>
      <c r="D1029" s="1159"/>
      <c r="E1029" s="1159" t="s">
        <v>3319</v>
      </c>
      <c r="F1029" s="1159" t="s">
        <v>1000</v>
      </c>
      <c r="G1029" s="1165">
        <v>15106.3027878385</v>
      </c>
      <c r="H1029" s="1172"/>
      <c r="I1029" s="1159" t="s">
        <v>3352</v>
      </c>
      <c r="J1029" s="1166"/>
      <c r="K1029" s="1167"/>
      <c r="L1029" s="1168"/>
      <c r="M1029" s="1169" t="s">
        <v>3430</v>
      </c>
      <c r="N1029" s="1170" t="s">
        <v>3430</v>
      </c>
      <c r="O1029" s="1171" t="s">
        <v>3430</v>
      </c>
    </row>
    <row r="1030" spans="1:15" hidden="1">
      <c r="A1030" s="1159" t="s">
        <v>3750</v>
      </c>
      <c r="B1030" s="1159" t="s">
        <v>2696</v>
      </c>
      <c r="C1030" s="1159"/>
      <c r="D1030" s="1159"/>
      <c r="E1030" s="1159"/>
      <c r="F1030" s="1159" t="s">
        <v>1000</v>
      </c>
      <c r="G1030" s="1165">
        <v>82949137.333426803</v>
      </c>
      <c r="H1030" s="1159" t="s">
        <v>3751</v>
      </c>
      <c r="I1030" s="1159"/>
      <c r="J1030" s="1166"/>
      <c r="K1030" s="1167"/>
      <c r="L1030" s="1168"/>
      <c r="M1030" s="1169" t="s">
        <v>3430</v>
      </c>
      <c r="N1030" s="1170" t="s">
        <v>3430</v>
      </c>
      <c r="O1030" s="1171" t="s">
        <v>3430</v>
      </c>
    </row>
    <row r="1031" spans="1:15" hidden="1">
      <c r="A1031" s="1159" t="s">
        <v>3750</v>
      </c>
      <c r="B1031" s="1159" t="s">
        <v>2696</v>
      </c>
      <c r="C1031" s="1159"/>
      <c r="D1031" s="1159"/>
      <c r="E1031" s="1159"/>
      <c r="F1031" s="1159" t="s">
        <v>3431</v>
      </c>
      <c r="G1031" s="1165">
        <v>57468.4</v>
      </c>
      <c r="H1031" s="1159"/>
      <c r="I1031" s="1159"/>
      <c r="J1031" s="1166"/>
      <c r="K1031" s="1167"/>
      <c r="L1031" s="1168"/>
      <c r="M1031" s="1169" t="s">
        <v>3430</v>
      </c>
      <c r="N1031" s="1170" t="s">
        <v>3430</v>
      </c>
      <c r="O1031" s="1171" t="s">
        <v>3430</v>
      </c>
    </row>
    <row r="1032" spans="1:15" hidden="1">
      <c r="A1032" s="1159" t="s">
        <v>4075</v>
      </c>
      <c r="B1032" s="1159" t="s">
        <v>455</v>
      </c>
      <c r="C1032" s="1159"/>
      <c r="D1032" s="1159"/>
      <c r="E1032" s="1159"/>
      <c r="F1032" s="1159" t="s">
        <v>991</v>
      </c>
      <c r="G1032" s="1165">
        <v>4810000</v>
      </c>
      <c r="H1032" s="1159"/>
      <c r="I1032" s="1159" t="s">
        <v>4076</v>
      </c>
      <c r="J1032" s="1166"/>
      <c r="K1032" s="1167"/>
      <c r="L1032" s="1168"/>
      <c r="M1032" s="1169" t="s">
        <v>3430</v>
      </c>
      <c r="N1032" s="1170" t="s">
        <v>3430</v>
      </c>
      <c r="O1032" s="1171" t="s">
        <v>3430</v>
      </c>
    </row>
    <row r="1033" spans="1:15" hidden="1">
      <c r="A1033" s="1159" t="s">
        <v>4077</v>
      </c>
      <c r="B1033" s="1159" t="s">
        <v>2697</v>
      </c>
      <c r="C1033" s="1159"/>
      <c r="D1033" s="1159"/>
      <c r="E1033" s="1159" t="s">
        <v>3343</v>
      </c>
      <c r="F1033" s="1159" t="s">
        <v>991</v>
      </c>
      <c r="G1033" s="1165">
        <v>287165.31956276001</v>
      </c>
      <c r="H1033" s="1172"/>
      <c r="I1033" s="1159" t="s">
        <v>3352</v>
      </c>
      <c r="J1033" s="1166"/>
      <c r="K1033" s="1167"/>
      <c r="L1033" s="1168"/>
      <c r="M1033" s="1169" t="s">
        <v>3430</v>
      </c>
      <c r="N1033" s="1170" t="s">
        <v>3430</v>
      </c>
      <c r="O1033" s="1171" t="s">
        <v>3430</v>
      </c>
    </row>
    <row r="1034" spans="1:15" hidden="1">
      <c r="A1034" s="1159" t="s">
        <v>4077</v>
      </c>
      <c r="B1034" s="1159" t="s">
        <v>2697</v>
      </c>
      <c r="C1034" s="1159"/>
      <c r="D1034" s="1159"/>
      <c r="E1034" s="1159" t="s">
        <v>3343</v>
      </c>
      <c r="F1034" s="1159" t="s">
        <v>3431</v>
      </c>
      <c r="G1034" s="1165">
        <v>1416632.46192083</v>
      </c>
      <c r="H1034" s="1172"/>
      <c r="I1034" s="1159" t="s">
        <v>3352</v>
      </c>
      <c r="J1034" s="1166"/>
      <c r="K1034" s="1167"/>
      <c r="L1034" s="1168"/>
      <c r="M1034" s="1169" t="s">
        <v>3430</v>
      </c>
      <c r="N1034" s="1170" t="s">
        <v>3430</v>
      </c>
      <c r="O1034" s="1171" t="s">
        <v>3430</v>
      </c>
    </row>
    <row r="1035" spans="1:15" hidden="1">
      <c r="A1035" s="1159" t="s">
        <v>4077</v>
      </c>
      <c r="B1035" s="1159" t="s">
        <v>2697</v>
      </c>
      <c r="C1035" s="1159"/>
      <c r="D1035" s="1159"/>
      <c r="E1035" s="1159" t="s">
        <v>3343</v>
      </c>
      <c r="F1035" s="1159" t="s">
        <v>1000</v>
      </c>
      <c r="G1035" s="1165">
        <v>19144.3546376042</v>
      </c>
      <c r="H1035" s="1172"/>
      <c r="I1035" s="1159" t="s">
        <v>3352</v>
      </c>
      <c r="J1035" s="1166"/>
      <c r="K1035" s="1167"/>
      <c r="L1035" s="1168"/>
      <c r="M1035" s="1169" t="s">
        <v>3430</v>
      </c>
      <c r="N1035" s="1170" t="s">
        <v>3430</v>
      </c>
      <c r="O1035" s="1171" t="s">
        <v>3430</v>
      </c>
    </row>
    <row r="1036" spans="1:15" hidden="1">
      <c r="A1036" s="1159" t="s">
        <v>4078</v>
      </c>
      <c r="B1036" s="1159" t="s">
        <v>2698</v>
      </c>
      <c r="C1036" s="1159"/>
      <c r="D1036" s="1159"/>
      <c r="E1036" s="1159" t="s">
        <v>3315</v>
      </c>
      <c r="F1036" s="1159" t="s">
        <v>991</v>
      </c>
      <c r="G1036" s="1165">
        <v>255399.004985156</v>
      </c>
      <c r="H1036" s="1172"/>
      <c r="I1036" s="1159" t="s">
        <v>3352</v>
      </c>
      <c r="J1036" s="1166"/>
      <c r="K1036" s="1167"/>
      <c r="L1036" s="1168"/>
      <c r="M1036" s="1169" t="s">
        <v>3430</v>
      </c>
      <c r="N1036" s="1170" t="s">
        <v>3430</v>
      </c>
      <c r="O1036" s="1171" t="s">
        <v>3430</v>
      </c>
    </row>
    <row r="1037" spans="1:15" hidden="1">
      <c r="A1037" s="1159" t="s">
        <v>4078</v>
      </c>
      <c r="B1037" s="1159" t="s">
        <v>2698</v>
      </c>
      <c r="C1037" s="1159"/>
      <c r="D1037" s="1159"/>
      <c r="E1037" s="1159" t="s">
        <v>3315</v>
      </c>
      <c r="F1037" s="1159" t="s">
        <v>3431</v>
      </c>
      <c r="G1037" s="1165">
        <v>1259918.6433453099</v>
      </c>
      <c r="H1037" s="1172"/>
      <c r="I1037" s="1159" t="s">
        <v>3352</v>
      </c>
      <c r="J1037" s="1166"/>
      <c r="K1037" s="1167"/>
      <c r="L1037" s="1168"/>
      <c r="M1037" s="1169" t="s">
        <v>3430</v>
      </c>
      <c r="N1037" s="1170" t="s">
        <v>3430</v>
      </c>
      <c r="O1037" s="1171" t="s">
        <v>3430</v>
      </c>
    </row>
    <row r="1038" spans="1:15" hidden="1">
      <c r="A1038" s="1159" t="s">
        <v>4078</v>
      </c>
      <c r="B1038" s="1159" t="s">
        <v>2698</v>
      </c>
      <c r="C1038" s="1159"/>
      <c r="D1038" s="1159"/>
      <c r="E1038" s="1159" t="s">
        <v>3315</v>
      </c>
      <c r="F1038" s="1159" t="s">
        <v>1000</v>
      </c>
      <c r="G1038" s="1165">
        <v>17026.600332343802</v>
      </c>
      <c r="H1038" s="1172"/>
      <c r="I1038" s="1159" t="s">
        <v>3352</v>
      </c>
      <c r="J1038" s="1166"/>
      <c r="K1038" s="1167"/>
      <c r="L1038" s="1168"/>
      <c r="M1038" s="1169" t="s">
        <v>3430</v>
      </c>
      <c r="N1038" s="1170" t="s">
        <v>3430</v>
      </c>
      <c r="O1038" s="1171" t="s">
        <v>3430</v>
      </c>
    </row>
    <row r="1039" spans="1:15" hidden="1">
      <c r="A1039" s="1159" t="s">
        <v>3873</v>
      </c>
      <c r="B1039" s="1159" t="s">
        <v>5</v>
      </c>
      <c r="C1039" s="1159" t="s">
        <v>5</v>
      </c>
      <c r="D1039" s="1159" t="s">
        <v>5</v>
      </c>
      <c r="E1039" s="1159"/>
      <c r="F1039" s="1159" t="s">
        <v>991</v>
      </c>
      <c r="G1039" s="1165">
        <v>55000000</v>
      </c>
      <c r="H1039" s="1159"/>
      <c r="I1039" s="1159" t="s">
        <v>3370</v>
      </c>
      <c r="J1039" s="1166">
        <v>4.5599999999999998E-8</v>
      </c>
      <c r="K1039" s="1167"/>
      <c r="L1039" s="1168"/>
      <c r="M1039" s="1169">
        <v>7.4390381511320256E-6</v>
      </c>
      <c r="N1039" s="1170" t="s">
        <v>3430</v>
      </c>
      <c r="O1039" s="1171">
        <v>9.5114561125615542E-4</v>
      </c>
    </row>
    <row r="1040" spans="1:15" hidden="1">
      <c r="A1040" s="1159" t="s">
        <v>4079</v>
      </c>
      <c r="B1040" s="1159" t="s">
        <v>6</v>
      </c>
      <c r="C1040" s="1159" t="s">
        <v>6</v>
      </c>
      <c r="D1040" s="1159"/>
      <c r="E1040" s="1159"/>
      <c r="F1040" s="1159" t="s">
        <v>991</v>
      </c>
      <c r="G1040" s="1165">
        <v>40000000</v>
      </c>
      <c r="H1040" s="1159"/>
      <c r="I1040" s="1159" t="s">
        <v>3370</v>
      </c>
      <c r="J1040" s="1166"/>
      <c r="K1040" s="1167"/>
      <c r="L1040" s="1168"/>
      <c r="M1040" s="1169" t="s">
        <v>3430</v>
      </c>
      <c r="N1040" s="1170" t="s">
        <v>3430</v>
      </c>
      <c r="O1040" s="1171" t="s">
        <v>3430</v>
      </c>
    </row>
    <row r="1041" spans="1:15" hidden="1">
      <c r="A1041" s="1159" t="s">
        <v>4080</v>
      </c>
      <c r="B1041" s="1159" t="s">
        <v>450</v>
      </c>
      <c r="C1041" s="1159" t="s">
        <v>3094</v>
      </c>
      <c r="D1041" s="1159"/>
      <c r="E1041" s="1159"/>
      <c r="F1041" s="1159" t="s">
        <v>991</v>
      </c>
      <c r="G1041" s="1165">
        <v>24561768.597564999</v>
      </c>
      <c r="H1041" s="1159"/>
      <c r="I1041" s="1159"/>
      <c r="J1041" s="1166"/>
      <c r="K1041" s="1167"/>
      <c r="L1041" s="1168"/>
      <c r="M1041" s="1169" t="s">
        <v>3430</v>
      </c>
      <c r="N1041" s="1170" t="s">
        <v>3430</v>
      </c>
      <c r="O1041" s="1171" t="s">
        <v>3430</v>
      </c>
    </row>
    <row r="1042" spans="1:15" hidden="1">
      <c r="A1042" s="1159" t="s">
        <v>4081</v>
      </c>
      <c r="B1042" s="1159" t="s">
        <v>11</v>
      </c>
      <c r="C1042" s="1159" t="s">
        <v>3095</v>
      </c>
      <c r="D1042" s="1159" t="s">
        <v>11</v>
      </c>
      <c r="E1042" s="1159"/>
      <c r="F1042" s="1159" t="s">
        <v>991</v>
      </c>
      <c r="G1042" s="1165">
        <v>100293888.44005699</v>
      </c>
      <c r="H1042" s="1159"/>
      <c r="I1042" s="1159"/>
      <c r="J1042" s="1166"/>
      <c r="K1042" s="1167">
        <v>9.1899999999999999E-9</v>
      </c>
      <c r="L1042" s="1168"/>
      <c r="M1042" s="1169" t="s">
        <v>3430</v>
      </c>
      <c r="N1042" s="1170">
        <v>1.5596343709258285E-7</v>
      </c>
      <c r="O1042" s="1171" t="s">
        <v>3430</v>
      </c>
    </row>
    <row r="1043" spans="1:15" hidden="1">
      <c r="A1043" s="1159" t="s">
        <v>3749</v>
      </c>
      <c r="B1043" s="1159" t="s">
        <v>2840</v>
      </c>
      <c r="C1043" s="1159" t="s">
        <v>3096</v>
      </c>
      <c r="D1043" s="1159" t="s">
        <v>2840</v>
      </c>
      <c r="E1043" s="1159"/>
      <c r="F1043" s="1159" t="s">
        <v>991</v>
      </c>
      <c r="G1043" s="1165">
        <v>36842652.896347597</v>
      </c>
      <c r="H1043" s="1159"/>
      <c r="I1043" s="1159"/>
      <c r="J1043" s="1166">
        <v>2.43E-6</v>
      </c>
      <c r="K1043" s="1167"/>
      <c r="L1043" s="1168"/>
      <c r="M1043" s="1169">
        <v>2.6555007104392837E-4</v>
      </c>
      <c r="N1043" s="1170" t="s">
        <v>3430</v>
      </c>
      <c r="O1043" s="1171">
        <v>2.6749189237008111E-5</v>
      </c>
    </row>
    <row r="1044" spans="1:15" hidden="1">
      <c r="A1044" s="1159" t="s">
        <v>3874</v>
      </c>
      <c r="B1044" s="1159" t="s">
        <v>2292</v>
      </c>
      <c r="C1044" s="1159" t="s">
        <v>3097</v>
      </c>
      <c r="D1044" s="1159" t="s">
        <v>2292</v>
      </c>
      <c r="E1044" s="1159" t="s">
        <v>3313</v>
      </c>
      <c r="F1044" s="1159" t="s">
        <v>3431</v>
      </c>
      <c r="G1044" s="1165">
        <v>0</v>
      </c>
      <c r="H1044" s="1159"/>
      <c r="I1044" s="1159"/>
      <c r="J1044" s="1166">
        <v>1.26E-5</v>
      </c>
      <c r="K1044" s="1167">
        <v>7.2799999999999995E-7</v>
      </c>
      <c r="L1044" s="1168">
        <v>478</v>
      </c>
      <c r="M1044" s="1169">
        <v>0</v>
      </c>
      <c r="N1044" s="1170">
        <v>0</v>
      </c>
      <c r="O1044" s="1171">
        <v>3.0533554889954705E-5</v>
      </c>
    </row>
    <row r="1045" spans="1:15" hidden="1">
      <c r="A1045" s="1159" t="s">
        <v>3874</v>
      </c>
      <c r="B1045" s="1159" t="s">
        <v>2292</v>
      </c>
      <c r="C1045" s="1159" t="s">
        <v>3097</v>
      </c>
      <c r="D1045" s="1159" t="s">
        <v>2292</v>
      </c>
      <c r="E1045" s="1159" t="s">
        <v>3335</v>
      </c>
      <c r="F1045" s="1159" t="s">
        <v>991</v>
      </c>
      <c r="G1045" s="1165">
        <v>0</v>
      </c>
      <c r="H1045" s="1159"/>
      <c r="I1045" s="1159"/>
      <c r="J1045" s="1166">
        <v>4.1600000000000002E-5</v>
      </c>
      <c r="K1045" s="1167">
        <v>2.4099999999999998E-6</v>
      </c>
      <c r="L1045" s="1168">
        <v>62.1</v>
      </c>
      <c r="M1045" s="1169">
        <v>0</v>
      </c>
      <c r="N1045" s="1170">
        <v>0</v>
      </c>
      <c r="O1045" s="1171">
        <v>2.0769676503748412E-6</v>
      </c>
    </row>
    <row r="1046" spans="1:15" hidden="1">
      <c r="A1046" s="1159" t="s">
        <v>3874</v>
      </c>
      <c r="B1046" s="1159" t="s">
        <v>2292</v>
      </c>
      <c r="C1046" s="1159" t="s">
        <v>3097</v>
      </c>
      <c r="D1046" s="1159" t="s">
        <v>2292</v>
      </c>
      <c r="E1046" s="1159" t="s">
        <v>3313</v>
      </c>
      <c r="F1046" s="1159" t="s">
        <v>1000</v>
      </c>
      <c r="G1046" s="1165">
        <v>1165.5328398450999</v>
      </c>
      <c r="H1046" s="1159"/>
      <c r="I1046" s="1159"/>
      <c r="J1046" s="1166">
        <v>2.0500000000000002E-3</v>
      </c>
      <c r="K1046" s="1167">
        <v>1.1900000000000001E-4</v>
      </c>
      <c r="L1046" s="1168">
        <v>134000</v>
      </c>
      <c r="M1046" s="1169">
        <v>7.0870848034729471E-6</v>
      </c>
      <c r="N1046" s="1170">
        <v>2.3469524607050906E-8</v>
      </c>
      <c r="O1046" s="1171">
        <v>1.9494226690802471E-4</v>
      </c>
    </row>
    <row r="1047" spans="1:15" hidden="1">
      <c r="A1047" s="1159" t="s">
        <v>4082</v>
      </c>
      <c r="B1047" s="1159" t="s">
        <v>2293</v>
      </c>
      <c r="C1047" s="1159" t="s">
        <v>2293</v>
      </c>
      <c r="D1047" s="1159" t="s">
        <v>2293</v>
      </c>
      <c r="E1047" s="1159"/>
      <c r="F1047" s="1159" t="s">
        <v>991</v>
      </c>
      <c r="G1047" s="1165">
        <v>447364200.853508</v>
      </c>
      <c r="H1047" s="1159"/>
      <c r="I1047" s="1159"/>
      <c r="J1047" s="1166"/>
      <c r="K1047" s="1167"/>
      <c r="L1047" s="1168">
        <v>1.01E-5</v>
      </c>
      <c r="M1047" s="1169" t="s">
        <v>3430</v>
      </c>
      <c r="N1047" s="1170" t="s">
        <v>3430</v>
      </c>
      <c r="O1047" s="1171">
        <v>7.8180829462019097E-11</v>
      </c>
    </row>
    <row r="1048" spans="1:15" hidden="1">
      <c r="A1048" s="1159" t="s">
        <v>4082</v>
      </c>
      <c r="B1048" s="1159" t="s">
        <v>2293</v>
      </c>
      <c r="C1048" s="1159" t="s">
        <v>3098</v>
      </c>
      <c r="D1048" s="1159" t="s">
        <v>2293</v>
      </c>
      <c r="E1048" s="1159"/>
      <c r="F1048" s="1159" t="s">
        <v>991</v>
      </c>
      <c r="G1048" s="1165">
        <v>124498624.07102901</v>
      </c>
      <c r="H1048" s="1159"/>
      <c r="I1048" s="1159"/>
      <c r="J1048" s="1166"/>
      <c r="K1048" s="1167"/>
      <c r="L1048" s="1168">
        <v>1.01E-5</v>
      </c>
      <c r="M1048" s="1169" t="s">
        <v>3430</v>
      </c>
      <c r="N1048" s="1170" t="s">
        <v>3430</v>
      </c>
      <c r="O1048" s="1171">
        <v>2.1757229742977143E-11</v>
      </c>
    </row>
    <row r="1049" spans="1:15" hidden="1">
      <c r="A1049" s="1159" t="s">
        <v>4083</v>
      </c>
      <c r="B1049" s="1159" t="s">
        <v>2802</v>
      </c>
      <c r="C1049" s="1159" t="s">
        <v>3099</v>
      </c>
      <c r="D1049" s="1159" t="s">
        <v>2802</v>
      </c>
      <c r="E1049" s="1159"/>
      <c r="F1049" s="1159" t="s">
        <v>991</v>
      </c>
      <c r="G1049" s="1165">
        <v>298815555.54628301</v>
      </c>
      <c r="H1049" s="1159"/>
      <c r="I1049" s="1159"/>
      <c r="J1049" s="1166"/>
      <c r="K1049" s="1167"/>
      <c r="L1049" s="1168">
        <v>5.3700000000000004E-4</v>
      </c>
      <c r="M1049" s="1169" t="s">
        <v>3430</v>
      </c>
      <c r="N1049" s="1170" t="s">
        <v>3430</v>
      </c>
      <c r="O1049" s="1171">
        <v>2.7764839019461648E-9</v>
      </c>
    </row>
    <row r="1050" spans="1:15" hidden="1">
      <c r="A1050" s="1159" t="s">
        <v>4084</v>
      </c>
      <c r="B1050" s="1159" t="s">
        <v>2294</v>
      </c>
      <c r="C1050" s="1159" t="s">
        <v>3100</v>
      </c>
      <c r="D1050" s="1159" t="s">
        <v>2294</v>
      </c>
      <c r="E1050" s="1159" t="s">
        <v>3329</v>
      </c>
      <c r="F1050" s="1159" t="s">
        <v>1000</v>
      </c>
      <c r="G1050" s="1165">
        <v>15518.5707015104</v>
      </c>
      <c r="H1050" s="1172"/>
      <c r="I1050" s="1159" t="s">
        <v>3352</v>
      </c>
      <c r="J1050" s="1166"/>
      <c r="K1050" s="1167"/>
      <c r="L1050" s="1168">
        <v>71400</v>
      </c>
      <c r="M1050" s="1169" t="s">
        <v>3430</v>
      </c>
      <c r="N1050" s="1170" t="s">
        <v>3430</v>
      </c>
      <c r="O1050" s="1171">
        <v>1.9172008067813997E-5</v>
      </c>
    </row>
    <row r="1051" spans="1:15" hidden="1">
      <c r="A1051" s="1159" t="s">
        <v>4084</v>
      </c>
      <c r="B1051" s="1159" t="s">
        <v>2294</v>
      </c>
      <c r="C1051" s="1159" t="s">
        <v>3100</v>
      </c>
      <c r="D1051" s="1159" t="s">
        <v>2294</v>
      </c>
      <c r="E1051" s="1159" t="s">
        <v>3329</v>
      </c>
      <c r="F1051" s="1159" t="s">
        <v>3431</v>
      </c>
      <c r="G1051" s="1165">
        <v>310371.414040156</v>
      </c>
      <c r="H1051" s="1172"/>
      <c r="I1051" s="1159" t="s">
        <v>3352</v>
      </c>
      <c r="J1051" s="1166"/>
      <c r="K1051" s="1167"/>
      <c r="L1051" s="1168">
        <v>2020</v>
      </c>
      <c r="M1051" s="1169" t="s">
        <v>3430</v>
      </c>
      <c r="N1051" s="1170" t="s">
        <v>3430</v>
      </c>
      <c r="O1051" s="1171">
        <v>1.0848026974292876E-5</v>
      </c>
    </row>
    <row r="1052" spans="1:15" hidden="1">
      <c r="A1052" s="1159" t="s">
        <v>4084</v>
      </c>
      <c r="B1052" s="1159" t="s">
        <v>2294</v>
      </c>
      <c r="C1052" s="1159" t="s">
        <v>3100</v>
      </c>
      <c r="D1052" s="1159" t="s">
        <v>2294</v>
      </c>
      <c r="E1052" s="1159" t="s">
        <v>3329</v>
      </c>
      <c r="F1052" s="1159" t="s">
        <v>991</v>
      </c>
      <c r="G1052" s="1165">
        <v>232778.560516875</v>
      </c>
      <c r="H1052" s="1172"/>
      <c r="I1052" s="1159" t="s">
        <v>3352</v>
      </c>
      <c r="J1052" s="1166"/>
      <c r="K1052" s="1167"/>
      <c r="L1052" s="1168">
        <v>715</v>
      </c>
      <c r="M1052" s="1169" t="s">
        <v>3430</v>
      </c>
      <c r="N1052" s="1170" t="s">
        <v>3430</v>
      </c>
      <c r="O1052" s="1171">
        <v>2.8798289428879363E-6</v>
      </c>
    </row>
    <row r="1053" spans="1:15" hidden="1">
      <c r="A1053" s="1159" t="s">
        <v>4085</v>
      </c>
      <c r="B1053" s="1159" t="s">
        <v>4086</v>
      </c>
      <c r="C1053" s="1159"/>
      <c r="D1053" s="1159"/>
      <c r="E1053" s="1159"/>
      <c r="F1053" s="1159" t="s">
        <v>1000</v>
      </c>
      <c r="G1053" s="1165">
        <v>2969.0922085239099</v>
      </c>
      <c r="H1053" s="1159"/>
      <c r="I1053" s="1159"/>
      <c r="J1053" s="1166"/>
      <c r="K1053" s="1167"/>
      <c r="L1053" s="1168"/>
      <c r="M1053" s="1169" t="s">
        <v>3430</v>
      </c>
      <c r="N1053" s="1170" t="s">
        <v>3430</v>
      </c>
      <c r="O1053" s="1171" t="s">
        <v>3430</v>
      </c>
    </row>
    <row r="1054" spans="1:15" hidden="1">
      <c r="A1054" s="1159" t="s">
        <v>3860</v>
      </c>
      <c r="B1054" s="1159" t="s">
        <v>2295</v>
      </c>
      <c r="C1054" s="1159" t="s">
        <v>3103</v>
      </c>
      <c r="D1054" s="1159" t="s">
        <v>2295</v>
      </c>
      <c r="E1054" s="1159"/>
      <c r="F1054" s="1159" t="s">
        <v>3431</v>
      </c>
      <c r="G1054" s="1165">
        <v>0</v>
      </c>
      <c r="H1054" s="1159"/>
      <c r="I1054" s="1159"/>
      <c r="J1054" s="1166">
        <v>3.82E-5</v>
      </c>
      <c r="K1054" s="1167">
        <v>1.31E-5</v>
      </c>
      <c r="L1054" s="1168">
        <v>1260</v>
      </c>
      <c r="M1054" s="1169">
        <v>0</v>
      </c>
      <c r="N1054" s="1170">
        <v>0</v>
      </c>
      <c r="O1054" s="1171">
        <v>4.6009962591582004E-5</v>
      </c>
    </row>
    <row r="1055" spans="1:15" hidden="1">
      <c r="A1055" s="1159" t="s">
        <v>3860</v>
      </c>
      <c r="B1055" s="1159" t="s">
        <v>2295</v>
      </c>
      <c r="C1055" s="1159" t="s">
        <v>3101</v>
      </c>
      <c r="D1055" s="1159" t="s">
        <v>2295</v>
      </c>
      <c r="E1055" s="1159" t="s">
        <v>3317</v>
      </c>
      <c r="F1055" s="1159" t="s">
        <v>1000</v>
      </c>
      <c r="G1055" s="1165">
        <v>1117.8710991993</v>
      </c>
      <c r="H1055" s="1159"/>
      <c r="I1055" s="1159" t="s">
        <v>3371</v>
      </c>
      <c r="J1055" s="1166">
        <v>8.1400000000000005E-4</v>
      </c>
      <c r="K1055" s="1167">
        <v>2.7900000000000001E-4</v>
      </c>
      <c r="L1055" s="1168">
        <v>103000</v>
      </c>
      <c r="M1055" s="1169">
        <v>2.6990155520586405E-6</v>
      </c>
      <c r="N1055" s="1170">
        <v>5.2775061523856609E-8</v>
      </c>
      <c r="O1055" s="1171">
        <v>7.5424308368966228E-11</v>
      </c>
    </row>
    <row r="1056" spans="1:15" hidden="1">
      <c r="A1056" s="1159" t="s">
        <v>3860</v>
      </c>
      <c r="B1056" s="1159" t="s">
        <v>2295</v>
      </c>
      <c r="C1056" s="1159" t="s">
        <v>3102</v>
      </c>
      <c r="D1056" s="1159" t="s">
        <v>2295</v>
      </c>
      <c r="E1056" s="1159"/>
      <c r="F1056" s="1159" t="s">
        <v>991</v>
      </c>
      <c r="G1056" s="1165">
        <v>26100</v>
      </c>
      <c r="H1056" s="1159"/>
      <c r="I1056" s="1159" t="s">
        <v>3367</v>
      </c>
      <c r="J1056" s="1166">
        <v>7.1699999999999995E-5</v>
      </c>
      <c r="K1056" s="1167">
        <v>2.4600000000000002E-5</v>
      </c>
      <c r="L1056" s="1168">
        <v>624</v>
      </c>
      <c r="M1056" s="1169">
        <v>5.5507148424577098E-6</v>
      </c>
      <c r="N1056" s="1170">
        <v>1.0864467150590186E-7</v>
      </c>
      <c r="O1056" s="1171">
        <v>2.7033182667289898E-5</v>
      </c>
    </row>
    <row r="1057" spans="1:15" hidden="1">
      <c r="A1057" s="1159" t="s">
        <v>3860</v>
      </c>
      <c r="B1057" s="1159" t="s">
        <v>2295</v>
      </c>
      <c r="C1057" s="1159" t="s">
        <v>3101</v>
      </c>
      <c r="D1057" s="1159" t="s">
        <v>2295</v>
      </c>
      <c r="E1057" s="1159" t="s">
        <v>3313</v>
      </c>
      <c r="F1057" s="1159" t="s">
        <v>1000</v>
      </c>
      <c r="G1057" s="1165">
        <v>4043.85845605228</v>
      </c>
      <c r="H1057" s="1159"/>
      <c r="I1057" s="1159" t="s">
        <v>3371</v>
      </c>
      <c r="J1057" s="1166">
        <v>8.1400000000000005E-4</v>
      </c>
      <c r="K1057" s="1167">
        <v>2.7900000000000001E-4</v>
      </c>
      <c r="L1057" s="1168">
        <v>103000</v>
      </c>
      <c r="M1057" s="1169">
        <v>9.7635915903243706E-6</v>
      </c>
      <c r="N1057" s="1170">
        <v>1.9091188506867207E-7</v>
      </c>
      <c r="O1057" s="1171">
        <v>4.732383370048204E-6</v>
      </c>
    </row>
    <row r="1058" spans="1:15" hidden="1">
      <c r="A1058" s="1159" t="s">
        <v>4006</v>
      </c>
      <c r="B1058" s="1159" t="s">
        <v>2803</v>
      </c>
      <c r="C1058" s="1159" t="s">
        <v>3104</v>
      </c>
      <c r="D1058" s="1159" t="s">
        <v>2803</v>
      </c>
      <c r="E1058" s="1159" t="s">
        <v>3317</v>
      </c>
      <c r="F1058" s="1159" t="s">
        <v>1000</v>
      </c>
      <c r="G1058" s="1165">
        <v>36949.3581577808</v>
      </c>
      <c r="H1058" s="1159"/>
      <c r="I1058" s="1159"/>
      <c r="J1058" s="1166">
        <v>1.5E-5</v>
      </c>
      <c r="K1058" s="1167"/>
      <c r="L1058" s="1168">
        <v>7760</v>
      </c>
      <c r="M1058" s="1169">
        <v>1.6439454844232817E-6</v>
      </c>
      <c r="N1058" s="1170" t="s">
        <v>3430</v>
      </c>
      <c r="O1058" s="1171">
        <v>1.2406279928209487E-5</v>
      </c>
    </row>
    <row r="1059" spans="1:15" hidden="1">
      <c r="A1059" s="1159" t="s">
        <v>3823</v>
      </c>
      <c r="B1059" s="1159" t="s">
        <v>2804</v>
      </c>
      <c r="C1059" s="1159" t="s">
        <v>3105</v>
      </c>
      <c r="D1059" s="1159" t="s">
        <v>2804</v>
      </c>
      <c r="E1059" s="1159"/>
      <c r="F1059" s="1159" t="s">
        <v>991</v>
      </c>
      <c r="G1059" s="1165">
        <v>166054.56455520299</v>
      </c>
      <c r="H1059" s="1159"/>
      <c r="I1059" s="1159"/>
      <c r="J1059" s="1166">
        <v>4.7500000000000003E-5</v>
      </c>
      <c r="K1059" s="1167"/>
      <c r="L1059" s="1168">
        <v>9200</v>
      </c>
      <c r="M1059" s="1169">
        <v>2.3395572744238086E-5</v>
      </c>
      <c r="N1059" s="1170" t="s">
        <v>3430</v>
      </c>
      <c r="O1059" s="1171">
        <v>8.4089145914613775E-7</v>
      </c>
    </row>
    <row r="1060" spans="1:15" hidden="1">
      <c r="A1060" s="1159" t="s">
        <v>4087</v>
      </c>
      <c r="B1060" s="1159" t="s">
        <v>2699</v>
      </c>
      <c r="C1060" s="1159"/>
      <c r="D1060" s="1159"/>
      <c r="E1060" s="1159" t="s">
        <v>3344</v>
      </c>
      <c r="F1060" s="1159" t="s">
        <v>991</v>
      </c>
      <c r="G1060" s="1165">
        <v>589657.46208362002</v>
      </c>
      <c r="H1060" s="1172"/>
      <c r="I1060" s="1159" t="s">
        <v>3352</v>
      </c>
      <c r="J1060" s="1166"/>
      <c r="K1060" s="1167"/>
      <c r="L1060" s="1168"/>
      <c r="M1060" s="1169" t="s">
        <v>3430</v>
      </c>
      <c r="N1060" s="1170" t="s">
        <v>3430</v>
      </c>
      <c r="O1060" s="1171" t="s">
        <v>3430</v>
      </c>
    </row>
    <row r="1061" spans="1:15" hidden="1">
      <c r="A1061" s="1159" t="s">
        <v>4087</v>
      </c>
      <c r="B1061" s="1159" t="s">
        <v>2699</v>
      </c>
      <c r="C1061" s="1159"/>
      <c r="D1061" s="1159"/>
      <c r="E1061" s="1159" t="s">
        <v>3344</v>
      </c>
      <c r="F1061" s="1159" t="s">
        <v>3431</v>
      </c>
      <c r="G1061" s="1165">
        <v>786209.94944164099</v>
      </c>
      <c r="H1061" s="1172"/>
      <c r="I1061" s="1159" t="s">
        <v>3352</v>
      </c>
      <c r="J1061" s="1166"/>
      <c r="K1061" s="1167"/>
      <c r="L1061" s="1168"/>
      <c r="M1061" s="1169" t="s">
        <v>3430</v>
      </c>
      <c r="N1061" s="1170" t="s">
        <v>3430</v>
      </c>
      <c r="O1061" s="1171" t="s">
        <v>3430</v>
      </c>
    </row>
    <row r="1062" spans="1:15" hidden="1">
      <c r="A1062" s="1159" t="s">
        <v>4087</v>
      </c>
      <c r="B1062" s="1159" t="s">
        <v>2699</v>
      </c>
      <c r="C1062" s="1159"/>
      <c r="D1062" s="1159"/>
      <c r="E1062" s="1159" t="s">
        <v>3344</v>
      </c>
      <c r="F1062" s="1159" t="s">
        <v>1000</v>
      </c>
      <c r="G1062" s="1165">
        <v>39310.497473932301</v>
      </c>
      <c r="H1062" s="1172"/>
      <c r="I1062" s="1159" t="s">
        <v>3352</v>
      </c>
      <c r="J1062" s="1166"/>
      <c r="K1062" s="1167"/>
      <c r="L1062" s="1168"/>
      <c r="M1062" s="1169" t="s">
        <v>3430</v>
      </c>
      <c r="N1062" s="1170" t="s">
        <v>3430</v>
      </c>
      <c r="O1062" s="1171" t="s">
        <v>3430</v>
      </c>
    </row>
    <row r="1063" spans="1:15" hidden="1">
      <c r="A1063" s="1159" t="s">
        <v>4088</v>
      </c>
      <c r="B1063" s="1159" t="s">
        <v>2700</v>
      </c>
      <c r="C1063" s="1159"/>
      <c r="D1063" s="1159"/>
      <c r="E1063" s="1159" t="s">
        <v>3345</v>
      </c>
      <c r="F1063" s="1159" t="s">
        <v>991</v>
      </c>
      <c r="G1063" s="1165">
        <v>30776.868879974001</v>
      </c>
      <c r="H1063" s="1172"/>
      <c r="I1063" s="1159" t="s">
        <v>3352</v>
      </c>
      <c r="J1063" s="1166"/>
      <c r="K1063" s="1167"/>
      <c r="L1063" s="1168"/>
      <c r="M1063" s="1169" t="s">
        <v>3430</v>
      </c>
      <c r="N1063" s="1170" t="s">
        <v>3430</v>
      </c>
      <c r="O1063" s="1171" t="s">
        <v>3430</v>
      </c>
    </row>
    <row r="1064" spans="1:15" hidden="1">
      <c r="A1064" s="1159" t="s">
        <v>4088</v>
      </c>
      <c r="B1064" s="1159" t="s">
        <v>2700</v>
      </c>
      <c r="C1064" s="1159"/>
      <c r="D1064" s="1159"/>
      <c r="E1064" s="1159" t="s">
        <v>3345</v>
      </c>
      <c r="F1064" s="1159" t="s">
        <v>3431</v>
      </c>
      <c r="G1064" s="1165">
        <v>41035.825174088503</v>
      </c>
      <c r="H1064" s="1172"/>
      <c r="I1064" s="1159" t="s">
        <v>3352</v>
      </c>
      <c r="J1064" s="1166"/>
      <c r="K1064" s="1167"/>
      <c r="L1064" s="1168"/>
      <c r="M1064" s="1169" t="s">
        <v>3430</v>
      </c>
      <c r="N1064" s="1170" t="s">
        <v>3430</v>
      </c>
      <c r="O1064" s="1171" t="s">
        <v>3430</v>
      </c>
    </row>
    <row r="1065" spans="1:15" hidden="1">
      <c r="A1065" s="1159" t="s">
        <v>4088</v>
      </c>
      <c r="B1065" s="1159" t="s">
        <v>2700</v>
      </c>
      <c r="C1065" s="1159"/>
      <c r="D1065" s="1159"/>
      <c r="E1065" s="1159" t="s">
        <v>3345</v>
      </c>
      <c r="F1065" s="1159" t="s">
        <v>1000</v>
      </c>
      <c r="G1065" s="1165">
        <v>2051.7912588541699</v>
      </c>
      <c r="H1065" s="1172"/>
      <c r="I1065" s="1159" t="s">
        <v>3352</v>
      </c>
      <c r="J1065" s="1166"/>
      <c r="K1065" s="1167"/>
      <c r="L1065" s="1168"/>
      <c r="M1065" s="1169" t="s">
        <v>3430</v>
      </c>
      <c r="N1065" s="1170" t="s">
        <v>3430</v>
      </c>
      <c r="O1065" s="1171" t="s">
        <v>3430</v>
      </c>
    </row>
    <row r="1066" spans="1:15" hidden="1">
      <c r="A1066" s="1159" t="s">
        <v>4089</v>
      </c>
      <c r="B1066" s="1159" t="s">
        <v>2805</v>
      </c>
      <c r="C1066" s="1159" t="s">
        <v>2805</v>
      </c>
      <c r="D1066" s="1159" t="s">
        <v>2805</v>
      </c>
      <c r="E1066" s="1159"/>
      <c r="F1066" s="1159" t="s">
        <v>991</v>
      </c>
      <c r="G1066" s="1165">
        <v>2872891.3426706698</v>
      </c>
      <c r="H1066" s="1159"/>
      <c r="I1066" s="1159"/>
      <c r="J1066" s="1166"/>
      <c r="K1066" s="1167"/>
      <c r="L1066" s="1168">
        <v>0.21199999999999999</v>
      </c>
      <c r="M1066" s="1169" t="s">
        <v>3430</v>
      </c>
      <c r="N1066" s="1170" t="s">
        <v>3430</v>
      </c>
      <c r="O1066" s="1171">
        <v>1.0538352799475162E-8</v>
      </c>
    </row>
    <row r="1067" spans="1:15" hidden="1">
      <c r="A1067" s="1159" t="s">
        <v>3768</v>
      </c>
      <c r="B1067" s="1159" t="s">
        <v>2296</v>
      </c>
      <c r="C1067" s="1159" t="s">
        <v>3106</v>
      </c>
      <c r="D1067" s="1159" t="s">
        <v>2296</v>
      </c>
      <c r="E1067" s="1159" t="s">
        <v>3325</v>
      </c>
      <c r="F1067" s="1159" t="s">
        <v>991</v>
      </c>
      <c r="G1067" s="1165"/>
      <c r="H1067" s="1159"/>
      <c r="I1067" s="1159" t="s">
        <v>3366</v>
      </c>
      <c r="J1067" s="1166">
        <v>9.9299999999999998E-10</v>
      </c>
      <c r="K1067" s="1167">
        <v>1.35E-7</v>
      </c>
      <c r="L1067" s="1168">
        <v>1.35E-4</v>
      </c>
      <c r="M1067" s="1169">
        <v>0</v>
      </c>
      <c r="N1067" s="1170">
        <v>0</v>
      </c>
      <c r="O1067" s="1171">
        <v>1.3338943705069007E-5</v>
      </c>
    </row>
    <row r="1068" spans="1:15">
      <c r="A1068" s="1159" t="s">
        <v>3768</v>
      </c>
      <c r="B1068" s="1159" t="s">
        <v>2296</v>
      </c>
      <c r="C1068" s="1159" t="s">
        <v>2296</v>
      </c>
      <c r="D1068" s="1159" t="s">
        <v>2296</v>
      </c>
      <c r="E1068" s="1159" t="s">
        <v>3325</v>
      </c>
      <c r="F1068" s="1159" t="s">
        <v>991</v>
      </c>
      <c r="G1068" s="1165">
        <v>21248745446.5037</v>
      </c>
      <c r="H1068" s="1159"/>
      <c r="I1068" s="1159" t="s">
        <v>3358</v>
      </c>
      <c r="J1068" s="1166">
        <v>9.9299999999999998E-10</v>
      </c>
      <c r="K1068" s="1167">
        <v>1.35E-7</v>
      </c>
      <c r="L1068" s="1168">
        <v>1.35E-4</v>
      </c>
      <c r="M1068" s="1169">
        <v>6.2585221867604582E-5</v>
      </c>
      <c r="N1068" s="1170">
        <v>4.8540011962740166E-4</v>
      </c>
      <c r="O1068" s="1171">
        <v>3.686862885621746E-3</v>
      </c>
    </row>
    <row r="1069" spans="1:15" hidden="1">
      <c r="A1069" s="1159" t="s">
        <v>4092</v>
      </c>
      <c r="B1069" s="1159" t="s">
        <v>2806</v>
      </c>
      <c r="C1069" s="1159" t="s">
        <v>3107</v>
      </c>
      <c r="D1069" s="1159"/>
      <c r="E1069" s="1159"/>
      <c r="F1069" s="1159" t="s">
        <v>991</v>
      </c>
      <c r="G1069" s="1165">
        <v>1358442.3103400699</v>
      </c>
      <c r="H1069" s="1159"/>
      <c r="I1069" s="1159"/>
      <c r="J1069" s="1166"/>
      <c r="K1069" s="1167"/>
      <c r="L1069" s="1168"/>
      <c r="M1069" s="1169" t="s">
        <v>3430</v>
      </c>
      <c r="N1069" s="1170" t="s">
        <v>3430</v>
      </c>
      <c r="O1069" s="1171" t="s">
        <v>3430</v>
      </c>
    </row>
    <row r="1070" spans="1:15" hidden="1">
      <c r="A1070" s="1159" t="s">
        <v>4093</v>
      </c>
      <c r="B1070" s="1159" t="s">
        <v>2297</v>
      </c>
      <c r="C1070" s="1159" t="s">
        <v>3108</v>
      </c>
      <c r="D1070" s="1159" t="s">
        <v>2297</v>
      </c>
      <c r="E1070" s="1159" t="s">
        <v>3329</v>
      </c>
      <c r="F1070" s="1159" t="s">
        <v>1000</v>
      </c>
      <c r="G1070" s="1165">
        <v>498.6875</v>
      </c>
      <c r="H1070" s="1159"/>
      <c r="I1070" s="1159" t="s">
        <v>3352</v>
      </c>
      <c r="J1070" s="1166"/>
      <c r="K1070" s="1167">
        <v>2.3999999999999999E-6</v>
      </c>
      <c r="L1070" s="1168">
        <v>12100</v>
      </c>
      <c r="M1070" s="1169" t="s">
        <v>3430</v>
      </c>
      <c r="N1070" s="1170">
        <v>2.0252215539332557E-10</v>
      </c>
      <c r="O1070" s="1171">
        <v>1.0440745864913292E-7</v>
      </c>
    </row>
    <row r="1071" spans="1:15" hidden="1">
      <c r="A1071" s="1159" t="s">
        <v>4093</v>
      </c>
      <c r="B1071" s="1159" t="s">
        <v>2297</v>
      </c>
      <c r="C1071" s="1159" t="s">
        <v>3108</v>
      </c>
      <c r="D1071" s="1159" t="s">
        <v>2297</v>
      </c>
      <c r="E1071" s="1159" t="s">
        <v>3329</v>
      </c>
      <c r="F1071" s="1159" t="s">
        <v>991</v>
      </c>
      <c r="G1071" s="1165">
        <v>7480.3125</v>
      </c>
      <c r="H1071" s="1159"/>
      <c r="I1071" s="1159" t="s">
        <v>3352</v>
      </c>
      <c r="J1071" s="1166"/>
      <c r="K1071" s="1167">
        <v>5.4600000000000005E-7</v>
      </c>
      <c r="L1071" s="1168">
        <v>184</v>
      </c>
      <c r="M1071" s="1169" t="s">
        <v>3430</v>
      </c>
      <c r="N1071" s="1170">
        <v>6.9110685527972369E-10</v>
      </c>
      <c r="O1071" s="1171">
        <v>2.3815255030711311E-8</v>
      </c>
    </row>
    <row r="1072" spans="1:15" hidden="1">
      <c r="A1072" s="1159" t="s">
        <v>4093</v>
      </c>
      <c r="B1072" s="1159" t="s">
        <v>2297</v>
      </c>
      <c r="C1072" s="1159" t="s">
        <v>3108</v>
      </c>
      <c r="D1072" s="1159" t="s">
        <v>2297</v>
      </c>
      <c r="E1072" s="1159" t="s">
        <v>3329</v>
      </c>
      <c r="F1072" s="1159" t="s">
        <v>3431</v>
      </c>
      <c r="G1072" s="1165">
        <v>9973.75</v>
      </c>
      <c r="H1072" s="1159"/>
      <c r="I1072" s="1159" t="s">
        <v>3352</v>
      </c>
      <c r="J1072" s="1166"/>
      <c r="K1072" s="1167">
        <v>1.28E-8</v>
      </c>
      <c r="L1072" s="1168">
        <v>63.6</v>
      </c>
      <c r="M1072" s="1169" t="s">
        <v>3430</v>
      </c>
      <c r="N1072" s="1170">
        <v>2.1602363241954732E-11</v>
      </c>
      <c r="O1072" s="1171">
        <v>1.0975726231545213E-8</v>
      </c>
    </row>
    <row r="1073" spans="1:15">
      <c r="A1073" s="1159" t="s">
        <v>4094</v>
      </c>
      <c r="B1073" s="1159" t="s">
        <v>565</v>
      </c>
      <c r="C1073" s="1159"/>
      <c r="D1073" s="1159"/>
      <c r="E1073" s="1159"/>
      <c r="F1073" s="1159" t="s">
        <v>991</v>
      </c>
      <c r="G1073" s="1165">
        <v>42328373.015299998</v>
      </c>
      <c r="H1073" s="1159"/>
      <c r="I1073" s="1159" t="s">
        <v>3368</v>
      </c>
      <c r="J1073" s="1166"/>
      <c r="K1073" s="1167"/>
      <c r="L1073" s="1168"/>
      <c r="M1073" s="1169" t="s">
        <v>3430</v>
      </c>
      <c r="N1073" s="1170" t="s">
        <v>3430</v>
      </c>
      <c r="O1073" s="1171" t="s">
        <v>3430</v>
      </c>
    </row>
    <row r="1074" spans="1:15">
      <c r="A1074" s="1159" t="s">
        <v>3882</v>
      </c>
      <c r="B1074" s="1159" t="s">
        <v>2298</v>
      </c>
      <c r="C1074" s="1159"/>
      <c r="D1074" s="1159" t="s">
        <v>2298</v>
      </c>
      <c r="E1074" s="1159"/>
      <c r="F1074" s="1159" t="s">
        <v>991</v>
      </c>
      <c r="G1074" s="1165">
        <v>181063166.55399999</v>
      </c>
      <c r="H1074" s="1159"/>
      <c r="I1074" s="1159" t="s">
        <v>3368</v>
      </c>
      <c r="J1074" s="1166">
        <v>1.26E-8</v>
      </c>
      <c r="K1074" s="1167">
        <v>4.5900000000000001E-9</v>
      </c>
      <c r="L1074" s="1168"/>
      <c r="M1074" s="1169">
        <v>6.7669023633874504E-6</v>
      </c>
      <c r="N1074" s="1170">
        <v>1.4062923477095092E-7</v>
      </c>
      <c r="O1074" s="1171">
        <v>9.1845778207166641E-6</v>
      </c>
    </row>
    <row r="1075" spans="1:15">
      <c r="A1075" s="1159" t="s">
        <v>4095</v>
      </c>
      <c r="B1075" s="1159" t="s">
        <v>2701</v>
      </c>
      <c r="C1075" s="1159"/>
      <c r="D1075" s="1159"/>
      <c r="E1075" s="1159"/>
      <c r="F1075" s="1159" t="s">
        <v>991</v>
      </c>
      <c r="G1075" s="1165">
        <v>34526108.200499997</v>
      </c>
      <c r="H1075" s="1159"/>
      <c r="I1075" s="1159" t="s">
        <v>3368</v>
      </c>
      <c r="J1075" s="1166"/>
      <c r="K1075" s="1167"/>
      <c r="L1075" s="1168"/>
      <c r="M1075" s="1169" t="s">
        <v>3430</v>
      </c>
      <c r="N1075" s="1170" t="s">
        <v>3430</v>
      </c>
      <c r="O1075" s="1171" t="s">
        <v>3430</v>
      </c>
    </row>
    <row r="1076" spans="1:15">
      <c r="A1076" s="1159" t="s">
        <v>4096</v>
      </c>
      <c r="B1076" s="1159" t="s">
        <v>566</v>
      </c>
      <c r="C1076" s="1159"/>
      <c r="D1076" s="1159"/>
      <c r="E1076" s="1159"/>
      <c r="F1076" s="1159" t="s">
        <v>991</v>
      </c>
      <c r="G1076" s="1165">
        <v>9569944.9241700005</v>
      </c>
      <c r="H1076" s="1159"/>
      <c r="I1076" s="1159" t="s">
        <v>3368</v>
      </c>
      <c r="J1076" s="1166"/>
      <c r="K1076" s="1167"/>
      <c r="L1076" s="1168"/>
      <c r="M1076" s="1169" t="s">
        <v>3430</v>
      </c>
      <c r="N1076" s="1170" t="s">
        <v>3430</v>
      </c>
      <c r="O1076" s="1171" t="s">
        <v>3430</v>
      </c>
    </row>
    <row r="1077" spans="1:15">
      <c r="A1077" s="1159" t="s">
        <v>4097</v>
      </c>
      <c r="B1077" s="1159" t="s">
        <v>563</v>
      </c>
      <c r="C1077" s="1159"/>
      <c r="D1077" s="1159"/>
      <c r="E1077" s="1159"/>
      <c r="F1077" s="1159" t="s">
        <v>991</v>
      </c>
      <c r="G1077" s="1165">
        <v>18042078.548636999</v>
      </c>
      <c r="H1077" s="1159"/>
      <c r="I1077" s="1159" t="s">
        <v>3368</v>
      </c>
      <c r="J1077" s="1166"/>
      <c r="K1077" s="1167"/>
      <c r="L1077" s="1168"/>
      <c r="M1077" s="1169" t="s">
        <v>3430</v>
      </c>
      <c r="N1077" s="1170" t="s">
        <v>3430</v>
      </c>
      <c r="O1077" s="1171" t="s">
        <v>3430</v>
      </c>
    </row>
    <row r="1078" spans="1:15">
      <c r="A1078" s="1159" t="s">
        <v>4098</v>
      </c>
      <c r="B1078" s="1159" t="s">
        <v>567</v>
      </c>
      <c r="C1078" s="1159"/>
      <c r="D1078" s="1159"/>
      <c r="E1078" s="1159"/>
      <c r="F1078" s="1159" t="s">
        <v>991</v>
      </c>
      <c r="G1078" s="1165">
        <v>167468.46599999999</v>
      </c>
      <c r="H1078" s="1159"/>
      <c r="I1078" s="1159" t="s">
        <v>3368</v>
      </c>
      <c r="J1078" s="1166"/>
      <c r="K1078" s="1167"/>
      <c r="L1078" s="1168"/>
      <c r="M1078" s="1169" t="s">
        <v>3430</v>
      </c>
      <c r="N1078" s="1170" t="s">
        <v>3430</v>
      </c>
      <c r="O1078" s="1171" t="s">
        <v>3430</v>
      </c>
    </row>
    <row r="1079" spans="1:15">
      <c r="A1079" s="1159" t="s">
        <v>4099</v>
      </c>
      <c r="B1079" s="1159" t="s">
        <v>568</v>
      </c>
      <c r="C1079" s="1159"/>
      <c r="D1079" s="1159"/>
      <c r="E1079" s="1159"/>
      <c r="F1079" s="1159" t="s">
        <v>991</v>
      </c>
      <c r="G1079" s="1165">
        <v>5391234.4414499998</v>
      </c>
      <c r="H1079" s="1159"/>
      <c r="I1079" s="1159" t="s">
        <v>3368</v>
      </c>
      <c r="J1079" s="1166"/>
      <c r="K1079" s="1167"/>
      <c r="L1079" s="1168"/>
      <c r="M1079" s="1169" t="s">
        <v>3430</v>
      </c>
      <c r="N1079" s="1170" t="s">
        <v>3430</v>
      </c>
      <c r="O1079" s="1171" t="s">
        <v>3430</v>
      </c>
    </row>
    <row r="1080" spans="1:15">
      <c r="A1080" s="1159" t="s">
        <v>4100</v>
      </c>
      <c r="B1080" s="1159" t="s">
        <v>564</v>
      </c>
      <c r="C1080" s="1159"/>
      <c r="D1080" s="1159"/>
      <c r="E1080" s="1159"/>
      <c r="F1080" s="1159" t="s">
        <v>991</v>
      </c>
      <c r="G1080" s="1165">
        <v>3816874.5459500002</v>
      </c>
      <c r="H1080" s="1159"/>
      <c r="I1080" s="1159" t="s">
        <v>3368</v>
      </c>
      <c r="J1080" s="1166"/>
      <c r="K1080" s="1167"/>
      <c r="L1080" s="1168"/>
      <c r="M1080" s="1169" t="s">
        <v>3430</v>
      </c>
      <c r="N1080" s="1170" t="s">
        <v>3430</v>
      </c>
      <c r="O1080" s="1171" t="s">
        <v>3430</v>
      </c>
    </row>
    <row r="1081" spans="1:15">
      <c r="A1081" s="1159" t="s">
        <v>4101</v>
      </c>
      <c r="B1081" s="1159" t="s">
        <v>569</v>
      </c>
      <c r="C1081" s="1159"/>
      <c r="D1081" s="1159"/>
      <c r="E1081" s="1159"/>
      <c r="F1081" s="1159" t="s">
        <v>991</v>
      </c>
      <c r="G1081" s="1165">
        <v>2270730.7452199999</v>
      </c>
      <c r="H1081" s="1159"/>
      <c r="I1081" s="1159" t="s">
        <v>3368</v>
      </c>
      <c r="J1081" s="1166"/>
      <c r="K1081" s="1167"/>
      <c r="L1081" s="1168"/>
      <c r="M1081" s="1169" t="s">
        <v>3430</v>
      </c>
      <c r="N1081" s="1170" t="s">
        <v>3430</v>
      </c>
      <c r="O1081" s="1171" t="s">
        <v>3430</v>
      </c>
    </row>
    <row r="1082" spans="1:15">
      <c r="A1082" s="1159" t="s">
        <v>4102</v>
      </c>
      <c r="B1082" s="1159" t="s">
        <v>2702</v>
      </c>
      <c r="C1082" s="1159"/>
      <c r="D1082" s="1159"/>
      <c r="E1082" s="1159"/>
      <c r="F1082" s="1159" t="s">
        <v>991</v>
      </c>
      <c r="G1082" s="1165">
        <v>305193.32</v>
      </c>
      <c r="H1082" s="1159"/>
      <c r="I1082" s="1159" t="s">
        <v>3368</v>
      </c>
      <c r="J1082" s="1166"/>
      <c r="K1082" s="1167"/>
      <c r="L1082" s="1168"/>
      <c r="M1082" s="1169" t="s">
        <v>3430</v>
      </c>
      <c r="N1082" s="1170" t="s">
        <v>3430</v>
      </c>
      <c r="O1082" s="1171" t="s">
        <v>3430</v>
      </c>
    </row>
    <row r="1083" spans="1:15" hidden="1">
      <c r="A1083" s="1159" t="s">
        <v>4103</v>
      </c>
      <c r="B1083" s="1159" t="s">
        <v>2703</v>
      </c>
      <c r="C1083" s="1159"/>
      <c r="D1083" s="1159"/>
      <c r="E1083" s="1159"/>
      <c r="F1083" s="1159" t="s">
        <v>991</v>
      </c>
      <c r="G1083" s="1165">
        <v>2086314.72</v>
      </c>
      <c r="H1083" s="1159"/>
      <c r="I1083" s="1159"/>
      <c r="J1083" s="1166"/>
      <c r="K1083" s="1167"/>
      <c r="L1083" s="1168"/>
      <c r="M1083" s="1169" t="s">
        <v>3430</v>
      </c>
      <c r="N1083" s="1170" t="s">
        <v>3430</v>
      </c>
      <c r="O1083" s="1171" t="s">
        <v>3430</v>
      </c>
    </row>
    <row r="1084" spans="1:15" hidden="1">
      <c r="A1084" s="1159" t="s">
        <v>4104</v>
      </c>
      <c r="B1084" s="1159" t="s">
        <v>2299</v>
      </c>
      <c r="C1084" s="1159" t="s">
        <v>3109</v>
      </c>
      <c r="D1084" s="1159" t="s">
        <v>2299</v>
      </c>
      <c r="E1084" s="1159" t="s">
        <v>3329</v>
      </c>
      <c r="F1084" s="1159" t="s">
        <v>1000</v>
      </c>
      <c r="G1084" s="1165">
        <v>8868.9583333333303</v>
      </c>
      <c r="H1084" s="1159"/>
      <c r="I1084" s="1159" t="s">
        <v>3352</v>
      </c>
      <c r="J1084" s="1166"/>
      <c r="K1084" s="1167"/>
      <c r="L1084" s="1168">
        <v>403</v>
      </c>
      <c r="M1084" s="1169" t="s">
        <v>3430</v>
      </c>
      <c r="N1084" s="1170" t="s">
        <v>3430</v>
      </c>
      <c r="O1084" s="1171">
        <v>6.184368121371462E-8</v>
      </c>
    </row>
    <row r="1085" spans="1:15" hidden="1">
      <c r="A1085" s="1159" t="s">
        <v>4104</v>
      </c>
      <c r="B1085" s="1159" t="s">
        <v>2299</v>
      </c>
      <c r="C1085" s="1159" t="s">
        <v>3109</v>
      </c>
      <c r="D1085" s="1159" t="s">
        <v>2299</v>
      </c>
      <c r="E1085" s="1159" t="s">
        <v>3329</v>
      </c>
      <c r="F1085" s="1159" t="s">
        <v>3431</v>
      </c>
      <c r="G1085" s="1165">
        <v>177379.16666666701</v>
      </c>
      <c r="H1085" s="1159"/>
      <c r="I1085" s="1159" t="s">
        <v>3352</v>
      </c>
      <c r="J1085" s="1166"/>
      <c r="K1085" s="1167"/>
      <c r="L1085" s="1168">
        <v>17.100000000000001</v>
      </c>
      <c r="M1085" s="1169" t="s">
        <v>3430</v>
      </c>
      <c r="N1085" s="1170" t="s">
        <v>3430</v>
      </c>
      <c r="O1085" s="1171">
        <v>5.2482726985336103E-8</v>
      </c>
    </row>
    <row r="1086" spans="1:15" hidden="1">
      <c r="A1086" s="1159" t="s">
        <v>4104</v>
      </c>
      <c r="B1086" s="1159" t="s">
        <v>2299</v>
      </c>
      <c r="C1086" s="1159" t="s">
        <v>3109</v>
      </c>
      <c r="D1086" s="1159" t="s">
        <v>2299</v>
      </c>
      <c r="E1086" s="1159" t="s">
        <v>3329</v>
      </c>
      <c r="F1086" s="1159" t="s">
        <v>991</v>
      </c>
      <c r="G1086" s="1165">
        <v>133034.375</v>
      </c>
      <c r="H1086" s="1159"/>
      <c r="I1086" s="1159" t="s">
        <v>3352</v>
      </c>
      <c r="J1086" s="1166"/>
      <c r="K1086" s="1167"/>
      <c r="L1086" s="1168">
        <v>5.14</v>
      </c>
      <c r="M1086" s="1169" t="s">
        <v>3430</v>
      </c>
      <c r="N1086" s="1170" t="s">
        <v>3430</v>
      </c>
      <c r="O1086" s="1171">
        <v>1.1831632311606449E-8</v>
      </c>
    </row>
    <row r="1087" spans="1:15" hidden="1">
      <c r="A1087" s="1159" t="s">
        <v>4105</v>
      </c>
      <c r="B1087" s="1159" t="s">
        <v>2807</v>
      </c>
      <c r="C1087" s="1159" t="s">
        <v>3110</v>
      </c>
      <c r="D1087" s="1159" t="s">
        <v>2807</v>
      </c>
      <c r="E1087" s="1159" t="s">
        <v>3334</v>
      </c>
      <c r="F1087" s="1159" t="s">
        <v>1000</v>
      </c>
      <c r="G1087" s="1165">
        <v>1763454.8357448699</v>
      </c>
      <c r="H1087" s="1159"/>
      <c r="I1087" s="1159"/>
      <c r="J1087" s="1166"/>
      <c r="K1087" s="1167"/>
      <c r="L1087" s="1168">
        <v>209</v>
      </c>
      <c r="M1087" s="1169" t="s">
        <v>3430</v>
      </c>
      <c r="N1087" s="1170" t="s">
        <v>3430</v>
      </c>
      <c r="O1087" s="1171">
        <v>6.3771744812136833E-6</v>
      </c>
    </row>
    <row r="1088" spans="1:15" hidden="1">
      <c r="A1088" s="1159" t="s">
        <v>4106</v>
      </c>
      <c r="B1088" s="1159" t="s">
        <v>2300</v>
      </c>
      <c r="C1088" s="1159" t="s">
        <v>3111</v>
      </c>
      <c r="D1088" s="1159" t="s">
        <v>2300</v>
      </c>
      <c r="E1088" s="1159" t="s">
        <v>3329</v>
      </c>
      <c r="F1088" s="1159" t="s">
        <v>1000</v>
      </c>
      <c r="G1088" s="1165">
        <v>39310.497473932301</v>
      </c>
      <c r="H1088" s="1159"/>
      <c r="I1088" s="1159" t="s">
        <v>3352</v>
      </c>
      <c r="J1088" s="1166"/>
      <c r="K1088" s="1167">
        <v>1.03E-5</v>
      </c>
      <c r="L1088" s="1168">
        <v>16300</v>
      </c>
      <c r="M1088" s="1169" t="s">
        <v>3430</v>
      </c>
      <c r="N1088" s="1170">
        <v>6.8513882928894919E-8</v>
      </c>
      <c r="O1088" s="1171">
        <v>1.1086994098952531E-5</v>
      </c>
    </row>
    <row r="1089" spans="1:15" hidden="1">
      <c r="A1089" s="1159" t="s">
        <v>4106</v>
      </c>
      <c r="B1089" s="1159" t="s">
        <v>2300</v>
      </c>
      <c r="C1089" s="1159" t="s">
        <v>3111</v>
      </c>
      <c r="D1089" s="1159" t="s">
        <v>2300</v>
      </c>
      <c r="E1089" s="1159" t="s">
        <v>3329</v>
      </c>
      <c r="F1089" s="1159" t="s">
        <v>991</v>
      </c>
      <c r="G1089" s="1165">
        <v>589657.46208362002</v>
      </c>
      <c r="H1089" s="1159"/>
      <c r="I1089" s="1159" t="s">
        <v>3352</v>
      </c>
      <c r="J1089" s="1166"/>
      <c r="K1089" s="1167">
        <v>4.3599999999999999E-7</v>
      </c>
      <c r="L1089" s="1168">
        <v>190</v>
      </c>
      <c r="M1089" s="1169" t="s">
        <v>3430</v>
      </c>
      <c r="N1089" s="1170">
        <v>4.3502989741329941E-8</v>
      </c>
      <c r="O1089" s="1171">
        <v>1.9385235080156751E-6</v>
      </c>
    </row>
    <row r="1090" spans="1:15" hidden="1">
      <c r="A1090" s="1159" t="s">
        <v>4106</v>
      </c>
      <c r="B1090" s="1159" t="s">
        <v>2300</v>
      </c>
      <c r="C1090" s="1159" t="s">
        <v>3111</v>
      </c>
      <c r="D1090" s="1159" t="s">
        <v>2300</v>
      </c>
      <c r="E1090" s="1159" t="s">
        <v>3329</v>
      </c>
      <c r="F1090" s="1159" t="s">
        <v>3431</v>
      </c>
      <c r="G1090" s="1165">
        <v>786209.94944164099</v>
      </c>
      <c r="H1090" s="1159"/>
      <c r="I1090" s="1159" t="s">
        <v>3352</v>
      </c>
      <c r="J1090" s="1166"/>
      <c r="K1090" s="1167">
        <v>6.2099999999999994E-8</v>
      </c>
      <c r="L1090" s="1168">
        <v>97.8</v>
      </c>
      <c r="M1090" s="1169" t="s">
        <v>3430</v>
      </c>
      <c r="N1090" s="1170">
        <v>8.2615769508429431E-9</v>
      </c>
      <c r="O1090" s="1171">
        <v>1.3304392918116832E-6</v>
      </c>
    </row>
    <row r="1091" spans="1:15" hidden="1">
      <c r="A1091" s="1159" t="s">
        <v>4107</v>
      </c>
      <c r="B1091" s="1159" t="s">
        <v>2704</v>
      </c>
      <c r="C1091" s="1159"/>
      <c r="D1091" s="1159"/>
      <c r="E1091" s="1159" t="s">
        <v>3315</v>
      </c>
      <c r="F1091" s="1159" t="s">
        <v>991</v>
      </c>
      <c r="G1091" s="1165">
        <v>40908.59375</v>
      </c>
      <c r="H1091" s="1159"/>
      <c r="I1091" s="1159" t="s">
        <v>3352</v>
      </c>
      <c r="J1091" s="1166"/>
      <c r="K1091" s="1167"/>
      <c r="L1091" s="1168"/>
      <c r="M1091" s="1169" t="s">
        <v>3430</v>
      </c>
      <c r="N1091" s="1170" t="s">
        <v>3430</v>
      </c>
      <c r="O1091" s="1171" t="s">
        <v>3430</v>
      </c>
    </row>
    <row r="1092" spans="1:15" hidden="1">
      <c r="A1092" s="1159" t="s">
        <v>4107</v>
      </c>
      <c r="B1092" s="1159" t="s">
        <v>2704</v>
      </c>
      <c r="C1092" s="1159"/>
      <c r="D1092" s="1159"/>
      <c r="E1092" s="1159" t="s">
        <v>3315</v>
      </c>
      <c r="F1092" s="1159" t="s">
        <v>3431</v>
      </c>
      <c r="G1092" s="1165">
        <v>201815.72916666701</v>
      </c>
      <c r="H1092" s="1159"/>
      <c r="I1092" s="1159" t="s">
        <v>3352</v>
      </c>
      <c r="J1092" s="1166"/>
      <c r="K1092" s="1167"/>
      <c r="L1092" s="1168"/>
      <c r="M1092" s="1169" t="s">
        <v>3430</v>
      </c>
      <c r="N1092" s="1170" t="s">
        <v>3430</v>
      </c>
      <c r="O1092" s="1171" t="s">
        <v>3430</v>
      </c>
    </row>
    <row r="1093" spans="1:15" hidden="1">
      <c r="A1093" s="1159" t="s">
        <v>4107</v>
      </c>
      <c r="B1093" s="1159" t="s">
        <v>2704</v>
      </c>
      <c r="C1093" s="1159"/>
      <c r="D1093" s="1159"/>
      <c r="E1093" s="1159" t="s">
        <v>3315</v>
      </c>
      <c r="F1093" s="1159" t="s">
        <v>1000</v>
      </c>
      <c r="G1093" s="1165">
        <v>2727.2395833333298</v>
      </c>
      <c r="H1093" s="1159"/>
      <c r="I1093" s="1159" t="s">
        <v>3352</v>
      </c>
      <c r="J1093" s="1166"/>
      <c r="K1093" s="1167"/>
      <c r="L1093" s="1168"/>
      <c r="M1093" s="1169" t="s">
        <v>3430</v>
      </c>
      <c r="N1093" s="1170" t="s">
        <v>3430</v>
      </c>
      <c r="O1093" s="1171" t="s">
        <v>3430</v>
      </c>
    </row>
    <row r="1094" spans="1:15" hidden="1">
      <c r="A1094" s="1159" t="s">
        <v>4108</v>
      </c>
      <c r="B1094" s="1159" t="s">
        <v>2705</v>
      </c>
      <c r="C1094" s="1159" t="s">
        <v>3112</v>
      </c>
      <c r="D1094" s="1159"/>
      <c r="E1094" s="1159" t="s">
        <v>3329</v>
      </c>
      <c r="F1094" s="1159" t="s">
        <v>991</v>
      </c>
      <c r="G1094" s="1165">
        <v>11972.65625</v>
      </c>
      <c r="H1094" s="1159"/>
      <c r="I1094" s="1159" t="s">
        <v>3352</v>
      </c>
      <c r="J1094" s="1166"/>
      <c r="K1094" s="1167"/>
      <c r="L1094" s="1168"/>
      <c r="M1094" s="1169" t="s">
        <v>3430</v>
      </c>
      <c r="N1094" s="1170" t="s">
        <v>3430</v>
      </c>
      <c r="O1094" s="1171" t="s">
        <v>3430</v>
      </c>
    </row>
    <row r="1095" spans="1:15" hidden="1">
      <c r="A1095" s="1159" t="s">
        <v>4108</v>
      </c>
      <c r="B1095" s="1159" t="s">
        <v>2705</v>
      </c>
      <c r="C1095" s="1159" t="s">
        <v>3112</v>
      </c>
      <c r="D1095" s="1159"/>
      <c r="E1095" s="1159" t="s">
        <v>3329</v>
      </c>
      <c r="F1095" s="1159" t="s">
        <v>3431</v>
      </c>
      <c r="G1095" s="1165">
        <v>15963.541666666701</v>
      </c>
      <c r="H1095" s="1159"/>
      <c r="I1095" s="1159" t="s">
        <v>3352</v>
      </c>
      <c r="J1095" s="1166"/>
      <c r="K1095" s="1167"/>
      <c r="L1095" s="1168"/>
      <c r="M1095" s="1169" t="s">
        <v>3430</v>
      </c>
      <c r="N1095" s="1170" t="s">
        <v>3430</v>
      </c>
      <c r="O1095" s="1171" t="s">
        <v>3430</v>
      </c>
    </row>
    <row r="1096" spans="1:15" hidden="1">
      <c r="A1096" s="1159" t="s">
        <v>4108</v>
      </c>
      <c r="B1096" s="1159" t="s">
        <v>2705</v>
      </c>
      <c r="C1096" s="1159" t="s">
        <v>3112</v>
      </c>
      <c r="D1096" s="1159"/>
      <c r="E1096" s="1159" t="s">
        <v>3329</v>
      </c>
      <c r="F1096" s="1159" t="s">
        <v>1000</v>
      </c>
      <c r="G1096" s="1165">
        <v>798.17708333333303</v>
      </c>
      <c r="H1096" s="1159"/>
      <c r="I1096" s="1159" t="s">
        <v>3352</v>
      </c>
      <c r="J1096" s="1166"/>
      <c r="K1096" s="1167"/>
      <c r="L1096" s="1168"/>
      <c r="M1096" s="1169" t="s">
        <v>3430</v>
      </c>
      <c r="N1096" s="1170" t="s">
        <v>3430</v>
      </c>
      <c r="O1096" s="1171" t="s">
        <v>3430</v>
      </c>
    </row>
    <row r="1097" spans="1:15" hidden="1">
      <c r="A1097" s="1159" t="s">
        <v>4109</v>
      </c>
      <c r="B1097" s="1159" t="s">
        <v>2301</v>
      </c>
      <c r="C1097" s="1159" t="s">
        <v>3113</v>
      </c>
      <c r="D1097" s="1159" t="s">
        <v>2301</v>
      </c>
      <c r="E1097" s="1159" t="s">
        <v>3329</v>
      </c>
      <c r="F1097" s="1159" t="s">
        <v>1000</v>
      </c>
      <c r="G1097" s="1165">
        <v>63164.702620312499</v>
      </c>
      <c r="H1097" s="1159"/>
      <c r="I1097" s="1159" t="s">
        <v>3352</v>
      </c>
      <c r="J1097" s="1166"/>
      <c r="K1097" s="1167">
        <v>2.5000000000000002E-6</v>
      </c>
      <c r="L1097" s="1168">
        <v>3140</v>
      </c>
      <c r="M1097" s="1169" t="s">
        <v>3430</v>
      </c>
      <c r="N1097" s="1170">
        <v>2.6720666164189602E-8</v>
      </c>
      <c r="O1097" s="1171">
        <v>3.4317984679226395E-6</v>
      </c>
    </row>
    <row r="1098" spans="1:15" hidden="1">
      <c r="A1098" s="1159" t="s">
        <v>4109</v>
      </c>
      <c r="B1098" s="1159" t="s">
        <v>2301</v>
      </c>
      <c r="C1098" s="1159" t="s">
        <v>3113</v>
      </c>
      <c r="D1098" s="1159" t="s">
        <v>2301</v>
      </c>
      <c r="E1098" s="1159" t="s">
        <v>3329</v>
      </c>
      <c r="F1098" s="1159" t="s">
        <v>3431</v>
      </c>
      <c r="G1098" s="1165">
        <v>1263294.05242708</v>
      </c>
      <c r="H1098" s="1159"/>
      <c r="I1098" s="1159" t="s">
        <v>3352</v>
      </c>
      <c r="J1098" s="1166"/>
      <c r="K1098" s="1167">
        <v>7.7099999999999996E-8</v>
      </c>
      <c r="L1098" s="1168">
        <v>96.7</v>
      </c>
      <c r="M1098" s="1169" t="s">
        <v>3430</v>
      </c>
      <c r="N1098" s="1170">
        <v>1.6481306890343898E-8</v>
      </c>
      <c r="O1098" s="1171">
        <v>2.1137255532075866E-6</v>
      </c>
    </row>
    <row r="1099" spans="1:15" hidden="1">
      <c r="A1099" s="1159" t="s">
        <v>4109</v>
      </c>
      <c r="B1099" s="1159" t="s">
        <v>2301</v>
      </c>
      <c r="C1099" s="1159" t="s">
        <v>3113</v>
      </c>
      <c r="D1099" s="1159" t="s">
        <v>2301</v>
      </c>
      <c r="E1099" s="1159" t="s">
        <v>3329</v>
      </c>
      <c r="F1099" s="1159" t="s">
        <v>991</v>
      </c>
      <c r="G1099" s="1165">
        <v>947470.53934114601</v>
      </c>
      <c r="H1099" s="1159"/>
      <c r="I1099" s="1159" t="s">
        <v>3352</v>
      </c>
      <c r="J1099" s="1166"/>
      <c r="K1099" s="1167">
        <v>1.2100000000000001E-6</v>
      </c>
      <c r="L1099" s="1168">
        <v>122</v>
      </c>
      <c r="M1099" s="1169" t="s">
        <v>3430</v>
      </c>
      <c r="N1099" s="1170">
        <v>1.9399203635948127E-7</v>
      </c>
      <c r="O1099" s="1171">
        <v>2.0000608906178634E-6</v>
      </c>
    </row>
    <row r="1100" spans="1:15" hidden="1">
      <c r="A1100" s="1159" t="s">
        <v>4110</v>
      </c>
      <c r="B1100" s="1159" t="s">
        <v>2808</v>
      </c>
      <c r="C1100" s="1159" t="s">
        <v>3114</v>
      </c>
      <c r="D1100" s="1159" t="s">
        <v>2808</v>
      </c>
      <c r="E1100" s="1159"/>
      <c r="F1100" s="1159" t="s">
        <v>991</v>
      </c>
      <c r="G1100" s="1165">
        <v>118762525.655829</v>
      </c>
      <c r="H1100" s="1159"/>
      <c r="I1100" s="1159"/>
      <c r="J1100" s="1166"/>
      <c r="K1100" s="1167"/>
      <c r="L1100" s="1168">
        <v>1.05</v>
      </c>
      <c r="M1100" s="1169" t="s">
        <v>3430</v>
      </c>
      <c r="N1100" s="1170" t="s">
        <v>3430</v>
      </c>
      <c r="O1100" s="1171">
        <v>2.1576768207953202E-6</v>
      </c>
    </row>
    <row r="1101" spans="1:15" hidden="1">
      <c r="A1101" s="1159" t="s">
        <v>4111</v>
      </c>
      <c r="B1101" s="1159" t="s">
        <v>2706</v>
      </c>
      <c r="C1101" s="1159" t="s">
        <v>3115</v>
      </c>
      <c r="D1101" s="1159"/>
      <c r="E1101" s="1159"/>
      <c r="F1101" s="1159" t="s">
        <v>991</v>
      </c>
      <c r="G1101" s="1165">
        <v>1703806.8477242801</v>
      </c>
      <c r="H1101" s="1159"/>
      <c r="I1101" s="1159"/>
      <c r="J1101" s="1166"/>
      <c r="K1101" s="1167"/>
      <c r="L1101" s="1168"/>
      <c r="M1101" s="1169" t="s">
        <v>3430</v>
      </c>
      <c r="N1101" s="1170" t="s">
        <v>3430</v>
      </c>
      <c r="O1101" s="1171" t="s">
        <v>3430</v>
      </c>
    </row>
    <row r="1102" spans="1:15" hidden="1">
      <c r="A1102" s="1159" t="s">
        <v>4111</v>
      </c>
      <c r="B1102" s="1159" t="s">
        <v>2707</v>
      </c>
      <c r="C1102" s="1159" t="s">
        <v>2706</v>
      </c>
      <c r="D1102" s="1159"/>
      <c r="E1102" s="1159" t="s">
        <v>3317</v>
      </c>
      <c r="F1102" s="1159" t="s">
        <v>1000</v>
      </c>
      <c r="G1102" s="1165">
        <v>6276.6459632062697</v>
      </c>
      <c r="H1102" s="1159"/>
      <c r="I1102" s="1159"/>
      <c r="J1102" s="1166"/>
      <c r="K1102" s="1167"/>
      <c r="L1102" s="1168"/>
      <c r="M1102" s="1169" t="s">
        <v>3430</v>
      </c>
      <c r="N1102" s="1170" t="s">
        <v>3430</v>
      </c>
      <c r="O1102" s="1171" t="s">
        <v>3430</v>
      </c>
    </row>
    <row r="1103" spans="1:15" hidden="1">
      <c r="A1103" s="1159" t="s">
        <v>4111</v>
      </c>
      <c r="B1103" s="1159" t="s">
        <v>2707</v>
      </c>
      <c r="C1103" s="1159" t="s">
        <v>2706</v>
      </c>
      <c r="D1103" s="1159"/>
      <c r="E1103" s="1159" t="s">
        <v>3313</v>
      </c>
      <c r="F1103" s="1159" t="s">
        <v>1000</v>
      </c>
      <c r="G1103" s="1165">
        <v>95.860708239999994</v>
      </c>
      <c r="H1103" s="1159"/>
      <c r="I1103" s="1159"/>
      <c r="J1103" s="1166"/>
      <c r="K1103" s="1167"/>
      <c r="L1103" s="1168"/>
      <c r="M1103" s="1169" t="s">
        <v>3430</v>
      </c>
      <c r="N1103" s="1170" t="s">
        <v>3430</v>
      </c>
      <c r="O1103" s="1171" t="s">
        <v>3430</v>
      </c>
    </row>
    <row r="1104" spans="1:15" hidden="1">
      <c r="A1104" s="1159" t="s">
        <v>4112</v>
      </c>
      <c r="B1104" s="1159" t="s">
        <v>2708</v>
      </c>
      <c r="C1104" s="1159"/>
      <c r="D1104" s="1159"/>
      <c r="E1104" s="1159" t="s">
        <v>3315</v>
      </c>
      <c r="F1104" s="1159" t="s">
        <v>991</v>
      </c>
      <c r="G1104" s="1165">
        <v>2572.5534536197902</v>
      </c>
      <c r="H1104" s="1172"/>
      <c r="I1104" s="1159" t="s">
        <v>3352</v>
      </c>
      <c r="J1104" s="1166"/>
      <c r="K1104" s="1167"/>
      <c r="L1104" s="1168"/>
      <c r="M1104" s="1169" t="s">
        <v>3430</v>
      </c>
      <c r="N1104" s="1170" t="s">
        <v>3430</v>
      </c>
      <c r="O1104" s="1171" t="s">
        <v>3430</v>
      </c>
    </row>
    <row r="1105" spans="1:15" hidden="1">
      <c r="A1105" s="1159" t="s">
        <v>4112</v>
      </c>
      <c r="B1105" s="1159" t="s">
        <v>2708</v>
      </c>
      <c r="C1105" s="1159"/>
      <c r="D1105" s="1159"/>
      <c r="E1105" s="1159" t="s">
        <v>3315</v>
      </c>
      <c r="F1105" s="1159" t="s">
        <v>3431</v>
      </c>
      <c r="G1105" s="1165">
        <v>12691.2637041667</v>
      </c>
      <c r="H1105" s="1172"/>
      <c r="I1105" s="1159" t="s">
        <v>3352</v>
      </c>
      <c r="J1105" s="1166"/>
      <c r="K1105" s="1167"/>
      <c r="L1105" s="1168"/>
      <c r="M1105" s="1169" t="s">
        <v>3430</v>
      </c>
      <c r="N1105" s="1170" t="s">
        <v>3430</v>
      </c>
      <c r="O1105" s="1171" t="s">
        <v>3430</v>
      </c>
    </row>
    <row r="1106" spans="1:15" hidden="1">
      <c r="A1106" s="1159" t="s">
        <v>4112</v>
      </c>
      <c r="B1106" s="1159" t="s">
        <v>2708</v>
      </c>
      <c r="C1106" s="1159"/>
      <c r="D1106" s="1159"/>
      <c r="E1106" s="1159" t="s">
        <v>3315</v>
      </c>
      <c r="F1106" s="1159" t="s">
        <v>1000</v>
      </c>
      <c r="G1106" s="1165">
        <v>171.503563619792</v>
      </c>
      <c r="H1106" s="1172"/>
      <c r="I1106" s="1159" t="s">
        <v>3352</v>
      </c>
      <c r="J1106" s="1166"/>
      <c r="K1106" s="1167"/>
      <c r="L1106" s="1168"/>
      <c r="M1106" s="1169" t="s">
        <v>3430</v>
      </c>
      <c r="N1106" s="1170" t="s">
        <v>3430</v>
      </c>
      <c r="O1106" s="1171" t="s">
        <v>3430</v>
      </c>
    </row>
    <row r="1107" spans="1:15" hidden="1">
      <c r="A1107" s="1159" t="s">
        <v>4113</v>
      </c>
      <c r="B1107" s="1159" t="s">
        <v>4114</v>
      </c>
      <c r="C1107" s="1159"/>
      <c r="D1107" s="1159"/>
      <c r="E1107" s="1159" t="s">
        <v>3334</v>
      </c>
      <c r="F1107" s="1159" t="s">
        <v>1000</v>
      </c>
      <c r="G1107" s="1165">
        <v>1105589.1349850299</v>
      </c>
      <c r="H1107" s="1159"/>
      <c r="I1107" s="1159"/>
      <c r="J1107" s="1166"/>
      <c r="K1107" s="1167"/>
      <c r="L1107" s="1168"/>
      <c r="M1107" s="1169" t="s">
        <v>3430</v>
      </c>
      <c r="N1107" s="1170" t="s">
        <v>3430</v>
      </c>
      <c r="O1107" s="1171" t="s">
        <v>3430</v>
      </c>
    </row>
    <row r="1108" spans="1:15" hidden="1">
      <c r="A1108" s="1159" t="s">
        <v>4115</v>
      </c>
      <c r="B1108" s="1159" t="s">
        <v>2709</v>
      </c>
      <c r="C1108" s="1159"/>
      <c r="D1108" s="1159"/>
      <c r="E1108" s="1159"/>
      <c r="F1108" s="1159" t="s">
        <v>1000</v>
      </c>
      <c r="G1108" s="1165">
        <v>5452161.4058638597</v>
      </c>
      <c r="H1108" s="1159"/>
      <c r="I1108" s="1159"/>
      <c r="J1108" s="1166"/>
      <c r="K1108" s="1167"/>
      <c r="L1108" s="1168"/>
      <c r="M1108" s="1169" t="s">
        <v>3430</v>
      </c>
      <c r="N1108" s="1170" t="s">
        <v>3430</v>
      </c>
      <c r="O1108" s="1171" t="s">
        <v>3430</v>
      </c>
    </row>
    <row r="1109" spans="1:15" hidden="1">
      <c r="A1109" s="1159" t="s">
        <v>4116</v>
      </c>
      <c r="B1109" s="1159" t="s">
        <v>2302</v>
      </c>
      <c r="C1109" s="1159" t="s">
        <v>3116</v>
      </c>
      <c r="D1109" s="1159" t="s">
        <v>2302</v>
      </c>
      <c r="E1109" s="1159" t="s">
        <v>3329</v>
      </c>
      <c r="F1109" s="1159" t="s">
        <v>3431</v>
      </c>
      <c r="G1109" s="1165">
        <v>2806433.8196190102</v>
      </c>
      <c r="H1109" s="1172"/>
      <c r="I1109" s="1159" t="s">
        <v>3352</v>
      </c>
      <c r="J1109" s="1166"/>
      <c r="K1109" s="1167"/>
      <c r="L1109" s="1168">
        <v>1040</v>
      </c>
      <c r="M1109" s="1169" t="s">
        <v>3430</v>
      </c>
      <c r="N1109" s="1170" t="s">
        <v>3430</v>
      </c>
      <c r="O1109" s="1171">
        <v>5.0501678955578388E-5</v>
      </c>
    </row>
    <row r="1110" spans="1:15" hidden="1">
      <c r="A1110" s="1159" t="s">
        <v>4116</v>
      </c>
      <c r="B1110" s="1159" t="s">
        <v>2302</v>
      </c>
      <c r="C1110" s="1159" t="s">
        <v>3116</v>
      </c>
      <c r="D1110" s="1159" t="s">
        <v>2302</v>
      </c>
      <c r="E1110" s="1159" t="s">
        <v>3329</v>
      </c>
      <c r="F1110" s="1159" t="s">
        <v>991</v>
      </c>
      <c r="G1110" s="1165">
        <v>570141.14583333302</v>
      </c>
      <c r="H1110" s="1172"/>
      <c r="I1110" s="1159" t="s">
        <v>3352</v>
      </c>
      <c r="J1110" s="1166"/>
      <c r="K1110" s="1167"/>
      <c r="L1110" s="1168">
        <v>1510</v>
      </c>
      <c r="M1110" s="1169" t="s">
        <v>3430</v>
      </c>
      <c r="N1110" s="1170" t="s">
        <v>3430</v>
      </c>
      <c r="O1110" s="1171">
        <v>1.4896251758837543E-5</v>
      </c>
    </row>
    <row r="1111" spans="1:15" hidden="1">
      <c r="A1111" s="1159" t="s">
        <v>4116</v>
      </c>
      <c r="B1111" s="1159" t="s">
        <v>2302</v>
      </c>
      <c r="C1111" s="1159" t="s">
        <v>3116</v>
      </c>
      <c r="D1111" s="1159" t="s">
        <v>2302</v>
      </c>
      <c r="E1111" s="1159" t="s">
        <v>3329</v>
      </c>
      <c r="F1111" s="1159" t="s">
        <v>1000</v>
      </c>
      <c r="G1111" s="1165">
        <v>38009.409720390599</v>
      </c>
      <c r="H1111" s="1172"/>
      <c r="I1111" s="1159" t="s">
        <v>3352</v>
      </c>
      <c r="J1111" s="1166"/>
      <c r="K1111" s="1167"/>
      <c r="L1111" s="1168">
        <v>19700</v>
      </c>
      <c r="M1111" s="1169" t="s">
        <v>3430</v>
      </c>
      <c r="N1111" s="1170" t="s">
        <v>3430</v>
      </c>
      <c r="O1111" s="1171">
        <v>1.2956121838188013E-5</v>
      </c>
    </row>
    <row r="1112" spans="1:15" hidden="1">
      <c r="A1112" s="1159" t="s">
        <v>4117</v>
      </c>
      <c r="B1112" s="1159" t="s">
        <v>2303</v>
      </c>
      <c r="C1112" s="1159" t="s">
        <v>3117</v>
      </c>
      <c r="D1112" s="1159" t="s">
        <v>2303</v>
      </c>
      <c r="E1112" s="1159" t="s">
        <v>3329</v>
      </c>
      <c r="F1112" s="1159" t="s">
        <v>3431</v>
      </c>
      <c r="G1112" s="1165">
        <v>681701.68307291705</v>
      </c>
      <c r="H1112" s="1159"/>
      <c r="I1112" s="1159" t="s">
        <v>3352</v>
      </c>
      <c r="J1112" s="1166"/>
      <c r="K1112" s="1167">
        <v>2.4600000000000002E-6</v>
      </c>
      <c r="L1112" s="1168">
        <v>16200</v>
      </c>
      <c r="M1112" s="1169" t="s">
        <v>3430</v>
      </c>
      <c r="N1112" s="1170">
        <v>2.8376726215508615E-7</v>
      </c>
      <c r="O1112" s="1171">
        <v>1.9108520074136333E-4</v>
      </c>
    </row>
    <row r="1113" spans="1:15" hidden="1">
      <c r="A1113" s="1159" t="s">
        <v>4117</v>
      </c>
      <c r="B1113" s="1159" t="s">
        <v>2303</v>
      </c>
      <c r="C1113" s="1159" t="s">
        <v>3117</v>
      </c>
      <c r="D1113" s="1159" t="s">
        <v>2303</v>
      </c>
      <c r="E1113" s="1159" t="s">
        <v>3329</v>
      </c>
      <c r="F1113" s="1159" t="s">
        <v>991</v>
      </c>
      <c r="G1113" s="1165">
        <v>511276.26223958301</v>
      </c>
      <c r="H1113" s="1159"/>
      <c r="I1113" s="1159" t="s">
        <v>3352</v>
      </c>
      <c r="J1113" s="1166"/>
      <c r="K1113" s="1167">
        <v>1.7999999999999999E-6</v>
      </c>
      <c r="L1113" s="1168">
        <v>5510</v>
      </c>
      <c r="M1113" s="1169" t="s">
        <v>3430</v>
      </c>
      <c r="N1113" s="1170">
        <v>1.5572593652869306E-7</v>
      </c>
      <c r="O1113" s="1171">
        <v>4.8744419256983365E-5</v>
      </c>
    </row>
    <row r="1114" spans="1:15" hidden="1">
      <c r="A1114" s="1159" t="s">
        <v>4117</v>
      </c>
      <c r="B1114" s="1159" t="s">
        <v>2303</v>
      </c>
      <c r="C1114" s="1159" t="s">
        <v>3117</v>
      </c>
      <c r="D1114" s="1159" t="s">
        <v>2303</v>
      </c>
      <c r="E1114" s="1159" t="s">
        <v>3329</v>
      </c>
      <c r="F1114" s="1159" t="s">
        <v>1000</v>
      </c>
      <c r="G1114" s="1165">
        <v>34085.084156249999</v>
      </c>
      <c r="H1114" s="1159"/>
      <c r="I1114" s="1159" t="s">
        <v>3352</v>
      </c>
      <c r="J1114" s="1166"/>
      <c r="K1114" s="1167">
        <v>9.5699999999999999E-6</v>
      </c>
      <c r="L1114" s="1168">
        <v>63100</v>
      </c>
      <c r="M1114" s="1169" t="s">
        <v>3430</v>
      </c>
      <c r="N1114" s="1170">
        <v>5.5196193069749066E-8</v>
      </c>
      <c r="O1114" s="1171">
        <v>3.7214432616361835E-5</v>
      </c>
    </row>
    <row r="1115" spans="1:15" hidden="1">
      <c r="A1115" s="1159" t="s">
        <v>4118</v>
      </c>
      <c r="B1115" s="1159" t="s">
        <v>2710</v>
      </c>
      <c r="C1115" s="1159"/>
      <c r="D1115" s="1159"/>
      <c r="E1115" s="1159" t="s">
        <v>3319</v>
      </c>
      <c r="F1115" s="1159" t="s">
        <v>991</v>
      </c>
      <c r="G1115" s="1165">
        <v>279880.40797994798</v>
      </c>
      <c r="H1115" s="1159"/>
      <c r="I1115" s="1159" t="s">
        <v>3352</v>
      </c>
      <c r="J1115" s="1166"/>
      <c r="K1115" s="1167"/>
      <c r="L1115" s="1168"/>
      <c r="M1115" s="1169" t="s">
        <v>3430</v>
      </c>
      <c r="N1115" s="1170" t="s">
        <v>3430</v>
      </c>
      <c r="O1115" s="1171" t="s">
        <v>3430</v>
      </c>
    </row>
    <row r="1116" spans="1:15" hidden="1">
      <c r="A1116" s="1159" t="s">
        <v>4118</v>
      </c>
      <c r="B1116" s="1159" t="s">
        <v>2710</v>
      </c>
      <c r="C1116" s="1159"/>
      <c r="D1116" s="1159"/>
      <c r="E1116" s="1159" t="s">
        <v>3319</v>
      </c>
      <c r="F1116" s="1159" t="s">
        <v>3431</v>
      </c>
      <c r="G1116" s="1165">
        <v>373173.87729862001</v>
      </c>
      <c r="H1116" s="1159"/>
      <c r="I1116" s="1159" t="s">
        <v>3352</v>
      </c>
      <c r="J1116" s="1166"/>
      <c r="K1116" s="1167"/>
      <c r="L1116" s="1168"/>
      <c r="M1116" s="1169" t="s">
        <v>3430</v>
      </c>
      <c r="N1116" s="1170" t="s">
        <v>3430</v>
      </c>
      <c r="O1116" s="1171" t="s">
        <v>3430</v>
      </c>
    </row>
    <row r="1117" spans="1:15" hidden="1">
      <c r="A1117" s="1159" t="s">
        <v>4118</v>
      </c>
      <c r="B1117" s="1159" t="s">
        <v>2710</v>
      </c>
      <c r="C1117" s="1159"/>
      <c r="D1117" s="1159"/>
      <c r="E1117" s="1159" t="s">
        <v>3319</v>
      </c>
      <c r="F1117" s="1159" t="s">
        <v>1000</v>
      </c>
      <c r="G1117" s="1165">
        <v>18658.6938663281</v>
      </c>
      <c r="H1117" s="1159"/>
      <c r="I1117" s="1159" t="s">
        <v>3352</v>
      </c>
      <c r="J1117" s="1166"/>
      <c r="K1117" s="1167"/>
      <c r="L1117" s="1168"/>
      <c r="M1117" s="1169" t="s">
        <v>3430</v>
      </c>
      <c r="N1117" s="1170" t="s">
        <v>3430</v>
      </c>
      <c r="O1117" s="1171" t="s">
        <v>3430</v>
      </c>
    </row>
    <row r="1118" spans="1:15" hidden="1">
      <c r="A1118" s="1159" t="s">
        <v>4119</v>
      </c>
      <c r="B1118" s="1159" t="s">
        <v>2711</v>
      </c>
      <c r="C1118" s="1159" t="s">
        <v>2711</v>
      </c>
      <c r="D1118" s="1159"/>
      <c r="E1118" s="1159"/>
      <c r="F1118" s="1159" t="s">
        <v>991</v>
      </c>
      <c r="G1118" s="1165">
        <v>1059243286.19582</v>
      </c>
      <c r="H1118" s="1159"/>
      <c r="I1118" s="1159"/>
      <c r="J1118" s="1166"/>
      <c r="K1118" s="1167"/>
      <c r="L1118" s="1168"/>
      <c r="M1118" s="1169" t="s">
        <v>3430</v>
      </c>
      <c r="N1118" s="1170" t="s">
        <v>3430</v>
      </c>
      <c r="O1118" s="1171" t="s">
        <v>3430</v>
      </c>
    </row>
    <row r="1119" spans="1:15" hidden="1">
      <c r="A1119" s="1159" t="s">
        <v>4120</v>
      </c>
      <c r="B1119" s="1159" t="s">
        <v>2304</v>
      </c>
      <c r="C1119" s="1159" t="s">
        <v>3118</v>
      </c>
      <c r="D1119" s="1159" t="s">
        <v>2304</v>
      </c>
      <c r="E1119" s="1159"/>
      <c r="F1119" s="1159" t="s">
        <v>991</v>
      </c>
      <c r="G1119" s="1165">
        <v>0</v>
      </c>
      <c r="H1119" s="1159"/>
      <c r="I1119" s="1159"/>
      <c r="J1119" s="1166"/>
      <c r="K1119" s="1167">
        <v>1.1900000000000001E-8</v>
      </c>
      <c r="L1119" s="1168">
        <v>0.2</v>
      </c>
      <c r="M1119" s="1169" t="s">
        <v>3430</v>
      </c>
      <c r="N1119" s="1170">
        <v>0</v>
      </c>
      <c r="O1119" s="1171">
        <v>0</v>
      </c>
    </row>
    <row r="1120" spans="1:15" hidden="1">
      <c r="A1120" s="1159" t="s">
        <v>4121</v>
      </c>
      <c r="B1120" s="1159" t="s">
        <v>2305</v>
      </c>
      <c r="C1120" s="1159" t="s">
        <v>3119</v>
      </c>
      <c r="D1120" s="1159" t="s">
        <v>2305</v>
      </c>
      <c r="E1120" s="1159"/>
      <c r="F1120" s="1159" t="s">
        <v>991</v>
      </c>
      <c r="G1120" s="1165">
        <v>192697188.40472201</v>
      </c>
      <c r="H1120" s="1159"/>
      <c r="I1120" s="1159"/>
      <c r="J1120" s="1166"/>
      <c r="K1120" s="1167"/>
      <c r="L1120" s="1168">
        <v>3.2199999999999999E-2</v>
      </c>
      <c r="M1120" s="1169" t="s">
        <v>3430</v>
      </c>
      <c r="N1120" s="1170" t="s">
        <v>3430</v>
      </c>
      <c r="O1120" s="1171">
        <v>1.0736158682847931E-7</v>
      </c>
    </row>
    <row r="1121" spans="1:15" hidden="1">
      <c r="A1121" s="1159" t="s">
        <v>4122</v>
      </c>
      <c r="B1121" s="1159" t="s">
        <v>2306</v>
      </c>
      <c r="C1121" s="1159" t="s">
        <v>3120</v>
      </c>
      <c r="D1121" s="1159" t="s">
        <v>2306</v>
      </c>
      <c r="E1121" s="1159" t="s">
        <v>3329</v>
      </c>
      <c r="F1121" s="1159" t="s">
        <v>1000</v>
      </c>
      <c r="G1121" s="1165">
        <v>15518.5707015104</v>
      </c>
      <c r="H1121" s="1159"/>
      <c r="I1121" s="1159" t="s">
        <v>3352</v>
      </c>
      <c r="J1121" s="1166"/>
      <c r="K1121" s="1167">
        <v>1.5899999999999999E-4</v>
      </c>
      <c r="L1121" s="1168">
        <v>408000</v>
      </c>
      <c r="M1121" s="1169" t="s">
        <v>3430</v>
      </c>
      <c r="N1121" s="1170">
        <v>4.1752420733415398E-7</v>
      </c>
      <c r="O1121" s="1171">
        <v>1.0955433181607999E-4</v>
      </c>
    </row>
    <row r="1122" spans="1:15" hidden="1">
      <c r="A1122" s="1159" t="s">
        <v>4122</v>
      </c>
      <c r="B1122" s="1159" t="s">
        <v>2306</v>
      </c>
      <c r="C1122" s="1159" t="s">
        <v>3120</v>
      </c>
      <c r="D1122" s="1159" t="s">
        <v>2306</v>
      </c>
      <c r="E1122" s="1159" t="s">
        <v>3329</v>
      </c>
      <c r="F1122" s="1159" t="s">
        <v>3431</v>
      </c>
      <c r="G1122" s="1165">
        <v>310371.414040156</v>
      </c>
      <c r="H1122" s="1159"/>
      <c r="I1122" s="1159" t="s">
        <v>3352</v>
      </c>
      <c r="J1122" s="1166"/>
      <c r="K1122" s="1167">
        <v>4.87E-6</v>
      </c>
      <c r="L1122" s="1168">
        <v>12500</v>
      </c>
      <c r="M1122" s="1169" t="s">
        <v>3430</v>
      </c>
      <c r="N1122" s="1170">
        <v>2.5576640123050343E-7</v>
      </c>
      <c r="O1122" s="1171">
        <v>6.7128879791416313E-5</v>
      </c>
    </row>
    <row r="1123" spans="1:15" hidden="1">
      <c r="A1123" s="1159" t="s">
        <v>4122</v>
      </c>
      <c r="B1123" s="1159" t="s">
        <v>2306</v>
      </c>
      <c r="C1123" s="1159" t="s">
        <v>3120</v>
      </c>
      <c r="D1123" s="1159" t="s">
        <v>2306</v>
      </c>
      <c r="E1123" s="1159" t="s">
        <v>3329</v>
      </c>
      <c r="F1123" s="1159" t="s">
        <v>991</v>
      </c>
      <c r="G1123" s="1165">
        <v>232778.560516875</v>
      </c>
      <c r="H1123" s="1159"/>
      <c r="I1123" s="1159" t="s">
        <v>3352</v>
      </c>
      <c r="J1123" s="1166"/>
      <c r="K1123" s="1167">
        <v>8.7800000000000006E-6</v>
      </c>
      <c r="L1123" s="1168">
        <v>3650</v>
      </c>
      <c r="M1123" s="1169" t="s">
        <v>3430</v>
      </c>
      <c r="N1123" s="1170">
        <v>3.4583608870781427E-7</v>
      </c>
      <c r="O1123" s="1171">
        <v>1.470122467348387E-5</v>
      </c>
    </row>
    <row r="1124" spans="1:15" hidden="1">
      <c r="A1124" s="1159" t="s">
        <v>4123</v>
      </c>
      <c r="B1124" s="1159" t="s">
        <v>2712</v>
      </c>
      <c r="C1124" s="1159" t="s">
        <v>3121</v>
      </c>
      <c r="D1124" s="1159"/>
      <c r="E1124" s="1159"/>
      <c r="F1124" s="1159" t="s">
        <v>991</v>
      </c>
      <c r="G1124" s="1165">
        <v>5024228404.05896</v>
      </c>
      <c r="H1124" s="1159"/>
      <c r="I1124" s="1159"/>
      <c r="J1124" s="1166"/>
      <c r="K1124" s="1167"/>
      <c r="L1124" s="1168"/>
      <c r="M1124" s="1169" t="s">
        <v>3430</v>
      </c>
      <c r="N1124" s="1170" t="s">
        <v>3430</v>
      </c>
      <c r="O1124" s="1171" t="s">
        <v>3430</v>
      </c>
    </row>
    <row r="1125" spans="1:15" hidden="1">
      <c r="A1125" s="1159" t="s">
        <v>4124</v>
      </c>
      <c r="B1125" s="1159" t="s">
        <v>4125</v>
      </c>
      <c r="C1125" s="1159"/>
      <c r="D1125" s="1159"/>
      <c r="E1125" s="1159"/>
      <c r="F1125" s="1159" t="s">
        <v>991</v>
      </c>
      <c r="G1125" s="1165">
        <v>11298721.837849099</v>
      </c>
      <c r="H1125" s="1159"/>
      <c r="I1125" s="1159"/>
      <c r="J1125" s="1166"/>
      <c r="K1125" s="1167"/>
      <c r="L1125" s="1168"/>
      <c r="M1125" s="1169" t="s">
        <v>3430</v>
      </c>
      <c r="N1125" s="1170" t="s">
        <v>3430</v>
      </c>
      <c r="O1125" s="1171" t="s">
        <v>3430</v>
      </c>
    </row>
    <row r="1126" spans="1:15" hidden="1">
      <c r="A1126" s="1159" t="s">
        <v>3979</v>
      </c>
      <c r="B1126" s="1159" t="s">
        <v>2307</v>
      </c>
      <c r="C1126" s="1159" t="s">
        <v>2307</v>
      </c>
      <c r="D1126" s="1159" t="s">
        <v>2307</v>
      </c>
      <c r="E1126" s="1159"/>
      <c r="F1126" s="1159" t="s">
        <v>991</v>
      </c>
      <c r="G1126" s="1165">
        <v>86267128.782125294</v>
      </c>
      <c r="H1126" s="1159"/>
      <c r="I1126" s="1159"/>
      <c r="J1126" s="1166">
        <v>9.3399999999999996E-9</v>
      </c>
      <c r="K1126" s="1167">
        <v>6E-9</v>
      </c>
      <c r="L1126" s="1168">
        <v>0.26400000000000001</v>
      </c>
      <c r="M1126" s="1169">
        <v>2.3899096000547271E-6</v>
      </c>
      <c r="N1126" s="1170">
        <v>8.7584934756483814E-8</v>
      </c>
      <c r="O1126" s="1171">
        <v>2.1082692660935501E-5</v>
      </c>
    </row>
    <row r="1127" spans="1:15">
      <c r="A1127" s="1159" t="s">
        <v>3800</v>
      </c>
      <c r="B1127" s="1159" t="s">
        <v>2308</v>
      </c>
      <c r="C1127" s="1159" t="s">
        <v>2308</v>
      </c>
      <c r="D1127" s="1159" t="s">
        <v>2308</v>
      </c>
      <c r="E1127" s="1159" t="s">
        <v>3325</v>
      </c>
      <c r="F1127" s="1159" t="s">
        <v>991</v>
      </c>
      <c r="G1127" s="1165">
        <v>137745845.95463201</v>
      </c>
      <c r="H1127" s="1159"/>
      <c r="I1127" s="1159" t="s">
        <v>3358</v>
      </c>
      <c r="J1127" s="1166">
        <v>6.8099999999999994E-8</v>
      </c>
      <c r="K1127" s="1167"/>
      <c r="L1127" s="1168">
        <v>5.6900000000000001E-5</v>
      </c>
      <c r="M1127" s="1169">
        <v>2.7823699632791504E-5</v>
      </c>
      <c r="N1127" s="1170" t="s">
        <v>3430</v>
      </c>
      <c r="O1127" s="1171">
        <v>1.1219071933592882E-2</v>
      </c>
    </row>
    <row r="1128" spans="1:15" hidden="1">
      <c r="A1128" s="1159" t="s">
        <v>4126</v>
      </c>
      <c r="B1128" s="1159" t="s">
        <v>2309</v>
      </c>
      <c r="C1128" s="1159" t="s">
        <v>3122</v>
      </c>
      <c r="D1128" s="1159" t="s">
        <v>2309</v>
      </c>
      <c r="E1128" s="1159" t="s">
        <v>3329</v>
      </c>
      <c r="F1128" s="1159" t="s">
        <v>1000</v>
      </c>
      <c r="G1128" s="1165">
        <v>48865.282660156299</v>
      </c>
      <c r="H1128" s="1159"/>
      <c r="I1128" s="1159" t="s">
        <v>3352</v>
      </c>
      <c r="J1128" s="1166"/>
      <c r="K1128" s="1167">
        <v>9.9999999999999995E-7</v>
      </c>
      <c r="L1128" s="1168">
        <v>11000</v>
      </c>
      <c r="M1128" s="1169" t="s">
        <v>3430</v>
      </c>
      <c r="N1128" s="1170">
        <v>8.2686237776153663E-9</v>
      </c>
      <c r="O1128" s="1171">
        <v>9.3005958435775018E-6</v>
      </c>
    </row>
    <row r="1129" spans="1:15" hidden="1">
      <c r="A1129" s="1159" t="s">
        <v>4126</v>
      </c>
      <c r="B1129" s="1159" t="s">
        <v>2309</v>
      </c>
      <c r="C1129" s="1159" t="s">
        <v>3122</v>
      </c>
      <c r="D1129" s="1159" t="s">
        <v>2309</v>
      </c>
      <c r="E1129" s="1159" t="s">
        <v>3329</v>
      </c>
      <c r="F1129" s="1159" t="s">
        <v>3431</v>
      </c>
      <c r="G1129" s="1165">
        <v>3588042.6746880198</v>
      </c>
      <c r="H1129" s="1159"/>
      <c r="I1129" s="1159" t="s">
        <v>3352</v>
      </c>
      <c r="J1129" s="1166"/>
      <c r="K1129" s="1167">
        <v>6.0300000000000004E-8</v>
      </c>
      <c r="L1129" s="1168">
        <v>34.1</v>
      </c>
      <c r="M1129" s="1169" t="s">
        <v>3430</v>
      </c>
      <c r="N1129" s="1170">
        <v>3.6610674360278534E-8</v>
      </c>
      <c r="O1129" s="1171">
        <v>2.1170428616670077E-6</v>
      </c>
    </row>
    <row r="1130" spans="1:15" hidden="1">
      <c r="A1130" s="1159" t="s">
        <v>4126</v>
      </c>
      <c r="B1130" s="1159" t="s">
        <v>2309</v>
      </c>
      <c r="C1130" s="1159" t="s">
        <v>3122</v>
      </c>
      <c r="D1130" s="1159" t="s">
        <v>2309</v>
      </c>
      <c r="E1130" s="1159" t="s">
        <v>3329</v>
      </c>
      <c r="F1130" s="1159" t="s">
        <v>991</v>
      </c>
      <c r="G1130" s="1165">
        <v>732979.23989479197</v>
      </c>
      <c r="H1130" s="1159"/>
      <c r="I1130" s="1159" t="s">
        <v>3352</v>
      </c>
      <c r="J1130" s="1166"/>
      <c r="K1130" s="1167">
        <v>6.37E-7</v>
      </c>
      <c r="L1130" s="1168">
        <v>20.6</v>
      </c>
      <c r="M1130" s="1169" t="s">
        <v>3430</v>
      </c>
      <c r="N1130" s="1170">
        <v>7.9006700194300766E-8</v>
      </c>
      <c r="O1130" s="1171">
        <v>2.6126219233053053E-7</v>
      </c>
    </row>
    <row r="1131" spans="1:15" hidden="1">
      <c r="A1131" s="1159" t="s">
        <v>4127</v>
      </c>
      <c r="B1131" s="1159" t="s">
        <v>2310</v>
      </c>
      <c r="C1131" s="1159" t="s">
        <v>2310</v>
      </c>
      <c r="D1131" s="1159" t="s">
        <v>2310</v>
      </c>
      <c r="E1131" s="1159"/>
      <c r="F1131" s="1159" t="s">
        <v>991</v>
      </c>
      <c r="G1131" s="1165">
        <v>5816177567.9626703</v>
      </c>
      <c r="H1131" s="1159"/>
      <c r="I1131" s="1159"/>
      <c r="J1131" s="1166"/>
      <c r="K1131" s="1167"/>
      <c r="L1131" s="1168">
        <v>0.08</v>
      </c>
      <c r="M1131" s="1169" t="s">
        <v>3430</v>
      </c>
      <c r="N1131" s="1170" t="s">
        <v>3430</v>
      </c>
      <c r="O1131" s="1171">
        <v>8.0509163850721637E-6</v>
      </c>
    </row>
    <row r="1132" spans="1:15" hidden="1">
      <c r="A1132" s="1159" t="s">
        <v>4128</v>
      </c>
      <c r="B1132" s="1159" t="s">
        <v>2311</v>
      </c>
      <c r="C1132" s="1159" t="s">
        <v>3123</v>
      </c>
      <c r="D1132" s="1159" t="s">
        <v>2311</v>
      </c>
      <c r="E1132" s="1159" t="s">
        <v>3329</v>
      </c>
      <c r="F1132" s="1159" t="s">
        <v>3431</v>
      </c>
      <c r="G1132" s="1165">
        <v>261680765.22095799</v>
      </c>
      <c r="H1132" s="1159"/>
      <c r="I1132" s="1159" t="s">
        <v>3352</v>
      </c>
      <c r="J1132" s="1166"/>
      <c r="K1132" s="1167"/>
      <c r="L1132" s="1168">
        <v>9460</v>
      </c>
      <c r="M1132" s="1169" t="s">
        <v>3430</v>
      </c>
      <c r="N1132" s="1170" t="s">
        <v>3430</v>
      </c>
      <c r="O1132" s="1171">
        <v>4.2833208736040004E-2</v>
      </c>
    </row>
    <row r="1133" spans="1:15" hidden="1">
      <c r="A1133" s="1159" t="s">
        <v>4128</v>
      </c>
      <c r="B1133" s="1159" t="s">
        <v>2311</v>
      </c>
      <c r="C1133" s="1159" t="s">
        <v>3123</v>
      </c>
      <c r="D1133" s="1159" t="s">
        <v>2311</v>
      </c>
      <c r="E1133" s="1159" t="s">
        <v>3313</v>
      </c>
      <c r="F1133" s="1159" t="s">
        <v>1000</v>
      </c>
      <c r="G1133" s="1165">
        <v>6117840.3443451803</v>
      </c>
      <c r="H1133" s="1159"/>
      <c r="I1133" s="1159"/>
      <c r="J1133" s="1166"/>
      <c r="K1133" s="1167"/>
      <c r="L1133" s="1168">
        <v>117000</v>
      </c>
      <c r="M1133" s="1169" t="s">
        <v>3430</v>
      </c>
      <c r="N1133" s="1170" t="s">
        <v>3430</v>
      </c>
      <c r="O1133" s="1171">
        <v>1.2385161469449592E-2</v>
      </c>
    </row>
    <row r="1134" spans="1:15" hidden="1">
      <c r="A1134" s="1159" t="s">
        <v>4128</v>
      </c>
      <c r="B1134" s="1159" t="s">
        <v>2311</v>
      </c>
      <c r="C1134" s="1159" t="s">
        <v>3123</v>
      </c>
      <c r="D1134" s="1159" t="s">
        <v>2311</v>
      </c>
      <c r="E1134" s="1159" t="s">
        <v>3329</v>
      </c>
      <c r="F1134" s="1159" t="s">
        <v>1000</v>
      </c>
      <c r="G1134" s="1165">
        <v>3537226.8783164602</v>
      </c>
      <c r="H1134" s="1159"/>
      <c r="I1134" s="1159" t="s">
        <v>3352</v>
      </c>
      <c r="J1134" s="1166"/>
      <c r="K1134" s="1167"/>
      <c r="L1134" s="1168">
        <v>117000</v>
      </c>
      <c r="M1134" s="1169" t="s">
        <v>3430</v>
      </c>
      <c r="N1134" s="1170" t="s">
        <v>3430</v>
      </c>
      <c r="O1134" s="1171">
        <v>7.1608808952525168E-3</v>
      </c>
    </row>
    <row r="1135" spans="1:15" hidden="1">
      <c r="A1135" s="1159" t="s">
        <v>4128</v>
      </c>
      <c r="B1135" s="1159" t="s">
        <v>2311</v>
      </c>
      <c r="C1135" s="1159" t="s">
        <v>3123</v>
      </c>
      <c r="D1135" s="1159" t="s">
        <v>2311</v>
      </c>
      <c r="E1135" s="1159" t="s">
        <v>3329</v>
      </c>
      <c r="F1135" s="1159" t="s">
        <v>991</v>
      </c>
      <c r="G1135" s="1165">
        <v>53058403.174523197</v>
      </c>
      <c r="H1135" s="1159"/>
      <c r="I1135" s="1159" t="s">
        <v>3352</v>
      </c>
      <c r="J1135" s="1166"/>
      <c r="K1135" s="1167"/>
      <c r="L1135" s="1168">
        <v>6120</v>
      </c>
      <c r="M1135" s="1169" t="s">
        <v>3430</v>
      </c>
      <c r="N1135" s="1170" t="s">
        <v>3430</v>
      </c>
      <c r="O1135" s="1171">
        <v>5.6185373177898247E-3</v>
      </c>
    </row>
    <row r="1136" spans="1:15" hidden="1">
      <c r="A1136" s="1159" t="s">
        <v>4128</v>
      </c>
      <c r="B1136" s="1159" t="s">
        <v>2311</v>
      </c>
      <c r="C1136" s="1159" t="s">
        <v>3123</v>
      </c>
      <c r="D1136" s="1159" t="s">
        <v>2311</v>
      </c>
      <c r="E1136" s="1159" t="s">
        <v>3317</v>
      </c>
      <c r="F1136" s="1159" t="s">
        <v>1000</v>
      </c>
      <c r="G1136" s="1165">
        <v>2811.2418011301002</v>
      </c>
      <c r="H1136" s="1159"/>
      <c r="I1136" s="1159"/>
      <c r="J1136" s="1166"/>
      <c r="K1136" s="1167"/>
      <c r="L1136" s="1168">
        <v>117000</v>
      </c>
      <c r="M1136" s="1169" t="s">
        <v>3430</v>
      </c>
      <c r="N1136" s="1170" t="s">
        <v>3430</v>
      </c>
      <c r="O1136" s="1171">
        <v>5.6911723217565068E-6</v>
      </c>
    </row>
    <row r="1137" spans="1:15" hidden="1">
      <c r="A1137" s="1159" t="s">
        <v>4129</v>
      </c>
      <c r="B1137" s="1159" t="s">
        <v>2312</v>
      </c>
      <c r="C1137" s="1159" t="s">
        <v>3124</v>
      </c>
      <c r="D1137" s="1159" t="s">
        <v>2312</v>
      </c>
      <c r="E1137" s="1159" t="s">
        <v>3329</v>
      </c>
      <c r="F1137" s="1159" t="s">
        <v>3431</v>
      </c>
      <c r="G1137" s="1165">
        <v>1570292.8686011201</v>
      </c>
      <c r="H1137" s="1159"/>
      <c r="I1137" s="1159" t="s">
        <v>3352</v>
      </c>
      <c r="J1137" s="1166"/>
      <c r="K1137" s="1167">
        <v>1.5300000000000001E-7</v>
      </c>
      <c r="L1137" s="1168">
        <v>1180</v>
      </c>
      <c r="M1137" s="1169" t="s">
        <v>3430</v>
      </c>
      <c r="N1137" s="1170">
        <v>4.065415193317764E-8</v>
      </c>
      <c r="O1137" s="1171">
        <v>3.2061241675048196E-5</v>
      </c>
    </row>
    <row r="1138" spans="1:15" hidden="1">
      <c r="A1138" s="1159" t="s">
        <v>4129</v>
      </c>
      <c r="B1138" s="1159" t="s">
        <v>2312</v>
      </c>
      <c r="C1138" s="1159" t="s">
        <v>3124</v>
      </c>
      <c r="D1138" s="1159" t="s">
        <v>2312</v>
      </c>
      <c r="E1138" s="1159" t="s">
        <v>3329</v>
      </c>
      <c r="F1138" s="1159" t="s">
        <v>1000</v>
      </c>
      <c r="G1138" s="1165">
        <v>21302.382517604201</v>
      </c>
      <c r="H1138" s="1159"/>
      <c r="I1138" s="1159" t="s">
        <v>3352</v>
      </c>
      <c r="J1138" s="1166"/>
      <c r="K1138" s="1167">
        <v>7.0500000000000003E-6</v>
      </c>
      <c r="L1138" s="1168">
        <v>54700</v>
      </c>
      <c r="M1138" s="1169" t="s">
        <v>3430</v>
      </c>
      <c r="N1138" s="1170">
        <v>2.5412659212492807E-8</v>
      </c>
      <c r="O1138" s="1171">
        <v>2.016197989381002E-5</v>
      </c>
    </row>
    <row r="1139" spans="1:15" hidden="1">
      <c r="A1139" s="1159" t="s">
        <v>4129</v>
      </c>
      <c r="B1139" s="1159" t="s">
        <v>2312</v>
      </c>
      <c r="C1139" s="1159" t="s">
        <v>3124</v>
      </c>
      <c r="D1139" s="1159" t="s">
        <v>2312</v>
      </c>
      <c r="E1139" s="1159" t="s">
        <v>3329</v>
      </c>
      <c r="F1139" s="1159" t="s">
        <v>991</v>
      </c>
      <c r="G1139" s="1165">
        <v>319535.73777669301</v>
      </c>
      <c r="H1139" s="1159"/>
      <c r="I1139" s="1159" t="s">
        <v>3352</v>
      </c>
      <c r="J1139" s="1166"/>
      <c r="K1139" s="1167">
        <v>3.53E-7</v>
      </c>
      <c r="L1139" s="1168">
        <v>622</v>
      </c>
      <c r="M1139" s="1169" t="s">
        <v>3430</v>
      </c>
      <c r="N1139" s="1170">
        <v>1.9086529153967101E-8</v>
      </c>
      <c r="O1139" s="1171">
        <v>3.4389629326633054E-6</v>
      </c>
    </row>
    <row r="1140" spans="1:15" hidden="1">
      <c r="A1140" s="1159" t="s">
        <v>4130</v>
      </c>
      <c r="B1140" s="1159" t="s">
        <v>2313</v>
      </c>
      <c r="C1140" s="1159" t="s">
        <v>3125</v>
      </c>
      <c r="D1140" s="1159" t="s">
        <v>2313</v>
      </c>
      <c r="E1140" s="1159" t="s">
        <v>3329</v>
      </c>
      <c r="F1140" s="1159" t="s">
        <v>1000</v>
      </c>
      <c r="G1140" s="1165">
        <v>73049.405372135399</v>
      </c>
      <c r="H1140" s="1159"/>
      <c r="I1140" s="1159" t="s">
        <v>3352</v>
      </c>
      <c r="J1140" s="1166"/>
      <c r="K1140" s="1167">
        <v>3.2399999999999999E-7</v>
      </c>
      <c r="L1140" s="1168">
        <v>112000</v>
      </c>
      <c r="M1140" s="1169" t="s">
        <v>3430</v>
      </c>
      <c r="N1140" s="1170">
        <v>4.0049261482037572E-9</v>
      </c>
      <c r="O1140" s="1171">
        <v>1.4156385475879428E-4</v>
      </c>
    </row>
    <row r="1141" spans="1:15" hidden="1">
      <c r="A1141" s="1159" t="s">
        <v>4130</v>
      </c>
      <c r="B1141" s="1159" t="s">
        <v>2313</v>
      </c>
      <c r="C1141" s="1159" t="s">
        <v>3125</v>
      </c>
      <c r="D1141" s="1159" t="s">
        <v>2313</v>
      </c>
      <c r="E1141" s="1159" t="s">
        <v>3329</v>
      </c>
      <c r="F1141" s="1159" t="s">
        <v>991</v>
      </c>
      <c r="G1141" s="1165">
        <v>1095741.08072917</v>
      </c>
      <c r="H1141" s="1159"/>
      <c r="I1141" s="1159" t="s">
        <v>3352</v>
      </c>
      <c r="J1141" s="1166"/>
      <c r="K1141" s="1167">
        <v>8.3200000000000004E-8</v>
      </c>
      <c r="L1141" s="1168">
        <v>1550</v>
      </c>
      <c r="M1141" s="1169" t="s">
        <v>3430</v>
      </c>
      <c r="N1141" s="1170">
        <v>1.5426382202560043E-8</v>
      </c>
      <c r="O1141" s="1171">
        <v>2.9387139496285171E-5</v>
      </c>
    </row>
    <row r="1142" spans="1:15" hidden="1">
      <c r="A1142" s="1159" t="s">
        <v>4130</v>
      </c>
      <c r="B1142" s="1159" t="s">
        <v>2313</v>
      </c>
      <c r="C1142" s="1159" t="s">
        <v>3125</v>
      </c>
      <c r="D1142" s="1159" t="s">
        <v>2313</v>
      </c>
      <c r="E1142" s="1159" t="s">
        <v>3329</v>
      </c>
      <c r="F1142" s="1159" t="s">
        <v>3431</v>
      </c>
      <c r="G1142" s="1165">
        <v>1460988.10782214</v>
      </c>
      <c r="H1142" s="1159"/>
      <c r="I1142" s="1159" t="s">
        <v>3352</v>
      </c>
      <c r="J1142" s="1166"/>
      <c r="K1142" s="1167">
        <v>2.5999999999999998E-10</v>
      </c>
      <c r="L1142" s="1168">
        <v>90.1</v>
      </c>
      <c r="M1142" s="1169" t="s">
        <v>3430</v>
      </c>
      <c r="N1142" s="1170">
        <v>6.4276592518728821E-11</v>
      </c>
      <c r="O1142" s="1171">
        <v>2.2776613066214154E-6</v>
      </c>
    </row>
    <row r="1143" spans="1:15" hidden="1">
      <c r="A1143" s="1159" t="s">
        <v>4131</v>
      </c>
      <c r="B1143" s="1159" t="s">
        <v>2314</v>
      </c>
      <c r="C1143" s="1159" t="s">
        <v>3126</v>
      </c>
      <c r="D1143" s="1159" t="s">
        <v>2314</v>
      </c>
      <c r="E1143" s="1159" t="s">
        <v>3329</v>
      </c>
      <c r="F1143" s="1159" t="s">
        <v>3431</v>
      </c>
      <c r="G1143" s="1165">
        <v>23702527.551224001</v>
      </c>
      <c r="H1143" s="1172"/>
      <c r="I1143" s="1159" t="s">
        <v>3352</v>
      </c>
      <c r="J1143" s="1166"/>
      <c r="K1143" s="1167"/>
      <c r="L1143" s="1168">
        <v>9280</v>
      </c>
      <c r="M1143" s="1169" t="s">
        <v>3430</v>
      </c>
      <c r="N1143" s="1170" t="s">
        <v>3430</v>
      </c>
      <c r="O1143" s="1171">
        <v>3.8059257241019333E-3</v>
      </c>
    </row>
    <row r="1144" spans="1:15" hidden="1">
      <c r="A1144" s="1159" t="s">
        <v>4131</v>
      </c>
      <c r="B1144" s="1159" t="s">
        <v>2314</v>
      </c>
      <c r="C1144" s="1159" t="s">
        <v>3126</v>
      </c>
      <c r="D1144" s="1159" t="s">
        <v>2314</v>
      </c>
      <c r="E1144" s="1159" t="s">
        <v>3329</v>
      </c>
      <c r="F1144" s="1159" t="s">
        <v>1000</v>
      </c>
      <c r="G1144" s="1165">
        <v>320304.42638150998</v>
      </c>
      <c r="H1144" s="1172"/>
      <c r="I1144" s="1159" t="s">
        <v>3352</v>
      </c>
      <c r="J1144" s="1166"/>
      <c r="K1144" s="1167"/>
      <c r="L1144" s="1168">
        <v>76400</v>
      </c>
      <c r="M1144" s="1169" t="s">
        <v>3430</v>
      </c>
      <c r="N1144" s="1170" t="s">
        <v>3430</v>
      </c>
      <c r="O1144" s="1171">
        <v>4.2342253805590372E-4</v>
      </c>
    </row>
    <row r="1145" spans="1:15" hidden="1">
      <c r="A1145" s="1159" t="s">
        <v>4131</v>
      </c>
      <c r="B1145" s="1159" t="s">
        <v>2314</v>
      </c>
      <c r="C1145" s="1159" t="s">
        <v>3126</v>
      </c>
      <c r="D1145" s="1159" t="s">
        <v>2314</v>
      </c>
      <c r="E1145" s="1159" t="s">
        <v>3329</v>
      </c>
      <c r="F1145" s="1159" t="s">
        <v>991</v>
      </c>
      <c r="G1145" s="1165">
        <v>4804566.3957369803</v>
      </c>
      <c r="H1145" s="1172"/>
      <c r="I1145" s="1159" t="s">
        <v>3352</v>
      </c>
      <c r="J1145" s="1166"/>
      <c r="K1145" s="1167"/>
      <c r="L1145" s="1168">
        <v>2290</v>
      </c>
      <c r="M1145" s="1169" t="s">
        <v>3430</v>
      </c>
      <c r="N1145" s="1170" t="s">
        <v>3430</v>
      </c>
      <c r="O1145" s="1171">
        <v>1.9037387673119993E-4</v>
      </c>
    </row>
    <row r="1146" spans="1:15" hidden="1">
      <c r="A1146" s="1159" t="s">
        <v>4131</v>
      </c>
      <c r="B1146" s="1159" t="s">
        <v>2314</v>
      </c>
      <c r="C1146" s="1159" t="s">
        <v>3126</v>
      </c>
      <c r="D1146" s="1159" t="s">
        <v>2314</v>
      </c>
      <c r="E1146" s="1159" t="s">
        <v>3313</v>
      </c>
      <c r="F1146" s="1159" t="s">
        <v>1000</v>
      </c>
      <c r="G1146" s="1165">
        <v>2531.67351201673</v>
      </c>
      <c r="H1146" s="1159"/>
      <c r="I1146" s="1159"/>
      <c r="J1146" s="1166"/>
      <c r="K1146" s="1167"/>
      <c r="L1146" s="1168">
        <v>76400</v>
      </c>
      <c r="M1146" s="1169" t="s">
        <v>3430</v>
      </c>
      <c r="N1146" s="1170" t="s">
        <v>3430</v>
      </c>
      <c r="O1146" s="1171">
        <v>3.3467149864180209E-6</v>
      </c>
    </row>
    <row r="1147" spans="1:15" hidden="1">
      <c r="A1147" s="1159" t="s">
        <v>3556</v>
      </c>
      <c r="B1147" s="1159" t="s">
        <v>340</v>
      </c>
      <c r="C1147" s="1159" t="s">
        <v>2315</v>
      </c>
      <c r="D1147" s="1159" t="s">
        <v>340</v>
      </c>
      <c r="E1147" s="1159" t="s">
        <v>3317</v>
      </c>
      <c r="F1147" s="1159" t="s">
        <v>1000</v>
      </c>
      <c r="G1147" s="1165"/>
      <c r="H1147" s="1159"/>
      <c r="I1147" s="1159" t="s">
        <v>3366</v>
      </c>
      <c r="J1147" s="1166">
        <v>3.4200000000000002E-7</v>
      </c>
      <c r="K1147" s="1167">
        <v>1.2E-4</v>
      </c>
      <c r="L1147" s="1168">
        <v>375</v>
      </c>
      <c r="M1147" s="1169">
        <v>0</v>
      </c>
      <c r="N1147" s="1170">
        <v>0</v>
      </c>
      <c r="O1147" s="1171">
        <v>2.3996782335256559E-7</v>
      </c>
    </row>
    <row r="1148" spans="1:15" hidden="1">
      <c r="A1148" s="1159" t="s">
        <v>3556</v>
      </c>
      <c r="B1148" s="1159" t="s">
        <v>340</v>
      </c>
      <c r="C1148" s="1159" t="s">
        <v>3128</v>
      </c>
      <c r="D1148" s="1159" t="s">
        <v>340</v>
      </c>
      <c r="E1148" s="1159" t="s">
        <v>3313</v>
      </c>
      <c r="F1148" s="1159" t="s">
        <v>3431</v>
      </c>
      <c r="G1148" s="1165">
        <v>273928</v>
      </c>
      <c r="H1148" s="1159"/>
      <c r="I1148" s="1159"/>
      <c r="J1148" s="1166">
        <v>2.0200000000000001E-7</v>
      </c>
      <c r="K1148" s="1167">
        <v>7.08E-5</v>
      </c>
      <c r="L1148" s="1168">
        <v>221</v>
      </c>
      <c r="M1148" s="1169">
        <v>1.6412587329265762E-7</v>
      </c>
      <c r="N1148" s="1170">
        <v>3.2817273843563261E-6</v>
      </c>
      <c r="O1148" s="1171">
        <v>1.4952327688996935E-4</v>
      </c>
    </row>
    <row r="1149" spans="1:15" hidden="1">
      <c r="A1149" s="1159" t="s">
        <v>3556</v>
      </c>
      <c r="B1149" s="1159" t="s">
        <v>340</v>
      </c>
      <c r="C1149" s="1159" t="s">
        <v>2315</v>
      </c>
      <c r="D1149" s="1159" t="s">
        <v>340</v>
      </c>
      <c r="E1149" s="1159" t="s">
        <v>3328</v>
      </c>
      <c r="F1149" s="1159" t="s">
        <v>3431</v>
      </c>
      <c r="G1149" s="1165">
        <v>4281783.3439718504</v>
      </c>
      <c r="H1149" s="1159"/>
      <c r="I1149" s="1159" t="s">
        <v>3365</v>
      </c>
      <c r="J1149" s="1166">
        <v>2.0200000000000001E-7</v>
      </c>
      <c r="K1149" s="1167">
        <v>7.08E-5</v>
      </c>
      <c r="L1149" s="1168">
        <v>221</v>
      </c>
      <c r="M1149" s="1169">
        <v>2.5654603785642056E-6</v>
      </c>
      <c r="N1149" s="1170">
        <v>5.1296857764789378E-5</v>
      </c>
      <c r="O1149" s="1171">
        <v>3.6588802867526154E-7</v>
      </c>
    </row>
    <row r="1150" spans="1:15" hidden="1">
      <c r="A1150" s="1159" t="s">
        <v>3556</v>
      </c>
      <c r="B1150" s="1159" t="s">
        <v>340</v>
      </c>
      <c r="C1150" s="1159" t="s">
        <v>2315</v>
      </c>
      <c r="D1150" s="1159" t="s">
        <v>340</v>
      </c>
      <c r="E1150" s="1159" t="s">
        <v>3320</v>
      </c>
      <c r="F1150" s="1159" t="s">
        <v>3431</v>
      </c>
      <c r="G1150" s="1165">
        <v>4529390.90133797</v>
      </c>
      <c r="H1150" s="1159"/>
      <c r="I1150" s="1159"/>
      <c r="J1150" s="1166">
        <v>2.0200000000000001E-7</v>
      </c>
      <c r="K1150" s="1167">
        <v>7.08E-5</v>
      </c>
      <c r="L1150" s="1168">
        <v>221</v>
      </c>
      <c r="M1150" s="1169">
        <v>2.7138161749288569E-6</v>
      </c>
      <c r="N1150" s="1170">
        <v>5.4263259525770264E-5</v>
      </c>
      <c r="O1150" s="1171">
        <v>8.706288051557239E-9</v>
      </c>
    </row>
    <row r="1151" spans="1:15" hidden="1">
      <c r="A1151" s="1159" t="s">
        <v>3556</v>
      </c>
      <c r="B1151" s="1159" t="s">
        <v>340</v>
      </c>
      <c r="C1151" s="1159" t="s">
        <v>3128</v>
      </c>
      <c r="D1151" s="1159" t="s">
        <v>340</v>
      </c>
      <c r="E1151" s="1159" t="s">
        <v>3313</v>
      </c>
      <c r="F1151" s="1159" t="s">
        <v>1000</v>
      </c>
      <c r="G1151" s="1165">
        <v>4473583.1968381703</v>
      </c>
      <c r="H1151" s="1159"/>
      <c r="I1151" s="1159" t="s">
        <v>3362</v>
      </c>
      <c r="J1151" s="1166">
        <v>3.4200000000000002E-7</v>
      </c>
      <c r="K1151" s="1167">
        <v>1.2E-4</v>
      </c>
      <c r="L1151" s="1168">
        <v>375</v>
      </c>
      <c r="M1151" s="1169">
        <v>4.5380667373012258E-6</v>
      </c>
      <c r="N1151" s="1170">
        <v>9.0838421993235264E-5</v>
      </c>
      <c r="O1151" s="1171">
        <v>1.2432466671168294E-5</v>
      </c>
    </row>
    <row r="1152" spans="1:15" hidden="1">
      <c r="A1152" s="1159" t="s">
        <v>3556</v>
      </c>
      <c r="B1152" s="1159" t="s">
        <v>2315</v>
      </c>
      <c r="C1152" s="1159" t="s">
        <v>3127</v>
      </c>
      <c r="D1152" s="1159" t="s">
        <v>340</v>
      </c>
      <c r="E1152" s="1159"/>
      <c r="F1152" s="1159" t="s">
        <v>991</v>
      </c>
      <c r="G1152" s="1165">
        <v>35268019.633429497</v>
      </c>
      <c r="H1152" s="1159"/>
      <c r="I1152" s="1159" t="s">
        <v>3362</v>
      </c>
      <c r="J1152" s="1166">
        <v>2.69E-5</v>
      </c>
      <c r="K1152" s="1167">
        <v>9.4400000000000005E-3</v>
      </c>
      <c r="L1152" s="1168">
        <v>175</v>
      </c>
      <c r="M1152" s="1169">
        <v>2.8139903755893137E-3</v>
      </c>
      <c r="N1152" s="1170">
        <v>5.6335984065419689E-2</v>
      </c>
      <c r="O1152" s="1171">
        <v>2.8765050766330697E-5</v>
      </c>
    </row>
    <row r="1153" spans="1:15" hidden="1">
      <c r="A1153" s="1159" t="s">
        <v>4134</v>
      </c>
      <c r="B1153" s="1159" t="s">
        <v>2316</v>
      </c>
      <c r="C1153" s="1159" t="s">
        <v>3129</v>
      </c>
      <c r="D1153" s="1159" t="s">
        <v>2316</v>
      </c>
      <c r="E1153" s="1159" t="s">
        <v>3329</v>
      </c>
      <c r="F1153" s="1159" t="s">
        <v>3431</v>
      </c>
      <c r="G1153" s="1165">
        <v>970306.49298697896</v>
      </c>
      <c r="H1153" s="1159"/>
      <c r="I1153" s="1159" t="s">
        <v>3352</v>
      </c>
      <c r="J1153" s="1166"/>
      <c r="K1153" s="1167"/>
      <c r="L1153" s="1168">
        <v>6450</v>
      </c>
      <c r="M1153" s="1169" t="s">
        <v>3430</v>
      </c>
      <c r="N1153" s="1170" t="s">
        <v>3430</v>
      </c>
      <c r="O1153" s="1171">
        <v>1.0828949397635314E-4</v>
      </c>
    </row>
    <row r="1154" spans="1:15" hidden="1">
      <c r="A1154" s="1159" t="s">
        <v>4134</v>
      </c>
      <c r="B1154" s="1159" t="s">
        <v>2316</v>
      </c>
      <c r="C1154" s="1159" t="s">
        <v>3129</v>
      </c>
      <c r="D1154" s="1159" t="s">
        <v>2316</v>
      </c>
      <c r="E1154" s="1159" t="s">
        <v>3329</v>
      </c>
      <c r="F1154" s="1159" t="s">
        <v>1000</v>
      </c>
      <c r="G1154" s="1165">
        <v>15777.5434034635</v>
      </c>
      <c r="H1154" s="1159"/>
      <c r="I1154" s="1159" t="s">
        <v>3352</v>
      </c>
      <c r="J1154" s="1166"/>
      <c r="K1154" s="1167"/>
      <c r="L1154" s="1168">
        <v>60000</v>
      </c>
      <c r="M1154" s="1169" t="s">
        <v>3430</v>
      </c>
      <c r="N1154" s="1170" t="s">
        <v>3430</v>
      </c>
      <c r="O1154" s="1171">
        <v>1.6379789116500388E-5</v>
      </c>
    </row>
    <row r="1155" spans="1:15" hidden="1">
      <c r="A1155" s="1159" t="s">
        <v>4134</v>
      </c>
      <c r="B1155" s="1159" t="s">
        <v>2316</v>
      </c>
      <c r="C1155" s="1159" t="s">
        <v>3129</v>
      </c>
      <c r="D1155" s="1159" t="s">
        <v>2316</v>
      </c>
      <c r="E1155" s="1159" t="s">
        <v>3329</v>
      </c>
      <c r="F1155" s="1159" t="s">
        <v>991</v>
      </c>
      <c r="G1155" s="1165">
        <v>236663.15104166701</v>
      </c>
      <c r="H1155" s="1159"/>
      <c r="I1155" s="1159" t="s">
        <v>3352</v>
      </c>
      <c r="J1155" s="1166"/>
      <c r="K1155" s="1167"/>
      <c r="L1155" s="1168">
        <v>1830</v>
      </c>
      <c r="M1155" s="1169" t="s">
        <v>3430</v>
      </c>
      <c r="N1155" s="1170" t="s">
        <v>3430</v>
      </c>
      <c r="O1155" s="1171">
        <v>7.4937535204732442E-6</v>
      </c>
    </row>
    <row r="1156" spans="1:15" hidden="1">
      <c r="A1156" s="1159" t="s">
        <v>3958</v>
      </c>
      <c r="B1156" s="1159" t="s">
        <v>2317</v>
      </c>
      <c r="C1156" s="1159" t="s">
        <v>3130</v>
      </c>
      <c r="D1156" s="1159" t="s">
        <v>2317</v>
      </c>
      <c r="E1156" s="1159" t="s">
        <v>3329</v>
      </c>
      <c r="F1156" s="1159" t="s">
        <v>1000</v>
      </c>
      <c r="G1156" s="1165">
        <v>4201.5584317708299</v>
      </c>
      <c r="H1156" s="1159"/>
      <c r="I1156" s="1159" t="s">
        <v>3352</v>
      </c>
      <c r="J1156" s="1166">
        <v>3.3500000000000001E-5</v>
      </c>
      <c r="K1156" s="1167">
        <v>3.88E-4</v>
      </c>
      <c r="L1156" s="1168">
        <v>290000</v>
      </c>
      <c r="M1156" s="1169">
        <v>4.1748845342230745E-7</v>
      </c>
      <c r="N1156" s="1170">
        <v>2.7585124602910389E-7</v>
      </c>
      <c r="O1156" s="1171">
        <v>1.469750073790204E-5</v>
      </c>
    </row>
    <row r="1157" spans="1:15" hidden="1">
      <c r="A1157" s="1159" t="s">
        <v>3958</v>
      </c>
      <c r="B1157" s="1159" t="s">
        <v>2317</v>
      </c>
      <c r="C1157" s="1159" t="s">
        <v>3130</v>
      </c>
      <c r="D1157" s="1159" t="s">
        <v>2317</v>
      </c>
      <c r="E1157" s="1159" t="s">
        <v>3313</v>
      </c>
      <c r="F1157" s="1159" t="s">
        <v>1000</v>
      </c>
      <c r="G1157" s="1165">
        <v>9169.3005908261403</v>
      </c>
      <c r="H1157" s="1159"/>
      <c r="I1157" s="1159"/>
      <c r="J1157" s="1166">
        <v>3.3500000000000001E-5</v>
      </c>
      <c r="K1157" s="1167">
        <v>3.88E-4</v>
      </c>
      <c r="L1157" s="1168">
        <v>290000</v>
      </c>
      <c r="M1157" s="1169">
        <v>9.1110886229299379E-7</v>
      </c>
      <c r="N1157" s="1170">
        <v>6.0200590668180694E-7</v>
      </c>
      <c r="O1157" s="1171">
        <v>9.3142258462389451E-6</v>
      </c>
    </row>
    <row r="1158" spans="1:15" hidden="1">
      <c r="A1158" s="1159" t="s">
        <v>3958</v>
      </c>
      <c r="B1158" s="1159" t="s">
        <v>2317</v>
      </c>
      <c r="C1158" s="1159" t="s">
        <v>3130</v>
      </c>
      <c r="D1158" s="1159" t="s">
        <v>2317</v>
      </c>
      <c r="E1158" s="1159" t="s">
        <v>3329</v>
      </c>
      <c r="F1158" s="1159" t="s">
        <v>3431</v>
      </c>
      <c r="G1158" s="1165">
        <v>84031.168640104195</v>
      </c>
      <c r="H1158" s="1159"/>
      <c r="I1158" s="1159" t="s">
        <v>3352</v>
      </c>
      <c r="J1158" s="1166">
        <v>4.4599999999999996E-6</v>
      </c>
      <c r="K1158" s="1167">
        <v>5.1600000000000001E-5</v>
      </c>
      <c r="L1158" s="1168">
        <v>21000</v>
      </c>
      <c r="M1158" s="1169">
        <v>1.111640896935738E-6</v>
      </c>
      <c r="N1158" s="1170">
        <v>7.3370743793277252E-7</v>
      </c>
      <c r="O1158" s="1171">
        <v>8.7313782020616075E-6</v>
      </c>
    </row>
    <row r="1159" spans="1:15" hidden="1">
      <c r="A1159" s="1159" t="s">
        <v>3958</v>
      </c>
      <c r="B1159" s="1159" t="s">
        <v>2317</v>
      </c>
      <c r="C1159" s="1159" t="s">
        <v>3130</v>
      </c>
      <c r="D1159" s="1159" t="s">
        <v>2317</v>
      </c>
      <c r="E1159" s="1159" t="s">
        <v>3329</v>
      </c>
      <c r="F1159" s="1159" t="s">
        <v>991</v>
      </c>
      <c r="G1159" s="1165">
        <v>63023.376473697899</v>
      </c>
      <c r="H1159" s="1159"/>
      <c r="I1159" s="1159" t="s">
        <v>3352</v>
      </c>
      <c r="J1159" s="1166">
        <v>1.4100000000000001E-5</v>
      </c>
      <c r="K1159" s="1167">
        <v>1.63E-4</v>
      </c>
      <c r="L1159" s="1168">
        <v>18600</v>
      </c>
      <c r="M1159" s="1169">
        <v>2.6357853102926762E-6</v>
      </c>
      <c r="N1159" s="1170">
        <v>1.7382894239961432E-6</v>
      </c>
      <c r="O1159" s="1171">
        <v>1.5532112021972888E-6</v>
      </c>
    </row>
    <row r="1160" spans="1:15" hidden="1">
      <c r="A1160" s="1159" t="s">
        <v>4135</v>
      </c>
      <c r="B1160" s="1159" t="s">
        <v>2318</v>
      </c>
      <c r="C1160" s="1159" t="s">
        <v>3131</v>
      </c>
      <c r="D1160" s="1159" t="s">
        <v>2318</v>
      </c>
      <c r="E1160" s="1159" t="s">
        <v>3329</v>
      </c>
      <c r="F1160" s="1159" t="s">
        <v>3431</v>
      </c>
      <c r="G1160" s="1165">
        <v>2579396.55653167</v>
      </c>
      <c r="H1160" s="1159"/>
      <c r="I1160" s="1159" t="s">
        <v>3352</v>
      </c>
      <c r="J1160" s="1166"/>
      <c r="K1160" s="1167">
        <v>2.1100000000000001E-6</v>
      </c>
      <c r="L1160" s="1168">
        <v>11100</v>
      </c>
      <c r="M1160" s="1169" t="s">
        <v>3430</v>
      </c>
      <c r="N1160" s="1170">
        <v>9.2094434976191862E-7</v>
      </c>
      <c r="O1160" s="1171">
        <v>4.9540315334452734E-4</v>
      </c>
    </row>
    <row r="1161" spans="1:15" hidden="1">
      <c r="A1161" s="1159" t="s">
        <v>4135</v>
      </c>
      <c r="B1161" s="1159" t="s">
        <v>2318</v>
      </c>
      <c r="C1161" s="1159" t="s">
        <v>3131</v>
      </c>
      <c r="D1161" s="1159" t="s">
        <v>2318</v>
      </c>
      <c r="E1161" s="1159" t="s">
        <v>3329</v>
      </c>
      <c r="F1161" s="1159" t="s">
        <v>1000</v>
      </c>
      <c r="G1161" s="1165">
        <v>35857.031390755197</v>
      </c>
      <c r="H1161" s="1159"/>
      <c r="I1161" s="1159" t="s">
        <v>3352</v>
      </c>
      <c r="J1161" s="1166"/>
      <c r="K1161" s="1167">
        <v>3.7400000000000001E-5</v>
      </c>
      <c r="L1161" s="1168">
        <v>199000</v>
      </c>
      <c r="M1161" s="1169" t="s">
        <v>3430</v>
      </c>
      <c r="N1161" s="1170">
        <v>2.2692312219074591E-7</v>
      </c>
      <c r="O1161" s="1171">
        <v>1.2346534660425369E-4</v>
      </c>
    </row>
    <row r="1162" spans="1:15" hidden="1">
      <c r="A1162" s="1159" t="s">
        <v>4135</v>
      </c>
      <c r="B1162" s="1159" t="s">
        <v>2318</v>
      </c>
      <c r="C1162" s="1159" t="s">
        <v>3131</v>
      </c>
      <c r="D1162" s="1159" t="s">
        <v>2318</v>
      </c>
      <c r="E1162" s="1159" t="s">
        <v>3329</v>
      </c>
      <c r="F1162" s="1159" t="s">
        <v>991</v>
      </c>
      <c r="G1162" s="1165">
        <v>537855.47077611997</v>
      </c>
      <c r="H1162" s="1159"/>
      <c r="I1162" s="1159" t="s">
        <v>3352</v>
      </c>
      <c r="J1162" s="1166"/>
      <c r="K1162" s="1167">
        <v>1.6900000000000001E-5</v>
      </c>
      <c r="L1162" s="1168">
        <v>8880</v>
      </c>
      <c r="M1162" s="1169" t="s">
        <v>3430</v>
      </c>
      <c r="N1162" s="1170">
        <v>1.5381019108620556E-6</v>
      </c>
      <c r="O1162" s="1171">
        <v>8.2641126457694736E-5</v>
      </c>
    </row>
    <row r="1163" spans="1:15" hidden="1">
      <c r="A1163" s="1159" t="s">
        <v>4136</v>
      </c>
      <c r="B1163" s="1159" t="s">
        <v>2319</v>
      </c>
      <c r="C1163" s="1159" t="s">
        <v>3132</v>
      </c>
      <c r="D1163" s="1159" t="s">
        <v>2319</v>
      </c>
      <c r="E1163" s="1159" t="s">
        <v>3329</v>
      </c>
      <c r="F1163" s="1159" t="s">
        <v>3431</v>
      </c>
      <c r="G1163" s="1165">
        <v>12691.2637041667</v>
      </c>
      <c r="H1163" s="1159"/>
      <c r="I1163" s="1159" t="s">
        <v>3352</v>
      </c>
      <c r="J1163" s="1166"/>
      <c r="K1163" s="1167">
        <v>1.4100000000000001E-7</v>
      </c>
      <c r="L1163" s="1168">
        <v>30.8</v>
      </c>
      <c r="M1163" s="1169" t="s">
        <v>3430</v>
      </c>
      <c r="N1163" s="1170">
        <v>3.0280064609988046E-10</v>
      </c>
      <c r="O1163" s="1171">
        <v>6.7635274470293133E-9</v>
      </c>
    </row>
    <row r="1164" spans="1:15" hidden="1">
      <c r="A1164" s="1159" t="s">
        <v>4136</v>
      </c>
      <c r="B1164" s="1159" t="s">
        <v>2319</v>
      </c>
      <c r="C1164" s="1159" t="s">
        <v>3132</v>
      </c>
      <c r="D1164" s="1159" t="s">
        <v>2319</v>
      </c>
      <c r="E1164" s="1159" t="s">
        <v>3329</v>
      </c>
      <c r="F1164" s="1159" t="s">
        <v>991</v>
      </c>
      <c r="G1164" s="1165">
        <v>2572.5534536197902</v>
      </c>
      <c r="H1164" s="1159"/>
      <c r="I1164" s="1159" t="s">
        <v>3352</v>
      </c>
      <c r="J1164" s="1166"/>
      <c r="K1164" s="1167">
        <v>1.6500000000000001E-6</v>
      </c>
      <c r="L1164" s="1168">
        <v>35.1</v>
      </c>
      <c r="M1164" s="1169" t="s">
        <v>3430</v>
      </c>
      <c r="N1164" s="1170">
        <v>7.1825915192478497E-10</v>
      </c>
      <c r="O1164" s="1171">
        <v>1.5623890843108417E-9</v>
      </c>
    </row>
    <row r="1165" spans="1:15" hidden="1">
      <c r="A1165" s="1159" t="s">
        <v>4136</v>
      </c>
      <c r="B1165" s="1159" t="s">
        <v>2319</v>
      </c>
      <c r="C1165" s="1159" t="s">
        <v>3132</v>
      </c>
      <c r="D1165" s="1159" t="s">
        <v>2319</v>
      </c>
      <c r="E1165" s="1159" t="s">
        <v>3329</v>
      </c>
      <c r="F1165" s="1159" t="s">
        <v>1000</v>
      </c>
      <c r="G1165" s="1165">
        <v>171.503563619792</v>
      </c>
      <c r="H1165" s="1159"/>
      <c r="I1165" s="1159" t="s">
        <v>3352</v>
      </c>
      <c r="J1165" s="1166"/>
      <c r="K1165" s="1167">
        <v>2.0700000000000001E-6</v>
      </c>
      <c r="L1165" s="1168">
        <v>451</v>
      </c>
      <c r="M1165" s="1169" t="s">
        <v>3430</v>
      </c>
      <c r="N1165" s="1170">
        <v>6.0072583631338433E-11</v>
      </c>
      <c r="O1165" s="1171">
        <v>1.338342786722979E-9</v>
      </c>
    </row>
    <row r="1166" spans="1:15" hidden="1">
      <c r="A1166" s="1159" t="s">
        <v>4137</v>
      </c>
      <c r="B1166" s="1159" t="s">
        <v>2713</v>
      </c>
      <c r="C1166" s="1159"/>
      <c r="D1166" s="1159"/>
      <c r="E1166" s="1159" t="s">
        <v>3322</v>
      </c>
      <c r="F1166" s="1159" t="s">
        <v>991</v>
      </c>
      <c r="G1166" s="1165">
        <v>30776.868879974001</v>
      </c>
      <c r="H1166" s="1159"/>
      <c r="I1166" s="1159" t="s">
        <v>3352</v>
      </c>
      <c r="J1166" s="1166"/>
      <c r="K1166" s="1167"/>
      <c r="L1166" s="1168"/>
      <c r="M1166" s="1169" t="s">
        <v>3430</v>
      </c>
      <c r="N1166" s="1170" t="s">
        <v>3430</v>
      </c>
      <c r="O1166" s="1171" t="s">
        <v>3430</v>
      </c>
    </row>
    <row r="1167" spans="1:15" hidden="1">
      <c r="A1167" s="1159" t="s">
        <v>4137</v>
      </c>
      <c r="B1167" s="1159" t="s">
        <v>2713</v>
      </c>
      <c r="C1167" s="1159"/>
      <c r="D1167" s="1159"/>
      <c r="E1167" s="1159" t="s">
        <v>3322</v>
      </c>
      <c r="F1167" s="1159" t="s">
        <v>1000</v>
      </c>
      <c r="G1167" s="1165">
        <v>2051.7912588541699</v>
      </c>
      <c r="H1167" s="1159"/>
      <c r="I1167" s="1159" t="s">
        <v>3352</v>
      </c>
      <c r="J1167" s="1166"/>
      <c r="K1167" s="1167"/>
      <c r="L1167" s="1168"/>
      <c r="M1167" s="1169" t="s">
        <v>3430</v>
      </c>
      <c r="N1167" s="1170" t="s">
        <v>3430</v>
      </c>
      <c r="O1167" s="1171" t="s">
        <v>3430</v>
      </c>
    </row>
    <row r="1168" spans="1:15" hidden="1">
      <c r="A1168" s="1159" t="s">
        <v>4137</v>
      </c>
      <c r="B1168" s="1159" t="s">
        <v>2713</v>
      </c>
      <c r="C1168" s="1159"/>
      <c r="D1168" s="1159"/>
      <c r="E1168" s="1159" t="s">
        <v>3322</v>
      </c>
      <c r="F1168" s="1159" t="s">
        <v>3431</v>
      </c>
      <c r="G1168" s="1165">
        <v>41035.825174088503</v>
      </c>
      <c r="H1168" s="1159"/>
      <c r="I1168" s="1159" t="s">
        <v>3352</v>
      </c>
      <c r="J1168" s="1166"/>
      <c r="K1168" s="1167"/>
      <c r="L1168" s="1168"/>
      <c r="M1168" s="1169" t="s">
        <v>3430</v>
      </c>
      <c r="N1168" s="1170" t="s">
        <v>3430</v>
      </c>
      <c r="O1168" s="1171" t="s">
        <v>3430</v>
      </c>
    </row>
    <row r="1169" spans="1:15" hidden="1">
      <c r="A1169" s="1159" t="s">
        <v>4138</v>
      </c>
      <c r="B1169" s="1159" t="s">
        <v>2320</v>
      </c>
      <c r="C1169" s="1159" t="s">
        <v>3133</v>
      </c>
      <c r="D1169" s="1159" t="s">
        <v>2320</v>
      </c>
      <c r="E1169" s="1159" t="s">
        <v>3329</v>
      </c>
      <c r="F1169" s="1159" t="s">
        <v>1000</v>
      </c>
      <c r="G1169" s="1165">
        <v>15518.5707015104</v>
      </c>
      <c r="H1169" s="1159"/>
      <c r="I1169" s="1159" t="s">
        <v>3352</v>
      </c>
      <c r="J1169" s="1166"/>
      <c r="K1169" s="1167">
        <v>2.2000000000000001E-7</v>
      </c>
      <c r="L1169" s="1168">
        <v>62200</v>
      </c>
      <c r="M1169" s="1169" t="s">
        <v>3430</v>
      </c>
      <c r="N1169" s="1170">
        <v>5.7770645039945841E-10</v>
      </c>
      <c r="O1169" s="1171">
        <v>1.670166529156906E-5</v>
      </c>
    </row>
    <row r="1170" spans="1:15" hidden="1">
      <c r="A1170" s="1159" t="s">
        <v>4138</v>
      </c>
      <c r="B1170" s="1159" t="s">
        <v>2320</v>
      </c>
      <c r="C1170" s="1159" t="s">
        <v>3133</v>
      </c>
      <c r="D1170" s="1159" t="s">
        <v>2320</v>
      </c>
      <c r="E1170" s="1159" t="s">
        <v>3329</v>
      </c>
      <c r="F1170" s="1159" t="s">
        <v>3431</v>
      </c>
      <c r="G1170" s="1165">
        <v>310371.414040156</v>
      </c>
      <c r="H1170" s="1159"/>
      <c r="I1170" s="1159" t="s">
        <v>3352</v>
      </c>
      <c r="J1170" s="1166"/>
      <c r="K1170" s="1167">
        <v>6.9699999999999997E-9</v>
      </c>
      <c r="L1170" s="1168">
        <v>1970</v>
      </c>
      <c r="M1170" s="1169" t="s">
        <v>3430</v>
      </c>
      <c r="N1170" s="1170">
        <v>3.6605581449211684E-10</v>
      </c>
      <c r="O1170" s="1171">
        <v>1.0579511455127211E-5</v>
      </c>
    </row>
    <row r="1171" spans="1:15" hidden="1">
      <c r="A1171" s="1159" t="s">
        <v>4138</v>
      </c>
      <c r="B1171" s="1159" t="s">
        <v>2320</v>
      </c>
      <c r="C1171" s="1159" t="s">
        <v>3133</v>
      </c>
      <c r="D1171" s="1159" t="s">
        <v>2320</v>
      </c>
      <c r="E1171" s="1159" t="s">
        <v>3329</v>
      </c>
      <c r="F1171" s="1159" t="s">
        <v>991</v>
      </c>
      <c r="G1171" s="1165">
        <v>232778.560516875</v>
      </c>
      <c r="H1171" s="1159"/>
      <c r="I1171" s="1159" t="s">
        <v>3352</v>
      </c>
      <c r="J1171" s="1166"/>
      <c r="K1171" s="1167">
        <v>5.7200000000000003E-8</v>
      </c>
      <c r="L1171" s="1168">
        <v>889</v>
      </c>
      <c r="M1171" s="1169" t="s">
        <v>3430</v>
      </c>
      <c r="N1171" s="1170">
        <v>2.2530551565019339E-9</v>
      </c>
      <c r="O1171" s="1171">
        <v>3.5806544478704542E-6</v>
      </c>
    </row>
    <row r="1172" spans="1:15" hidden="1">
      <c r="A1172" s="1159" t="s">
        <v>4139</v>
      </c>
      <c r="B1172" s="1159" t="s">
        <v>2321</v>
      </c>
      <c r="C1172" s="1159" t="s">
        <v>3134</v>
      </c>
      <c r="D1172" s="1159" t="s">
        <v>2321</v>
      </c>
      <c r="E1172" s="1159" t="s">
        <v>3329</v>
      </c>
      <c r="F1172" s="1159" t="s">
        <v>3431</v>
      </c>
      <c r="G1172" s="1165">
        <v>15963.541666666701</v>
      </c>
      <c r="H1172" s="1159"/>
      <c r="I1172" s="1159" t="s">
        <v>3352</v>
      </c>
      <c r="J1172" s="1166"/>
      <c r="K1172" s="1167">
        <v>2.1600000000000002E-8</v>
      </c>
      <c r="L1172" s="1168">
        <v>55</v>
      </c>
      <c r="M1172" s="1169" t="s">
        <v>3430</v>
      </c>
      <c r="N1172" s="1170">
        <v>5.8346635507006928E-11</v>
      </c>
      <c r="O1172" s="1171">
        <v>1.5191813204718878E-8</v>
      </c>
    </row>
    <row r="1173" spans="1:15" hidden="1">
      <c r="A1173" s="1159" t="s">
        <v>4139</v>
      </c>
      <c r="B1173" s="1159" t="s">
        <v>2321</v>
      </c>
      <c r="C1173" s="1159" t="s">
        <v>3134</v>
      </c>
      <c r="D1173" s="1159" t="s">
        <v>2321</v>
      </c>
      <c r="E1173" s="1159" t="s">
        <v>3329</v>
      </c>
      <c r="F1173" s="1159" t="s">
        <v>991</v>
      </c>
      <c r="G1173" s="1165">
        <v>11972.65625</v>
      </c>
      <c r="H1173" s="1159"/>
      <c r="I1173" s="1159" t="s">
        <v>3352</v>
      </c>
      <c r="J1173" s="1166"/>
      <c r="K1173" s="1167">
        <v>5.2999999999999998E-8</v>
      </c>
      <c r="L1173" s="1168">
        <v>22.1</v>
      </c>
      <c r="M1173" s="1169" t="s">
        <v>3430</v>
      </c>
      <c r="N1173" s="1170">
        <v>1.0737401673164445E-10</v>
      </c>
      <c r="O1173" s="1171">
        <v>4.5782600703311795E-9</v>
      </c>
    </row>
    <row r="1174" spans="1:15" hidden="1">
      <c r="A1174" s="1159" t="s">
        <v>4139</v>
      </c>
      <c r="B1174" s="1159" t="s">
        <v>2321</v>
      </c>
      <c r="C1174" s="1159" t="s">
        <v>3134</v>
      </c>
      <c r="D1174" s="1159" t="s">
        <v>2321</v>
      </c>
      <c r="E1174" s="1159" t="s">
        <v>3329</v>
      </c>
      <c r="F1174" s="1159" t="s">
        <v>1000</v>
      </c>
      <c r="G1174" s="1165">
        <v>798.17708333333303</v>
      </c>
      <c r="H1174" s="1159"/>
      <c r="I1174" s="1159" t="s">
        <v>3352</v>
      </c>
      <c r="J1174" s="1166"/>
      <c r="K1174" s="1167">
        <v>7.1499999999999998E-8</v>
      </c>
      <c r="L1174" s="1168">
        <v>182</v>
      </c>
      <c r="M1174" s="1169" t="s">
        <v>3430</v>
      </c>
      <c r="N1174" s="1170">
        <v>9.6569084230346853E-12</v>
      </c>
      <c r="O1174" s="1171">
        <v>2.5135545484171168E-9</v>
      </c>
    </row>
    <row r="1175" spans="1:15" hidden="1">
      <c r="A1175" s="1159" t="s">
        <v>4140</v>
      </c>
      <c r="B1175" s="1159" t="s">
        <v>2322</v>
      </c>
      <c r="C1175" s="1159" t="s">
        <v>3135</v>
      </c>
      <c r="D1175" s="1159" t="s">
        <v>2322</v>
      </c>
      <c r="E1175" s="1159" t="s">
        <v>3329</v>
      </c>
      <c r="F1175" s="1159" t="s">
        <v>1000</v>
      </c>
      <c r="G1175" s="1165">
        <v>3929497.95032865</v>
      </c>
      <c r="H1175" s="1159"/>
      <c r="I1175" s="1159" t="s">
        <v>3352</v>
      </c>
      <c r="J1175" s="1166"/>
      <c r="K1175" s="1167">
        <v>2.1799999999999999E-6</v>
      </c>
      <c r="L1175" s="1168">
        <v>52200</v>
      </c>
      <c r="M1175" s="1169" t="s">
        <v>3430</v>
      </c>
      <c r="N1175" s="1170">
        <v>1.4495272256681995E-6</v>
      </c>
      <c r="O1175" s="1171">
        <v>3.5491572496005805E-3</v>
      </c>
    </row>
    <row r="1176" spans="1:15" hidden="1">
      <c r="A1176" s="1159" t="s">
        <v>4140</v>
      </c>
      <c r="B1176" s="1159" t="s">
        <v>2322</v>
      </c>
      <c r="C1176" s="1159" t="s">
        <v>3135</v>
      </c>
      <c r="D1176" s="1159" t="s">
        <v>2322</v>
      </c>
      <c r="E1176" s="1159" t="s">
        <v>3329</v>
      </c>
      <c r="F1176" s="1159" t="s">
        <v>3431</v>
      </c>
      <c r="G1176" s="1165">
        <v>78589959.005997404</v>
      </c>
      <c r="H1176" s="1159"/>
      <c r="I1176" s="1159" t="s">
        <v>3352</v>
      </c>
      <c r="J1176" s="1166"/>
      <c r="K1176" s="1167">
        <v>7.3099999999999999E-8</v>
      </c>
      <c r="L1176" s="1168">
        <v>1750</v>
      </c>
      <c r="M1176" s="1169" t="s">
        <v>3430</v>
      </c>
      <c r="N1176" s="1170">
        <v>9.721141302345811E-7</v>
      </c>
      <c r="O1176" s="1171">
        <v>2.3797031366879413E-3</v>
      </c>
    </row>
    <row r="1177" spans="1:15" hidden="1">
      <c r="A1177" s="1159" t="s">
        <v>4140</v>
      </c>
      <c r="B1177" s="1159" t="s">
        <v>2322</v>
      </c>
      <c r="C1177" s="1159" t="s">
        <v>3135</v>
      </c>
      <c r="D1177" s="1159" t="s">
        <v>2322</v>
      </c>
      <c r="E1177" s="1159" t="s">
        <v>3329</v>
      </c>
      <c r="F1177" s="1159" t="s">
        <v>991</v>
      </c>
      <c r="G1177" s="1165">
        <v>58942469.253455698</v>
      </c>
      <c r="H1177" s="1159"/>
      <c r="I1177" s="1159" t="s">
        <v>3352</v>
      </c>
      <c r="J1177" s="1166"/>
      <c r="K1177" s="1167">
        <v>2.91E-7</v>
      </c>
      <c r="L1177" s="1168">
        <v>644</v>
      </c>
      <c r="M1177" s="1169" t="s">
        <v>3430</v>
      </c>
      <c r="N1177" s="1170">
        <v>2.9023790549924126E-6</v>
      </c>
      <c r="O1177" s="1171">
        <v>6.5679806571425684E-4</v>
      </c>
    </row>
    <row r="1178" spans="1:15" hidden="1">
      <c r="A1178" s="1159" t="s">
        <v>4141</v>
      </c>
      <c r="B1178" s="1159" t="s">
        <v>2323</v>
      </c>
      <c r="C1178" s="1159" t="s">
        <v>3136</v>
      </c>
      <c r="D1178" s="1159" t="s">
        <v>2323</v>
      </c>
      <c r="E1178" s="1159" t="s">
        <v>3329</v>
      </c>
      <c r="F1178" s="1159" t="s">
        <v>3431</v>
      </c>
      <c r="G1178" s="1165">
        <v>1202749.86748776</v>
      </c>
      <c r="H1178" s="1159"/>
      <c r="I1178" s="1159" t="s">
        <v>3352</v>
      </c>
      <c r="J1178" s="1166">
        <v>2.0199999999999999E-8</v>
      </c>
      <c r="K1178" s="1167">
        <v>7.0200000000000007E-8</v>
      </c>
      <c r="L1178" s="1168">
        <v>2290</v>
      </c>
      <c r="M1178" s="1169">
        <v>7.2063597862962828E-8</v>
      </c>
      <c r="N1178" s="1170">
        <v>1.4287138228264684E-8</v>
      </c>
      <c r="O1178" s="1171">
        <v>1.2364241953638484E-8</v>
      </c>
    </row>
    <row r="1179" spans="1:15" hidden="1">
      <c r="A1179" s="1159" t="s">
        <v>4141</v>
      </c>
      <c r="B1179" s="1159" t="s">
        <v>2323</v>
      </c>
      <c r="C1179" s="1159" t="s">
        <v>3136</v>
      </c>
      <c r="D1179" s="1159" t="s">
        <v>2323</v>
      </c>
      <c r="E1179" s="1159" t="s">
        <v>3329</v>
      </c>
      <c r="F1179" s="1159" t="s">
        <v>1000</v>
      </c>
      <c r="G1179" s="1165">
        <v>60137.493374974001</v>
      </c>
      <c r="H1179" s="1159"/>
      <c r="I1179" s="1159" t="s">
        <v>3352</v>
      </c>
      <c r="J1179" s="1166">
        <v>6.0200000000000002E-7</v>
      </c>
      <c r="K1179" s="1167">
        <v>2.0999999999999998E-6</v>
      </c>
      <c r="L1179" s="1168">
        <v>68400</v>
      </c>
      <c r="M1179" s="1169">
        <v>1.073818958265504E-7</v>
      </c>
      <c r="N1179" s="1170">
        <v>2.136965119633062E-8</v>
      </c>
      <c r="O1179" s="1171" t="s">
        <v>3430</v>
      </c>
    </row>
    <row r="1180" spans="1:15" hidden="1">
      <c r="A1180" s="1159" t="s">
        <v>4141</v>
      </c>
      <c r="B1180" s="1159" t="s">
        <v>2323</v>
      </c>
      <c r="C1180" s="1159" t="s">
        <v>3136</v>
      </c>
      <c r="D1180" s="1159" t="s">
        <v>2323</v>
      </c>
      <c r="E1180" s="1159" t="s">
        <v>3329</v>
      </c>
      <c r="F1180" s="1159" t="s">
        <v>991</v>
      </c>
      <c r="G1180" s="1165">
        <v>902062.40051080706</v>
      </c>
      <c r="H1180" s="1159"/>
      <c r="I1180" s="1159" t="s">
        <v>3352</v>
      </c>
      <c r="J1180" s="1166">
        <v>8.0200000000000003E-8</v>
      </c>
      <c r="K1180" s="1167">
        <v>2.79E-7</v>
      </c>
      <c r="L1180" s="1168">
        <v>843</v>
      </c>
      <c r="M1180" s="1169">
        <v>2.1458541638379218E-7</v>
      </c>
      <c r="N1180" s="1170">
        <v>4.2586662021600492E-8</v>
      </c>
      <c r="O1180" s="1171">
        <v>1.3157755979490348E-5</v>
      </c>
    </row>
    <row r="1181" spans="1:15" hidden="1">
      <c r="A1181" s="1159" t="s">
        <v>4142</v>
      </c>
      <c r="B1181" s="1159" t="s">
        <v>2841</v>
      </c>
      <c r="C1181" s="1159"/>
      <c r="D1181" s="1159"/>
      <c r="E1181" s="1159"/>
      <c r="F1181" s="1159" t="s">
        <v>991</v>
      </c>
      <c r="G1181" s="1165">
        <v>39178828.809165798</v>
      </c>
      <c r="H1181" s="1159"/>
      <c r="I1181" s="1159" t="s">
        <v>3362</v>
      </c>
      <c r="J1181" s="1166"/>
      <c r="K1181" s="1167"/>
      <c r="L1181" s="1168"/>
      <c r="M1181" s="1169" t="s">
        <v>3430</v>
      </c>
      <c r="N1181" s="1170" t="s">
        <v>3430</v>
      </c>
      <c r="O1181" s="1171" t="s">
        <v>3430</v>
      </c>
    </row>
    <row r="1182" spans="1:15" hidden="1">
      <c r="A1182" s="1159" t="s">
        <v>4142</v>
      </c>
      <c r="B1182" s="1159" t="s">
        <v>2841</v>
      </c>
      <c r="C1182" s="1159"/>
      <c r="D1182" s="1159"/>
      <c r="E1182" s="1159"/>
      <c r="F1182" s="1159" t="s">
        <v>1000</v>
      </c>
      <c r="G1182" s="1165">
        <v>1834468.41978392</v>
      </c>
      <c r="H1182" s="1159"/>
      <c r="I1182" s="1159" t="s">
        <v>3363</v>
      </c>
      <c r="J1182" s="1166"/>
      <c r="K1182" s="1167"/>
      <c r="L1182" s="1168"/>
      <c r="M1182" s="1169" t="s">
        <v>3430</v>
      </c>
      <c r="N1182" s="1170" t="s">
        <v>3430</v>
      </c>
      <c r="O1182" s="1171" t="s">
        <v>3430</v>
      </c>
    </row>
    <row r="1183" spans="1:15" hidden="1">
      <c r="A1183" s="1159" t="s">
        <v>4143</v>
      </c>
      <c r="B1183" s="1159" t="s">
        <v>2324</v>
      </c>
      <c r="C1183" s="1159" t="s">
        <v>2324</v>
      </c>
      <c r="D1183" s="1159" t="s">
        <v>2324</v>
      </c>
      <c r="E1183" s="1159" t="s">
        <v>3329</v>
      </c>
      <c r="F1183" s="1159" t="s">
        <v>3431</v>
      </c>
      <c r="G1183" s="1165">
        <v>108766257.018411</v>
      </c>
      <c r="H1183" s="1172"/>
      <c r="I1183" s="1159" t="s">
        <v>3352</v>
      </c>
      <c r="J1183" s="1166"/>
      <c r="K1183" s="1167"/>
      <c r="L1183" s="1168">
        <v>14</v>
      </c>
      <c r="M1183" s="1169" t="s">
        <v>3430</v>
      </c>
      <c r="N1183" s="1170" t="s">
        <v>3430</v>
      </c>
      <c r="O1183" s="1171">
        <v>2.6347528998992591E-5</v>
      </c>
    </row>
    <row r="1184" spans="1:15" hidden="1">
      <c r="A1184" s="1159" t="s">
        <v>4143</v>
      </c>
      <c r="B1184" s="1159" t="s">
        <v>2324</v>
      </c>
      <c r="C1184" s="1159" t="s">
        <v>2324</v>
      </c>
      <c r="D1184" s="1159" t="s">
        <v>2324</v>
      </c>
      <c r="E1184" s="1159" t="s">
        <v>3329</v>
      </c>
      <c r="F1184" s="1159" t="s">
        <v>991</v>
      </c>
      <c r="G1184" s="1165">
        <v>22101216.252875</v>
      </c>
      <c r="H1184" s="1172"/>
      <c r="I1184" s="1159" t="s">
        <v>3352</v>
      </c>
      <c r="J1184" s="1166"/>
      <c r="K1184" s="1167"/>
      <c r="L1184" s="1168">
        <v>12.8</v>
      </c>
      <c r="M1184" s="1169" t="s">
        <v>3430</v>
      </c>
      <c r="N1184" s="1170" t="s">
        <v>3430</v>
      </c>
      <c r="O1184" s="1171">
        <v>4.894899909257697E-6</v>
      </c>
    </row>
    <row r="1185" spans="1:15" hidden="1">
      <c r="A1185" s="1159" t="s">
        <v>4143</v>
      </c>
      <c r="B1185" s="1159" t="s">
        <v>2324</v>
      </c>
      <c r="C1185" s="1159" t="s">
        <v>2324</v>
      </c>
      <c r="D1185" s="1159" t="s">
        <v>2324</v>
      </c>
      <c r="E1185" s="1159" t="s">
        <v>3329</v>
      </c>
      <c r="F1185" s="1159" t="s">
        <v>1000</v>
      </c>
      <c r="G1185" s="1165">
        <v>1473414.41693568</v>
      </c>
      <c r="H1185" s="1172"/>
      <c r="I1185" s="1159" t="s">
        <v>3352</v>
      </c>
      <c r="J1185" s="1166"/>
      <c r="K1185" s="1167"/>
      <c r="L1185" s="1168">
        <v>93.3</v>
      </c>
      <c r="M1185" s="1169" t="s">
        <v>3430</v>
      </c>
      <c r="N1185" s="1170" t="s">
        <v>3430</v>
      </c>
      <c r="O1185" s="1171">
        <v>2.3786154247797769E-6</v>
      </c>
    </row>
    <row r="1186" spans="1:15" hidden="1">
      <c r="A1186" s="1159" t="s">
        <v>4144</v>
      </c>
      <c r="B1186" s="1159" t="s">
        <v>2325</v>
      </c>
      <c r="C1186" s="1159" t="s">
        <v>2325</v>
      </c>
      <c r="D1186" s="1159" t="s">
        <v>2325</v>
      </c>
      <c r="E1186" s="1159" t="s">
        <v>3329</v>
      </c>
      <c r="F1186" s="1159" t="s">
        <v>3431</v>
      </c>
      <c r="G1186" s="1165">
        <v>7600506.9983914103</v>
      </c>
      <c r="H1186" s="1159"/>
      <c r="I1186" s="1159" t="s">
        <v>3352</v>
      </c>
      <c r="J1186" s="1166"/>
      <c r="K1186" s="1167">
        <v>8.6799999999999996E-8</v>
      </c>
      <c r="L1186" s="1168">
        <v>267</v>
      </c>
      <c r="M1186" s="1169" t="s">
        <v>3430</v>
      </c>
      <c r="N1186" s="1170">
        <v>1.1163364494765212E-7</v>
      </c>
      <c r="O1186" s="1171">
        <v>3.5113287848245959E-5</v>
      </c>
    </row>
    <row r="1187" spans="1:15" hidden="1">
      <c r="A1187" s="1159" t="s">
        <v>4144</v>
      </c>
      <c r="B1187" s="1159" t="s">
        <v>2325</v>
      </c>
      <c r="C1187" s="1159" t="s">
        <v>2325</v>
      </c>
      <c r="D1187" s="1159" t="s">
        <v>2325</v>
      </c>
      <c r="E1187" s="1159" t="s">
        <v>3329</v>
      </c>
      <c r="F1187" s="1159" t="s">
        <v>1000</v>
      </c>
      <c r="G1187" s="1165">
        <v>106309.687030521</v>
      </c>
      <c r="H1187" s="1159"/>
      <c r="I1187" s="1159" t="s">
        <v>3352</v>
      </c>
      <c r="J1187" s="1166"/>
      <c r="K1187" s="1167">
        <v>6.3300000000000002E-7</v>
      </c>
      <c r="L1187" s="1168">
        <v>1950</v>
      </c>
      <c r="M1187" s="1169" t="s">
        <v>3430</v>
      </c>
      <c r="N1187" s="1170">
        <v>1.1387001197756405E-8</v>
      </c>
      <c r="O1187" s="1171">
        <v>3.5869483497736433E-6</v>
      </c>
    </row>
    <row r="1188" spans="1:15" hidden="1">
      <c r="A1188" s="1159" t="s">
        <v>4144</v>
      </c>
      <c r="B1188" s="1159" t="s">
        <v>2325</v>
      </c>
      <c r="C1188" s="1159" t="s">
        <v>2325</v>
      </c>
      <c r="D1188" s="1159" t="s">
        <v>2325</v>
      </c>
      <c r="E1188" s="1159" t="s">
        <v>3329</v>
      </c>
      <c r="F1188" s="1159" t="s">
        <v>991</v>
      </c>
      <c r="G1188" s="1165">
        <v>1594645.3052737</v>
      </c>
      <c r="H1188" s="1159"/>
      <c r="I1188" s="1159" t="s">
        <v>3352</v>
      </c>
      <c r="J1188" s="1166"/>
      <c r="K1188" s="1167">
        <v>3.1100000000000002E-7</v>
      </c>
      <c r="L1188" s="1168">
        <v>102</v>
      </c>
      <c r="M1188" s="1169" t="s">
        <v>3430</v>
      </c>
      <c r="N1188" s="1170">
        <v>8.3918421139653157E-8</v>
      </c>
      <c r="O1188" s="1171">
        <v>2.8143748587282232E-6</v>
      </c>
    </row>
    <row r="1189" spans="1:15" hidden="1">
      <c r="A1189" s="1159" t="s">
        <v>4145</v>
      </c>
      <c r="B1189" s="1159" t="s">
        <v>2326</v>
      </c>
      <c r="C1189" s="1159" t="s">
        <v>3137</v>
      </c>
      <c r="D1189" s="1159" t="s">
        <v>4146</v>
      </c>
      <c r="E1189" s="1159" t="s">
        <v>3329</v>
      </c>
      <c r="F1189" s="1159" t="s">
        <v>3431</v>
      </c>
      <c r="G1189" s="1165">
        <v>17703597.3735586</v>
      </c>
      <c r="H1189" s="1159"/>
      <c r="I1189" s="1159" t="s">
        <v>3352</v>
      </c>
      <c r="J1189" s="1166"/>
      <c r="K1189" s="1167"/>
      <c r="L1189" s="1168">
        <v>89.1</v>
      </c>
      <c r="M1189" s="1169" t="s">
        <v>3430</v>
      </c>
      <c r="N1189" s="1170" t="s">
        <v>3430</v>
      </c>
      <c r="O1189" s="1171">
        <v>2.7293353501738083E-5</v>
      </c>
    </row>
    <row r="1190" spans="1:15" hidden="1">
      <c r="A1190" s="1159" t="s">
        <v>4145</v>
      </c>
      <c r="B1190" s="1159" t="s">
        <v>2326</v>
      </c>
      <c r="C1190" s="1159" t="s">
        <v>3137</v>
      </c>
      <c r="D1190" s="1159" t="s">
        <v>4146</v>
      </c>
      <c r="E1190" s="1159" t="s">
        <v>3329</v>
      </c>
      <c r="F1190" s="1159" t="s">
        <v>991</v>
      </c>
      <c r="G1190" s="1165">
        <v>3642569.0299863801</v>
      </c>
      <c r="H1190" s="1159"/>
      <c r="I1190" s="1159" t="s">
        <v>3352</v>
      </c>
      <c r="J1190" s="1166"/>
      <c r="K1190" s="1167"/>
      <c r="L1190" s="1168">
        <v>30.8</v>
      </c>
      <c r="M1190" s="1169" t="s">
        <v>3430</v>
      </c>
      <c r="N1190" s="1170" t="s">
        <v>3430</v>
      </c>
      <c r="O1190" s="1171">
        <v>1.94122635746063E-6</v>
      </c>
    </row>
    <row r="1191" spans="1:15" hidden="1">
      <c r="A1191" s="1159" t="s">
        <v>4145</v>
      </c>
      <c r="B1191" s="1159" t="s">
        <v>2326</v>
      </c>
      <c r="C1191" s="1159" t="s">
        <v>3137</v>
      </c>
      <c r="D1191" s="1159" t="s">
        <v>4146</v>
      </c>
      <c r="E1191" s="1159" t="s">
        <v>3329</v>
      </c>
      <c r="F1191" s="1159" t="s">
        <v>1000</v>
      </c>
      <c r="G1191" s="1165">
        <v>242837.93534440099</v>
      </c>
      <c r="H1191" s="1159"/>
      <c r="I1191" s="1159" t="s">
        <v>3352</v>
      </c>
      <c r="J1191" s="1166"/>
      <c r="K1191" s="1167"/>
      <c r="L1191" s="1168">
        <v>302</v>
      </c>
      <c r="M1191" s="1169" t="s">
        <v>3430</v>
      </c>
      <c r="N1191" s="1170" t="s">
        <v>3430</v>
      </c>
      <c r="O1191" s="1171">
        <v>1.2689401731212582E-6</v>
      </c>
    </row>
    <row r="1192" spans="1:15" hidden="1">
      <c r="A1192" s="1159" t="s">
        <v>4147</v>
      </c>
      <c r="B1192" s="1159" t="s">
        <v>2327</v>
      </c>
      <c r="C1192" s="1159" t="s">
        <v>3138</v>
      </c>
      <c r="D1192" s="1159" t="s">
        <v>2327</v>
      </c>
      <c r="E1192" s="1159" t="s">
        <v>3329</v>
      </c>
      <c r="F1192" s="1159" t="s">
        <v>3431</v>
      </c>
      <c r="G1192" s="1165">
        <v>131778.31061820299</v>
      </c>
      <c r="H1192" s="1159"/>
      <c r="I1192" s="1159" t="s">
        <v>3352</v>
      </c>
      <c r="J1192" s="1166"/>
      <c r="K1192" s="1167"/>
      <c r="L1192" s="1168">
        <v>508</v>
      </c>
      <c r="M1192" s="1169" t="s">
        <v>3430</v>
      </c>
      <c r="N1192" s="1170" t="s">
        <v>3430</v>
      </c>
      <c r="O1192" s="1171">
        <v>1.1583113717301456E-6</v>
      </c>
    </row>
    <row r="1193" spans="1:15" hidden="1">
      <c r="A1193" s="1159" t="s">
        <v>4147</v>
      </c>
      <c r="B1193" s="1159" t="s">
        <v>2327</v>
      </c>
      <c r="C1193" s="1159" t="s">
        <v>3138</v>
      </c>
      <c r="D1193" s="1159" t="s">
        <v>2327</v>
      </c>
      <c r="E1193" s="1159" t="s">
        <v>3329</v>
      </c>
      <c r="F1193" s="1159" t="s">
        <v>1000</v>
      </c>
      <c r="G1193" s="1165">
        <v>6588.9155304687501</v>
      </c>
      <c r="H1193" s="1159"/>
      <c r="I1193" s="1159" t="s">
        <v>3352</v>
      </c>
      <c r="J1193" s="1166"/>
      <c r="K1193" s="1167"/>
      <c r="L1193" s="1168">
        <v>2160</v>
      </c>
      <c r="M1193" s="1169" t="s">
        <v>3430</v>
      </c>
      <c r="N1193" s="1170" t="s">
        <v>3430</v>
      </c>
      <c r="O1193" s="1171">
        <v>2.4625517350093565E-7</v>
      </c>
    </row>
    <row r="1194" spans="1:15" hidden="1">
      <c r="A1194" s="1159" t="s">
        <v>4147</v>
      </c>
      <c r="B1194" s="1159" t="s">
        <v>2327</v>
      </c>
      <c r="C1194" s="1159" t="s">
        <v>3138</v>
      </c>
      <c r="D1194" s="1159" t="s">
        <v>2327</v>
      </c>
      <c r="E1194" s="1159" t="s">
        <v>3329</v>
      </c>
      <c r="F1194" s="1159" t="s">
        <v>991</v>
      </c>
      <c r="G1194" s="1165">
        <v>98833.732948203105</v>
      </c>
      <c r="H1194" s="1159"/>
      <c r="I1194" s="1159" t="s">
        <v>3352</v>
      </c>
      <c r="J1194" s="1166"/>
      <c r="K1194" s="1167"/>
      <c r="L1194" s="1168">
        <v>138</v>
      </c>
      <c r="M1194" s="1169" t="s">
        <v>3430</v>
      </c>
      <c r="N1194" s="1170" t="s">
        <v>3430</v>
      </c>
      <c r="O1194" s="1171">
        <v>2.3599454125065017E-7</v>
      </c>
    </row>
    <row r="1195" spans="1:15" hidden="1">
      <c r="A1195" s="1159" t="s">
        <v>4148</v>
      </c>
      <c r="B1195" s="1159" t="s">
        <v>2714</v>
      </c>
      <c r="C1195" s="1159"/>
      <c r="D1195" s="1159"/>
      <c r="E1195" s="1159" t="s">
        <v>3346</v>
      </c>
      <c r="F1195" s="1159" t="s">
        <v>991</v>
      </c>
      <c r="G1195" s="1165">
        <v>11972.65625</v>
      </c>
      <c r="H1195" s="1172"/>
      <c r="I1195" s="1159" t="s">
        <v>3352</v>
      </c>
      <c r="J1195" s="1166"/>
      <c r="K1195" s="1167"/>
      <c r="L1195" s="1168"/>
      <c r="M1195" s="1169" t="s">
        <v>3430</v>
      </c>
      <c r="N1195" s="1170" t="s">
        <v>3430</v>
      </c>
      <c r="O1195" s="1171" t="s">
        <v>3430</v>
      </c>
    </row>
    <row r="1196" spans="1:15" hidden="1">
      <c r="A1196" s="1159" t="s">
        <v>4148</v>
      </c>
      <c r="B1196" s="1159" t="s">
        <v>2714</v>
      </c>
      <c r="C1196" s="1159"/>
      <c r="D1196" s="1159"/>
      <c r="E1196" s="1159" t="s">
        <v>3346</v>
      </c>
      <c r="F1196" s="1159" t="s">
        <v>3431</v>
      </c>
      <c r="G1196" s="1165">
        <v>15963.541666666701</v>
      </c>
      <c r="H1196" s="1172"/>
      <c r="I1196" s="1159" t="s">
        <v>3352</v>
      </c>
      <c r="J1196" s="1166"/>
      <c r="K1196" s="1167"/>
      <c r="L1196" s="1168"/>
      <c r="M1196" s="1169" t="s">
        <v>3430</v>
      </c>
      <c r="N1196" s="1170" t="s">
        <v>3430</v>
      </c>
      <c r="O1196" s="1171" t="s">
        <v>3430</v>
      </c>
    </row>
    <row r="1197" spans="1:15" hidden="1">
      <c r="A1197" s="1159" t="s">
        <v>4148</v>
      </c>
      <c r="B1197" s="1159" t="s">
        <v>2714</v>
      </c>
      <c r="C1197" s="1159"/>
      <c r="D1197" s="1159"/>
      <c r="E1197" s="1159" t="s">
        <v>3346</v>
      </c>
      <c r="F1197" s="1159" t="s">
        <v>1000</v>
      </c>
      <c r="G1197" s="1165">
        <v>798.17708333333303</v>
      </c>
      <c r="H1197" s="1172"/>
      <c r="I1197" s="1159" t="s">
        <v>3352</v>
      </c>
      <c r="J1197" s="1166"/>
      <c r="K1197" s="1167"/>
      <c r="L1197" s="1168"/>
      <c r="M1197" s="1169" t="s">
        <v>3430</v>
      </c>
      <c r="N1197" s="1170" t="s">
        <v>3430</v>
      </c>
      <c r="O1197" s="1171" t="s">
        <v>3430</v>
      </c>
    </row>
    <row r="1198" spans="1:15" hidden="1">
      <c r="A1198" s="1159" t="s">
        <v>4149</v>
      </c>
      <c r="B1198" s="1159" t="s">
        <v>2715</v>
      </c>
      <c r="C1198" s="1159"/>
      <c r="D1198" s="1159"/>
      <c r="E1198" s="1159" t="s">
        <v>3319</v>
      </c>
      <c r="F1198" s="1159" t="s">
        <v>991</v>
      </c>
      <c r="G1198" s="1165">
        <v>63880.607948203098</v>
      </c>
      <c r="H1198" s="1172"/>
      <c r="I1198" s="1159" t="s">
        <v>3352</v>
      </c>
      <c r="J1198" s="1166"/>
      <c r="K1198" s="1167"/>
      <c r="L1198" s="1168"/>
      <c r="M1198" s="1169" t="s">
        <v>3430</v>
      </c>
      <c r="N1198" s="1170" t="s">
        <v>3430</v>
      </c>
      <c r="O1198" s="1171" t="s">
        <v>3430</v>
      </c>
    </row>
    <row r="1199" spans="1:15" hidden="1">
      <c r="A1199" s="1159" t="s">
        <v>4149</v>
      </c>
      <c r="B1199" s="1159" t="s">
        <v>2715</v>
      </c>
      <c r="C1199" s="1159"/>
      <c r="D1199" s="1159"/>
      <c r="E1199" s="1159" t="s">
        <v>3319</v>
      </c>
      <c r="F1199" s="1159" t="s">
        <v>3431</v>
      </c>
      <c r="G1199" s="1165">
        <v>85174.143951536505</v>
      </c>
      <c r="H1199" s="1172"/>
      <c r="I1199" s="1159" t="s">
        <v>3352</v>
      </c>
      <c r="J1199" s="1166"/>
      <c r="K1199" s="1167"/>
      <c r="L1199" s="1168"/>
      <c r="M1199" s="1169" t="s">
        <v>3430</v>
      </c>
      <c r="N1199" s="1170" t="s">
        <v>3430</v>
      </c>
      <c r="O1199" s="1171" t="s">
        <v>3430</v>
      </c>
    </row>
    <row r="1200" spans="1:15" hidden="1">
      <c r="A1200" s="1159" t="s">
        <v>4149</v>
      </c>
      <c r="B1200" s="1159" t="s">
        <v>2715</v>
      </c>
      <c r="C1200" s="1159"/>
      <c r="D1200" s="1159"/>
      <c r="E1200" s="1159" t="s">
        <v>3319</v>
      </c>
      <c r="F1200" s="1159" t="s">
        <v>1000</v>
      </c>
      <c r="G1200" s="1165">
        <v>4258.7071971354198</v>
      </c>
      <c r="H1200" s="1172"/>
      <c r="I1200" s="1159" t="s">
        <v>3352</v>
      </c>
      <c r="J1200" s="1166"/>
      <c r="K1200" s="1167"/>
      <c r="L1200" s="1168"/>
      <c r="M1200" s="1169" t="s">
        <v>3430</v>
      </c>
      <c r="N1200" s="1170" t="s">
        <v>3430</v>
      </c>
      <c r="O1200" s="1171" t="s">
        <v>3430</v>
      </c>
    </row>
    <row r="1201" spans="1:15" hidden="1">
      <c r="A1201" s="1159" t="s">
        <v>3439</v>
      </c>
      <c r="B1201" s="1159" t="s">
        <v>345</v>
      </c>
      <c r="C1201" s="1159" t="s">
        <v>2328</v>
      </c>
      <c r="D1201" s="1159" t="s">
        <v>345</v>
      </c>
      <c r="E1201" s="1159" t="s">
        <v>3317</v>
      </c>
      <c r="F1201" s="1159" t="s">
        <v>1000</v>
      </c>
      <c r="G1201" s="1165"/>
      <c r="H1201" s="1159"/>
      <c r="I1201" s="1159" t="s">
        <v>3366</v>
      </c>
      <c r="J1201" s="1166">
        <v>1.2E-4</v>
      </c>
      <c r="K1201" s="1167">
        <v>1.4200000000000001E-2</v>
      </c>
      <c r="L1201" s="1168">
        <v>22100</v>
      </c>
      <c r="M1201" s="1169">
        <v>0</v>
      </c>
      <c r="N1201" s="1170">
        <v>0</v>
      </c>
      <c r="O1201" s="1171" t="s">
        <v>3430</v>
      </c>
    </row>
    <row r="1202" spans="1:15" hidden="1">
      <c r="A1202" s="1159" t="s">
        <v>3439</v>
      </c>
      <c r="B1202" s="1159" t="s">
        <v>345</v>
      </c>
      <c r="C1202" s="1159" t="s">
        <v>3140</v>
      </c>
      <c r="D1202" s="1159" t="s">
        <v>345</v>
      </c>
      <c r="E1202" s="1159" t="s">
        <v>3313</v>
      </c>
      <c r="F1202" s="1159" t="s">
        <v>3431</v>
      </c>
      <c r="G1202" s="1165">
        <v>1355.52</v>
      </c>
      <c r="H1202" s="1159"/>
      <c r="I1202" s="1159"/>
      <c r="J1202" s="1166">
        <v>8.4800000000000001E-5</v>
      </c>
      <c r="K1202" s="1167">
        <v>0.01</v>
      </c>
      <c r="L1202" s="1168">
        <v>15600</v>
      </c>
      <c r="M1202" s="1169">
        <v>3.4095026776076016E-7</v>
      </c>
      <c r="N1202" s="1170">
        <v>2.2937112593788753E-6</v>
      </c>
      <c r="O1202" s="1171">
        <v>1.5276365454210851E-8</v>
      </c>
    </row>
    <row r="1203" spans="1:15" hidden="1">
      <c r="A1203" s="1159" t="s">
        <v>3439</v>
      </c>
      <c r="B1203" s="1159" t="s">
        <v>345</v>
      </c>
      <c r="C1203" s="1159" t="s">
        <v>2328</v>
      </c>
      <c r="D1203" s="1159" t="s">
        <v>345</v>
      </c>
      <c r="E1203" s="1159" t="s">
        <v>3320</v>
      </c>
      <c r="F1203" s="1159" t="s">
        <v>3431</v>
      </c>
      <c r="G1203" s="1165">
        <v>75404.821030844498</v>
      </c>
      <c r="H1203" s="1159"/>
      <c r="I1203" s="1159"/>
      <c r="J1203" s="1166">
        <v>8.4800000000000001E-5</v>
      </c>
      <c r="K1203" s="1167">
        <v>0.01</v>
      </c>
      <c r="L1203" s="1168">
        <v>15600</v>
      </c>
      <c r="M1203" s="1169">
        <v>1.8966370043170616E-5</v>
      </c>
      <c r="N1203" s="1170">
        <v>1.2759449289563934E-4</v>
      </c>
      <c r="O1203" s="1171">
        <v>1.0474815265373374E-6</v>
      </c>
    </row>
    <row r="1204" spans="1:15" hidden="1">
      <c r="A1204" s="1159" t="s">
        <v>3439</v>
      </c>
      <c r="B1204" s="1159" t="s">
        <v>345</v>
      </c>
      <c r="C1204" s="1159" t="s">
        <v>2328</v>
      </c>
      <c r="D1204" s="1159" t="s">
        <v>345</v>
      </c>
      <c r="E1204" s="1159" t="s">
        <v>3328</v>
      </c>
      <c r="F1204" s="1159" t="s">
        <v>3431</v>
      </c>
      <c r="G1204" s="1165">
        <v>97401.785291288907</v>
      </c>
      <c r="H1204" s="1159"/>
      <c r="I1204" s="1159" t="s">
        <v>3365</v>
      </c>
      <c r="J1204" s="1166">
        <v>8.4800000000000001E-5</v>
      </c>
      <c r="K1204" s="1167">
        <v>0.01</v>
      </c>
      <c r="L1204" s="1168">
        <v>15600</v>
      </c>
      <c r="M1204" s="1169">
        <v>2.4499206780749106E-5</v>
      </c>
      <c r="N1204" s="1170">
        <v>1.6481613816559927E-4</v>
      </c>
      <c r="O1204" s="1171">
        <v>5.8972367588640786E-7</v>
      </c>
    </row>
    <row r="1205" spans="1:15" hidden="1">
      <c r="A1205" s="1159" t="s">
        <v>3439</v>
      </c>
      <c r="B1205" s="1159" t="s">
        <v>345</v>
      </c>
      <c r="C1205" s="1159" t="s">
        <v>3140</v>
      </c>
      <c r="D1205" s="1159" t="s">
        <v>345</v>
      </c>
      <c r="E1205" s="1159" t="s">
        <v>3313</v>
      </c>
      <c r="F1205" s="1159" t="s">
        <v>1000</v>
      </c>
      <c r="G1205" s="1165">
        <v>582000</v>
      </c>
      <c r="H1205" s="1159"/>
      <c r="I1205" s="1159" t="s">
        <v>3372</v>
      </c>
      <c r="J1205" s="1166">
        <v>1.2E-4</v>
      </c>
      <c r="K1205" s="1167">
        <v>1.4200000000000001E-2</v>
      </c>
      <c r="L1205" s="1168">
        <v>22100</v>
      </c>
      <c r="M1205" s="1169">
        <v>2.0715407674444205E-4</v>
      </c>
      <c r="N1205" s="1170">
        <v>1.3984409917973011E-3</v>
      </c>
      <c r="O1205" s="1171">
        <v>1.2112003131772848E-5</v>
      </c>
    </row>
    <row r="1206" spans="1:15" hidden="1">
      <c r="A1206" s="1159" t="s">
        <v>3439</v>
      </c>
      <c r="B1206" s="1159" t="s">
        <v>2328</v>
      </c>
      <c r="C1206" s="1159" t="s">
        <v>3139</v>
      </c>
      <c r="D1206" s="1159" t="s">
        <v>345</v>
      </c>
      <c r="E1206" s="1159"/>
      <c r="F1206" s="1159" t="s">
        <v>991</v>
      </c>
      <c r="G1206" s="1165">
        <v>4070000</v>
      </c>
      <c r="H1206" s="1159"/>
      <c r="I1206" s="1159" t="s">
        <v>3372</v>
      </c>
      <c r="J1206" s="1166">
        <v>7.0600000000000003E-3</v>
      </c>
      <c r="K1206" s="1167">
        <v>0.83499999999999996</v>
      </c>
      <c r="L1206" s="1168">
        <v>12200</v>
      </c>
      <c r="M1206" s="1169">
        <v>8.5229190606960867E-2</v>
      </c>
      <c r="N1206" s="1170">
        <v>0.57506071687884641</v>
      </c>
      <c r="O1206" s="1171">
        <v>3.4431264915818597E-4</v>
      </c>
    </row>
    <row r="1207" spans="1:15" hidden="1">
      <c r="A1207" s="1159" t="s">
        <v>4153</v>
      </c>
      <c r="B1207" s="1159" t="s">
        <v>2716</v>
      </c>
      <c r="C1207" s="1159"/>
      <c r="D1207" s="1159"/>
      <c r="E1207" s="1159" t="s">
        <v>3315</v>
      </c>
      <c r="F1207" s="1159" t="s">
        <v>3431</v>
      </c>
      <c r="G1207" s="1165">
        <v>12691.2637041667</v>
      </c>
      <c r="H1207" s="1159"/>
      <c r="I1207" s="1159" t="s">
        <v>3352</v>
      </c>
      <c r="J1207" s="1166"/>
      <c r="K1207" s="1167"/>
      <c r="L1207" s="1168"/>
      <c r="M1207" s="1169" t="s">
        <v>3430</v>
      </c>
      <c r="N1207" s="1170" t="s">
        <v>3430</v>
      </c>
      <c r="O1207" s="1171" t="s">
        <v>3430</v>
      </c>
    </row>
    <row r="1208" spans="1:15" hidden="1">
      <c r="A1208" s="1159" t="s">
        <v>4153</v>
      </c>
      <c r="B1208" s="1159" t="s">
        <v>2716</v>
      </c>
      <c r="C1208" s="1159"/>
      <c r="D1208" s="1159"/>
      <c r="E1208" s="1159" t="s">
        <v>3315</v>
      </c>
      <c r="F1208" s="1159" t="s">
        <v>991</v>
      </c>
      <c r="G1208" s="1165">
        <v>2572.5534536197902</v>
      </c>
      <c r="H1208" s="1159"/>
      <c r="I1208" s="1159" t="s">
        <v>3352</v>
      </c>
      <c r="J1208" s="1166"/>
      <c r="K1208" s="1167"/>
      <c r="L1208" s="1168"/>
      <c r="M1208" s="1169" t="s">
        <v>3430</v>
      </c>
      <c r="N1208" s="1170" t="s">
        <v>3430</v>
      </c>
      <c r="O1208" s="1171" t="s">
        <v>3430</v>
      </c>
    </row>
    <row r="1209" spans="1:15" hidden="1">
      <c r="A1209" s="1159" t="s">
        <v>4153</v>
      </c>
      <c r="B1209" s="1159" t="s">
        <v>2716</v>
      </c>
      <c r="C1209" s="1159"/>
      <c r="D1209" s="1159"/>
      <c r="E1209" s="1159" t="s">
        <v>3315</v>
      </c>
      <c r="F1209" s="1159" t="s">
        <v>1000</v>
      </c>
      <c r="G1209" s="1165">
        <v>171.503563619792</v>
      </c>
      <c r="H1209" s="1159"/>
      <c r="I1209" s="1159" t="s">
        <v>3352</v>
      </c>
      <c r="J1209" s="1166"/>
      <c r="K1209" s="1167"/>
      <c r="L1209" s="1168"/>
      <c r="M1209" s="1169" t="s">
        <v>3430</v>
      </c>
      <c r="N1209" s="1170" t="s">
        <v>3430</v>
      </c>
      <c r="O1209" s="1171" t="s">
        <v>3430</v>
      </c>
    </row>
    <row r="1210" spans="1:15" hidden="1">
      <c r="A1210" s="1159" t="s">
        <v>4154</v>
      </c>
      <c r="B1210" s="1159" t="s">
        <v>2717</v>
      </c>
      <c r="C1210" s="1159"/>
      <c r="D1210" s="1159"/>
      <c r="E1210" s="1159" t="s">
        <v>3315</v>
      </c>
      <c r="F1210" s="1159" t="s">
        <v>991</v>
      </c>
      <c r="G1210" s="1165">
        <v>326656.4453125</v>
      </c>
      <c r="H1210" s="1172"/>
      <c r="I1210" s="1159" t="s">
        <v>3352</v>
      </c>
      <c r="J1210" s="1166"/>
      <c r="K1210" s="1167"/>
      <c r="L1210" s="1168"/>
      <c r="M1210" s="1169" t="s">
        <v>3430</v>
      </c>
      <c r="N1210" s="1170" t="s">
        <v>3430</v>
      </c>
      <c r="O1210" s="1171" t="s">
        <v>3430</v>
      </c>
    </row>
    <row r="1211" spans="1:15" hidden="1">
      <c r="A1211" s="1159" t="s">
        <v>4154</v>
      </c>
      <c r="B1211" s="1159" t="s">
        <v>2717</v>
      </c>
      <c r="C1211" s="1159"/>
      <c r="D1211" s="1159"/>
      <c r="E1211" s="1159" t="s">
        <v>3315</v>
      </c>
      <c r="F1211" s="1159" t="s">
        <v>3431</v>
      </c>
      <c r="G1211" s="1165">
        <v>1611505.13020833</v>
      </c>
      <c r="H1211" s="1172"/>
      <c r="I1211" s="1159" t="s">
        <v>3352</v>
      </c>
      <c r="J1211" s="1166"/>
      <c r="K1211" s="1167"/>
      <c r="L1211" s="1168"/>
      <c r="M1211" s="1169" t="s">
        <v>3430</v>
      </c>
      <c r="N1211" s="1170" t="s">
        <v>3430</v>
      </c>
      <c r="O1211" s="1171" t="s">
        <v>3430</v>
      </c>
    </row>
    <row r="1212" spans="1:15" hidden="1">
      <c r="A1212" s="1159" t="s">
        <v>4154</v>
      </c>
      <c r="B1212" s="1159" t="s">
        <v>2717</v>
      </c>
      <c r="C1212" s="1159"/>
      <c r="D1212" s="1159"/>
      <c r="E1212" s="1159" t="s">
        <v>3315</v>
      </c>
      <c r="F1212" s="1159" t="s">
        <v>1000</v>
      </c>
      <c r="G1212" s="1165">
        <v>21777.096354166701</v>
      </c>
      <c r="H1212" s="1172"/>
      <c r="I1212" s="1159" t="s">
        <v>3352</v>
      </c>
      <c r="J1212" s="1166"/>
      <c r="K1212" s="1167"/>
      <c r="L1212" s="1168"/>
      <c r="M1212" s="1169" t="s">
        <v>3430</v>
      </c>
      <c r="N1212" s="1170" t="s">
        <v>3430</v>
      </c>
      <c r="O1212" s="1171" t="s">
        <v>3430</v>
      </c>
    </row>
    <row r="1213" spans="1:15" hidden="1">
      <c r="A1213" s="1159" t="s">
        <v>4155</v>
      </c>
      <c r="B1213" s="1159" t="s">
        <v>2329</v>
      </c>
      <c r="C1213" s="1159" t="s">
        <v>3141</v>
      </c>
      <c r="D1213" s="1159" t="s">
        <v>2329</v>
      </c>
      <c r="E1213" s="1159" t="s">
        <v>3329</v>
      </c>
      <c r="F1213" s="1159" t="s">
        <v>3431</v>
      </c>
      <c r="G1213" s="1165">
        <v>85174.143951536505</v>
      </c>
      <c r="H1213" s="1159"/>
      <c r="I1213" s="1159" t="s">
        <v>3352</v>
      </c>
      <c r="J1213" s="1166"/>
      <c r="K1213" s="1167">
        <v>1.42E-7</v>
      </c>
      <c r="L1213" s="1168">
        <v>225</v>
      </c>
      <c r="M1213" s="1169" t="s">
        <v>3430</v>
      </c>
      <c r="N1213" s="1170">
        <v>2.0465810024582961E-9</v>
      </c>
      <c r="O1213" s="1171">
        <v>3.3159499559632499E-7</v>
      </c>
    </row>
    <row r="1214" spans="1:15" hidden="1">
      <c r="A1214" s="1159" t="s">
        <v>4155</v>
      </c>
      <c r="B1214" s="1159" t="s">
        <v>2329</v>
      </c>
      <c r="C1214" s="1159" t="s">
        <v>3141</v>
      </c>
      <c r="D1214" s="1159" t="s">
        <v>2329</v>
      </c>
      <c r="E1214" s="1159" t="s">
        <v>3329</v>
      </c>
      <c r="F1214" s="1159" t="s">
        <v>1000</v>
      </c>
      <c r="G1214" s="1165">
        <v>4258.7071971354198</v>
      </c>
      <c r="H1214" s="1159"/>
      <c r="I1214" s="1159" t="s">
        <v>3352</v>
      </c>
      <c r="J1214" s="1166"/>
      <c r="K1214" s="1167">
        <v>6.0299999999999999E-7</v>
      </c>
      <c r="L1214" s="1168">
        <v>958</v>
      </c>
      <c r="M1214" s="1169" t="s">
        <v>3430</v>
      </c>
      <c r="N1214" s="1170">
        <v>4.3453814942057814E-10</v>
      </c>
      <c r="O1214" s="1171">
        <v>7.0592890166300838E-8</v>
      </c>
    </row>
    <row r="1215" spans="1:15" hidden="1">
      <c r="A1215" s="1159" t="s">
        <v>4155</v>
      </c>
      <c r="B1215" s="1159" t="s">
        <v>2329</v>
      </c>
      <c r="C1215" s="1159" t="s">
        <v>3141</v>
      </c>
      <c r="D1215" s="1159" t="s">
        <v>2329</v>
      </c>
      <c r="E1215" s="1159" t="s">
        <v>3329</v>
      </c>
      <c r="F1215" s="1159" t="s">
        <v>991</v>
      </c>
      <c r="G1215" s="1165">
        <v>63880.607948203098</v>
      </c>
      <c r="H1215" s="1159"/>
      <c r="I1215" s="1159" t="s">
        <v>3352</v>
      </c>
      <c r="J1215" s="1166"/>
      <c r="K1215" s="1167">
        <v>2.3999999999999998E-7</v>
      </c>
      <c r="L1215" s="1168">
        <v>61.1</v>
      </c>
      <c r="M1215" s="1169" t="s">
        <v>3430</v>
      </c>
      <c r="N1215" s="1170">
        <v>2.5942576081225407E-9</v>
      </c>
      <c r="O1215" s="1171">
        <v>6.7534847420118485E-8</v>
      </c>
    </row>
    <row r="1216" spans="1:15" hidden="1">
      <c r="A1216" s="1159" t="s">
        <v>4156</v>
      </c>
      <c r="B1216" s="1159" t="s">
        <v>2330</v>
      </c>
      <c r="C1216" s="1159" t="s">
        <v>3142</v>
      </c>
      <c r="D1216" s="1159" t="s">
        <v>2330</v>
      </c>
      <c r="E1216" s="1159" t="s">
        <v>3329</v>
      </c>
      <c r="F1216" s="1159" t="s">
        <v>3431</v>
      </c>
      <c r="G1216" s="1165">
        <v>5222470.7803125</v>
      </c>
      <c r="H1216" s="1159"/>
      <c r="I1216" s="1159" t="s">
        <v>3352</v>
      </c>
      <c r="J1216" s="1166"/>
      <c r="K1216" s="1167"/>
      <c r="L1216" s="1168">
        <v>23.2</v>
      </c>
      <c r="M1216" s="1169" t="s">
        <v>3430</v>
      </c>
      <c r="N1216" s="1170" t="s">
        <v>3430</v>
      </c>
      <c r="O1216" s="1171">
        <v>2.0964363234265731E-6</v>
      </c>
    </row>
    <row r="1217" spans="1:15" hidden="1">
      <c r="A1217" s="1159" t="s">
        <v>4156</v>
      </c>
      <c r="B1217" s="1159" t="s">
        <v>2330</v>
      </c>
      <c r="C1217" s="1159" t="s">
        <v>3142</v>
      </c>
      <c r="D1217" s="1159" t="s">
        <v>2330</v>
      </c>
      <c r="E1217" s="1159" t="s">
        <v>3329</v>
      </c>
      <c r="F1217" s="1159" t="s">
        <v>1000</v>
      </c>
      <c r="G1217" s="1165">
        <v>70573.929463541703</v>
      </c>
      <c r="H1217" s="1159"/>
      <c r="I1217" s="1159" t="s">
        <v>3352</v>
      </c>
      <c r="J1217" s="1166"/>
      <c r="K1217" s="1167"/>
      <c r="L1217" s="1168">
        <v>498</v>
      </c>
      <c r="M1217" s="1169" t="s">
        <v>3430</v>
      </c>
      <c r="N1217" s="1170" t="s">
        <v>3430</v>
      </c>
      <c r="O1217" s="1171">
        <v>6.0812283845780023E-7</v>
      </c>
    </row>
    <row r="1218" spans="1:15" hidden="1">
      <c r="A1218" s="1159" t="s">
        <v>4156</v>
      </c>
      <c r="B1218" s="1159" t="s">
        <v>2330</v>
      </c>
      <c r="C1218" s="1159" t="s">
        <v>3142</v>
      </c>
      <c r="D1218" s="1159" t="s">
        <v>2330</v>
      </c>
      <c r="E1218" s="1159" t="s">
        <v>3329</v>
      </c>
      <c r="F1218" s="1159" t="s">
        <v>991</v>
      </c>
      <c r="G1218" s="1165">
        <v>1058608.9419531301</v>
      </c>
      <c r="H1218" s="1159"/>
      <c r="I1218" s="1159" t="s">
        <v>3352</v>
      </c>
      <c r="J1218" s="1166"/>
      <c r="K1218" s="1167"/>
      <c r="L1218" s="1168">
        <v>15.7</v>
      </c>
      <c r="M1218" s="1169" t="s">
        <v>3430</v>
      </c>
      <c r="N1218" s="1170" t="s">
        <v>3430</v>
      </c>
      <c r="O1218" s="1171">
        <v>2.8757616155986462E-7</v>
      </c>
    </row>
    <row r="1219" spans="1:15" hidden="1">
      <c r="A1219" s="1159" t="s">
        <v>4157</v>
      </c>
      <c r="B1219" s="1159" t="s">
        <v>2331</v>
      </c>
      <c r="C1219" s="1159" t="s">
        <v>3143</v>
      </c>
      <c r="D1219" s="1159" t="s">
        <v>2331</v>
      </c>
      <c r="E1219" s="1159" t="s">
        <v>3329</v>
      </c>
      <c r="F1219" s="1159" t="s">
        <v>3431</v>
      </c>
      <c r="G1219" s="1165">
        <v>39229385.296533898</v>
      </c>
      <c r="H1219" s="1159"/>
      <c r="I1219" s="1159" t="s">
        <v>3352</v>
      </c>
      <c r="J1219" s="1166"/>
      <c r="K1219" s="1167"/>
      <c r="L1219" s="1168">
        <v>220</v>
      </c>
      <c r="M1219" s="1169" t="s">
        <v>3430</v>
      </c>
      <c r="N1219" s="1170" t="s">
        <v>3430</v>
      </c>
      <c r="O1219" s="1171">
        <v>1.4933164732618636E-4</v>
      </c>
    </row>
    <row r="1220" spans="1:15" hidden="1">
      <c r="A1220" s="1159" t="s">
        <v>4157</v>
      </c>
      <c r="B1220" s="1159" t="s">
        <v>2331</v>
      </c>
      <c r="C1220" s="1159" t="s">
        <v>3143</v>
      </c>
      <c r="D1220" s="1159" t="s">
        <v>2331</v>
      </c>
      <c r="E1220" s="1159" t="s">
        <v>3329</v>
      </c>
      <c r="F1220" s="1159" t="s">
        <v>1000</v>
      </c>
      <c r="G1220" s="1165">
        <v>530252.12392502604</v>
      </c>
      <c r="H1220" s="1159"/>
      <c r="I1220" s="1159" t="s">
        <v>3352</v>
      </c>
      <c r="J1220" s="1166"/>
      <c r="K1220" s="1167"/>
      <c r="L1220" s="1168">
        <v>7360</v>
      </c>
      <c r="M1220" s="1169" t="s">
        <v>3430</v>
      </c>
      <c r="N1220" s="1170" t="s">
        <v>3430</v>
      </c>
      <c r="O1220" s="1171">
        <v>6.7527069554117341E-5</v>
      </c>
    </row>
    <row r="1221" spans="1:15" hidden="1">
      <c r="A1221" s="1159" t="s">
        <v>4157</v>
      </c>
      <c r="B1221" s="1159" t="s">
        <v>2331</v>
      </c>
      <c r="C1221" s="1159" t="s">
        <v>3143</v>
      </c>
      <c r="D1221" s="1159" t="s">
        <v>2331</v>
      </c>
      <c r="E1221" s="1159" t="s">
        <v>3329</v>
      </c>
      <c r="F1221" s="1159" t="s">
        <v>991</v>
      </c>
      <c r="G1221" s="1165">
        <v>7953781.8580927104</v>
      </c>
      <c r="H1221" s="1159"/>
      <c r="I1221" s="1159" t="s">
        <v>3352</v>
      </c>
      <c r="J1221" s="1166"/>
      <c r="K1221" s="1167"/>
      <c r="L1221" s="1168">
        <v>115</v>
      </c>
      <c r="M1221" s="1169" t="s">
        <v>3430</v>
      </c>
      <c r="N1221" s="1170" t="s">
        <v>3430</v>
      </c>
      <c r="O1221" s="1171">
        <v>1.5826656925188852E-5</v>
      </c>
    </row>
    <row r="1222" spans="1:15" hidden="1">
      <c r="A1222" s="1159" t="s">
        <v>4158</v>
      </c>
      <c r="B1222" s="1159" t="s">
        <v>2718</v>
      </c>
      <c r="C1222" s="1159"/>
      <c r="D1222" s="1159"/>
      <c r="E1222" s="1159" t="s">
        <v>3319</v>
      </c>
      <c r="F1222" s="1159" t="s">
        <v>991</v>
      </c>
      <c r="G1222" s="1165">
        <v>589657.46208362002</v>
      </c>
      <c r="H1222" s="1172"/>
      <c r="I1222" s="1159" t="s">
        <v>3352</v>
      </c>
      <c r="J1222" s="1166"/>
      <c r="K1222" s="1167"/>
      <c r="L1222" s="1168"/>
      <c r="M1222" s="1169" t="s">
        <v>3430</v>
      </c>
      <c r="N1222" s="1170" t="s">
        <v>3430</v>
      </c>
      <c r="O1222" s="1171" t="s">
        <v>3430</v>
      </c>
    </row>
    <row r="1223" spans="1:15" hidden="1">
      <c r="A1223" s="1159" t="s">
        <v>4158</v>
      </c>
      <c r="B1223" s="1159" t="s">
        <v>2718</v>
      </c>
      <c r="C1223" s="1159"/>
      <c r="D1223" s="1159"/>
      <c r="E1223" s="1159" t="s">
        <v>3319</v>
      </c>
      <c r="F1223" s="1159" t="s">
        <v>3431</v>
      </c>
      <c r="G1223" s="1165">
        <v>786209.94944164099</v>
      </c>
      <c r="H1223" s="1172"/>
      <c r="I1223" s="1159" t="s">
        <v>3352</v>
      </c>
      <c r="J1223" s="1166"/>
      <c r="K1223" s="1167"/>
      <c r="L1223" s="1168"/>
      <c r="M1223" s="1169" t="s">
        <v>3430</v>
      </c>
      <c r="N1223" s="1170" t="s">
        <v>3430</v>
      </c>
      <c r="O1223" s="1171" t="s">
        <v>3430</v>
      </c>
    </row>
    <row r="1224" spans="1:15" hidden="1">
      <c r="A1224" s="1159" t="s">
        <v>4158</v>
      </c>
      <c r="B1224" s="1159" t="s">
        <v>2718</v>
      </c>
      <c r="C1224" s="1159"/>
      <c r="D1224" s="1159"/>
      <c r="E1224" s="1159" t="s">
        <v>3319</v>
      </c>
      <c r="F1224" s="1159" t="s">
        <v>1000</v>
      </c>
      <c r="G1224" s="1165">
        <v>39310.497473932301</v>
      </c>
      <c r="H1224" s="1172"/>
      <c r="I1224" s="1159" t="s">
        <v>3352</v>
      </c>
      <c r="J1224" s="1166"/>
      <c r="K1224" s="1167"/>
      <c r="L1224" s="1168"/>
      <c r="M1224" s="1169" t="s">
        <v>3430</v>
      </c>
      <c r="N1224" s="1170" t="s">
        <v>3430</v>
      </c>
      <c r="O1224" s="1171" t="s">
        <v>3430</v>
      </c>
    </row>
    <row r="1225" spans="1:15" hidden="1">
      <c r="A1225" s="1159" t="s">
        <v>4159</v>
      </c>
      <c r="B1225" s="1159" t="s">
        <v>2332</v>
      </c>
      <c r="C1225" s="1159" t="s">
        <v>3144</v>
      </c>
      <c r="D1225" s="1159" t="s">
        <v>2332</v>
      </c>
      <c r="E1225" s="1159" t="s">
        <v>3329</v>
      </c>
      <c r="F1225" s="1159" t="s">
        <v>3431</v>
      </c>
      <c r="G1225" s="1165">
        <v>1061614.22523219</v>
      </c>
      <c r="H1225" s="1172"/>
      <c r="I1225" s="1159" t="s">
        <v>3352</v>
      </c>
      <c r="J1225" s="1166"/>
      <c r="K1225" s="1167"/>
      <c r="L1225" s="1168">
        <v>459</v>
      </c>
      <c r="M1225" s="1169" t="s">
        <v>3430</v>
      </c>
      <c r="N1225" s="1170" t="s">
        <v>3430</v>
      </c>
      <c r="O1225" s="1171">
        <v>8.4313493971125228E-6</v>
      </c>
    </row>
    <row r="1226" spans="1:15" hidden="1">
      <c r="A1226" s="1159" t="s">
        <v>4159</v>
      </c>
      <c r="B1226" s="1159" t="s">
        <v>2332</v>
      </c>
      <c r="C1226" s="1159" t="s">
        <v>3144</v>
      </c>
      <c r="D1226" s="1159" t="s">
        <v>2332</v>
      </c>
      <c r="E1226" s="1159" t="s">
        <v>3329</v>
      </c>
      <c r="F1226" s="1159" t="s">
        <v>1000</v>
      </c>
      <c r="G1226" s="1165">
        <v>15346.459348046899</v>
      </c>
      <c r="H1226" s="1172"/>
      <c r="I1226" s="1159" t="s">
        <v>3352</v>
      </c>
      <c r="J1226" s="1166"/>
      <c r="K1226" s="1167"/>
      <c r="L1226" s="1168">
        <v>15600</v>
      </c>
      <c r="M1226" s="1169" t="s">
        <v>3430</v>
      </c>
      <c r="N1226" s="1170" t="s">
        <v>3430</v>
      </c>
      <c r="O1226" s="1171">
        <v>4.1423850315760154E-6</v>
      </c>
    </row>
    <row r="1227" spans="1:15" hidden="1">
      <c r="A1227" s="1159" t="s">
        <v>4159</v>
      </c>
      <c r="B1227" s="1159" t="s">
        <v>2332</v>
      </c>
      <c r="C1227" s="1159" t="s">
        <v>3144</v>
      </c>
      <c r="D1227" s="1159" t="s">
        <v>2332</v>
      </c>
      <c r="E1227" s="1159" t="s">
        <v>3329</v>
      </c>
      <c r="F1227" s="1159" t="s">
        <v>991</v>
      </c>
      <c r="G1227" s="1165">
        <v>230196.890234297</v>
      </c>
      <c r="H1227" s="1172"/>
      <c r="I1227" s="1159" t="s">
        <v>3352</v>
      </c>
      <c r="J1227" s="1166"/>
      <c r="K1227" s="1167"/>
      <c r="L1227" s="1168">
        <v>268</v>
      </c>
      <c r="M1227" s="1169" t="s">
        <v>3430</v>
      </c>
      <c r="N1227" s="1170" t="s">
        <v>3430</v>
      </c>
      <c r="O1227" s="1171">
        <v>1.0674607581999314E-6</v>
      </c>
    </row>
    <row r="1228" spans="1:15" hidden="1">
      <c r="A1228" s="1159" t="s">
        <v>4160</v>
      </c>
      <c r="B1228" s="1159" t="s">
        <v>2333</v>
      </c>
      <c r="C1228" s="1159" t="s">
        <v>3145</v>
      </c>
      <c r="D1228" s="1159" t="s">
        <v>2333</v>
      </c>
      <c r="E1228" s="1159" t="s">
        <v>3329</v>
      </c>
      <c r="F1228" s="1159" t="s">
        <v>3431</v>
      </c>
      <c r="G1228" s="1165">
        <v>310371.414040156</v>
      </c>
      <c r="H1228" s="1159"/>
      <c r="I1228" s="1159" t="s">
        <v>3352</v>
      </c>
      <c r="J1228" s="1166"/>
      <c r="K1228" s="1167">
        <v>8.4600000000000003E-6</v>
      </c>
      <c r="L1228" s="1168">
        <v>2770</v>
      </c>
      <c r="M1228" s="1169" t="s">
        <v>3430</v>
      </c>
      <c r="N1228" s="1170">
        <v>4.4430877913964254E-7</v>
      </c>
      <c r="O1228" s="1171">
        <v>1.4875759761777855E-5</v>
      </c>
    </row>
    <row r="1229" spans="1:15" hidden="1">
      <c r="A1229" s="1159" t="s">
        <v>4160</v>
      </c>
      <c r="B1229" s="1159" t="s">
        <v>2333</v>
      </c>
      <c r="C1229" s="1159" t="s">
        <v>3145</v>
      </c>
      <c r="D1229" s="1159" t="s">
        <v>2333</v>
      </c>
      <c r="E1229" s="1159" t="s">
        <v>3329</v>
      </c>
      <c r="F1229" s="1159" t="s">
        <v>1000</v>
      </c>
      <c r="G1229" s="1165">
        <v>15518.5707015104</v>
      </c>
      <c r="H1229" s="1159"/>
      <c r="I1229" s="1159" t="s">
        <v>3352</v>
      </c>
      <c r="J1229" s="1166"/>
      <c r="K1229" s="1167">
        <v>3.04E-5</v>
      </c>
      <c r="L1229" s="1168">
        <v>9950</v>
      </c>
      <c r="M1229" s="1169" t="s">
        <v>3430</v>
      </c>
      <c r="N1229" s="1170">
        <v>7.9828527691561517E-8</v>
      </c>
      <c r="O1229" s="1171">
        <v>2.671729415612735E-6</v>
      </c>
    </row>
    <row r="1230" spans="1:15" hidden="1">
      <c r="A1230" s="1159" t="s">
        <v>4160</v>
      </c>
      <c r="B1230" s="1159" t="s">
        <v>2333</v>
      </c>
      <c r="C1230" s="1159" t="s">
        <v>3145</v>
      </c>
      <c r="D1230" s="1159" t="s">
        <v>2333</v>
      </c>
      <c r="E1230" s="1159" t="s">
        <v>3329</v>
      </c>
      <c r="F1230" s="1159" t="s">
        <v>991</v>
      </c>
      <c r="G1230" s="1165">
        <v>232778.560516875</v>
      </c>
      <c r="H1230" s="1159"/>
      <c r="I1230" s="1159" t="s">
        <v>3352</v>
      </c>
      <c r="J1230" s="1166"/>
      <c r="K1230" s="1167">
        <v>1.56E-5</v>
      </c>
      <c r="L1230" s="1168">
        <v>644</v>
      </c>
      <c r="M1230" s="1169" t="s">
        <v>3430</v>
      </c>
      <c r="N1230" s="1170">
        <v>6.1446958813689102E-7</v>
      </c>
      <c r="O1230" s="1171">
        <v>2.59385991499277E-6</v>
      </c>
    </row>
    <row r="1231" spans="1:15">
      <c r="A1231" s="1159" t="s">
        <v>4161</v>
      </c>
      <c r="B1231" s="1159" t="s">
        <v>2719</v>
      </c>
      <c r="C1231" s="1159" t="s">
        <v>3146</v>
      </c>
      <c r="D1231" s="1159"/>
      <c r="E1231" s="1159" t="s">
        <v>3347</v>
      </c>
      <c r="F1231" s="1159" t="s">
        <v>991</v>
      </c>
      <c r="G1231" s="1165">
        <v>205085495406.29001</v>
      </c>
      <c r="H1231" s="1159" t="s">
        <v>3844</v>
      </c>
      <c r="I1231" s="1159" t="s">
        <v>3368</v>
      </c>
      <c r="J1231" s="1166"/>
      <c r="K1231" s="1167"/>
      <c r="L1231" s="1168"/>
      <c r="M1231" s="1169" t="s">
        <v>3430</v>
      </c>
      <c r="N1231" s="1170" t="s">
        <v>3430</v>
      </c>
      <c r="O1231" s="1171" t="s">
        <v>3430</v>
      </c>
    </row>
    <row r="1232" spans="1:15">
      <c r="A1232" s="1159" t="s">
        <v>4161</v>
      </c>
      <c r="B1232" s="1159" t="s">
        <v>2719</v>
      </c>
      <c r="C1232" s="1159" t="s">
        <v>3146</v>
      </c>
      <c r="D1232" s="1159"/>
      <c r="E1232" s="1159" t="s">
        <v>3332</v>
      </c>
      <c r="F1232" s="1159" t="s">
        <v>991</v>
      </c>
      <c r="G1232" s="1165">
        <v>205085495406.29001</v>
      </c>
      <c r="H1232" s="1159" t="s">
        <v>3846</v>
      </c>
      <c r="I1232" s="1159" t="s">
        <v>3368</v>
      </c>
      <c r="J1232" s="1166"/>
      <c r="K1232" s="1167"/>
      <c r="L1232" s="1168"/>
      <c r="M1232" s="1169" t="s">
        <v>3430</v>
      </c>
      <c r="N1232" s="1170" t="s">
        <v>3430</v>
      </c>
      <c r="O1232" s="1171" t="s">
        <v>3430</v>
      </c>
    </row>
    <row r="1233" spans="1:15">
      <c r="A1233" s="1159" t="s">
        <v>4161</v>
      </c>
      <c r="B1233" s="1159" t="s">
        <v>2719</v>
      </c>
      <c r="C1233" s="1159" t="s">
        <v>3146</v>
      </c>
      <c r="D1233" s="1159"/>
      <c r="E1233" s="1159" t="s">
        <v>3348</v>
      </c>
      <c r="F1233" s="1159" t="s">
        <v>991</v>
      </c>
      <c r="G1233" s="1165">
        <v>37568179250.190002</v>
      </c>
      <c r="H1233" s="1159" t="s">
        <v>3348</v>
      </c>
      <c r="I1233" s="1159" t="s">
        <v>3368</v>
      </c>
      <c r="J1233" s="1166"/>
      <c r="K1233" s="1167"/>
      <c r="L1233" s="1168"/>
      <c r="M1233" s="1169" t="s">
        <v>3430</v>
      </c>
      <c r="N1233" s="1170" t="s">
        <v>3430</v>
      </c>
      <c r="O1233" s="1171" t="s">
        <v>3430</v>
      </c>
    </row>
    <row r="1234" spans="1:15" hidden="1">
      <c r="A1234" s="1159" t="s">
        <v>4162</v>
      </c>
      <c r="B1234" s="1159" t="s">
        <v>2334</v>
      </c>
      <c r="C1234" s="1159" t="s">
        <v>2334</v>
      </c>
      <c r="D1234" s="1159" t="s">
        <v>2334</v>
      </c>
      <c r="E1234" s="1159"/>
      <c r="F1234" s="1159" t="s">
        <v>991</v>
      </c>
      <c r="G1234" s="1165">
        <v>235071222.32335699</v>
      </c>
      <c r="H1234" s="1159"/>
      <c r="I1234" s="1159"/>
      <c r="J1234" s="1166"/>
      <c r="K1234" s="1167">
        <v>1.02E-8</v>
      </c>
      <c r="L1234" s="1168">
        <v>0.224</v>
      </c>
      <c r="M1234" s="1169" t="s">
        <v>3430</v>
      </c>
      <c r="N1234" s="1170">
        <v>4.057256400399991E-7</v>
      </c>
      <c r="O1234" s="1171">
        <v>9.110981316118868E-7</v>
      </c>
    </row>
    <row r="1235" spans="1:15" hidden="1">
      <c r="A1235" s="1159" t="s">
        <v>3872</v>
      </c>
      <c r="B1235" s="1159" t="s">
        <v>2335</v>
      </c>
      <c r="C1235" s="1159" t="s">
        <v>3147</v>
      </c>
      <c r="D1235" s="1159" t="s">
        <v>2335</v>
      </c>
      <c r="E1235" s="1159" t="s">
        <v>3329</v>
      </c>
      <c r="F1235" s="1159" t="s">
        <v>1000</v>
      </c>
      <c r="G1235" s="1165">
        <v>18945.611927291699</v>
      </c>
      <c r="H1235" s="1159"/>
      <c r="I1235" s="1159" t="s">
        <v>3352</v>
      </c>
      <c r="J1235" s="1166">
        <v>2.87E-5</v>
      </c>
      <c r="K1235" s="1167">
        <v>2.7699999999999999E-5</v>
      </c>
      <c r="L1235" s="1168">
        <v>160000</v>
      </c>
      <c r="M1235" s="1169">
        <v>1.6127973001631508E-6</v>
      </c>
      <c r="N1235" s="1170">
        <v>8.8801688355657723E-8</v>
      </c>
      <c r="O1235" s="1171">
        <v>2.7855936642098308E-6</v>
      </c>
    </row>
    <row r="1236" spans="1:15" hidden="1">
      <c r="A1236" s="1159" t="s">
        <v>3872</v>
      </c>
      <c r="B1236" s="1159" t="s">
        <v>2335</v>
      </c>
      <c r="C1236" s="1159" t="s">
        <v>3147</v>
      </c>
      <c r="D1236" s="1159" t="s">
        <v>2335</v>
      </c>
      <c r="E1236" s="1159" t="s">
        <v>3329</v>
      </c>
      <c r="F1236" s="1159" t="s">
        <v>991</v>
      </c>
      <c r="G1236" s="1165">
        <v>284184.17890229198</v>
      </c>
      <c r="H1236" s="1159"/>
      <c r="I1236" s="1159" t="s">
        <v>3352</v>
      </c>
      <c r="J1236" s="1166">
        <v>4.5900000000000001E-6</v>
      </c>
      <c r="K1236" s="1167">
        <v>4.4299999999999999E-6</v>
      </c>
      <c r="L1236" s="1168">
        <v>4180</v>
      </c>
      <c r="M1236" s="1169">
        <v>3.8690276694587158E-6</v>
      </c>
      <c r="N1236" s="1170">
        <v>2.130278769345261E-7</v>
      </c>
      <c r="O1236" s="1171">
        <v>3.5966358615460037E-3</v>
      </c>
    </row>
    <row r="1237" spans="1:15" hidden="1">
      <c r="A1237" s="1159" t="s">
        <v>3872</v>
      </c>
      <c r="B1237" s="1159" t="s">
        <v>2335</v>
      </c>
      <c r="C1237" s="1159" t="s">
        <v>3147</v>
      </c>
      <c r="D1237" s="1159" t="s">
        <v>2335</v>
      </c>
      <c r="E1237" s="1159" t="s">
        <v>3329</v>
      </c>
      <c r="F1237" s="1159" t="s">
        <v>3431</v>
      </c>
      <c r="G1237" s="1165">
        <v>378912.23855317698</v>
      </c>
      <c r="H1237" s="1159"/>
      <c r="I1237" s="1159" t="s">
        <v>3352</v>
      </c>
      <c r="J1237" s="1166">
        <v>7.0099999999999998E-6</v>
      </c>
      <c r="K1237" s="1167">
        <v>6.7599999999999997E-6</v>
      </c>
      <c r="L1237" s="1168">
        <v>39100</v>
      </c>
      <c r="M1237" s="1169">
        <v>7.8785429089636112E-6</v>
      </c>
      <c r="N1237" s="1170">
        <v>4.334291792750033E-7</v>
      </c>
      <c r="O1237" s="1171" t="s">
        <v>3430</v>
      </c>
    </row>
    <row r="1238" spans="1:15" hidden="1">
      <c r="A1238" s="1159" t="s">
        <v>4164</v>
      </c>
      <c r="B1238" s="1159" t="s">
        <v>2336</v>
      </c>
      <c r="C1238" s="1159" t="s">
        <v>3148</v>
      </c>
      <c r="D1238" s="1159" t="s">
        <v>2336</v>
      </c>
      <c r="E1238" s="1159" t="s">
        <v>3329</v>
      </c>
      <c r="F1238" s="1159" t="s">
        <v>3431</v>
      </c>
      <c r="G1238" s="1165">
        <v>978839.88788747403</v>
      </c>
      <c r="H1238" s="1159"/>
      <c r="I1238" s="1159" t="s">
        <v>3352</v>
      </c>
      <c r="J1238" s="1166"/>
      <c r="K1238" s="1167">
        <v>2.2499999999999999E-7</v>
      </c>
      <c r="L1238" s="1168">
        <v>14100</v>
      </c>
      <c r="M1238" s="1169" t="s">
        <v>3430</v>
      </c>
      <c r="N1238" s="1170">
        <v>3.726721967914508E-8</v>
      </c>
      <c r="O1238" s="1171">
        <v>2.388077646258023E-4</v>
      </c>
    </row>
    <row r="1239" spans="1:15" hidden="1">
      <c r="A1239" s="1159" t="s">
        <v>4164</v>
      </c>
      <c r="B1239" s="1159" t="s">
        <v>2336</v>
      </c>
      <c r="C1239" s="1159" t="s">
        <v>3148</v>
      </c>
      <c r="D1239" s="1159" t="s">
        <v>2336</v>
      </c>
      <c r="E1239" s="1159" t="s">
        <v>3329</v>
      </c>
      <c r="F1239" s="1159" t="s">
        <v>1000</v>
      </c>
      <c r="G1239" s="1165">
        <v>48941.9944091406</v>
      </c>
      <c r="H1239" s="1159"/>
      <c r="I1239" s="1159" t="s">
        <v>3352</v>
      </c>
      <c r="J1239" s="1166"/>
      <c r="K1239" s="1167">
        <v>2.8899999999999999E-6</v>
      </c>
      <c r="L1239" s="1168">
        <v>181000</v>
      </c>
      <c r="M1239" s="1169" t="s">
        <v>3430</v>
      </c>
      <c r="N1239" s="1170">
        <v>2.3933836645605659E-8</v>
      </c>
      <c r="O1239" s="1171">
        <v>1.5327732415004229E-4</v>
      </c>
    </row>
    <row r="1240" spans="1:15" hidden="1">
      <c r="A1240" s="1159" t="s">
        <v>4164</v>
      </c>
      <c r="B1240" s="1159" t="s">
        <v>2336</v>
      </c>
      <c r="C1240" s="1159" t="s">
        <v>3148</v>
      </c>
      <c r="D1240" s="1159" t="s">
        <v>2336</v>
      </c>
      <c r="E1240" s="1159" t="s">
        <v>3329</v>
      </c>
      <c r="F1240" s="1159" t="s">
        <v>991</v>
      </c>
      <c r="G1240" s="1165">
        <v>734129.91600940097</v>
      </c>
      <c r="H1240" s="1159"/>
      <c r="I1240" s="1159" t="s">
        <v>3352</v>
      </c>
      <c r="J1240" s="1166"/>
      <c r="K1240" s="1167">
        <v>1.2899999999999999E-6</v>
      </c>
      <c r="L1240" s="1168">
        <v>8490</v>
      </c>
      <c r="M1240" s="1169" t="s">
        <v>3430</v>
      </c>
      <c r="N1240" s="1170">
        <v>1.6024904464079794E-7</v>
      </c>
      <c r="O1240" s="1171">
        <v>1.0784457031553725E-4</v>
      </c>
    </row>
    <row r="1241" spans="1:15" hidden="1">
      <c r="A1241" s="1159" t="s">
        <v>4165</v>
      </c>
      <c r="B1241" s="1159" t="s">
        <v>2337</v>
      </c>
      <c r="C1241" s="1159" t="s">
        <v>3149</v>
      </c>
      <c r="D1241" s="1159" t="s">
        <v>2337</v>
      </c>
      <c r="E1241" s="1159" t="s">
        <v>3329</v>
      </c>
      <c r="F1241" s="1159" t="s">
        <v>3431</v>
      </c>
      <c r="G1241" s="1165">
        <v>1533306.21491927</v>
      </c>
      <c r="H1241" s="1159"/>
      <c r="I1241" s="1159" t="s">
        <v>3352</v>
      </c>
      <c r="J1241" s="1166"/>
      <c r="K1241" s="1167">
        <v>2.2299999999999998E-6</v>
      </c>
      <c r="L1241" s="1168">
        <v>5300</v>
      </c>
      <c r="M1241" s="1169" t="s">
        <v>3430</v>
      </c>
      <c r="N1241" s="1170">
        <v>5.7858420799369506E-7</v>
      </c>
      <c r="O1241" s="1171">
        <v>1.4061201691173276E-4</v>
      </c>
    </row>
    <row r="1242" spans="1:15" hidden="1">
      <c r="A1242" s="1159" t="s">
        <v>4165</v>
      </c>
      <c r="B1242" s="1159" t="s">
        <v>2337</v>
      </c>
      <c r="C1242" s="1159" t="s">
        <v>3149</v>
      </c>
      <c r="D1242" s="1159" t="s">
        <v>2337</v>
      </c>
      <c r="E1242" s="1159" t="s">
        <v>3329</v>
      </c>
      <c r="F1242" s="1159" t="s">
        <v>991</v>
      </c>
      <c r="G1242" s="1165">
        <v>1149979.6613203101</v>
      </c>
      <c r="H1242" s="1159"/>
      <c r="I1242" s="1159" t="s">
        <v>3352</v>
      </c>
      <c r="J1242" s="1166"/>
      <c r="K1242" s="1167">
        <v>1.04E-5</v>
      </c>
      <c r="L1242" s="1168">
        <v>3280</v>
      </c>
      <c r="M1242" s="1169" t="s">
        <v>3430</v>
      </c>
      <c r="N1242" s="1170">
        <v>2.023747454199263E-6</v>
      </c>
      <c r="O1242" s="1171">
        <v>6.5265200309853509E-5</v>
      </c>
    </row>
    <row r="1243" spans="1:15" hidden="1">
      <c r="A1243" s="1159" t="s">
        <v>4165</v>
      </c>
      <c r="B1243" s="1159" t="s">
        <v>2337</v>
      </c>
      <c r="C1243" s="1159" t="s">
        <v>3149</v>
      </c>
      <c r="D1243" s="1159" t="s">
        <v>2337</v>
      </c>
      <c r="E1243" s="1159" t="s">
        <v>3329</v>
      </c>
      <c r="F1243" s="1159" t="s">
        <v>1000</v>
      </c>
      <c r="G1243" s="1165">
        <v>76665.310746093804</v>
      </c>
      <c r="H1243" s="1159"/>
      <c r="I1243" s="1159" t="s">
        <v>3352</v>
      </c>
      <c r="J1243" s="1166"/>
      <c r="K1243" s="1167">
        <v>1.22E-5</v>
      </c>
      <c r="L1243" s="1168">
        <v>29000</v>
      </c>
      <c r="M1243" s="1169" t="s">
        <v>3430</v>
      </c>
      <c r="N1243" s="1170">
        <v>1.5826742909271476E-7</v>
      </c>
      <c r="O1243" s="1171">
        <v>3.8469325381577172E-5</v>
      </c>
    </row>
    <row r="1244" spans="1:15" hidden="1">
      <c r="A1244" s="1159" t="s">
        <v>4166</v>
      </c>
      <c r="B1244" s="1159" t="s">
        <v>2338</v>
      </c>
      <c r="C1244" s="1159" t="s">
        <v>3150</v>
      </c>
      <c r="D1244" s="1159" t="s">
        <v>2338</v>
      </c>
      <c r="E1244" s="1159" t="s">
        <v>3329</v>
      </c>
      <c r="F1244" s="1159" t="s">
        <v>3431</v>
      </c>
      <c r="G1244" s="1165">
        <v>104390.65475260399</v>
      </c>
      <c r="H1244" s="1172"/>
      <c r="I1244" s="1159" t="s">
        <v>3352</v>
      </c>
      <c r="J1244" s="1166"/>
      <c r="K1244" s="1167"/>
      <c r="L1244" s="1168">
        <v>190</v>
      </c>
      <c r="M1244" s="1169" t="s">
        <v>3430</v>
      </c>
      <c r="N1244" s="1170" t="s">
        <v>3430</v>
      </c>
      <c r="O1244" s="1171">
        <v>3.4318863283777742E-7</v>
      </c>
    </row>
    <row r="1245" spans="1:15" hidden="1">
      <c r="A1245" s="1159" t="s">
        <v>4166</v>
      </c>
      <c r="B1245" s="1159" t="s">
        <v>2338</v>
      </c>
      <c r="C1245" s="1159" t="s">
        <v>3150</v>
      </c>
      <c r="D1245" s="1159" t="s">
        <v>2338</v>
      </c>
      <c r="E1245" s="1159" t="s">
        <v>3329</v>
      </c>
      <c r="F1245" s="1159" t="s">
        <v>1000</v>
      </c>
      <c r="G1245" s="1165">
        <v>1410.6845237760399</v>
      </c>
      <c r="H1245" s="1172"/>
      <c r="I1245" s="1159" t="s">
        <v>3352</v>
      </c>
      <c r="J1245" s="1166"/>
      <c r="K1245" s="1167"/>
      <c r="L1245" s="1168">
        <v>2490</v>
      </c>
      <c r="M1245" s="1169" t="s">
        <v>3430</v>
      </c>
      <c r="N1245" s="1170" t="s">
        <v>3430</v>
      </c>
      <c r="O1245" s="1171">
        <v>6.0778072249069588E-8</v>
      </c>
    </row>
    <row r="1246" spans="1:15" hidden="1">
      <c r="A1246" s="1159" t="s">
        <v>4166</v>
      </c>
      <c r="B1246" s="1159" t="s">
        <v>2338</v>
      </c>
      <c r="C1246" s="1159" t="s">
        <v>3150</v>
      </c>
      <c r="D1246" s="1159" t="s">
        <v>2338</v>
      </c>
      <c r="E1246" s="1159" t="s">
        <v>3329</v>
      </c>
      <c r="F1246" s="1159" t="s">
        <v>991</v>
      </c>
      <c r="G1246" s="1165">
        <v>21160.267857812501</v>
      </c>
      <c r="H1246" s="1172"/>
      <c r="I1246" s="1159" t="s">
        <v>3352</v>
      </c>
      <c r="J1246" s="1166"/>
      <c r="K1246" s="1167"/>
      <c r="L1246" s="1168">
        <v>62.5</v>
      </c>
      <c r="M1246" s="1169" t="s">
        <v>3430</v>
      </c>
      <c r="N1246" s="1170" t="s">
        <v>3430</v>
      </c>
      <c r="O1246" s="1171">
        <v>2.2883310336007382E-8</v>
      </c>
    </row>
    <row r="1247" spans="1:15" hidden="1">
      <c r="A1247" s="1159" t="s">
        <v>4167</v>
      </c>
      <c r="B1247" s="1159" t="s">
        <v>2339</v>
      </c>
      <c r="C1247" s="1159" t="s">
        <v>3151</v>
      </c>
      <c r="D1247" s="1159" t="s">
        <v>2339</v>
      </c>
      <c r="E1247" s="1159" t="s">
        <v>3329</v>
      </c>
      <c r="F1247" s="1159" t="s">
        <v>1000</v>
      </c>
      <c r="G1247" s="1165">
        <v>1987.5905796874999</v>
      </c>
      <c r="H1247" s="1159"/>
      <c r="I1247" s="1159" t="s">
        <v>3352</v>
      </c>
      <c r="J1247" s="1166"/>
      <c r="K1247" s="1167"/>
      <c r="L1247" s="1168">
        <v>50100</v>
      </c>
      <c r="M1247" s="1169" t="s">
        <v>3430</v>
      </c>
      <c r="N1247" s="1170" t="s">
        <v>3430</v>
      </c>
      <c r="O1247" s="1171">
        <v>1.722988297360315E-6</v>
      </c>
    </row>
    <row r="1248" spans="1:15" hidden="1">
      <c r="A1248" s="1159" t="s">
        <v>4167</v>
      </c>
      <c r="B1248" s="1159" t="s">
        <v>2339</v>
      </c>
      <c r="C1248" s="1159" t="s">
        <v>3151</v>
      </c>
      <c r="D1248" s="1159" t="s">
        <v>2339</v>
      </c>
      <c r="E1248" s="1159" t="s">
        <v>3329</v>
      </c>
      <c r="F1248" s="1159" t="s">
        <v>3431</v>
      </c>
      <c r="G1248" s="1165">
        <v>39751.811588541699</v>
      </c>
      <c r="H1248" s="1159"/>
      <c r="I1248" s="1159" t="s">
        <v>3352</v>
      </c>
      <c r="J1248" s="1166"/>
      <c r="K1248" s="1167"/>
      <c r="L1248" s="1168">
        <v>1390</v>
      </c>
      <c r="M1248" s="1169" t="s">
        <v>3430</v>
      </c>
      <c r="N1248" s="1170" t="s">
        <v>3430</v>
      </c>
      <c r="O1248" s="1171">
        <v>9.5606935449782418E-7</v>
      </c>
    </row>
    <row r="1249" spans="1:15" hidden="1">
      <c r="A1249" s="1159" t="s">
        <v>4167</v>
      </c>
      <c r="B1249" s="1159" t="s">
        <v>2339</v>
      </c>
      <c r="C1249" s="1159" t="s">
        <v>3151</v>
      </c>
      <c r="D1249" s="1159" t="s">
        <v>2339</v>
      </c>
      <c r="E1249" s="1159" t="s">
        <v>3329</v>
      </c>
      <c r="F1249" s="1159" t="s">
        <v>991</v>
      </c>
      <c r="G1249" s="1165">
        <v>29813.858695312501</v>
      </c>
      <c r="H1249" s="1159"/>
      <c r="I1249" s="1159" t="s">
        <v>3352</v>
      </c>
      <c r="J1249" s="1166"/>
      <c r="K1249" s="1167"/>
      <c r="L1249" s="1168">
        <v>1650</v>
      </c>
      <c r="M1249" s="1169" t="s">
        <v>3430</v>
      </c>
      <c r="N1249" s="1170" t="s">
        <v>3430</v>
      </c>
      <c r="O1249" s="1171">
        <v>8.5117685348638325E-7</v>
      </c>
    </row>
    <row r="1250" spans="1:15" hidden="1">
      <c r="A1250" s="1159" t="s">
        <v>4168</v>
      </c>
      <c r="B1250" s="1159" t="s">
        <v>2340</v>
      </c>
      <c r="C1250" s="1159" t="s">
        <v>3152</v>
      </c>
      <c r="D1250" s="1159" t="s">
        <v>2340</v>
      </c>
      <c r="E1250" s="1159"/>
      <c r="F1250" s="1159" t="s">
        <v>991</v>
      </c>
      <c r="G1250" s="1165">
        <v>109785920.490729</v>
      </c>
      <c r="H1250" s="1159"/>
      <c r="I1250" s="1159"/>
      <c r="J1250" s="1166"/>
      <c r="K1250" s="1167"/>
      <c r="L1250" s="1168">
        <v>0.57599999999999996</v>
      </c>
      <c r="M1250" s="1169" t="s">
        <v>3430</v>
      </c>
      <c r="N1250" s="1170" t="s">
        <v>3430</v>
      </c>
      <c r="O1250" s="1171">
        <v>1.0941750388061625E-6</v>
      </c>
    </row>
    <row r="1251" spans="1:15" hidden="1">
      <c r="A1251" s="1159" t="s">
        <v>4169</v>
      </c>
      <c r="B1251" s="1159" t="s">
        <v>2809</v>
      </c>
      <c r="C1251" s="1159" t="s">
        <v>3153</v>
      </c>
      <c r="D1251" s="1159"/>
      <c r="E1251" s="1159"/>
      <c r="F1251" s="1159" t="s">
        <v>991</v>
      </c>
      <c r="G1251" s="1165">
        <v>30751325.100822698</v>
      </c>
      <c r="H1251" s="1159"/>
      <c r="I1251" s="1159"/>
      <c r="J1251" s="1166"/>
      <c r="K1251" s="1167"/>
      <c r="L1251" s="1168"/>
      <c r="M1251" s="1169" t="s">
        <v>3430</v>
      </c>
      <c r="N1251" s="1170" t="s">
        <v>3430</v>
      </c>
      <c r="O1251" s="1171" t="s">
        <v>3430</v>
      </c>
    </row>
    <row r="1252" spans="1:15" hidden="1">
      <c r="A1252" s="1159" t="s">
        <v>4170</v>
      </c>
      <c r="B1252" s="1159" t="s">
        <v>2810</v>
      </c>
      <c r="C1252" s="1159" t="s">
        <v>3154</v>
      </c>
      <c r="D1252" s="1159" t="s">
        <v>2810</v>
      </c>
      <c r="E1252" s="1159"/>
      <c r="F1252" s="1159" t="s">
        <v>991</v>
      </c>
      <c r="G1252" s="1165">
        <v>37673904.175576098</v>
      </c>
      <c r="H1252" s="1159"/>
      <c r="I1252" s="1159"/>
      <c r="J1252" s="1166"/>
      <c r="K1252" s="1167"/>
      <c r="L1252" s="1168">
        <v>3.2400000000000001E-4</v>
      </c>
      <c r="M1252" s="1169" t="s">
        <v>3430</v>
      </c>
      <c r="N1252" s="1170" t="s">
        <v>3430</v>
      </c>
      <c r="O1252" s="1171">
        <v>2.1120457000047702E-10</v>
      </c>
    </row>
    <row r="1253" spans="1:15" hidden="1">
      <c r="A1253" s="1159" t="s">
        <v>4171</v>
      </c>
      <c r="B1253" s="1159" t="s">
        <v>2341</v>
      </c>
      <c r="C1253" s="1159" t="s">
        <v>2341</v>
      </c>
      <c r="D1253" s="1159" t="s">
        <v>2341</v>
      </c>
      <c r="E1253" s="1159"/>
      <c r="F1253" s="1159" t="s">
        <v>991</v>
      </c>
      <c r="G1253" s="1165">
        <v>248443230.45986399</v>
      </c>
      <c r="H1253" s="1159"/>
      <c r="I1253" s="1159"/>
      <c r="J1253" s="1166"/>
      <c r="K1253" s="1167">
        <v>9.0299999999999998E-10</v>
      </c>
      <c r="L1253" s="1168">
        <v>5.7700000000000001E-2</v>
      </c>
      <c r="M1253" s="1169" t="s">
        <v>3430</v>
      </c>
      <c r="N1253" s="1170">
        <v>3.796188198072271E-8</v>
      </c>
      <c r="O1253" s="1171">
        <v>2.4803938903898035E-7</v>
      </c>
    </row>
    <row r="1254" spans="1:15" hidden="1">
      <c r="A1254" s="1159" t="s">
        <v>4172</v>
      </c>
      <c r="B1254" s="1159" t="s">
        <v>2342</v>
      </c>
      <c r="C1254" s="1159" t="s">
        <v>3155</v>
      </c>
      <c r="D1254" s="1159" t="s">
        <v>2342</v>
      </c>
      <c r="E1254" s="1159"/>
      <c r="F1254" s="1159" t="s">
        <v>991</v>
      </c>
      <c r="G1254" s="1165">
        <v>118741990.753967</v>
      </c>
      <c r="H1254" s="1159"/>
      <c r="I1254" s="1159"/>
      <c r="J1254" s="1166"/>
      <c r="K1254" s="1167">
        <v>2.1000000000000002E-9</v>
      </c>
      <c r="L1254" s="1168">
        <v>2.0799999999999999E-2</v>
      </c>
      <c r="M1254" s="1169" t="s">
        <v>3430</v>
      </c>
      <c r="N1254" s="1170">
        <v>4.219455754413189E-8</v>
      </c>
      <c r="O1254" s="1171">
        <v>4.2735159857909505E-8</v>
      </c>
    </row>
    <row r="1255" spans="1:15" hidden="1">
      <c r="A1255" s="1159" t="s">
        <v>4173</v>
      </c>
      <c r="B1255" s="1159" t="s">
        <v>2343</v>
      </c>
      <c r="C1255" s="1159" t="s">
        <v>3156</v>
      </c>
      <c r="D1255" s="1159" t="s">
        <v>2343</v>
      </c>
      <c r="E1255" s="1159" t="s">
        <v>3329</v>
      </c>
      <c r="F1255" s="1159" t="s">
        <v>3431</v>
      </c>
      <c r="G1255" s="1165">
        <v>85174.143951536505</v>
      </c>
      <c r="H1255" s="1172"/>
      <c r="I1255" s="1159" t="s">
        <v>3352</v>
      </c>
      <c r="J1255" s="1166"/>
      <c r="K1255" s="1167"/>
      <c r="L1255" s="1168">
        <v>59.2</v>
      </c>
      <c r="M1255" s="1169" t="s">
        <v>3430</v>
      </c>
      <c r="N1255" s="1170" t="s">
        <v>3430</v>
      </c>
      <c r="O1255" s="1171">
        <v>8.724632773023308E-8</v>
      </c>
    </row>
    <row r="1256" spans="1:15" hidden="1">
      <c r="A1256" s="1159" t="s">
        <v>4173</v>
      </c>
      <c r="B1256" s="1159" t="s">
        <v>2343</v>
      </c>
      <c r="C1256" s="1159" t="s">
        <v>3156</v>
      </c>
      <c r="D1256" s="1159" t="s">
        <v>2343</v>
      </c>
      <c r="E1256" s="1159" t="s">
        <v>3329</v>
      </c>
      <c r="F1256" s="1159" t="s">
        <v>1000</v>
      </c>
      <c r="G1256" s="1165">
        <v>4258.7071971354198</v>
      </c>
      <c r="H1256" s="1172"/>
      <c r="I1256" s="1159" t="s">
        <v>3352</v>
      </c>
      <c r="J1256" s="1166"/>
      <c r="K1256" s="1167"/>
      <c r="L1256" s="1168">
        <v>920</v>
      </c>
      <c r="M1256" s="1169" t="s">
        <v>3430</v>
      </c>
      <c r="N1256" s="1170" t="s">
        <v>3430</v>
      </c>
      <c r="O1256" s="1171">
        <v>6.7792754648222097E-8</v>
      </c>
    </row>
    <row r="1257" spans="1:15" hidden="1">
      <c r="A1257" s="1159" t="s">
        <v>4173</v>
      </c>
      <c r="B1257" s="1159" t="s">
        <v>2343</v>
      </c>
      <c r="C1257" s="1159" t="s">
        <v>3156</v>
      </c>
      <c r="D1257" s="1159" t="s">
        <v>2343</v>
      </c>
      <c r="E1257" s="1159" t="s">
        <v>3329</v>
      </c>
      <c r="F1257" s="1159" t="s">
        <v>991</v>
      </c>
      <c r="G1257" s="1165">
        <v>63880.607948203098</v>
      </c>
      <c r="H1257" s="1172"/>
      <c r="I1257" s="1159" t="s">
        <v>3352</v>
      </c>
      <c r="J1257" s="1166"/>
      <c r="K1257" s="1167"/>
      <c r="L1257" s="1168">
        <v>18.2</v>
      </c>
      <c r="M1257" s="1169" t="s">
        <v>3430</v>
      </c>
      <c r="N1257" s="1170" t="s">
        <v>3430</v>
      </c>
      <c r="O1257" s="1171">
        <v>2.0116763061311886E-8</v>
      </c>
    </row>
    <row r="1258" spans="1:15" hidden="1">
      <c r="A1258" s="1159" t="s">
        <v>4174</v>
      </c>
      <c r="B1258" s="1159" t="s">
        <v>2344</v>
      </c>
      <c r="C1258" s="1159" t="s">
        <v>3157</v>
      </c>
      <c r="D1258" s="1159" t="s">
        <v>2344</v>
      </c>
      <c r="E1258" s="1159" t="s">
        <v>3329</v>
      </c>
      <c r="F1258" s="1159" t="s">
        <v>1000</v>
      </c>
      <c r="G1258" s="1165">
        <v>41060.184339791696</v>
      </c>
      <c r="H1258" s="1159"/>
      <c r="I1258" s="1159" t="s">
        <v>3352</v>
      </c>
      <c r="J1258" s="1166"/>
      <c r="K1258" s="1167">
        <v>7.0699999999999997E-5</v>
      </c>
      <c r="L1258" s="1168">
        <v>65100</v>
      </c>
      <c r="M1258" s="1169" t="s">
        <v>3430</v>
      </c>
      <c r="N1258" s="1170">
        <v>4.912167023915039E-7</v>
      </c>
      <c r="O1258" s="1171">
        <v>4.6250832627005516E-5</v>
      </c>
    </row>
    <row r="1259" spans="1:15" hidden="1">
      <c r="A1259" s="1159" t="s">
        <v>4174</v>
      </c>
      <c r="B1259" s="1159" t="s">
        <v>2344</v>
      </c>
      <c r="C1259" s="1159" t="s">
        <v>3157</v>
      </c>
      <c r="D1259" s="1159" t="s">
        <v>2344</v>
      </c>
      <c r="E1259" s="1159" t="s">
        <v>3329</v>
      </c>
      <c r="F1259" s="1159" t="s">
        <v>3431</v>
      </c>
      <c r="G1259" s="1165">
        <v>821203.68690734403</v>
      </c>
      <c r="H1259" s="1159"/>
      <c r="I1259" s="1159" t="s">
        <v>3352</v>
      </c>
      <c r="J1259" s="1166"/>
      <c r="K1259" s="1167">
        <v>1.3799999999999999E-6</v>
      </c>
      <c r="L1259" s="1168">
        <v>1240</v>
      </c>
      <c r="M1259" s="1169" t="s">
        <v>3430</v>
      </c>
      <c r="N1259" s="1170">
        <v>1.9176210732456115E-7</v>
      </c>
      <c r="O1259" s="1171">
        <v>1.7619364812680324E-5</v>
      </c>
    </row>
    <row r="1260" spans="1:15" hidden="1">
      <c r="A1260" s="1159" t="s">
        <v>4174</v>
      </c>
      <c r="B1260" s="1159" t="s">
        <v>2344</v>
      </c>
      <c r="C1260" s="1159" t="s">
        <v>3157</v>
      </c>
      <c r="D1260" s="1159" t="s">
        <v>2344</v>
      </c>
      <c r="E1260" s="1159" t="s">
        <v>3329</v>
      </c>
      <c r="F1260" s="1159" t="s">
        <v>991</v>
      </c>
      <c r="G1260" s="1165">
        <v>615902.76503770798</v>
      </c>
      <c r="H1260" s="1159"/>
      <c r="I1260" s="1159" t="s">
        <v>3352</v>
      </c>
      <c r="J1260" s="1166"/>
      <c r="K1260" s="1167">
        <v>9.5999999999999996E-6</v>
      </c>
      <c r="L1260" s="1168">
        <v>798</v>
      </c>
      <c r="M1260" s="1169" t="s">
        <v>3430</v>
      </c>
      <c r="N1260" s="1170">
        <v>1.0004979510266096E-6</v>
      </c>
      <c r="O1260" s="1171">
        <v>8.5041853531808224E-6</v>
      </c>
    </row>
    <row r="1261" spans="1:15" hidden="1">
      <c r="A1261" s="1159" t="s">
        <v>4175</v>
      </c>
      <c r="B1261" s="1159" t="s">
        <v>4176</v>
      </c>
      <c r="C1261" s="1159"/>
      <c r="D1261" s="1159"/>
      <c r="E1261" s="1159"/>
      <c r="F1261" s="1159" t="s">
        <v>991</v>
      </c>
      <c r="G1261" s="1165">
        <v>21694390.350336399</v>
      </c>
      <c r="H1261" s="1159"/>
      <c r="I1261" s="1159"/>
      <c r="J1261" s="1166"/>
      <c r="K1261" s="1167"/>
      <c r="L1261" s="1168"/>
      <c r="M1261" s="1169" t="s">
        <v>3430</v>
      </c>
      <c r="N1261" s="1170" t="s">
        <v>3430</v>
      </c>
      <c r="O1261" s="1171" t="s">
        <v>3430</v>
      </c>
    </row>
    <row r="1262" spans="1:15" hidden="1">
      <c r="A1262" s="1159" t="s">
        <v>4177</v>
      </c>
      <c r="B1262" s="1159" t="s">
        <v>2811</v>
      </c>
      <c r="C1262" s="1159" t="s">
        <v>2811</v>
      </c>
      <c r="D1262" s="1159"/>
      <c r="E1262" s="1159"/>
      <c r="F1262" s="1159" t="s">
        <v>991</v>
      </c>
      <c r="G1262" s="1165">
        <v>8216709.4493880002</v>
      </c>
      <c r="H1262" s="1159" t="s">
        <v>207</v>
      </c>
      <c r="I1262" s="1159"/>
      <c r="J1262" s="1166"/>
      <c r="K1262" s="1167"/>
      <c r="L1262" s="1168"/>
      <c r="M1262" s="1169" t="s">
        <v>3430</v>
      </c>
      <c r="N1262" s="1170" t="s">
        <v>3430</v>
      </c>
      <c r="O1262" s="1171" t="s">
        <v>3430</v>
      </c>
    </row>
    <row r="1263" spans="1:15" hidden="1">
      <c r="A1263" s="1159" t="s">
        <v>4178</v>
      </c>
      <c r="B1263" s="1159" t="s">
        <v>4179</v>
      </c>
      <c r="C1263" s="1159"/>
      <c r="D1263" s="1159"/>
      <c r="E1263" s="1159"/>
      <c r="F1263" s="1159" t="s">
        <v>991</v>
      </c>
      <c r="G1263" s="1165">
        <v>3304574.7761645899</v>
      </c>
      <c r="H1263" s="1159"/>
      <c r="I1263" s="1159"/>
      <c r="J1263" s="1166"/>
      <c r="K1263" s="1167"/>
      <c r="L1263" s="1168"/>
      <c r="M1263" s="1169" t="s">
        <v>3430</v>
      </c>
      <c r="N1263" s="1170" t="s">
        <v>3430</v>
      </c>
      <c r="O1263" s="1171" t="s">
        <v>3430</v>
      </c>
    </row>
    <row r="1264" spans="1:15" hidden="1">
      <c r="A1264" s="1159" t="s">
        <v>4180</v>
      </c>
      <c r="B1264" s="1159" t="s">
        <v>2345</v>
      </c>
      <c r="C1264" s="1159" t="s">
        <v>3158</v>
      </c>
      <c r="D1264" s="1159" t="s">
        <v>2345</v>
      </c>
      <c r="E1264" s="1159" t="s">
        <v>3329</v>
      </c>
      <c r="F1264" s="1159" t="s">
        <v>1000</v>
      </c>
      <c r="G1264" s="1165">
        <v>616437.62839098996</v>
      </c>
      <c r="H1264" s="1159"/>
      <c r="I1264" s="1159" t="s">
        <v>3352</v>
      </c>
      <c r="J1264" s="1166"/>
      <c r="K1264" s="1167">
        <v>1.8300000000000001E-7</v>
      </c>
      <c r="L1264" s="1168">
        <v>2050</v>
      </c>
      <c r="M1264" s="1169" t="s">
        <v>3430</v>
      </c>
      <c r="N1264" s="1170">
        <v>1.9088554724163139E-8</v>
      </c>
      <c r="O1264" s="1171">
        <v>2.1865563501182969E-5</v>
      </c>
    </row>
    <row r="1265" spans="1:15" hidden="1">
      <c r="A1265" s="1159" t="s">
        <v>4180</v>
      </c>
      <c r="B1265" s="1159" t="s">
        <v>2345</v>
      </c>
      <c r="C1265" s="1159" t="s">
        <v>3158</v>
      </c>
      <c r="D1265" s="1159" t="s">
        <v>2345</v>
      </c>
      <c r="E1265" s="1159" t="s">
        <v>3329</v>
      </c>
      <c r="F1265" s="1159" t="s">
        <v>991</v>
      </c>
      <c r="G1265" s="1165">
        <v>9246564.4261450507</v>
      </c>
      <c r="H1265" s="1159"/>
      <c r="I1265" s="1159" t="s">
        <v>3352</v>
      </c>
      <c r="J1265" s="1166"/>
      <c r="K1265" s="1167">
        <v>8.4600000000000003E-7</v>
      </c>
      <c r="L1265" s="1168">
        <v>42.5</v>
      </c>
      <c r="M1265" s="1169" t="s">
        <v>3430</v>
      </c>
      <c r="N1265" s="1170">
        <v>1.3236817456665064E-6</v>
      </c>
      <c r="O1265" s="1171">
        <v>6.7996569426470961E-6</v>
      </c>
    </row>
    <row r="1266" spans="1:15" hidden="1">
      <c r="A1266" s="1159" t="s">
        <v>4180</v>
      </c>
      <c r="B1266" s="1159" t="s">
        <v>2345</v>
      </c>
      <c r="C1266" s="1159" t="s">
        <v>3158</v>
      </c>
      <c r="D1266" s="1159" t="s">
        <v>2345</v>
      </c>
      <c r="E1266" s="1159" t="s">
        <v>3329</v>
      </c>
      <c r="F1266" s="1159" t="s">
        <v>3431</v>
      </c>
      <c r="G1266" s="1165">
        <v>12328752.5675964</v>
      </c>
      <c r="H1266" s="1159"/>
      <c r="I1266" s="1159" t="s">
        <v>3352</v>
      </c>
      <c r="J1266" s="1166"/>
      <c r="K1266" s="1167">
        <v>3.7599999999999998E-11</v>
      </c>
      <c r="L1266" s="1168">
        <v>0.42299999999999999</v>
      </c>
      <c r="M1266" s="1169" t="s">
        <v>3430</v>
      </c>
      <c r="N1266" s="1170">
        <v>7.8440399739402022E-11</v>
      </c>
      <c r="O1266" s="1171">
        <v>9.0235447422759008E-8</v>
      </c>
    </row>
    <row r="1267" spans="1:15" hidden="1">
      <c r="A1267" s="1159" t="s">
        <v>4181</v>
      </c>
      <c r="B1267" s="1159" t="s">
        <v>2346</v>
      </c>
      <c r="C1267" s="1159" t="s">
        <v>3159</v>
      </c>
      <c r="D1267" s="1159" t="s">
        <v>2346</v>
      </c>
      <c r="E1267" s="1159" t="s">
        <v>3329</v>
      </c>
      <c r="F1267" s="1159" t="s">
        <v>3431</v>
      </c>
      <c r="G1267" s="1165">
        <v>1061614.22523219</v>
      </c>
      <c r="H1267" s="1159"/>
      <c r="I1267" s="1159" t="s">
        <v>3352</v>
      </c>
      <c r="J1267" s="1166"/>
      <c r="K1267" s="1167"/>
      <c r="L1267" s="1168">
        <v>155</v>
      </c>
      <c r="M1267" s="1169" t="s">
        <v>3430</v>
      </c>
      <c r="N1267" s="1170" t="s">
        <v>3430</v>
      </c>
      <c r="O1267" s="1171">
        <v>2.8471877049072789E-6</v>
      </c>
    </row>
    <row r="1268" spans="1:15" hidden="1">
      <c r="A1268" s="1159" t="s">
        <v>4181</v>
      </c>
      <c r="B1268" s="1159" t="s">
        <v>2346</v>
      </c>
      <c r="C1268" s="1159" t="s">
        <v>3159</v>
      </c>
      <c r="D1268" s="1159" t="s">
        <v>2346</v>
      </c>
      <c r="E1268" s="1159" t="s">
        <v>3329</v>
      </c>
      <c r="F1268" s="1159" t="s">
        <v>1000</v>
      </c>
      <c r="G1268" s="1165">
        <v>15346.459348046899</v>
      </c>
      <c r="H1268" s="1159"/>
      <c r="I1268" s="1159" t="s">
        <v>3352</v>
      </c>
      <c r="J1268" s="1166"/>
      <c r="K1268" s="1167"/>
      <c r="L1268" s="1168">
        <v>1350</v>
      </c>
      <c r="M1268" s="1169" t="s">
        <v>3430</v>
      </c>
      <c r="N1268" s="1170" t="s">
        <v>3430</v>
      </c>
      <c r="O1268" s="1171">
        <v>3.5847562773253975E-7</v>
      </c>
    </row>
    <row r="1269" spans="1:15" hidden="1">
      <c r="A1269" s="1159" t="s">
        <v>4181</v>
      </c>
      <c r="B1269" s="1159" t="s">
        <v>2346</v>
      </c>
      <c r="C1269" s="1159" t="s">
        <v>3159</v>
      </c>
      <c r="D1269" s="1159" t="s">
        <v>2346</v>
      </c>
      <c r="E1269" s="1159" t="s">
        <v>3329</v>
      </c>
      <c r="F1269" s="1159" t="s">
        <v>991</v>
      </c>
      <c r="G1269" s="1165">
        <v>230196.890234297</v>
      </c>
      <c r="H1269" s="1159"/>
      <c r="I1269" s="1159" t="s">
        <v>3352</v>
      </c>
      <c r="J1269" s="1166"/>
      <c r="K1269" s="1167"/>
      <c r="L1269" s="1168">
        <v>77.8</v>
      </c>
      <c r="M1269" s="1169" t="s">
        <v>3430</v>
      </c>
      <c r="N1269" s="1170" t="s">
        <v>3430</v>
      </c>
      <c r="O1269" s="1171">
        <v>3.0988226488042788E-7</v>
      </c>
    </row>
    <row r="1270" spans="1:15" hidden="1">
      <c r="A1270" s="1159" t="s">
        <v>4182</v>
      </c>
      <c r="B1270" s="1159" t="s">
        <v>2347</v>
      </c>
      <c r="C1270" s="1159" t="s">
        <v>3160</v>
      </c>
      <c r="D1270" s="1159" t="s">
        <v>2347</v>
      </c>
      <c r="E1270" s="1159" t="s">
        <v>3329</v>
      </c>
      <c r="F1270" s="1159" t="s">
        <v>3431</v>
      </c>
      <c r="G1270" s="1165">
        <v>6944061.6650260398</v>
      </c>
      <c r="H1270" s="1159"/>
      <c r="I1270" s="1159" t="s">
        <v>3352</v>
      </c>
      <c r="J1270" s="1166"/>
      <c r="K1270" s="1167">
        <v>1.1300000000000001E-7</v>
      </c>
      <c r="L1270" s="1168">
        <v>5960</v>
      </c>
      <c r="M1270" s="1169" t="s">
        <v>3430</v>
      </c>
      <c r="N1270" s="1170">
        <v>1.3277760447936834E-7</v>
      </c>
      <c r="O1270" s="1171">
        <v>7.1610631024513448E-4</v>
      </c>
    </row>
    <row r="1271" spans="1:15" hidden="1">
      <c r="A1271" s="1159" t="s">
        <v>4182</v>
      </c>
      <c r="B1271" s="1159" t="s">
        <v>2347</v>
      </c>
      <c r="C1271" s="1159" t="s">
        <v>3160</v>
      </c>
      <c r="D1271" s="1159" t="s">
        <v>2347</v>
      </c>
      <c r="E1271" s="1159" t="s">
        <v>3329</v>
      </c>
      <c r="F1271" s="1159" t="s">
        <v>1000</v>
      </c>
      <c r="G1271" s="1165">
        <v>93838.671147135406</v>
      </c>
      <c r="H1271" s="1159"/>
      <c r="I1271" s="1159" t="s">
        <v>3352</v>
      </c>
      <c r="J1271" s="1166"/>
      <c r="K1271" s="1167">
        <v>1.2699999999999999E-6</v>
      </c>
      <c r="L1271" s="1168">
        <v>67300</v>
      </c>
      <c r="M1271" s="1169" t="s">
        <v>3430</v>
      </c>
      <c r="N1271" s="1170">
        <v>2.016593610206244E-8</v>
      </c>
      <c r="O1271" s="1171">
        <v>1.0927343251981601E-4</v>
      </c>
    </row>
    <row r="1272" spans="1:15" hidden="1">
      <c r="A1272" s="1159" t="s">
        <v>4182</v>
      </c>
      <c r="B1272" s="1159" t="s">
        <v>2347</v>
      </c>
      <c r="C1272" s="1159" t="s">
        <v>3160</v>
      </c>
      <c r="D1272" s="1159" t="s">
        <v>2347</v>
      </c>
      <c r="E1272" s="1159" t="s">
        <v>3329</v>
      </c>
      <c r="F1272" s="1159" t="s">
        <v>991</v>
      </c>
      <c r="G1272" s="1165">
        <v>1407580.0672994801</v>
      </c>
      <c r="H1272" s="1159"/>
      <c r="I1272" s="1159" t="s">
        <v>3352</v>
      </c>
      <c r="J1272" s="1166"/>
      <c r="K1272" s="1167">
        <v>2.1899999999999999E-7</v>
      </c>
      <c r="L1272" s="1168">
        <v>1530</v>
      </c>
      <c r="M1272" s="1169" t="s">
        <v>3430</v>
      </c>
      <c r="N1272" s="1170">
        <v>5.2161496141437838E-8</v>
      </c>
      <c r="O1272" s="1171">
        <v>3.7263377065297021E-5</v>
      </c>
    </row>
    <row r="1273" spans="1:15" hidden="1">
      <c r="A1273" s="1159" t="s">
        <v>4183</v>
      </c>
      <c r="B1273" s="1159" t="s">
        <v>2348</v>
      </c>
      <c r="C1273" s="1159" t="s">
        <v>3161</v>
      </c>
      <c r="D1273" s="1159" t="s">
        <v>2348</v>
      </c>
      <c r="E1273" s="1159" t="s">
        <v>3329</v>
      </c>
      <c r="F1273" s="1159" t="s">
        <v>3431</v>
      </c>
      <c r="G1273" s="1165">
        <v>30992630.039187498</v>
      </c>
      <c r="H1273" s="1172"/>
      <c r="I1273" s="1159" t="s">
        <v>3352</v>
      </c>
      <c r="J1273" s="1166"/>
      <c r="K1273" s="1167"/>
      <c r="L1273" s="1168">
        <v>10200</v>
      </c>
      <c r="M1273" s="1169" t="s">
        <v>3430</v>
      </c>
      <c r="N1273" s="1170" t="s">
        <v>3430</v>
      </c>
      <c r="O1273" s="1171">
        <v>5.4698608210672524E-3</v>
      </c>
    </row>
    <row r="1274" spans="1:15" hidden="1">
      <c r="A1274" s="1159" t="s">
        <v>4183</v>
      </c>
      <c r="B1274" s="1159" t="s">
        <v>2348</v>
      </c>
      <c r="C1274" s="1159" t="s">
        <v>3161</v>
      </c>
      <c r="D1274" s="1159" t="s">
        <v>2348</v>
      </c>
      <c r="E1274" s="1159" t="s">
        <v>3329</v>
      </c>
      <c r="F1274" s="1159" t="s">
        <v>1000</v>
      </c>
      <c r="G1274" s="1165">
        <v>418819.32486494799</v>
      </c>
      <c r="H1274" s="1172"/>
      <c r="I1274" s="1159" t="s">
        <v>3352</v>
      </c>
      <c r="J1274" s="1166"/>
      <c r="K1274" s="1167"/>
      <c r="L1274" s="1168">
        <v>115000</v>
      </c>
      <c r="M1274" s="1169" t="s">
        <v>3430</v>
      </c>
      <c r="N1274" s="1170" t="s">
        <v>3430</v>
      </c>
      <c r="O1274" s="1171">
        <v>8.3337837101132698E-4</v>
      </c>
    </row>
    <row r="1275" spans="1:15" hidden="1">
      <c r="A1275" s="1159" t="s">
        <v>4183</v>
      </c>
      <c r="B1275" s="1159" t="s">
        <v>2348</v>
      </c>
      <c r="C1275" s="1159" t="s">
        <v>3161</v>
      </c>
      <c r="D1275" s="1159" t="s">
        <v>2348</v>
      </c>
      <c r="E1275" s="1159" t="s">
        <v>3329</v>
      </c>
      <c r="F1275" s="1159" t="s">
        <v>991</v>
      </c>
      <c r="G1275" s="1165">
        <v>6282289.8731203098</v>
      </c>
      <c r="H1275" s="1172"/>
      <c r="I1275" s="1159" t="s">
        <v>3352</v>
      </c>
      <c r="J1275" s="1166"/>
      <c r="K1275" s="1167"/>
      <c r="L1275" s="1168">
        <v>2610</v>
      </c>
      <c r="M1275" s="1169" t="s">
        <v>3430</v>
      </c>
      <c r="N1275" s="1170" t="s">
        <v>3430</v>
      </c>
      <c r="O1275" s="1171">
        <v>2.8371098457262753E-4</v>
      </c>
    </row>
    <row r="1276" spans="1:15" hidden="1">
      <c r="A1276" s="1159" t="s">
        <v>4184</v>
      </c>
      <c r="B1276" s="1159" t="s">
        <v>4185</v>
      </c>
      <c r="C1276" s="1159"/>
      <c r="D1276" s="1159"/>
      <c r="E1276" s="1159" t="s">
        <v>3334</v>
      </c>
      <c r="F1276" s="1159" t="s">
        <v>1000</v>
      </c>
      <c r="G1276" s="1165">
        <v>904325.89491422405</v>
      </c>
      <c r="H1276" s="1159"/>
      <c r="I1276" s="1159"/>
      <c r="J1276" s="1166"/>
      <c r="K1276" s="1167"/>
      <c r="L1276" s="1168"/>
      <c r="M1276" s="1169" t="s">
        <v>3430</v>
      </c>
      <c r="N1276" s="1170" t="s">
        <v>3430</v>
      </c>
      <c r="O1276" s="1171" t="s">
        <v>3430</v>
      </c>
    </row>
    <row r="1277" spans="1:15" hidden="1">
      <c r="A1277" s="1159" t="s">
        <v>4186</v>
      </c>
      <c r="B1277" s="1159" t="s">
        <v>2720</v>
      </c>
      <c r="C1277" s="1159"/>
      <c r="D1277" s="1159"/>
      <c r="E1277" s="1159" t="s">
        <v>3315</v>
      </c>
      <c r="F1277" s="1159" t="s">
        <v>991</v>
      </c>
      <c r="G1277" s="1165">
        <v>494985.00105114601</v>
      </c>
      <c r="H1277" s="1159"/>
      <c r="I1277" s="1159" t="s">
        <v>3352</v>
      </c>
      <c r="J1277" s="1166"/>
      <c r="K1277" s="1167"/>
      <c r="L1277" s="1168"/>
      <c r="M1277" s="1169" t="s">
        <v>3430</v>
      </c>
      <c r="N1277" s="1170" t="s">
        <v>3430</v>
      </c>
      <c r="O1277" s="1171" t="s">
        <v>3430</v>
      </c>
    </row>
    <row r="1278" spans="1:15" hidden="1">
      <c r="A1278" s="1159" t="s">
        <v>4186</v>
      </c>
      <c r="B1278" s="1159" t="s">
        <v>2720</v>
      </c>
      <c r="C1278" s="1159"/>
      <c r="D1278" s="1159"/>
      <c r="E1278" s="1159" t="s">
        <v>3315</v>
      </c>
      <c r="F1278" s="1159" t="s">
        <v>3431</v>
      </c>
      <c r="G1278" s="1165">
        <v>2432654.1302897702</v>
      </c>
      <c r="H1278" s="1159"/>
      <c r="I1278" s="1159" t="s">
        <v>3352</v>
      </c>
      <c r="J1278" s="1166"/>
      <c r="K1278" s="1167"/>
      <c r="L1278" s="1168"/>
      <c r="M1278" s="1169" t="s">
        <v>3430</v>
      </c>
      <c r="N1278" s="1170" t="s">
        <v>3430</v>
      </c>
      <c r="O1278" s="1171" t="s">
        <v>3430</v>
      </c>
    </row>
    <row r="1279" spans="1:15" hidden="1">
      <c r="A1279" s="1159" t="s">
        <v>4186</v>
      </c>
      <c r="B1279" s="1159" t="s">
        <v>2720</v>
      </c>
      <c r="C1279" s="1159"/>
      <c r="D1279" s="1159"/>
      <c r="E1279" s="1159" t="s">
        <v>3315</v>
      </c>
      <c r="F1279" s="1159" t="s">
        <v>1000</v>
      </c>
      <c r="G1279" s="1165">
        <v>32999.000069114598</v>
      </c>
      <c r="H1279" s="1159"/>
      <c r="I1279" s="1159" t="s">
        <v>3352</v>
      </c>
      <c r="J1279" s="1166"/>
      <c r="K1279" s="1167"/>
      <c r="L1279" s="1168"/>
      <c r="M1279" s="1169" t="s">
        <v>3430</v>
      </c>
      <c r="N1279" s="1170" t="s">
        <v>3430</v>
      </c>
      <c r="O1279" s="1171" t="s">
        <v>3430</v>
      </c>
    </row>
    <row r="1280" spans="1:15" hidden="1">
      <c r="A1280" s="1159" t="s">
        <v>4187</v>
      </c>
      <c r="B1280" s="1159" t="s">
        <v>2349</v>
      </c>
      <c r="C1280" s="1159" t="s">
        <v>3162</v>
      </c>
      <c r="D1280" s="1159" t="s">
        <v>2349</v>
      </c>
      <c r="E1280" s="1159" t="s">
        <v>3329</v>
      </c>
      <c r="F1280" s="1159" t="s">
        <v>3431</v>
      </c>
      <c r="G1280" s="1165">
        <v>1061614.22523219</v>
      </c>
      <c r="H1280" s="1172"/>
      <c r="I1280" s="1159" t="s">
        <v>3352</v>
      </c>
      <c r="J1280" s="1166"/>
      <c r="K1280" s="1167"/>
      <c r="L1280" s="1168">
        <v>24.8</v>
      </c>
      <c r="M1280" s="1169" t="s">
        <v>3430</v>
      </c>
      <c r="N1280" s="1170" t="s">
        <v>3430</v>
      </c>
      <c r="O1280" s="1171">
        <v>4.5555003278516469E-7</v>
      </c>
    </row>
    <row r="1281" spans="1:15" hidden="1">
      <c r="A1281" s="1159" t="s">
        <v>4187</v>
      </c>
      <c r="B1281" s="1159" t="s">
        <v>2349</v>
      </c>
      <c r="C1281" s="1159" t="s">
        <v>3162</v>
      </c>
      <c r="D1281" s="1159" t="s">
        <v>2349</v>
      </c>
      <c r="E1281" s="1159" t="s">
        <v>3329</v>
      </c>
      <c r="F1281" s="1159" t="s">
        <v>1000</v>
      </c>
      <c r="G1281" s="1165">
        <v>15346.459348046899</v>
      </c>
      <c r="H1281" s="1172"/>
      <c r="I1281" s="1159" t="s">
        <v>3352</v>
      </c>
      <c r="J1281" s="1166"/>
      <c r="K1281" s="1167"/>
      <c r="L1281" s="1168">
        <v>125</v>
      </c>
      <c r="M1281" s="1169" t="s">
        <v>3430</v>
      </c>
      <c r="N1281" s="1170" t="s">
        <v>3430</v>
      </c>
      <c r="O1281" s="1171">
        <v>3.3192187753012939E-8</v>
      </c>
    </row>
    <row r="1282" spans="1:15" hidden="1">
      <c r="A1282" s="1159" t="s">
        <v>4187</v>
      </c>
      <c r="B1282" s="1159" t="s">
        <v>2349</v>
      </c>
      <c r="C1282" s="1159" t="s">
        <v>3162</v>
      </c>
      <c r="D1282" s="1159" t="s">
        <v>2349</v>
      </c>
      <c r="E1282" s="1159" t="s">
        <v>3329</v>
      </c>
      <c r="F1282" s="1159" t="s">
        <v>991</v>
      </c>
      <c r="G1282" s="1165">
        <v>230196.890234297</v>
      </c>
      <c r="H1282" s="1172"/>
      <c r="I1282" s="1159" t="s">
        <v>3352</v>
      </c>
      <c r="J1282" s="1166"/>
      <c r="K1282" s="1167"/>
      <c r="L1282" s="1168">
        <v>6.6</v>
      </c>
      <c r="M1282" s="1169" t="s">
        <v>3430</v>
      </c>
      <c r="N1282" s="1170" t="s">
        <v>3430</v>
      </c>
      <c r="O1282" s="1171">
        <v>2.6288212701938607E-8</v>
      </c>
    </row>
    <row r="1283" spans="1:15" hidden="1">
      <c r="A1283" s="1159" t="s">
        <v>4188</v>
      </c>
      <c r="B1283" s="1159" t="s">
        <v>2350</v>
      </c>
      <c r="C1283" s="1159" t="s">
        <v>3163</v>
      </c>
      <c r="D1283" s="1159" t="s">
        <v>2350</v>
      </c>
      <c r="E1283" s="1159" t="s">
        <v>3329</v>
      </c>
      <c r="F1283" s="1159" t="s">
        <v>3431</v>
      </c>
      <c r="G1283" s="1165">
        <v>5099061.2500260398</v>
      </c>
      <c r="H1283" s="1159"/>
      <c r="I1283" s="1159" t="s">
        <v>3352</v>
      </c>
      <c r="J1283" s="1166"/>
      <c r="K1283" s="1167">
        <v>3.1199999999999999E-7</v>
      </c>
      <c r="L1283" s="1168">
        <v>1920</v>
      </c>
      <c r="M1283" s="1169" t="s">
        <v>3430</v>
      </c>
      <c r="N1283" s="1170">
        <v>2.6920160166220653E-7</v>
      </c>
      <c r="O1283" s="1171">
        <v>1.6939833195925424E-4</v>
      </c>
    </row>
    <row r="1284" spans="1:15" hidden="1">
      <c r="A1284" s="1159" t="s">
        <v>4188</v>
      </c>
      <c r="B1284" s="1159" t="s">
        <v>2350</v>
      </c>
      <c r="C1284" s="1159" t="s">
        <v>3163</v>
      </c>
      <c r="D1284" s="1159" t="s">
        <v>2350</v>
      </c>
      <c r="E1284" s="1159" t="s">
        <v>3329</v>
      </c>
      <c r="F1284" s="1159" t="s">
        <v>991</v>
      </c>
      <c r="G1284" s="1165">
        <v>1148167.44703125</v>
      </c>
      <c r="H1284" s="1159"/>
      <c r="I1284" s="1159" t="s">
        <v>3352</v>
      </c>
      <c r="J1284" s="1166"/>
      <c r="K1284" s="1167">
        <v>7.2699999999999999E-7</v>
      </c>
      <c r="L1284" s="1168">
        <v>695</v>
      </c>
      <c r="M1284" s="1169" t="s">
        <v>3430</v>
      </c>
      <c r="N1284" s="1170">
        <v>1.4124479645154823E-7</v>
      </c>
      <c r="O1284" s="1171">
        <v>1.3807266462479884E-5</v>
      </c>
    </row>
    <row r="1285" spans="1:15" hidden="1">
      <c r="A1285" s="1159" t="s">
        <v>4188</v>
      </c>
      <c r="B1285" s="1159" t="s">
        <v>2350</v>
      </c>
      <c r="C1285" s="1159" t="s">
        <v>3163</v>
      </c>
      <c r="D1285" s="1159" t="s">
        <v>2350</v>
      </c>
      <c r="E1285" s="1159" t="s">
        <v>3329</v>
      </c>
      <c r="F1285" s="1159" t="s">
        <v>1000</v>
      </c>
      <c r="G1285" s="1165">
        <v>76544.496467708304</v>
      </c>
      <c r="H1285" s="1159"/>
      <c r="I1285" s="1159" t="s">
        <v>3352</v>
      </c>
      <c r="J1285" s="1166"/>
      <c r="K1285" s="1167">
        <v>1.55E-6</v>
      </c>
      <c r="L1285" s="1168">
        <v>9490</v>
      </c>
      <c r="M1285" s="1169" t="s">
        <v>3430</v>
      </c>
      <c r="N1285" s="1170">
        <v>2.0076060018057799E-8</v>
      </c>
      <c r="O1285" s="1171">
        <v>1.2568916904283062E-5</v>
      </c>
    </row>
    <row r="1286" spans="1:15" hidden="1">
      <c r="A1286" s="1159" t="s">
        <v>4189</v>
      </c>
      <c r="B1286" s="1159" t="s">
        <v>2721</v>
      </c>
      <c r="C1286" s="1159"/>
      <c r="D1286" s="1159" t="s">
        <v>2721</v>
      </c>
      <c r="E1286" s="1159" t="s">
        <v>3315</v>
      </c>
      <c r="F1286" s="1159" t="s">
        <v>3431</v>
      </c>
      <c r="G1286" s="1165">
        <v>12691.2637041667</v>
      </c>
      <c r="H1286" s="1159"/>
      <c r="I1286" s="1159" t="s">
        <v>3352</v>
      </c>
      <c r="J1286" s="1166"/>
      <c r="K1286" s="1167">
        <v>1.7499999999999999E-7</v>
      </c>
      <c r="L1286" s="1168">
        <v>6440</v>
      </c>
      <c r="M1286" s="1169" t="s">
        <v>3430</v>
      </c>
      <c r="N1286" s="1170">
        <v>3.7581640473389415E-10</v>
      </c>
      <c r="O1286" s="1171">
        <v>1.4141921025606745E-6</v>
      </c>
    </row>
    <row r="1287" spans="1:15" hidden="1">
      <c r="A1287" s="1159" t="s">
        <v>4189</v>
      </c>
      <c r="B1287" s="1159" t="s">
        <v>2721</v>
      </c>
      <c r="C1287" s="1159"/>
      <c r="D1287" s="1159" t="s">
        <v>2721</v>
      </c>
      <c r="E1287" s="1159" t="s">
        <v>3315</v>
      </c>
      <c r="F1287" s="1159" t="s">
        <v>991</v>
      </c>
      <c r="G1287" s="1165">
        <v>2572.5534536197902</v>
      </c>
      <c r="H1287" s="1159"/>
      <c r="I1287" s="1159" t="s">
        <v>3352</v>
      </c>
      <c r="J1287" s="1166"/>
      <c r="K1287" s="1167">
        <v>6.6300000000000005E-7</v>
      </c>
      <c r="L1287" s="1168">
        <v>5410</v>
      </c>
      <c r="M1287" s="1169" t="s">
        <v>3430</v>
      </c>
      <c r="N1287" s="1170">
        <v>2.8860958650068633E-10</v>
      </c>
      <c r="O1287" s="1171">
        <v>2.4081267652768243E-7</v>
      </c>
    </row>
    <row r="1288" spans="1:15" hidden="1">
      <c r="A1288" s="1159" t="s">
        <v>4189</v>
      </c>
      <c r="B1288" s="1159" t="s">
        <v>2721</v>
      </c>
      <c r="C1288" s="1159"/>
      <c r="D1288" s="1159" t="s">
        <v>2721</v>
      </c>
      <c r="E1288" s="1159" t="s">
        <v>3315</v>
      </c>
      <c r="F1288" s="1159" t="s">
        <v>1000</v>
      </c>
      <c r="G1288" s="1165">
        <v>171.503563619792</v>
      </c>
      <c r="H1288" s="1159"/>
      <c r="I1288" s="1159" t="s">
        <v>3352</v>
      </c>
      <c r="J1288" s="1166"/>
      <c r="K1288" s="1167">
        <v>5.82E-7</v>
      </c>
      <c r="L1288" s="1168">
        <v>21400</v>
      </c>
      <c r="M1288" s="1169" t="s">
        <v>3430</v>
      </c>
      <c r="N1288" s="1170">
        <v>1.6889972789100952E-11</v>
      </c>
      <c r="O1288" s="1171">
        <v>6.3504513605037148E-8</v>
      </c>
    </row>
    <row r="1289" spans="1:15" hidden="1">
      <c r="A1289" s="1159" t="s">
        <v>4190</v>
      </c>
      <c r="B1289" s="1159" t="s">
        <v>2351</v>
      </c>
      <c r="C1289" s="1159" t="s">
        <v>3164</v>
      </c>
      <c r="D1289" s="1159" t="s">
        <v>2351</v>
      </c>
      <c r="E1289" s="1159" t="s">
        <v>3329</v>
      </c>
      <c r="F1289" s="1159" t="s">
        <v>3431</v>
      </c>
      <c r="G1289" s="1165">
        <v>310371.414040156</v>
      </c>
      <c r="H1289" s="1159"/>
      <c r="I1289" s="1159" t="s">
        <v>3352</v>
      </c>
      <c r="J1289" s="1166"/>
      <c r="K1289" s="1167">
        <v>9.0100000000000001E-6</v>
      </c>
      <c r="L1289" s="1168">
        <v>28600</v>
      </c>
      <c r="M1289" s="1169" t="s">
        <v>3430</v>
      </c>
      <c r="N1289" s="1170">
        <v>4.7319410166054135E-7</v>
      </c>
      <c r="O1289" s="1171">
        <v>1.5359087696276052E-4</v>
      </c>
    </row>
    <row r="1290" spans="1:15" hidden="1">
      <c r="A1290" s="1159" t="s">
        <v>4190</v>
      </c>
      <c r="B1290" s="1159" t="s">
        <v>2351</v>
      </c>
      <c r="C1290" s="1159" t="s">
        <v>3164</v>
      </c>
      <c r="D1290" s="1159" t="s">
        <v>2351</v>
      </c>
      <c r="E1290" s="1159" t="s">
        <v>3329</v>
      </c>
      <c r="F1290" s="1159" t="s">
        <v>1000</v>
      </c>
      <c r="G1290" s="1165">
        <v>15518.5707015104</v>
      </c>
      <c r="H1290" s="1159"/>
      <c r="I1290" s="1159" t="s">
        <v>3352</v>
      </c>
      <c r="J1290" s="1166"/>
      <c r="K1290" s="1167">
        <v>7.5900000000000002E-5</v>
      </c>
      <c r="L1290" s="1168">
        <v>241000</v>
      </c>
      <c r="M1290" s="1169" t="s">
        <v>3430</v>
      </c>
      <c r="N1290" s="1170">
        <v>1.9930872538781317E-7</v>
      </c>
      <c r="O1290" s="1171">
        <v>6.4712240116851166E-5</v>
      </c>
    </row>
    <row r="1291" spans="1:15" hidden="1">
      <c r="A1291" s="1159" t="s">
        <v>4190</v>
      </c>
      <c r="B1291" s="1159" t="s">
        <v>2351</v>
      </c>
      <c r="C1291" s="1159" t="s">
        <v>3164</v>
      </c>
      <c r="D1291" s="1159" t="s">
        <v>2351</v>
      </c>
      <c r="E1291" s="1159" t="s">
        <v>3329</v>
      </c>
      <c r="F1291" s="1159" t="s">
        <v>991</v>
      </c>
      <c r="G1291" s="1165">
        <v>232778.560516875</v>
      </c>
      <c r="H1291" s="1159"/>
      <c r="I1291" s="1159" t="s">
        <v>3352</v>
      </c>
      <c r="J1291" s="1166"/>
      <c r="K1291" s="1167">
        <v>3.4999999999999997E-5</v>
      </c>
      <c r="L1291" s="1168">
        <v>8190</v>
      </c>
      <c r="M1291" s="1169" t="s">
        <v>3430</v>
      </c>
      <c r="N1291" s="1170">
        <v>1.3786176656917424E-6</v>
      </c>
      <c r="O1291" s="1171">
        <v>3.2987131527625448E-5</v>
      </c>
    </row>
    <row r="1292" spans="1:15" hidden="1">
      <c r="A1292" s="1159" t="s">
        <v>3870</v>
      </c>
      <c r="B1292" s="1159" t="s">
        <v>2352</v>
      </c>
      <c r="C1292" s="1159" t="s">
        <v>3165</v>
      </c>
      <c r="D1292" s="1159" t="s">
        <v>2352</v>
      </c>
      <c r="E1292" s="1159" t="s">
        <v>3329</v>
      </c>
      <c r="F1292" s="1159" t="s">
        <v>3431</v>
      </c>
      <c r="G1292" s="1165">
        <v>0</v>
      </c>
      <c r="H1292" s="1159"/>
      <c r="I1292" s="1159" t="s">
        <v>3359</v>
      </c>
      <c r="J1292" s="1166">
        <v>2.13E-4</v>
      </c>
      <c r="K1292" s="1167">
        <v>2.7500000000000002E-4</v>
      </c>
      <c r="L1292" s="1168">
        <v>2.75</v>
      </c>
      <c r="M1292" s="1169">
        <v>0</v>
      </c>
      <c r="N1292" s="1170">
        <v>0</v>
      </c>
      <c r="O1292" s="1171">
        <v>1.3489264349599852E-5</v>
      </c>
    </row>
    <row r="1293" spans="1:15" hidden="1">
      <c r="A1293" s="1159" t="s">
        <v>3870</v>
      </c>
      <c r="B1293" s="1159" t="s">
        <v>2352</v>
      </c>
      <c r="C1293" s="1159" t="s">
        <v>3165</v>
      </c>
      <c r="D1293" s="1159" t="s">
        <v>2352</v>
      </c>
      <c r="E1293" s="1159" t="s">
        <v>3329</v>
      </c>
      <c r="F1293" s="1159" t="s">
        <v>991</v>
      </c>
      <c r="G1293" s="1165">
        <v>0</v>
      </c>
      <c r="H1293" s="1159"/>
      <c r="I1293" s="1159" t="s">
        <v>3359</v>
      </c>
      <c r="J1293" s="1166">
        <v>1.8699999999999999E-3</v>
      </c>
      <c r="K1293" s="1167">
        <v>2.4099999999999998E-3</v>
      </c>
      <c r="L1293" s="1168">
        <v>19.399999999999999</v>
      </c>
      <c r="M1293" s="1169">
        <v>0</v>
      </c>
      <c r="N1293" s="1170">
        <v>0</v>
      </c>
      <c r="O1293" s="1171">
        <v>1.19304028757796E-6</v>
      </c>
    </row>
    <row r="1294" spans="1:15" hidden="1">
      <c r="A1294" s="1159" t="s">
        <v>3870</v>
      </c>
      <c r="B1294" s="1159" t="s">
        <v>2352</v>
      </c>
      <c r="C1294" s="1159" t="s">
        <v>3165</v>
      </c>
      <c r="D1294" s="1159" t="s">
        <v>2352</v>
      </c>
      <c r="E1294" s="1159" t="s">
        <v>3313</v>
      </c>
      <c r="F1294" s="1159" t="s">
        <v>1000</v>
      </c>
      <c r="G1294" s="1165">
        <v>1432.5693778264399</v>
      </c>
      <c r="H1294" s="1159"/>
      <c r="I1294" s="1159"/>
      <c r="J1294" s="1166">
        <v>1.8799999999999999E-3</v>
      </c>
      <c r="K1294" s="1167">
        <v>2.4199999999999998E-3</v>
      </c>
      <c r="L1294" s="1168">
        <v>1720</v>
      </c>
      <c r="M1294" s="1169">
        <v>7.988454513912835E-6</v>
      </c>
      <c r="N1294" s="1170">
        <v>5.8662942918317601E-7</v>
      </c>
      <c r="O1294" s="1171">
        <v>4.2693967544912055E-7</v>
      </c>
    </row>
    <row r="1295" spans="1:15" hidden="1">
      <c r="A1295" s="1159" t="s">
        <v>4192</v>
      </c>
      <c r="B1295" s="1159" t="s">
        <v>2353</v>
      </c>
      <c r="C1295" s="1159" t="s">
        <v>3166</v>
      </c>
      <c r="D1295" s="1159" t="s">
        <v>2353</v>
      </c>
      <c r="E1295" s="1159" t="s">
        <v>3329</v>
      </c>
      <c r="F1295" s="1159" t="s">
        <v>3431</v>
      </c>
      <c r="G1295" s="1165">
        <v>1692174.5076901</v>
      </c>
      <c r="H1295" s="1159"/>
      <c r="I1295" s="1159" t="s">
        <v>3352</v>
      </c>
      <c r="J1295" s="1166"/>
      <c r="K1295" s="1167">
        <v>6.2899999999999999E-6</v>
      </c>
      <c r="L1295" s="1168">
        <v>745</v>
      </c>
      <c r="M1295" s="1169" t="s">
        <v>3430</v>
      </c>
      <c r="N1295" s="1170">
        <v>1.8010617804135463E-6</v>
      </c>
      <c r="O1295" s="1171">
        <v>2.1813185521810353E-5</v>
      </c>
    </row>
    <row r="1296" spans="1:15" hidden="1">
      <c r="A1296" s="1159" t="s">
        <v>4192</v>
      </c>
      <c r="B1296" s="1159" t="s">
        <v>2353</v>
      </c>
      <c r="C1296" s="1159" t="s">
        <v>3166</v>
      </c>
      <c r="D1296" s="1159" t="s">
        <v>2353</v>
      </c>
      <c r="E1296" s="1159" t="s">
        <v>3329</v>
      </c>
      <c r="F1296" s="1159" t="s">
        <v>1000</v>
      </c>
      <c r="G1296" s="1165">
        <v>22867.223077786501</v>
      </c>
      <c r="H1296" s="1159"/>
      <c r="I1296" s="1159" t="s">
        <v>3352</v>
      </c>
      <c r="J1296" s="1166"/>
      <c r="K1296" s="1167">
        <v>4.5200000000000001E-5</v>
      </c>
      <c r="L1296" s="1168">
        <v>6000</v>
      </c>
      <c r="M1296" s="1169" t="s">
        <v>3430</v>
      </c>
      <c r="N1296" s="1170">
        <v>1.7489793425401179E-7</v>
      </c>
      <c r="O1296" s="1171">
        <v>2.3740089449659825E-6</v>
      </c>
    </row>
    <row r="1297" spans="1:15" hidden="1">
      <c r="A1297" s="1159" t="s">
        <v>4192</v>
      </c>
      <c r="B1297" s="1159" t="s">
        <v>2353</v>
      </c>
      <c r="C1297" s="1159" t="s">
        <v>3166</v>
      </c>
      <c r="D1297" s="1159" t="s">
        <v>2353</v>
      </c>
      <c r="E1297" s="1159" t="s">
        <v>3329</v>
      </c>
      <c r="F1297" s="1159" t="s">
        <v>991</v>
      </c>
      <c r="G1297" s="1165">
        <v>343008.34618112002</v>
      </c>
      <c r="H1297" s="1159"/>
      <c r="I1297" s="1159" t="s">
        <v>3352</v>
      </c>
      <c r="J1297" s="1166"/>
      <c r="K1297" s="1167">
        <v>1.0499999999999999E-5</v>
      </c>
      <c r="L1297" s="1168">
        <v>40</v>
      </c>
      <c r="M1297" s="1169" t="s">
        <v>3430</v>
      </c>
      <c r="N1297" s="1170">
        <v>6.094341735875458E-7</v>
      </c>
      <c r="O1297" s="1171">
        <v>2.3740089450651105E-7</v>
      </c>
    </row>
    <row r="1298" spans="1:15" hidden="1">
      <c r="A1298" s="1159" t="s">
        <v>4193</v>
      </c>
      <c r="B1298" s="1159" t="s">
        <v>2722</v>
      </c>
      <c r="C1298" s="1159"/>
      <c r="D1298" s="1159"/>
      <c r="E1298" s="1159" t="s">
        <v>3315</v>
      </c>
      <c r="F1298" s="1159" t="s">
        <v>991</v>
      </c>
      <c r="G1298" s="1165">
        <v>494985.00105114601</v>
      </c>
      <c r="H1298" s="1172"/>
      <c r="I1298" s="1159" t="s">
        <v>3352</v>
      </c>
      <c r="J1298" s="1166"/>
      <c r="K1298" s="1167"/>
      <c r="L1298" s="1168"/>
      <c r="M1298" s="1169" t="s">
        <v>3430</v>
      </c>
      <c r="N1298" s="1170" t="s">
        <v>3430</v>
      </c>
      <c r="O1298" s="1171" t="s">
        <v>3430</v>
      </c>
    </row>
    <row r="1299" spans="1:15" hidden="1">
      <c r="A1299" s="1159" t="s">
        <v>4193</v>
      </c>
      <c r="B1299" s="1159" t="s">
        <v>2722</v>
      </c>
      <c r="C1299" s="1159"/>
      <c r="D1299" s="1159"/>
      <c r="E1299" s="1159" t="s">
        <v>3315</v>
      </c>
      <c r="F1299" s="1159" t="s">
        <v>3431</v>
      </c>
      <c r="G1299" s="1165">
        <v>2432654.1302897702</v>
      </c>
      <c r="H1299" s="1172"/>
      <c r="I1299" s="1159" t="s">
        <v>3352</v>
      </c>
      <c r="J1299" s="1166"/>
      <c r="K1299" s="1167"/>
      <c r="L1299" s="1168"/>
      <c r="M1299" s="1169" t="s">
        <v>3430</v>
      </c>
      <c r="N1299" s="1170" t="s">
        <v>3430</v>
      </c>
      <c r="O1299" s="1171" t="s">
        <v>3430</v>
      </c>
    </row>
    <row r="1300" spans="1:15" hidden="1">
      <c r="A1300" s="1159" t="s">
        <v>4193</v>
      </c>
      <c r="B1300" s="1159" t="s">
        <v>2722</v>
      </c>
      <c r="C1300" s="1159"/>
      <c r="D1300" s="1159"/>
      <c r="E1300" s="1159" t="s">
        <v>3315</v>
      </c>
      <c r="F1300" s="1159" t="s">
        <v>1000</v>
      </c>
      <c r="G1300" s="1165">
        <v>32999.000069114598</v>
      </c>
      <c r="H1300" s="1172"/>
      <c r="I1300" s="1159" t="s">
        <v>3352</v>
      </c>
      <c r="J1300" s="1166"/>
      <c r="K1300" s="1167"/>
      <c r="L1300" s="1168"/>
      <c r="M1300" s="1169" t="s">
        <v>3430</v>
      </c>
      <c r="N1300" s="1170" t="s">
        <v>3430</v>
      </c>
      <c r="O1300" s="1171" t="s">
        <v>3430</v>
      </c>
    </row>
    <row r="1301" spans="1:15" hidden="1">
      <c r="A1301" s="1159" t="s">
        <v>4194</v>
      </c>
      <c r="B1301" s="1159" t="s">
        <v>2354</v>
      </c>
      <c r="C1301" s="1159" t="s">
        <v>3167</v>
      </c>
      <c r="D1301" s="1159" t="s">
        <v>2354</v>
      </c>
      <c r="E1301" s="1159" t="s">
        <v>3329</v>
      </c>
      <c r="F1301" s="1159" t="s">
        <v>3431</v>
      </c>
      <c r="G1301" s="1165">
        <v>310371.414040156</v>
      </c>
      <c r="H1301" s="1159"/>
      <c r="I1301" s="1159" t="s">
        <v>3352</v>
      </c>
      <c r="J1301" s="1166"/>
      <c r="K1301" s="1167">
        <v>3.9499999999999998E-5</v>
      </c>
      <c r="L1301" s="1168">
        <v>1270</v>
      </c>
      <c r="M1301" s="1169" t="s">
        <v>3430</v>
      </c>
      <c r="N1301" s="1170">
        <v>2.0744913446827282E-6</v>
      </c>
      <c r="O1301" s="1171">
        <v>6.8202941868078971E-6</v>
      </c>
    </row>
    <row r="1302" spans="1:15" hidden="1">
      <c r="A1302" s="1159" t="s">
        <v>4194</v>
      </c>
      <c r="B1302" s="1159" t="s">
        <v>2354</v>
      </c>
      <c r="C1302" s="1159" t="s">
        <v>3167</v>
      </c>
      <c r="D1302" s="1159" t="s">
        <v>2354</v>
      </c>
      <c r="E1302" s="1159" t="s">
        <v>3329</v>
      </c>
      <c r="F1302" s="1159" t="s">
        <v>1000</v>
      </c>
      <c r="G1302" s="1165">
        <v>15518.5707015104</v>
      </c>
      <c r="H1302" s="1159"/>
      <c r="I1302" s="1159" t="s">
        <v>3352</v>
      </c>
      <c r="J1302" s="1166"/>
      <c r="K1302" s="1167">
        <v>2.03E-4</v>
      </c>
      <c r="L1302" s="1168">
        <v>6500</v>
      </c>
      <c r="M1302" s="1169" t="s">
        <v>3430</v>
      </c>
      <c r="N1302" s="1170">
        <v>5.3306549741404571E-7</v>
      </c>
      <c r="O1302" s="1171">
        <v>1.7453508745208822E-6</v>
      </c>
    </row>
    <row r="1303" spans="1:15" hidden="1">
      <c r="A1303" s="1159" t="s">
        <v>4194</v>
      </c>
      <c r="B1303" s="1159" t="s">
        <v>2354</v>
      </c>
      <c r="C1303" s="1159" t="s">
        <v>3167</v>
      </c>
      <c r="D1303" s="1159" t="s">
        <v>2354</v>
      </c>
      <c r="E1303" s="1159" t="s">
        <v>3329</v>
      </c>
      <c r="F1303" s="1159" t="s">
        <v>991</v>
      </c>
      <c r="G1303" s="1165">
        <v>232778.560516875</v>
      </c>
      <c r="H1303" s="1159"/>
      <c r="I1303" s="1159" t="s">
        <v>3352</v>
      </c>
      <c r="J1303" s="1166"/>
      <c r="K1303" s="1167">
        <v>9.1199999999999994E-5</v>
      </c>
      <c r="L1303" s="1168">
        <v>280</v>
      </c>
      <c r="M1303" s="1169" t="s">
        <v>3430</v>
      </c>
      <c r="N1303" s="1170">
        <v>3.5922837460310548E-6</v>
      </c>
      <c r="O1303" s="1171">
        <v>1.1277651804316392E-6</v>
      </c>
    </row>
    <row r="1304" spans="1:15" hidden="1">
      <c r="A1304" s="1159" t="s">
        <v>4195</v>
      </c>
      <c r="B1304" s="1159" t="s">
        <v>2355</v>
      </c>
      <c r="C1304" s="1159" t="s">
        <v>3168</v>
      </c>
      <c r="D1304" s="1159" t="s">
        <v>2355</v>
      </c>
      <c r="E1304" s="1159" t="s">
        <v>3329</v>
      </c>
      <c r="F1304" s="1159" t="s">
        <v>3431</v>
      </c>
      <c r="G1304" s="1165">
        <v>1061614.22523219</v>
      </c>
      <c r="H1304" s="1172"/>
      <c r="I1304" s="1159" t="s">
        <v>3352</v>
      </c>
      <c r="J1304" s="1166"/>
      <c r="K1304" s="1167"/>
      <c r="L1304" s="1168">
        <v>2200</v>
      </c>
      <c r="M1304" s="1169" t="s">
        <v>3430</v>
      </c>
      <c r="N1304" s="1170" t="s">
        <v>3430</v>
      </c>
      <c r="O1304" s="1171">
        <v>4.0411696456748477E-5</v>
      </c>
    </row>
    <row r="1305" spans="1:15" hidden="1">
      <c r="A1305" s="1159" t="s">
        <v>4195</v>
      </c>
      <c r="B1305" s="1159" t="s">
        <v>2355</v>
      </c>
      <c r="C1305" s="1159" t="s">
        <v>3168</v>
      </c>
      <c r="D1305" s="1159" t="s">
        <v>2355</v>
      </c>
      <c r="E1305" s="1159" t="s">
        <v>3329</v>
      </c>
      <c r="F1305" s="1159" t="s">
        <v>1000</v>
      </c>
      <c r="G1305" s="1165">
        <v>15346.459348046899</v>
      </c>
      <c r="H1305" s="1172"/>
      <c r="I1305" s="1159" t="s">
        <v>3352</v>
      </c>
      <c r="J1305" s="1166"/>
      <c r="K1305" s="1167"/>
      <c r="L1305" s="1168">
        <v>19300</v>
      </c>
      <c r="M1305" s="1169" t="s">
        <v>3430</v>
      </c>
      <c r="N1305" s="1170" t="s">
        <v>3430</v>
      </c>
      <c r="O1305" s="1171">
        <v>5.1248737890651982E-6</v>
      </c>
    </row>
    <row r="1306" spans="1:15" hidden="1">
      <c r="A1306" s="1159" t="s">
        <v>4195</v>
      </c>
      <c r="B1306" s="1159" t="s">
        <v>2355</v>
      </c>
      <c r="C1306" s="1159" t="s">
        <v>3168</v>
      </c>
      <c r="D1306" s="1159" t="s">
        <v>2355</v>
      </c>
      <c r="E1306" s="1159" t="s">
        <v>3329</v>
      </c>
      <c r="F1306" s="1159" t="s">
        <v>991</v>
      </c>
      <c r="G1306" s="1165">
        <v>230196.890234297</v>
      </c>
      <c r="H1306" s="1172"/>
      <c r="I1306" s="1159" t="s">
        <v>3352</v>
      </c>
      <c r="J1306" s="1166"/>
      <c r="K1306" s="1167"/>
      <c r="L1306" s="1168">
        <v>1060</v>
      </c>
      <c r="M1306" s="1169" t="s">
        <v>3430</v>
      </c>
      <c r="N1306" s="1170" t="s">
        <v>3430</v>
      </c>
      <c r="O1306" s="1171">
        <v>4.2220462824325648E-6</v>
      </c>
    </row>
    <row r="1307" spans="1:15" hidden="1">
      <c r="A1307" s="1159" t="s">
        <v>4132</v>
      </c>
      <c r="B1307" s="1159" t="s">
        <v>2356</v>
      </c>
      <c r="C1307" s="1159" t="s">
        <v>3169</v>
      </c>
      <c r="D1307" s="1159" t="s">
        <v>2356</v>
      </c>
      <c r="E1307" s="1159" t="s">
        <v>3329</v>
      </c>
      <c r="F1307" s="1159" t="s">
        <v>1000</v>
      </c>
      <c r="G1307" s="1165">
        <v>15346.459348046899</v>
      </c>
      <c r="H1307" s="1172"/>
      <c r="I1307" s="1159" t="s">
        <v>3352</v>
      </c>
      <c r="J1307" s="1166">
        <v>7.4900000000000005E-7</v>
      </c>
      <c r="K1307" s="1167"/>
      <c r="L1307" s="1168">
        <v>55700</v>
      </c>
      <c r="M1307" s="1169">
        <v>3.4094102685252507E-8</v>
      </c>
      <c r="N1307" s="1170" t="s">
        <v>3430</v>
      </c>
      <c r="O1307" s="1171">
        <v>2.3945132464891421E-6</v>
      </c>
    </row>
    <row r="1308" spans="1:15" hidden="1">
      <c r="A1308" s="1159" t="s">
        <v>4132</v>
      </c>
      <c r="B1308" s="1159" t="s">
        <v>2356</v>
      </c>
      <c r="C1308" s="1159" t="s">
        <v>3169</v>
      </c>
      <c r="D1308" s="1159" t="s">
        <v>2356</v>
      </c>
      <c r="E1308" s="1159" t="s">
        <v>3329</v>
      </c>
      <c r="F1308" s="1159" t="s">
        <v>991</v>
      </c>
      <c r="G1308" s="1165">
        <v>230196.890234297</v>
      </c>
      <c r="H1308" s="1172"/>
      <c r="I1308" s="1159" t="s">
        <v>3352</v>
      </c>
      <c r="J1308" s="1166">
        <v>3.6800000000000001E-7</v>
      </c>
      <c r="K1308" s="1167"/>
      <c r="L1308" s="1168">
        <v>3690</v>
      </c>
      <c r="M1308" s="1169">
        <v>2.5126761927063729E-7</v>
      </c>
      <c r="N1308" s="1170" t="s">
        <v>3430</v>
      </c>
      <c r="O1308" s="1171">
        <v>7.117362665960312E-5</v>
      </c>
    </row>
    <row r="1309" spans="1:15" hidden="1">
      <c r="A1309" s="1159" t="s">
        <v>4132</v>
      </c>
      <c r="B1309" s="1159" t="s">
        <v>2356</v>
      </c>
      <c r="C1309" s="1159" t="s">
        <v>3169</v>
      </c>
      <c r="D1309" s="1159" t="s">
        <v>2356</v>
      </c>
      <c r="E1309" s="1159" t="s">
        <v>3329</v>
      </c>
      <c r="F1309" s="1159" t="s">
        <v>3431</v>
      </c>
      <c r="G1309" s="1165">
        <v>1061614.22523219</v>
      </c>
      <c r="H1309" s="1172"/>
      <c r="I1309" s="1159" t="s">
        <v>3352</v>
      </c>
      <c r="J1309" s="1166">
        <v>1.09E-7</v>
      </c>
      <c r="K1309" s="1167"/>
      <c r="L1309" s="1168">
        <v>8140</v>
      </c>
      <c r="M1309" s="1169">
        <v>3.4322781931349813E-7</v>
      </c>
      <c r="N1309" s="1170" t="s">
        <v>3430</v>
      </c>
      <c r="O1309" s="1171">
        <v>4.7256911099463842E-5</v>
      </c>
    </row>
    <row r="1310" spans="1:15" hidden="1">
      <c r="A1310" s="1159" t="s">
        <v>4196</v>
      </c>
      <c r="B1310" s="1159" t="s">
        <v>2357</v>
      </c>
      <c r="C1310" s="1159" t="s">
        <v>2357</v>
      </c>
      <c r="D1310" s="1159" t="s">
        <v>2357</v>
      </c>
      <c r="E1310" s="1159" t="s">
        <v>3329</v>
      </c>
      <c r="F1310" s="1159" t="s">
        <v>991</v>
      </c>
      <c r="G1310" s="1165">
        <v>6961729757.29807</v>
      </c>
      <c r="H1310" s="1159"/>
      <c r="I1310" s="1159" t="s">
        <v>3359</v>
      </c>
      <c r="J1310" s="1166"/>
      <c r="K1310" s="1167"/>
      <c r="L1310" s="1168">
        <v>1.8499999999999999E-2</v>
      </c>
      <c r="M1310" s="1169" t="s">
        <v>3430</v>
      </c>
      <c r="N1310" s="1170" t="s">
        <v>3430</v>
      </c>
      <c r="O1310" s="1171">
        <v>2.2284688161943152E-6</v>
      </c>
    </row>
    <row r="1311" spans="1:15" hidden="1">
      <c r="A1311" s="1159" t="s">
        <v>4196</v>
      </c>
      <c r="B1311" s="1159" t="s">
        <v>2357</v>
      </c>
      <c r="C1311" s="1159" t="s">
        <v>2357</v>
      </c>
      <c r="D1311" s="1159" t="s">
        <v>2357</v>
      </c>
      <c r="E1311" s="1159"/>
      <c r="F1311" s="1159" t="s">
        <v>3431</v>
      </c>
      <c r="G1311" s="1165">
        <v>0</v>
      </c>
      <c r="H1311" s="1159"/>
      <c r="I1311" s="1159"/>
      <c r="J1311" s="1166"/>
      <c r="K1311" s="1167"/>
      <c r="L1311" s="1168">
        <v>2.86</v>
      </c>
      <c r="M1311" s="1169" t="s">
        <v>3430</v>
      </c>
      <c r="N1311" s="1170" t="s">
        <v>3430</v>
      </c>
      <c r="O1311" s="1171">
        <v>0</v>
      </c>
    </row>
    <row r="1312" spans="1:15" hidden="1">
      <c r="A1312" s="1159" t="s">
        <v>4197</v>
      </c>
      <c r="B1312" s="1159" t="s">
        <v>2358</v>
      </c>
      <c r="C1312" s="1159" t="s">
        <v>3170</v>
      </c>
      <c r="D1312" s="1159" t="s">
        <v>2358</v>
      </c>
      <c r="E1312" s="1159" t="s">
        <v>3329</v>
      </c>
      <c r="F1312" s="1159" t="s">
        <v>3431</v>
      </c>
      <c r="G1312" s="1165">
        <v>310371.414040156</v>
      </c>
      <c r="H1312" s="1159"/>
      <c r="I1312" s="1159" t="s">
        <v>3352</v>
      </c>
      <c r="J1312" s="1166"/>
      <c r="K1312" s="1167">
        <v>1.9400000000000001E-6</v>
      </c>
      <c r="L1312" s="1168">
        <v>5480</v>
      </c>
      <c r="M1312" s="1169" t="s">
        <v>3430</v>
      </c>
      <c r="N1312" s="1170">
        <v>1.0188641034644286E-7</v>
      </c>
      <c r="O1312" s="1171">
        <v>2.9429300900556911E-5</v>
      </c>
    </row>
    <row r="1313" spans="1:15" hidden="1">
      <c r="A1313" s="1159" t="s">
        <v>4197</v>
      </c>
      <c r="B1313" s="1159" t="s">
        <v>2358</v>
      </c>
      <c r="C1313" s="1159" t="s">
        <v>3170</v>
      </c>
      <c r="D1313" s="1159" t="s">
        <v>2358</v>
      </c>
      <c r="E1313" s="1159" t="s">
        <v>3329</v>
      </c>
      <c r="F1313" s="1159" t="s">
        <v>1000</v>
      </c>
      <c r="G1313" s="1165">
        <v>15518.5707015104</v>
      </c>
      <c r="H1313" s="1159"/>
      <c r="I1313" s="1159" t="s">
        <v>3352</v>
      </c>
      <c r="J1313" s="1166"/>
      <c r="K1313" s="1167">
        <v>1.5999999999999999E-5</v>
      </c>
      <c r="L1313" s="1168">
        <v>60500</v>
      </c>
      <c r="M1313" s="1169" t="s">
        <v>3430</v>
      </c>
      <c r="N1313" s="1170">
        <v>4.2015014574506059E-8</v>
      </c>
      <c r="O1313" s="1171">
        <v>1.6245188909002056E-5</v>
      </c>
    </row>
    <row r="1314" spans="1:15" hidden="1">
      <c r="A1314" s="1159" t="s">
        <v>4197</v>
      </c>
      <c r="B1314" s="1159" t="s">
        <v>2358</v>
      </c>
      <c r="C1314" s="1159" t="s">
        <v>3170</v>
      </c>
      <c r="D1314" s="1159" t="s">
        <v>2358</v>
      </c>
      <c r="E1314" s="1159" t="s">
        <v>3329</v>
      </c>
      <c r="F1314" s="1159" t="s">
        <v>991</v>
      </c>
      <c r="G1314" s="1165">
        <v>232778.560516875</v>
      </c>
      <c r="H1314" s="1159"/>
      <c r="I1314" s="1159" t="s">
        <v>3352</v>
      </c>
      <c r="J1314" s="1166"/>
      <c r="K1314" s="1167">
        <v>9.2699999999999993E-6</v>
      </c>
      <c r="L1314" s="1168">
        <v>470</v>
      </c>
      <c r="M1314" s="1169" t="s">
        <v>3430</v>
      </c>
      <c r="N1314" s="1170">
        <v>3.6513673602749862E-7</v>
      </c>
      <c r="O1314" s="1171">
        <v>1.8930344100102514E-6</v>
      </c>
    </row>
    <row r="1315" spans="1:15" hidden="1">
      <c r="A1315" s="1159" t="s">
        <v>3737</v>
      </c>
      <c r="B1315" s="1159" t="s">
        <v>2359</v>
      </c>
      <c r="C1315" s="1159" t="s">
        <v>3171</v>
      </c>
      <c r="D1315" s="1159" t="s">
        <v>2359</v>
      </c>
      <c r="E1315" s="1159" t="s">
        <v>3313</v>
      </c>
      <c r="F1315" s="1159" t="s">
        <v>3431</v>
      </c>
      <c r="G1315" s="1165">
        <v>0</v>
      </c>
      <c r="H1315" s="1159"/>
      <c r="I1315" s="1159"/>
      <c r="J1315" s="1166">
        <v>3.2199999999999997E-8</v>
      </c>
      <c r="K1315" s="1167">
        <v>2.6700000000000001E-8</v>
      </c>
      <c r="L1315" s="1168">
        <v>25.8</v>
      </c>
      <c r="M1315" s="1169">
        <v>0</v>
      </c>
      <c r="N1315" s="1170">
        <v>0</v>
      </c>
      <c r="O1315" s="1171">
        <v>1.3533182165949528E-6</v>
      </c>
    </row>
    <row r="1316" spans="1:15" hidden="1">
      <c r="A1316" s="1159" t="s">
        <v>3737</v>
      </c>
      <c r="B1316" s="1159" t="s">
        <v>2359</v>
      </c>
      <c r="C1316" s="1159" t="s">
        <v>3171</v>
      </c>
      <c r="D1316" s="1159" t="s">
        <v>2359</v>
      </c>
      <c r="E1316" s="1159" t="s">
        <v>3317</v>
      </c>
      <c r="F1316" s="1159" t="s">
        <v>1000</v>
      </c>
      <c r="G1316" s="1165">
        <v>36871.9266251343</v>
      </c>
      <c r="H1316" s="1159"/>
      <c r="I1316" s="1159"/>
      <c r="J1316" s="1166">
        <v>1.04E-6</v>
      </c>
      <c r="K1316" s="1167">
        <v>3.0199999999999998E-7</v>
      </c>
      <c r="L1316" s="1168">
        <v>1870</v>
      </c>
      <c r="M1316" s="1169">
        <v>1.1374136189191362E-7</v>
      </c>
      <c r="N1316" s="1170">
        <v>1.8842372730043677E-9</v>
      </c>
      <c r="O1316" s="1171">
        <v>1.9806987011757316E-6</v>
      </c>
    </row>
    <row r="1317" spans="1:15" hidden="1">
      <c r="A1317" s="1159" t="s">
        <v>3737</v>
      </c>
      <c r="B1317" s="1159" t="s">
        <v>2359</v>
      </c>
      <c r="C1317" s="1159" t="s">
        <v>3171</v>
      </c>
      <c r="D1317" s="1159" t="s">
        <v>2359</v>
      </c>
      <c r="E1317" s="1159" t="s">
        <v>3313</v>
      </c>
      <c r="F1317" s="1159" t="s">
        <v>1000</v>
      </c>
      <c r="G1317" s="1165">
        <v>5184220.1066886596</v>
      </c>
      <c r="H1317" s="1159"/>
      <c r="I1317" s="1159"/>
      <c r="J1317" s="1166">
        <v>1.04E-6</v>
      </c>
      <c r="K1317" s="1167">
        <v>3.0199999999999998E-7</v>
      </c>
      <c r="L1317" s="1168">
        <v>1870</v>
      </c>
      <c r="M1317" s="1169">
        <v>1.5992119459259801E-5</v>
      </c>
      <c r="N1317" s="1170">
        <v>2.6492515175007818E-7</v>
      </c>
      <c r="O1317" s="1171">
        <v>5.3307287501391814E-8</v>
      </c>
    </row>
    <row r="1318" spans="1:15" hidden="1">
      <c r="A1318" s="1159" t="s">
        <v>3737</v>
      </c>
      <c r="B1318" s="1159" t="s">
        <v>2359</v>
      </c>
      <c r="C1318" s="1159" t="s">
        <v>3171</v>
      </c>
      <c r="D1318" s="1159" t="s">
        <v>2359</v>
      </c>
      <c r="E1318" s="1159"/>
      <c r="F1318" s="1159" t="s">
        <v>991</v>
      </c>
      <c r="G1318" s="1165">
        <v>230000000</v>
      </c>
      <c r="H1318" s="1159" t="s">
        <v>3734</v>
      </c>
      <c r="I1318" s="1159" t="s">
        <v>3357</v>
      </c>
      <c r="J1318" s="1166">
        <v>6.3499999999999996E-7</v>
      </c>
      <c r="K1318" s="1167">
        <v>8.7400000000000002E-7</v>
      </c>
      <c r="L1318" s="1168">
        <v>1.61</v>
      </c>
      <c r="M1318" s="1169">
        <v>4.3320236123318669E-4</v>
      </c>
      <c r="N1318" s="1170">
        <v>3.4015126103660702E-5</v>
      </c>
      <c r="O1318" s="1171">
        <v>1.0601795995516623E-7</v>
      </c>
    </row>
    <row r="1319" spans="1:15" hidden="1">
      <c r="A1319" s="1159" t="s">
        <v>4198</v>
      </c>
      <c r="B1319" s="1159" t="s">
        <v>2360</v>
      </c>
      <c r="C1319" s="1159" t="s">
        <v>3172</v>
      </c>
      <c r="D1319" s="1159" t="s">
        <v>2360</v>
      </c>
      <c r="E1319" s="1159" t="s">
        <v>3329</v>
      </c>
      <c r="F1319" s="1159" t="s">
        <v>3431</v>
      </c>
      <c r="G1319" s="1165">
        <v>7396809.4420386199</v>
      </c>
      <c r="H1319" s="1159"/>
      <c r="I1319" s="1159" t="s">
        <v>3352</v>
      </c>
      <c r="J1319" s="1166"/>
      <c r="K1319" s="1167">
        <v>2.4299999999999999E-8</v>
      </c>
      <c r="L1319" s="1168">
        <v>126</v>
      </c>
      <c r="M1319" s="1169" t="s">
        <v>3430</v>
      </c>
      <c r="N1319" s="1170">
        <v>3.0414698857015774E-8</v>
      </c>
      <c r="O1319" s="1171">
        <v>1.6126222502722631E-5</v>
      </c>
    </row>
    <row r="1320" spans="1:15" hidden="1">
      <c r="A1320" s="1159" t="s">
        <v>4198</v>
      </c>
      <c r="B1320" s="1159" t="s">
        <v>2360</v>
      </c>
      <c r="C1320" s="1159" t="s">
        <v>3172</v>
      </c>
      <c r="D1320" s="1159" t="s">
        <v>2360</v>
      </c>
      <c r="E1320" s="1159" t="s">
        <v>3329</v>
      </c>
      <c r="F1320" s="1159" t="s">
        <v>1000</v>
      </c>
      <c r="G1320" s="1165">
        <v>100039.092968125</v>
      </c>
      <c r="H1320" s="1159"/>
      <c r="I1320" s="1159" t="s">
        <v>3352</v>
      </c>
      <c r="J1320" s="1166"/>
      <c r="K1320" s="1167">
        <v>7.5700000000000002E-7</v>
      </c>
      <c r="L1320" s="1168">
        <v>3930</v>
      </c>
      <c r="M1320" s="1169" t="s">
        <v>3430</v>
      </c>
      <c r="N1320" s="1170">
        <v>1.2814404877590302E-8</v>
      </c>
      <c r="O1320" s="1171">
        <v>6.8026788380821078E-6</v>
      </c>
    </row>
    <row r="1321" spans="1:15" hidden="1">
      <c r="A1321" s="1159" t="s">
        <v>4198</v>
      </c>
      <c r="B1321" s="1159" t="s">
        <v>2360</v>
      </c>
      <c r="C1321" s="1159" t="s">
        <v>3172</v>
      </c>
      <c r="D1321" s="1159" t="s">
        <v>2360</v>
      </c>
      <c r="E1321" s="1159" t="s">
        <v>3329</v>
      </c>
      <c r="F1321" s="1159" t="s">
        <v>991</v>
      </c>
      <c r="G1321" s="1165">
        <v>1500586.3947819001</v>
      </c>
      <c r="H1321" s="1159"/>
      <c r="I1321" s="1159" t="s">
        <v>3352</v>
      </c>
      <c r="J1321" s="1166"/>
      <c r="K1321" s="1167">
        <v>4.6000000000000002E-8</v>
      </c>
      <c r="L1321" s="1168">
        <v>46.6</v>
      </c>
      <c r="M1321" s="1169" t="s">
        <v>3430</v>
      </c>
      <c r="N1321" s="1170">
        <v>1.1680236944609591E-8</v>
      </c>
      <c r="O1321" s="1171">
        <v>1.2099421141586166E-6</v>
      </c>
    </row>
    <row r="1322" spans="1:15" hidden="1">
      <c r="A1322" s="1159" t="s">
        <v>4199</v>
      </c>
      <c r="B1322" s="1159" t="s">
        <v>4200</v>
      </c>
      <c r="C1322" s="1159"/>
      <c r="D1322" s="1159"/>
      <c r="E1322" s="1159" t="s">
        <v>3334</v>
      </c>
      <c r="F1322" s="1159" t="s">
        <v>1000</v>
      </c>
      <c r="G1322" s="1165">
        <v>2876780.8213624302</v>
      </c>
      <c r="H1322" s="1159"/>
      <c r="I1322" s="1159"/>
      <c r="J1322" s="1166"/>
      <c r="K1322" s="1167"/>
      <c r="L1322" s="1168"/>
      <c r="M1322" s="1169" t="s">
        <v>3430</v>
      </c>
      <c r="N1322" s="1170" t="s">
        <v>3430</v>
      </c>
      <c r="O1322" s="1171" t="s">
        <v>3430</v>
      </c>
    </row>
    <row r="1323" spans="1:15" hidden="1">
      <c r="A1323" s="1159" t="s">
        <v>4201</v>
      </c>
      <c r="B1323" s="1159" t="s">
        <v>2723</v>
      </c>
      <c r="C1323" s="1159"/>
      <c r="D1323" s="1159"/>
      <c r="E1323" s="1159" t="s">
        <v>3315</v>
      </c>
      <c r="F1323" s="1159" t="s">
        <v>991</v>
      </c>
      <c r="G1323" s="1165">
        <v>319535.73777669301</v>
      </c>
      <c r="H1323" s="1172"/>
      <c r="I1323" s="1159" t="s">
        <v>3352</v>
      </c>
      <c r="J1323" s="1166"/>
      <c r="K1323" s="1167"/>
      <c r="L1323" s="1168"/>
      <c r="M1323" s="1169" t="s">
        <v>3430</v>
      </c>
      <c r="N1323" s="1170" t="s">
        <v>3430</v>
      </c>
      <c r="O1323" s="1171" t="s">
        <v>3430</v>
      </c>
    </row>
    <row r="1324" spans="1:15" hidden="1">
      <c r="A1324" s="1159" t="s">
        <v>4201</v>
      </c>
      <c r="B1324" s="1159" t="s">
        <v>2723</v>
      </c>
      <c r="C1324" s="1159"/>
      <c r="D1324" s="1159"/>
      <c r="E1324" s="1159" t="s">
        <v>3315</v>
      </c>
      <c r="F1324" s="1159" t="s">
        <v>3431</v>
      </c>
      <c r="G1324" s="1165">
        <v>1570292.8686011201</v>
      </c>
      <c r="H1324" s="1172"/>
      <c r="I1324" s="1159" t="s">
        <v>3352</v>
      </c>
      <c r="J1324" s="1166"/>
      <c r="K1324" s="1167"/>
      <c r="L1324" s="1168"/>
      <c r="M1324" s="1169" t="s">
        <v>3430</v>
      </c>
      <c r="N1324" s="1170" t="s">
        <v>3430</v>
      </c>
      <c r="O1324" s="1171" t="s">
        <v>3430</v>
      </c>
    </row>
    <row r="1325" spans="1:15" hidden="1">
      <c r="A1325" s="1159" t="s">
        <v>4201</v>
      </c>
      <c r="B1325" s="1159" t="s">
        <v>2723</v>
      </c>
      <c r="C1325" s="1159"/>
      <c r="D1325" s="1159"/>
      <c r="E1325" s="1159" t="s">
        <v>3315</v>
      </c>
      <c r="F1325" s="1159" t="s">
        <v>1000</v>
      </c>
      <c r="G1325" s="1165">
        <v>21302.382517604201</v>
      </c>
      <c r="H1325" s="1172"/>
      <c r="I1325" s="1159" t="s">
        <v>3352</v>
      </c>
      <c r="J1325" s="1166"/>
      <c r="K1325" s="1167"/>
      <c r="L1325" s="1168"/>
      <c r="M1325" s="1169" t="s">
        <v>3430</v>
      </c>
      <c r="N1325" s="1170" t="s">
        <v>3430</v>
      </c>
      <c r="O1325" s="1171" t="s">
        <v>3430</v>
      </c>
    </row>
    <row r="1326" spans="1:15" hidden="1">
      <c r="A1326" s="1159" t="s">
        <v>4202</v>
      </c>
      <c r="B1326" s="1159" t="s">
        <v>2812</v>
      </c>
      <c r="C1326" s="1159" t="s">
        <v>3173</v>
      </c>
      <c r="D1326" s="1159" t="s">
        <v>2812</v>
      </c>
      <c r="E1326" s="1159"/>
      <c r="F1326" s="1159" t="s">
        <v>991</v>
      </c>
      <c r="G1326" s="1165">
        <v>88205573.285527304</v>
      </c>
      <c r="H1326" s="1159"/>
      <c r="I1326" s="1159"/>
      <c r="J1326" s="1166"/>
      <c r="K1326" s="1167"/>
      <c r="L1326" s="1168">
        <v>0.122</v>
      </c>
      <c r="M1326" s="1169" t="s">
        <v>3430</v>
      </c>
      <c r="N1326" s="1170" t="s">
        <v>3430</v>
      </c>
      <c r="O1326" s="1171">
        <v>1.8619736460152927E-7</v>
      </c>
    </row>
    <row r="1327" spans="1:15">
      <c r="A1327" s="1159" t="s">
        <v>4203</v>
      </c>
      <c r="B1327" s="1159" t="s">
        <v>2724</v>
      </c>
      <c r="C1327" s="1159" t="s">
        <v>2724</v>
      </c>
      <c r="D1327" s="1159"/>
      <c r="E1327" s="1159" t="s">
        <v>3325</v>
      </c>
      <c r="F1327" s="1159" t="s">
        <v>991</v>
      </c>
      <c r="G1327" s="1165">
        <v>9534207595.2527809</v>
      </c>
      <c r="H1327" s="1159"/>
      <c r="I1327" s="1159" t="s">
        <v>3358</v>
      </c>
      <c r="J1327" s="1166"/>
      <c r="K1327" s="1167"/>
      <c r="L1327" s="1168"/>
      <c r="M1327" s="1169" t="s">
        <v>3430</v>
      </c>
      <c r="N1327" s="1170" t="s">
        <v>3430</v>
      </c>
      <c r="O1327" s="1171" t="s">
        <v>3430</v>
      </c>
    </row>
    <row r="1328" spans="1:15" hidden="1">
      <c r="A1328" s="1159" t="s">
        <v>4204</v>
      </c>
      <c r="B1328" s="1159" t="s">
        <v>2361</v>
      </c>
      <c r="C1328" s="1159" t="s">
        <v>2361</v>
      </c>
      <c r="D1328" s="1159" t="s">
        <v>2361</v>
      </c>
      <c r="E1328" s="1159"/>
      <c r="F1328" s="1159" t="s">
        <v>991</v>
      </c>
      <c r="G1328" s="1165">
        <v>1279574903.8480899</v>
      </c>
      <c r="H1328" s="1159"/>
      <c r="I1328" s="1159"/>
      <c r="J1328" s="1166"/>
      <c r="K1328" s="1167">
        <v>2.8900000000000001E-8</v>
      </c>
      <c r="L1328" s="1168">
        <v>0.109</v>
      </c>
      <c r="M1328" s="1169" t="s">
        <v>3430</v>
      </c>
      <c r="N1328" s="1170">
        <v>6.2574353771731644E-6</v>
      </c>
      <c r="O1328" s="1171">
        <v>2.4132920587545048E-6</v>
      </c>
    </row>
    <row r="1329" spans="1:15" hidden="1">
      <c r="A1329" s="1159" t="s">
        <v>4204</v>
      </c>
      <c r="B1329" s="1159" t="s">
        <v>2361</v>
      </c>
      <c r="C1329" s="1159" t="s">
        <v>2361</v>
      </c>
      <c r="D1329" s="1159" t="s">
        <v>2361</v>
      </c>
      <c r="E1329" s="1159"/>
      <c r="F1329" s="1159" t="s">
        <v>3431</v>
      </c>
      <c r="G1329" s="1165"/>
      <c r="H1329" s="1159"/>
      <c r="I1329" s="1159"/>
      <c r="J1329" s="1166"/>
      <c r="K1329" s="1167">
        <v>7.6199999999999997E-9</v>
      </c>
      <c r="L1329" s="1168">
        <v>0.94299999999999995</v>
      </c>
      <c r="M1329" s="1169" t="s">
        <v>3430</v>
      </c>
      <c r="N1329" s="1170">
        <v>0</v>
      </c>
      <c r="O1329" s="1171">
        <v>0</v>
      </c>
    </row>
    <row r="1330" spans="1:15" hidden="1">
      <c r="A1330" s="1159" t="s">
        <v>4204</v>
      </c>
      <c r="B1330" s="1159" t="s">
        <v>2361</v>
      </c>
      <c r="C1330" s="1159" t="s">
        <v>2361</v>
      </c>
      <c r="D1330" s="1159" t="s">
        <v>2361</v>
      </c>
      <c r="E1330" s="1159"/>
      <c r="F1330" s="1159" t="s">
        <v>1000</v>
      </c>
      <c r="G1330" s="1165"/>
      <c r="H1330" s="1159"/>
      <c r="I1330" s="1159"/>
      <c r="J1330" s="1166"/>
      <c r="K1330" s="1167">
        <v>3.7499999999999998E-8</v>
      </c>
      <c r="L1330" s="1168">
        <v>5.52</v>
      </c>
      <c r="M1330" s="1169" t="s">
        <v>3430</v>
      </c>
      <c r="N1330" s="1170">
        <v>0</v>
      </c>
      <c r="O1330" s="1171">
        <v>0</v>
      </c>
    </row>
    <row r="1331" spans="1:15" hidden="1">
      <c r="A1331" s="1159" t="s">
        <v>4205</v>
      </c>
      <c r="B1331" s="1159" t="s">
        <v>2362</v>
      </c>
      <c r="C1331" s="1159" t="s">
        <v>2362</v>
      </c>
      <c r="D1331" s="1159" t="s">
        <v>2362</v>
      </c>
      <c r="E1331" s="1159"/>
      <c r="F1331" s="1159" t="s">
        <v>991</v>
      </c>
      <c r="G1331" s="1165">
        <v>913345184.24254799</v>
      </c>
      <c r="H1331" s="1159"/>
      <c r="I1331" s="1159"/>
      <c r="J1331" s="1166"/>
      <c r="K1331" s="1167"/>
      <c r="L1331" s="1168">
        <v>0.13600000000000001</v>
      </c>
      <c r="M1331" s="1169" t="s">
        <v>3430</v>
      </c>
      <c r="N1331" s="1170" t="s">
        <v>3430</v>
      </c>
      <c r="O1331" s="1171">
        <v>2.1492727069121137E-6</v>
      </c>
    </row>
    <row r="1332" spans="1:15" hidden="1">
      <c r="A1332" s="1159" t="s">
        <v>4206</v>
      </c>
      <c r="B1332" s="1159" t="s">
        <v>2363</v>
      </c>
      <c r="C1332" s="1159" t="s">
        <v>3174</v>
      </c>
      <c r="D1332" s="1159" t="s">
        <v>2363</v>
      </c>
      <c r="E1332" s="1159" t="s">
        <v>3329</v>
      </c>
      <c r="F1332" s="1159" t="s">
        <v>1000</v>
      </c>
      <c r="G1332" s="1165">
        <v>15346.459348046899</v>
      </c>
      <c r="H1332" s="1172"/>
      <c r="I1332" s="1159" t="s">
        <v>3352</v>
      </c>
      <c r="J1332" s="1166"/>
      <c r="K1332" s="1167"/>
      <c r="L1332" s="1168">
        <v>53800</v>
      </c>
      <c r="M1332" s="1169" t="s">
        <v>3430</v>
      </c>
      <c r="N1332" s="1170" t="s">
        <v>3430</v>
      </c>
      <c r="O1332" s="1171">
        <v>1.4285917608896769E-5</v>
      </c>
    </row>
    <row r="1333" spans="1:15" hidden="1">
      <c r="A1333" s="1159" t="s">
        <v>4206</v>
      </c>
      <c r="B1333" s="1159" t="s">
        <v>2363</v>
      </c>
      <c r="C1333" s="1159" t="s">
        <v>3174</v>
      </c>
      <c r="D1333" s="1159" t="s">
        <v>2363</v>
      </c>
      <c r="E1333" s="1159" t="s">
        <v>3329</v>
      </c>
      <c r="F1333" s="1159" t="s">
        <v>3431</v>
      </c>
      <c r="G1333" s="1165">
        <v>1061614.22523219</v>
      </c>
      <c r="H1333" s="1172"/>
      <c r="I1333" s="1159" t="s">
        <v>3352</v>
      </c>
      <c r="J1333" s="1166"/>
      <c r="K1333" s="1167"/>
      <c r="L1333" s="1168">
        <v>425</v>
      </c>
      <c r="M1333" s="1169" t="s">
        <v>3430</v>
      </c>
      <c r="N1333" s="1170" t="s">
        <v>3430</v>
      </c>
      <c r="O1333" s="1171">
        <v>7.8068049973264098E-6</v>
      </c>
    </row>
    <row r="1334" spans="1:15" hidden="1">
      <c r="A1334" s="1159" t="s">
        <v>4206</v>
      </c>
      <c r="B1334" s="1159" t="s">
        <v>2363</v>
      </c>
      <c r="C1334" s="1159" t="s">
        <v>3174</v>
      </c>
      <c r="D1334" s="1159" t="s">
        <v>2363</v>
      </c>
      <c r="E1334" s="1159" t="s">
        <v>3329</v>
      </c>
      <c r="F1334" s="1159" t="s">
        <v>991</v>
      </c>
      <c r="G1334" s="1165">
        <v>230196.890234297</v>
      </c>
      <c r="H1334" s="1172"/>
      <c r="I1334" s="1159" t="s">
        <v>3352</v>
      </c>
      <c r="J1334" s="1166"/>
      <c r="K1334" s="1167"/>
      <c r="L1334" s="1168">
        <v>956</v>
      </c>
      <c r="M1334" s="1169" t="s">
        <v>3430</v>
      </c>
      <c r="N1334" s="1170" t="s">
        <v>3430</v>
      </c>
      <c r="O1334" s="1171">
        <v>3.8078077792505021E-6</v>
      </c>
    </row>
    <row r="1335" spans="1:15" hidden="1">
      <c r="A1335" s="1159" t="s">
        <v>3555</v>
      </c>
      <c r="B1335" s="1159" t="s">
        <v>348</v>
      </c>
      <c r="C1335" s="1159" t="s">
        <v>3176</v>
      </c>
      <c r="D1335" s="1159" t="s">
        <v>348</v>
      </c>
      <c r="E1335" s="1159" t="s">
        <v>3313</v>
      </c>
      <c r="F1335" s="1159" t="s">
        <v>3431</v>
      </c>
      <c r="G1335" s="1165">
        <v>66222.8</v>
      </c>
      <c r="H1335" s="1159"/>
      <c r="I1335" s="1159"/>
      <c r="J1335" s="1166">
        <v>1.9700000000000001E-5</v>
      </c>
      <c r="K1335" s="1167">
        <v>1.11E-6</v>
      </c>
      <c r="L1335" s="1168">
        <v>7660</v>
      </c>
      <c r="M1335" s="1169">
        <v>3.8695727802206073E-6</v>
      </c>
      <c r="N1335" s="1170">
        <v>1.2438366088750509E-8</v>
      </c>
      <c r="O1335" s="1171">
        <v>1.0452273685053019E-7</v>
      </c>
    </row>
    <row r="1336" spans="1:15" hidden="1">
      <c r="A1336" s="1159" t="s">
        <v>3555</v>
      </c>
      <c r="B1336" s="1159" t="s">
        <v>348</v>
      </c>
      <c r="C1336" s="1159" t="s">
        <v>2364</v>
      </c>
      <c r="D1336" s="1159" t="s">
        <v>348</v>
      </c>
      <c r="E1336" s="1159" t="s">
        <v>3320</v>
      </c>
      <c r="F1336" s="1159" t="s">
        <v>3431</v>
      </c>
      <c r="G1336" s="1165">
        <v>1925330.02919625</v>
      </c>
      <c r="H1336" s="1159"/>
      <c r="I1336" s="1159"/>
      <c r="J1336" s="1166">
        <v>1.9700000000000001E-5</v>
      </c>
      <c r="K1336" s="1167">
        <v>1.11E-6</v>
      </c>
      <c r="L1336" s="1168">
        <v>7660</v>
      </c>
      <c r="M1336" s="1169">
        <v>1.1250210915151813E-4</v>
      </c>
      <c r="N1336" s="1170">
        <v>3.6162710946694585E-7</v>
      </c>
      <c r="O1336" s="1171">
        <v>4.7657194458743549E-5</v>
      </c>
    </row>
    <row r="1337" spans="1:15" hidden="1">
      <c r="A1337" s="1159" t="s">
        <v>3555</v>
      </c>
      <c r="B1337" s="1159" t="s">
        <v>348</v>
      </c>
      <c r="C1337" s="1159" t="s">
        <v>2364</v>
      </c>
      <c r="D1337" s="1159" t="s">
        <v>348</v>
      </c>
      <c r="E1337" s="1159" t="s">
        <v>3317</v>
      </c>
      <c r="F1337" s="1159" t="s">
        <v>1000</v>
      </c>
      <c r="G1337" s="1165">
        <v>1044264.01917806</v>
      </c>
      <c r="H1337" s="1159"/>
      <c r="I1337" s="1159"/>
      <c r="J1337" s="1166">
        <v>3.8300000000000003E-5</v>
      </c>
      <c r="K1337" s="1167">
        <v>2.1500000000000002E-6</v>
      </c>
      <c r="L1337" s="1168">
        <v>14900</v>
      </c>
      <c r="M1337" s="1169">
        <v>1.1863104120706461E-4</v>
      </c>
      <c r="N1337" s="1170">
        <v>3.7991075733953402E-7</v>
      </c>
      <c r="O1337" s="1171">
        <v>6.9196581474614138E-5</v>
      </c>
    </row>
    <row r="1338" spans="1:15" hidden="1">
      <c r="A1338" s="1159" t="s">
        <v>3555</v>
      </c>
      <c r="B1338" s="1159" t="s">
        <v>348</v>
      </c>
      <c r="C1338" s="1159" t="s">
        <v>2364</v>
      </c>
      <c r="D1338" s="1159" t="s">
        <v>348</v>
      </c>
      <c r="E1338" s="1159" t="s">
        <v>3328</v>
      </c>
      <c r="F1338" s="1159" t="s">
        <v>3431</v>
      </c>
      <c r="G1338" s="1165">
        <v>5389065.5455061896</v>
      </c>
      <c r="H1338" s="1159"/>
      <c r="I1338" s="1159" t="s">
        <v>3365</v>
      </c>
      <c r="J1338" s="1166">
        <v>1.9700000000000001E-5</v>
      </c>
      <c r="K1338" s="1167">
        <v>1.11E-6</v>
      </c>
      <c r="L1338" s="1168">
        <v>7660</v>
      </c>
      <c r="M1338" s="1169">
        <v>3.1489730645209007E-4</v>
      </c>
      <c r="N1338" s="1170">
        <v>1.0122068250100864E-6</v>
      </c>
      <c r="O1338" s="1171">
        <v>3.5779682009271069E-3</v>
      </c>
    </row>
    <row r="1339" spans="1:15" hidden="1">
      <c r="A1339" s="1159" t="s">
        <v>3555</v>
      </c>
      <c r="B1339" s="1159" t="s">
        <v>348</v>
      </c>
      <c r="C1339" s="1159" t="s">
        <v>3176</v>
      </c>
      <c r="D1339" s="1159" t="s">
        <v>348</v>
      </c>
      <c r="E1339" s="1159" t="s">
        <v>3313</v>
      </c>
      <c r="F1339" s="1159" t="s">
        <v>1000</v>
      </c>
      <c r="G1339" s="1165">
        <v>4980340.5640072301</v>
      </c>
      <c r="H1339" s="1159"/>
      <c r="I1339" s="1159"/>
      <c r="J1339" s="1166">
        <v>3.8300000000000003E-5</v>
      </c>
      <c r="K1339" s="1167">
        <v>2.1500000000000002E-6</v>
      </c>
      <c r="L1339" s="1168">
        <v>14900</v>
      </c>
      <c r="M1339" s="1169">
        <v>5.6577932000280331E-4</v>
      </c>
      <c r="N1339" s="1170">
        <v>1.8118837006086337E-6</v>
      </c>
      <c r="O1339" s="1171">
        <v>1.4589913379938245E-6</v>
      </c>
    </row>
    <row r="1340" spans="1:15" hidden="1">
      <c r="A1340" s="1159" t="s">
        <v>3555</v>
      </c>
      <c r="B1340" s="1159" t="s">
        <v>2364</v>
      </c>
      <c r="C1340" s="1159" t="s">
        <v>3175</v>
      </c>
      <c r="D1340" s="1159" t="s">
        <v>348</v>
      </c>
      <c r="E1340" s="1159"/>
      <c r="F1340" s="1159" t="s">
        <v>991</v>
      </c>
      <c r="G1340" s="1165">
        <v>20282618.098332699</v>
      </c>
      <c r="H1340" s="1159"/>
      <c r="I1340" s="1159"/>
      <c r="J1340" s="1166">
        <v>5.1799999999999999E-5</v>
      </c>
      <c r="K1340" s="1167">
        <v>2.9100000000000001E-6</v>
      </c>
      <c r="L1340" s="1168">
        <v>6110</v>
      </c>
      <c r="M1340" s="1169">
        <v>3.1163270325462117E-3</v>
      </c>
      <c r="N1340" s="1170">
        <v>9.9873396372106585E-6</v>
      </c>
      <c r="O1340" s="1171">
        <v>8.4520032195234906E-6</v>
      </c>
    </row>
    <row r="1341" spans="1:15" hidden="1">
      <c r="A1341" s="1159" t="s">
        <v>4207</v>
      </c>
      <c r="B1341" s="1159" t="s">
        <v>2365</v>
      </c>
      <c r="C1341" s="1159" t="s">
        <v>3177</v>
      </c>
      <c r="D1341" s="1159" t="s">
        <v>2365</v>
      </c>
      <c r="E1341" s="1159" t="s">
        <v>3329</v>
      </c>
      <c r="F1341" s="1159" t="s">
        <v>3431</v>
      </c>
      <c r="G1341" s="1165">
        <v>12691.2637041667</v>
      </c>
      <c r="H1341" s="1159"/>
      <c r="I1341" s="1159" t="s">
        <v>3352</v>
      </c>
      <c r="J1341" s="1166"/>
      <c r="K1341" s="1167"/>
      <c r="L1341" s="1168">
        <v>216</v>
      </c>
      <c r="M1341" s="1169" t="s">
        <v>3430</v>
      </c>
      <c r="N1341" s="1170" t="s">
        <v>3430</v>
      </c>
      <c r="O1341" s="1171">
        <v>4.743253014799778E-8</v>
      </c>
    </row>
    <row r="1342" spans="1:15" hidden="1">
      <c r="A1342" s="1159" t="s">
        <v>4207</v>
      </c>
      <c r="B1342" s="1159" t="s">
        <v>2365</v>
      </c>
      <c r="C1342" s="1159" t="s">
        <v>3177</v>
      </c>
      <c r="D1342" s="1159" t="s">
        <v>2365</v>
      </c>
      <c r="E1342" s="1159" t="s">
        <v>3329</v>
      </c>
      <c r="F1342" s="1159" t="s">
        <v>991</v>
      </c>
      <c r="G1342" s="1165">
        <v>2572.5534536197902</v>
      </c>
      <c r="H1342" s="1159"/>
      <c r="I1342" s="1159" t="s">
        <v>3352</v>
      </c>
      <c r="J1342" s="1166"/>
      <c r="K1342" s="1167"/>
      <c r="L1342" s="1168">
        <v>157</v>
      </c>
      <c r="M1342" s="1169" t="s">
        <v>3430</v>
      </c>
      <c r="N1342" s="1170" t="s">
        <v>3430</v>
      </c>
      <c r="O1342" s="1171">
        <v>6.988463995350489E-9</v>
      </c>
    </row>
    <row r="1343" spans="1:15" hidden="1">
      <c r="A1343" s="1159" t="s">
        <v>4207</v>
      </c>
      <c r="B1343" s="1159" t="s">
        <v>2365</v>
      </c>
      <c r="C1343" s="1159" t="s">
        <v>3177</v>
      </c>
      <c r="D1343" s="1159" t="s">
        <v>2365</v>
      </c>
      <c r="E1343" s="1159" t="s">
        <v>3329</v>
      </c>
      <c r="F1343" s="1159" t="s">
        <v>1000</v>
      </c>
      <c r="G1343" s="1165">
        <v>171.503563619792</v>
      </c>
      <c r="H1343" s="1159"/>
      <c r="I1343" s="1159" t="s">
        <v>3352</v>
      </c>
      <c r="J1343" s="1166"/>
      <c r="K1343" s="1167"/>
      <c r="L1343" s="1168">
        <v>652</v>
      </c>
      <c r="M1343" s="1169" t="s">
        <v>3430</v>
      </c>
      <c r="N1343" s="1170" t="s">
        <v>3430</v>
      </c>
      <c r="O1343" s="1171">
        <v>1.9348104145086085E-9</v>
      </c>
    </row>
    <row r="1344" spans="1:15" hidden="1">
      <c r="A1344" s="1159" t="s">
        <v>4208</v>
      </c>
      <c r="B1344" s="1159" t="s">
        <v>4209</v>
      </c>
      <c r="C1344" s="1159" t="s">
        <v>694</v>
      </c>
      <c r="D1344" s="1159"/>
      <c r="E1344" s="1159" t="s">
        <v>3347</v>
      </c>
      <c r="F1344" s="1159" t="s">
        <v>991</v>
      </c>
      <c r="G1344" s="1165">
        <v>129697770187.09</v>
      </c>
      <c r="H1344" s="1159" t="s">
        <v>3844</v>
      </c>
      <c r="I1344" s="1159"/>
      <c r="J1344" s="1166"/>
      <c r="K1344" s="1167"/>
      <c r="L1344" s="1168"/>
      <c r="M1344" s="1169" t="s">
        <v>3430</v>
      </c>
      <c r="N1344" s="1170" t="s">
        <v>3430</v>
      </c>
      <c r="O1344" s="1171" t="s">
        <v>3430</v>
      </c>
    </row>
    <row r="1345" spans="1:15">
      <c r="A1345" s="1159" t="s">
        <v>4210</v>
      </c>
      <c r="B1345" s="1159" t="s">
        <v>518</v>
      </c>
      <c r="C1345" s="1159" t="s">
        <v>3178</v>
      </c>
      <c r="D1345" s="1159"/>
      <c r="E1345" s="1159"/>
      <c r="F1345" s="1159" t="s">
        <v>991</v>
      </c>
      <c r="G1345" s="1165">
        <v>9951290000</v>
      </c>
      <c r="H1345" s="1159"/>
      <c r="I1345" s="1159" t="s">
        <v>3368</v>
      </c>
      <c r="J1345" s="1166"/>
      <c r="K1345" s="1167"/>
      <c r="L1345" s="1168"/>
      <c r="M1345" s="1169" t="s">
        <v>3430</v>
      </c>
      <c r="N1345" s="1170" t="s">
        <v>3430</v>
      </c>
      <c r="O1345" s="1171" t="s">
        <v>3430</v>
      </c>
    </row>
    <row r="1346" spans="1:15" hidden="1">
      <c r="A1346" s="1159" t="s">
        <v>4211</v>
      </c>
      <c r="B1346" s="1159" t="s">
        <v>2725</v>
      </c>
      <c r="C1346" s="1159" t="s">
        <v>3179</v>
      </c>
      <c r="D1346" s="1159"/>
      <c r="E1346" s="1159"/>
      <c r="F1346" s="1159" t="s">
        <v>991</v>
      </c>
      <c r="G1346" s="1165">
        <v>734409535.12016797</v>
      </c>
      <c r="H1346" s="1159"/>
      <c r="I1346" s="1159"/>
      <c r="J1346" s="1166"/>
      <c r="K1346" s="1167"/>
      <c r="L1346" s="1168"/>
      <c r="M1346" s="1169" t="s">
        <v>3430</v>
      </c>
      <c r="N1346" s="1170" t="s">
        <v>3430</v>
      </c>
      <c r="O1346" s="1171" t="s">
        <v>3430</v>
      </c>
    </row>
    <row r="1347" spans="1:15" hidden="1">
      <c r="A1347" s="1159" t="s">
        <v>4212</v>
      </c>
      <c r="B1347" s="1159" t="s">
        <v>2842</v>
      </c>
      <c r="C1347" s="1159"/>
      <c r="D1347" s="1159" t="s">
        <v>4213</v>
      </c>
      <c r="E1347" s="1159"/>
      <c r="F1347" s="1159" t="s">
        <v>1000</v>
      </c>
      <c r="G1347" s="1165">
        <v>586526.78056138405</v>
      </c>
      <c r="H1347" s="1159"/>
      <c r="I1347" s="1159"/>
      <c r="J1347" s="1166"/>
      <c r="K1347" s="1167"/>
      <c r="L1347" s="1168">
        <v>14700</v>
      </c>
      <c r="M1347" s="1169" t="s">
        <v>3430</v>
      </c>
      <c r="N1347" s="1170" t="s">
        <v>3430</v>
      </c>
      <c r="O1347" s="1171">
        <v>1.4918420815709916E-4</v>
      </c>
    </row>
    <row r="1348" spans="1:15" hidden="1">
      <c r="A1348" s="1159" t="s">
        <v>4214</v>
      </c>
      <c r="B1348" s="1159" t="s">
        <v>2366</v>
      </c>
      <c r="C1348" s="1159" t="s">
        <v>3180</v>
      </c>
      <c r="D1348" s="1159" t="s">
        <v>2366</v>
      </c>
      <c r="E1348" s="1159" t="s">
        <v>3329</v>
      </c>
      <c r="F1348" s="1159" t="s">
        <v>1000</v>
      </c>
      <c r="G1348" s="1165">
        <v>2595.4079471093801</v>
      </c>
      <c r="H1348" s="1159"/>
      <c r="I1348" s="1159" t="s">
        <v>3352</v>
      </c>
      <c r="J1348" s="1166"/>
      <c r="K1348" s="1167">
        <v>1.5600000000000001E-6</v>
      </c>
      <c r="L1348" s="1168">
        <v>51100</v>
      </c>
      <c r="M1348" s="1169" t="s">
        <v>3430</v>
      </c>
      <c r="N1348" s="1170">
        <v>6.8511432013598243E-10</v>
      </c>
      <c r="O1348" s="1171">
        <v>2.2947966243587232E-6</v>
      </c>
    </row>
    <row r="1349" spans="1:15" hidden="1">
      <c r="A1349" s="1159" t="s">
        <v>4214</v>
      </c>
      <c r="B1349" s="1159" t="s">
        <v>2366</v>
      </c>
      <c r="C1349" s="1159" t="s">
        <v>3180</v>
      </c>
      <c r="D1349" s="1159" t="s">
        <v>2366</v>
      </c>
      <c r="E1349" s="1159" t="s">
        <v>3329</v>
      </c>
      <c r="F1349" s="1159" t="s">
        <v>3431</v>
      </c>
      <c r="G1349" s="1165">
        <v>152797.68810156299</v>
      </c>
      <c r="H1349" s="1159"/>
      <c r="I1349" s="1159" t="s">
        <v>3352</v>
      </c>
      <c r="J1349" s="1166"/>
      <c r="K1349" s="1167">
        <v>2.55E-8</v>
      </c>
      <c r="L1349" s="1168">
        <v>832</v>
      </c>
      <c r="M1349" s="1169" t="s">
        <v>3430</v>
      </c>
      <c r="N1349" s="1170">
        <v>6.5931017830376715E-10</v>
      </c>
      <c r="O1349" s="1171">
        <v>2.1996712655657203E-6</v>
      </c>
    </row>
    <row r="1350" spans="1:15" hidden="1">
      <c r="A1350" s="1159" t="s">
        <v>4214</v>
      </c>
      <c r="B1350" s="1159" t="s">
        <v>2366</v>
      </c>
      <c r="C1350" s="1159" t="s">
        <v>3180</v>
      </c>
      <c r="D1350" s="1159" t="s">
        <v>2366</v>
      </c>
      <c r="E1350" s="1159" t="s">
        <v>3329</v>
      </c>
      <c r="F1350" s="1159" t="s">
        <v>991</v>
      </c>
      <c r="G1350" s="1165">
        <v>38931.119208333301</v>
      </c>
      <c r="H1350" s="1159"/>
      <c r="I1350" s="1159" t="s">
        <v>3352</v>
      </c>
      <c r="J1350" s="1166"/>
      <c r="K1350" s="1167">
        <v>6.6300000000000005E-7</v>
      </c>
      <c r="L1350" s="1168">
        <v>1530</v>
      </c>
      <c r="M1350" s="1169" t="s">
        <v>3430</v>
      </c>
      <c r="N1350" s="1170">
        <v>4.3676037910567772E-9</v>
      </c>
      <c r="O1350" s="1171">
        <v>1.030637622922161E-6</v>
      </c>
    </row>
    <row r="1351" spans="1:15" hidden="1">
      <c r="A1351" s="1159" t="s">
        <v>4215</v>
      </c>
      <c r="B1351" s="1159" t="s">
        <v>2367</v>
      </c>
      <c r="C1351" s="1159" t="s">
        <v>2367</v>
      </c>
      <c r="D1351" s="1159" t="s">
        <v>2367</v>
      </c>
      <c r="E1351" s="1159"/>
      <c r="F1351" s="1159" t="s">
        <v>991</v>
      </c>
      <c r="G1351" s="1165">
        <v>5366475.7552835904</v>
      </c>
      <c r="H1351" s="1159"/>
      <c r="I1351" s="1159"/>
      <c r="J1351" s="1166"/>
      <c r="K1351" s="1167"/>
      <c r="L1351" s="1168">
        <v>9.2499999999999999E-2</v>
      </c>
      <c r="M1351" s="1169" t="s">
        <v>3430</v>
      </c>
      <c r="N1351" s="1170" t="s">
        <v>3430</v>
      </c>
      <c r="O1351" s="1171">
        <v>8.5891181433576343E-9</v>
      </c>
    </row>
    <row r="1352" spans="1:15" hidden="1">
      <c r="A1352" s="1159" t="s">
        <v>4216</v>
      </c>
      <c r="B1352" s="1159" t="s">
        <v>2368</v>
      </c>
      <c r="C1352" s="1159" t="s">
        <v>3181</v>
      </c>
      <c r="D1352" s="1159" t="s">
        <v>2368</v>
      </c>
      <c r="E1352" s="1159"/>
      <c r="F1352" s="1159" t="s">
        <v>991</v>
      </c>
      <c r="G1352" s="1165">
        <v>21590391.542359401</v>
      </c>
      <c r="H1352" s="1159"/>
      <c r="I1352" s="1159"/>
      <c r="J1352" s="1166"/>
      <c r="K1352" s="1167"/>
      <c r="L1352" s="1168">
        <v>0.126</v>
      </c>
      <c r="M1352" s="1169" t="s">
        <v>3430</v>
      </c>
      <c r="N1352" s="1170" t="s">
        <v>3430</v>
      </c>
      <c r="O1352" s="1171">
        <v>4.7070491765572603E-8</v>
      </c>
    </row>
    <row r="1353" spans="1:15" hidden="1">
      <c r="A1353" s="1159" t="s">
        <v>4217</v>
      </c>
      <c r="B1353" s="1159" t="s">
        <v>2369</v>
      </c>
      <c r="C1353" s="1159" t="s">
        <v>3182</v>
      </c>
      <c r="D1353" s="1159" t="s">
        <v>2369</v>
      </c>
      <c r="E1353" s="1159" t="s">
        <v>3329</v>
      </c>
      <c r="F1353" s="1159" t="s">
        <v>1000</v>
      </c>
      <c r="G1353" s="1165">
        <v>15518.5707015104</v>
      </c>
      <c r="H1353" s="1172"/>
      <c r="I1353" s="1159" t="s">
        <v>3352</v>
      </c>
      <c r="J1353" s="1166"/>
      <c r="K1353" s="1167"/>
      <c r="L1353" s="1168">
        <v>4940</v>
      </c>
      <c r="M1353" s="1169" t="s">
        <v>3430</v>
      </c>
      <c r="N1353" s="1170" t="s">
        <v>3430</v>
      </c>
      <c r="O1353" s="1171">
        <v>1.3264666646358705E-6</v>
      </c>
    </row>
    <row r="1354" spans="1:15" hidden="1">
      <c r="A1354" s="1159" t="s">
        <v>4217</v>
      </c>
      <c r="B1354" s="1159" t="s">
        <v>2369</v>
      </c>
      <c r="C1354" s="1159" t="s">
        <v>3182</v>
      </c>
      <c r="D1354" s="1159" t="s">
        <v>2369</v>
      </c>
      <c r="E1354" s="1159" t="s">
        <v>3329</v>
      </c>
      <c r="F1354" s="1159" t="s">
        <v>3431</v>
      </c>
      <c r="G1354" s="1165">
        <v>310371.414040156</v>
      </c>
      <c r="H1354" s="1172"/>
      <c r="I1354" s="1159" t="s">
        <v>3352</v>
      </c>
      <c r="J1354" s="1166"/>
      <c r="K1354" s="1167"/>
      <c r="L1354" s="1168">
        <v>18</v>
      </c>
      <c r="M1354" s="1169" t="s">
        <v>3430</v>
      </c>
      <c r="N1354" s="1170" t="s">
        <v>3430</v>
      </c>
      <c r="O1354" s="1171">
        <v>9.6665586899639497E-8</v>
      </c>
    </row>
    <row r="1355" spans="1:15" hidden="1">
      <c r="A1355" s="1159" t="s">
        <v>4217</v>
      </c>
      <c r="B1355" s="1159" t="s">
        <v>2369</v>
      </c>
      <c r="C1355" s="1159" t="s">
        <v>3182</v>
      </c>
      <c r="D1355" s="1159" t="s">
        <v>2369</v>
      </c>
      <c r="E1355" s="1159" t="s">
        <v>3329</v>
      </c>
      <c r="F1355" s="1159" t="s">
        <v>991</v>
      </c>
      <c r="G1355" s="1165">
        <v>232778.560516875</v>
      </c>
      <c r="H1355" s="1172"/>
      <c r="I1355" s="1159" t="s">
        <v>3352</v>
      </c>
      <c r="J1355" s="1166"/>
      <c r="K1355" s="1167"/>
      <c r="L1355" s="1168">
        <v>1.24</v>
      </c>
      <c r="M1355" s="1169" t="s">
        <v>3430</v>
      </c>
      <c r="N1355" s="1170" t="s">
        <v>3430</v>
      </c>
      <c r="O1355" s="1171">
        <v>4.99438865619726E-9</v>
      </c>
    </row>
    <row r="1356" spans="1:15" hidden="1">
      <c r="A1356" s="1159" t="s">
        <v>4218</v>
      </c>
      <c r="B1356" s="1159" t="s">
        <v>2370</v>
      </c>
      <c r="C1356" s="1159" t="s">
        <v>3183</v>
      </c>
      <c r="D1356" s="1159" t="s">
        <v>2370</v>
      </c>
      <c r="E1356" s="1159" t="s">
        <v>3329</v>
      </c>
      <c r="F1356" s="1159" t="s">
        <v>1000</v>
      </c>
      <c r="G1356" s="1165">
        <v>15518.5707015104</v>
      </c>
      <c r="H1356" s="1159"/>
      <c r="I1356" s="1159" t="s">
        <v>3352</v>
      </c>
      <c r="J1356" s="1166"/>
      <c r="K1356" s="1167">
        <v>6.6600000000000006E-5</v>
      </c>
      <c r="L1356" s="1168">
        <v>16200000</v>
      </c>
      <c r="M1356" s="1169" t="s">
        <v>3430</v>
      </c>
      <c r="N1356" s="1170">
        <v>1.7488749816638149E-7</v>
      </c>
      <c r="O1356" s="1171">
        <v>4.3499514103443526E-3</v>
      </c>
    </row>
    <row r="1357" spans="1:15" hidden="1">
      <c r="A1357" s="1159" t="s">
        <v>4218</v>
      </c>
      <c r="B1357" s="1159" t="s">
        <v>2370</v>
      </c>
      <c r="C1357" s="1159" t="s">
        <v>3183</v>
      </c>
      <c r="D1357" s="1159" t="s">
        <v>2370</v>
      </c>
      <c r="E1357" s="1159" t="s">
        <v>3329</v>
      </c>
      <c r="F1357" s="1159" t="s">
        <v>3431</v>
      </c>
      <c r="G1357" s="1165">
        <v>310371.414040156</v>
      </c>
      <c r="H1357" s="1159"/>
      <c r="I1357" s="1159" t="s">
        <v>3352</v>
      </c>
      <c r="J1357" s="1166"/>
      <c r="K1357" s="1167">
        <v>1.8700000000000001E-6</v>
      </c>
      <c r="L1357" s="1168">
        <v>453000</v>
      </c>
      <c r="M1357" s="1169" t="s">
        <v>3430</v>
      </c>
      <c r="N1357" s="1170">
        <v>9.8210096571055751E-8</v>
      </c>
      <c r="O1357" s="1171">
        <v>2.4327506036409272E-3</v>
      </c>
    </row>
    <row r="1358" spans="1:15" hidden="1">
      <c r="A1358" s="1159" t="s">
        <v>4218</v>
      </c>
      <c r="B1358" s="1159" t="s">
        <v>2370</v>
      </c>
      <c r="C1358" s="1159" t="s">
        <v>3183</v>
      </c>
      <c r="D1358" s="1159" t="s">
        <v>2370</v>
      </c>
      <c r="E1358" s="1159" t="s">
        <v>3329</v>
      </c>
      <c r="F1358" s="1159" t="s">
        <v>991</v>
      </c>
      <c r="G1358" s="1165">
        <v>232778.560516875</v>
      </c>
      <c r="H1358" s="1159"/>
      <c r="I1358" s="1159" t="s">
        <v>3352</v>
      </c>
      <c r="J1358" s="1166"/>
      <c r="K1358" s="1167">
        <v>4.9400000000000001E-6</v>
      </c>
      <c r="L1358" s="1168">
        <v>266000</v>
      </c>
      <c r="M1358" s="1169" t="s">
        <v>3430</v>
      </c>
      <c r="N1358" s="1170">
        <v>1.9458203624334879E-7</v>
      </c>
      <c r="O1358" s="1171">
        <v>1.0713769214100574E-3</v>
      </c>
    </row>
    <row r="1359" spans="1:15" hidden="1">
      <c r="A1359" s="1159" t="s">
        <v>4219</v>
      </c>
      <c r="B1359" s="1159" t="s">
        <v>4220</v>
      </c>
      <c r="C1359" s="1159"/>
      <c r="D1359" s="1159"/>
      <c r="E1359" s="1159"/>
      <c r="F1359" s="1159" t="s">
        <v>991</v>
      </c>
      <c r="G1359" s="1165">
        <v>73152451.682840303</v>
      </c>
      <c r="H1359" s="1159"/>
      <c r="I1359" s="1159"/>
      <c r="J1359" s="1166"/>
      <c r="K1359" s="1167"/>
      <c r="L1359" s="1168"/>
      <c r="M1359" s="1169" t="s">
        <v>3430</v>
      </c>
      <c r="N1359" s="1170" t="s">
        <v>3430</v>
      </c>
      <c r="O1359" s="1171" t="s">
        <v>3430</v>
      </c>
    </row>
    <row r="1360" spans="1:15" hidden="1">
      <c r="A1360" s="1159" t="s">
        <v>4221</v>
      </c>
      <c r="B1360" s="1159" t="s">
        <v>2371</v>
      </c>
      <c r="C1360" s="1159" t="s">
        <v>2371</v>
      </c>
      <c r="D1360" s="1159" t="s">
        <v>2371</v>
      </c>
      <c r="E1360" s="1159"/>
      <c r="F1360" s="1159" t="s">
        <v>991</v>
      </c>
      <c r="G1360" s="1165">
        <v>126705506.855676</v>
      </c>
      <c r="H1360" s="1159"/>
      <c r="I1360" s="1159"/>
      <c r="J1360" s="1166"/>
      <c r="K1360" s="1167"/>
      <c r="L1360" s="1168">
        <v>0.5</v>
      </c>
      <c r="M1360" s="1169" t="s">
        <v>3430</v>
      </c>
      <c r="N1360" s="1170" t="s">
        <v>3430</v>
      </c>
      <c r="O1360" s="1171">
        <v>1.0961832635172633E-6</v>
      </c>
    </row>
    <row r="1361" spans="1:15" hidden="1">
      <c r="A1361" s="1159" t="s">
        <v>4222</v>
      </c>
      <c r="B1361" s="1159" t="s">
        <v>2726</v>
      </c>
      <c r="C1361" s="1159"/>
      <c r="D1361" s="1159" t="s">
        <v>4223</v>
      </c>
      <c r="E1361" s="1159"/>
      <c r="F1361" s="1159" t="s">
        <v>1000</v>
      </c>
      <c r="G1361" s="1165">
        <v>20670.9423367173</v>
      </c>
      <c r="H1361" s="1159" t="s">
        <v>4224</v>
      </c>
      <c r="I1361" s="1159"/>
      <c r="J1361" s="1166"/>
      <c r="K1361" s="1167"/>
      <c r="L1361" s="1168">
        <v>34400</v>
      </c>
      <c r="M1361" s="1169" t="s">
        <v>3430</v>
      </c>
      <c r="N1361" s="1170" t="s">
        <v>3430</v>
      </c>
      <c r="O1361" s="1171">
        <v>1.2303718611723399E-5</v>
      </c>
    </row>
    <row r="1362" spans="1:15" hidden="1">
      <c r="A1362" s="1159" t="s">
        <v>4225</v>
      </c>
      <c r="B1362" s="1159" t="s">
        <v>2813</v>
      </c>
      <c r="C1362" s="1159" t="s">
        <v>3184</v>
      </c>
      <c r="D1362" s="1159" t="s">
        <v>2813</v>
      </c>
      <c r="E1362" s="1159"/>
      <c r="F1362" s="1159" t="s">
        <v>991</v>
      </c>
      <c r="G1362" s="1165">
        <v>78834993.675716296</v>
      </c>
      <c r="H1362" s="1159"/>
      <c r="I1362" s="1159"/>
      <c r="J1362" s="1166"/>
      <c r="K1362" s="1167"/>
      <c r="L1362" s="1168">
        <v>5.5599999999999997E-2</v>
      </c>
      <c r="M1362" s="1169" t="s">
        <v>3430</v>
      </c>
      <c r="N1362" s="1170" t="s">
        <v>3430</v>
      </c>
      <c r="O1362" s="1171">
        <v>7.584230102067371E-8</v>
      </c>
    </row>
    <row r="1363" spans="1:15" hidden="1">
      <c r="A1363" s="1159" t="s">
        <v>4226</v>
      </c>
      <c r="B1363" s="1159" t="s">
        <v>2727</v>
      </c>
      <c r="C1363" s="1159"/>
      <c r="D1363" s="1159"/>
      <c r="E1363" s="1159" t="s">
        <v>3319</v>
      </c>
      <c r="F1363" s="1159" t="s">
        <v>991</v>
      </c>
      <c r="G1363" s="1165">
        <v>63880.607948203098</v>
      </c>
      <c r="H1363" s="1172"/>
      <c r="I1363" s="1159" t="s">
        <v>3352</v>
      </c>
      <c r="J1363" s="1166"/>
      <c r="K1363" s="1167"/>
      <c r="L1363" s="1168"/>
      <c r="M1363" s="1169" t="s">
        <v>3430</v>
      </c>
      <c r="N1363" s="1170" t="s">
        <v>3430</v>
      </c>
      <c r="O1363" s="1171" t="s">
        <v>3430</v>
      </c>
    </row>
    <row r="1364" spans="1:15" hidden="1">
      <c r="A1364" s="1159" t="s">
        <v>4226</v>
      </c>
      <c r="B1364" s="1159" t="s">
        <v>2727</v>
      </c>
      <c r="C1364" s="1159"/>
      <c r="D1364" s="1159"/>
      <c r="E1364" s="1159" t="s">
        <v>3319</v>
      </c>
      <c r="F1364" s="1159" t="s">
        <v>3431</v>
      </c>
      <c r="G1364" s="1165">
        <v>85174.143951536505</v>
      </c>
      <c r="H1364" s="1172"/>
      <c r="I1364" s="1159" t="s">
        <v>3352</v>
      </c>
      <c r="J1364" s="1166"/>
      <c r="K1364" s="1167"/>
      <c r="L1364" s="1168"/>
      <c r="M1364" s="1169" t="s">
        <v>3430</v>
      </c>
      <c r="N1364" s="1170" t="s">
        <v>3430</v>
      </c>
      <c r="O1364" s="1171" t="s">
        <v>3430</v>
      </c>
    </row>
    <row r="1365" spans="1:15" hidden="1">
      <c r="A1365" s="1159" t="s">
        <v>4226</v>
      </c>
      <c r="B1365" s="1159" t="s">
        <v>2727</v>
      </c>
      <c r="C1365" s="1159"/>
      <c r="D1365" s="1159"/>
      <c r="E1365" s="1159" t="s">
        <v>3319</v>
      </c>
      <c r="F1365" s="1159" t="s">
        <v>1000</v>
      </c>
      <c r="G1365" s="1165">
        <v>4258.7071971354198</v>
      </c>
      <c r="H1365" s="1172"/>
      <c r="I1365" s="1159" t="s">
        <v>3352</v>
      </c>
      <c r="J1365" s="1166"/>
      <c r="K1365" s="1167"/>
      <c r="L1365" s="1168"/>
      <c r="M1365" s="1169" t="s">
        <v>3430</v>
      </c>
      <c r="N1365" s="1170" t="s">
        <v>3430</v>
      </c>
      <c r="O1365" s="1171" t="s">
        <v>3430</v>
      </c>
    </row>
    <row r="1366" spans="1:15" hidden="1">
      <c r="A1366" s="1159" t="s">
        <v>4227</v>
      </c>
      <c r="B1366" s="1159" t="s">
        <v>2372</v>
      </c>
      <c r="C1366" s="1159" t="s">
        <v>3185</v>
      </c>
      <c r="D1366" s="1159" t="s">
        <v>2372</v>
      </c>
      <c r="E1366" s="1159" t="s">
        <v>3329</v>
      </c>
      <c r="F1366" s="1159" t="s">
        <v>3431</v>
      </c>
      <c r="G1366" s="1165">
        <v>310371.414040156</v>
      </c>
      <c r="H1366" s="1159"/>
      <c r="I1366" s="1159" t="s">
        <v>3352</v>
      </c>
      <c r="J1366" s="1166"/>
      <c r="K1366" s="1167">
        <v>1.7E-5</v>
      </c>
      <c r="L1366" s="1168">
        <v>140</v>
      </c>
      <c r="M1366" s="1169" t="s">
        <v>3430</v>
      </c>
      <c r="N1366" s="1170">
        <v>8.9281905973687043E-7</v>
      </c>
      <c r="O1366" s="1171">
        <v>7.5184345366386262E-7</v>
      </c>
    </row>
    <row r="1367" spans="1:15" hidden="1">
      <c r="A1367" s="1159" t="s">
        <v>4227</v>
      </c>
      <c r="B1367" s="1159" t="s">
        <v>2372</v>
      </c>
      <c r="C1367" s="1159" t="s">
        <v>3185</v>
      </c>
      <c r="D1367" s="1159" t="s">
        <v>2372</v>
      </c>
      <c r="E1367" s="1159" t="s">
        <v>3329</v>
      </c>
      <c r="F1367" s="1159" t="s">
        <v>1000</v>
      </c>
      <c r="G1367" s="1165">
        <v>15518.5707015104</v>
      </c>
      <c r="H1367" s="1159"/>
      <c r="I1367" s="1159" t="s">
        <v>3352</v>
      </c>
      <c r="J1367" s="1166"/>
      <c r="K1367" s="1167">
        <v>7.1500000000000003E-5</v>
      </c>
      <c r="L1367" s="1168">
        <v>590</v>
      </c>
      <c r="M1367" s="1169" t="s">
        <v>3430</v>
      </c>
      <c r="N1367" s="1170">
        <v>1.8775459637982399E-7</v>
      </c>
      <c r="O1367" s="1171">
        <v>1.584241563026647E-7</v>
      </c>
    </row>
    <row r="1368" spans="1:15" hidden="1">
      <c r="A1368" s="1159" t="s">
        <v>4227</v>
      </c>
      <c r="B1368" s="1159" t="s">
        <v>2372</v>
      </c>
      <c r="C1368" s="1159" t="s">
        <v>3185</v>
      </c>
      <c r="D1368" s="1159" t="s">
        <v>2372</v>
      </c>
      <c r="E1368" s="1159" t="s">
        <v>3329</v>
      </c>
      <c r="F1368" s="1159" t="s">
        <v>991</v>
      </c>
      <c r="G1368" s="1165">
        <v>232778.560516875</v>
      </c>
      <c r="H1368" s="1159"/>
      <c r="I1368" s="1159" t="s">
        <v>3352</v>
      </c>
      <c r="J1368" s="1166"/>
      <c r="K1368" s="1167">
        <v>3.9700000000000003E-5</v>
      </c>
      <c r="L1368" s="1168">
        <v>39.1</v>
      </c>
      <c r="M1368" s="1169" t="s">
        <v>3430</v>
      </c>
      <c r="N1368" s="1170">
        <v>1.5637463236560626E-6</v>
      </c>
      <c r="O1368" s="1171">
        <v>1.5748435198170389E-7</v>
      </c>
    </row>
    <row r="1369" spans="1:15" hidden="1">
      <c r="A1369" s="1159" t="s">
        <v>4228</v>
      </c>
      <c r="B1369" s="1159" t="s">
        <v>2843</v>
      </c>
      <c r="C1369" s="1159"/>
      <c r="D1369" s="1159" t="s">
        <v>372</v>
      </c>
      <c r="E1369" s="1159"/>
      <c r="F1369" s="1159" t="s">
        <v>1000</v>
      </c>
      <c r="G1369" s="1165">
        <v>223784.714601421</v>
      </c>
      <c r="H1369" s="1159" t="s">
        <v>4229</v>
      </c>
      <c r="I1369" s="1159"/>
      <c r="J1369" s="1166"/>
      <c r="K1369" s="1167"/>
      <c r="L1369" s="1168">
        <v>2980</v>
      </c>
      <c r="M1369" s="1169" t="s">
        <v>3430</v>
      </c>
      <c r="N1369" s="1170" t="s">
        <v>3430</v>
      </c>
      <c r="O1369" s="1171">
        <v>1.153889855771342E-5</v>
      </c>
    </row>
    <row r="1370" spans="1:15" hidden="1">
      <c r="A1370" s="1159" t="s">
        <v>4230</v>
      </c>
      <c r="B1370" s="1159" t="s">
        <v>2373</v>
      </c>
      <c r="C1370" s="1159" t="s">
        <v>3186</v>
      </c>
      <c r="D1370" s="1159" t="s">
        <v>2373</v>
      </c>
      <c r="E1370" s="1159" t="s">
        <v>3329</v>
      </c>
      <c r="F1370" s="1159" t="s">
        <v>3431</v>
      </c>
      <c r="G1370" s="1165">
        <v>3588042.6746880198</v>
      </c>
      <c r="H1370" s="1159"/>
      <c r="I1370" s="1159" t="s">
        <v>3352</v>
      </c>
      <c r="J1370" s="1166"/>
      <c r="K1370" s="1167">
        <v>1.06E-7</v>
      </c>
      <c r="L1370" s="1168">
        <v>10500</v>
      </c>
      <c r="M1370" s="1169" t="s">
        <v>3430</v>
      </c>
      <c r="N1370" s="1170">
        <v>6.4357072673126437E-8</v>
      </c>
      <c r="O1370" s="1171">
        <v>6.5187536796198185E-4</v>
      </c>
    </row>
    <row r="1371" spans="1:15" hidden="1">
      <c r="A1371" s="1159" t="s">
        <v>4230</v>
      </c>
      <c r="B1371" s="1159" t="s">
        <v>2373</v>
      </c>
      <c r="C1371" s="1159" t="s">
        <v>3186</v>
      </c>
      <c r="D1371" s="1159" t="s">
        <v>2373</v>
      </c>
      <c r="E1371" s="1159" t="s">
        <v>3329</v>
      </c>
      <c r="F1371" s="1159" t="s">
        <v>1000</v>
      </c>
      <c r="G1371" s="1165">
        <v>48865.282660156299</v>
      </c>
      <c r="H1371" s="1159"/>
      <c r="I1371" s="1159" t="s">
        <v>3352</v>
      </c>
      <c r="J1371" s="1166"/>
      <c r="K1371" s="1167">
        <v>2.2299999999999998E-6</v>
      </c>
      <c r="L1371" s="1168">
        <v>221000</v>
      </c>
      <c r="M1371" s="1169" t="s">
        <v>3430</v>
      </c>
      <c r="N1371" s="1170">
        <v>1.8439031024082269E-8</v>
      </c>
      <c r="O1371" s="1171">
        <v>1.8685742558460254E-4</v>
      </c>
    </row>
    <row r="1372" spans="1:15" hidden="1">
      <c r="A1372" s="1159" t="s">
        <v>4230</v>
      </c>
      <c r="B1372" s="1159" t="s">
        <v>2373</v>
      </c>
      <c r="C1372" s="1159" t="s">
        <v>3186</v>
      </c>
      <c r="D1372" s="1159" t="s">
        <v>2373</v>
      </c>
      <c r="E1372" s="1159" t="s">
        <v>3329</v>
      </c>
      <c r="F1372" s="1159" t="s">
        <v>991</v>
      </c>
      <c r="G1372" s="1165">
        <v>732979.23989479197</v>
      </c>
      <c r="H1372" s="1159"/>
      <c r="I1372" s="1159" t="s">
        <v>3352</v>
      </c>
      <c r="J1372" s="1166"/>
      <c r="K1372" s="1167">
        <v>4.15E-7</v>
      </c>
      <c r="L1372" s="1168">
        <v>6230</v>
      </c>
      <c r="M1372" s="1169" t="s">
        <v>3430</v>
      </c>
      <c r="N1372" s="1170">
        <v>5.1472183015125303E-8</v>
      </c>
      <c r="O1372" s="1171">
        <v>7.9012789233941989E-5</v>
      </c>
    </row>
    <row r="1373" spans="1:15" hidden="1">
      <c r="A1373" s="1159" t="s">
        <v>3750</v>
      </c>
      <c r="B1373" s="1159" t="s">
        <v>2728</v>
      </c>
      <c r="C1373" s="1159"/>
      <c r="D1373" s="1159"/>
      <c r="E1373" s="1159" t="s">
        <v>3319</v>
      </c>
      <c r="F1373" s="1159" t="s">
        <v>991</v>
      </c>
      <c r="G1373" s="1165">
        <v>95844.616470130204</v>
      </c>
      <c r="H1373" s="1159"/>
      <c r="I1373" s="1159" t="s">
        <v>3352</v>
      </c>
      <c r="J1373" s="1166"/>
      <c r="K1373" s="1167"/>
      <c r="L1373" s="1168"/>
      <c r="M1373" s="1169" t="s">
        <v>3430</v>
      </c>
      <c r="N1373" s="1170" t="s">
        <v>3430</v>
      </c>
      <c r="O1373" s="1171" t="s">
        <v>3430</v>
      </c>
    </row>
    <row r="1374" spans="1:15" hidden="1">
      <c r="A1374" s="1159" t="s">
        <v>3750</v>
      </c>
      <c r="B1374" s="1159" t="s">
        <v>2728</v>
      </c>
      <c r="C1374" s="1159"/>
      <c r="D1374" s="1159"/>
      <c r="E1374" s="1159" t="s">
        <v>3319</v>
      </c>
      <c r="F1374" s="1159" t="s">
        <v>3431</v>
      </c>
      <c r="G1374" s="1165">
        <v>127792.82196026</v>
      </c>
      <c r="H1374" s="1159"/>
      <c r="I1374" s="1159" t="s">
        <v>3352</v>
      </c>
      <c r="J1374" s="1166"/>
      <c r="K1374" s="1167"/>
      <c r="L1374" s="1168"/>
      <c r="M1374" s="1169" t="s">
        <v>3430</v>
      </c>
      <c r="N1374" s="1170" t="s">
        <v>3430</v>
      </c>
      <c r="O1374" s="1171" t="s">
        <v>3430</v>
      </c>
    </row>
    <row r="1375" spans="1:15" hidden="1">
      <c r="A1375" s="1159" t="s">
        <v>3750</v>
      </c>
      <c r="B1375" s="1159" t="s">
        <v>2728</v>
      </c>
      <c r="C1375" s="1159"/>
      <c r="D1375" s="1159"/>
      <c r="E1375" s="1159" t="s">
        <v>3319</v>
      </c>
      <c r="F1375" s="1159" t="s">
        <v>1000</v>
      </c>
      <c r="G1375" s="1165">
        <v>6389.6410981250001</v>
      </c>
      <c r="H1375" s="1159"/>
      <c r="I1375" s="1159" t="s">
        <v>3352</v>
      </c>
      <c r="J1375" s="1166"/>
      <c r="K1375" s="1167"/>
      <c r="L1375" s="1168"/>
      <c r="M1375" s="1169" t="s">
        <v>3430</v>
      </c>
      <c r="N1375" s="1170" t="s">
        <v>3430</v>
      </c>
      <c r="O1375" s="1171" t="s">
        <v>3430</v>
      </c>
    </row>
    <row r="1376" spans="1:15" hidden="1">
      <c r="A1376" s="1159" t="s">
        <v>3750</v>
      </c>
      <c r="B1376" s="1159" t="s">
        <v>2729</v>
      </c>
      <c r="C1376" s="1159"/>
      <c r="D1376" s="1159"/>
      <c r="E1376" s="1159" t="s">
        <v>3315</v>
      </c>
      <c r="F1376" s="1159" t="s">
        <v>991</v>
      </c>
      <c r="G1376" s="1165">
        <v>49761.441663567697</v>
      </c>
      <c r="H1376" s="1159"/>
      <c r="I1376" s="1159" t="s">
        <v>3352</v>
      </c>
      <c r="J1376" s="1166"/>
      <c r="K1376" s="1167"/>
      <c r="L1376" s="1168"/>
      <c r="M1376" s="1169" t="s">
        <v>3430</v>
      </c>
      <c r="N1376" s="1170" t="s">
        <v>3430</v>
      </c>
      <c r="O1376" s="1171" t="s">
        <v>3430</v>
      </c>
    </row>
    <row r="1377" spans="1:15" hidden="1">
      <c r="A1377" s="1159" t="s">
        <v>3750</v>
      </c>
      <c r="B1377" s="1159" t="s">
        <v>2729</v>
      </c>
      <c r="C1377" s="1159"/>
      <c r="D1377" s="1159"/>
      <c r="E1377" s="1159" t="s">
        <v>3315</v>
      </c>
      <c r="F1377" s="1159" t="s">
        <v>3431</v>
      </c>
      <c r="G1377" s="1165">
        <v>197109.37027096399</v>
      </c>
      <c r="H1377" s="1159"/>
      <c r="I1377" s="1159" t="s">
        <v>3352</v>
      </c>
      <c r="J1377" s="1166"/>
      <c r="K1377" s="1167"/>
      <c r="L1377" s="1168"/>
      <c r="M1377" s="1169" t="s">
        <v>3430</v>
      </c>
      <c r="N1377" s="1170" t="s">
        <v>3430</v>
      </c>
      <c r="O1377" s="1171" t="s">
        <v>3430</v>
      </c>
    </row>
    <row r="1378" spans="1:15" hidden="1">
      <c r="A1378" s="1159" t="s">
        <v>3750</v>
      </c>
      <c r="B1378" s="1159" t="s">
        <v>2729</v>
      </c>
      <c r="C1378" s="1159"/>
      <c r="D1378" s="1159"/>
      <c r="E1378" s="1159" t="s">
        <v>3315</v>
      </c>
      <c r="F1378" s="1159" t="s">
        <v>1000</v>
      </c>
      <c r="G1378" s="1165">
        <v>3317.42944479167</v>
      </c>
      <c r="H1378" s="1159"/>
      <c r="I1378" s="1159" t="s">
        <v>3352</v>
      </c>
      <c r="J1378" s="1166"/>
      <c r="K1378" s="1167"/>
      <c r="L1378" s="1168"/>
      <c r="M1378" s="1169" t="s">
        <v>3430</v>
      </c>
      <c r="N1378" s="1170" t="s">
        <v>3430</v>
      </c>
      <c r="O1378" s="1171" t="s">
        <v>3430</v>
      </c>
    </row>
    <row r="1379" spans="1:15" hidden="1">
      <c r="A1379" s="1159" t="s">
        <v>3750</v>
      </c>
      <c r="B1379" s="1159" t="s">
        <v>2730</v>
      </c>
      <c r="C1379" s="1159"/>
      <c r="D1379" s="1159"/>
      <c r="E1379" s="1159" t="s">
        <v>3322</v>
      </c>
      <c r="F1379" s="1159" t="s">
        <v>991</v>
      </c>
      <c r="G1379" s="1165">
        <v>14080.4291221354</v>
      </c>
      <c r="H1379" s="1159"/>
      <c r="I1379" s="1159" t="s">
        <v>3352</v>
      </c>
      <c r="J1379" s="1166"/>
      <c r="K1379" s="1167"/>
      <c r="L1379" s="1168"/>
      <c r="M1379" s="1169" t="s">
        <v>3430</v>
      </c>
      <c r="N1379" s="1170" t="s">
        <v>3430</v>
      </c>
      <c r="O1379" s="1171" t="s">
        <v>3430</v>
      </c>
    </row>
    <row r="1380" spans="1:15" hidden="1">
      <c r="A1380" s="1159" t="s">
        <v>3750</v>
      </c>
      <c r="B1380" s="1159" t="s">
        <v>2730</v>
      </c>
      <c r="C1380" s="1159"/>
      <c r="D1380" s="1159"/>
      <c r="E1380" s="1159" t="s">
        <v>3322</v>
      </c>
      <c r="F1380" s="1159" t="s">
        <v>3431</v>
      </c>
      <c r="G1380" s="1165">
        <v>18773.905495312501</v>
      </c>
      <c r="H1380" s="1159"/>
      <c r="I1380" s="1159" t="s">
        <v>3352</v>
      </c>
      <c r="J1380" s="1166"/>
      <c r="K1380" s="1167"/>
      <c r="L1380" s="1168"/>
      <c r="M1380" s="1169" t="s">
        <v>3430</v>
      </c>
      <c r="N1380" s="1170" t="s">
        <v>3430</v>
      </c>
      <c r="O1380" s="1171" t="s">
        <v>3430</v>
      </c>
    </row>
    <row r="1381" spans="1:15" hidden="1">
      <c r="A1381" s="1159" t="s">
        <v>3750</v>
      </c>
      <c r="B1381" s="1159" t="s">
        <v>2730</v>
      </c>
      <c r="C1381" s="1159"/>
      <c r="D1381" s="1159"/>
      <c r="E1381" s="1159" t="s">
        <v>3322</v>
      </c>
      <c r="F1381" s="1159" t="s">
        <v>1000</v>
      </c>
      <c r="G1381" s="1165">
        <v>938.69527463541704</v>
      </c>
      <c r="H1381" s="1159"/>
      <c r="I1381" s="1159" t="s">
        <v>3352</v>
      </c>
      <c r="J1381" s="1166"/>
      <c r="K1381" s="1167"/>
      <c r="L1381" s="1168"/>
      <c r="M1381" s="1169" t="s">
        <v>3430</v>
      </c>
      <c r="N1381" s="1170" t="s">
        <v>3430</v>
      </c>
      <c r="O1381" s="1171" t="s">
        <v>3430</v>
      </c>
    </row>
    <row r="1382" spans="1:15" hidden="1">
      <c r="A1382" s="1159" t="s">
        <v>4231</v>
      </c>
      <c r="B1382" s="1159" t="s">
        <v>2731</v>
      </c>
      <c r="C1382" s="1159"/>
      <c r="D1382" s="1159"/>
      <c r="E1382" s="1159" t="s">
        <v>3315</v>
      </c>
      <c r="F1382" s="1159" t="s">
        <v>991</v>
      </c>
      <c r="G1382" s="1165">
        <v>49761.441663567697</v>
      </c>
      <c r="H1382" s="1172"/>
      <c r="I1382" s="1159" t="s">
        <v>3352</v>
      </c>
      <c r="J1382" s="1166"/>
      <c r="K1382" s="1167"/>
      <c r="L1382" s="1168"/>
      <c r="M1382" s="1169" t="s">
        <v>3430</v>
      </c>
      <c r="N1382" s="1170" t="s">
        <v>3430</v>
      </c>
      <c r="O1382" s="1171" t="s">
        <v>3430</v>
      </c>
    </row>
    <row r="1383" spans="1:15" hidden="1">
      <c r="A1383" s="1159" t="s">
        <v>4231</v>
      </c>
      <c r="B1383" s="1159" t="s">
        <v>2731</v>
      </c>
      <c r="C1383" s="1159"/>
      <c r="D1383" s="1159"/>
      <c r="E1383" s="1159" t="s">
        <v>3315</v>
      </c>
      <c r="F1383" s="1159" t="s">
        <v>3431</v>
      </c>
      <c r="G1383" s="1165">
        <v>197109.37027096399</v>
      </c>
      <c r="H1383" s="1172"/>
      <c r="I1383" s="1159" t="s">
        <v>3352</v>
      </c>
      <c r="J1383" s="1166"/>
      <c r="K1383" s="1167"/>
      <c r="L1383" s="1168"/>
      <c r="M1383" s="1169" t="s">
        <v>3430</v>
      </c>
      <c r="N1383" s="1170" t="s">
        <v>3430</v>
      </c>
      <c r="O1383" s="1171" t="s">
        <v>3430</v>
      </c>
    </row>
    <row r="1384" spans="1:15" hidden="1">
      <c r="A1384" s="1159" t="s">
        <v>4231</v>
      </c>
      <c r="B1384" s="1159" t="s">
        <v>2731</v>
      </c>
      <c r="C1384" s="1159"/>
      <c r="D1384" s="1159"/>
      <c r="E1384" s="1159" t="s">
        <v>3315</v>
      </c>
      <c r="F1384" s="1159" t="s">
        <v>1000</v>
      </c>
      <c r="G1384" s="1165">
        <v>3317.42944479167</v>
      </c>
      <c r="H1384" s="1172"/>
      <c r="I1384" s="1159" t="s">
        <v>3352</v>
      </c>
      <c r="J1384" s="1166"/>
      <c r="K1384" s="1167"/>
      <c r="L1384" s="1168"/>
      <c r="M1384" s="1169" t="s">
        <v>3430</v>
      </c>
      <c r="N1384" s="1170" t="s">
        <v>3430</v>
      </c>
      <c r="O1384" s="1171" t="s">
        <v>3430</v>
      </c>
    </row>
    <row r="1385" spans="1:15" hidden="1">
      <c r="A1385" s="1159" t="s">
        <v>4232</v>
      </c>
      <c r="B1385" s="1159" t="s">
        <v>2374</v>
      </c>
      <c r="C1385" s="1159" t="s">
        <v>3187</v>
      </c>
      <c r="D1385" s="1159" t="s">
        <v>2374</v>
      </c>
      <c r="E1385" s="1159" t="s">
        <v>3329</v>
      </c>
      <c r="F1385" s="1159" t="s">
        <v>1000</v>
      </c>
      <c r="G1385" s="1165">
        <v>3317.42944479167</v>
      </c>
      <c r="H1385" s="1159"/>
      <c r="I1385" s="1159" t="s">
        <v>3352</v>
      </c>
      <c r="J1385" s="1166"/>
      <c r="K1385" s="1167">
        <v>3.0800000000000001E-4</v>
      </c>
      <c r="L1385" s="1168">
        <v>641000</v>
      </c>
      <c r="M1385" s="1169" t="s">
        <v>3430</v>
      </c>
      <c r="N1385" s="1170">
        <v>1.7289611241972147E-7</v>
      </c>
      <c r="O1385" s="1171">
        <v>3.6794033267545477E-5</v>
      </c>
    </row>
    <row r="1386" spans="1:15" hidden="1">
      <c r="A1386" s="1159" t="s">
        <v>4232</v>
      </c>
      <c r="B1386" s="1159" t="s">
        <v>2374</v>
      </c>
      <c r="C1386" s="1159" t="s">
        <v>3187</v>
      </c>
      <c r="D1386" s="1159" t="s">
        <v>2374</v>
      </c>
      <c r="E1386" s="1159" t="s">
        <v>3329</v>
      </c>
      <c r="F1386" s="1159" t="s">
        <v>3431</v>
      </c>
      <c r="G1386" s="1165">
        <v>197109.37027096399</v>
      </c>
      <c r="H1386" s="1159"/>
      <c r="I1386" s="1159" t="s">
        <v>3352</v>
      </c>
      <c r="J1386" s="1166"/>
      <c r="K1386" s="1167">
        <v>3.0400000000000001E-6</v>
      </c>
      <c r="L1386" s="1168">
        <v>6280</v>
      </c>
      <c r="M1386" s="1169" t="s">
        <v>3430</v>
      </c>
      <c r="N1386" s="1170">
        <v>1.0139433022275977E-7</v>
      </c>
      <c r="O1386" s="1171">
        <v>2.1418279730539287E-5</v>
      </c>
    </row>
    <row r="1387" spans="1:15" hidden="1">
      <c r="A1387" s="1159" t="s">
        <v>4232</v>
      </c>
      <c r="B1387" s="1159" t="s">
        <v>2374</v>
      </c>
      <c r="C1387" s="1159" t="s">
        <v>3187</v>
      </c>
      <c r="D1387" s="1159" t="s">
        <v>2374</v>
      </c>
      <c r="E1387" s="1159" t="s">
        <v>3329</v>
      </c>
      <c r="F1387" s="1159" t="s">
        <v>991</v>
      </c>
      <c r="G1387" s="1165">
        <v>49761.441663567697</v>
      </c>
      <c r="H1387" s="1159"/>
      <c r="I1387" s="1159" t="s">
        <v>3352</v>
      </c>
      <c r="J1387" s="1166"/>
      <c r="K1387" s="1167">
        <v>1.5299999999999999E-5</v>
      </c>
      <c r="L1387" s="1168">
        <v>11100</v>
      </c>
      <c r="M1387" s="1169" t="s">
        <v>3430</v>
      </c>
      <c r="N1387" s="1170">
        <v>1.2883005777175916E-7</v>
      </c>
      <c r="O1387" s="1171">
        <v>9.5572644898963999E-6</v>
      </c>
    </row>
    <row r="1388" spans="1:15" hidden="1">
      <c r="A1388" s="1159" t="s">
        <v>4233</v>
      </c>
      <c r="B1388" s="1159" t="s">
        <v>2375</v>
      </c>
      <c r="C1388" s="1159" t="s">
        <v>3188</v>
      </c>
      <c r="D1388" s="1159" t="s">
        <v>2375</v>
      </c>
      <c r="E1388" s="1159" t="s">
        <v>3329</v>
      </c>
      <c r="F1388" s="1159" t="s">
        <v>3431</v>
      </c>
      <c r="G1388" s="1165">
        <v>156962.5</v>
      </c>
      <c r="H1388" s="1172"/>
      <c r="I1388" s="1159" t="s">
        <v>3352</v>
      </c>
      <c r="J1388" s="1166"/>
      <c r="K1388" s="1167"/>
      <c r="L1388" s="1168">
        <v>21.9</v>
      </c>
      <c r="M1388" s="1169" t="s">
        <v>3430</v>
      </c>
      <c r="N1388" s="1170" t="s">
        <v>3430</v>
      </c>
      <c r="O1388" s="1171">
        <v>5.9478183197488134E-8</v>
      </c>
    </row>
    <row r="1389" spans="1:15" hidden="1">
      <c r="A1389" s="1159" t="s">
        <v>4233</v>
      </c>
      <c r="B1389" s="1159" t="s">
        <v>2375</v>
      </c>
      <c r="C1389" s="1159" t="s">
        <v>3188</v>
      </c>
      <c r="D1389" s="1159" t="s">
        <v>2375</v>
      </c>
      <c r="E1389" s="1159" t="s">
        <v>3329</v>
      </c>
      <c r="F1389" s="1159" t="s">
        <v>1000</v>
      </c>
      <c r="G1389" s="1165">
        <v>7848.125</v>
      </c>
      <c r="H1389" s="1172"/>
      <c r="I1389" s="1159" t="s">
        <v>3352</v>
      </c>
      <c r="J1389" s="1166"/>
      <c r="K1389" s="1167"/>
      <c r="L1389" s="1168">
        <v>159</v>
      </c>
      <c r="M1389" s="1169" t="s">
        <v>3430</v>
      </c>
      <c r="N1389" s="1170" t="s">
        <v>3430</v>
      </c>
      <c r="O1389" s="1171">
        <v>2.1591395270321037E-8</v>
      </c>
    </row>
    <row r="1390" spans="1:15" hidden="1">
      <c r="A1390" s="1159" t="s">
        <v>4233</v>
      </c>
      <c r="B1390" s="1159" t="s">
        <v>2375</v>
      </c>
      <c r="C1390" s="1159" t="s">
        <v>3188</v>
      </c>
      <c r="D1390" s="1159" t="s">
        <v>2375</v>
      </c>
      <c r="E1390" s="1159" t="s">
        <v>3329</v>
      </c>
      <c r="F1390" s="1159" t="s">
        <v>991</v>
      </c>
      <c r="G1390" s="1165">
        <v>117721.875</v>
      </c>
      <c r="H1390" s="1172"/>
      <c r="I1390" s="1159" t="s">
        <v>3352</v>
      </c>
      <c r="J1390" s="1166"/>
      <c r="K1390" s="1167"/>
      <c r="L1390" s="1168">
        <v>6.01</v>
      </c>
      <c r="M1390" s="1169" t="s">
        <v>3430</v>
      </c>
      <c r="N1390" s="1170" t="s">
        <v>3430</v>
      </c>
      <c r="O1390" s="1171">
        <v>1.2241913733455606E-8</v>
      </c>
    </row>
    <row r="1391" spans="1:15" hidden="1">
      <c r="A1391" s="1159" t="s">
        <v>4234</v>
      </c>
      <c r="B1391" s="1159" t="s">
        <v>2376</v>
      </c>
      <c r="C1391" s="1159" t="s">
        <v>3189</v>
      </c>
      <c r="D1391" s="1159" t="s">
        <v>2376</v>
      </c>
      <c r="E1391" s="1159" t="s">
        <v>3329</v>
      </c>
      <c r="F1391" s="1159" t="s">
        <v>3431</v>
      </c>
      <c r="G1391" s="1165">
        <v>651465.20476302097</v>
      </c>
      <c r="H1391" s="1159"/>
      <c r="I1391" s="1159" t="s">
        <v>3352</v>
      </c>
      <c r="J1391" s="1166"/>
      <c r="K1391" s="1167">
        <v>1.44E-6</v>
      </c>
      <c r="L1391" s="1168">
        <v>5620</v>
      </c>
      <c r="M1391" s="1169" t="s">
        <v>3430</v>
      </c>
      <c r="N1391" s="1170">
        <v>1.5874005756995457E-7</v>
      </c>
      <c r="O1391" s="1171">
        <v>6.3349794785420724E-5</v>
      </c>
    </row>
    <row r="1392" spans="1:15" hidden="1">
      <c r="A1392" s="1159" t="s">
        <v>4234</v>
      </c>
      <c r="B1392" s="1159" t="s">
        <v>2376</v>
      </c>
      <c r="C1392" s="1159" t="s">
        <v>3189</v>
      </c>
      <c r="D1392" s="1159" t="s">
        <v>2376</v>
      </c>
      <c r="E1392" s="1159" t="s">
        <v>3329</v>
      </c>
      <c r="F1392" s="1159" t="s">
        <v>991</v>
      </c>
      <c r="G1392" s="1165">
        <v>488598.90355989599</v>
      </c>
      <c r="H1392" s="1159"/>
      <c r="I1392" s="1159" t="s">
        <v>3352</v>
      </c>
      <c r="J1392" s="1166"/>
      <c r="K1392" s="1167">
        <v>1.9E-6</v>
      </c>
      <c r="L1392" s="1168">
        <v>1580</v>
      </c>
      <c r="M1392" s="1169" t="s">
        <v>3430</v>
      </c>
      <c r="N1392" s="1170">
        <v>1.5708651529962398E-7</v>
      </c>
      <c r="O1392" s="1171">
        <v>1.335756349089378E-5</v>
      </c>
    </row>
    <row r="1393" spans="1:15" hidden="1">
      <c r="A1393" s="1159" t="s">
        <v>4234</v>
      </c>
      <c r="B1393" s="1159" t="s">
        <v>2376</v>
      </c>
      <c r="C1393" s="1159" t="s">
        <v>3189</v>
      </c>
      <c r="D1393" s="1159" t="s">
        <v>2376</v>
      </c>
      <c r="E1393" s="1159" t="s">
        <v>3329</v>
      </c>
      <c r="F1393" s="1159" t="s">
        <v>1000</v>
      </c>
      <c r="G1393" s="1165">
        <v>32573.260238281298</v>
      </c>
      <c r="H1393" s="1159"/>
      <c r="I1393" s="1159" t="s">
        <v>3352</v>
      </c>
      <c r="J1393" s="1166"/>
      <c r="K1393" s="1167">
        <v>4.16E-6</v>
      </c>
      <c r="L1393" s="1168">
        <v>16200</v>
      </c>
      <c r="M1393" s="1169" t="s">
        <v>3430</v>
      </c>
      <c r="N1393" s="1170">
        <v>2.29291194268629E-8</v>
      </c>
      <c r="O1393" s="1171">
        <v>9.1304864370811338E-6</v>
      </c>
    </row>
    <row r="1394" spans="1:15" hidden="1">
      <c r="A1394" s="1159" t="s">
        <v>4235</v>
      </c>
      <c r="B1394" s="1159" t="s">
        <v>2377</v>
      </c>
      <c r="C1394" s="1159" t="s">
        <v>3190</v>
      </c>
      <c r="D1394" s="1159" t="s">
        <v>2377</v>
      </c>
      <c r="E1394" s="1159" t="s">
        <v>3329</v>
      </c>
      <c r="F1394" s="1159" t="s">
        <v>1000</v>
      </c>
      <c r="G1394" s="1165">
        <v>36403.1141522135</v>
      </c>
      <c r="H1394" s="1172"/>
      <c r="I1394" s="1159" t="s">
        <v>3352</v>
      </c>
      <c r="J1394" s="1166"/>
      <c r="K1394" s="1167"/>
      <c r="L1394" s="1168">
        <v>36100</v>
      </c>
      <c r="M1394" s="1169" t="s">
        <v>3430</v>
      </c>
      <c r="N1394" s="1170" t="s">
        <v>3430</v>
      </c>
      <c r="O1394" s="1171">
        <v>2.2738583748164215E-5</v>
      </c>
    </row>
    <row r="1395" spans="1:15" hidden="1">
      <c r="A1395" s="1159" t="s">
        <v>4235</v>
      </c>
      <c r="B1395" s="1159" t="s">
        <v>2377</v>
      </c>
      <c r="C1395" s="1159" t="s">
        <v>3190</v>
      </c>
      <c r="D1395" s="1159" t="s">
        <v>2377</v>
      </c>
      <c r="E1395" s="1159" t="s">
        <v>3329</v>
      </c>
      <c r="F1395" s="1159" t="s">
        <v>991</v>
      </c>
      <c r="G1395" s="1165">
        <v>546046.71225468803</v>
      </c>
      <c r="H1395" s="1172"/>
      <c r="I1395" s="1159" t="s">
        <v>3352</v>
      </c>
      <c r="J1395" s="1166"/>
      <c r="K1395" s="1167"/>
      <c r="L1395" s="1168">
        <v>362</v>
      </c>
      <c r="M1395" s="1169" t="s">
        <v>3430</v>
      </c>
      <c r="N1395" s="1170" t="s">
        <v>3430</v>
      </c>
      <c r="O1395" s="1171">
        <v>3.4202357270383401E-6</v>
      </c>
    </row>
    <row r="1396" spans="1:15" hidden="1">
      <c r="A1396" s="1159" t="s">
        <v>4235</v>
      </c>
      <c r="B1396" s="1159" t="s">
        <v>2377</v>
      </c>
      <c r="C1396" s="1159" t="s">
        <v>3190</v>
      </c>
      <c r="D1396" s="1159" t="s">
        <v>2377</v>
      </c>
      <c r="E1396" s="1159" t="s">
        <v>3329</v>
      </c>
      <c r="F1396" s="1159" t="s">
        <v>3431</v>
      </c>
      <c r="G1396" s="1165">
        <v>728062.28301562497</v>
      </c>
      <c r="H1396" s="1172"/>
      <c r="I1396" s="1159" t="s">
        <v>3352</v>
      </c>
      <c r="J1396" s="1166"/>
      <c r="K1396" s="1167"/>
      <c r="L1396" s="1168">
        <v>3.42</v>
      </c>
      <c r="M1396" s="1169" t="s">
        <v>3430</v>
      </c>
      <c r="N1396" s="1170" t="s">
        <v>3430</v>
      </c>
      <c r="O1396" s="1171">
        <v>4.3083632363247623E-8</v>
      </c>
    </row>
    <row r="1397" spans="1:15" hidden="1">
      <c r="A1397" s="1159" t="s">
        <v>4236</v>
      </c>
      <c r="B1397" s="1159" t="s">
        <v>2378</v>
      </c>
      <c r="C1397" s="1159" t="s">
        <v>3191</v>
      </c>
      <c r="D1397" s="1159" t="s">
        <v>2378</v>
      </c>
      <c r="E1397" s="1159" t="s">
        <v>3329</v>
      </c>
      <c r="F1397" s="1159" t="s">
        <v>1000</v>
      </c>
      <c r="G1397" s="1165">
        <v>17220.561731901002</v>
      </c>
      <c r="H1397" s="1159"/>
      <c r="I1397" s="1159" t="s">
        <v>3352</v>
      </c>
      <c r="J1397" s="1166"/>
      <c r="K1397" s="1167">
        <v>8.0999999999999996E-4</v>
      </c>
      <c r="L1397" s="1168">
        <v>63900</v>
      </c>
      <c r="M1397" s="1169" t="s">
        <v>3430</v>
      </c>
      <c r="N1397" s="1170">
        <v>2.360288821500616E-6</v>
      </c>
      <c r="O1397" s="1171">
        <v>1.9039951783407813E-5</v>
      </c>
    </row>
    <row r="1398" spans="1:15" hidden="1">
      <c r="A1398" s="1159" t="s">
        <v>4236</v>
      </c>
      <c r="B1398" s="1159" t="s">
        <v>2378</v>
      </c>
      <c r="C1398" s="1159" t="s">
        <v>3191</v>
      </c>
      <c r="D1398" s="1159" t="s">
        <v>2378</v>
      </c>
      <c r="E1398" s="1159" t="s">
        <v>3329</v>
      </c>
      <c r="F1398" s="1159" t="s">
        <v>991</v>
      </c>
      <c r="G1398" s="1165">
        <v>258308.42599427101</v>
      </c>
      <c r="H1398" s="1159"/>
      <c r="I1398" s="1159" t="s">
        <v>3352</v>
      </c>
      <c r="J1398" s="1166"/>
      <c r="K1398" s="1167">
        <v>8.8200000000000003E-5</v>
      </c>
      <c r="L1398" s="1168">
        <v>999</v>
      </c>
      <c r="M1398" s="1169" t="s">
        <v>3430</v>
      </c>
      <c r="N1398" s="1170">
        <v>3.8551384086861578E-6</v>
      </c>
      <c r="O1398" s="1171">
        <v>4.4650027776489719E-6</v>
      </c>
    </row>
    <row r="1399" spans="1:15" hidden="1">
      <c r="A1399" s="1159" t="s">
        <v>4236</v>
      </c>
      <c r="B1399" s="1159" t="s">
        <v>2378</v>
      </c>
      <c r="C1399" s="1159" t="s">
        <v>3191</v>
      </c>
      <c r="D1399" s="1159" t="s">
        <v>2378</v>
      </c>
      <c r="E1399" s="1159" t="s">
        <v>3329</v>
      </c>
      <c r="F1399" s="1159" t="s">
        <v>3431</v>
      </c>
      <c r="G1399" s="1165">
        <v>1273902.7401856</v>
      </c>
      <c r="H1399" s="1159"/>
      <c r="I1399" s="1159" t="s">
        <v>3352</v>
      </c>
      <c r="J1399" s="1166"/>
      <c r="K1399" s="1167">
        <v>1.35E-6</v>
      </c>
      <c r="L1399" s="1168">
        <v>90</v>
      </c>
      <c r="M1399" s="1169" t="s">
        <v>3430</v>
      </c>
      <c r="N1399" s="1170">
        <v>2.9100661214872321E-7</v>
      </c>
      <c r="O1399" s="1171">
        <v>1.9837934562035365E-6</v>
      </c>
    </row>
    <row r="1400" spans="1:15" hidden="1">
      <c r="A1400" s="1159" t="s">
        <v>4237</v>
      </c>
      <c r="B1400" s="1159" t="s">
        <v>2379</v>
      </c>
      <c r="C1400" s="1159" t="s">
        <v>2379</v>
      </c>
      <c r="D1400" s="1159" t="s">
        <v>2379</v>
      </c>
      <c r="E1400" s="1159"/>
      <c r="F1400" s="1159" t="s">
        <v>991</v>
      </c>
      <c r="G1400" s="1165">
        <v>1655520915.44613</v>
      </c>
      <c r="H1400" s="1159"/>
      <c r="I1400" s="1159"/>
      <c r="J1400" s="1166"/>
      <c r="K1400" s="1167"/>
      <c r="L1400" s="1168">
        <v>3.04E-2</v>
      </c>
      <c r="M1400" s="1169" t="s">
        <v>3430</v>
      </c>
      <c r="N1400" s="1170" t="s">
        <v>3430</v>
      </c>
      <c r="O1400" s="1171">
        <v>8.7081505286507354E-7</v>
      </c>
    </row>
    <row r="1401" spans="1:15" hidden="1">
      <c r="A1401" s="1159" t="s">
        <v>4237</v>
      </c>
      <c r="B1401" s="1159" t="s">
        <v>2379</v>
      </c>
      <c r="C1401" s="1159" t="s">
        <v>2379</v>
      </c>
      <c r="D1401" s="1159" t="s">
        <v>2379</v>
      </c>
      <c r="E1401" s="1159"/>
      <c r="F1401" s="1159" t="s">
        <v>3431</v>
      </c>
      <c r="G1401" s="1165">
        <v>0</v>
      </c>
      <c r="H1401" s="1159"/>
      <c r="I1401" s="1159"/>
      <c r="J1401" s="1166"/>
      <c r="K1401" s="1167"/>
      <c r="L1401" s="1168">
        <v>2.44</v>
      </c>
      <c r="M1401" s="1169" t="s">
        <v>3430</v>
      </c>
      <c r="N1401" s="1170" t="s">
        <v>3430</v>
      </c>
      <c r="O1401" s="1171">
        <v>0</v>
      </c>
    </row>
    <row r="1402" spans="1:15" hidden="1">
      <c r="A1402" s="1159" t="s">
        <v>4238</v>
      </c>
      <c r="B1402" s="1159" t="s">
        <v>2380</v>
      </c>
      <c r="C1402" s="1159" t="s">
        <v>3192</v>
      </c>
      <c r="D1402" s="1159" t="s">
        <v>2380</v>
      </c>
      <c r="E1402" s="1159" t="s">
        <v>3329</v>
      </c>
      <c r="F1402" s="1159" t="s">
        <v>3431</v>
      </c>
      <c r="G1402" s="1165">
        <v>15963.541666666701</v>
      </c>
      <c r="H1402" s="1159"/>
      <c r="I1402" s="1159" t="s">
        <v>3352</v>
      </c>
      <c r="J1402" s="1166"/>
      <c r="K1402" s="1167">
        <v>1.8199999999999999E-7</v>
      </c>
      <c r="L1402" s="1168">
        <v>140</v>
      </c>
      <c r="M1402" s="1169" t="s">
        <v>3430</v>
      </c>
      <c r="N1402" s="1170">
        <v>4.9162442880903972E-10</v>
      </c>
      <c r="O1402" s="1171">
        <v>3.8670069975648052E-8</v>
      </c>
    </row>
    <row r="1403" spans="1:15" hidden="1">
      <c r="A1403" s="1159" t="s">
        <v>4238</v>
      </c>
      <c r="B1403" s="1159" t="s">
        <v>2380</v>
      </c>
      <c r="C1403" s="1159" t="s">
        <v>3192</v>
      </c>
      <c r="D1403" s="1159" t="s">
        <v>2380</v>
      </c>
      <c r="E1403" s="1159" t="s">
        <v>3329</v>
      </c>
      <c r="F1403" s="1159" t="s">
        <v>1000</v>
      </c>
      <c r="G1403" s="1165">
        <v>798.17708333333303</v>
      </c>
      <c r="H1403" s="1159"/>
      <c r="I1403" s="1159" t="s">
        <v>3352</v>
      </c>
      <c r="J1403" s="1166"/>
      <c r="K1403" s="1167">
        <v>3.2499999999999998E-6</v>
      </c>
      <c r="L1403" s="1168">
        <v>2510</v>
      </c>
      <c r="M1403" s="1169" t="s">
        <v>3430</v>
      </c>
      <c r="N1403" s="1170">
        <v>4.3895038286521292E-10</v>
      </c>
      <c r="O1403" s="1171">
        <v>3.466495558531299E-8</v>
      </c>
    </row>
    <row r="1404" spans="1:15" hidden="1">
      <c r="A1404" s="1159" t="s">
        <v>4238</v>
      </c>
      <c r="B1404" s="1159" t="s">
        <v>2380</v>
      </c>
      <c r="C1404" s="1159" t="s">
        <v>3192</v>
      </c>
      <c r="D1404" s="1159" t="s">
        <v>2380</v>
      </c>
      <c r="E1404" s="1159" t="s">
        <v>3329</v>
      </c>
      <c r="F1404" s="1159" t="s">
        <v>991</v>
      </c>
      <c r="G1404" s="1165">
        <v>11972.65625</v>
      </c>
      <c r="H1404" s="1159"/>
      <c r="I1404" s="1159" t="s">
        <v>3352</v>
      </c>
      <c r="J1404" s="1166"/>
      <c r="K1404" s="1167">
        <v>6.9999999999999997E-7</v>
      </c>
      <c r="L1404" s="1168">
        <v>96.2</v>
      </c>
      <c r="M1404" s="1169" t="s">
        <v>3430</v>
      </c>
      <c r="N1404" s="1170">
        <v>1.4181473907953038E-9</v>
      </c>
      <c r="O1404" s="1171">
        <v>1.992889677673572E-8</v>
      </c>
    </row>
    <row r="1405" spans="1:15" hidden="1">
      <c r="A1405" s="1159" t="s">
        <v>4239</v>
      </c>
      <c r="B1405" s="1159" t="s">
        <v>2381</v>
      </c>
      <c r="C1405" s="1159" t="s">
        <v>3193</v>
      </c>
      <c r="D1405" s="1159" t="s">
        <v>2381</v>
      </c>
      <c r="E1405" s="1159"/>
      <c r="F1405" s="1159" t="s">
        <v>991</v>
      </c>
      <c r="G1405" s="1165">
        <v>135834567.09662399</v>
      </c>
      <c r="H1405" s="1159"/>
      <c r="I1405" s="1159"/>
      <c r="J1405" s="1166"/>
      <c r="K1405" s="1167"/>
      <c r="L1405" s="1168">
        <v>8.7799999999999994</v>
      </c>
      <c r="M1405" s="1169" t="s">
        <v>3430</v>
      </c>
      <c r="N1405" s="1170" t="s">
        <v>3430</v>
      </c>
      <c r="O1405" s="1171">
        <v>2.0635856113533524E-5</v>
      </c>
    </row>
    <row r="1406" spans="1:15" hidden="1">
      <c r="A1406" s="1159" t="s">
        <v>4240</v>
      </c>
      <c r="B1406" s="1159" t="s">
        <v>2382</v>
      </c>
      <c r="C1406" s="1159" t="s">
        <v>3194</v>
      </c>
      <c r="D1406" s="1159" t="s">
        <v>2382</v>
      </c>
      <c r="E1406" s="1159" t="s">
        <v>3329</v>
      </c>
      <c r="F1406" s="1159" t="s">
        <v>1000</v>
      </c>
      <c r="G1406" s="1165">
        <v>42904.603248437503</v>
      </c>
      <c r="H1406" s="1159"/>
      <c r="I1406" s="1159" t="s">
        <v>3352</v>
      </c>
      <c r="J1406" s="1166"/>
      <c r="K1406" s="1167">
        <v>6.5200000000000003E-6</v>
      </c>
      <c r="L1406" s="1168">
        <v>5270</v>
      </c>
      <c r="M1406" s="1169" t="s">
        <v>3430</v>
      </c>
      <c r="N1406" s="1170">
        <v>4.7335209403536075E-8</v>
      </c>
      <c r="O1406" s="1171">
        <v>3.9123002520895884E-6</v>
      </c>
    </row>
    <row r="1407" spans="1:15" hidden="1">
      <c r="A1407" s="1159" t="s">
        <v>4240</v>
      </c>
      <c r="B1407" s="1159" t="s">
        <v>2382</v>
      </c>
      <c r="C1407" s="1159" t="s">
        <v>3194</v>
      </c>
      <c r="D1407" s="1159" t="s">
        <v>2382</v>
      </c>
      <c r="E1407" s="1159" t="s">
        <v>3329</v>
      </c>
      <c r="F1407" s="1159" t="s">
        <v>991</v>
      </c>
      <c r="G1407" s="1165">
        <v>643569.04875260405</v>
      </c>
      <c r="H1407" s="1159"/>
      <c r="I1407" s="1159" t="s">
        <v>3352</v>
      </c>
      <c r="J1407" s="1166"/>
      <c r="K1407" s="1167">
        <v>3.1200000000000002E-6</v>
      </c>
      <c r="L1407" s="1168">
        <v>94</v>
      </c>
      <c r="M1407" s="1169" t="s">
        <v>3430</v>
      </c>
      <c r="N1407" s="1170">
        <v>3.3976806751152273E-7</v>
      </c>
      <c r="O1407" s="1171">
        <v>1.0467444697665148E-6</v>
      </c>
    </row>
    <row r="1408" spans="1:15" hidden="1">
      <c r="A1408" s="1159" t="s">
        <v>4240</v>
      </c>
      <c r="B1408" s="1159" t="s">
        <v>2382</v>
      </c>
      <c r="C1408" s="1159" t="s">
        <v>3194</v>
      </c>
      <c r="D1408" s="1159" t="s">
        <v>2382</v>
      </c>
      <c r="E1408" s="1159" t="s">
        <v>3329</v>
      </c>
      <c r="F1408" s="1159" t="s">
        <v>3431</v>
      </c>
      <c r="G1408" s="1165">
        <v>2333872.4876302099</v>
      </c>
      <c r="H1408" s="1159"/>
      <c r="I1408" s="1159" t="s">
        <v>3352</v>
      </c>
      <c r="J1408" s="1166"/>
      <c r="K1408" s="1167">
        <v>8.5799999999999997E-9</v>
      </c>
      <c r="L1408" s="1168">
        <v>6.93</v>
      </c>
      <c r="M1408" s="1169" t="s">
        <v>3430</v>
      </c>
      <c r="N1408" s="1170">
        <v>3.3884199415942619E-9</v>
      </c>
      <c r="O1408" s="1171">
        <v>2.7985175267640844E-7</v>
      </c>
    </row>
    <row r="1409" spans="1:15" hidden="1">
      <c r="A1409" s="1159" t="s">
        <v>4222</v>
      </c>
      <c r="B1409" s="1159" t="s">
        <v>2732</v>
      </c>
      <c r="C1409" s="1159"/>
      <c r="D1409" s="1159" t="s">
        <v>4223</v>
      </c>
      <c r="E1409" s="1159"/>
      <c r="F1409" s="1159" t="s">
        <v>1000</v>
      </c>
      <c r="G1409" s="1165">
        <v>478.96451999999999</v>
      </c>
      <c r="H1409" s="1159"/>
      <c r="I1409" s="1159"/>
      <c r="J1409" s="1166"/>
      <c r="K1409" s="1167"/>
      <c r="L1409" s="1168">
        <v>34400</v>
      </c>
      <c r="M1409" s="1169" t="s">
        <v>3430</v>
      </c>
      <c r="N1409" s="1170" t="s">
        <v>3430</v>
      </c>
      <c r="O1409" s="1171">
        <v>2.850883420351616E-7</v>
      </c>
    </row>
    <row r="1410" spans="1:15" hidden="1">
      <c r="A1410" s="1159" t="s">
        <v>4241</v>
      </c>
      <c r="B1410" s="1159" t="s">
        <v>2383</v>
      </c>
      <c r="C1410" s="1159" t="s">
        <v>3195</v>
      </c>
      <c r="D1410" s="1159" t="s">
        <v>2383</v>
      </c>
      <c r="E1410" s="1159" t="s">
        <v>3329</v>
      </c>
      <c r="F1410" s="1159" t="s">
        <v>1000</v>
      </c>
      <c r="G1410" s="1165">
        <v>15518.5707015104</v>
      </c>
      <c r="H1410" s="1159"/>
      <c r="I1410" s="1159" t="s">
        <v>3352</v>
      </c>
      <c r="J1410" s="1166"/>
      <c r="K1410" s="1167">
        <v>4.4799999999999998E-5</v>
      </c>
      <c r="L1410" s="1168">
        <v>6820000</v>
      </c>
      <c r="M1410" s="1169" t="s">
        <v>3430</v>
      </c>
      <c r="N1410" s="1170">
        <v>1.1764204080861697E-7</v>
      </c>
      <c r="O1410" s="1171">
        <v>1.8312758406511412E-3</v>
      </c>
    </row>
    <row r="1411" spans="1:15" hidden="1">
      <c r="A1411" s="1159" t="s">
        <v>4241</v>
      </c>
      <c r="B1411" s="1159" t="s">
        <v>2383</v>
      </c>
      <c r="C1411" s="1159" t="s">
        <v>3195</v>
      </c>
      <c r="D1411" s="1159" t="s">
        <v>2383</v>
      </c>
      <c r="E1411" s="1159" t="s">
        <v>3329</v>
      </c>
      <c r="F1411" s="1159" t="s">
        <v>3431</v>
      </c>
      <c r="G1411" s="1165">
        <v>310371.414040156</v>
      </c>
      <c r="H1411" s="1159"/>
      <c r="I1411" s="1159" t="s">
        <v>3352</v>
      </c>
      <c r="J1411" s="1166"/>
      <c r="K1411" s="1167">
        <v>5.7100000000000002E-7</v>
      </c>
      <c r="L1411" s="1168">
        <v>83100</v>
      </c>
      <c r="M1411" s="1169" t="s">
        <v>3430</v>
      </c>
      <c r="N1411" s="1170">
        <v>2.9988216653514883E-8</v>
      </c>
      <c r="O1411" s="1171">
        <v>4.4627279285333566E-4</v>
      </c>
    </row>
    <row r="1412" spans="1:15" hidden="1">
      <c r="A1412" s="1159" t="s">
        <v>4241</v>
      </c>
      <c r="B1412" s="1159" t="s">
        <v>2383</v>
      </c>
      <c r="C1412" s="1159" t="s">
        <v>3195</v>
      </c>
      <c r="D1412" s="1159" t="s">
        <v>2383</v>
      </c>
      <c r="E1412" s="1159" t="s">
        <v>3329</v>
      </c>
      <c r="F1412" s="1159" t="s">
        <v>991</v>
      </c>
      <c r="G1412" s="1165">
        <v>232778.560516875</v>
      </c>
      <c r="H1412" s="1159"/>
      <c r="I1412" s="1159" t="s">
        <v>3352</v>
      </c>
      <c r="J1412" s="1166"/>
      <c r="K1412" s="1167">
        <v>4.8400000000000002E-6</v>
      </c>
      <c r="L1412" s="1168">
        <v>54200</v>
      </c>
      <c r="M1412" s="1169" t="s">
        <v>3430</v>
      </c>
      <c r="N1412" s="1170">
        <v>1.9064312862708672E-7</v>
      </c>
      <c r="O1412" s="1171">
        <v>2.1830311706926733E-4</v>
      </c>
    </row>
    <row r="1413" spans="1:15" hidden="1">
      <c r="A1413" s="1159" t="s">
        <v>4242</v>
      </c>
      <c r="B1413" s="1159" t="s">
        <v>2814</v>
      </c>
      <c r="C1413" s="1159" t="s">
        <v>3196</v>
      </c>
      <c r="D1413" s="1159" t="s">
        <v>2814</v>
      </c>
      <c r="E1413" s="1159" t="s">
        <v>3335</v>
      </c>
      <c r="F1413" s="1159" t="s">
        <v>991</v>
      </c>
      <c r="G1413" s="1165">
        <v>236618081.919781</v>
      </c>
      <c r="H1413" s="1159"/>
      <c r="I1413" s="1159"/>
      <c r="J1413" s="1166"/>
      <c r="K1413" s="1167"/>
      <c r="L1413" s="1168">
        <v>2.1499999999999998E-2</v>
      </c>
      <c r="M1413" s="1169" t="s">
        <v>3430</v>
      </c>
      <c r="N1413" s="1170" t="s">
        <v>3430</v>
      </c>
      <c r="O1413" s="1171">
        <v>8.8024600274737493E-8</v>
      </c>
    </row>
    <row r="1414" spans="1:15" hidden="1">
      <c r="A1414" s="1159" t="s">
        <v>4243</v>
      </c>
      <c r="B1414" s="1159" t="s">
        <v>2384</v>
      </c>
      <c r="C1414" s="1159" t="s">
        <v>3197</v>
      </c>
      <c r="D1414" s="1159" t="s">
        <v>2384</v>
      </c>
      <c r="E1414" s="1159" t="s">
        <v>3329</v>
      </c>
      <c r="F1414" s="1159" t="s">
        <v>1000</v>
      </c>
      <c r="G1414" s="1165">
        <v>477154.23203260399</v>
      </c>
      <c r="H1414" s="1159"/>
      <c r="I1414" s="1159" t="s">
        <v>3352</v>
      </c>
      <c r="J1414" s="1166"/>
      <c r="K1414" s="1167">
        <v>6.13E-7</v>
      </c>
      <c r="L1414" s="1168">
        <v>458000</v>
      </c>
      <c r="M1414" s="1169" t="s">
        <v>3430</v>
      </c>
      <c r="N1414" s="1170">
        <v>4.949394499027927E-8</v>
      </c>
      <c r="O1414" s="1171">
        <v>3.7813069263167741E-3</v>
      </c>
    </row>
    <row r="1415" spans="1:15" hidden="1">
      <c r="A1415" s="1159" t="s">
        <v>4243</v>
      </c>
      <c r="B1415" s="1159" t="s">
        <v>2384</v>
      </c>
      <c r="C1415" s="1159" t="s">
        <v>3197</v>
      </c>
      <c r="D1415" s="1159" t="s">
        <v>2384</v>
      </c>
      <c r="E1415" s="1159" t="s">
        <v>3329</v>
      </c>
      <c r="F1415" s="1159" t="s">
        <v>3431</v>
      </c>
      <c r="G1415" s="1165">
        <v>35281424.923960403</v>
      </c>
      <c r="H1415" s="1159"/>
      <c r="I1415" s="1159" t="s">
        <v>3352</v>
      </c>
      <c r="J1415" s="1166"/>
      <c r="K1415" s="1167">
        <v>5.6800000000000002E-9</v>
      </c>
      <c r="L1415" s="1168">
        <v>2930</v>
      </c>
      <c r="M1415" s="1169" t="s">
        <v>3430</v>
      </c>
      <c r="N1415" s="1170">
        <v>3.3909959355797395E-8</v>
      </c>
      <c r="O1415" s="1171">
        <v>1.7886748860427197E-3</v>
      </c>
    </row>
    <row r="1416" spans="1:15" hidden="1">
      <c r="A1416" s="1159" t="s">
        <v>4243</v>
      </c>
      <c r="B1416" s="1159" t="s">
        <v>2384</v>
      </c>
      <c r="C1416" s="1159" t="s">
        <v>3197</v>
      </c>
      <c r="D1416" s="1159" t="s">
        <v>2384</v>
      </c>
      <c r="E1416" s="1159" t="s">
        <v>3329</v>
      </c>
      <c r="F1416" s="1159" t="s">
        <v>991</v>
      </c>
      <c r="G1416" s="1165">
        <v>7157313.4801299497</v>
      </c>
      <c r="H1416" s="1159"/>
      <c r="I1416" s="1159" t="s">
        <v>3352</v>
      </c>
      <c r="J1416" s="1166"/>
      <c r="K1416" s="1167">
        <v>1.37E-7</v>
      </c>
      <c r="L1416" s="1168">
        <v>4490</v>
      </c>
      <c r="M1416" s="1169" t="s">
        <v>3430</v>
      </c>
      <c r="N1416" s="1170">
        <v>1.6592178947784781E-7</v>
      </c>
      <c r="O1416" s="1171">
        <v>5.5605026522850853E-4</v>
      </c>
    </row>
    <row r="1417" spans="1:15" hidden="1">
      <c r="A1417" s="1159" t="s">
        <v>4244</v>
      </c>
      <c r="B1417" s="1159" t="s">
        <v>2385</v>
      </c>
      <c r="C1417" s="1159" t="s">
        <v>3198</v>
      </c>
      <c r="D1417" s="1159" t="s">
        <v>2385</v>
      </c>
      <c r="E1417" s="1159" t="s">
        <v>3313</v>
      </c>
      <c r="F1417" s="1159" t="s">
        <v>1000</v>
      </c>
      <c r="G1417" s="1165">
        <v>288442.70107690699</v>
      </c>
      <c r="H1417" s="1159"/>
      <c r="I1417" s="1159"/>
      <c r="J1417" s="1166"/>
      <c r="K1417" s="1167">
        <v>1.05E-4</v>
      </c>
      <c r="L1417" s="1168">
        <v>16700</v>
      </c>
      <c r="M1417" s="1169" t="s">
        <v>3430</v>
      </c>
      <c r="N1417" s="1170">
        <v>5.1248560309183538E-6</v>
      </c>
      <c r="O1417" s="1171">
        <v>8.3347714815031426E-5</v>
      </c>
    </row>
    <row r="1418" spans="1:15" hidden="1">
      <c r="A1418" s="1159" t="s">
        <v>4244</v>
      </c>
      <c r="B1418" s="1159" t="s">
        <v>2385</v>
      </c>
      <c r="C1418" s="1159" t="s">
        <v>3198</v>
      </c>
      <c r="D1418" s="1159" t="s">
        <v>2385</v>
      </c>
      <c r="E1418" s="1159"/>
      <c r="F1418" s="1159" t="s">
        <v>991</v>
      </c>
      <c r="G1418" s="1165">
        <v>8034.28</v>
      </c>
      <c r="H1418" s="1159"/>
      <c r="I1418" s="1159"/>
      <c r="J1418" s="1166"/>
      <c r="K1418" s="1167">
        <v>2.3099999999999999E-5</v>
      </c>
      <c r="L1418" s="1168">
        <v>342</v>
      </c>
      <c r="M1418" s="1169" t="s">
        <v>3430</v>
      </c>
      <c r="N1418" s="1170">
        <v>3.1404491064739584E-8</v>
      </c>
      <c r="O1418" s="1171">
        <v>4.7543455264522262E-8</v>
      </c>
    </row>
    <row r="1419" spans="1:15" hidden="1">
      <c r="A1419" s="1159" t="s">
        <v>4244</v>
      </c>
      <c r="B1419" s="1159" t="s">
        <v>2385</v>
      </c>
      <c r="C1419" s="1159" t="s">
        <v>3198</v>
      </c>
      <c r="D1419" s="1159" t="s">
        <v>2385</v>
      </c>
      <c r="E1419" s="1159"/>
      <c r="F1419" s="1159" t="s">
        <v>3431</v>
      </c>
      <c r="G1419" s="1165">
        <v>0</v>
      </c>
      <c r="H1419" s="1159"/>
      <c r="I1419" s="1159"/>
      <c r="J1419" s="1166"/>
      <c r="K1419" s="1167">
        <v>1.0699999999999999E-5</v>
      </c>
      <c r="L1419" s="1168">
        <v>424</v>
      </c>
      <c r="M1419" s="1169" t="s">
        <v>3430</v>
      </c>
      <c r="N1419" s="1170">
        <v>0</v>
      </c>
      <c r="O1419" s="1171">
        <v>0</v>
      </c>
    </row>
    <row r="1420" spans="1:15" hidden="1">
      <c r="A1420" s="1159" t="s">
        <v>3829</v>
      </c>
      <c r="B1420" s="1159" t="s">
        <v>2386</v>
      </c>
      <c r="C1420" s="1159" t="s">
        <v>3199</v>
      </c>
      <c r="D1420" s="1159" t="s">
        <v>2386</v>
      </c>
      <c r="E1420" s="1159" t="s">
        <v>3329</v>
      </c>
      <c r="F1420" s="1159" t="s">
        <v>1000</v>
      </c>
      <c r="G1420" s="1165">
        <v>70405.258818749993</v>
      </c>
      <c r="H1420" s="1159"/>
      <c r="I1420" s="1159" t="s">
        <v>3352</v>
      </c>
      <c r="J1420" s="1166">
        <v>1.03E-5</v>
      </c>
      <c r="K1420" s="1167">
        <v>4.5800000000000002E-5</v>
      </c>
      <c r="L1420" s="1168">
        <v>55600</v>
      </c>
      <c r="M1420" s="1169">
        <v>2.1509562543253421E-6</v>
      </c>
      <c r="N1420" s="1170">
        <v>5.456364743522724E-7</v>
      </c>
      <c r="O1420" s="1171">
        <v>1.4650503223222859E-4</v>
      </c>
    </row>
    <row r="1421" spans="1:15" hidden="1">
      <c r="A1421" s="1159" t="s">
        <v>3829</v>
      </c>
      <c r="B1421" s="1159" t="s">
        <v>2386</v>
      </c>
      <c r="C1421" s="1159" t="s">
        <v>3199</v>
      </c>
      <c r="D1421" s="1159" t="s">
        <v>2386</v>
      </c>
      <c r="E1421" s="1159" t="s">
        <v>3329</v>
      </c>
      <c r="F1421" s="1159" t="s">
        <v>3431</v>
      </c>
      <c r="G1421" s="1165">
        <v>1408105.1766328099</v>
      </c>
      <c r="H1421" s="1159"/>
      <c r="I1421" s="1159" t="s">
        <v>3352</v>
      </c>
      <c r="J1421" s="1166">
        <v>1.28E-6</v>
      </c>
      <c r="K1421" s="1167">
        <v>5.6799999999999998E-6</v>
      </c>
      <c r="L1421" s="1168">
        <v>937</v>
      </c>
      <c r="M1421" s="1169">
        <v>5.3460660311466524E-6</v>
      </c>
      <c r="N1421" s="1170">
        <v>1.353369072003643E-6</v>
      </c>
      <c r="O1421" s="1171">
        <v>2.8278268064078778E-9</v>
      </c>
    </row>
    <row r="1422" spans="1:15" hidden="1">
      <c r="A1422" s="1159" t="s">
        <v>3829</v>
      </c>
      <c r="B1422" s="1159" t="s">
        <v>2386</v>
      </c>
      <c r="C1422" s="1159" t="s">
        <v>3199</v>
      </c>
      <c r="D1422" s="1159" t="s">
        <v>2386</v>
      </c>
      <c r="E1422" s="1159" t="s">
        <v>3329</v>
      </c>
      <c r="F1422" s="1159" t="s">
        <v>991</v>
      </c>
      <c r="G1422" s="1165">
        <v>1056078.8824088499</v>
      </c>
      <c r="H1422" s="1159"/>
      <c r="I1422" s="1159" t="s">
        <v>3352</v>
      </c>
      <c r="J1422" s="1166">
        <v>7.1400000000000002E-6</v>
      </c>
      <c r="K1422" s="1167">
        <v>3.1600000000000002E-5</v>
      </c>
      <c r="L1422" s="1168">
        <v>2690</v>
      </c>
      <c r="M1422" s="1169">
        <v>2.2365768433599819E-5</v>
      </c>
      <c r="N1422" s="1170">
        <v>5.6469801064241508E-6</v>
      </c>
      <c r="O1422" s="1171">
        <v>1.3037234967989397E-8</v>
      </c>
    </row>
    <row r="1423" spans="1:15" hidden="1">
      <c r="A1423" s="1159" t="s">
        <v>3957</v>
      </c>
      <c r="B1423" s="1159" t="s">
        <v>2387</v>
      </c>
      <c r="C1423" s="1159" t="s">
        <v>3200</v>
      </c>
      <c r="D1423" s="1159" t="s">
        <v>2387</v>
      </c>
      <c r="E1423" s="1159"/>
      <c r="F1423" s="1159" t="s">
        <v>3431</v>
      </c>
      <c r="G1423" s="1165">
        <v>0</v>
      </c>
      <c r="H1423" s="1159"/>
      <c r="I1423" s="1159"/>
      <c r="J1423" s="1166">
        <v>3.9400000000000001E-7</v>
      </c>
      <c r="K1423" s="1167">
        <v>8.5899999999999995E-7</v>
      </c>
      <c r="L1423" s="1168">
        <v>1480</v>
      </c>
      <c r="M1423" s="1169">
        <v>0</v>
      </c>
      <c r="N1423" s="1170">
        <v>0</v>
      </c>
      <c r="O1423" s="1171">
        <v>1.4790438862742566E-5</v>
      </c>
    </row>
    <row r="1424" spans="1:15" hidden="1">
      <c r="A1424" s="1159" t="s">
        <v>3957</v>
      </c>
      <c r="B1424" s="1159" t="s">
        <v>2387</v>
      </c>
      <c r="C1424" s="1159" t="s">
        <v>3201</v>
      </c>
      <c r="D1424" s="1159" t="s">
        <v>2387</v>
      </c>
      <c r="E1424" s="1159" t="s">
        <v>3313</v>
      </c>
      <c r="F1424" s="1159" t="s">
        <v>3431</v>
      </c>
      <c r="G1424" s="1165">
        <v>164.35679999999999</v>
      </c>
      <c r="H1424" s="1159"/>
      <c r="I1424" s="1159"/>
      <c r="J1424" s="1166">
        <v>3.9400000000000001E-7</v>
      </c>
      <c r="K1424" s="1167">
        <v>8.5899999999999995E-7</v>
      </c>
      <c r="L1424" s="1168">
        <v>1480</v>
      </c>
      <c r="M1424" s="1169">
        <v>1.9207602201180326E-10</v>
      </c>
      <c r="N1424" s="1170">
        <v>2.3889862908153251E-11</v>
      </c>
      <c r="O1424" s="1171">
        <v>9.5681017132079396E-9</v>
      </c>
    </row>
    <row r="1425" spans="1:15" hidden="1">
      <c r="A1425" s="1159" t="s">
        <v>3957</v>
      </c>
      <c r="B1425" s="1159" t="s">
        <v>2387</v>
      </c>
      <c r="C1425" s="1159" t="s">
        <v>3201</v>
      </c>
      <c r="D1425" s="1159" t="s">
        <v>2387</v>
      </c>
      <c r="E1425" s="1159" t="s">
        <v>3313</v>
      </c>
      <c r="F1425" s="1159" t="s">
        <v>1000</v>
      </c>
      <c r="G1425" s="1165">
        <v>1454.5411501900801</v>
      </c>
      <c r="H1425" s="1159"/>
      <c r="I1425" s="1159"/>
      <c r="J1425" s="1166">
        <v>2.0699999999999998E-5</v>
      </c>
      <c r="K1425" s="1167">
        <v>4.5000000000000003E-5</v>
      </c>
      <c r="L1425" s="1168">
        <v>78700</v>
      </c>
      <c r="M1425" s="1169">
        <v>8.930702278674962E-8</v>
      </c>
      <c r="N1425" s="1170">
        <v>1.1075704054823232E-8</v>
      </c>
      <c r="O1425" s="1171">
        <v>6.5933506387011046E-6</v>
      </c>
    </row>
    <row r="1426" spans="1:15" hidden="1">
      <c r="A1426" s="1159" t="s">
        <v>3957</v>
      </c>
      <c r="B1426" s="1159" t="s">
        <v>2387</v>
      </c>
      <c r="C1426" s="1159" t="s">
        <v>3200</v>
      </c>
      <c r="D1426" s="1159" t="s">
        <v>2387</v>
      </c>
      <c r="E1426" s="1159" t="s">
        <v>3317</v>
      </c>
      <c r="F1426" s="1159" t="s">
        <v>1000</v>
      </c>
      <c r="G1426" s="1165">
        <v>45445.169713746502</v>
      </c>
      <c r="H1426" s="1159"/>
      <c r="I1426" s="1159"/>
      <c r="J1426" s="1166">
        <v>2.0699999999999998E-5</v>
      </c>
      <c r="K1426" s="1167">
        <v>4.5000000000000003E-5</v>
      </c>
      <c r="L1426" s="1168">
        <v>78700</v>
      </c>
      <c r="M1426" s="1169">
        <v>2.790277062043165E-6</v>
      </c>
      <c r="N1426" s="1170">
        <v>3.4604538373142331E-7</v>
      </c>
      <c r="O1426" s="1171">
        <v>2.6429972472752974E-5</v>
      </c>
    </row>
    <row r="1427" spans="1:15" hidden="1">
      <c r="A1427" s="1159" t="s">
        <v>4246</v>
      </c>
      <c r="B1427" s="1159" t="s">
        <v>2388</v>
      </c>
      <c r="C1427" s="1159" t="s">
        <v>3202</v>
      </c>
      <c r="D1427" s="1159" t="s">
        <v>2388</v>
      </c>
      <c r="E1427" s="1159"/>
      <c r="F1427" s="1159" t="s">
        <v>991</v>
      </c>
      <c r="G1427" s="1165">
        <v>174720320.911033</v>
      </c>
      <c r="H1427" s="1159"/>
      <c r="I1427" s="1159"/>
      <c r="J1427" s="1166"/>
      <c r="K1427" s="1167"/>
      <c r="L1427" s="1168">
        <v>0.57299999999999995</v>
      </c>
      <c r="M1427" s="1169" t="s">
        <v>3430</v>
      </c>
      <c r="N1427" s="1170" t="s">
        <v>3430</v>
      </c>
      <c r="O1427" s="1171">
        <v>1.73227051291139E-6</v>
      </c>
    </row>
    <row r="1428" spans="1:15">
      <c r="A1428" s="1159" t="s">
        <v>4247</v>
      </c>
      <c r="B1428" s="1159" t="s">
        <v>2389</v>
      </c>
      <c r="C1428" s="1159" t="s">
        <v>2389</v>
      </c>
      <c r="D1428" s="1159" t="s">
        <v>2389</v>
      </c>
      <c r="E1428" s="1159" t="s">
        <v>3325</v>
      </c>
      <c r="F1428" s="1159" t="s">
        <v>991</v>
      </c>
      <c r="G1428" s="1165">
        <v>5064594479.1922197</v>
      </c>
      <c r="H1428" s="1159"/>
      <c r="I1428" s="1159" t="s">
        <v>3358</v>
      </c>
      <c r="J1428" s="1166"/>
      <c r="K1428" s="1167"/>
      <c r="L1428" s="1168">
        <v>0.01</v>
      </c>
      <c r="M1428" s="1169" t="s">
        <v>3430</v>
      </c>
      <c r="N1428" s="1170" t="s">
        <v>3430</v>
      </c>
      <c r="O1428" s="1171">
        <v>8.7631924489535206E-7</v>
      </c>
    </row>
    <row r="1429" spans="1:15" hidden="1">
      <c r="A1429" s="1159" t="s">
        <v>4248</v>
      </c>
      <c r="B1429" s="1159" t="s">
        <v>2815</v>
      </c>
      <c r="C1429" s="1159" t="s">
        <v>2815</v>
      </c>
      <c r="D1429" s="1159" t="s">
        <v>2815</v>
      </c>
      <c r="E1429" s="1159"/>
      <c r="F1429" s="1159" t="s">
        <v>991</v>
      </c>
      <c r="G1429" s="1165">
        <v>5911151.37486286</v>
      </c>
      <c r="H1429" s="1159"/>
      <c r="I1429" s="1159"/>
      <c r="J1429" s="1166"/>
      <c r="K1429" s="1167"/>
      <c r="L1429" s="1168">
        <v>0.25</v>
      </c>
      <c r="M1429" s="1169" t="s">
        <v>3430</v>
      </c>
      <c r="N1429" s="1170" t="s">
        <v>3430</v>
      </c>
      <c r="O1429" s="1171">
        <v>2.5569943114715768E-8</v>
      </c>
    </row>
    <row r="1430" spans="1:15" hidden="1">
      <c r="A1430" s="1159" t="s">
        <v>4249</v>
      </c>
      <c r="B1430" s="1159" t="s">
        <v>2816</v>
      </c>
      <c r="C1430" s="1159" t="s">
        <v>2816</v>
      </c>
      <c r="D1430" s="1159" t="s">
        <v>2816</v>
      </c>
      <c r="E1430" s="1159"/>
      <c r="F1430" s="1159" t="s">
        <v>991</v>
      </c>
      <c r="G1430" s="1165">
        <v>16961820.592279799</v>
      </c>
      <c r="H1430" s="1159"/>
      <c r="I1430" s="1159"/>
      <c r="J1430" s="1166"/>
      <c r="K1430" s="1167"/>
      <c r="L1430" s="1168">
        <v>0.12</v>
      </c>
      <c r="M1430" s="1169" t="s">
        <v>3430</v>
      </c>
      <c r="N1430" s="1170" t="s">
        <v>3430</v>
      </c>
      <c r="O1430" s="1171">
        <v>3.5218542865483997E-8</v>
      </c>
    </row>
    <row r="1431" spans="1:15" hidden="1">
      <c r="A1431" s="1159" t="s">
        <v>4250</v>
      </c>
      <c r="B1431" s="1159" t="s">
        <v>4251</v>
      </c>
      <c r="C1431" s="1159"/>
      <c r="D1431" s="1159"/>
      <c r="E1431" s="1159"/>
      <c r="F1431" s="1159" t="s">
        <v>991</v>
      </c>
      <c r="G1431" s="1165">
        <v>50119962.329716101</v>
      </c>
      <c r="H1431" s="1159"/>
      <c r="I1431" s="1159"/>
      <c r="J1431" s="1166"/>
      <c r="K1431" s="1167"/>
      <c r="L1431" s="1168"/>
      <c r="M1431" s="1169" t="s">
        <v>3430</v>
      </c>
      <c r="N1431" s="1170" t="s">
        <v>3430</v>
      </c>
      <c r="O1431" s="1171" t="s">
        <v>3430</v>
      </c>
    </row>
    <row r="1432" spans="1:15" hidden="1">
      <c r="A1432" s="1159" t="s">
        <v>4252</v>
      </c>
      <c r="B1432" s="1159" t="s">
        <v>2390</v>
      </c>
      <c r="C1432" s="1159" t="s">
        <v>3203</v>
      </c>
      <c r="D1432" s="1159" t="s">
        <v>2390</v>
      </c>
      <c r="E1432" s="1159" t="s">
        <v>3329</v>
      </c>
      <c r="F1432" s="1159" t="s">
        <v>1000</v>
      </c>
      <c r="G1432" s="1165">
        <v>1915.8326872135401</v>
      </c>
      <c r="H1432" s="1159"/>
      <c r="I1432" s="1159" t="s">
        <v>3352</v>
      </c>
      <c r="J1432" s="1166"/>
      <c r="K1432" s="1167">
        <v>1.6300000000000001E-6</v>
      </c>
      <c r="L1432" s="1168">
        <v>1180000</v>
      </c>
      <c r="M1432" s="1169" t="s">
        <v>3430</v>
      </c>
      <c r="N1432" s="1170">
        <v>5.2841848289725632E-10</v>
      </c>
      <c r="O1432" s="1171">
        <v>3.9116254058027575E-5</v>
      </c>
    </row>
    <row r="1433" spans="1:15" hidden="1">
      <c r="A1433" s="1159" t="s">
        <v>4252</v>
      </c>
      <c r="B1433" s="1159" t="s">
        <v>2390</v>
      </c>
      <c r="C1433" s="1159" t="s">
        <v>3203</v>
      </c>
      <c r="D1433" s="1159" t="s">
        <v>2390</v>
      </c>
      <c r="E1433" s="1159" t="s">
        <v>3329</v>
      </c>
      <c r="F1433" s="1159" t="s">
        <v>991</v>
      </c>
      <c r="G1433" s="1165">
        <v>28737.490308958299</v>
      </c>
      <c r="H1433" s="1159"/>
      <c r="I1433" s="1159" t="s">
        <v>3352</v>
      </c>
      <c r="J1433" s="1166"/>
      <c r="K1433" s="1167">
        <v>5.8899999999999999E-7</v>
      </c>
      <c r="L1433" s="1168">
        <v>11000</v>
      </c>
      <c r="M1433" s="1169" t="s">
        <v>3430</v>
      </c>
      <c r="N1433" s="1170">
        <v>2.8641578506257331E-9</v>
      </c>
      <c r="O1433" s="1171">
        <v>5.4696456946984406E-6</v>
      </c>
    </row>
    <row r="1434" spans="1:15" hidden="1">
      <c r="A1434" s="1159" t="s">
        <v>4252</v>
      </c>
      <c r="B1434" s="1159" t="s">
        <v>2390</v>
      </c>
      <c r="C1434" s="1159" t="s">
        <v>3203</v>
      </c>
      <c r="D1434" s="1159" t="s">
        <v>2390</v>
      </c>
      <c r="E1434" s="1159" t="s">
        <v>3329</v>
      </c>
      <c r="F1434" s="1159" t="s">
        <v>3431</v>
      </c>
      <c r="G1434" s="1165">
        <v>38316.653749791702</v>
      </c>
      <c r="H1434" s="1159"/>
      <c r="I1434" s="1159" t="s">
        <v>3352</v>
      </c>
      <c r="J1434" s="1166"/>
      <c r="K1434" s="1167">
        <v>2.88E-9</v>
      </c>
      <c r="L1434" s="1168">
        <v>781</v>
      </c>
      <c r="M1434" s="1169" t="s">
        <v>3430</v>
      </c>
      <c r="N1434" s="1170">
        <v>1.8672947619182513E-11</v>
      </c>
      <c r="O1434" s="1171">
        <v>5.1779312582578543E-7</v>
      </c>
    </row>
    <row r="1435" spans="1:15" hidden="1">
      <c r="A1435" s="1159" t="s">
        <v>4253</v>
      </c>
      <c r="B1435" s="1159" t="s">
        <v>2733</v>
      </c>
      <c r="C1435" s="1159"/>
      <c r="D1435" s="1159"/>
      <c r="E1435" s="1159"/>
      <c r="F1435" s="1159" t="s">
        <v>3431</v>
      </c>
      <c r="G1435" s="1165">
        <v>46442198.420210503</v>
      </c>
      <c r="H1435" s="1159"/>
      <c r="I1435" s="1159"/>
      <c r="J1435" s="1166"/>
      <c r="K1435" s="1167"/>
      <c r="L1435" s="1168"/>
      <c r="M1435" s="1169" t="s">
        <v>3430</v>
      </c>
      <c r="N1435" s="1170" t="s">
        <v>3430</v>
      </c>
      <c r="O1435" s="1171" t="s">
        <v>3430</v>
      </c>
    </row>
    <row r="1436" spans="1:15" hidden="1">
      <c r="A1436" s="1159" t="s">
        <v>4253</v>
      </c>
      <c r="B1436" s="1159" t="s">
        <v>2733</v>
      </c>
      <c r="C1436" s="1159"/>
      <c r="D1436" s="1159"/>
      <c r="E1436" s="1159"/>
      <c r="F1436" s="1159" t="s">
        <v>991</v>
      </c>
      <c r="G1436" s="1165">
        <v>8293249.7178947302</v>
      </c>
      <c r="H1436" s="1159"/>
      <c r="I1436" s="1159"/>
      <c r="J1436" s="1166"/>
      <c r="K1436" s="1167"/>
      <c r="L1436" s="1168"/>
      <c r="M1436" s="1169" t="s">
        <v>3430</v>
      </c>
      <c r="N1436" s="1170" t="s">
        <v>3430</v>
      </c>
      <c r="O1436" s="1171" t="s">
        <v>3430</v>
      </c>
    </row>
    <row r="1437" spans="1:15" hidden="1">
      <c r="A1437" s="1159" t="s">
        <v>4253</v>
      </c>
      <c r="B1437" s="1159" t="s">
        <v>2733</v>
      </c>
      <c r="C1437" s="1159"/>
      <c r="D1437" s="1159"/>
      <c r="E1437" s="1159"/>
      <c r="F1437" s="1159" t="s">
        <v>1000</v>
      </c>
      <c r="G1437" s="1165">
        <v>552883.31452631601</v>
      </c>
      <c r="H1437" s="1159"/>
      <c r="I1437" s="1159"/>
      <c r="J1437" s="1166"/>
      <c r="K1437" s="1167"/>
      <c r="L1437" s="1168"/>
      <c r="M1437" s="1169" t="s">
        <v>3430</v>
      </c>
      <c r="N1437" s="1170" t="s">
        <v>3430</v>
      </c>
      <c r="O1437" s="1171" t="s">
        <v>3430</v>
      </c>
    </row>
    <row r="1438" spans="1:15" hidden="1">
      <c r="A1438" s="1159" t="s">
        <v>4254</v>
      </c>
      <c r="B1438" s="1159" t="s">
        <v>2817</v>
      </c>
      <c r="C1438" s="1159" t="s">
        <v>2817</v>
      </c>
      <c r="D1438" s="1159" t="s">
        <v>2817</v>
      </c>
      <c r="E1438" s="1159"/>
      <c r="F1438" s="1159" t="s">
        <v>991</v>
      </c>
      <c r="G1438" s="1165">
        <v>53000000</v>
      </c>
      <c r="H1438" s="1159" t="s">
        <v>3734</v>
      </c>
      <c r="I1438" s="1159" t="s">
        <v>3357</v>
      </c>
      <c r="J1438" s="1166"/>
      <c r="K1438" s="1167"/>
      <c r="L1438" s="1168">
        <v>115</v>
      </c>
      <c r="M1438" s="1169" t="s">
        <v>3430</v>
      </c>
      <c r="N1438" s="1170" t="s">
        <v>3430</v>
      </c>
      <c r="O1438" s="1171">
        <v>1.0546087785668208E-4</v>
      </c>
    </row>
    <row r="1439" spans="1:15" hidden="1">
      <c r="A1439" s="1159" t="s">
        <v>4255</v>
      </c>
      <c r="B1439" s="1159" t="s">
        <v>2391</v>
      </c>
      <c r="C1439" s="1159" t="s">
        <v>3204</v>
      </c>
      <c r="D1439" s="1159" t="s">
        <v>2391</v>
      </c>
      <c r="E1439" s="1159" t="s">
        <v>3329</v>
      </c>
      <c r="F1439" s="1159" t="s">
        <v>1000</v>
      </c>
      <c r="G1439" s="1165">
        <v>178638.46194494801</v>
      </c>
      <c r="H1439" s="1159"/>
      <c r="I1439" s="1159" t="s">
        <v>3352</v>
      </c>
      <c r="J1439" s="1166"/>
      <c r="K1439" s="1167">
        <v>4.8800000000000003E-7</v>
      </c>
      <c r="L1439" s="1168">
        <v>42200</v>
      </c>
      <c r="M1439" s="1169" t="s">
        <v>3430</v>
      </c>
      <c r="N1439" s="1170">
        <v>1.4751208771716463E-8</v>
      </c>
      <c r="O1439" s="1171">
        <v>1.3043828916517938E-4</v>
      </c>
    </row>
    <row r="1440" spans="1:15" hidden="1">
      <c r="A1440" s="1159" t="s">
        <v>4255</v>
      </c>
      <c r="B1440" s="1159" t="s">
        <v>2391</v>
      </c>
      <c r="C1440" s="1159" t="s">
        <v>3204</v>
      </c>
      <c r="D1440" s="1159" t="s">
        <v>2391</v>
      </c>
      <c r="E1440" s="1159" t="s">
        <v>3329</v>
      </c>
      <c r="F1440" s="1159" t="s">
        <v>991</v>
      </c>
      <c r="G1440" s="1165">
        <v>2679576.9293044298</v>
      </c>
      <c r="H1440" s="1159"/>
      <c r="I1440" s="1159" t="s">
        <v>3352</v>
      </c>
      <c r="J1440" s="1166"/>
      <c r="K1440" s="1167">
        <v>2.4900000000000002E-7</v>
      </c>
      <c r="L1440" s="1168">
        <v>1270</v>
      </c>
      <c r="M1440" s="1169" t="s">
        <v>3430</v>
      </c>
      <c r="N1440" s="1170">
        <v>1.1290115730540629E-7</v>
      </c>
      <c r="O1440" s="1171">
        <v>5.8882687410365259E-5</v>
      </c>
    </row>
    <row r="1441" spans="1:15" hidden="1">
      <c r="A1441" s="1159" t="s">
        <v>4255</v>
      </c>
      <c r="B1441" s="1159" t="s">
        <v>2391</v>
      </c>
      <c r="C1441" s="1159" t="s">
        <v>3204</v>
      </c>
      <c r="D1441" s="1159" t="s">
        <v>2391</v>
      </c>
      <c r="E1441" s="1159" t="s">
        <v>3329</v>
      </c>
      <c r="F1441" s="1159" t="s">
        <v>3431</v>
      </c>
      <c r="G1441" s="1165">
        <v>13198885.9332589</v>
      </c>
      <c r="H1441" s="1159"/>
      <c r="I1441" s="1159" t="s">
        <v>3352</v>
      </c>
      <c r="J1441" s="1166"/>
      <c r="K1441" s="1167">
        <v>2.88E-9</v>
      </c>
      <c r="L1441" s="1168">
        <v>249</v>
      </c>
      <c r="M1441" s="1169" t="s">
        <v>3430</v>
      </c>
      <c r="N1441" s="1170">
        <v>6.4322450303909487E-9</v>
      </c>
      <c r="O1441" s="1171">
        <v>5.6866211356139846E-5</v>
      </c>
    </row>
    <row r="1442" spans="1:15" hidden="1">
      <c r="A1442" s="1159" t="s">
        <v>4256</v>
      </c>
      <c r="B1442" s="1159" t="s">
        <v>2392</v>
      </c>
      <c r="C1442" s="1159" t="s">
        <v>2392</v>
      </c>
      <c r="D1442" s="1159" t="s">
        <v>2392</v>
      </c>
      <c r="E1442" s="1159"/>
      <c r="F1442" s="1159" t="s">
        <v>991</v>
      </c>
      <c r="G1442" s="1165">
        <v>170660179.65224999</v>
      </c>
      <c r="H1442" s="1159"/>
      <c r="I1442" s="1159"/>
      <c r="J1442" s="1166"/>
      <c r="K1442" s="1167">
        <v>4.8599999999999998E-8</v>
      </c>
      <c r="L1442" s="1168">
        <v>19.600000000000001</v>
      </c>
      <c r="M1442" s="1169" t="s">
        <v>3430</v>
      </c>
      <c r="N1442" s="1170">
        <v>1.4034640236931207E-6</v>
      </c>
      <c r="O1442" s="1171">
        <v>5.7876990694271539E-5</v>
      </c>
    </row>
    <row r="1443" spans="1:15" hidden="1">
      <c r="A1443" s="1159" t="s">
        <v>4256</v>
      </c>
      <c r="B1443" s="1159" t="s">
        <v>2734</v>
      </c>
      <c r="C1443" s="1159"/>
      <c r="D1443" s="1159" t="s">
        <v>2392</v>
      </c>
      <c r="E1443" s="1159"/>
      <c r="F1443" s="1159" t="s">
        <v>1000</v>
      </c>
      <c r="G1443" s="1165">
        <v>15771950.2303776</v>
      </c>
      <c r="H1443" s="1159"/>
      <c r="I1443" s="1159"/>
      <c r="J1443" s="1166"/>
      <c r="K1443" s="1167">
        <v>1.4499999999999999E-7</v>
      </c>
      <c r="L1443" s="1168">
        <v>933</v>
      </c>
      <c r="M1443" s="1169" t="s">
        <v>3430</v>
      </c>
      <c r="N1443" s="1170">
        <v>3.8697794755799625E-7</v>
      </c>
      <c r="O1443" s="1171">
        <v>2.546154270355073E-4</v>
      </c>
    </row>
    <row r="1444" spans="1:15" hidden="1">
      <c r="A1444" s="1159" t="s">
        <v>4257</v>
      </c>
      <c r="B1444" s="1159" t="s">
        <v>2393</v>
      </c>
      <c r="C1444" s="1159" t="s">
        <v>3205</v>
      </c>
      <c r="D1444" s="1159" t="s">
        <v>2393</v>
      </c>
      <c r="E1444" s="1159" t="s">
        <v>3329</v>
      </c>
      <c r="F1444" s="1159" t="s">
        <v>1000</v>
      </c>
      <c r="G1444" s="1165">
        <v>15518.5707015104</v>
      </c>
      <c r="H1444" s="1159"/>
      <c r="I1444" s="1159" t="s">
        <v>3352</v>
      </c>
      <c r="J1444" s="1166"/>
      <c r="K1444" s="1167">
        <v>7.7600000000000002E-5</v>
      </c>
      <c r="L1444" s="1168">
        <v>422000</v>
      </c>
      <c r="M1444" s="1169" t="s">
        <v>3430</v>
      </c>
      <c r="N1444" s="1170">
        <v>2.0377282068635441E-7</v>
      </c>
      <c r="O1444" s="1171">
        <v>1.1331354908427882E-4</v>
      </c>
    </row>
    <row r="1445" spans="1:15" hidden="1">
      <c r="A1445" s="1159" t="s">
        <v>4257</v>
      </c>
      <c r="B1445" s="1159" t="s">
        <v>2393</v>
      </c>
      <c r="C1445" s="1159" t="s">
        <v>3205</v>
      </c>
      <c r="D1445" s="1159" t="s">
        <v>2393</v>
      </c>
      <c r="E1445" s="1159" t="s">
        <v>3329</v>
      </c>
      <c r="F1445" s="1159" t="s">
        <v>3431</v>
      </c>
      <c r="G1445" s="1165">
        <v>310371.414040156</v>
      </c>
      <c r="H1445" s="1159"/>
      <c r="I1445" s="1159" t="s">
        <v>3352</v>
      </c>
      <c r="J1445" s="1166"/>
      <c r="K1445" s="1167">
        <v>1.1599999999999999E-6</v>
      </c>
      <c r="L1445" s="1168">
        <v>6040</v>
      </c>
      <c r="M1445" s="1169" t="s">
        <v>3430</v>
      </c>
      <c r="N1445" s="1170">
        <v>6.092177113498645E-8</v>
      </c>
      <c r="O1445" s="1171">
        <v>3.2436674715212364E-5</v>
      </c>
    </row>
    <row r="1446" spans="1:15" hidden="1">
      <c r="A1446" s="1159" t="s">
        <v>4257</v>
      </c>
      <c r="B1446" s="1159" t="s">
        <v>2393</v>
      </c>
      <c r="C1446" s="1159" t="s">
        <v>3205</v>
      </c>
      <c r="D1446" s="1159" t="s">
        <v>2393</v>
      </c>
      <c r="E1446" s="1159" t="s">
        <v>3329</v>
      </c>
      <c r="F1446" s="1159" t="s">
        <v>991</v>
      </c>
      <c r="G1446" s="1165">
        <v>232778.560516875</v>
      </c>
      <c r="H1446" s="1159"/>
      <c r="I1446" s="1159" t="s">
        <v>3352</v>
      </c>
      <c r="J1446" s="1166"/>
      <c r="K1446" s="1167">
        <v>6.55E-6</v>
      </c>
      <c r="L1446" s="1168">
        <v>541</v>
      </c>
      <c r="M1446" s="1169" t="s">
        <v>3430</v>
      </c>
      <c r="N1446" s="1170">
        <v>2.5799844886516897E-7</v>
      </c>
      <c r="O1446" s="1171">
        <v>2.1790034379054171E-6</v>
      </c>
    </row>
    <row r="1447" spans="1:15" hidden="1">
      <c r="A1447" s="1159" t="s">
        <v>4258</v>
      </c>
      <c r="B1447" s="1159" t="s">
        <v>2394</v>
      </c>
      <c r="C1447" s="1159" t="s">
        <v>3206</v>
      </c>
      <c r="D1447" s="1159" t="s">
        <v>2394</v>
      </c>
      <c r="E1447" s="1159" t="s">
        <v>3329</v>
      </c>
      <c r="F1447" s="1159" t="s">
        <v>1000</v>
      </c>
      <c r="G1447" s="1165">
        <v>15518.5707015104</v>
      </c>
      <c r="H1447" s="1159"/>
      <c r="I1447" s="1159" t="s">
        <v>3352</v>
      </c>
      <c r="J1447" s="1166"/>
      <c r="K1447" s="1167">
        <v>2.7800000000000001E-5</v>
      </c>
      <c r="L1447" s="1168">
        <v>73900</v>
      </c>
      <c r="M1447" s="1169" t="s">
        <v>3430</v>
      </c>
      <c r="N1447" s="1170">
        <v>7.3001087823204287E-8</v>
      </c>
      <c r="O1447" s="1171">
        <v>1.9843296865706645E-5</v>
      </c>
    </row>
    <row r="1448" spans="1:15" hidden="1">
      <c r="A1448" s="1159" t="s">
        <v>4258</v>
      </c>
      <c r="B1448" s="1159" t="s">
        <v>2394</v>
      </c>
      <c r="C1448" s="1159" t="s">
        <v>3206</v>
      </c>
      <c r="D1448" s="1159" t="s">
        <v>2394</v>
      </c>
      <c r="E1448" s="1159" t="s">
        <v>3329</v>
      </c>
      <c r="F1448" s="1159" t="s">
        <v>3431</v>
      </c>
      <c r="G1448" s="1165">
        <v>310371.414040156</v>
      </c>
      <c r="H1448" s="1159"/>
      <c r="I1448" s="1159" t="s">
        <v>3352</v>
      </c>
      <c r="J1448" s="1166"/>
      <c r="K1448" s="1167">
        <v>1.17E-6</v>
      </c>
      <c r="L1448" s="1168">
        <v>3110</v>
      </c>
      <c r="M1448" s="1169" t="s">
        <v>3430</v>
      </c>
      <c r="N1448" s="1170">
        <v>6.1446958817184605E-8</v>
      </c>
      <c r="O1448" s="1171">
        <v>1.6701665292104378E-5</v>
      </c>
    </row>
    <row r="1449" spans="1:15" hidden="1">
      <c r="A1449" s="1159" t="s">
        <v>4258</v>
      </c>
      <c r="B1449" s="1159" t="s">
        <v>2394</v>
      </c>
      <c r="C1449" s="1159" t="s">
        <v>3206</v>
      </c>
      <c r="D1449" s="1159" t="s">
        <v>2394</v>
      </c>
      <c r="E1449" s="1159" t="s">
        <v>3329</v>
      </c>
      <c r="F1449" s="1159" t="s">
        <v>991</v>
      </c>
      <c r="G1449" s="1165">
        <v>232778.560516875</v>
      </c>
      <c r="H1449" s="1159"/>
      <c r="I1449" s="1159" t="s">
        <v>3352</v>
      </c>
      <c r="J1449" s="1166"/>
      <c r="K1449" s="1167">
        <v>1.0100000000000001E-6</v>
      </c>
      <c r="L1449" s="1168">
        <v>834</v>
      </c>
      <c r="M1449" s="1169" t="s">
        <v>3430</v>
      </c>
      <c r="N1449" s="1170">
        <v>3.9782966924247427E-8</v>
      </c>
      <c r="O1449" s="1171">
        <v>3.3591291445713826E-6</v>
      </c>
    </row>
    <row r="1450" spans="1:15" hidden="1">
      <c r="A1450" s="1159" t="s">
        <v>4259</v>
      </c>
      <c r="B1450" s="1159" t="s">
        <v>2395</v>
      </c>
      <c r="C1450" s="1159" t="s">
        <v>3207</v>
      </c>
      <c r="D1450" s="1159" t="s">
        <v>2395</v>
      </c>
      <c r="E1450" s="1159" t="s">
        <v>3329</v>
      </c>
      <c r="F1450" s="1159" t="s">
        <v>3431</v>
      </c>
      <c r="G1450" s="1165">
        <v>310371.414040156</v>
      </c>
      <c r="H1450" s="1159"/>
      <c r="I1450" s="1159" t="s">
        <v>3352</v>
      </c>
      <c r="J1450" s="1166"/>
      <c r="K1450" s="1167">
        <v>2.7700000000000002E-6</v>
      </c>
      <c r="L1450" s="1168">
        <v>477000</v>
      </c>
      <c r="M1450" s="1169" t="s">
        <v>3430</v>
      </c>
      <c r="N1450" s="1170">
        <v>1.4547698796889008E-7</v>
      </c>
      <c r="O1450" s="1171">
        <v>2.5616380528404466E-3</v>
      </c>
    </row>
    <row r="1451" spans="1:15" hidden="1">
      <c r="A1451" s="1159" t="s">
        <v>4259</v>
      </c>
      <c r="B1451" s="1159" t="s">
        <v>2395</v>
      </c>
      <c r="C1451" s="1159" t="s">
        <v>3207</v>
      </c>
      <c r="D1451" s="1159" t="s">
        <v>2395</v>
      </c>
      <c r="E1451" s="1159" t="s">
        <v>3329</v>
      </c>
      <c r="F1451" s="1159" t="s">
        <v>1000</v>
      </c>
      <c r="G1451" s="1165">
        <v>15518.5707015104</v>
      </c>
      <c r="H1451" s="1159"/>
      <c r="I1451" s="1159" t="s">
        <v>3352</v>
      </c>
      <c r="J1451" s="1166"/>
      <c r="K1451" s="1167">
        <v>8.0499999999999992E-6</v>
      </c>
      <c r="L1451" s="1168">
        <v>1390000</v>
      </c>
      <c r="M1451" s="1169" t="s">
        <v>3430</v>
      </c>
      <c r="N1451" s="1170">
        <v>2.1138804207798363E-8</v>
      </c>
      <c r="O1451" s="1171">
        <v>3.7323657162831173E-4</v>
      </c>
    </row>
    <row r="1452" spans="1:15" hidden="1">
      <c r="A1452" s="1159" t="s">
        <v>4259</v>
      </c>
      <c r="B1452" s="1159" t="s">
        <v>2395</v>
      </c>
      <c r="C1452" s="1159" t="s">
        <v>3207</v>
      </c>
      <c r="D1452" s="1159" t="s">
        <v>2395</v>
      </c>
      <c r="E1452" s="1159" t="s">
        <v>3329</v>
      </c>
      <c r="F1452" s="1159" t="s">
        <v>991</v>
      </c>
      <c r="G1452" s="1165">
        <v>232778.560516875</v>
      </c>
      <c r="H1452" s="1159"/>
      <c r="I1452" s="1159" t="s">
        <v>3352</v>
      </c>
      <c r="J1452" s="1166"/>
      <c r="K1452" s="1167">
        <v>1.4500000000000001E-6</v>
      </c>
      <c r="L1452" s="1168">
        <v>44600</v>
      </c>
      <c r="M1452" s="1169" t="s">
        <v>3430</v>
      </c>
      <c r="N1452" s="1170">
        <v>5.711416043580077E-8</v>
      </c>
      <c r="O1452" s="1171">
        <v>1.7963688231161111E-4</v>
      </c>
    </row>
    <row r="1453" spans="1:15" hidden="1">
      <c r="A1453" s="1159" t="s">
        <v>4260</v>
      </c>
      <c r="B1453" s="1159" t="s">
        <v>2396</v>
      </c>
      <c r="C1453" s="1159" t="s">
        <v>3208</v>
      </c>
      <c r="D1453" s="1159" t="s">
        <v>2396</v>
      </c>
      <c r="E1453" s="1159" t="s">
        <v>3329</v>
      </c>
      <c r="F1453" s="1159" t="s">
        <v>3431</v>
      </c>
      <c r="G1453" s="1165">
        <v>310371.414040156</v>
      </c>
      <c r="H1453" s="1159"/>
      <c r="I1453" s="1159" t="s">
        <v>3352</v>
      </c>
      <c r="J1453" s="1166"/>
      <c r="K1453" s="1167">
        <v>5.1499999999999998E-5</v>
      </c>
      <c r="L1453" s="1168">
        <v>49900</v>
      </c>
      <c r="M1453" s="1169" t="s">
        <v>3430</v>
      </c>
      <c r="N1453" s="1170">
        <v>2.7047165633205191E-6</v>
      </c>
      <c r="O1453" s="1171">
        <v>2.679784881273339E-4</v>
      </c>
    </row>
    <row r="1454" spans="1:15" hidden="1">
      <c r="A1454" s="1159" t="s">
        <v>4260</v>
      </c>
      <c r="B1454" s="1159" t="s">
        <v>2396</v>
      </c>
      <c r="C1454" s="1159" t="s">
        <v>3208</v>
      </c>
      <c r="D1454" s="1159" t="s">
        <v>2396</v>
      </c>
      <c r="E1454" s="1159" t="s">
        <v>3329</v>
      </c>
      <c r="F1454" s="1159" t="s">
        <v>1000</v>
      </c>
      <c r="G1454" s="1165">
        <v>15518.5707015104</v>
      </c>
      <c r="H1454" s="1159"/>
      <c r="I1454" s="1159" t="s">
        <v>3352</v>
      </c>
      <c r="J1454" s="1166"/>
      <c r="K1454" s="1167">
        <v>2.0799999999999999E-4</v>
      </c>
      <c r="L1454" s="1168">
        <v>202000</v>
      </c>
      <c r="M1454" s="1169" t="s">
        <v>3430</v>
      </c>
      <c r="N1454" s="1170">
        <v>5.4619518946857881E-7</v>
      </c>
      <c r="O1454" s="1171">
        <v>5.4240134869725884E-5</v>
      </c>
    </row>
    <row r="1455" spans="1:15" hidden="1">
      <c r="A1455" s="1159" t="s">
        <v>4260</v>
      </c>
      <c r="B1455" s="1159" t="s">
        <v>2396</v>
      </c>
      <c r="C1455" s="1159" t="s">
        <v>3208</v>
      </c>
      <c r="D1455" s="1159" t="s">
        <v>2396</v>
      </c>
      <c r="E1455" s="1159" t="s">
        <v>3329</v>
      </c>
      <c r="F1455" s="1159" t="s">
        <v>991</v>
      </c>
      <c r="G1455" s="1165">
        <v>232778.560516875</v>
      </c>
      <c r="H1455" s="1159"/>
      <c r="I1455" s="1159" t="s">
        <v>3352</v>
      </c>
      <c r="J1455" s="1166"/>
      <c r="K1455" s="1167">
        <v>7.1799999999999997E-5</v>
      </c>
      <c r="L1455" s="1168">
        <v>11100</v>
      </c>
      <c r="M1455" s="1169" t="s">
        <v>3430</v>
      </c>
      <c r="N1455" s="1170">
        <v>2.8281356684762035E-6</v>
      </c>
      <c r="O1455" s="1171">
        <v>4.4707833938539979E-5</v>
      </c>
    </row>
    <row r="1456" spans="1:15" hidden="1">
      <c r="A1456" s="1159" t="s">
        <v>4261</v>
      </c>
      <c r="B1456" s="1159" t="s">
        <v>2735</v>
      </c>
      <c r="C1456" s="1159" t="s">
        <v>3209</v>
      </c>
      <c r="D1456" s="1159"/>
      <c r="E1456" s="1159"/>
      <c r="F1456" s="1159" t="s">
        <v>1000</v>
      </c>
      <c r="G1456" s="1165">
        <v>7134284820.9579</v>
      </c>
      <c r="H1456" s="1159"/>
      <c r="I1456" s="1159"/>
      <c r="J1456" s="1166"/>
      <c r="K1456" s="1167"/>
      <c r="L1456" s="1168"/>
      <c r="M1456" s="1169" t="s">
        <v>3430</v>
      </c>
      <c r="N1456" s="1170" t="s">
        <v>3430</v>
      </c>
      <c r="O1456" s="1171" t="s">
        <v>3430</v>
      </c>
    </row>
    <row r="1457" spans="1:15" hidden="1">
      <c r="A1457" s="1159" t="s">
        <v>4261</v>
      </c>
      <c r="B1457" s="1159" t="s">
        <v>2735</v>
      </c>
      <c r="C1457" s="1159" t="s">
        <v>3209</v>
      </c>
      <c r="D1457" s="1159"/>
      <c r="E1457" s="1159"/>
      <c r="F1457" s="1159" t="s">
        <v>3431</v>
      </c>
      <c r="G1457" s="1165">
        <v>3333566004.52951</v>
      </c>
      <c r="H1457" s="1159"/>
      <c r="I1457" s="1159"/>
      <c r="J1457" s="1166"/>
      <c r="K1457" s="1167"/>
      <c r="L1457" s="1168"/>
      <c r="M1457" s="1169" t="s">
        <v>3430</v>
      </c>
      <c r="N1457" s="1170" t="s">
        <v>3430</v>
      </c>
      <c r="O1457" s="1171" t="s">
        <v>3430</v>
      </c>
    </row>
    <row r="1458" spans="1:15" hidden="1">
      <c r="A1458" s="1159" t="s">
        <v>4262</v>
      </c>
      <c r="B1458" s="1159" t="s">
        <v>2736</v>
      </c>
      <c r="C1458" s="1159"/>
      <c r="D1458" s="1159"/>
      <c r="E1458" s="1159" t="s">
        <v>3322</v>
      </c>
      <c r="F1458" s="1159" t="s">
        <v>991</v>
      </c>
      <c r="G1458" s="1165">
        <v>232778.560516875</v>
      </c>
      <c r="H1458" s="1159"/>
      <c r="I1458" s="1159" t="s">
        <v>3352</v>
      </c>
      <c r="J1458" s="1166"/>
      <c r="K1458" s="1167"/>
      <c r="L1458" s="1168"/>
      <c r="M1458" s="1169" t="s">
        <v>3430</v>
      </c>
      <c r="N1458" s="1170" t="s">
        <v>3430</v>
      </c>
      <c r="O1458" s="1171" t="s">
        <v>3430</v>
      </c>
    </row>
    <row r="1459" spans="1:15" hidden="1">
      <c r="A1459" s="1159" t="s">
        <v>4262</v>
      </c>
      <c r="B1459" s="1159" t="s">
        <v>2736</v>
      </c>
      <c r="C1459" s="1159"/>
      <c r="D1459" s="1159"/>
      <c r="E1459" s="1159" t="s">
        <v>3322</v>
      </c>
      <c r="F1459" s="1159" t="s">
        <v>3431</v>
      </c>
      <c r="G1459" s="1165">
        <v>310371.414040156</v>
      </c>
      <c r="H1459" s="1159"/>
      <c r="I1459" s="1159" t="s">
        <v>3352</v>
      </c>
      <c r="J1459" s="1166"/>
      <c r="K1459" s="1167"/>
      <c r="L1459" s="1168"/>
      <c r="M1459" s="1169" t="s">
        <v>3430</v>
      </c>
      <c r="N1459" s="1170" t="s">
        <v>3430</v>
      </c>
      <c r="O1459" s="1171" t="s">
        <v>3430</v>
      </c>
    </row>
    <row r="1460" spans="1:15" hidden="1">
      <c r="A1460" s="1159" t="s">
        <v>4262</v>
      </c>
      <c r="B1460" s="1159" t="s">
        <v>2736</v>
      </c>
      <c r="C1460" s="1159"/>
      <c r="D1460" s="1159"/>
      <c r="E1460" s="1159" t="s">
        <v>3322</v>
      </c>
      <c r="F1460" s="1159" t="s">
        <v>1000</v>
      </c>
      <c r="G1460" s="1165">
        <v>15518.5707015104</v>
      </c>
      <c r="H1460" s="1159"/>
      <c r="I1460" s="1159" t="s">
        <v>3352</v>
      </c>
      <c r="J1460" s="1166"/>
      <c r="K1460" s="1167"/>
      <c r="L1460" s="1168"/>
      <c r="M1460" s="1169" t="s">
        <v>3430</v>
      </c>
      <c r="N1460" s="1170" t="s">
        <v>3430</v>
      </c>
      <c r="O1460" s="1171" t="s">
        <v>3430</v>
      </c>
    </row>
    <row r="1461" spans="1:15" hidden="1">
      <c r="A1461" s="1159" t="s">
        <v>4263</v>
      </c>
      <c r="B1461" s="1159" t="s">
        <v>2397</v>
      </c>
      <c r="C1461" s="1159" t="s">
        <v>3210</v>
      </c>
      <c r="D1461" s="1159" t="s">
        <v>2397</v>
      </c>
      <c r="E1461" s="1159" t="s">
        <v>3329</v>
      </c>
      <c r="F1461" s="1159" t="s">
        <v>1000</v>
      </c>
      <c r="G1461" s="1165">
        <v>15518.5707015104</v>
      </c>
      <c r="H1461" s="1159"/>
      <c r="I1461" s="1159" t="s">
        <v>3352</v>
      </c>
      <c r="J1461" s="1166"/>
      <c r="K1461" s="1167">
        <v>6.7500000000000001E-5</v>
      </c>
      <c r="L1461" s="1168">
        <v>147000</v>
      </c>
      <c r="M1461" s="1169" t="s">
        <v>3430</v>
      </c>
      <c r="N1461" s="1170">
        <v>1.7725084273619745E-7</v>
      </c>
      <c r="O1461" s="1171">
        <v>3.9471781316087642E-5</v>
      </c>
    </row>
    <row r="1462" spans="1:15" hidden="1">
      <c r="A1462" s="1159" t="s">
        <v>4263</v>
      </c>
      <c r="B1462" s="1159" t="s">
        <v>2397</v>
      </c>
      <c r="C1462" s="1159" t="s">
        <v>3210</v>
      </c>
      <c r="D1462" s="1159" t="s">
        <v>2397</v>
      </c>
      <c r="E1462" s="1159" t="s">
        <v>3329</v>
      </c>
      <c r="F1462" s="1159" t="s">
        <v>3431</v>
      </c>
      <c r="G1462" s="1165">
        <v>310371.414040156</v>
      </c>
      <c r="H1462" s="1159"/>
      <c r="I1462" s="1159" t="s">
        <v>3352</v>
      </c>
      <c r="J1462" s="1166"/>
      <c r="K1462" s="1167">
        <v>3.9900000000000001E-7</v>
      </c>
      <c r="L1462" s="1168">
        <v>828</v>
      </c>
      <c r="M1462" s="1169" t="s">
        <v>3430</v>
      </c>
      <c r="N1462" s="1170">
        <v>2.0954988519706548E-8</v>
      </c>
      <c r="O1462" s="1171">
        <v>4.4466169973834167E-6</v>
      </c>
    </row>
    <row r="1463" spans="1:15" hidden="1">
      <c r="A1463" s="1159" t="s">
        <v>4263</v>
      </c>
      <c r="B1463" s="1159" t="s">
        <v>2397</v>
      </c>
      <c r="C1463" s="1159" t="s">
        <v>3210</v>
      </c>
      <c r="D1463" s="1159" t="s">
        <v>2397</v>
      </c>
      <c r="E1463" s="1159" t="s">
        <v>3329</v>
      </c>
      <c r="F1463" s="1159" t="s">
        <v>991</v>
      </c>
      <c r="G1463" s="1165">
        <v>232778.560516875</v>
      </c>
      <c r="H1463" s="1159"/>
      <c r="I1463" s="1159" t="s">
        <v>3352</v>
      </c>
      <c r="J1463" s="1166"/>
      <c r="K1463" s="1167">
        <v>2.03E-6</v>
      </c>
      <c r="L1463" s="1168">
        <v>671</v>
      </c>
      <c r="M1463" s="1169" t="s">
        <v>3430</v>
      </c>
      <c r="N1463" s="1170">
        <v>7.9959824610121081E-8</v>
      </c>
      <c r="O1463" s="1171">
        <v>2.7026087002486783E-6</v>
      </c>
    </row>
    <row r="1464" spans="1:15" hidden="1">
      <c r="A1464" s="1159" t="s">
        <v>4264</v>
      </c>
      <c r="B1464" s="1159" t="s">
        <v>2737</v>
      </c>
      <c r="C1464" s="1159"/>
      <c r="D1464" s="1159"/>
      <c r="E1464" s="1159" t="s">
        <v>3319</v>
      </c>
      <c r="F1464" s="1159" t="s">
        <v>3431</v>
      </c>
      <c r="G1464" s="1165">
        <v>1457667.79532214</v>
      </c>
      <c r="H1464" s="1159"/>
      <c r="I1464" s="1159" t="s">
        <v>3352</v>
      </c>
      <c r="J1464" s="1166"/>
      <c r="K1464" s="1167"/>
      <c r="L1464" s="1168"/>
      <c r="M1464" s="1169" t="s">
        <v>3430</v>
      </c>
      <c r="N1464" s="1170" t="s">
        <v>3430</v>
      </c>
      <c r="O1464" s="1171" t="s">
        <v>3430</v>
      </c>
    </row>
    <row r="1465" spans="1:15" hidden="1">
      <c r="A1465" s="1159" t="s">
        <v>4264</v>
      </c>
      <c r="B1465" s="1159" t="s">
        <v>2737</v>
      </c>
      <c r="C1465" s="1159"/>
      <c r="D1465" s="1159"/>
      <c r="E1465" s="1159" t="s">
        <v>3319</v>
      </c>
      <c r="F1465" s="1159" t="s">
        <v>991</v>
      </c>
      <c r="G1465" s="1165">
        <v>1093250.84635417</v>
      </c>
      <c r="H1465" s="1159"/>
      <c r="I1465" s="1159" t="s">
        <v>3352</v>
      </c>
      <c r="J1465" s="1166"/>
      <c r="K1465" s="1167"/>
      <c r="L1465" s="1168"/>
      <c r="M1465" s="1169" t="s">
        <v>3430</v>
      </c>
      <c r="N1465" s="1170" t="s">
        <v>3430</v>
      </c>
      <c r="O1465" s="1171" t="s">
        <v>3430</v>
      </c>
    </row>
    <row r="1466" spans="1:15" hidden="1">
      <c r="A1466" s="1159" t="s">
        <v>4264</v>
      </c>
      <c r="B1466" s="1159" t="s">
        <v>2737</v>
      </c>
      <c r="C1466" s="1159"/>
      <c r="D1466" s="1159"/>
      <c r="E1466" s="1159" t="s">
        <v>3319</v>
      </c>
      <c r="F1466" s="1159" t="s">
        <v>1000</v>
      </c>
      <c r="G1466" s="1165">
        <v>72883.389747135399</v>
      </c>
      <c r="H1466" s="1159"/>
      <c r="I1466" s="1159" t="s">
        <v>3352</v>
      </c>
      <c r="J1466" s="1166"/>
      <c r="K1466" s="1167"/>
      <c r="L1466" s="1168"/>
      <c r="M1466" s="1169" t="s">
        <v>3430</v>
      </c>
      <c r="N1466" s="1170" t="s">
        <v>3430</v>
      </c>
      <c r="O1466" s="1171" t="s">
        <v>3430</v>
      </c>
    </row>
    <row r="1467" spans="1:15" hidden="1">
      <c r="A1467" s="1159" t="s">
        <v>4265</v>
      </c>
      <c r="B1467" s="1159" t="s">
        <v>2398</v>
      </c>
      <c r="C1467" s="1159" t="s">
        <v>3211</v>
      </c>
      <c r="D1467" s="1159" t="s">
        <v>2398</v>
      </c>
      <c r="E1467" s="1159" t="s">
        <v>3329</v>
      </c>
      <c r="F1467" s="1159" t="s">
        <v>3431</v>
      </c>
      <c r="G1467" s="1165">
        <v>234046.017731745</v>
      </c>
      <c r="H1467" s="1159"/>
      <c r="I1467" s="1159" t="s">
        <v>3352</v>
      </c>
      <c r="J1467" s="1166"/>
      <c r="K1467" s="1167">
        <v>5.4700000000000001E-7</v>
      </c>
      <c r="L1467" s="1168">
        <v>350</v>
      </c>
      <c r="M1467" s="1169" t="s">
        <v>3430</v>
      </c>
      <c r="N1467" s="1170">
        <v>2.1663139635564066E-8</v>
      </c>
      <c r="O1467" s="1171">
        <v>1.4173821937814015E-6</v>
      </c>
    </row>
    <row r="1468" spans="1:15" hidden="1">
      <c r="A1468" s="1159" t="s">
        <v>4265</v>
      </c>
      <c r="B1468" s="1159" t="s">
        <v>2398</v>
      </c>
      <c r="C1468" s="1159" t="s">
        <v>3211</v>
      </c>
      <c r="D1468" s="1159" t="s">
        <v>2398</v>
      </c>
      <c r="E1468" s="1159" t="s">
        <v>3329</v>
      </c>
      <c r="F1468" s="1159" t="s">
        <v>1000</v>
      </c>
      <c r="G1468" s="1165">
        <v>11702.3008883333</v>
      </c>
      <c r="H1468" s="1159"/>
      <c r="I1468" s="1159" t="s">
        <v>3352</v>
      </c>
      <c r="J1468" s="1166"/>
      <c r="K1468" s="1167">
        <v>2.5900000000000002E-6</v>
      </c>
      <c r="L1468" s="1168">
        <v>1650</v>
      </c>
      <c r="M1468" s="1169" t="s">
        <v>3430</v>
      </c>
      <c r="N1468" s="1170">
        <v>5.1286592015066265E-9</v>
      </c>
      <c r="O1468" s="1171">
        <v>3.3409723144117962E-7</v>
      </c>
    </row>
    <row r="1469" spans="1:15" hidden="1">
      <c r="A1469" s="1159" t="s">
        <v>4265</v>
      </c>
      <c r="B1469" s="1159" t="s">
        <v>2398</v>
      </c>
      <c r="C1469" s="1159" t="s">
        <v>3211</v>
      </c>
      <c r="D1469" s="1159" t="s">
        <v>2398</v>
      </c>
      <c r="E1469" s="1159" t="s">
        <v>3329</v>
      </c>
      <c r="F1469" s="1159" t="s">
        <v>991</v>
      </c>
      <c r="G1469" s="1165">
        <v>175534.51332872399</v>
      </c>
      <c r="H1469" s="1159"/>
      <c r="I1469" s="1159" t="s">
        <v>3352</v>
      </c>
      <c r="J1469" s="1166"/>
      <c r="K1469" s="1167">
        <v>3.4700000000000002E-7</v>
      </c>
      <c r="L1469" s="1168">
        <v>41</v>
      </c>
      <c r="M1469" s="1169" t="s">
        <v>3430</v>
      </c>
      <c r="N1469" s="1170">
        <v>1.0306822835678918E-8</v>
      </c>
      <c r="O1469" s="1171">
        <v>1.2452714990344553E-7</v>
      </c>
    </row>
    <row r="1470" spans="1:15" hidden="1">
      <c r="A1470" s="1159" t="s">
        <v>4266</v>
      </c>
      <c r="B1470" s="1159" t="s">
        <v>2399</v>
      </c>
      <c r="C1470" s="1159" t="s">
        <v>3212</v>
      </c>
      <c r="D1470" s="1159" t="s">
        <v>2399</v>
      </c>
      <c r="E1470" s="1159" t="s">
        <v>3329</v>
      </c>
      <c r="F1470" s="1159" t="s">
        <v>1000</v>
      </c>
      <c r="G1470" s="1165">
        <v>15767.9457015104</v>
      </c>
      <c r="H1470" s="1159"/>
      <c r="I1470" s="1159" t="s">
        <v>3352</v>
      </c>
      <c r="J1470" s="1166"/>
      <c r="K1470" s="1167">
        <v>2.7399999999999999E-5</v>
      </c>
      <c r="L1470" s="1168">
        <v>272000</v>
      </c>
      <c r="M1470" s="1169" t="s">
        <v>3430</v>
      </c>
      <c r="N1470" s="1170">
        <v>7.3106921317540025E-8</v>
      </c>
      <c r="O1470" s="1171">
        <v>7.4209873605308801E-5</v>
      </c>
    </row>
    <row r="1471" spans="1:15" hidden="1">
      <c r="A1471" s="1159" t="s">
        <v>4266</v>
      </c>
      <c r="B1471" s="1159" t="s">
        <v>2399</v>
      </c>
      <c r="C1471" s="1159" t="s">
        <v>3212</v>
      </c>
      <c r="D1471" s="1159" t="s">
        <v>2399</v>
      </c>
      <c r="E1471" s="1159" t="s">
        <v>3329</v>
      </c>
      <c r="F1471" s="1159" t="s">
        <v>3431</v>
      </c>
      <c r="G1471" s="1165">
        <v>315358.914040156</v>
      </c>
      <c r="H1471" s="1159"/>
      <c r="I1471" s="1159" t="s">
        <v>3352</v>
      </c>
      <c r="J1471" s="1166"/>
      <c r="K1471" s="1167">
        <v>5.2499999999999995E-7</v>
      </c>
      <c r="L1471" s="1168">
        <v>5030</v>
      </c>
      <c r="M1471" s="1169" t="s">
        <v>3430</v>
      </c>
      <c r="N1471" s="1170">
        <v>2.8015426053225724E-8</v>
      </c>
      <c r="O1471" s="1171">
        <v>2.74467400181234E-5</v>
      </c>
    </row>
    <row r="1472" spans="1:15" hidden="1">
      <c r="A1472" s="1159" t="s">
        <v>4266</v>
      </c>
      <c r="B1472" s="1159" t="s">
        <v>2399</v>
      </c>
      <c r="C1472" s="1159" t="s">
        <v>3212</v>
      </c>
      <c r="D1472" s="1159" t="s">
        <v>2399</v>
      </c>
      <c r="E1472" s="1159" t="s">
        <v>3329</v>
      </c>
      <c r="F1472" s="1159" t="s">
        <v>991</v>
      </c>
      <c r="G1472" s="1165">
        <v>236519.185516875</v>
      </c>
      <c r="H1472" s="1159"/>
      <c r="I1472" s="1159" t="s">
        <v>3352</v>
      </c>
      <c r="J1472" s="1166"/>
      <c r="K1472" s="1167">
        <v>1.4699999999999999E-6</v>
      </c>
      <c r="L1472" s="1168">
        <v>1260</v>
      </c>
      <c r="M1472" s="1169" t="s">
        <v>3430</v>
      </c>
      <c r="N1472" s="1170">
        <v>5.8832394708480175E-8</v>
      </c>
      <c r="O1472" s="1171">
        <v>5.1564948937722599E-6</v>
      </c>
    </row>
    <row r="1473" spans="1:15" hidden="1">
      <c r="A1473" s="1159" t="s">
        <v>3836</v>
      </c>
      <c r="B1473" s="1159" t="s">
        <v>2818</v>
      </c>
      <c r="C1473" s="1159" t="s">
        <v>3213</v>
      </c>
      <c r="D1473" s="1159" t="s">
        <v>2818</v>
      </c>
      <c r="E1473" s="1159"/>
      <c r="F1473" s="1159" t="s">
        <v>991</v>
      </c>
      <c r="G1473" s="1165">
        <v>49066.6830709551</v>
      </c>
      <c r="H1473" s="1159"/>
      <c r="I1473" s="1159"/>
      <c r="J1473" s="1166">
        <v>9.0500000000000004E-5</v>
      </c>
      <c r="K1473" s="1167"/>
      <c r="L1473" s="1168">
        <v>224</v>
      </c>
      <c r="M1473" s="1169">
        <v>1.3171175407475147E-5</v>
      </c>
      <c r="N1473" s="1170" t="s">
        <v>3430</v>
      </c>
      <c r="O1473" s="1171">
        <v>2.9437094770880888E-8</v>
      </c>
    </row>
    <row r="1474" spans="1:15" hidden="1">
      <c r="A1474" s="1173" t="s">
        <v>3778</v>
      </c>
      <c r="B1474" s="1173" t="s">
        <v>2738</v>
      </c>
      <c r="C1474" s="1173" t="s">
        <v>3215</v>
      </c>
      <c r="D1474" s="1173"/>
      <c r="E1474" s="1173" t="s">
        <v>3313</v>
      </c>
      <c r="F1474" s="1173" t="s">
        <v>3431</v>
      </c>
      <c r="G1474" s="1162">
        <v>88.108800000000002</v>
      </c>
      <c r="H1474" s="1173" t="s">
        <v>3779</v>
      </c>
      <c r="I1474" s="1173"/>
      <c r="J1474" s="1166">
        <v>8.0573875802997856E-9</v>
      </c>
      <c r="K1474" s="1167">
        <v>1.9162762762762762E-8</v>
      </c>
      <c r="L1474" s="1168">
        <v>65.08841693975296</v>
      </c>
      <c r="M1474" s="1169">
        <v>2.1057305358738599E-12</v>
      </c>
      <c r="N1474" s="1170">
        <v>2.8569999061340875E-13</v>
      </c>
      <c r="O1474" s="1171" t="s">
        <v>3430</v>
      </c>
    </row>
    <row r="1475" spans="1:15" hidden="1">
      <c r="A1475" s="1173" t="s">
        <v>3778</v>
      </c>
      <c r="B1475" s="1173" t="s">
        <v>2738</v>
      </c>
      <c r="C1475" s="1173" t="s">
        <v>3215</v>
      </c>
      <c r="D1475" s="1173"/>
      <c r="E1475" s="1173" t="s">
        <v>3317</v>
      </c>
      <c r="F1475" s="1173" t="s">
        <v>1000</v>
      </c>
      <c r="G1475" s="1162">
        <v>5361.64651722708</v>
      </c>
      <c r="H1475" s="1173" t="s">
        <v>3779</v>
      </c>
      <c r="I1475" s="1173"/>
      <c r="J1475" s="1166">
        <v>3.3702955032119912E-5</v>
      </c>
      <c r="K1475" s="1167">
        <v>6.7075075075075067E-7</v>
      </c>
      <c r="L1475" s="1168">
        <v>133729.03957650618</v>
      </c>
      <c r="M1475" s="1169">
        <v>5.3598842776267702E-7</v>
      </c>
      <c r="N1475" s="1170">
        <v>6.0854424905008074E-10</v>
      </c>
      <c r="O1475" s="1171">
        <v>2.0155474838971996E-7</v>
      </c>
    </row>
    <row r="1476" spans="1:15" hidden="1">
      <c r="A1476" s="1173" t="s">
        <v>3778</v>
      </c>
      <c r="B1476" s="1173" t="s">
        <v>2738</v>
      </c>
      <c r="C1476" s="1173" t="s">
        <v>3215</v>
      </c>
      <c r="D1476" s="1173"/>
      <c r="E1476" s="1173" t="s">
        <v>3313</v>
      </c>
      <c r="F1476" s="1173" t="s">
        <v>1000</v>
      </c>
      <c r="G1476" s="1162">
        <v>249315.784402313</v>
      </c>
      <c r="H1476" s="1173" t="s">
        <v>3779</v>
      </c>
      <c r="I1476" s="1173"/>
      <c r="J1476" s="1166">
        <v>3.3702955032119912E-5</v>
      </c>
      <c r="K1476" s="1167">
        <v>6.7075075075075067E-7</v>
      </c>
      <c r="L1476" s="1168">
        <v>133729.03957650618</v>
      </c>
      <c r="M1476" s="1169">
        <v>2.4923384051682107E-5</v>
      </c>
      <c r="N1476" s="1170">
        <v>2.8297219204578096E-8</v>
      </c>
      <c r="O1476" s="1171">
        <v>3.4166966553749725E-11</v>
      </c>
    </row>
    <row r="1477" spans="1:15" hidden="1">
      <c r="A1477" s="1173" t="s">
        <v>3778</v>
      </c>
      <c r="B1477" s="1173" t="s">
        <v>2738</v>
      </c>
      <c r="C1477" s="1173" t="s">
        <v>3214</v>
      </c>
      <c r="D1477" s="1173"/>
      <c r="E1477" s="1173" t="s">
        <v>3313</v>
      </c>
      <c r="F1477" s="1173" t="s">
        <v>1000</v>
      </c>
      <c r="G1477" s="1162">
        <v>421371.82593371102</v>
      </c>
      <c r="H1477" s="1173" t="s">
        <v>3779</v>
      </c>
      <c r="I1477" s="1173"/>
      <c r="J1477" s="1166">
        <v>3.3702955032119912E-5</v>
      </c>
      <c r="K1477" s="1167">
        <v>6.7075075075075067E-7</v>
      </c>
      <c r="L1477" s="1168">
        <v>133729.03957650618</v>
      </c>
      <c r="M1477" s="1169">
        <v>4.2123333151492955E-5</v>
      </c>
      <c r="N1477" s="1170">
        <v>4.7825495500271769E-8</v>
      </c>
      <c r="O1477" s="1171">
        <v>1.6835923051147589E-7</v>
      </c>
    </row>
    <row r="1478" spans="1:15" hidden="1">
      <c r="A1478" s="1159" t="s">
        <v>4267</v>
      </c>
      <c r="B1478" s="1159" t="s">
        <v>2738</v>
      </c>
      <c r="C1478" s="1159" t="s">
        <v>3216</v>
      </c>
      <c r="D1478" s="1159"/>
      <c r="E1478" s="1159"/>
      <c r="F1478" s="1159" t="s">
        <v>991</v>
      </c>
      <c r="G1478" s="1165">
        <v>20503515.228846699</v>
      </c>
      <c r="H1478" s="1159" t="s">
        <v>4268</v>
      </c>
      <c r="I1478" s="1159"/>
      <c r="J1478" s="1166"/>
      <c r="K1478" s="1167">
        <v>6.7075075075075067E-7</v>
      </c>
      <c r="L1478" s="1168"/>
      <c r="M1478" s="1169" t="s">
        <v>3430</v>
      </c>
      <c r="N1478" s="1170">
        <v>2.3271389185645865E-6</v>
      </c>
      <c r="O1478" s="1171">
        <v>2.00899174681807E-8</v>
      </c>
    </row>
    <row r="1479" spans="1:15" hidden="1">
      <c r="A1479" s="1159" t="s">
        <v>4270</v>
      </c>
      <c r="B1479" s="1159" t="s">
        <v>2739</v>
      </c>
      <c r="C1479" s="1159"/>
      <c r="D1479" s="1159"/>
      <c r="E1479" s="1159" t="s">
        <v>3343</v>
      </c>
      <c r="F1479" s="1159" t="s">
        <v>991</v>
      </c>
      <c r="G1479" s="1165">
        <v>2572.5534536197902</v>
      </c>
      <c r="H1479" s="1172"/>
      <c r="I1479" s="1159" t="s">
        <v>3352</v>
      </c>
      <c r="J1479" s="1166"/>
      <c r="K1479" s="1167"/>
      <c r="L1479" s="1168"/>
      <c r="M1479" s="1169" t="s">
        <v>3430</v>
      </c>
      <c r="N1479" s="1170" t="s">
        <v>3430</v>
      </c>
      <c r="O1479" s="1171" t="s">
        <v>3430</v>
      </c>
    </row>
    <row r="1480" spans="1:15" hidden="1">
      <c r="A1480" s="1159" t="s">
        <v>4270</v>
      </c>
      <c r="B1480" s="1159" t="s">
        <v>2739</v>
      </c>
      <c r="C1480" s="1159"/>
      <c r="D1480" s="1159"/>
      <c r="E1480" s="1159" t="s">
        <v>3343</v>
      </c>
      <c r="F1480" s="1159" t="s">
        <v>3431</v>
      </c>
      <c r="G1480" s="1165">
        <v>12691.2637041667</v>
      </c>
      <c r="H1480" s="1172"/>
      <c r="I1480" s="1159" t="s">
        <v>3352</v>
      </c>
      <c r="J1480" s="1166"/>
      <c r="K1480" s="1167"/>
      <c r="L1480" s="1168"/>
      <c r="M1480" s="1169" t="s">
        <v>3430</v>
      </c>
      <c r="N1480" s="1170" t="s">
        <v>3430</v>
      </c>
      <c r="O1480" s="1171" t="s">
        <v>3430</v>
      </c>
    </row>
    <row r="1481" spans="1:15" hidden="1">
      <c r="A1481" s="1159" t="s">
        <v>4270</v>
      </c>
      <c r="B1481" s="1159" t="s">
        <v>2739</v>
      </c>
      <c r="C1481" s="1159"/>
      <c r="D1481" s="1159"/>
      <c r="E1481" s="1159" t="s">
        <v>3343</v>
      </c>
      <c r="F1481" s="1159" t="s">
        <v>1000</v>
      </c>
      <c r="G1481" s="1165">
        <v>171.503563619792</v>
      </c>
      <c r="H1481" s="1172"/>
      <c r="I1481" s="1159" t="s">
        <v>3352</v>
      </c>
      <c r="J1481" s="1166"/>
      <c r="K1481" s="1167"/>
      <c r="L1481" s="1168"/>
      <c r="M1481" s="1169" t="s">
        <v>3430</v>
      </c>
      <c r="N1481" s="1170" t="s">
        <v>3430</v>
      </c>
      <c r="O1481" s="1171" t="s">
        <v>3430</v>
      </c>
    </row>
    <row r="1482" spans="1:15" hidden="1">
      <c r="A1482" s="1159" t="s">
        <v>3837</v>
      </c>
      <c r="B1482" s="1159" t="s">
        <v>2400</v>
      </c>
      <c r="C1482" s="1159" t="s">
        <v>3217</v>
      </c>
      <c r="D1482" s="1159" t="s">
        <v>2400</v>
      </c>
      <c r="E1482" s="1159" t="s">
        <v>3329</v>
      </c>
      <c r="F1482" s="1159" t="s">
        <v>991</v>
      </c>
      <c r="G1482" s="1165">
        <v>339625.81215106801</v>
      </c>
      <c r="H1482" s="1159"/>
      <c r="I1482" s="1159" t="s">
        <v>3352</v>
      </c>
      <c r="J1482" s="1166">
        <v>4.2300000000000002E-6</v>
      </c>
      <c r="K1482" s="1167">
        <v>7.8800000000000008E-6</v>
      </c>
      <c r="L1482" s="1168">
        <v>6080</v>
      </c>
      <c r="M1482" s="1169">
        <v>4.2611842307636372E-6</v>
      </c>
      <c r="N1482" s="1170">
        <v>4.5285558077608626E-7</v>
      </c>
      <c r="O1482" s="1171">
        <v>3.5845592809279531E-7</v>
      </c>
    </row>
    <row r="1483" spans="1:15" hidden="1">
      <c r="A1483" s="1159" t="s">
        <v>3837</v>
      </c>
      <c r="B1483" s="1159" t="s">
        <v>2400</v>
      </c>
      <c r="C1483" s="1159" t="s">
        <v>3217</v>
      </c>
      <c r="D1483" s="1159" t="s">
        <v>2400</v>
      </c>
      <c r="E1483" s="1159" t="s">
        <v>3329</v>
      </c>
      <c r="F1483" s="1159" t="s">
        <v>3431</v>
      </c>
      <c r="G1483" s="1165">
        <v>452834.41623044299</v>
      </c>
      <c r="H1483" s="1159"/>
      <c r="I1483" s="1159" t="s">
        <v>3352</v>
      </c>
      <c r="J1483" s="1166">
        <v>8.8200000000000003E-6</v>
      </c>
      <c r="K1483" s="1167">
        <v>1.6500000000000001E-5</v>
      </c>
      <c r="L1483" s="1168">
        <v>19200</v>
      </c>
      <c r="M1483" s="1169">
        <v>1.1846696585577228E-5</v>
      </c>
      <c r="N1483" s="1170">
        <v>1.2643176113848155E-6</v>
      </c>
      <c r="O1483" s="1171">
        <v>1.5337616204821815E-6</v>
      </c>
    </row>
    <row r="1484" spans="1:15" hidden="1">
      <c r="A1484" s="1159" t="s">
        <v>3837</v>
      </c>
      <c r="B1484" s="1159" t="s">
        <v>2400</v>
      </c>
      <c r="C1484" s="1159" t="s">
        <v>3217</v>
      </c>
      <c r="D1484" s="1159" t="s">
        <v>2400</v>
      </c>
      <c r="E1484" s="1159" t="s">
        <v>3329</v>
      </c>
      <c r="F1484" s="1159" t="s">
        <v>1000</v>
      </c>
      <c r="G1484" s="1165">
        <v>22641.720809791699</v>
      </c>
      <c r="H1484" s="1159"/>
      <c r="I1484" s="1159" t="s">
        <v>3352</v>
      </c>
      <c r="J1484" s="1166">
        <v>1.8100000000000001E-4</v>
      </c>
      <c r="K1484" s="1167">
        <v>3.3799999999999998E-4</v>
      </c>
      <c r="L1484" s="1168">
        <v>394000</v>
      </c>
      <c r="M1484" s="1169">
        <v>1.2155624046630377E-5</v>
      </c>
      <c r="N1484" s="1170">
        <v>1.2949677351982034E-6</v>
      </c>
      <c r="O1484" s="1171">
        <v>6.6962117740295892E-8</v>
      </c>
    </row>
    <row r="1485" spans="1:15" hidden="1">
      <c r="A1485" s="1159" t="s">
        <v>4271</v>
      </c>
      <c r="B1485" s="1159" t="s">
        <v>2844</v>
      </c>
      <c r="C1485" s="1159"/>
      <c r="D1485" s="1159"/>
      <c r="E1485" s="1159" t="s">
        <v>3324</v>
      </c>
      <c r="F1485" s="1159" t="s">
        <v>991</v>
      </c>
      <c r="G1485" s="1165">
        <v>886.84895833333303</v>
      </c>
      <c r="H1485" s="1172"/>
      <c r="I1485" s="1159" t="s">
        <v>3352</v>
      </c>
      <c r="J1485" s="1166"/>
      <c r="K1485" s="1167"/>
      <c r="L1485" s="1168"/>
      <c r="M1485" s="1169" t="s">
        <v>3430</v>
      </c>
      <c r="N1485" s="1170" t="s">
        <v>3430</v>
      </c>
      <c r="O1485" s="1171" t="s">
        <v>3430</v>
      </c>
    </row>
    <row r="1486" spans="1:15" hidden="1">
      <c r="A1486" s="1159" t="s">
        <v>4271</v>
      </c>
      <c r="B1486" s="1159" t="s">
        <v>2844</v>
      </c>
      <c r="C1486" s="1159"/>
      <c r="D1486" s="1159"/>
      <c r="E1486" s="1159" t="s">
        <v>3324</v>
      </c>
      <c r="F1486" s="1159" t="s">
        <v>3431</v>
      </c>
      <c r="G1486" s="1165">
        <v>1182.46527786458</v>
      </c>
      <c r="H1486" s="1172"/>
      <c r="I1486" s="1159" t="s">
        <v>3352</v>
      </c>
      <c r="J1486" s="1166"/>
      <c r="K1486" s="1167"/>
      <c r="L1486" s="1168"/>
      <c r="M1486" s="1169" t="s">
        <v>3430</v>
      </c>
      <c r="N1486" s="1170" t="s">
        <v>3430</v>
      </c>
      <c r="O1486" s="1171" t="s">
        <v>3430</v>
      </c>
    </row>
    <row r="1487" spans="1:15" hidden="1">
      <c r="A1487" s="1159" t="s">
        <v>4271</v>
      </c>
      <c r="B1487" s="1159" t="s">
        <v>2844</v>
      </c>
      <c r="C1487" s="1159"/>
      <c r="D1487" s="1159"/>
      <c r="E1487" s="1159" t="s">
        <v>3324</v>
      </c>
      <c r="F1487" s="1159" t="s">
        <v>1000</v>
      </c>
      <c r="G1487" s="1165">
        <v>59.123263880208299</v>
      </c>
      <c r="H1487" s="1172"/>
      <c r="I1487" s="1159" t="s">
        <v>3352</v>
      </c>
      <c r="J1487" s="1166"/>
      <c r="K1487" s="1167"/>
      <c r="L1487" s="1168"/>
      <c r="M1487" s="1169" t="s">
        <v>3430</v>
      </c>
      <c r="N1487" s="1170" t="s">
        <v>3430</v>
      </c>
      <c r="O1487" s="1171" t="s">
        <v>3430</v>
      </c>
    </row>
    <row r="1488" spans="1:15" hidden="1">
      <c r="A1488" s="1159" t="s">
        <v>4272</v>
      </c>
      <c r="B1488" s="1159" t="s">
        <v>2740</v>
      </c>
      <c r="C1488" s="1159"/>
      <c r="D1488" s="1159"/>
      <c r="E1488" s="1159" t="s">
        <v>3324</v>
      </c>
      <c r="F1488" s="1159" t="s">
        <v>991</v>
      </c>
      <c r="G1488" s="1165">
        <v>11972.65625</v>
      </c>
      <c r="H1488" s="1159"/>
      <c r="I1488" s="1159" t="s">
        <v>3352</v>
      </c>
      <c r="J1488" s="1166"/>
      <c r="K1488" s="1167"/>
      <c r="L1488" s="1168"/>
      <c r="M1488" s="1169" t="s">
        <v>3430</v>
      </c>
      <c r="N1488" s="1170" t="s">
        <v>3430</v>
      </c>
      <c r="O1488" s="1171" t="s">
        <v>3430</v>
      </c>
    </row>
    <row r="1489" spans="1:15" hidden="1">
      <c r="A1489" s="1159" t="s">
        <v>4272</v>
      </c>
      <c r="B1489" s="1159" t="s">
        <v>2740</v>
      </c>
      <c r="C1489" s="1159"/>
      <c r="D1489" s="1159"/>
      <c r="E1489" s="1159" t="s">
        <v>3324</v>
      </c>
      <c r="F1489" s="1159" t="s">
        <v>3431</v>
      </c>
      <c r="G1489" s="1165">
        <v>15963.541666666701</v>
      </c>
      <c r="H1489" s="1159"/>
      <c r="I1489" s="1159" t="s">
        <v>3352</v>
      </c>
      <c r="J1489" s="1166"/>
      <c r="K1489" s="1167"/>
      <c r="L1489" s="1168"/>
      <c r="M1489" s="1169" t="s">
        <v>3430</v>
      </c>
      <c r="N1489" s="1170" t="s">
        <v>3430</v>
      </c>
      <c r="O1489" s="1171" t="s">
        <v>3430</v>
      </c>
    </row>
    <row r="1490" spans="1:15" hidden="1">
      <c r="A1490" s="1159" t="s">
        <v>4272</v>
      </c>
      <c r="B1490" s="1159" t="s">
        <v>2740</v>
      </c>
      <c r="C1490" s="1159"/>
      <c r="D1490" s="1159"/>
      <c r="E1490" s="1159" t="s">
        <v>3324</v>
      </c>
      <c r="F1490" s="1159" t="s">
        <v>1000</v>
      </c>
      <c r="G1490" s="1165">
        <v>798.17708333333303</v>
      </c>
      <c r="H1490" s="1159"/>
      <c r="I1490" s="1159" t="s">
        <v>3352</v>
      </c>
      <c r="J1490" s="1166"/>
      <c r="K1490" s="1167"/>
      <c r="L1490" s="1168"/>
      <c r="M1490" s="1169" t="s">
        <v>3430</v>
      </c>
      <c r="N1490" s="1170" t="s">
        <v>3430</v>
      </c>
      <c r="O1490" s="1171" t="s">
        <v>3430</v>
      </c>
    </row>
    <row r="1491" spans="1:15" hidden="1">
      <c r="A1491" s="1159" t="s">
        <v>4273</v>
      </c>
      <c r="B1491" s="1159" t="s">
        <v>2401</v>
      </c>
      <c r="C1491" s="1159" t="s">
        <v>3218</v>
      </c>
      <c r="D1491" s="1159" t="s">
        <v>2401</v>
      </c>
      <c r="E1491" s="1159" t="s">
        <v>3329</v>
      </c>
      <c r="F1491" s="1159" t="s">
        <v>3431</v>
      </c>
      <c r="G1491" s="1165">
        <v>4464320.3422526</v>
      </c>
      <c r="H1491" s="1159"/>
      <c r="I1491" s="1159" t="s">
        <v>3352</v>
      </c>
      <c r="J1491" s="1166"/>
      <c r="K1491" s="1167">
        <v>8.1800000000000005E-8</v>
      </c>
      <c r="L1491" s="1168">
        <v>24100</v>
      </c>
      <c r="M1491" s="1169" t="s">
        <v>3430</v>
      </c>
      <c r="N1491" s="1170">
        <v>6.1793311648814737E-8</v>
      </c>
      <c r="O1491" s="1171">
        <v>1.8616158375866123E-3</v>
      </c>
    </row>
    <row r="1492" spans="1:15" hidden="1">
      <c r="A1492" s="1159" t="s">
        <v>4273</v>
      </c>
      <c r="B1492" s="1159" t="s">
        <v>2401</v>
      </c>
      <c r="C1492" s="1159" t="s">
        <v>3218</v>
      </c>
      <c r="D1492" s="1159" t="s">
        <v>2401</v>
      </c>
      <c r="E1492" s="1159" t="s">
        <v>3329</v>
      </c>
      <c r="F1492" s="1159" t="s">
        <v>1000</v>
      </c>
      <c r="G1492" s="1165">
        <v>60328.653273775999</v>
      </c>
      <c r="H1492" s="1159"/>
      <c r="I1492" s="1159" t="s">
        <v>3352</v>
      </c>
      <c r="J1492" s="1166"/>
      <c r="K1492" s="1167">
        <v>1.9800000000000001E-6</v>
      </c>
      <c r="L1492" s="1168">
        <v>588000</v>
      </c>
      <c r="M1492" s="1169" t="s">
        <v>3430</v>
      </c>
      <c r="N1492" s="1170">
        <v>2.0212574681959987E-8</v>
      </c>
      <c r="O1492" s="1171">
        <v>6.137883326806108E-4</v>
      </c>
    </row>
    <row r="1493" spans="1:15" hidden="1">
      <c r="A1493" s="1159" t="s">
        <v>4273</v>
      </c>
      <c r="B1493" s="1159" t="s">
        <v>2401</v>
      </c>
      <c r="C1493" s="1159" t="s">
        <v>3218</v>
      </c>
      <c r="D1493" s="1159" t="s">
        <v>2401</v>
      </c>
      <c r="E1493" s="1159" t="s">
        <v>3329</v>
      </c>
      <c r="F1493" s="1159" t="s">
        <v>991</v>
      </c>
      <c r="G1493" s="1165">
        <v>904929.79910781304</v>
      </c>
      <c r="H1493" s="1159"/>
      <c r="I1493" s="1159" t="s">
        <v>3352</v>
      </c>
      <c r="J1493" s="1166"/>
      <c r="K1493" s="1167">
        <v>3.7899999999999999E-7</v>
      </c>
      <c r="L1493" s="1168">
        <v>11900</v>
      </c>
      <c r="M1493" s="1169" t="s">
        <v>3430</v>
      </c>
      <c r="N1493" s="1170">
        <v>5.8034589427823981E-8</v>
      </c>
      <c r="O1493" s="1171">
        <v>1.8632860099256979E-4</v>
      </c>
    </row>
    <row r="1494" spans="1:15" hidden="1">
      <c r="A1494" s="1159" t="s">
        <v>3913</v>
      </c>
      <c r="B1494" s="1159" t="s">
        <v>2402</v>
      </c>
      <c r="C1494" s="1159" t="s">
        <v>3219</v>
      </c>
      <c r="D1494" s="1159" t="s">
        <v>2402</v>
      </c>
      <c r="E1494" s="1159" t="s">
        <v>3329</v>
      </c>
      <c r="F1494" s="1159" t="s">
        <v>1000</v>
      </c>
      <c r="G1494" s="1165">
        <v>63457.794983072898</v>
      </c>
      <c r="H1494" s="1159"/>
      <c r="I1494" s="1159" t="s">
        <v>3352</v>
      </c>
      <c r="J1494" s="1166">
        <v>3.1300000000000001E-6</v>
      </c>
      <c r="K1494" s="1167">
        <v>1.31E-6</v>
      </c>
      <c r="L1494" s="1168">
        <v>4310</v>
      </c>
      <c r="M1494" s="1169">
        <v>5.8914007899518919E-7</v>
      </c>
      <c r="N1494" s="1170">
        <v>1.4066598433879257E-8</v>
      </c>
      <c r="O1494" s="1171">
        <v>2.4066476878862941E-7</v>
      </c>
    </row>
    <row r="1495" spans="1:15" hidden="1">
      <c r="A1495" s="1159" t="s">
        <v>3913</v>
      </c>
      <c r="B1495" s="1159" t="s">
        <v>2402</v>
      </c>
      <c r="C1495" s="1159" t="s">
        <v>3219</v>
      </c>
      <c r="D1495" s="1159" t="s">
        <v>2402</v>
      </c>
      <c r="E1495" s="1159" t="s">
        <v>3329</v>
      </c>
      <c r="F1495" s="1159" t="s">
        <v>991</v>
      </c>
      <c r="G1495" s="1165">
        <v>951866.92503203102</v>
      </c>
      <c r="H1495" s="1159"/>
      <c r="I1495" s="1159" t="s">
        <v>3352</v>
      </c>
      <c r="J1495" s="1166">
        <v>9.3600000000000002E-7</v>
      </c>
      <c r="K1495" s="1167">
        <v>3.9099999999999999E-7</v>
      </c>
      <c r="L1495" s="1168">
        <v>254</v>
      </c>
      <c r="M1495" s="1169">
        <v>2.6426602912387203E-6</v>
      </c>
      <c r="N1495" s="1170">
        <v>6.2977557129377669E-8</v>
      </c>
      <c r="O1495" s="1171">
        <v>1.6418429949330895E-7</v>
      </c>
    </row>
    <row r="1496" spans="1:15" hidden="1">
      <c r="A1496" s="1159" t="s">
        <v>3913</v>
      </c>
      <c r="B1496" s="1159" t="s">
        <v>2402</v>
      </c>
      <c r="C1496" s="1159" t="s">
        <v>3219</v>
      </c>
      <c r="D1496" s="1159" t="s">
        <v>2402</v>
      </c>
      <c r="E1496" s="1159" t="s">
        <v>3329</v>
      </c>
      <c r="F1496" s="1159" t="s">
        <v>3431</v>
      </c>
      <c r="G1496" s="1165">
        <v>4689793.3917268198</v>
      </c>
      <c r="H1496" s="1159"/>
      <c r="I1496" s="1159" t="s">
        <v>3352</v>
      </c>
      <c r="J1496" s="1166">
        <v>3.6399999999999998E-7</v>
      </c>
      <c r="K1496" s="1167">
        <v>1.5200000000000001E-7</v>
      </c>
      <c r="L1496" s="1168">
        <v>498</v>
      </c>
      <c r="M1496" s="1169">
        <v>5.063424606922525E-6</v>
      </c>
      <c r="N1496" s="1170">
        <v>1.2062299706593757E-7</v>
      </c>
      <c r="O1496" s="1171" t="s">
        <v>3430</v>
      </c>
    </row>
    <row r="1497" spans="1:15" hidden="1">
      <c r="A1497" s="1159" t="s">
        <v>4275</v>
      </c>
      <c r="B1497" s="1159" t="s">
        <v>2403</v>
      </c>
      <c r="C1497" s="1159" t="s">
        <v>3220</v>
      </c>
      <c r="D1497" s="1159" t="s">
        <v>2403</v>
      </c>
      <c r="E1497" s="1159" t="s">
        <v>3329</v>
      </c>
      <c r="F1497" s="1159" t="s">
        <v>3431</v>
      </c>
      <c r="G1497" s="1165">
        <v>4743731.4896041704</v>
      </c>
      <c r="H1497" s="1159"/>
      <c r="I1497" s="1159" t="s">
        <v>3352</v>
      </c>
      <c r="J1497" s="1166"/>
      <c r="K1497" s="1167">
        <v>1.09E-7</v>
      </c>
      <c r="L1497" s="1168">
        <v>4600</v>
      </c>
      <c r="M1497" s="1169" t="s">
        <v>3430</v>
      </c>
      <c r="N1497" s="1170">
        <v>8.7494229954563395E-8</v>
      </c>
      <c r="O1497" s="1171">
        <v>3.7756836770569207E-4</v>
      </c>
    </row>
    <row r="1498" spans="1:15" hidden="1">
      <c r="A1498" s="1159" t="s">
        <v>4275</v>
      </c>
      <c r="B1498" s="1159" t="s">
        <v>2403</v>
      </c>
      <c r="C1498" s="1159" t="s">
        <v>3220</v>
      </c>
      <c r="D1498" s="1159" t="s">
        <v>2403</v>
      </c>
      <c r="E1498" s="1159" t="s">
        <v>3329</v>
      </c>
      <c r="F1498" s="1159" t="s">
        <v>1000</v>
      </c>
      <c r="G1498" s="1165">
        <v>64104.479579270803</v>
      </c>
      <c r="H1498" s="1159"/>
      <c r="I1498" s="1159" t="s">
        <v>3352</v>
      </c>
      <c r="J1498" s="1166"/>
      <c r="K1498" s="1167">
        <v>1.6300000000000001E-6</v>
      </c>
      <c r="L1498" s="1168">
        <v>74500</v>
      </c>
      <c r="M1498" s="1169" t="s">
        <v>3430</v>
      </c>
      <c r="N1498" s="1170">
        <v>1.7681080436864267E-8</v>
      </c>
      <c r="O1498" s="1171">
        <v>8.2634675057864787E-5</v>
      </c>
    </row>
    <row r="1499" spans="1:15" hidden="1">
      <c r="A1499" s="1159" t="s">
        <v>4275</v>
      </c>
      <c r="B1499" s="1159" t="s">
        <v>2403</v>
      </c>
      <c r="C1499" s="1159" t="s">
        <v>3220</v>
      </c>
      <c r="D1499" s="1159" t="s">
        <v>2403</v>
      </c>
      <c r="E1499" s="1159" t="s">
        <v>3329</v>
      </c>
      <c r="F1499" s="1159" t="s">
        <v>991</v>
      </c>
      <c r="G1499" s="1165">
        <v>961567.193820833</v>
      </c>
      <c r="H1499" s="1159"/>
      <c r="I1499" s="1159" t="s">
        <v>3352</v>
      </c>
      <c r="J1499" s="1166"/>
      <c r="K1499" s="1167">
        <v>3.9400000000000001E-7</v>
      </c>
      <c r="L1499" s="1168">
        <v>1570</v>
      </c>
      <c r="M1499" s="1169" t="s">
        <v>3430</v>
      </c>
      <c r="N1499" s="1170">
        <v>6.4107475703182581E-8</v>
      </c>
      <c r="O1499" s="1171">
        <v>2.6121430844018756E-5</v>
      </c>
    </row>
    <row r="1500" spans="1:15" hidden="1">
      <c r="A1500" s="1159" t="s">
        <v>4276</v>
      </c>
      <c r="B1500" s="1159" t="s">
        <v>2404</v>
      </c>
      <c r="C1500" s="1159" t="s">
        <v>3221</v>
      </c>
      <c r="D1500" s="1159" t="s">
        <v>2404</v>
      </c>
      <c r="E1500" s="1159" t="s">
        <v>3329</v>
      </c>
      <c r="F1500" s="1159" t="s">
        <v>3431</v>
      </c>
      <c r="G1500" s="1165">
        <v>1302228.80780904</v>
      </c>
      <c r="H1500" s="1159"/>
      <c r="I1500" s="1159" t="s">
        <v>3352</v>
      </c>
      <c r="J1500" s="1166"/>
      <c r="K1500" s="1167">
        <v>1.42E-7</v>
      </c>
      <c r="L1500" s="1168">
        <v>45.5</v>
      </c>
      <c r="M1500" s="1169" t="s">
        <v>3430</v>
      </c>
      <c r="N1500" s="1170">
        <v>3.1290208686245551E-8</v>
      </c>
      <c r="O1500" s="1171">
        <v>1.0252183416738288E-6</v>
      </c>
    </row>
    <row r="1501" spans="1:15" hidden="1">
      <c r="A1501" s="1159" t="s">
        <v>4276</v>
      </c>
      <c r="B1501" s="1159" t="s">
        <v>2404</v>
      </c>
      <c r="C1501" s="1159" t="s">
        <v>3221</v>
      </c>
      <c r="D1501" s="1159" t="s">
        <v>2404</v>
      </c>
      <c r="E1501" s="1159" t="s">
        <v>3329</v>
      </c>
      <c r="F1501" s="1159" t="s">
        <v>1000</v>
      </c>
      <c r="G1501" s="1165">
        <v>65111.440396432299</v>
      </c>
      <c r="H1501" s="1159"/>
      <c r="I1501" s="1159" t="s">
        <v>3352</v>
      </c>
      <c r="J1501" s="1166"/>
      <c r="K1501" s="1167">
        <v>1.0499999999999999E-6</v>
      </c>
      <c r="L1501" s="1168">
        <v>338</v>
      </c>
      <c r="M1501" s="1169" t="s">
        <v>3430</v>
      </c>
      <c r="N1501" s="1170">
        <v>1.1568563071681492E-8</v>
      </c>
      <c r="O1501" s="1171">
        <v>3.8079538408525419E-7</v>
      </c>
    </row>
    <row r="1502" spans="1:15" hidden="1">
      <c r="A1502" s="1159" t="s">
        <v>4276</v>
      </c>
      <c r="B1502" s="1159" t="s">
        <v>2404</v>
      </c>
      <c r="C1502" s="1159" t="s">
        <v>3221</v>
      </c>
      <c r="D1502" s="1159" t="s">
        <v>2404</v>
      </c>
      <c r="E1502" s="1159" t="s">
        <v>3329</v>
      </c>
      <c r="F1502" s="1159" t="s">
        <v>991</v>
      </c>
      <c r="G1502" s="1165">
        <v>976671.60590624996</v>
      </c>
      <c r="H1502" s="1159"/>
      <c r="I1502" s="1159" t="s">
        <v>3352</v>
      </c>
      <c r="J1502" s="1166"/>
      <c r="K1502" s="1167">
        <v>1.98E-7</v>
      </c>
      <c r="L1502" s="1168">
        <v>7.63</v>
      </c>
      <c r="M1502" s="1169" t="s">
        <v>3430</v>
      </c>
      <c r="N1502" s="1170">
        <v>3.2722506972836771E-8</v>
      </c>
      <c r="O1502" s="1171">
        <v>1.2894092220935491E-7</v>
      </c>
    </row>
    <row r="1503" spans="1:15" hidden="1">
      <c r="A1503" s="1159" t="s">
        <v>4277</v>
      </c>
      <c r="B1503" s="1159" t="s">
        <v>2405</v>
      </c>
      <c r="C1503" s="1159" t="s">
        <v>3222</v>
      </c>
      <c r="D1503" s="1159" t="s">
        <v>2405</v>
      </c>
      <c r="E1503" s="1159"/>
      <c r="F1503" s="1159" t="s">
        <v>991</v>
      </c>
      <c r="G1503" s="1165">
        <v>39914782.625729799</v>
      </c>
      <c r="H1503" s="1159"/>
      <c r="I1503" s="1159"/>
      <c r="J1503" s="1166"/>
      <c r="K1503" s="1167"/>
      <c r="L1503" s="1168">
        <v>0.38200000000000001</v>
      </c>
      <c r="M1503" s="1169" t="s">
        <v>3430</v>
      </c>
      <c r="N1503" s="1170" t="s">
        <v>3430</v>
      </c>
      <c r="O1503" s="1171">
        <v>2.6382430546254578E-7</v>
      </c>
    </row>
    <row r="1504" spans="1:15">
      <c r="A1504" s="1159" t="s">
        <v>4278</v>
      </c>
      <c r="B1504" s="1159" t="s">
        <v>2741</v>
      </c>
      <c r="C1504" s="1159" t="s">
        <v>2741</v>
      </c>
      <c r="D1504" s="1159"/>
      <c r="E1504" s="1159" t="s">
        <v>3325</v>
      </c>
      <c r="F1504" s="1159" t="s">
        <v>991</v>
      </c>
      <c r="G1504" s="1165">
        <v>4709000000</v>
      </c>
      <c r="H1504" s="1159"/>
      <c r="I1504" s="1159" t="s">
        <v>3358</v>
      </c>
      <c r="J1504" s="1166"/>
      <c r="K1504" s="1167"/>
      <c r="L1504" s="1168"/>
      <c r="M1504" s="1169" t="s">
        <v>3430</v>
      </c>
      <c r="N1504" s="1170" t="s">
        <v>3430</v>
      </c>
      <c r="O1504" s="1171" t="s">
        <v>3430</v>
      </c>
    </row>
    <row r="1505" spans="1:15" hidden="1">
      <c r="A1505" s="1159" t="s">
        <v>4279</v>
      </c>
      <c r="B1505" s="1159" t="s">
        <v>2406</v>
      </c>
      <c r="C1505" s="1159" t="s">
        <v>3223</v>
      </c>
      <c r="D1505" s="1159" t="s">
        <v>2406</v>
      </c>
      <c r="E1505" s="1159" t="s">
        <v>3329</v>
      </c>
      <c r="F1505" s="1159" t="s">
        <v>3431</v>
      </c>
      <c r="G1505" s="1165">
        <v>3197594.4427897702</v>
      </c>
      <c r="H1505" s="1159"/>
      <c r="I1505" s="1159" t="s">
        <v>3352</v>
      </c>
      <c r="J1505" s="1166"/>
      <c r="K1505" s="1167">
        <v>6.7100000000000001E-7</v>
      </c>
      <c r="L1505" s="1168">
        <v>60400</v>
      </c>
      <c r="M1505" s="1169" t="s">
        <v>3430</v>
      </c>
      <c r="N1505" s="1170">
        <v>3.6306026252166548E-7</v>
      </c>
      <c r="O1505" s="1171">
        <v>3.3417810442595477E-3</v>
      </c>
    </row>
    <row r="1506" spans="1:15" hidden="1">
      <c r="A1506" s="1159" t="s">
        <v>4279</v>
      </c>
      <c r="B1506" s="1159" t="s">
        <v>2406</v>
      </c>
      <c r="C1506" s="1159" t="s">
        <v>3223</v>
      </c>
      <c r="D1506" s="1159" t="s">
        <v>2406</v>
      </c>
      <c r="E1506" s="1159" t="s">
        <v>3329</v>
      </c>
      <c r="F1506" s="1159" t="s">
        <v>991</v>
      </c>
      <c r="G1506" s="1165">
        <v>650040.46980114595</v>
      </c>
      <c r="H1506" s="1159"/>
      <c r="I1506" s="1159" t="s">
        <v>3352</v>
      </c>
      <c r="J1506" s="1166"/>
      <c r="K1506" s="1167">
        <v>2.34E-6</v>
      </c>
      <c r="L1506" s="1168">
        <v>47100</v>
      </c>
      <c r="M1506" s="1169" t="s">
        <v>3430</v>
      </c>
      <c r="N1506" s="1170">
        <v>2.5738845892686826E-7</v>
      </c>
      <c r="O1506" s="1171">
        <v>5.2975976988940243E-4</v>
      </c>
    </row>
    <row r="1507" spans="1:15" hidden="1">
      <c r="A1507" s="1159" t="s">
        <v>4279</v>
      </c>
      <c r="B1507" s="1159" t="s">
        <v>2406</v>
      </c>
      <c r="C1507" s="1159" t="s">
        <v>3223</v>
      </c>
      <c r="D1507" s="1159" t="s">
        <v>2406</v>
      </c>
      <c r="E1507" s="1159" t="s">
        <v>3329</v>
      </c>
      <c r="F1507" s="1159" t="s">
        <v>1000</v>
      </c>
      <c r="G1507" s="1165">
        <v>43336.031319114598</v>
      </c>
      <c r="H1507" s="1159"/>
      <c r="I1507" s="1159" t="s">
        <v>3352</v>
      </c>
      <c r="J1507" s="1166"/>
      <c r="K1507" s="1167">
        <v>4.6E-6</v>
      </c>
      <c r="L1507" s="1168">
        <v>415000</v>
      </c>
      <c r="M1507" s="1169" t="s">
        <v>3430</v>
      </c>
      <c r="N1507" s="1170">
        <v>3.3731820827273974E-8</v>
      </c>
      <c r="O1507" s="1171">
        <v>3.1118231351623876E-4</v>
      </c>
    </row>
    <row r="1508" spans="1:15" hidden="1">
      <c r="A1508" s="1159" t="s">
        <v>4280</v>
      </c>
      <c r="B1508" s="1159" t="s">
        <v>4281</v>
      </c>
      <c r="C1508" s="1159"/>
      <c r="D1508" s="1159"/>
      <c r="E1508" s="1159"/>
      <c r="F1508" s="1159" t="s">
        <v>1000</v>
      </c>
      <c r="G1508" s="1165">
        <v>1499200.4411108899</v>
      </c>
      <c r="H1508" s="1159"/>
      <c r="I1508" s="1159"/>
      <c r="J1508" s="1166"/>
      <c r="K1508" s="1167"/>
      <c r="L1508" s="1168"/>
      <c r="M1508" s="1169" t="s">
        <v>3430</v>
      </c>
      <c r="N1508" s="1170" t="s">
        <v>3430</v>
      </c>
      <c r="O1508" s="1171" t="s">
        <v>3430</v>
      </c>
    </row>
    <row r="1509" spans="1:15" hidden="1">
      <c r="A1509" s="1159" t="s">
        <v>4282</v>
      </c>
      <c r="B1509" s="1159" t="s">
        <v>2407</v>
      </c>
      <c r="C1509" s="1159" t="s">
        <v>3224</v>
      </c>
      <c r="D1509" s="1159" t="s">
        <v>2407</v>
      </c>
      <c r="E1509" s="1159" t="s">
        <v>3329</v>
      </c>
      <c r="F1509" s="1159" t="s">
        <v>1000</v>
      </c>
      <c r="G1509" s="1165">
        <v>17026.600332343802</v>
      </c>
      <c r="H1509" s="1159"/>
      <c r="I1509" s="1159" t="s">
        <v>3352</v>
      </c>
      <c r="J1509" s="1166"/>
      <c r="K1509" s="1167"/>
      <c r="L1509" s="1168">
        <v>39000</v>
      </c>
      <c r="M1509" s="1169" t="s">
        <v>3430</v>
      </c>
      <c r="N1509" s="1170" t="s">
        <v>3430</v>
      </c>
      <c r="O1509" s="1171">
        <v>1.1489740525117348E-5</v>
      </c>
    </row>
    <row r="1510" spans="1:15" hidden="1">
      <c r="A1510" s="1159" t="s">
        <v>4282</v>
      </c>
      <c r="B1510" s="1159" t="s">
        <v>2407</v>
      </c>
      <c r="C1510" s="1159" t="s">
        <v>3224</v>
      </c>
      <c r="D1510" s="1159" t="s">
        <v>2407</v>
      </c>
      <c r="E1510" s="1159" t="s">
        <v>3329</v>
      </c>
      <c r="F1510" s="1159" t="s">
        <v>991</v>
      </c>
      <c r="G1510" s="1165">
        <v>255399.004985156</v>
      </c>
      <c r="H1510" s="1159"/>
      <c r="I1510" s="1159" t="s">
        <v>3352</v>
      </c>
      <c r="J1510" s="1166"/>
      <c r="K1510" s="1167"/>
      <c r="L1510" s="1168">
        <v>1220</v>
      </c>
      <c r="M1510" s="1169" t="s">
        <v>3430</v>
      </c>
      <c r="N1510" s="1170" t="s">
        <v>3430</v>
      </c>
      <c r="O1510" s="1171">
        <v>5.3913397848627342E-6</v>
      </c>
    </row>
    <row r="1511" spans="1:15" hidden="1">
      <c r="A1511" s="1159" t="s">
        <v>4282</v>
      </c>
      <c r="B1511" s="1159" t="s">
        <v>2407</v>
      </c>
      <c r="C1511" s="1159" t="s">
        <v>3224</v>
      </c>
      <c r="D1511" s="1159" t="s">
        <v>2407</v>
      </c>
      <c r="E1511" s="1159" t="s">
        <v>3329</v>
      </c>
      <c r="F1511" s="1159" t="s">
        <v>3431</v>
      </c>
      <c r="G1511" s="1165">
        <v>1259918.6433453099</v>
      </c>
      <c r="H1511" s="1159"/>
      <c r="I1511" s="1159" t="s">
        <v>3352</v>
      </c>
      <c r="J1511" s="1166"/>
      <c r="K1511" s="1167"/>
      <c r="L1511" s="1168">
        <v>15.1</v>
      </c>
      <c r="M1511" s="1169" t="s">
        <v>3430</v>
      </c>
      <c r="N1511" s="1170" t="s">
        <v>3430</v>
      </c>
      <c r="O1511" s="1171">
        <v>3.2918278998252078E-7</v>
      </c>
    </row>
    <row r="1512" spans="1:15" hidden="1">
      <c r="A1512" s="1159" t="s">
        <v>4283</v>
      </c>
      <c r="B1512" s="1159" t="s">
        <v>2408</v>
      </c>
      <c r="C1512" s="1159" t="s">
        <v>3225</v>
      </c>
      <c r="D1512" s="1159" t="s">
        <v>2408</v>
      </c>
      <c r="E1512" s="1159" t="s">
        <v>3329</v>
      </c>
      <c r="F1512" s="1159" t="s">
        <v>3431</v>
      </c>
      <c r="G1512" s="1165">
        <v>2253720.4131317702</v>
      </c>
      <c r="H1512" s="1159"/>
      <c r="I1512" s="1159" t="s">
        <v>3352</v>
      </c>
      <c r="J1512" s="1166"/>
      <c r="K1512" s="1167">
        <v>3.6899999999999998E-7</v>
      </c>
      <c r="L1512" s="1168">
        <v>25400</v>
      </c>
      <c r="M1512" s="1169" t="s">
        <v>3430</v>
      </c>
      <c r="N1512" s="1170">
        <v>1.4072109997175089E-7</v>
      </c>
      <c r="O1512" s="1171">
        <v>9.9049303750532855E-4</v>
      </c>
    </row>
    <row r="1513" spans="1:15" hidden="1">
      <c r="A1513" s="1159" t="s">
        <v>4283</v>
      </c>
      <c r="B1513" s="1159" t="s">
        <v>2408</v>
      </c>
      <c r="C1513" s="1159" t="s">
        <v>3225</v>
      </c>
      <c r="D1513" s="1159" t="s">
        <v>2408</v>
      </c>
      <c r="E1513" s="1159" t="s">
        <v>3329</v>
      </c>
      <c r="F1513" s="1159" t="s">
        <v>1000</v>
      </c>
      <c r="G1513" s="1165">
        <v>32962.701950781302</v>
      </c>
      <c r="H1513" s="1159"/>
      <c r="I1513" s="1159" t="s">
        <v>3352</v>
      </c>
      <c r="J1513" s="1166"/>
      <c r="K1513" s="1167">
        <v>3.72E-6</v>
      </c>
      <c r="L1513" s="1168">
        <v>257000</v>
      </c>
      <c r="M1513" s="1169" t="s">
        <v>3430</v>
      </c>
      <c r="N1513" s="1170">
        <v>2.0749066383903771E-8</v>
      </c>
      <c r="O1513" s="1171">
        <v>1.4657962255195959E-4</v>
      </c>
    </row>
    <row r="1514" spans="1:15" hidden="1">
      <c r="A1514" s="1159" t="s">
        <v>4283</v>
      </c>
      <c r="B1514" s="1159" t="s">
        <v>2408</v>
      </c>
      <c r="C1514" s="1159" t="s">
        <v>3225</v>
      </c>
      <c r="D1514" s="1159" t="s">
        <v>2408</v>
      </c>
      <c r="E1514" s="1159" t="s">
        <v>3329</v>
      </c>
      <c r="F1514" s="1159" t="s">
        <v>991</v>
      </c>
      <c r="G1514" s="1165">
        <v>494440.52924374997</v>
      </c>
      <c r="H1514" s="1159"/>
      <c r="I1514" s="1159" t="s">
        <v>3352</v>
      </c>
      <c r="J1514" s="1166"/>
      <c r="K1514" s="1167">
        <v>8.3300000000000001E-7</v>
      </c>
      <c r="L1514" s="1168">
        <v>7760</v>
      </c>
      <c r="M1514" s="1169" t="s">
        <v>3430</v>
      </c>
      <c r="N1514" s="1170">
        <v>6.969343668211163E-8</v>
      </c>
      <c r="O1514" s="1171">
        <v>6.6388591690381372E-5</v>
      </c>
    </row>
    <row r="1515" spans="1:15">
      <c r="A1515" s="1159" t="s">
        <v>4284</v>
      </c>
      <c r="B1515" s="1159" t="s">
        <v>2742</v>
      </c>
      <c r="C1515" s="1159" t="s">
        <v>2742</v>
      </c>
      <c r="D1515" s="1159"/>
      <c r="E1515" s="1159" t="s">
        <v>3325</v>
      </c>
      <c r="F1515" s="1159" t="s">
        <v>991</v>
      </c>
      <c r="G1515" s="1165">
        <v>3331145643.5009398</v>
      </c>
      <c r="H1515" s="1159"/>
      <c r="I1515" s="1159" t="s">
        <v>3358</v>
      </c>
      <c r="J1515" s="1166"/>
      <c r="K1515" s="1167"/>
      <c r="L1515" s="1168"/>
      <c r="M1515" s="1169" t="s">
        <v>3430</v>
      </c>
      <c r="N1515" s="1170" t="s">
        <v>3430</v>
      </c>
      <c r="O1515" s="1171" t="s">
        <v>3430</v>
      </c>
    </row>
    <row r="1516" spans="1:15" hidden="1">
      <c r="A1516" s="1159" t="s">
        <v>4285</v>
      </c>
      <c r="B1516" s="1159" t="s">
        <v>2409</v>
      </c>
      <c r="C1516" s="1159" t="s">
        <v>3226</v>
      </c>
      <c r="D1516" s="1159" t="s">
        <v>2409</v>
      </c>
      <c r="E1516" s="1159" t="s">
        <v>3329</v>
      </c>
      <c r="F1516" s="1159" t="s">
        <v>3431</v>
      </c>
      <c r="G1516" s="1165">
        <v>428584.27608656202</v>
      </c>
      <c r="H1516" s="1159"/>
      <c r="I1516" s="1159" t="s">
        <v>3352</v>
      </c>
      <c r="J1516" s="1166"/>
      <c r="K1516" s="1167">
        <v>1.92E-8</v>
      </c>
      <c r="L1516" s="1168">
        <v>88.4</v>
      </c>
      <c r="M1516" s="1169" t="s">
        <v>3430</v>
      </c>
      <c r="N1516" s="1170">
        <v>1.3924200844936146E-9</v>
      </c>
      <c r="O1516" s="1171">
        <v>6.5555052680273886E-7</v>
      </c>
    </row>
    <row r="1517" spans="1:15" hidden="1">
      <c r="A1517" s="1159" t="s">
        <v>4285</v>
      </c>
      <c r="B1517" s="1159" t="s">
        <v>2409</v>
      </c>
      <c r="C1517" s="1159" t="s">
        <v>3226</v>
      </c>
      <c r="D1517" s="1159" t="s">
        <v>2409</v>
      </c>
      <c r="E1517" s="1159" t="s">
        <v>3329</v>
      </c>
      <c r="F1517" s="1159" t="s">
        <v>1000</v>
      </c>
      <c r="G1517" s="1165">
        <v>6066.8179201822904</v>
      </c>
      <c r="H1517" s="1159"/>
      <c r="I1517" s="1159" t="s">
        <v>3352</v>
      </c>
      <c r="J1517" s="1166"/>
      <c r="K1517" s="1167">
        <v>2.16E-7</v>
      </c>
      <c r="L1517" s="1168">
        <v>1050</v>
      </c>
      <c r="M1517" s="1169" t="s">
        <v>3430</v>
      </c>
      <c r="N1517" s="1170">
        <v>2.2174177965494486E-10</v>
      </c>
      <c r="O1517" s="1171">
        <v>1.1022190990025074E-7</v>
      </c>
    </row>
    <row r="1518" spans="1:15" hidden="1">
      <c r="A1518" s="1159" t="s">
        <v>4285</v>
      </c>
      <c r="B1518" s="1159" t="s">
        <v>2409</v>
      </c>
      <c r="C1518" s="1159" t="s">
        <v>3226</v>
      </c>
      <c r="D1518" s="1159" t="s">
        <v>2409</v>
      </c>
      <c r="E1518" s="1159" t="s">
        <v>3329</v>
      </c>
      <c r="F1518" s="1159" t="s">
        <v>991</v>
      </c>
      <c r="G1518" s="1165">
        <v>91002.268795286494</v>
      </c>
      <c r="H1518" s="1159"/>
      <c r="I1518" s="1159" t="s">
        <v>3352</v>
      </c>
      <c r="J1518" s="1166"/>
      <c r="K1518" s="1167">
        <v>7.5800000000000004E-8</v>
      </c>
      <c r="L1518" s="1168">
        <v>17.2</v>
      </c>
      <c r="M1518" s="1169" t="s">
        <v>3430</v>
      </c>
      <c r="N1518" s="1170">
        <v>1.1672240900325839E-9</v>
      </c>
      <c r="O1518" s="1171">
        <v>2.7083097858987917E-8</v>
      </c>
    </row>
    <row r="1519" spans="1:15" hidden="1">
      <c r="A1519" s="1159" t="s">
        <v>4286</v>
      </c>
      <c r="B1519" s="1159" t="s">
        <v>2410</v>
      </c>
      <c r="C1519" s="1159" t="s">
        <v>3227</v>
      </c>
      <c r="D1519" s="1159" t="s">
        <v>2410</v>
      </c>
      <c r="E1519" s="1159" t="s">
        <v>3329</v>
      </c>
      <c r="F1519" s="1159" t="s">
        <v>1000</v>
      </c>
      <c r="G1519" s="1165">
        <v>46415.038909244802</v>
      </c>
      <c r="H1519" s="1159"/>
      <c r="I1519" s="1159" t="s">
        <v>3352</v>
      </c>
      <c r="J1519" s="1166"/>
      <c r="K1519" s="1167">
        <v>1.6799999999999998E-5</v>
      </c>
      <c r="L1519" s="1168">
        <v>22300</v>
      </c>
      <c r="M1519" s="1169" t="s">
        <v>3430</v>
      </c>
      <c r="N1519" s="1170">
        <v>1.3194739402523082E-7</v>
      </c>
      <c r="O1519" s="1171">
        <v>1.7909408975455058E-5</v>
      </c>
    </row>
    <row r="1520" spans="1:15" hidden="1">
      <c r="A1520" s="1159" t="s">
        <v>4286</v>
      </c>
      <c r="B1520" s="1159" t="s">
        <v>2410</v>
      </c>
      <c r="C1520" s="1159" t="s">
        <v>3227</v>
      </c>
      <c r="D1520" s="1159" t="s">
        <v>2410</v>
      </c>
      <c r="E1520" s="1159" t="s">
        <v>3329</v>
      </c>
      <c r="F1520" s="1159" t="s">
        <v>991</v>
      </c>
      <c r="G1520" s="1165">
        <v>696225.58358984406</v>
      </c>
      <c r="H1520" s="1159"/>
      <c r="I1520" s="1159" t="s">
        <v>3352</v>
      </c>
      <c r="J1520" s="1166"/>
      <c r="K1520" s="1167">
        <v>1.4899999999999999E-6</v>
      </c>
      <c r="L1520" s="1168">
        <v>439</v>
      </c>
      <c r="M1520" s="1169" t="s">
        <v>3430</v>
      </c>
      <c r="N1520" s="1170">
        <v>1.7553715811054088E-7</v>
      </c>
      <c r="O1520" s="1171">
        <v>5.288495878704063E-6</v>
      </c>
    </row>
    <row r="1521" spans="1:15" hidden="1">
      <c r="A1521" s="1159" t="s">
        <v>4286</v>
      </c>
      <c r="B1521" s="1159" t="s">
        <v>2410</v>
      </c>
      <c r="C1521" s="1159" t="s">
        <v>3227</v>
      </c>
      <c r="D1521" s="1159" t="s">
        <v>2410</v>
      </c>
      <c r="E1521" s="1159" t="s">
        <v>3329</v>
      </c>
      <c r="F1521" s="1159" t="s">
        <v>3431</v>
      </c>
      <c r="G1521" s="1165">
        <v>928300.77815312496</v>
      </c>
      <c r="H1521" s="1159"/>
      <c r="I1521" s="1159" t="s">
        <v>3352</v>
      </c>
      <c r="J1521" s="1166"/>
      <c r="K1521" s="1167">
        <v>2.1500000000000001E-7</v>
      </c>
      <c r="L1521" s="1168">
        <v>285</v>
      </c>
      <c r="M1521" s="1169" t="s">
        <v>3430</v>
      </c>
      <c r="N1521" s="1170">
        <v>3.3772249660063946E-8</v>
      </c>
      <c r="O1521" s="1171">
        <v>4.5777413074708523E-6</v>
      </c>
    </row>
    <row r="1522" spans="1:15" hidden="1">
      <c r="A1522" s="1159" t="s">
        <v>4287</v>
      </c>
      <c r="B1522" s="1159" t="s">
        <v>2411</v>
      </c>
      <c r="C1522" s="1159" t="s">
        <v>3228</v>
      </c>
      <c r="D1522" s="1159" t="s">
        <v>2411</v>
      </c>
      <c r="E1522" s="1159" t="s">
        <v>3329</v>
      </c>
      <c r="F1522" s="1159" t="s">
        <v>1000</v>
      </c>
      <c r="G1522" s="1165">
        <v>179882.70509476599</v>
      </c>
      <c r="H1522" s="1159"/>
      <c r="I1522" s="1159" t="s">
        <v>3352</v>
      </c>
      <c r="J1522" s="1166"/>
      <c r="K1522" s="1167">
        <v>1.2300000000000001E-5</v>
      </c>
      <c r="L1522" s="1168">
        <v>4230</v>
      </c>
      <c r="M1522" s="1169" t="s">
        <v>3430</v>
      </c>
      <c r="N1522" s="1170">
        <v>3.7439267058647259E-7</v>
      </c>
      <c r="O1522" s="1171">
        <v>1.3165805939284055E-5</v>
      </c>
    </row>
    <row r="1523" spans="1:15" hidden="1">
      <c r="A1523" s="1159" t="s">
        <v>4287</v>
      </c>
      <c r="B1523" s="1159" t="s">
        <v>2411</v>
      </c>
      <c r="C1523" s="1159" t="s">
        <v>3228</v>
      </c>
      <c r="D1523" s="1159" t="s">
        <v>2411</v>
      </c>
      <c r="E1523" s="1159" t="s">
        <v>3329</v>
      </c>
      <c r="F1523" s="1159" t="s">
        <v>991</v>
      </c>
      <c r="G1523" s="1165">
        <v>2698240.5762946601</v>
      </c>
      <c r="H1523" s="1159"/>
      <c r="I1523" s="1159" t="s">
        <v>3352</v>
      </c>
      <c r="J1523" s="1166"/>
      <c r="K1523" s="1167">
        <v>3.0299999999999998E-6</v>
      </c>
      <c r="L1523" s="1168">
        <v>50.2</v>
      </c>
      <c r="M1523" s="1169" t="s">
        <v>3430</v>
      </c>
      <c r="N1523" s="1170">
        <v>1.3834265753947431E-6</v>
      </c>
      <c r="O1523" s="1171">
        <v>2.3437002061028122E-6</v>
      </c>
    </row>
    <row r="1524" spans="1:15" hidden="1">
      <c r="A1524" s="1159" t="s">
        <v>4287</v>
      </c>
      <c r="B1524" s="1159" t="s">
        <v>2411</v>
      </c>
      <c r="C1524" s="1159" t="s">
        <v>3228</v>
      </c>
      <c r="D1524" s="1159" t="s">
        <v>2411</v>
      </c>
      <c r="E1524" s="1159" t="s">
        <v>3329</v>
      </c>
      <c r="F1524" s="1159" t="s">
        <v>3431</v>
      </c>
      <c r="G1524" s="1165">
        <v>3597654.1021700501</v>
      </c>
      <c r="H1524" s="1159"/>
      <c r="I1524" s="1159" t="s">
        <v>3352</v>
      </c>
      <c r="J1524" s="1166"/>
      <c r="K1524" s="1167">
        <v>2.6000000000000001E-8</v>
      </c>
      <c r="L1524" s="1168">
        <v>8.9499999999999993</v>
      </c>
      <c r="M1524" s="1169" t="s">
        <v>3430</v>
      </c>
      <c r="N1524" s="1170">
        <v>1.5827982822750616E-8</v>
      </c>
      <c r="O1524" s="1171">
        <v>5.5713457761508525E-7</v>
      </c>
    </row>
    <row r="1525" spans="1:15" hidden="1">
      <c r="A1525" s="1159" t="s">
        <v>4288</v>
      </c>
      <c r="B1525" s="1159" t="s">
        <v>2412</v>
      </c>
      <c r="C1525" s="1159" t="s">
        <v>2412</v>
      </c>
      <c r="D1525" s="1159" t="s">
        <v>2412</v>
      </c>
      <c r="E1525" s="1159"/>
      <c r="F1525" s="1159" t="s">
        <v>991</v>
      </c>
      <c r="G1525" s="1165">
        <v>11210919.118657701</v>
      </c>
      <c r="H1525" s="1159"/>
      <c r="I1525" s="1159"/>
      <c r="J1525" s="1166"/>
      <c r="K1525" s="1167"/>
      <c r="L1525" s="1168">
        <v>10.5</v>
      </c>
      <c r="M1525" s="1169" t="s">
        <v>3430</v>
      </c>
      <c r="N1525" s="1170" t="s">
        <v>3430</v>
      </c>
      <c r="O1525" s="1171">
        <v>2.036799081912382E-6</v>
      </c>
    </row>
    <row r="1526" spans="1:15" hidden="1">
      <c r="A1526" s="1159" t="s">
        <v>4289</v>
      </c>
      <c r="B1526" s="1159" t="s">
        <v>2413</v>
      </c>
      <c r="C1526" s="1159" t="s">
        <v>3229</v>
      </c>
      <c r="D1526" s="1159" t="s">
        <v>2413</v>
      </c>
      <c r="E1526" s="1159" t="s">
        <v>3329</v>
      </c>
      <c r="F1526" s="1159" t="s">
        <v>3431</v>
      </c>
      <c r="G1526" s="1165">
        <v>234046.017731745</v>
      </c>
      <c r="H1526" s="1159"/>
      <c r="I1526" s="1159" t="s">
        <v>3352</v>
      </c>
      <c r="J1526" s="1166"/>
      <c r="K1526" s="1167">
        <v>2.74E-6</v>
      </c>
      <c r="L1526" s="1168">
        <v>2800</v>
      </c>
      <c r="M1526" s="1169" t="s">
        <v>3430</v>
      </c>
      <c r="N1526" s="1170">
        <v>1.0851371590757868E-7</v>
      </c>
      <c r="O1526" s="1171">
        <v>1.1339057550251212E-5</v>
      </c>
    </row>
    <row r="1527" spans="1:15" hidden="1">
      <c r="A1527" s="1159" t="s">
        <v>4289</v>
      </c>
      <c r="B1527" s="1159" t="s">
        <v>2413</v>
      </c>
      <c r="C1527" s="1159" t="s">
        <v>3229</v>
      </c>
      <c r="D1527" s="1159" t="s">
        <v>2413</v>
      </c>
      <c r="E1527" s="1159" t="s">
        <v>3329</v>
      </c>
      <c r="F1527" s="1159" t="s">
        <v>1000</v>
      </c>
      <c r="G1527" s="1165">
        <v>11702.3008883333</v>
      </c>
      <c r="H1527" s="1159"/>
      <c r="I1527" s="1159" t="s">
        <v>3352</v>
      </c>
      <c r="J1527" s="1166"/>
      <c r="K1527" s="1167">
        <v>1.29E-5</v>
      </c>
      <c r="L1527" s="1168">
        <v>13300</v>
      </c>
      <c r="M1527" s="1169" t="s">
        <v>3430</v>
      </c>
      <c r="N1527" s="1170">
        <v>2.5544287142639183E-8</v>
      </c>
      <c r="O1527" s="1171">
        <v>2.6930261685864779E-6</v>
      </c>
    </row>
    <row r="1528" spans="1:15" hidden="1">
      <c r="A1528" s="1159" t="s">
        <v>4289</v>
      </c>
      <c r="B1528" s="1159" t="s">
        <v>2413</v>
      </c>
      <c r="C1528" s="1159" t="s">
        <v>3229</v>
      </c>
      <c r="D1528" s="1159" t="s">
        <v>2413</v>
      </c>
      <c r="E1528" s="1159" t="s">
        <v>3329</v>
      </c>
      <c r="F1528" s="1159" t="s">
        <v>991</v>
      </c>
      <c r="G1528" s="1165">
        <v>175534.51332872399</v>
      </c>
      <c r="H1528" s="1159"/>
      <c r="I1528" s="1159" t="s">
        <v>3352</v>
      </c>
      <c r="J1528" s="1166"/>
      <c r="K1528" s="1167">
        <v>4.6399999999999996E-6</v>
      </c>
      <c r="L1528" s="1168">
        <v>712</v>
      </c>
      <c r="M1528" s="1169" t="s">
        <v>3430</v>
      </c>
      <c r="N1528" s="1170">
        <v>1.3782033993530311E-7</v>
      </c>
      <c r="O1528" s="1171">
        <v>2.1625202617378832E-6</v>
      </c>
    </row>
    <row r="1529" spans="1:15" hidden="1">
      <c r="A1529" s="1159" t="s">
        <v>4290</v>
      </c>
      <c r="B1529" s="1159" t="s">
        <v>4291</v>
      </c>
      <c r="C1529" s="1159"/>
      <c r="D1529" s="1159"/>
      <c r="E1529" s="1159"/>
      <c r="F1529" s="1159" t="s">
        <v>991</v>
      </c>
      <c r="G1529" s="1165">
        <v>387476992.07209098</v>
      </c>
      <c r="H1529" s="1159"/>
      <c r="I1529" s="1159"/>
      <c r="J1529" s="1166"/>
      <c r="K1529" s="1167"/>
      <c r="L1529" s="1168"/>
      <c r="M1529" s="1169" t="s">
        <v>3430</v>
      </c>
      <c r="N1529" s="1170" t="s">
        <v>3430</v>
      </c>
      <c r="O1529" s="1171" t="s">
        <v>3430</v>
      </c>
    </row>
    <row r="1530" spans="1:15" hidden="1">
      <c r="A1530" s="1159" t="s">
        <v>4292</v>
      </c>
      <c r="B1530" s="1159" t="s">
        <v>2819</v>
      </c>
      <c r="C1530" s="1159" t="s">
        <v>2819</v>
      </c>
      <c r="D1530" s="1159" t="s">
        <v>2819</v>
      </c>
      <c r="E1530" s="1159"/>
      <c r="F1530" s="1159" t="s">
        <v>991</v>
      </c>
      <c r="G1530" s="1165">
        <v>1358442.3103400699</v>
      </c>
      <c r="H1530" s="1159"/>
      <c r="I1530" s="1159"/>
      <c r="J1530" s="1166"/>
      <c r="K1530" s="1167"/>
      <c r="L1530" s="1168">
        <v>3.32E-3</v>
      </c>
      <c r="M1530" s="1169" t="s">
        <v>3430</v>
      </c>
      <c r="N1530" s="1170" t="s">
        <v>3430</v>
      </c>
      <c r="O1530" s="1171">
        <v>7.8036351376460847E-11</v>
      </c>
    </row>
    <row r="1531" spans="1:15" hidden="1">
      <c r="A1531" s="1159" t="s">
        <v>4293</v>
      </c>
      <c r="B1531" s="1159" t="s">
        <v>2414</v>
      </c>
      <c r="C1531" s="1159" t="s">
        <v>3230</v>
      </c>
      <c r="D1531" s="1159" t="s">
        <v>2414</v>
      </c>
      <c r="E1531" s="1159" t="s">
        <v>3329</v>
      </c>
      <c r="F1531" s="1159" t="s">
        <v>1000</v>
      </c>
      <c r="G1531" s="1165">
        <v>366570.95839401003</v>
      </c>
      <c r="H1531" s="1159"/>
      <c r="I1531" s="1159" t="s">
        <v>3352</v>
      </c>
      <c r="J1531" s="1166"/>
      <c r="K1531" s="1167"/>
      <c r="L1531" s="1168">
        <v>33100</v>
      </c>
      <c r="M1531" s="1169" t="s">
        <v>3430</v>
      </c>
      <c r="N1531" s="1170" t="s">
        <v>3430</v>
      </c>
      <c r="O1531" s="1171">
        <v>2.0994412252400656E-4</v>
      </c>
    </row>
    <row r="1532" spans="1:15" hidden="1">
      <c r="A1532" s="1159" t="s">
        <v>4293</v>
      </c>
      <c r="B1532" s="1159" t="s">
        <v>2414</v>
      </c>
      <c r="C1532" s="1159" t="s">
        <v>3230</v>
      </c>
      <c r="D1532" s="1159" t="s">
        <v>2414</v>
      </c>
      <c r="E1532" s="1159" t="s">
        <v>3329</v>
      </c>
      <c r="F1532" s="1159" t="s">
        <v>3431</v>
      </c>
      <c r="G1532" s="1165">
        <v>27126250.920981798</v>
      </c>
      <c r="H1532" s="1159"/>
      <c r="I1532" s="1159" t="s">
        <v>3352</v>
      </c>
      <c r="J1532" s="1166"/>
      <c r="K1532" s="1167"/>
      <c r="L1532" s="1168">
        <v>196</v>
      </c>
      <c r="M1532" s="1169" t="s">
        <v>3430</v>
      </c>
      <c r="N1532" s="1170" t="s">
        <v>3430</v>
      </c>
      <c r="O1532" s="1171">
        <v>9.199485054587772E-5</v>
      </c>
    </row>
    <row r="1533" spans="1:15" hidden="1">
      <c r="A1533" s="1159" t="s">
        <v>4293</v>
      </c>
      <c r="B1533" s="1159" t="s">
        <v>2414</v>
      </c>
      <c r="C1533" s="1159" t="s">
        <v>3230</v>
      </c>
      <c r="D1533" s="1159" t="s">
        <v>2414</v>
      </c>
      <c r="E1533" s="1159" t="s">
        <v>3329</v>
      </c>
      <c r="F1533" s="1159" t="s">
        <v>991</v>
      </c>
      <c r="G1533" s="1165">
        <v>5498564.3761849003</v>
      </c>
      <c r="H1533" s="1159"/>
      <c r="I1533" s="1159" t="s">
        <v>3352</v>
      </c>
      <c r="J1533" s="1166"/>
      <c r="K1533" s="1167"/>
      <c r="L1533" s="1168">
        <v>521</v>
      </c>
      <c r="M1533" s="1169" t="s">
        <v>3430</v>
      </c>
      <c r="N1533" s="1170" t="s">
        <v>3430</v>
      </c>
      <c r="O1533" s="1171">
        <v>4.9568378175440891E-5</v>
      </c>
    </row>
    <row r="1534" spans="1:15" hidden="1">
      <c r="A1534" s="1159" t="s">
        <v>4294</v>
      </c>
      <c r="B1534" s="1159" t="s">
        <v>2415</v>
      </c>
      <c r="C1534" s="1159" t="s">
        <v>3231</v>
      </c>
      <c r="D1534" s="1159" t="s">
        <v>2415</v>
      </c>
      <c r="E1534" s="1159" t="s">
        <v>3329</v>
      </c>
      <c r="F1534" s="1159" t="s">
        <v>3431</v>
      </c>
      <c r="G1534" s="1165">
        <v>12691.2637041667</v>
      </c>
      <c r="H1534" s="1159"/>
      <c r="I1534" s="1159" t="s">
        <v>3352</v>
      </c>
      <c r="J1534" s="1166"/>
      <c r="K1534" s="1167"/>
      <c r="L1534" s="1168">
        <v>3510</v>
      </c>
      <c r="M1534" s="1169" t="s">
        <v>3430</v>
      </c>
      <c r="N1534" s="1170" t="s">
        <v>3430</v>
      </c>
      <c r="O1534" s="1171">
        <v>7.7077861490496389E-7</v>
      </c>
    </row>
    <row r="1535" spans="1:15" hidden="1">
      <c r="A1535" s="1159" t="s">
        <v>4294</v>
      </c>
      <c r="B1535" s="1159" t="s">
        <v>2415</v>
      </c>
      <c r="C1535" s="1159" t="s">
        <v>3231</v>
      </c>
      <c r="D1535" s="1159" t="s">
        <v>2415</v>
      </c>
      <c r="E1535" s="1159" t="s">
        <v>3329</v>
      </c>
      <c r="F1535" s="1159" t="s">
        <v>1000</v>
      </c>
      <c r="G1535" s="1165">
        <v>171.503563619792</v>
      </c>
      <c r="H1535" s="1159"/>
      <c r="I1535" s="1159" t="s">
        <v>3352</v>
      </c>
      <c r="J1535" s="1166"/>
      <c r="K1535" s="1167"/>
      <c r="L1535" s="1168">
        <v>166000</v>
      </c>
      <c r="M1535" s="1169" t="s">
        <v>3430</v>
      </c>
      <c r="N1535" s="1170" t="s">
        <v>3430</v>
      </c>
      <c r="O1535" s="1171">
        <v>4.9260510553440033E-7</v>
      </c>
    </row>
    <row r="1536" spans="1:15" hidden="1">
      <c r="A1536" s="1159" t="s">
        <v>4294</v>
      </c>
      <c r="B1536" s="1159" t="s">
        <v>2415</v>
      </c>
      <c r="C1536" s="1159" t="s">
        <v>3231</v>
      </c>
      <c r="D1536" s="1159" t="s">
        <v>2415</v>
      </c>
      <c r="E1536" s="1159" t="s">
        <v>3329</v>
      </c>
      <c r="F1536" s="1159" t="s">
        <v>991</v>
      </c>
      <c r="G1536" s="1165">
        <v>2572.5534536197902</v>
      </c>
      <c r="H1536" s="1159"/>
      <c r="I1536" s="1159" t="s">
        <v>3352</v>
      </c>
      <c r="J1536" s="1166"/>
      <c r="K1536" s="1167"/>
      <c r="L1536" s="1168">
        <v>8020</v>
      </c>
      <c r="M1536" s="1169" t="s">
        <v>3430</v>
      </c>
      <c r="N1536" s="1170" t="s">
        <v>3430</v>
      </c>
      <c r="O1536" s="1171">
        <v>3.5699032638669377E-7</v>
      </c>
    </row>
    <row r="1537" spans="1:15" hidden="1">
      <c r="A1537" s="1159" t="s">
        <v>4295</v>
      </c>
      <c r="B1537" s="1159" t="s">
        <v>2743</v>
      </c>
      <c r="C1537" s="1159"/>
      <c r="D1537" s="1159"/>
      <c r="E1537" s="1159" t="s">
        <v>3319</v>
      </c>
      <c r="F1537" s="1159" t="s">
        <v>991</v>
      </c>
      <c r="G1537" s="1165">
        <v>127865.964705885</v>
      </c>
      <c r="H1537" s="1159"/>
      <c r="I1537" s="1159"/>
      <c r="J1537" s="1166"/>
      <c r="K1537" s="1167"/>
      <c r="L1537" s="1168"/>
      <c r="M1537" s="1169" t="s">
        <v>3430</v>
      </c>
      <c r="N1537" s="1170" t="s">
        <v>3430</v>
      </c>
      <c r="O1537" s="1171" t="s">
        <v>3430</v>
      </c>
    </row>
    <row r="1538" spans="1:15" hidden="1">
      <c r="A1538" s="1159" t="s">
        <v>4295</v>
      </c>
      <c r="B1538" s="1159" t="s">
        <v>2743</v>
      </c>
      <c r="C1538" s="1159"/>
      <c r="D1538" s="1159"/>
      <c r="E1538" s="1159" t="s">
        <v>3319</v>
      </c>
      <c r="F1538" s="1159" t="s">
        <v>3431</v>
      </c>
      <c r="G1538" s="1165">
        <v>716049.40235295601</v>
      </c>
      <c r="H1538" s="1159"/>
      <c r="I1538" s="1159"/>
      <c r="J1538" s="1166"/>
      <c r="K1538" s="1167"/>
      <c r="L1538" s="1168"/>
      <c r="M1538" s="1169" t="s">
        <v>3430</v>
      </c>
      <c r="N1538" s="1170" t="s">
        <v>3430</v>
      </c>
      <c r="O1538" s="1171" t="s">
        <v>3430</v>
      </c>
    </row>
    <row r="1539" spans="1:15" hidden="1">
      <c r="A1539" s="1159" t="s">
        <v>4295</v>
      </c>
      <c r="B1539" s="1159" t="s">
        <v>2743</v>
      </c>
      <c r="C1539" s="1159"/>
      <c r="D1539" s="1159"/>
      <c r="E1539" s="1159" t="s">
        <v>3319</v>
      </c>
      <c r="F1539" s="1159" t="s">
        <v>1000</v>
      </c>
      <c r="G1539" s="1165">
        <v>8524.3976470590005</v>
      </c>
      <c r="H1539" s="1159"/>
      <c r="I1539" s="1159"/>
      <c r="J1539" s="1166"/>
      <c r="K1539" s="1167"/>
      <c r="L1539" s="1168"/>
      <c r="M1539" s="1169" t="s">
        <v>3430</v>
      </c>
      <c r="N1539" s="1170" t="s">
        <v>3430</v>
      </c>
      <c r="O1539" s="1171" t="s">
        <v>3430</v>
      </c>
    </row>
    <row r="1540" spans="1:15" hidden="1">
      <c r="A1540" s="1159" t="s">
        <v>4296</v>
      </c>
      <c r="B1540" s="1159" t="s">
        <v>2820</v>
      </c>
      <c r="C1540" s="1159" t="s">
        <v>3232</v>
      </c>
      <c r="D1540" s="1159" t="s">
        <v>2820</v>
      </c>
      <c r="E1540" s="1159"/>
      <c r="F1540" s="1159" t="s">
        <v>991</v>
      </c>
      <c r="G1540" s="1165">
        <v>0</v>
      </c>
      <c r="H1540" s="1159"/>
      <c r="I1540" s="1159"/>
      <c r="J1540" s="1166"/>
      <c r="K1540" s="1167"/>
      <c r="L1540" s="1168">
        <v>0.54700000000000004</v>
      </c>
      <c r="M1540" s="1169" t="s">
        <v>3430</v>
      </c>
      <c r="N1540" s="1170" t="s">
        <v>3430</v>
      </c>
      <c r="O1540" s="1171">
        <v>0</v>
      </c>
    </row>
    <row r="1541" spans="1:15" hidden="1">
      <c r="A1541" s="1159" t="s">
        <v>4297</v>
      </c>
      <c r="B1541" s="1159" t="s">
        <v>2416</v>
      </c>
      <c r="C1541" s="1159" t="s">
        <v>2416</v>
      </c>
      <c r="D1541" s="1159" t="s">
        <v>2416</v>
      </c>
      <c r="E1541" s="1159"/>
      <c r="F1541" s="1159" t="s">
        <v>991</v>
      </c>
      <c r="G1541" s="1165">
        <v>602263720.25178397</v>
      </c>
      <c r="H1541" s="1159"/>
      <c r="I1541" s="1159"/>
      <c r="J1541" s="1166"/>
      <c r="K1541" s="1167"/>
      <c r="L1541" s="1168">
        <v>2.7300000000000001E-2</v>
      </c>
      <c r="M1541" s="1169" t="s">
        <v>3430</v>
      </c>
      <c r="N1541" s="1170" t="s">
        <v>3430</v>
      </c>
      <c r="O1541" s="1171">
        <v>2.8449001073737036E-7</v>
      </c>
    </row>
    <row r="1542" spans="1:15" hidden="1">
      <c r="A1542" s="1159" t="s">
        <v>4298</v>
      </c>
      <c r="B1542" s="1159" t="s">
        <v>2417</v>
      </c>
      <c r="C1542" s="1159" t="s">
        <v>3233</v>
      </c>
      <c r="D1542" s="1159" t="s">
        <v>2417</v>
      </c>
      <c r="E1542" s="1159" t="s">
        <v>3329</v>
      </c>
      <c r="F1542" s="1159" t="s">
        <v>1000</v>
      </c>
      <c r="G1542" s="1165">
        <v>1381.171875</v>
      </c>
      <c r="H1542" s="1159"/>
      <c r="I1542" s="1159" t="s">
        <v>3352</v>
      </c>
      <c r="J1542" s="1166"/>
      <c r="K1542" s="1167"/>
      <c r="L1542" s="1168">
        <v>788</v>
      </c>
      <c r="M1542" s="1169" t="s">
        <v>3430</v>
      </c>
      <c r="N1542" s="1170" t="s">
        <v>3430</v>
      </c>
      <c r="O1542" s="1171">
        <v>1.8831790573562943E-8</v>
      </c>
    </row>
    <row r="1543" spans="1:15" hidden="1">
      <c r="A1543" s="1159" t="s">
        <v>4298</v>
      </c>
      <c r="B1543" s="1159" t="s">
        <v>2417</v>
      </c>
      <c r="C1543" s="1159" t="s">
        <v>3233</v>
      </c>
      <c r="D1543" s="1159" t="s">
        <v>2417</v>
      </c>
      <c r="E1543" s="1159" t="s">
        <v>3329</v>
      </c>
      <c r="F1543" s="1159" t="s">
        <v>991</v>
      </c>
      <c r="G1543" s="1165">
        <v>20717.578125</v>
      </c>
      <c r="H1543" s="1159"/>
      <c r="I1543" s="1159" t="s">
        <v>3352</v>
      </c>
      <c r="J1543" s="1166"/>
      <c r="K1543" s="1167"/>
      <c r="L1543" s="1168">
        <v>23.8</v>
      </c>
      <c r="M1543" s="1169" t="s">
        <v>3430</v>
      </c>
      <c r="N1543" s="1170" t="s">
        <v>3430</v>
      </c>
      <c r="O1543" s="1171">
        <v>8.531661465433973E-9</v>
      </c>
    </row>
    <row r="1544" spans="1:15" hidden="1">
      <c r="A1544" s="1159" t="s">
        <v>4298</v>
      </c>
      <c r="B1544" s="1159" t="s">
        <v>2417</v>
      </c>
      <c r="C1544" s="1159" t="s">
        <v>3233</v>
      </c>
      <c r="D1544" s="1159" t="s">
        <v>2417</v>
      </c>
      <c r="E1544" s="1159" t="s">
        <v>3329</v>
      </c>
      <c r="F1544" s="1159" t="s">
        <v>3431</v>
      </c>
      <c r="G1544" s="1165">
        <v>27623.4375</v>
      </c>
      <c r="H1544" s="1159"/>
      <c r="I1544" s="1159" t="s">
        <v>3352</v>
      </c>
      <c r="J1544" s="1166"/>
      <c r="K1544" s="1167"/>
      <c r="L1544" s="1168">
        <v>11.6</v>
      </c>
      <c r="M1544" s="1169" t="s">
        <v>3430</v>
      </c>
      <c r="N1544" s="1170" t="s">
        <v>3430</v>
      </c>
      <c r="O1544" s="1171">
        <v>5.544385041962694E-9</v>
      </c>
    </row>
    <row r="1545" spans="1:15" hidden="1">
      <c r="A1545" s="1159" t="s">
        <v>4299</v>
      </c>
      <c r="B1545" s="1159" t="s">
        <v>2744</v>
      </c>
      <c r="C1545" s="1159"/>
      <c r="D1545" s="1159"/>
      <c r="E1545" s="1159" t="s">
        <v>3319</v>
      </c>
      <c r="F1545" s="1159" t="s">
        <v>991</v>
      </c>
      <c r="G1545" s="1165">
        <v>1093250.84635417</v>
      </c>
      <c r="H1545" s="1172"/>
      <c r="I1545" s="1159" t="s">
        <v>3352</v>
      </c>
      <c r="J1545" s="1166"/>
      <c r="K1545" s="1167"/>
      <c r="L1545" s="1168"/>
      <c r="M1545" s="1169" t="s">
        <v>3430</v>
      </c>
      <c r="N1545" s="1170" t="s">
        <v>3430</v>
      </c>
      <c r="O1545" s="1171" t="s">
        <v>3430</v>
      </c>
    </row>
    <row r="1546" spans="1:15" hidden="1">
      <c r="A1546" s="1159" t="s">
        <v>4299</v>
      </c>
      <c r="B1546" s="1159" t="s">
        <v>2744</v>
      </c>
      <c r="C1546" s="1159"/>
      <c r="D1546" s="1159"/>
      <c r="E1546" s="1159" t="s">
        <v>3319</v>
      </c>
      <c r="F1546" s="1159" t="s">
        <v>3431</v>
      </c>
      <c r="G1546" s="1165">
        <v>1457667.79532214</v>
      </c>
      <c r="H1546" s="1172"/>
      <c r="I1546" s="1159" t="s">
        <v>3352</v>
      </c>
      <c r="J1546" s="1166"/>
      <c r="K1546" s="1167"/>
      <c r="L1546" s="1168"/>
      <c r="M1546" s="1169" t="s">
        <v>3430</v>
      </c>
      <c r="N1546" s="1170" t="s">
        <v>3430</v>
      </c>
      <c r="O1546" s="1171" t="s">
        <v>3430</v>
      </c>
    </row>
    <row r="1547" spans="1:15" hidden="1">
      <c r="A1547" s="1159" t="s">
        <v>4299</v>
      </c>
      <c r="B1547" s="1159" t="s">
        <v>2744</v>
      </c>
      <c r="C1547" s="1159"/>
      <c r="D1547" s="1159"/>
      <c r="E1547" s="1159" t="s">
        <v>3319</v>
      </c>
      <c r="F1547" s="1159" t="s">
        <v>1000</v>
      </c>
      <c r="G1547" s="1165">
        <v>72883.389747135399</v>
      </c>
      <c r="H1547" s="1172"/>
      <c r="I1547" s="1159" t="s">
        <v>3352</v>
      </c>
      <c r="J1547" s="1166"/>
      <c r="K1547" s="1167"/>
      <c r="L1547" s="1168"/>
      <c r="M1547" s="1169" t="s">
        <v>3430</v>
      </c>
      <c r="N1547" s="1170" t="s">
        <v>3430</v>
      </c>
      <c r="O1547" s="1171" t="s">
        <v>3430</v>
      </c>
    </row>
    <row r="1548" spans="1:15" hidden="1">
      <c r="A1548" s="1159" t="s">
        <v>4300</v>
      </c>
      <c r="B1548" s="1159" t="s">
        <v>2418</v>
      </c>
      <c r="C1548" s="1159" t="s">
        <v>3234</v>
      </c>
      <c r="D1548" s="1159" t="s">
        <v>2418</v>
      </c>
      <c r="E1548" s="1159" t="s">
        <v>3329</v>
      </c>
      <c r="F1548" s="1159" t="s">
        <v>1000</v>
      </c>
      <c r="G1548" s="1165">
        <v>40237.657335937503</v>
      </c>
      <c r="H1548" s="1159"/>
      <c r="I1548" s="1159" t="s">
        <v>3352</v>
      </c>
      <c r="J1548" s="1166"/>
      <c r="K1548" s="1167">
        <v>1.22E-5</v>
      </c>
      <c r="L1548" s="1168">
        <v>56300</v>
      </c>
      <c r="M1548" s="1169" t="s">
        <v>3430</v>
      </c>
      <c r="N1548" s="1170">
        <v>8.3066389704771599E-8</v>
      </c>
      <c r="O1548" s="1171">
        <v>3.9197534843338134E-5</v>
      </c>
    </row>
    <row r="1549" spans="1:15" hidden="1">
      <c r="A1549" s="1159" t="s">
        <v>4300</v>
      </c>
      <c r="B1549" s="1159" t="s">
        <v>2418</v>
      </c>
      <c r="C1549" s="1159" t="s">
        <v>3234</v>
      </c>
      <c r="D1549" s="1159" t="s">
        <v>2418</v>
      </c>
      <c r="E1549" s="1159" t="s">
        <v>3329</v>
      </c>
      <c r="F1549" s="1159" t="s">
        <v>3431</v>
      </c>
      <c r="G1549" s="1165">
        <v>804753.14669270802</v>
      </c>
      <c r="H1549" s="1159"/>
      <c r="I1549" s="1159" t="s">
        <v>3352</v>
      </c>
      <c r="J1549" s="1166"/>
      <c r="K1549" s="1167">
        <v>2.8799999999999998E-7</v>
      </c>
      <c r="L1549" s="1168">
        <v>1330</v>
      </c>
      <c r="M1549" s="1169" t="s">
        <v>3430</v>
      </c>
      <c r="N1549" s="1170">
        <v>3.9218229892131249E-8</v>
      </c>
      <c r="O1549" s="1171">
        <v>1.8519616817034705E-5</v>
      </c>
    </row>
    <row r="1550" spans="1:15" hidden="1">
      <c r="A1550" s="1159" t="s">
        <v>4300</v>
      </c>
      <c r="B1550" s="1159" t="s">
        <v>2418</v>
      </c>
      <c r="C1550" s="1159" t="s">
        <v>3234</v>
      </c>
      <c r="D1550" s="1159" t="s">
        <v>2418</v>
      </c>
      <c r="E1550" s="1159" t="s">
        <v>3329</v>
      </c>
      <c r="F1550" s="1159" t="s">
        <v>991</v>
      </c>
      <c r="G1550" s="1165">
        <v>603564.86002604198</v>
      </c>
      <c r="H1550" s="1159"/>
      <c r="I1550" s="1159" t="s">
        <v>3352</v>
      </c>
      <c r="J1550" s="1166"/>
      <c r="K1550" s="1167">
        <v>1.6300000000000001E-6</v>
      </c>
      <c r="L1550" s="1168">
        <v>651</v>
      </c>
      <c r="M1550" s="1169" t="s">
        <v>3430</v>
      </c>
      <c r="N1550" s="1170">
        <v>1.6647321542933212E-7</v>
      </c>
      <c r="O1550" s="1171">
        <v>6.7986488052742374E-6</v>
      </c>
    </row>
    <row r="1551" spans="1:15" hidden="1">
      <c r="A1551" s="1159" t="s">
        <v>4301</v>
      </c>
      <c r="B1551" s="1159" t="s">
        <v>2745</v>
      </c>
      <c r="C1551" s="1159"/>
      <c r="D1551" s="1159" t="s">
        <v>2745</v>
      </c>
      <c r="E1551" s="1159"/>
      <c r="F1551" s="1159" t="s">
        <v>991</v>
      </c>
      <c r="G1551" s="1165">
        <v>19000000</v>
      </c>
      <c r="H1551" s="1159" t="s">
        <v>3734</v>
      </c>
      <c r="I1551" s="1159" t="s">
        <v>3357</v>
      </c>
      <c r="J1551" s="1166"/>
      <c r="K1551" s="1167">
        <v>1.49E-7</v>
      </c>
      <c r="L1551" s="1168">
        <v>4290</v>
      </c>
      <c r="M1551" s="1169" t="s">
        <v>3430</v>
      </c>
      <c r="N1551" s="1170">
        <v>4.7904100089276411E-7</v>
      </c>
      <c r="O1551" s="1171">
        <v>1.4103553985394843E-3</v>
      </c>
    </row>
    <row r="1552" spans="1:15" hidden="1">
      <c r="A1552" s="1159" t="s">
        <v>4302</v>
      </c>
      <c r="B1552" s="1159" t="s">
        <v>2419</v>
      </c>
      <c r="C1552" s="1159" t="s">
        <v>3235</v>
      </c>
      <c r="D1552" s="1159" t="s">
        <v>2419</v>
      </c>
      <c r="E1552" s="1159" t="s">
        <v>3329</v>
      </c>
      <c r="F1552" s="1159" t="s">
        <v>1000</v>
      </c>
      <c r="G1552" s="1165">
        <v>938.69527463541704</v>
      </c>
      <c r="H1552" s="1159"/>
      <c r="I1552" s="1159" t="s">
        <v>3352</v>
      </c>
      <c r="J1552" s="1166"/>
      <c r="K1552" s="1167"/>
      <c r="L1552" s="1168">
        <v>811000</v>
      </c>
      <c r="M1552" s="1169" t="s">
        <v>3430</v>
      </c>
      <c r="N1552" s="1170" t="s">
        <v>3430</v>
      </c>
      <c r="O1552" s="1171">
        <v>1.3172346852683997E-5</v>
      </c>
    </row>
    <row r="1553" spans="1:15" hidden="1">
      <c r="A1553" s="1159" t="s">
        <v>4302</v>
      </c>
      <c r="B1553" s="1159" t="s">
        <v>2419</v>
      </c>
      <c r="C1553" s="1159" t="s">
        <v>3235</v>
      </c>
      <c r="D1553" s="1159" t="s">
        <v>2419</v>
      </c>
      <c r="E1553" s="1159" t="s">
        <v>3329</v>
      </c>
      <c r="F1553" s="1159" t="s">
        <v>991</v>
      </c>
      <c r="G1553" s="1165">
        <v>14080.4291221354</v>
      </c>
      <c r="H1553" s="1159"/>
      <c r="I1553" s="1159" t="s">
        <v>3352</v>
      </c>
      <c r="J1553" s="1166"/>
      <c r="K1553" s="1167"/>
      <c r="L1553" s="1168">
        <v>2970</v>
      </c>
      <c r="M1553" s="1169" t="s">
        <v>3430</v>
      </c>
      <c r="N1553" s="1170" t="s">
        <v>3430</v>
      </c>
      <c r="O1553" s="1171">
        <v>7.2358576127694765E-7</v>
      </c>
    </row>
    <row r="1554" spans="1:15" hidden="1">
      <c r="A1554" s="1159" t="s">
        <v>4302</v>
      </c>
      <c r="B1554" s="1159" t="s">
        <v>2419</v>
      </c>
      <c r="C1554" s="1159" t="s">
        <v>3235</v>
      </c>
      <c r="D1554" s="1159" t="s">
        <v>2419</v>
      </c>
      <c r="E1554" s="1159" t="s">
        <v>3329</v>
      </c>
      <c r="F1554" s="1159" t="s">
        <v>3431</v>
      </c>
      <c r="G1554" s="1165">
        <v>18773.905495312501</v>
      </c>
      <c r="H1554" s="1159"/>
      <c r="I1554" s="1159" t="s">
        <v>3352</v>
      </c>
      <c r="J1554" s="1166"/>
      <c r="K1554" s="1167"/>
      <c r="L1554" s="1168">
        <v>357</v>
      </c>
      <c r="M1554" s="1169" t="s">
        <v>3430</v>
      </c>
      <c r="N1554" s="1170" t="s">
        <v>3430</v>
      </c>
      <c r="O1554" s="1171">
        <v>1.1596862705451251E-7</v>
      </c>
    </row>
    <row r="1555" spans="1:15" hidden="1">
      <c r="A1555" s="1159" t="s">
        <v>4303</v>
      </c>
      <c r="B1555" s="1159" t="s">
        <v>2420</v>
      </c>
      <c r="C1555" s="1159" t="s">
        <v>3236</v>
      </c>
      <c r="D1555" s="1159" t="s">
        <v>2420</v>
      </c>
      <c r="E1555" s="1159" t="s">
        <v>3329</v>
      </c>
      <c r="F1555" s="1159" t="s">
        <v>1000</v>
      </c>
      <c r="G1555" s="1165">
        <v>26850.260416666701</v>
      </c>
      <c r="H1555" s="1172"/>
      <c r="I1555" s="1159" t="s">
        <v>3352</v>
      </c>
      <c r="J1555" s="1166"/>
      <c r="K1555" s="1167"/>
      <c r="L1555" s="1168">
        <v>4800</v>
      </c>
      <c r="M1555" s="1169" t="s">
        <v>3430</v>
      </c>
      <c r="N1555" s="1170" t="s">
        <v>3430</v>
      </c>
      <c r="O1555" s="1171">
        <v>2.2300130868361813E-6</v>
      </c>
    </row>
    <row r="1556" spans="1:15" hidden="1">
      <c r="A1556" s="1159" t="s">
        <v>4303</v>
      </c>
      <c r="B1556" s="1159" t="s">
        <v>2420</v>
      </c>
      <c r="C1556" s="1159" t="s">
        <v>3236</v>
      </c>
      <c r="D1556" s="1159" t="s">
        <v>2420</v>
      </c>
      <c r="E1556" s="1159" t="s">
        <v>3329</v>
      </c>
      <c r="F1556" s="1159" t="s">
        <v>991</v>
      </c>
      <c r="G1556" s="1165">
        <v>402753.90625</v>
      </c>
      <c r="H1556" s="1172"/>
      <c r="I1556" s="1159" t="s">
        <v>3352</v>
      </c>
      <c r="J1556" s="1166"/>
      <c r="K1556" s="1167"/>
      <c r="L1556" s="1168">
        <v>149</v>
      </c>
      <c r="M1556" s="1169" t="s">
        <v>3430</v>
      </c>
      <c r="N1556" s="1170" t="s">
        <v>3430</v>
      </c>
      <c r="O1556" s="1171">
        <v>1.0383498435580955E-6</v>
      </c>
    </row>
    <row r="1557" spans="1:15" hidden="1">
      <c r="A1557" s="1159" t="s">
        <v>4303</v>
      </c>
      <c r="B1557" s="1159" t="s">
        <v>2420</v>
      </c>
      <c r="C1557" s="1159" t="s">
        <v>3236</v>
      </c>
      <c r="D1557" s="1159" t="s">
        <v>2420</v>
      </c>
      <c r="E1557" s="1159" t="s">
        <v>3329</v>
      </c>
      <c r="F1557" s="1159" t="s">
        <v>3431</v>
      </c>
      <c r="G1557" s="1165">
        <v>1986919.27083333</v>
      </c>
      <c r="H1557" s="1172"/>
      <c r="I1557" s="1159" t="s">
        <v>3352</v>
      </c>
      <c r="J1557" s="1166"/>
      <c r="K1557" s="1167"/>
      <c r="L1557" s="1168">
        <v>2.09</v>
      </c>
      <c r="M1557" s="1169" t="s">
        <v>3430</v>
      </c>
      <c r="N1557" s="1170" t="s">
        <v>3430</v>
      </c>
      <c r="O1557" s="1171">
        <v>7.1852880002100579E-8</v>
      </c>
    </row>
    <row r="1558" spans="1:15" hidden="1">
      <c r="A1558" s="1159" t="s">
        <v>4304</v>
      </c>
      <c r="B1558" s="1159" t="s">
        <v>2421</v>
      </c>
      <c r="C1558" s="1159" t="s">
        <v>3237</v>
      </c>
      <c r="D1558" s="1159" t="s">
        <v>2421</v>
      </c>
      <c r="E1558" s="1159" t="s">
        <v>3329</v>
      </c>
      <c r="F1558" s="1159" t="s">
        <v>1000</v>
      </c>
      <c r="G1558" s="1165">
        <v>2051.0286458333298</v>
      </c>
      <c r="H1558" s="1172"/>
      <c r="I1558" s="1159" t="s">
        <v>3352</v>
      </c>
      <c r="J1558" s="1166"/>
      <c r="K1558" s="1167"/>
      <c r="L1558" s="1168">
        <v>13900</v>
      </c>
      <c r="M1558" s="1169" t="s">
        <v>3430</v>
      </c>
      <c r="N1558" s="1170" t="s">
        <v>3430</v>
      </c>
      <c r="O1558" s="1171">
        <v>4.9329214320477592E-7</v>
      </c>
    </row>
    <row r="1559" spans="1:15" hidden="1">
      <c r="A1559" s="1159" t="s">
        <v>4304</v>
      </c>
      <c r="B1559" s="1159" t="s">
        <v>2421</v>
      </c>
      <c r="C1559" s="1159" t="s">
        <v>3237</v>
      </c>
      <c r="D1559" s="1159" t="s">
        <v>2421</v>
      </c>
      <c r="E1559" s="1159" t="s">
        <v>3329</v>
      </c>
      <c r="F1559" s="1159" t="s">
        <v>991</v>
      </c>
      <c r="G1559" s="1165">
        <v>30765.4296875</v>
      </c>
      <c r="H1559" s="1172"/>
      <c r="I1559" s="1159" t="s">
        <v>3352</v>
      </c>
      <c r="J1559" s="1166"/>
      <c r="K1559" s="1167"/>
      <c r="L1559" s="1168">
        <v>443</v>
      </c>
      <c r="M1559" s="1169" t="s">
        <v>3430</v>
      </c>
      <c r="N1559" s="1170" t="s">
        <v>3430</v>
      </c>
      <c r="O1559" s="1171">
        <v>2.3582203536660012E-7</v>
      </c>
    </row>
    <row r="1560" spans="1:15" hidden="1">
      <c r="A1560" s="1159" t="s">
        <v>4304</v>
      </c>
      <c r="B1560" s="1159" t="s">
        <v>2421</v>
      </c>
      <c r="C1560" s="1159" t="s">
        <v>3237</v>
      </c>
      <c r="D1560" s="1159" t="s">
        <v>2421</v>
      </c>
      <c r="E1560" s="1159" t="s">
        <v>3329</v>
      </c>
      <c r="F1560" s="1159" t="s">
        <v>3431</v>
      </c>
      <c r="G1560" s="1165">
        <v>41020.572916666701</v>
      </c>
      <c r="H1560" s="1172"/>
      <c r="I1560" s="1159" t="s">
        <v>3352</v>
      </c>
      <c r="J1560" s="1166"/>
      <c r="K1560" s="1167"/>
      <c r="L1560" s="1168">
        <v>5.59</v>
      </c>
      <c r="M1560" s="1169" t="s">
        <v>3430</v>
      </c>
      <c r="N1560" s="1170" t="s">
        <v>3430</v>
      </c>
      <c r="O1560" s="1171">
        <v>3.9676303316758335E-9</v>
      </c>
    </row>
    <row r="1561" spans="1:15" hidden="1">
      <c r="A1561" s="1159" t="s">
        <v>4305</v>
      </c>
      <c r="B1561" s="1159" t="s">
        <v>2422</v>
      </c>
      <c r="C1561" s="1159" t="s">
        <v>3238</v>
      </c>
      <c r="D1561" s="1159" t="s">
        <v>2422</v>
      </c>
      <c r="E1561" s="1159" t="s">
        <v>3329</v>
      </c>
      <c r="F1561" s="1159" t="s">
        <v>1000</v>
      </c>
      <c r="G1561" s="1165">
        <v>10088.637428619801</v>
      </c>
      <c r="H1561" s="1159"/>
      <c r="I1561" s="1159" t="s">
        <v>3352</v>
      </c>
      <c r="J1561" s="1166"/>
      <c r="K1561" s="1167"/>
      <c r="L1561" s="1168">
        <v>3420</v>
      </c>
      <c r="M1561" s="1169" t="s">
        <v>3430</v>
      </c>
      <c r="N1561" s="1170" t="s">
        <v>3430</v>
      </c>
      <c r="O1561" s="1171">
        <v>5.9700269628089942E-7</v>
      </c>
    </row>
    <row r="1562" spans="1:15" hidden="1">
      <c r="A1562" s="1159" t="s">
        <v>4305</v>
      </c>
      <c r="B1562" s="1159" t="s">
        <v>2422</v>
      </c>
      <c r="C1562" s="1159" t="s">
        <v>3238</v>
      </c>
      <c r="D1562" s="1159" t="s">
        <v>2422</v>
      </c>
      <c r="E1562" s="1159" t="s">
        <v>3329</v>
      </c>
      <c r="F1562" s="1159" t="s">
        <v>3431</v>
      </c>
      <c r="G1562" s="1165">
        <v>201772.74857229201</v>
      </c>
      <c r="H1562" s="1159"/>
      <c r="I1562" s="1159" t="s">
        <v>3352</v>
      </c>
      <c r="J1562" s="1166"/>
      <c r="K1562" s="1167"/>
      <c r="L1562" s="1168">
        <v>116</v>
      </c>
      <c r="M1562" s="1169" t="s">
        <v>3430</v>
      </c>
      <c r="N1562" s="1170" t="s">
        <v>3430</v>
      </c>
      <c r="O1562" s="1171">
        <v>4.0498428519619083E-7</v>
      </c>
    </row>
    <row r="1563" spans="1:15" hidden="1">
      <c r="A1563" s="1159" t="s">
        <v>4305</v>
      </c>
      <c r="B1563" s="1159" t="s">
        <v>2422</v>
      </c>
      <c r="C1563" s="1159" t="s">
        <v>3238</v>
      </c>
      <c r="D1563" s="1159" t="s">
        <v>2422</v>
      </c>
      <c r="E1563" s="1159" t="s">
        <v>3329</v>
      </c>
      <c r="F1563" s="1159" t="s">
        <v>991</v>
      </c>
      <c r="G1563" s="1165">
        <v>151329.561416276</v>
      </c>
      <c r="H1563" s="1159"/>
      <c r="I1563" s="1159" t="s">
        <v>3352</v>
      </c>
      <c r="J1563" s="1166"/>
      <c r="K1563" s="1167"/>
      <c r="L1563" s="1168">
        <v>36.200000000000003</v>
      </c>
      <c r="M1563" s="1169" t="s">
        <v>3430</v>
      </c>
      <c r="N1563" s="1170" t="s">
        <v>3430</v>
      </c>
      <c r="O1563" s="1171">
        <v>9.4787270190829046E-8</v>
      </c>
    </row>
    <row r="1564" spans="1:15" hidden="1">
      <c r="A1564" s="1159" t="s">
        <v>4306</v>
      </c>
      <c r="B1564" s="1159" t="s">
        <v>2423</v>
      </c>
      <c r="C1564" s="1159" t="s">
        <v>3239</v>
      </c>
      <c r="D1564" s="1159" t="s">
        <v>2423</v>
      </c>
      <c r="E1564" s="1159" t="s">
        <v>3329</v>
      </c>
      <c r="F1564" s="1159" t="s">
        <v>1000</v>
      </c>
      <c r="G1564" s="1165">
        <v>15518.5707015104</v>
      </c>
      <c r="H1564" s="1159"/>
      <c r="I1564" s="1159" t="s">
        <v>3352</v>
      </c>
      <c r="J1564" s="1166"/>
      <c r="K1564" s="1167">
        <v>2.8299999999999999E-4</v>
      </c>
      <c r="L1564" s="1168">
        <v>63700</v>
      </c>
      <c r="M1564" s="1169" t="s">
        <v>3430</v>
      </c>
      <c r="N1564" s="1170">
        <v>7.4314057028657594E-7</v>
      </c>
      <c r="O1564" s="1171">
        <v>1.7104438570304646E-5</v>
      </c>
    </row>
    <row r="1565" spans="1:15" hidden="1">
      <c r="A1565" s="1159" t="s">
        <v>4306</v>
      </c>
      <c r="B1565" s="1159" t="s">
        <v>2423</v>
      </c>
      <c r="C1565" s="1159" t="s">
        <v>3239</v>
      </c>
      <c r="D1565" s="1159" t="s">
        <v>2423</v>
      </c>
      <c r="E1565" s="1159" t="s">
        <v>3329</v>
      </c>
      <c r="F1565" s="1159" t="s">
        <v>991</v>
      </c>
      <c r="G1565" s="1165">
        <v>232778.560516875</v>
      </c>
      <c r="H1565" s="1159"/>
      <c r="I1565" s="1159" t="s">
        <v>3352</v>
      </c>
      <c r="J1565" s="1166"/>
      <c r="K1565" s="1167">
        <v>1.5999999999999999E-5</v>
      </c>
      <c r="L1565" s="1168">
        <v>659</v>
      </c>
      <c r="M1565" s="1169" t="s">
        <v>3430</v>
      </c>
      <c r="N1565" s="1170">
        <v>6.3022521860193943E-7</v>
      </c>
      <c r="O1565" s="1171">
        <v>2.654275906801608E-6</v>
      </c>
    </row>
    <row r="1566" spans="1:15" hidden="1">
      <c r="A1566" s="1159" t="s">
        <v>4306</v>
      </c>
      <c r="B1566" s="1159" t="s">
        <v>2423</v>
      </c>
      <c r="C1566" s="1159" t="s">
        <v>3239</v>
      </c>
      <c r="D1566" s="1159" t="s">
        <v>2423</v>
      </c>
      <c r="E1566" s="1159" t="s">
        <v>3329</v>
      </c>
      <c r="F1566" s="1159" t="s">
        <v>3431</v>
      </c>
      <c r="G1566" s="1165">
        <v>310371.414040156</v>
      </c>
      <c r="H1566" s="1159"/>
      <c r="I1566" s="1159" t="s">
        <v>3352</v>
      </c>
      <c r="J1566" s="1166"/>
      <c r="K1566" s="1167">
        <v>1.3599999999999999E-6</v>
      </c>
      <c r="L1566" s="1168">
        <v>306</v>
      </c>
      <c r="M1566" s="1169" t="s">
        <v>3430</v>
      </c>
      <c r="N1566" s="1170">
        <v>7.1425524778949631E-8</v>
      </c>
      <c r="O1566" s="1171">
        <v>1.6433149772938713E-6</v>
      </c>
    </row>
    <row r="1567" spans="1:15" hidden="1">
      <c r="A1567" s="1159" t="s">
        <v>4307</v>
      </c>
      <c r="B1567" s="1159" t="s">
        <v>2424</v>
      </c>
      <c r="C1567" s="1159" t="s">
        <v>3240</v>
      </c>
      <c r="D1567" s="1159" t="s">
        <v>2424</v>
      </c>
      <c r="E1567" s="1159" t="s">
        <v>3329</v>
      </c>
      <c r="F1567" s="1159" t="s">
        <v>3431</v>
      </c>
      <c r="G1567" s="1165">
        <v>1072256.14583333</v>
      </c>
      <c r="H1567" s="1172"/>
      <c r="I1567" s="1159" t="s">
        <v>3352</v>
      </c>
      <c r="J1567" s="1166"/>
      <c r="K1567" s="1167"/>
      <c r="L1567" s="1168">
        <v>146</v>
      </c>
      <c r="M1567" s="1169" t="s">
        <v>3430</v>
      </c>
      <c r="N1567" s="1170" t="s">
        <v>3430</v>
      </c>
      <c r="O1567" s="1171">
        <v>2.7087509214624452E-6</v>
      </c>
    </row>
    <row r="1568" spans="1:15" hidden="1">
      <c r="A1568" s="1159" t="s">
        <v>4307</v>
      </c>
      <c r="B1568" s="1159" t="s">
        <v>2424</v>
      </c>
      <c r="C1568" s="1159" t="s">
        <v>3240</v>
      </c>
      <c r="D1568" s="1159" t="s">
        <v>2424</v>
      </c>
      <c r="E1568" s="1159" t="s">
        <v>3329</v>
      </c>
      <c r="F1568" s="1159" t="s">
        <v>1000</v>
      </c>
      <c r="G1568" s="1165">
        <v>14489.947916666701</v>
      </c>
      <c r="H1568" s="1172"/>
      <c r="I1568" s="1159" t="s">
        <v>3352</v>
      </c>
      <c r="J1568" s="1166"/>
      <c r="K1568" s="1167"/>
      <c r="L1568" s="1168">
        <v>3730</v>
      </c>
      <c r="M1568" s="1169" t="s">
        <v>3430</v>
      </c>
      <c r="N1568" s="1170" t="s">
        <v>3430</v>
      </c>
      <c r="O1568" s="1171">
        <v>9.3517594752452563E-7</v>
      </c>
    </row>
    <row r="1569" spans="1:15" hidden="1">
      <c r="A1569" s="1159" t="s">
        <v>4307</v>
      </c>
      <c r="B1569" s="1159" t="s">
        <v>2424</v>
      </c>
      <c r="C1569" s="1159" t="s">
        <v>3240</v>
      </c>
      <c r="D1569" s="1159" t="s">
        <v>2424</v>
      </c>
      <c r="E1569" s="1159" t="s">
        <v>3329</v>
      </c>
      <c r="F1569" s="1159" t="s">
        <v>991</v>
      </c>
      <c r="G1569" s="1165">
        <v>217349.21875</v>
      </c>
      <c r="H1569" s="1172"/>
      <c r="I1569" s="1159" t="s">
        <v>3352</v>
      </c>
      <c r="J1569" s="1166"/>
      <c r="K1569" s="1167"/>
      <c r="L1569" s="1168">
        <v>223</v>
      </c>
      <c r="M1569" s="1169" t="s">
        <v>3430</v>
      </c>
      <c r="N1569" s="1170" t="s">
        <v>3430</v>
      </c>
      <c r="O1569" s="1171">
        <v>8.3864974382561151E-7</v>
      </c>
    </row>
    <row r="1570" spans="1:15" hidden="1">
      <c r="A1570" s="1159" t="s">
        <v>4308</v>
      </c>
      <c r="B1570" s="1159" t="s">
        <v>2425</v>
      </c>
      <c r="C1570" s="1159" t="s">
        <v>3241</v>
      </c>
      <c r="D1570" s="1159" t="s">
        <v>2425</v>
      </c>
      <c r="E1570" s="1159" t="s">
        <v>3329</v>
      </c>
      <c r="F1570" s="1159" t="s">
        <v>3431</v>
      </c>
      <c r="G1570" s="1165">
        <v>5017067.03125</v>
      </c>
      <c r="H1570" s="1159"/>
      <c r="I1570" s="1159" t="s">
        <v>3352</v>
      </c>
      <c r="J1570" s="1166"/>
      <c r="K1570" s="1167"/>
      <c r="L1570" s="1168">
        <v>19.5</v>
      </c>
      <c r="M1570" s="1169" t="s">
        <v>3430</v>
      </c>
      <c r="N1570" s="1170" t="s">
        <v>3430</v>
      </c>
      <c r="O1570" s="1171">
        <v>1.692786500564091E-6</v>
      </c>
    </row>
    <row r="1571" spans="1:15" hidden="1">
      <c r="A1571" s="1159" t="s">
        <v>4308</v>
      </c>
      <c r="B1571" s="1159" t="s">
        <v>2425</v>
      </c>
      <c r="C1571" s="1159" t="s">
        <v>3241</v>
      </c>
      <c r="D1571" s="1159" t="s">
        <v>2425</v>
      </c>
      <c r="E1571" s="1159" t="s">
        <v>3329</v>
      </c>
      <c r="F1571" s="1159" t="s">
        <v>1000</v>
      </c>
      <c r="G1571" s="1165">
        <v>67798.203125</v>
      </c>
      <c r="H1571" s="1159"/>
      <c r="I1571" s="1159" t="s">
        <v>3352</v>
      </c>
      <c r="J1571" s="1166"/>
      <c r="K1571" s="1167"/>
      <c r="L1571" s="1168">
        <v>505</v>
      </c>
      <c r="M1571" s="1169" t="s">
        <v>3430</v>
      </c>
      <c r="N1571" s="1170" t="s">
        <v>3430</v>
      </c>
      <c r="O1571" s="1171">
        <v>5.9241662008653223E-7</v>
      </c>
    </row>
    <row r="1572" spans="1:15" hidden="1">
      <c r="A1572" s="1159" t="s">
        <v>4308</v>
      </c>
      <c r="B1572" s="1159" t="s">
        <v>2425</v>
      </c>
      <c r="C1572" s="1159" t="s">
        <v>3241</v>
      </c>
      <c r="D1572" s="1159" t="s">
        <v>2425</v>
      </c>
      <c r="E1572" s="1159" t="s">
        <v>3329</v>
      </c>
      <c r="F1572" s="1159" t="s">
        <v>991</v>
      </c>
      <c r="G1572" s="1165">
        <v>1016973.046875</v>
      </c>
      <c r="H1572" s="1159"/>
      <c r="I1572" s="1159" t="s">
        <v>3352</v>
      </c>
      <c r="J1572" s="1166"/>
      <c r="K1572" s="1167"/>
      <c r="L1572" s="1168">
        <v>27.3</v>
      </c>
      <c r="M1572" s="1169" t="s">
        <v>3430</v>
      </c>
      <c r="N1572" s="1170" t="s">
        <v>3430</v>
      </c>
      <c r="O1572" s="1171">
        <v>4.8038535826818802E-7</v>
      </c>
    </row>
    <row r="1573" spans="1:15" hidden="1">
      <c r="A1573" s="1159" t="s">
        <v>4309</v>
      </c>
      <c r="B1573" s="1159" t="s">
        <v>2426</v>
      </c>
      <c r="C1573" s="1159" t="s">
        <v>3242</v>
      </c>
      <c r="D1573" s="1159" t="s">
        <v>2426</v>
      </c>
      <c r="E1573" s="1159" t="s">
        <v>3329</v>
      </c>
      <c r="F1573" s="1159" t="s">
        <v>1000</v>
      </c>
      <c r="G1573" s="1165">
        <v>17026.600332343802</v>
      </c>
      <c r="H1573" s="1159"/>
      <c r="I1573" s="1159" t="s">
        <v>3352</v>
      </c>
      <c r="J1573" s="1166"/>
      <c r="K1573" s="1167">
        <v>2.1100000000000001E-5</v>
      </c>
      <c r="L1573" s="1168">
        <v>109000</v>
      </c>
      <c r="M1573" s="1169" t="s">
        <v>3430</v>
      </c>
      <c r="N1573" s="1170">
        <v>6.0791549604962443E-8</v>
      </c>
      <c r="O1573" s="1171">
        <v>3.2112351724045919E-5</v>
      </c>
    </row>
    <row r="1574" spans="1:15" hidden="1">
      <c r="A1574" s="1159" t="s">
        <v>4309</v>
      </c>
      <c r="B1574" s="1159" t="s">
        <v>2426</v>
      </c>
      <c r="C1574" s="1159" t="s">
        <v>3242</v>
      </c>
      <c r="D1574" s="1159" t="s">
        <v>2426</v>
      </c>
      <c r="E1574" s="1159" t="s">
        <v>3329</v>
      </c>
      <c r="F1574" s="1159" t="s">
        <v>3431</v>
      </c>
      <c r="G1574" s="1165">
        <v>1259918.6433453099</v>
      </c>
      <c r="H1574" s="1159"/>
      <c r="I1574" s="1159" t="s">
        <v>3352</v>
      </c>
      <c r="J1574" s="1166"/>
      <c r="K1574" s="1167">
        <v>8.9700000000000003E-8</v>
      </c>
      <c r="L1574" s="1168">
        <v>462</v>
      </c>
      <c r="M1574" s="1169" t="s">
        <v>3430</v>
      </c>
      <c r="N1574" s="1170">
        <v>1.912351681711681E-8</v>
      </c>
      <c r="O1574" s="1171">
        <v>1.0071685362379114E-5</v>
      </c>
    </row>
    <row r="1575" spans="1:15" hidden="1">
      <c r="A1575" s="1159" t="s">
        <v>4309</v>
      </c>
      <c r="B1575" s="1159" t="s">
        <v>2426</v>
      </c>
      <c r="C1575" s="1159" t="s">
        <v>3242</v>
      </c>
      <c r="D1575" s="1159" t="s">
        <v>2426</v>
      </c>
      <c r="E1575" s="1159" t="s">
        <v>3329</v>
      </c>
      <c r="F1575" s="1159" t="s">
        <v>991</v>
      </c>
      <c r="G1575" s="1165">
        <v>255399.004985156</v>
      </c>
      <c r="H1575" s="1159"/>
      <c r="I1575" s="1159" t="s">
        <v>3352</v>
      </c>
      <c r="J1575" s="1166"/>
      <c r="K1575" s="1167">
        <v>4.8899999999999998E-6</v>
      </c>
      <c r="L1575" s="1168">
        <v>1740</v>
      </c>
      <c r="M1575" s="1169" t="s">
        <v>3430</v>
      </c>
      <c r="N1575" s="1170">
        <v>2.113298655698567E-7</v>
      </c>
      <c r="O1575" s="1171">
        <v>7.6892878898861945E-6</v>
      </c>
    </row>
    <row r="1576" spans="1:15" hidden="1">
      <c r="A1576" s="1159" t="s">
        <v>4310</v>
      </c>
      <c r="B1576" s="1159" t="s">
        <v>2427</v>
      </c>
      <c r="C1576" s="1159" t="s">
        <v>3243</v>
      </c>
      <c r="D1576" s="1159" t="s">
        <v>2427</v>
      </c>
      <c r="E1576" s="1159" t="s">
        <v>3329</v>
      </c>
      <c r="F1576" s="1159" t="s">
        <v>1000</v>
      </c>
      <c r="G1576" s="1165">
        <v>1915.8326872135401</v>
      </c>
      <c r="H1576" s="1159"/>
      <c r="I1576" s="1159" t="s">
        <v>3352</v>
      </c>
      <c r="J1576" s="1166"/>
      <c r="K1576" s="1167">
        <v>1.13E-6</v>
      </c>
      <c r="L1576" s="1168">
        <v>2660000</v>
      </c>
      <c r="M1576" s="1169" t="s">
        <v>3430</v>
      </c>
      <c r="N1576" s="1170">
        <v>3.6632692372631874E-10</v>
      </c>
      <c r="O1576" s="1171">
        <v>8.8177318469790977E-5</v>
      </c>
    </row>
    <row r="1577" spans="1:15" hidden="1">
      <c r="A1577" s="1159" t="s">
        <v>4310</v>
      </c>
      <c r="B1577" s="1159" t="s">
        <v>2427</v>
      </c>
      <c r="C1577" s="1159" t="s">
        <v>3243</v>
      </c>
      <c r="D1577" s="1159" t="s">
        <v>2427</v>
      </c>
      <c r="E1577" s="1159" t="s">
        <v>3329</v>
      </c>
      <c r="F1577" s="1159" t="s">
        <v>991</v>
      </c>
      <c r="G1577" s="1165">
        <v>28737.490308958299</v>
      </c>
      <c r="H1577" s="1159"/>
      <c r="I1577" s="1159" t="s">
        <v>3352</v>
      </c>
      <c r="J1577" s="1166"/>
      <c r="K1577" s="1167">
        <v>1.79E-7</v>
      </c>
      <c r="L1577" s="1168">
        <v>18400</v>
      </c>
      <c r="M1577" s="1169" t="s">
        <v>3430</v>
      </c>
      <c r="N1577" s="1170">
        <v>8.7043167277080871E-10</v>
      </c>
      <c r="O1577" s="1171">
        <v>9.1492255256773923E-6</v>
      </c>
    </row>
    <row r="1578" spans="1:15" hidden="1">
      <c r="A1578" s="1159" t="s">
        <v>4310</v>
      </c>
      <c r="B1578" s="1159" t="s">
        <v>2427</v>
      </c>
      <c r="C1578" s="1159" t="s">
        <v>3243</v>
      </c>
      <c r="D1578" s="1159" t="s">
        <v>2427</v>
      </c>
      <c r="E1578" s="1159" t="s">
        <v>3329</v>
      </c>
      <c r="F1578" s="1159" t="s">
        <v>3431</v>
      </c>
      <c r="G1578" s="1165">
        <v>38316.653749791702</v>
      </c>
      <c r="H1578" s="1159"/>
      <c r="I1578" s="1159" t="s">
        <v>3352</v>
      </c>
      <c r="J1578" s="1166"/>
      <c r="K1578" s="1167">
        <v>3.3299999999999999E-10</v>
      </c>
      <c r="L1578" s="1168">
        <v>766</v>
      </c>
      <c r="M1578" s="1169" t="s">
        <v>3430</v>
      </c>
      <c r="N1578" s="1170">
        <v>2.1590595684679781E-12</v>
      </c>
      <c r="O1578" s="1171">
        <v>5.0784831547061665E-7</v>
      </c>
    </row>
    <row r="1579" spans="1:15" hidden="1">
      <c r="A1579" s="1159" t="s">
        <v>4311</v>
      </c>
      <c r="B1579" s="1159" t="s">
        <v>2428</v>
      </c>
      <c r="C1579" s="1159" t="s">
        <v>3244</v>
      </c>
      <c r="D1579" s="1159" t="s">
        <v>2428</v>
      </c>
      <c r="E1579" s="1159" t="s">
        <v>3329</v>
      </c>
      <c r="F1579" s="1159" t="s">
        <v>3431</v>
      </c>
      <c r="G1579" s="1165">
        <v>12691.2637041667</v>
      </c>
      <c r="H1579" s="1159"/>
      <c r="I1579" s="1159" t="s">
        <v>3352</v>
      </c>
      <c r="J1579" s="1166"/>
      <c r="K1579" s="1167"/>
      <c r="L1579" s="1168">
        <v>3700</v>
      </c>
      <c r="M1579" s="1169" t="s">
        <v>3430</v>
      </c>
      <c r="N1579" s="1170" t="s">
        <v>3430</v>
      </c>
      <c r="O1579" s="1171">
        <v>8.125016738314434E-7</v>
      </c>
    </row>
    <row r="1580" spans="1:15" hidden="1">
      <c r="A1580" s="1159" t="s">
        <v>4311</v>
      </c>
      <c r="B1580" s="1159" t="s">
        <v>2428</v>
      </c>
      <c r="C1580" s="1159" t="s">
        <v>3244</v>
      </c>
      <c r="D1580" s="1159" t="s">
        <v>2428</v>
      </c>
      <c r="E1580" s="1159" t="s">
        <v>3329</v>
      </c>
      <c r="F1580" s="1159" t="s">
        <v>1000</v>
      </c>
      <c r="G1580" s="1165">
        <v>171.503563619792</v>
      </c>
      <c r="H1580" s="1159"/>
      <c r="I1580" s="1159" t="s">
        <v>3352</v>
      </c>
      <c r="J1580" s="1166"/>
      <c r="K1580" s="1167"/>
      <c r="L1580" s="1168">
        <v>14200</v>
      </c>
      <c r="M1580" s="1169" t="s">
        <v>3430</v>
      </c>
      <c r="N1580" s="1170" t="s">
        <v>3430</v>
      </c>
      <c r="O1580" s="1171">
        <v>4.2138509027641468E-8</v>
      </c>
    </row>
    <row r="1581" spans="1:15" hidden="1">
      <c r="A1581" s="1159" t="s">
        <v>4311</v>
      </c>
      <c r="B1581" s="1159" t="s">
        <v>2428</v>
      </c>
      <c r="C1581" s="1159" t="s">
        <v>3244</v>
      </c>
      <c r="D1581" s="1159" t="s">
        <v>2428</v>
      </c>
      <c r="E1581" s="1159" t="s">
        <v>3329</v>
      </c>
      <c r="F1581" s="1159" t="s">
        <v>991</v>
      </c>
      <c r="G1581" s="1165">
        <v>2572.5534536197902</v>
      </c>
      <c r="H1581" s="1159"/>
      <c r="I1581" s="1159" t="s">
        <v>3352</v>
      </c>
      <c r="J1581" s="1166"/>
      <c r="K1581" s="1167"/>
      <c r="L1581" s="1168">
        <v>358</v>
      </c>
      <c r="M1581" s="1169" t="s">
        <v>3430</v>
      </c>
      <c r="N1581" s="1170" t="s">
        <v>3430</v>
      </c>
      <c r="O1581" s="1171">
        <v>1.5935478409780094E-8</v>
      </c>
    </row>
    <row r="1582" spans="1:15" hidden="1">
      <c r="A1582" s="1159" t="s">
        <v>4312</v>
      </c>
      <c r="B1582" s="1159" t="s">
        <v>4313</v>
      </c>
      <c r="C1582" s="1159"/>
      <c r="D1582" s="1159"/>
      <c r="E1582" s="1159" t="s">
        <v>3334</v>
      </c>
      <c r="F1582" s="1159" t="s">
        <v>1000</v>
      </c>
      <c r="G1582" s="1165">
        <v>286562.84111624298</v>
      </c>
      <c r="H1582" s="1159"/>
      <c r="I1582" s="1159"/>
      <c r="J1582" s="1166"/>
      <c r="K1582" s="1167"/>
      <c r="L1582" s="1168"/>
      <c r="M1582" s="1169" t="s">
        <v>3430</v>
      </c>
      <c r="N1582" s="1170" t="s">
        <v>3430</v>
      </c>
      <c r="O1582" s="1171" t="s">
        <v>3430</v>
      </c>
    </row>
    <row r="1583" spans="1:15" hidden="1">
      <c r="A1583" s="1159" t="s">
        <v>4314</v>
      </c>
      <c r="B1583" s="1159" t="s">
        <v>2429</v>
      </c>
      <c r="C1583" s="1159" t="s">
        <v>3245</v>
      </c>
      <c r="D1583" s="1159" t="s">
        <v>360</v>
      </c>
      <c r="E1583" s="1159"/>
      <c r="F1583" s="1159" t="s">
        <v>991</v>
      </c>
      <c r="G1583" s="1165">
        <v>9392106.8238585703</v>
      </c>
      <c r="H1583" s="1159"/>
      <c r="I1583" s="1159" t="s">
        <v>3363</v>
      </c>
      <c r="J1583" s="1166"/>
      <c r="K1583" s="1167"/>
      <c r="L1583" s="1168">
        <v>2980</v>
      </c>
      <c r="M1583" s="1169" t="s">
        <v>3430</v>
      </c>
      <c r="N1583" s="1170" t="s">
        <v>3430</v>
      </c>
      <c r="O1583" s="1171">
        <v>4.8428047499462178E-4</v>
      </c>
    </row>
    <row r="1584" spans="1:15" hidden="1">
      <c r="A1584" s="1159" t="s">
        <v>4314</v>
      </c>
      <c r="B1584" s="1159" t="s">
        <v>2429</v>
      </c>
      <c r="C1584" s="1159" t="s">
        <v>3245</v>
      </c>
      <c r="D1584" s="1159" t="s">
        <v>360</v>
      </c>
      <c r="E1584" s="1159"/>
      <c r="F1584" s="1159" t="s">
        <v>1000</v>
      </c>
      <c r="G1584" s="1165">
        <v>52456.9176412495</v>
      </c>
      <c r="H1584" s="1159"/>
      <c r="I1584" s="1159" t="s">
        <v>3373</v>
      </c>
      <c r="J1584" s="1166"/>
      <c r="K1584" s="1167"/>
      <c r="L1584" s="1168">
        <v>7320</v>
      </c>
      <c r="M1584" s="1169" t="s">
        <v>3430</v>
      </c>
      <c r="N1584" s="1170" t="s">
        <v>3430</v>
      </c>
      <c r="O1584" s="1171">
        <v>6.6440290263536518E-6</v>
      </c>
    </row>
    <row r="1585" spans="1:15" hidden="1">
      <c r="A1585" s="1159" t="s">
        <v>4315</v>
      </c>
      <c r="B1585" s="1159" t="s">
        <v>2430</v>
      </c>
      <c r="C1585" s="1159" t="s">
        <v>3246</v>
      </c>
      <c r="D1585" s="1159" t="s">
        <v>2430</v>
      </c>
      <c r="E1585" s="1159" t="s">
        <v>3329</v>
      </c>
      <c r="F1585" s="1159" t="s">
        <v>1000</v>
      </c>
      <c r="G1585" s="1165">
        <v>3609.4239582291698</v>
      </c>
      <c r="H1585" s="1159"/>
      <c r="I1585" s="1159" t="s">
        <v>3352</v>
      </c>
      <c r="J1585" s="1166"/>
      <c r="K1585" s="1167">
        <v>1.3E-6</v>
      </c>
      <c r="L1585" s="1168">
        <v>10300</v>
      </c>
      <c r="M1585" s="1169" t="s">
        <v>3430</v>
      </c>
      <c r="N1585" s="1170">
        <v>7.9398823217073507E-10</v>
      </c>
      <c r="O1585" s="1171">
        <v>6.4326925310507317E-7</v>
      </c>
    </row>
    <row r="1586" spans="1:15" hidden="1">
      <c r="A1586" s="1159" t="s">
        <v>4315</v>
      </c>
      <c r="B1586" s="1159" t="s">
        <v>2430</v>
      </c>
      <c r="C1586" s="1159" t="s">
        <v>3246</v>
      </c>
      <c r="D1586" s="1159" t="s">
        <v>2430</v>
      </c>
      <c r="E1586" s="1159" t="s">
        <v>3329</v>
      </c>
      <c r="F1586" s="1159" t="s">
        <v>3431</v>
      </c>
      <c r="G1586" s="1165">
        <v>267097.37292708299</v>
      </c>
      <c r="H1586" s="1159"/>
      <c r="I1586" s="1159" t="s">
        <v>3352</v>
      </c>
      <c r="J1586" s="1166"/>
      <c r="K1586" s="1167">
        <v>5.9900000000000002E-9</v>
      </c>
      <c r="L1586" s="1168">
        <v>47.2</v>
      </c>
      <c r="M1586" s="1169" t="s">
        <v>3430</v>
      </c>
      <c r="N1586" s="1170">
        <v>2.7072555678144755E-10</v>
      </c>
      <c r="O1586" s="1171">
        <v>2.1813697547552054E-7</v>
      </c>
    </row>
    <row r="1587" spans="1:15" hidden="1">
      <c r="A1587" s="1159" t="s">
        <v>4315</v>
      </c>
      <c r="B1587" s="1159" t="s">
        <v>2430</v>
      </c>
      <c r="C1587" s="1159" t="s">
        <v>3246</v>
      </c>
      <c r="D1587" s="1159" t="s">
        <v>2430</v>
      </c>
      <c r="E1587" s="1159" t="s">
        <v>3329</v>
      </c>
      <c r="F1587" s="1159" t="s">
        <v>991</v>
      </c>
      <c r="G1587" s="1165">
        <v>54141.359375</v>
      </c>
      <c r="H1587" s="1159"/>
      <c r="I1587" s="1159" t="s">
        <v>3352</v>
      </c>
      <c r="J1587" s="1166"/>
      <c r="K1587" s="1167">
        <v>7.4499999999999999E-8</v>
      </c>
      <c r="L1587" s="1168">
        <v>109</v>
      </c>
      <c r="M1587" s="1169" t="s">
        <v>3430</v>
      </c>
      <c r="N1587" s="1170">
        <v>6.8252449959723255E-10</v>
      </c>
      <c r="O1587" s="1171">
        <v>1.0211118726768414E-7</v>
      </c>
    </row>
    <row r="1588" spans="1:15" hidden="1">
      <c r="A1588" s="1159" t="s">
        <v>4316</v>
      </c>
      <c r="B1588" s="1159" t="s">
        <v>2431</v>
      </c>
      <c r="C1588" s="1159" t="s">
        <v>3247</v>
      </c>
      <c r="D1588" s="1159" t="s">
        <v>2431</v>
      </c>
      <c r="E1588" s="1159" t="s">
        <v>3329</v>
      </c>
      <c r="F1588" s="1159" t="s">
        <v>3431</v>
      </c>
      <c r="G1588" s="1165">
        <v>1563709.3514401</v>
      </c>
      <c r="H1588" s="1159"/>
      <c r="I1588" s="1159" t="s">
        <v>3352</v>
      </c>
      <c r="J1588" s="1166"/>
      <c r="K1588" s="1167">
        <v>1.5200000000000001E-7</v>
      </c>
      <c r="L1588" s="1168">
        <v>97.1</v>
      </c>
      <c r="M1588" s="1169" t="s">
        <v>3430</v>
      </c>
      <c r="N1588" s="1170">
        <v>4.0219108339288085E-8</v>
      </c>
      <c r="O1588" s="1171">
        <v>2.6271987899757872E-6</v>
      </c>
    </row>
    <row r="1589" spans="1:15" hidden="1">
      <c r="A1589" s="1159" t="s">
        <v>4316</v>
      </c>
      <c r="B1589" s="1159" t="s">
        <v>2431</v>
      </c>
      <c r="C1589" s="1159" t="s">
        <v>3247</v>
      </c>
      <c r="D1589" s="1159" t="s">
        <v>2431</v>
      </c>
      <c r="E1589" s="1159" t="s">
        <v>3329</v>
      </c>
      <c r="F1589" s="1159" t="s">
        <v>1000</v>
      </c>
      <c r="G1589" s="1165">
        <v>21131.207452786501</v>
      </c>
      <c r="H1589" s="1159"/>
      <c r="I1589" s="1159" t="s">
        <v>3352</v>
      </c>
      <c r="J1589" s="1166"/>
      <c r="K1589" s="1167">
        <v>2.3099999999999999E-6</v>
      </c>
      <c r="L1589" s="1168">
        <v>1690</v>
      </c>
      <c r="M1589" s="1169" t="s">
        <v>3430</v>
      </c>
      <c r="N1589" s="1170">
        <v>8.2597919868139046E-9</v>
      </c>
      <c r="O1589" s="1171">
        <v>6.1791493239718974E-7</v>
      </c>
    </row>
    <row r="1590" spans="1:15" hidden="1">
      <c r="A1590" s="1159" t="s">
        <v>4316</v>
      </c>
      <c r="B1590" s="1159" t="s">
        <v>2431</v>
      </c>
      <c r="C1590" s="1159" t="s">
        <v>3247</v>
      </c>
      <c r="D1590" s="1159" t="s">
        <v>2431</v>
      </c>
      <c r="E1590" s="1159" t="s">
        <v>3329</v>
      </c>
      <c r="F1590" s="1159" t="s">
        <v>991</v>
      </c>
      <c r="G1590" s="1165">
        <v>316968.11180612002</v>
      </c>
      <c r="H1590" s="1159"/>
      <c r="I1590" s="1159" t="s">
        <v>3352</v>
      </c>
      <c r="J1590" s="1166"/>
      <c r="K1590" s="1167">
        <v>6.6499999999999999E-7</v>
      </c>
      <c r="L1590" s="1168">
        <v>6.61</v>
      </c>
      <c r="M1590" s="1169" t="s">
        <v>3430</v>
      </c>
      <c r="N1590" s="1170">
        <v>3.5667283581035338E-8</v>
      </c>
      <c r="O1590" s="1171">
        <v>3.625222813606493E-8</v>
      </c>
    </row>
    <row r="1591" spans="1:15" hidden="1">
      <c r="A1591" s="1159" t="s">
        <v>4317</v>
      </c>
      <c r="B1591" s="1159" t="s">
        <v>2432</v>
      </c>
      <c r="C1591" s="1159" t="s">
        <v>3248</v>
      </c>
      <c r="D1591" s="1159" t="s">
        <v>2432</v>
      </c>
      <c r="E1591" s="1159" t="s">
        <v>3329</v>
      </c>
      <c r="F1591" s="1159" t="s">
        <v>3431</v>
      </c>
      <c r="G1591" s="1165">
        <v>1103758.8826901</v>
      </c>
      <c r="H1591" s="1172"/>
      <c r="I1591" s="1159" t="s">
        <v>3352</v>
      </c>
      <c r="J1591" s="1166"/>
      <c r="K1591" s="1167"/>
      <c r="L1591" s="1168">
        <v>314</v>
      </c>
      <c r="M1591" s="1169" t="s">
        <v>3430</v>
      </c>
      <c r="N1591" s="1170" t="s">
        <v>3430</v>
      </c>
      <c r="O1591" s="1171">
        <v>5.9968271604808981E-6</v>
      </c>
    </row>
    <row r="1592" spans="1:15" hidden="1">
      <c r="A1592" s="1159" t="s">
        <v>4317</v>
      </c>
      <c r="B1592" s="1159" t="s">
        <v>2432</v>
      </c>
      <c r="C1592" s="1159" t="s">
        <v>3248</v>
      </c>
      <c r="D1592" s="1159" t="s">
        <v>2432</v>
      </c>
      <c r="E1592" s="1159" t="s">
        <v>3329</v>
      </c>
      <c r="F1592" s="1159" t="s">
        <v>1000</v>
      </c>
      <c r="G1592" s="1165">
        <v>14915.660577786501</v>
      </c>
      <c r="H1592" s="1172"/>
      <c r="I1592" s="1159" t="s">
        <v>3352</v>
      </c>
      <c r="J1592" s="1166"/>
      <c r="K1592" s="1167"/>
      <c r="L1592" s="1168">
        <v>7070</v>
      </c>
      <c r="M1592" s="1169" t="s">
        <v>3430</v>
      </c>
      <c r="N1592" s="1170" t="s">
        <v>3430</v>
      </c>
      <c r="O1592" s="1171">
        <v>1.8246500269899734E-6</v>
      </c>
    </row>
    <row r="1593" spans="1:15" hidden="1">
      <c r="A1593" s="1159" t="s">
        <v>4317</v>
      </c>
      <c r="B1593" s="1159" t="s">
        <v>2432</v>
      </c>
      <c r="C1593" s="1159" t="s">
        <v>3248</v>
      </c>
      <c r="D1593" s="1159" t="s">
        <v>2432</v>
      </c>
      <c r="E1593" s="1159" t="s">
        <v>3329</v>
      </c>
      <c r="F1593" s="1159" t="s">
        <v>991</v>
      </c>
      <c r="G1593" s="1165">
        <v>223734.90868112</v>
      </c>
      <c r="H1593" s="1172"/>
      <c r="I1593" s="1159" t="s">
        <v>3352</v>
      </c>
      <c r="J1593" s="1166"/>
      <c r="K1593" s="1167"/>
      <c r="L1593" s="1168">
        <v>31.5</v>
      </c>
      <c r="M1593" s="1169" t="s">
        <v>3430</v>
      </c>
      <c r="N1593" s="1170" t="s">
        <v>3430</v>
      </c>
      <c r="O1593" s="1171">
        <v>1.2194443250466099E-7</v>
      </c>
    </row>
    <row r="1594" spans="1:15" hidden="1">
      <c r="A1594" s="1159" t="s">
        <v>4318</v>
      </c>
      <c r="B1594" s="1159" t="s">
        <v>2433</v>
      </c>
      <c r="C1594" s="1159" t="s">
        <v>3249</v>
      </c>
      <c r="D1594" s="1159" t="s">
        <v>2433</v>
      </c>
      <c r="E1594" s="1159" t="s">
        <v>3329</v>
      </c>
      <c r="F1594" s="1159" t="s">
        <v>3431</v>
      </c>
      <c r="G1594" s="1165">
        <v>4101925.5805796902</v>
      </c>
      <c r="H1594" s="1159"/>
      <c r="I1594" s="1159" t="s">
        <v>3352</v>
      </c>
      <c r="J1594" s="1166"/>
      <c r="K1594" s="1167">
        <v>4.5499999999999996E-6</v>
      </c>
      <c r="L1594" s="1168">
        <v>12600</v>
      </c>
      <c r="M1594" s="1169" t="s">
        <v>3430</v>
      </c>
      <c r="N1594" s="1170">
        <v>3.1581444498317907E-6</v>
      </c>
      <c r="O1594" s="1171">
        <v>8.9428509846546374E-4</v>
      </c>
    </row>
    <row r="1595" spans="1:15" hidden="1">
      <c r="A1595" s="1159" t="s">
        <v>4318</v>
      </c>
      <c r="B1595" s="1159" t="s">
        <v>2433</v>
      </c>
      <c r="C1595" s="1159" t="s">
        <v>3249</v>
      </c>
      <c r="D1595" s="1159" t="s">
        <v>2433</v>
      </c>
      <c r="E1595" s="1159" t="s">
        <v>3329</v>
      </c>
      <c r="F1595" s="1159" t="s">
        <v>991</v>
      </c>
      <c r="G1595" s="1165">
        <v>869076.71184791694</v>
      </c>
      <c r="H1595" s="1159"/>
      <c r="I1595" s="1159" t="s">
        <v>3352</v>
      </c>
      <c r="J1595" s="1166"/>
      <c r="K1595" s="1167">
        <v>1.4800000000000001E-5</v>
      </c>
      <c r="L1595" s="1168">
        <v>6450</v>
      </c>
      <c r="M1595" s="1169" t="s">
        <v>3430</v>
      </c>
      <c r="N1595" s="1170">
        <v>2.176469796137066E-6</v>
      </c>
      <c r="O1595" s="1171">
        <v>9.6991907230189729E-5</v>
      </c>
    </row>
    <row r="1596" spans="1:15" hidden="1">
      <c r="A1596" s="1159" t="s">
        <v>4318</v>
      </c>
      <c r="B1596" s="1159" t="s">
        <v>2433</v>
      </c>
      <c r="C1596" s="1159" t="s">
        <v>3249</v>
      </c>
      <c r="D1596" s="1159" t="s">
        <v>2433</v>
      </c>
      <c r="E1596" s="1159" t="s">
        <v>3329</v>
      </c>
      <c r="F1596" s="1159" t="s">
        <v>1000</v>
      </c>
      <c r="G1596" s="1165">
        <v>57938.447466406302</v>
      </c>
      <c r="H1596" s="1159"/>
      <c r="I1596" s="1159" t="s">
        <v>3352</v>
      </c>
      <c r="J1596" s="1166"/>
      <c r="K1596" s="1167">
        <v>2.8099999999999999E-5</v>
      </c>
      <c r="L1596" s="1168">
        <v>78100</v>
      </c>
      <c r="M1596" s="1169" t="s">
        <v>3430</v>
      </c>
      <c r="N1596" s="1170">
        <v>2.7549009586432037E-7</v>
      </c>
      <c r="O1596" s="1171">
        <v>7.8295276030691124E-5</v>
      </c>
    </row>
    <row r="1597" spans="1:15" hidden="1">
      <c r="A1597" s="1159" t="s">
        <v>4318</v>
      </c>
      <c r="B1597" s="1159" t="s">
        <v>2433</v>
      </c>
      <c r="C1597" s="1159" t="s">
        <v>3249</v>
      </c>
      <c r="D1597" s="1159" t="s">
        <v>2433</v>
      </c>
      <c r="E1597" s="1159" t="s">
        <v>3313</v>
      </c>
      <c r="F1597" s="1159" t="s">
        <v>1000</v>
      </c>
      <c r="G1597" s="1165">
        <v>1971.9257695384599</v>
      </c>
      <c r="H1597" s="1159"/>
      <c r="I1597" s="1159"/>
      <c r="J1597" s="1166"/>
      <c r="K1597" s="1167">
        <v>2.8099999999999999E-5</v>
      </c>
      <c r="L1597" s="1168">
        <v>78100</v>
      </c>
      <c r="M1597" s="1169" t="s">
        <v>3430</v>
      </c>
      <c r="N1597" s="1170">
        <v>9.3762612400419833E-9</v>
      </c>
      <c r="O1597" s="1171">
        <v>2.6647671656643221E-6</v>
      </c>
    </row>
    <row r="1598" spans="1:15" hidden="1">
      <c r="A1598" s="1159" t="s">
        <v>4318</v>
      </c>
      <c r="B1598" s="1159" t="s">
        <v>2433</v>
      </c>
      <c r="C1598" s="1159" t="s">
        <v>3249</v>
      </c>
      <c r="D1598" s="1159" t="s">
        <v>2433</v>
      </c>
      <c r="E1598" s="1159" t="s">
        <v>3317</v>
      </c>
      <c r="F1598" s="1159" t="s">
        <v>1000</v>
      </c>
      <c r="G1598" s="1165">
        <v>660.28113920094802</v>
      </c>
      <c r="H1598" s="1159"/>
      <c r="I1598" s="1159"/>
      <c r="J1598" s="1166"/>
      <c r="K1598" s="1167">
        <v>2.8099999999999999E-5</v>
      </c>
      <c r="L1598" s="1168">
        <v>78100</v>
      </c>
      <c r="M1598" s="1169" t="s">
        <v>3430</v>
      </c>
      <c r="N1598" s="1170">
        <v>3.1395545150107979E-9</v>
      </c>
      <c r="O1598" s="1171">
        <v>8.9227268441343999E-7</v>
      </c>
    </row>
    <row r="1599" spans="1:15" hidden="1">
      <c r="A1599" s="1159" t="s">
        <v>4319</v>
      </c>
      <c r="B1599" s="1159" t="s">
        <v>2746</v>
      </c>
      <c r="C1599" s="1159"/>
      <c r="D1599" s="1159"/>
      <c r="E1599" s="1159" t="s">
        <v>3324</v>
      </c>
      <c r="F1599" s="1159" t="s">
        <v>991</v>
      </c>
      <c r="G1599" s="1165">
        <v>11972.65625</v>
      </c>
      <c r="H1599" s="1159"/>
      <c r="I1599" s="1159" t="s">
        <v>3352</v>
      </c>
      <c r="J1599" s="1166"/>
      <c r="K1599" s="1167"/>
      <c r="L1599" s="1168"/>
      <c r="M1599" s="1169" t="s">
        <v>3430</v>
      </c>
      <c r="N1599" s="1170" t="s">
        <v>3430</v>
      </c>
      <c r="O1599" s="1171" t="s">
        <v>3430</v>
      </c>
    </row>
    <row r="1600" spans="1:15" hidden="1">
      <c r="A1600" s="1159" t="s">
        <v>4319</v>
      </c>
      <c r="B1600" s="1159" t="s">
        <v>2746</v>
      </c>
      <c r="C1600" s="1159"/>
      <c r="D1600" s="1159"/>
      <c r="E1600" s="1159" t="s">
        <v>3324</v>
      </c>
      <c r="F1600" s="1159" t="s">
        <v>3431</v>
      </c>
      <c r="G1600" s="1165">
        <v>15963.541666666701</v>
      </c>
      <c r="H1600" s="1159"/>
      <c r="I1600" s="1159" t="s">
        <v>3352</v>
      </c>
      <c r="J1600" s="1166"/>
      <c r="K1600" s="1167"/>
      <c r="L1600" s="1168"/>
      <c r="M1600" s="1169" t="s">
        <v>3430</v>
      </c>
      <c r="N1600" s="1170" t="s">
        <v>3430</v>
      </c>
      <c r="O1600" s="1171" t="s">
        <v>3430</v>
      </c>
    </row>
    <row r="1601" spans="1:15" hidden="1">
      <c r="A1601" s="1159" t="s">
        <v>4319</v>
      </c>
      <c r="B1601" s="1159" t="s">
        <v>2746</v>
      </c>
      <c r="C1601" s="1159"/>
      <c r="D1601" s="1159"/>
      <c r="E1601" s="1159" t="s">
        <v>3324</v>
      </c>
      <c r="F1601" s="1159" t="s">
        <v>1000</v>
      </c>
      <c r="G1601" s="1165">
        <v>798.17708333333303</v>
      </c>
      <c r="H1601" s="1159"/>
      <c r="I1601" s="1159" t="s">
        <v>3352</v>
      </c>
      <c r="J1601" s="1166"/>
      <c r="K1601" s="1167"/>
      <c r="L1601" s="1168"/>
      <c r="M1601" s="1169" t="s">
        <v>3430</v>
      </c>
      <c r="N1601" s="1170" t="s">
        <v>3430</v>
      </c>
      <c r="O1601" s="1171" t="s">
        <v>3430</v>
      </c>
    </row>
    <row r="1602" spans="1:15" hidden="1">
      <c r="A1602" s="1159" t="s">
        <v>4320</v>
      </c>
      <c r="B1602" s="1159" t="s">
        <v>2845</v>
      </c>
      <c r="C1602" s="1159"/>
      <c r="D1602" s="1159"/>
      <c r="E1602" s="1159" t="s">
        <v>3324</v>
      </c>
      <c r="F1602" s="1159" t="s">
        <v>991</v>
      </c>
      <c r="G1602" s="1165">
        <v>11972.65625</v>
      </c>
      <c r="H1602" s="1172"/>
      <c r="I1602" s="1159" t="s">
        <v>3352</v>
      </c>
      <c r="J1602" s="1166"/>
      <c r="K1602" s="1167"/>
      <c r="L1602" s="1168"/>
      <c r="M1602" s="1169" t="s">
        <v>3430</v>
      </c>
      <c r="N1602" s="1170" t="s">
        <v>3430</v>
      </c>
      <c r="O1602" s="1171" t="s">
        <v>3430</v>
      </c>
    </row>
    <row r="1603" spans="1:15" hidden="1">
      <c r="A1603" s="1159" t="s">
        <v>4320</v>
      </c>
      <c r="B1603" s="1159" t="s">
        <v>2845</v>
      </c>
      <c r="C1603" s="1159"/>
      <c r="D1603" s="1159"/>
      <c r="E1603" s="1159" t="s">
        <v>3324</v>
      </c>
      <c r="F1603" s="1159" t="s">
        <v>3431</v>
      </c>
      <c r="G1603" s="1165">
        <v>15963.541666666701</v>
      </c>
      <c r="H1603" s="1172"/>
      <c r="I1603" s="1159" t="s">
        <v>3352</v>
      </c>
      <c r="J1603" s="1166"/>
      <c r="K1603" s="1167"/>
      <c r="L1603" s="1168"/>
      <c r="M1603" s="1169" t="s">
        <v>3430</v>
      </c>
      <c r="N1603" s="1170" t="s">
        <v>3430</v>
      </c>
      <c r="O1603" s="1171" t="s">
        <v>3430</v>
      </c>
    </row>
    <row r="1604" spans="1:15" hidden="1">
      <c r="A1604" s="1159" t="s">
        <v>4320</v>
      </c>
      <c r="B1604" s="1159" t="s">
        <v>2845</v>
      </c>
      <c r="C1604" s="1159"/>
      <c r="D1604" s="1159"/>
      <c r="E1604" s="1159" t="s">
        <v>3324</v>
      </c>
      <c r="F1604" s="1159" t="s">
        <v>1000</v>
      </c>
      <c r="G1604" s="1165">
        <v>798.17708333333303</v>
      </c>
      <c r="H1604" s="1172"/>
      <c r="I1604" s="1159" t="s">
        <v>3352</v>
      </c>
      <c r="J1604" s="1166"/>
      <c r="K1604" s="1167"/>
      <c r="L1604" s="1168"/>
      <c r="M1604" s="1169" t="s">
        <v>3430</v>
      </c>
      <c r="N1604" s="1170" t="s">
        <v>3430</v>
      </c>
      <c r="O1604" s="1171" t="s">
        <v>3430</v>
      </c>
    </row>
    <row r="1605" spans="1:15" hidden="1">
      <c r="A1605" s="1159" t="s">
        <v>4321</v>
      </c>
      <c r="B1605" s="1159" t="s">
        <v>2846</v>
      </c>
      <c r="C1605" s="1159"/>
      <c r="D1605" s="1159"/>
      <c r="E1605" s="1159" t="s">
        <v>3324</v>
      </c>
      <c r="F1605" s="1159" t="s">
        <v>991</v>
      </c>
      <c r="G1605" s="1165">
        <v>11972.65625</v>
      </c>
      <c r="H1605" s="1172"/>
      <c r="I1605" s="1159" t="s">
        <v>3352</v>
      </c>
      <c r="J1605" s="1166"/>
      <c r="K1605" s="1167"/>
      <c r="L1605" s="1168"/>
      <c r="M1605" s="1169" t="s">
        <v>3430</v>
      </c>
      <c r="N1605" s="1170" t="s">
        <v>3430</v>
      </c>
      <c r="O1605" s="1171" t="s">
        <v>3430</v>
      </c>
    </row>
    <row r="1606" spans="1:15" hidden="1">
      <c r="A1606" s="1159" t="s">
        <v>4321</v>
      </c>
      <c r="B1606" s="1159" t="s">
        <v>2846</v>
      </c>
      <c r="C1606" s="1159"/>
      <c r="D1606" s="1159"/>
      <c r="E1606" s="1159" t="s">
        <v>3324</v>
      </c>
      <c r="F1606" s="1159" t="s">
        <v>3431</v>
      </c>
      <c r="G1606" s="1165">
        <v>15963.541666666701</v>
      </c>
      <c r="H1606" s="1172"/>
      <c r="I1606" s="1159" t="s">
        <v>3352</v>
      </c>
      <c r="J1606" s="1166"/>
      <c r="K1606" s="1167"/>
      <c r="L1606" s="1168"/>
      <c r="M1606" s="1169" t="s">
        <v>3430</v>
      </c>
      <c r="N1606" s="1170" t="s">
        <v>3430</v>
      </c>
      <c r="O1606" s="1171" t="s">
        <v>3430</v>
      </c>
    </row>
    <row r="1607" spans="1:15" hidden="1">
      <c r="A1607" s="1159" t="s">
        <v>4321</v>
      </c>
      <c r="B1607" s="1159" t="s">
        <v>2846</v>
      </c>
      <c r="C1607" s="1159"/>
      <c r="D1607" s="1159"/>
      <c r="E1607" s="1159" t="s">
        <v>3324</v>
      </c>
      <c r="F1607" s="1159" t="s">
        <v>1000</v>
      </c>
      <c r="G1607" s="1165">
        <v>798.17708333333303</v>
      </c>
      <c r="H1607" s="1172"/>
      <c r="I1607" s="1159" t="s">
        <v>3352</v>
      </c>
      <c r="J1607" s="1166"/>
      <c r="K1607" s="1167"/>
      <c r="L1607" s="1168"/>
      <c r="M1607" s="1169" t="s">
        <v>3430</v>
      </c>
      <c r="N1607" s="1170" t="s">
        <v>3430</v>
      </c>
      <c r="O1607" s="1171" t="s">
        <v>3430</v>
      </c>
    </row>
    <row r="1608" spans="1:15" hidden="1">
      <c r="A1608" s="1159" t="s">
        <v>4322</v>
      </c>
      <c r="B1608" s="1159" t="s">
        <v>2747</v>
      </c>
      <c r="C1608" s="1159"/>
      <c r="D1608" s="1159"/>
      <c r="E1608" s="1159" t="s">
        <v>3349</v>
      </c>
      <c r="F1608" s="1159" t="s">
        <v>991</v>
      </c>
      <c r="G1608" s="1165">
        <v>49761.441663567697</v>
      </c>
      <c r="H1608" s="1172"/>
      <c r="I1608" s="1159" t="s">
        <v>3352</v>
      </c>
      <c r="J1608" s="1166"/>
      <c r="K1608" s="1167"/>
      <c r="L1608" s="1168"/>
      <c r="M1608" s="1169" t="s">
        <v>3430</v>
      </c>
      <c r="N1608" s="1170" t="s">
        <v>3430</v>
      </c>
      <c r="O1608" s="1171" t="s">
        <v>3430</v>
      </c>
    </row>
    <row r="1609" spans="1:15" hidden="1">
      <c r="A1609" s="1159" t="s">
        <v>4322</v>
      </c>
      <c r="B1609" s="1159" t="s">
        <v>2747</v>
      </c>
      <c r="C1609" s="1159"/>
      <c r="D1609" s="1159"/>
      <c r="E1609" s="1159" t="s">
        <v>3349</v>
      </c>
      <c r="F1609" s="1159" t="s">
        <v>3431</v>
      </c>
      <c r="G1609" s="1165">
        <v>197109.37027096399</v>
      </c>
      <c r="H1609" s="1172"/>
      <c r="I1609" s="1159" t="s">
        <v>3352</v>
      </c>
      <c r="J1609" s="1166"/>
      <c r="K1609" s="1167"/>
      <c r="L1609" s="1168"/>
      <c r="M1609" s="1169" t="s">
        <v>3430</v>
      </c>
      <c r="N1609" s="1170" t="s">
        <v>3430</v>
      </c>
      <c r="O1609" s="1171" t="s">
        <v>3430</v>
      </c>
    </row>
    <row r="1610" spans="1:15" hidden="1">
      <c r="A1610" s="1159" t="s">
        <v>4322</v>
      </c>
      <c r="B1610" s="1159" t="s">
        <v>2747</v>
      </c>
      <c r="C1610" s="1159"/>
      <c r="D1610" s="1159"/>
      <c r="E1610" s="1159" t="s">
        <v>3349</v>
      </c>
      <c r="F1610" s="1159" t="s">
        <v>1000</v>
      </c>
      <c r="G1610" s="1165">
        <v>3317.42944479167</v>
      </c>
      <c r="H1610" s="1172"/>
      <c r="I1610" s="1159" t="s">
        <v>3352</v>
      </c>
      <c r="J1610" s="1166"/>
      <c r="K1610" s="1167"/>
      <c r="L1610" s="1168"/>
      <c r="M1610" s="1169" t="s">
        <v>3430</v>
      </c>
      <c r="N1610" s="1170" t="s">
        <v>3430</v>
      </c>
      <c r="O1610" s="1171" t="s">
        <v>3430</v>
      </c>
    </row>
    <row r="1611" spans="1:15" hidden="1">
      <c r="A1611" s="1159" t="s">
        <v>4323</v>
      </c>
      <c r="B1611" s="1159" t="s">
        <v>4324</v>
      </c>
      <c r="C1611" s="1159"/>
      <c r="D1611" s="1159"/>
      <c r="E1611" s="1159" t="s">
        <v>3334</v>
      </c>
      <c r="F1611" s="1159" t="s">
        <v>1000</v>
      </c>
      <c r="G1611" s="1165">
        <v>509274.43800479203</v>
      </c>
      <c r="H1611" s="1159"/>
      <c r="I1611" s="1159"/>
      <c r="J1611" s="1166"/>
      <c r="K1611" s="1167"/>
      <c r="L1611" s="1168"/>
      <c r="M1611" s="1169" t="s">
        <v>3430</v>
      </c>
      <c r="N1611" s="1170" t="s">
        <v>3430</v>
      </c>
      <c r="O1611" s="1171" t="s">
        <v>3430</v>
      </c>
    </row>
    <row r="1612" spans="1:15" hidden="1">
      <c r="A1612" s="1159" t="s">
        <v>4325</v>
      </c>
      <c r="B1612" s="1159" t="s">
        <v>2748</v>
      </c>
      <c r="C1612" s="1159"/>
      <c r="D1612" s="1159"/>
      <c r="E1612" s="1159" t="s">
        <v>3322</v>
      </c>
      <c r="F1612" s="1159" t="s">
        <v>991</v>
      </c>
      <c r="G1612" s="1165">
        <v>886.84895833333303</v>
      </c>
      <c r="H1612" s="1172"/>
      <c r="I1612" s="1159" t="s">
        <v>3352</v>
      </c>
      <c r="J1612" s="1166"/>
      <c r="K1612" s="1167"/>
      <c r="L1612" s="1168"/>
      <c r="M1612" s="1169" t="s">
        <v>3430</v>
      </c>
      <c r="N1612" s="1170" t="s">
        <v>3430</v>
      </c>
      <c r="O1612" s="1171" t="s">
        <v>3430</v>
      </c>
    </row>
    <row r="1613" spans="1:15" hidden="1">
      <c r="A1613" s="1159" t="s">
        <v>4325</v>
      </c>
      <c r="B1613" s="1159" t="s">
        <v>2748</v>
      </c>
      <c r="C1613" s="1159"/>
      <c r="D1613" s="1159"/>
      <c r="E1613" s="1159" t="s">
        <v>3322</v>
      </c>
      <c r="F1613" s="1159" t="s">
        <v>3431</v>
      </c>
      <c r="G1613" s="1165">
        <v>1182.46527786458</v>
      </c>
      <c r="H1613" s="1172"/>
      <c r="I1613" s="1159" t="s">
        <v>3352</v>
      </c>
      <c r="J1613" s="1166"/>
      <c r="K1613" s="1167"/>
      <c r="L1613" s="1168"/>
      <c r="M1613" s="1169" t="s">
        <v>3430</v>
      </c>
      <c r="N1613" s="1170" t="s">
        <v>3430</v>
      </c>
      <c r="O1613" s="1171" t="s">
        <v>3430</v>
      </c>
    </row>
    <row r="1614" spans="1:15" hidden="1">
      <c r="A1614" s="1159" t="s">
        <v>4325</v>
      </c>
      <c r="B1614" s="1159" t="s">
        <v>2748</v>
      </c>
      <c r="C1614" s="1159"/>
      <c r="D1614" s="1159"/>
      <c r="E1614" s="1159" t="s">
        <v>3322</v>
      </c>
      <c r="F1614" s="1159" t="s">
        <v>1000</v>
      </c>
      <c r="G1614" s="1165">
        <v>59.123263880208299</v>
      </c>
      <c r="H1614" s="1172"/>
      <c r="I1614" s="1159" t="s">
        <v>3352</v>
      </c>
      <c r="J1614" s="1166"/>
      <c r="K1614" s="1167"/>
      <c r="L1614" s="1168"/>
      <c r="M1614" s="1169" t="s">
        <v>3430</v>
      </c>
      <c r="N1614" s="1170" t="s">
        <v>3430</v>
      </c>
      <c r="O1614" s="1171" t="s">
        <v>3430</v>
      </c>
    </row>
    <row r="1615" spans="1:15" hidden="1">
      <c r="A1615" s="1159" t="s">
        <v>4326</v>
      </c>
      <c r="B1615" s="1159" t="s">
        <v>2749</v>
      </c>
      <c r="C1615" s="1159"/>
      <c r="D1615" s="1159"/>
      <c r="E1615" s="1159" t="s">
        <v>3319</v>
      </c>
      <c r="F1615" s="1159" t="s">
        <v>991</v>
      </c>
      <c r="G1615" s="1165">
        <v>95844.616470130204</v>
      </c>
      <c r="H1615" s="1159"/>
      <c r="I1615" s="1159" t="s">
        <v>3352</v>
      </c>
      <c r="J1615" s="1166"/>
      <c r="K1615" s="1167"/>
      <c r="L1615" s="1168"/>
      <c r="M1615" s="1169" t="s">
        <v>3430</v>
      </c>
      <c r="N1615" s="1170" t="s">
        <v>3430</v>
      </c>
      <c r="O1615" s="1171" t="s">
        <v>3430</v>
      </c>
    </row>
    <row r="1616" spans="1:15" hidden="1">
      <c r="A1616" s="1159" t="s">
        <v>4326</v>
      </c>
      <c r="B1616" s="1159" t="s">
        <v>2749</v>
      </c>
      <c r="C1616" s="1159"/>
      <c r="D1616" s="1159"/>
      <c r="E1616" s="1159" t="s">
        <v>3319</v>
      </c>
      <c r="F1616" s="1159" t="s">
        <v>3431</v>
      </c>
      <c r="G1616" s="1165">
        <v>127792.82196026</v>
      </c>
      <c r="H1616" s="1159"/>
      <c r="I1616" s="1159" t="s">
        <v>3352</v>
      </c>
      <c r="J1616" s="1166"/>
      <c r="K1616" s="1167"/>
      <c r="L1616" s="1168"/>
      <c r="M1616" s="1169" t="s">
        <v>3430</v>
      </c>
      <c r="N1616" s="1170" t="s">
        <v>3430</v>
      </c>
      <c r="O1616" s="1171" t="s">
        <v>3430</v>
      </c>
    </row>
    <row r="1617" spans="1:15" hidden="1">
      <c r="A1617" s="1159" t="s">
        <v>4326</v>
      </c>
      <c r="B1617" s="1159" t="s">
        <v>2749</v>
      </c>
      <c r="C1617" s="1159"/>
      <c r="D1617" s="1159"/>
      <c r="E1617" s="1159" t="s">
        <v>3319</v>
      </c>
      <c r="F1617" s="1159" t="s">
        <v>1000</v>
      </c>
      <c r="G1617" s="1165">
        <v>6389.6410981250001</v>
      </c>
      <c r="H1617" s="1159"/>
      <c r="I1617" s="1159" t="s">
        <v>3352</v>
      </c>
      <c r="J1617" s="1166"/>
      <c r="K1617" s="1167"/>
      <c r="L1617" s="1168"/>
      <c r="M1617" s="1169" t="s">
        <v>3430</v>
      </c>
      <c r="N1617" s="1170" t="s">
        <v>3430</v>
      </c>
      <c r="O1617" s="1171" t="s">
        <v>3430</v>
      </c>
    </row>
    <row r="1618" spans="1:15" hidden="1">
      <c r="A1618" s="1159" t="s">
        <v>3738</v>
      </c>
      <c r="B1618" s="1159" t="s">
        <v>2434</v>
      </c>
      <c r="C1618" s="1159" t="s">
        <v>2434</v>
      </c>
      <c r="D1618" s="1159" t="s">
        <v>2434</v>
      </c>
      <c r="E1618" s="1159"/>
      <c r="F1618" s="1159" t="s">
        <v>991</v>
      </c>
      <c r="G1618" s="1165">
        <v>256968816.662368</v>
      </c>
      <c r="H1618" s="1159"/>
      <c r="I1618" s="1159"/>
      <c r="J1618" s="1166">
        <v>5.1200000000000003E-7</v>
      </c>
      <c r="K1618" s="1167">
        <v>1.02E-7</v>
      </c>
      <c r="L1618" s="1168">
        <v>1.55E-2</v>
      </c>
      <c r="M1618" s="1169">
        <v>3.9024705955778891E-4</v>
      </c>
      <c r="N1618" s="1170">
        <v>4.4352020881248097E-6</v>
      </c>
      <c r="O1618" s="1171">
        <v>4.2088850478061338E-9</v>
      </c>
    </row>
    <row r="1619" spans="1:15" hidden="1">
      <c r="A1619" s="1159" t="s">
        <v>4327</v>
      </c>
      <c r="B1619" s="1159" t="s">
        <v>2750</v>
      </c>
      <c r="C1619" s="1159"/>
      <c r="D1619" s="1159"/>
      <c r="E1619" s="1159" t="s">
        <v>3315</v>
      </c>
      <c r="F1619" s="1159" t="s">
        <v>3431</v>
      </c>
      <c r="G1619" s="1165">
        <v>7926065.8072916698</v>
      </c>
      <c r="H1619" s="1159"/>
      <c r="I1619" s="1159" t="s">
        <v>3352</v>
      </c>
      <c r="J1619" s="1166"/>
      <c r="K1619" s="1167"/>
      <c r="L1619" s="1168"/>
      <c r="M1619" s="1169" t="s">
        <v>3430</v>
      </c>
      <c r="N1619" s="1170" t="s">
        <v>3430</v>
      </c>
      <c r="O1619" s="1171" t="s">
        <v>3430</v>
      </c>
    </row>
    <row r="1620" spans="1:15" hidden="1">
      <c r="A1620" s="1159" t="s">
        <v>4327</v>
      </c>
      <c r="B1620" s="1159" t="s">
        <v>2750</v>
      </c>
      <c r="C1620" s="1159"/>
      <c r="D1620" s="1159"/>
      <c r="E1620" s="1159" t="s">
        <v>3315</v>
      </c>
      <c r="F1620" s="1159" t="s">
        <v>991</v>
      </c>
      <c r="G1620" s="1165">
        <v>1606634.9609375</v>
      </c>
      <c r="H1620" s="1159"/>
      <c r="I1620" s="1159" t="s">
        <v>3352</v>
      </c>
      <c r="J1620" s="1166"/>
      <c r="K1620" s="1167"/>
      <c r="L1620" s="1168"/>
      <c r="M1620" s="1169" t="s">
        <v>3430</v>
      </c>
      <c r="N1620" s="1170" t="s">
        <v>3430</v>
      </c>
      <c r="O1620" s="1171" t="s">
        <v>3430</v>
      </c>
    </row>
    <row r="1621" spans="1:15" hidden="1">
      <c r="A1621" s="1159" t="s">
        <v>4327</v>
      </c>
      <c r="B1621" s="1159" t="s">
        <v>2750</v>
      </c>
      <c r="C1621" s="1159"/>
      <c r="D1621" s="1159"/>
      <c r="E1621" s="1159" t="s">
        <v>3315</v>
      </c>
      <c r="F1621" s="1159" t="s">
        <v>1000</v>
      </c>
      <c r="G1621" s="1165">
        <v>107108.99739583299</v>
      </c>
      <c r="H1621" s="1159"/>
      <c r="I1621" s="1159" t="s">
        <v>3352</v>
      </c>
      <c r="J1621" s="1166"/>
      <c r="K1621" s="1167"/>
      <c r="L1621" s="1168"/>
      <c r="M1621" s="1169" t="s">
        <v>3430</v>
      </c>
      <c r="N1621" s="1170" t="s">
        <v>3430</v>
      </c>
      <c r="O1621" s="1171" t="s">
        <v>3430</v>
      </c>
    </row>
    <row r="1622" spans="1:15" hidden="1">
      <c r="A1622" s="1159" t="s">
        <v>4328</v>
      </c>
      <c r="B1622" s="1159" t="s">
        <v>2751</v>
      </c>
      <c r="C1622" s="1159"/>
      <c r="D1622" s="1159"/>
      <c r="E1622" s="1159"/>
      <c r="F1622" s="1159" t="s">
        <v>1000</v>
      </c>
      <c r="G1622" s="1165">
        <v>1174964.3042675899</v>
      </c>
      <c r="H1622" s="1159"/>
      <c r="I1622" s="1159"/>
      <c r="J1622" s="1166"/>
      <c r="K1622" s="1167"/>
      <c r="L1622" s="1168"/>
      <c r="M1622" s="1169" t="s">
        <v>3430</v>
      </c>
      <c r="N1622" s="1170" t="s">
        <v>3430</v>
      </c>
      <c r="O1622" s="1171" t="s">
        <v>3430</v>
      </c>
    </row>
    <row r="1623" spans="1:15" hidden="1">
      <c r="A1623" s="1159" t="s">
        <v>4329</v>
      </c>
      <c r="B1623" s="1159" t="s">
        <v>2752</v>
      </c>
      <c r="C1623" s="1159"/>
      <c r="D1623" s="1159" t="s">
        <v>2752</v>
      </c>
      <c r="E1623" s="1159" t="s">
        <v>3315</v>
      </c>
      <c r="F1623" s="1159" t="s">
        <v>3431</v>
      </c>
      <c r="G1623" s="1165">
        <v>12691.2637041667</v>
      </c>
      <c r="H1623" s="1159"/>
      <c r="I1623" s="1159" t="s">
        <v>3352</v>
      </c>
      <c r="J1623" s="1166"/>
      <c r="K1623" s="1167"/>
      <c r="L1623" s="1168">
        <v>1580</v>
      </c>
      <c r="M1623" s="1169" t="s">
        <v>3430</v>
      </c>
      <c r="N1623" s="1170" t="s">
        <v>3430</v>
      </c>
      <c r="O1623" s="1171">
        <v>3.469601742307245E-7</v>
      </c>
    </row>
    <row r="1624" spans="1:15" hidden="1">
      <c r="A1624" s="1159" t="s">
        <v>4329</v>
      </c>
      <c r="B1624" s="1159" t="s">
        <v>2752</v>
      </c>
      <c r="C1624" s="1159"/>
      <c r="D1624" s="1159" t="s">
        <v>2752</v>
      </c>
      <c r="E1624" s="1159" t="s">
        <v>3315</v>
      </c>
      <c r="F1624" s="1159" t="s">
        <v>1000</v>
      </c>
      <c r="G1624" s="1165">
        <v>171.503563619792</v>
      </c>
      <c r="H1624" s="1159"/>
      <c r="I1624" s="1159" t="s">
        <v>3352</v>
      </c>
      <c r="J1624" s="1166"/>
      <c r="K1624" s="1167"/>
      <c r="L1624" s="1168">
        <v>5200</v>
      </c>
      <c r="M1624" s="1169" t="s">
        <v>3430</v>
      </c>
      <c r="N1624" s="1170" t="s">
        <v>3430</v>
      </c>
      <c r="O1624" s="1171">
        <v>1.5431003305896875E-8</v>
      </c>
    </row>
    <row r="1625" spans="1:15" hidden="1">
      <c r="A1625" s="1159" t="s">
        <v>4329</v>
      </c>
      <c r="B1625" s="1159" t="s">
        <v>2752</v>
      </c>
      <c r="C1625" s="1159"/>
      <c r="D1625" s="1159" t="s">
        <v>2752</v>
      </c>
      <c r="E1625" s="1159" t="s">
        <v>3315</v>
      </c>
      <c r="F1625" s="1159" t="s">
        <v>991</v>
      </c>
      <c r="G1625" s="1165">
        <v>2572.5534536197902</v>
      </c>
      <c r="H1625" s="1159"/>
      <c r="I1625" s="1159" t="s">
        <v>3352</v>
      </c>
      <c r="J1625" s="1166"/>
      <c r="K1625" s="1167"/>
      <c r="L1625" s="1168">
        <v>145</v>
      </c>
      <c r="M1625" s="1169" t="s">
        <v>3430</v>
      </c>
      <c r="N1625" s="1170" t="s">
        <v>3430</v>
      </c>
      <c r="O1625" s="1171">
        <v>6.4543138810561836E-9</v>
      </c>
    </row>
    <row r="1626" spans="1:15" hidden="1">
      <c r="A1626" s="1159" t="s">
        <v>4330</v>
      </c>
      <c r="B1626" s="1159" t="s">
        <v>2435</v>
      </c>
      <c r="C1626" s="1159" t="s">
        <v>3250</v>
      </c>
      <c r="D1626" s="1159" t="s">
        <v>2435</v>
      </c>
      <c r="E1626" s="1159" t="s">
        <v>3329</v>
      </c>
      <c r="F1626" s="1159" t="s">
        <v>1000</v>
      </c>
      <c r="G1626" s="1165">
        <v>15518.5707015104</v>
      </c>
      <c r="H1626" s="1159"/>
      <c r="I1626" s="1159" t="s">
        <v>3352</v>
      </c>
      <c r="J1626" s="1166"/>
      <c r="K1626" s="1167">
        <v>8.8200000000000003E-5</v>
      </c>
      <c r="L1626" s="1168">
        <v>1380000</v>
      </c>
      <c r="M1626" s="1169" t="s">
        <v>3430</v>
      </c>
      <c r="N1626" s="1170">
        <v>2.3160776784196467E-7</v>
      </c>
      <c r="O1626" s="1171">
        <v>3.7055141643674115E-4</v>
      </c>
    </row>
    <row r="1627" spans="1:15" hidden="1">
      <c r="A1627" s="1159" t="s">
        <v>4330</v>
      </c>
      <c r="B1627" s="1159" t="s">
        <v>2435</v>
      </c>
      <c r="C1627" s="1159" t="s">
        <v>3250</v>
      </c>
      <c r="D1627" s="1159" t="s">
        <v>2435</v>
      </c>
      <c r="E1627" s="1159" t="s">
        <v>3329</v>
      </c>
      <c r="F1627" s="1159" t="s">
        <v>3431</v>
      </c>
      <c r="G1627" s="1165">
        <v>310371.414040156</v>
      </c>
      <c r="H1627" s="1159"/>
      <c r="I1627" s="1159" t="s">
        <v>3352</v>
      </c>
      <c r="J1627" s="1166"/>
      <c r="K1627" s="1167">
        <v>2.3E-6</v>
      </c>
      <c r="L1627" s="1168">
        <v>35300</v>
      </c>
      <c r="M1627" s="1169" t="s">
        <v>3430</v>
      </c>
      <c r="N1627" s="1170">
        <v>1.2079316690557659E-7</v>
      </c>
      <c r="O1627" s="1171">
        <v>1.8957195653095964E-4</v>
      </c>
    </row>
    <row r="1628" spans="1:15" hidden="1">
      <c r="A1628" s="1159" t="s">
        <v>4330</v>
      </c>
      <c r="B1628" s="1159" t="s">
        <v>2435</v>
      </c>
      <c r="C1628" s="1159" t="s">
        <v>3250</v>
      </c>
      <c r="D1628" s="1159" t="s">
        <v>2435</v>
      </c>
      <c r="E1628" s="1159" t="s">
        <v>3329</v>
      </c>
      <c r="F1628" s="1159" t="s">
        <v>991</v>
      </c>
      <c r="G1628" s="1165">
        <v>232778.560516875</v>
      </c>
      <c r="H1628" s="1159"/>
      <c r="I1628" s="1159" t="s">
        <v>3352</v>
      </c>
      <c r="J1628" s="1166"/>
      <c r="K1628" s="1167">
        <v>4.4499999999999997E-6</v>
      </c>
      <c r="L1628" s="1168">
        <v>1940</v>
      </c>
      <c r="M1628" s="1169" t="s">
        <v>3430</v>
      </c>
      <c r="N1628" s="1170">
        <v>1.7528138892366441E-7</v>
      </c>
      <c r="O1628" s="1171">
        <v>7.8138016072763573E-6</v>
      </c>
    </row>
    <row r="1629" spans="1:15" hidden="1">
      <c r="A1629" s="1159" t="s">
        <v>4331</v>
      </c>
      <c r="B1629" s="1159" t="s">
        <v>365</v>
      </c>
      <c r="C1629" s="1159" t="s">
        <v>3251</v>
      </c>
      <c r="D1629" s="1159"/>
      <c r="E1629" s="1159" t="s">
        <v>3329</v>
      </c>
      <c r="F1629" s="1159" t="s">
        <v>3431</v>
      </c>
      <c r="G1629" s="1165">
        <v>272480947.936979</v>
      </c>
      <c r="H1629" s="1159"/>
      <c r="I1629" s="1159" t="s">
        <v>3352</v>
      </c>
      <c r="J1629" s="1166"/>
      <c r="K1629" s="1167"/>
      <c r="L1629" s="1168"/>
      <c r="M1629" s="1169" t="s">
        <v>3430</v>
      </c>
      <c r="N1629" s="1170" t="s">
        <v>3430</v>
      </c>
      <c r="O1629" s="1171" t="s">
        <v>3430</v>
      </c>
    </row>
    <row r="1630" spans="1:15" hidden="1">
      <c r="A1630" s="1159" t="s">
        <v>4331</v>
      </c>
      <c r="B1630" s="1159" t="s">
        <v>365</v>
      </c>
      <c r="C1630" s="1159" t="s">
        <v>3251</v>
      </c>
      <c r="D1630" s="1159"/>
      <c r="E1630" s="1159" t="s">
        <v>3329</v>
      </c>
      <c r="F1630" s="1159" t="s">
        <v>991</v>
      </c>
      <c r="G1630" s="1165">
        <v>204360710.93125001</v>
      </c>
      <c r="H1630" s="1159"/>
      <c r="I1630" s="1159" t="s">
        <v>3352</v>
      </c>
      <c r="J1630" s="1166"/>
      <c r="K1630" s="1167"/>
      <c r="L1630" s="1168"/>
      <c r="M1630" s="1169" t="s">
        <v>3430</v>
      </c>
      <c r="N1630" s="1170" t="s">
        <v>3430</v>
      </c>
      <c r="O1630" s="1171" t="s">
        <v>3430</v>
      </c>
    </row>
    <row r="1631" spans="1:15" hidden="1">
      <c r="A1631" s="1159" t="s">
        <v>4331</v>
      </c>
      <c r="B1631" s="1159" t="s">
        <v>365</v>
      </c>
      <c r="C1631" s="1159" t="s">
        <v>3251</v>
      </c>
      <c r="D1631" s="1159"/>
      <c r="E1631" s="1159" t="s">
        <v>3329</v>
      </c>
      <c r="F1631" s="1159" t="s">
        <v>1000</v>
      </c>
      <c r="G1631" s="1165">
        <v>13624047.3959505</v>
      </c>
      <c r="H1631" s="1159"/>
      <c r="I1631" s="1159" t="s">
        <v>3352</v>
      </c>
      <c r="J1631" s="1166"/>
      <c r="K1631" s="1167"/>
      <c r="L1631" s="1168"/>
      <c r="M1631" s="1169" t="s">
        <v>3430</v>
      </c>
      <c r="N1631" s="1170" t="s">
        <v>3430</v>
      </c>
      <c r="O1631" s="1171" t="s">
        <v>3430</v>
      </c>
    </row>
    <row r="1632" spans="1:15" hidden="1">
      <c r="A1632" s="1159" t="s">
        <v>4332</v>
      </c>
      <c r="B1632" s="1159" t="s">
        <v>532</v>
      </c>
      <c r="C1632" s="1159" t="s">
        <v>532</v>
      </c>
      <c r="D1632" s="1159"/>
      <c r="E1632" s="1159"/>
      <c r="F1632" s="1159" t="s">
        <v>991</v>
      </c>
      <c r="G1632" s="1165">
        <v>63903320308</v>
      </c>
      <c r="H1632" s="1159"/>
      <c r="I1632" s="1159"/>
      <c r="J1632" s="1166"/>
      <c r="K1632" s="1167"/>
      <c r="L1632" s="1168"/>
      <c r="M1632" s="1169" t="s">
        <v>3430</v>
      </c>
      <c r="N1632" s="1170" t="s">
        <v>3430</v>
      </c>
      <c r="O1632" s="1171" t="s">
        <v>3430</v>
      </c>
    </row>
    <row r="1633" spans="1:15">
      <c r="A1633" s="1159" t="s">
        <v>4333</v>
      </c>
      <c r="B1633" s="1159" t="s">
        <v>521</v>
      </c>
      <c r="C1633" s="1159" t="s">
        <v>521</v>
      </c>
      <c r="D1633" s="1159"/>
      <c r="E1633" s="1159"/>
      <c r="F1633" s="1159" t="s">
        <v>991</v>
      </c>
      <c r="G1633" s="1165">
        <v>6981673.3781908704</v>
      </c>
      <c r="H1633" s="1159" t="s">
        <v>4334</v>
      </c>
      <c r="I1633" s="1159" t="s">
        <v>3368</v>
      </c>
      <c r="J1633" s="1166"/>
      <c r="K1633" s="1167"/>
      <c r="L1633" s="1168"/>
      <c r="M1633" s="1169" t="s">
        <v>3430</v>
      </c>
      <c r="N1633" s="1170" t="s">
        <v>3430</v>
      </c>
      <c r="O1633" s="1171" t="s">
        <v>3430</v>
      </c>
    </row>
    <row r="1634" spans="1:15" hidden="1">
      <c r="A1634" s="1159" t="s">
        <v>4335</v>
      </c>
      <c r="B1634" s="1159" t="s">
        <v>2436</v>
      </c>
      <c r="C1634" s="1159" t="s">
        <v>3252</v>
      </c>
      <c r="D1634" s="1159" t="s">
        <v>2436</v>
      </c>
      <c r="E1634" s="1159" t="s">
        <v>3329</v>
      </c>
      <c r="F1634" s="1159" t="s">
        <v>1000</v>
      </c>
      <c r="G1634" s="1165">
        <v>40366.908252578098</v>
      </c>
      <c r="H1634" s="1159"/>
      <c r="I1634" s="1159" t="s">
        <v>3352</v>
      </c>
      <c r="J1634" s="1166"/>
      <c r="K1634" s="1167">
        <v>2.4600000000000002E-6</v>
      </c>
      <c r="L1634" s="1168">
        <v>30000</v>
      </c>
      <c r="M1634" s="1169" t="s">
        <v>3430</v>
      </c>
      <c r="N1634" s="1170">
        <v>1.6803254738736499E-8</v>
      </c>
      <c r="O1634" s="1171">
        <v>2.095387816576061E-5</v>
      </c>
    </row>
    <row r="1635" spans="1:15" hidden="1">
      <c r="A1635" s="1159" t="s">
        <v>4335</v>
      </c>
      <c r="B1635" s="1159" t="s">
        <v>2436</v>
      </c>
      <c r="C1635" s="1159" t="s">
        <v>3252</v>
      </c>
      <c r="D1635" s="1159" t="s">
        <v>2436</v>
      </c>
      <c r="E1635" s="1159" t="s">
        <v>3329</v>
      </c>
      <c r="F1635" s="1159" t="s">
        <v>3431</v>
      </c>
      <c r="G1635" s="1165">
        <v>807338.16501455696</v>
      </c>
      <c r="H1635" s="1159"/>
      <c r="I1635" s="1159" t="s">
        <v>3352</v>
      </c>
      <c r="J1635" s="1166"/>
      <c r="K1635" s="1167">
        <v>9.0100000000000006E-8</v>
      </c>
      <c r="L1635" s="1168">
        <v>1090</v>
      </c>
      <c r="M1635" s="1169" t="s">
        <v>3430</v>
      </c>
      <c r="N1635" s="1170">
        <v>1.2308725625128167E-8</v>
      </c>
      <c r="O1635" s="1171">
        <v>1.5226484799754792E-5</v>
      </c>
    </row>
    <row r="1636" spans="1:15" hidden="1">
      <c r="A1636" s="1159" t="s">
        <v>4335</v>
      </c>
      <c r="B1636" s="1159" t="s">
        <v>2436</v>
      </c>
      <c r="C1636" s="1159" t="s">
        <v>3252</v>
      </c>
      <c r="D1636" s="1159" t="s">
        <v>2436</v>
      </c>
      <c r="E1636" s="1159" t="s">
        <v>3329</v>
      </c>
      <c r="F1636" s="1159" t="s">
        <v>991</v>
      </c>
      <c r="G1636" s="1165">
        <v>605503.62377632805</v>
      </c>
      <c r="H1636" s="1159"/>
      <c r="I1636" s="1159" t="s">
        <v>3352</v>
      </c>
      <c r="J1636" s="1166"/>
      <c r="K1636" s="1167">
        <v>8.7400000000000002E-7</v>
      </c>
      <c r="L1636" s="1168">
        <v>1290</v>
      </c>
      <c r="M1636" s="1169" t="s">
        <v>3430</v>
      </c>
      <c r="N1636" s="1170">
        <v>8.9549052691197063E-8</v>
      </c>
      <c r="O1636" s="1171">
        <v>1.3515251416640079E-5</v>
      </c>
    </row>
    <row r="1637" spans="1:15" hidden="1">
      <c r="A1637" s="1159" t="s">
        <v>4336</v>
      </c>
      <c r="B1637" s="1159" t="s">
        <v>2437</v>
      </c>
      <c r="C1637" s="1159" t="s">
        <v>3253</v>
      </c>
      <c r="D1637" s="1159" t="s">
        <v>2437</v>
      </c>
      <c r="E1637" s="1159" t="s">
        <v>3329</v>
      </c>
      <c r="F1637" s="1159" t="s">
        <v>1000</v>
      </c>
      <c r="G1637" s="1165">
        <v>1915.8326872135401</v>
      </c>
      <c r="H1637" s="1159"/>
      <c r="I1637" s="1159" t="s">
        <v>3352</v>
      </c>
      <c r="J1637" s="1166"/>
      <c r="K1637" s="1167"/>
      <c r="L1637" s="1168">
        <v>856000</v>
      </c>
      <c r="M1637" s="1169" t="s">
        <v>3430</v>
      </c>
      <c r="N1637" s="1170" t="s">
        <v>3430</v>
      </c>
      <c r="O1637" s="1171">
        <v>2.8375858875992884E-5</v>
      </c>
    </row>
    <row r="1638" spans="1:15" hidden="1">
      <c r="A1638" s="1159" t="s">
        <v>4336</v>
      </c>
      <c r="B1638" s="1159" t="s">
        <v>2437</v>
      </c>
      <c r="C1638" s="1159" t="s">
        <v>3253</v>
      </c>
      <c r="D1638" s="1159" t="s">
        <v>2437</v>
      </c>
      <c r="E1638" s="1159" t="s">
        <v>3329</v>
      </c>
      <c r="F1638" s="1159" t="s">
        <v>991</v>
      </c>
      <c r="G1638" s="1165">
        <v>28737.490308958299</v>
      </c>
      <c r="H1638" s="1159"/>
      <c r="I1638" s="1159" t="s">
        <v>3352</v>
      </c>
      <c r="J1638" s="1166"/>
      <c r="K1638" s="1167"/>
      <c r="L1638" s="1168">
        <v>6590</v>
      </c>
      <c r="M1638" s="1169" t="s">
        <v>3430</v>
      </c>
      <c r="N1638" s="1170" t="s">
        <v>3430</v>
      </c>
      <c r="O1638" s="1171">
        <v>3.2768150116420658E-6</v>
      </c>
    </row>
    <row r="1639" spans="1:15" hidden="1">
      <c r="A1639" s="1159" t="s">
        <v>4336</v>
      </c>
      <c r="B1639" s="1159" t="s">
        <v>2437</v>
      </c>
      <c r="C1639" s="1159" t="s">
        <v>3253</v>
      </c>
      <c r="D1639" s="1159" t="s">
        <v>2437</v>
      </c>
      <c r="E1639" s="1159" t="s">
        <v>3329</v>
      </c>
      <c r="F1639" s="1159" t="s">
        <v>3431</v>
      </c>
      <c r="G1639" s="1165">
        <v>38316.653749791702</v>
      </c>
      <c r="H1639" s="1159"/>
      <c r="I1639" s="1159" t="s">
        <v>3352</v>
      </c>
      <c r="J1639" s="1166"/>
      <c r="K1639" s="1167"/>
      <c r="L1639" s="1168">
        <v>450</v>
      </c>
      <c r="M1639" s="1169" t="s">
        <v>3430</v>
      </c>
      <c r="N1639" s="1170" t="s">
        <v>3430</v>
      </c>
      <c r="O1639" s="1171">
        <v>2.9834431065506196E-7</v>
      </c>
    </row>
    <row r="1640" spans="1:15" hidden="1">
      <c r="A1640" s="1159" t="s">
        <v>4337</v>
      </c>
      <c r="B1640" s="1159" t="s">
        <v>1389</v>
      </c>
      <c r="C1640" s="1159" t="s">
        <v>1389</v>
      </c>
      <c r="D1640" s="1159" t="s">
        <v>1389</v>
      </c>
      <c r="E1640" s="1159" t="s">
        <v>3329</v>
      </c>
      <c r="F1640" s="1159" t="s">
        <v>3431</v>
      </c>
      <c r="G1640" s="1165">
        <v>197109.37027096399</v>
      </c>
      <c r="H1640" s="1159"/>
      <c r="I1640" s="1159" t="s">
        <v>3352</v>
      </c>
      <c r="J1640" s="1166"/>
      <c r="K1640" s="1167"/>
      <c r="L1640" s="1168">
        <v>660</v>
      </c>
      <c r="M1640" s="1169" t="s">
        <v>3430</v>
      </c>
      <c r="N1640" s="1170" t="s">
        <v>3430</v>
      </c>
      <c r="O1640" s="1171">
        <v>2.2509657041649569E-6</v>
      </c>
    </row>
    <row r="1641" spans="1:15" hidden="1">
      <c r="A1641" s="1159" t="s">
        <v>4337</v>
      </c>
      <c r="B1641" s="1159" t="s">
        <v>1389</v>
      </c>
      <c r="C1641" s="1159" t="s">
        <v>1389</v>
      </c>
      <c r="D1641" s="1159" t="s">
        <v>1389</v>
      </c>
      <c r="E1641" s="1159" t="s">
        <v>3329</v>
      </c>
      <c r="F1641" s="1159" t="s">
        <v>991</v>
      </c>
      <c r="G1641" s="1165">
        <v>49761.441663567697</v>
      </c>
      <c r="H1641" s="1159"/>
      <c r="I1641" s="1159" t="s">
        <v>3352</v>
      </c>
      <c r="J1641" s="1166"/>
      <c r="K1641" s="1167"/>
      <c r="L1641" s="1168">
        <v>555</v>
      </c>
      <c r="M1641" s="1169" t="s">
        <v>3430</v>
      </c>
      <c r="N1641" s="1170" t="s">
        <v>3430</v>
      </c>
      <c r="O1641" s="1171">
        <v>4.7786322449481993E-7</v>
      </c>
    </row>
    <row r="1642" spans="1:15" hidden="1">
      <c r="A1642" s="1159" t="s">
        <v>4337</v>
      </c>
      <c r="B1642" s="1159" t="s">
        <v>1389</v>
      </c>
      <c r="C1642" s="1159" t="s">
        <v>1389</v>
      </c>
      <c r="D1642" s="1159" t="s">
        <v>1389</v>
      </c>
      <c r="E1642" s="1159" t="s">
        <v>3329</v>
      </c>
      <c r="F1642" s="1159" t="s">
        <v>1000</v>
      </c>
      <c r="G1642" s="1165">
        <v>3317.42944479167</v>
      </c>
      <c r="H1642" s="1159"/>
      <c r="I1642" s="1159" t="s">
        <v>3352</v>
      </c>
      <c r="J1642" s="1166"/>
      <c r="K1642" s="1167"/>
      <c r="L1642" s="1168">
        <v>1640</v>
      </c>
      <c r="M1642" s="1169" t="s">
        <v>3430</v>
      </c>
      <c r="N1642" s="1170" t="s">
        <v>3430</v>
      </c>
      <c r="O1642" s="1171">
        <v>9.4137620216497019E-8</v>
      </c>
    </row>
    <row r="1643" spans="1:15" hidden="1">
      <c r="A1643" s="1159" t="s">
        <v>4338</v>
      </c>
      <c r="B1643" s="1159" t="s">
        <v>2438</v>
      </c>
      <c r="C1643" s="1159" t="s">
        <v>3254</v>
      </c>
      <c r="D1643" s="1159" t="s">
        <v>2438</v>
      </c>
      <c r="E1643" s="1159" t="s">
        <v>3329</v>
      </c>
      <c r="F1643" s="1159" t="s">
        <v>1000</v>
      </c>
      <c r="G1643" s="1165">
        <v>94080.120145546898</v>
      </c>
      <c r="H1643" s="1159"/>
      <c r="I1643" s="1159" t="s">
        <v>3352</v>
      </c>
      <c r="J1643" s="1166"/>
      <c r="K1643" s="1167">
        <v>8.1899999999999995E-6</v>
      </c>
      <c r="L1643" s="1168">
        <v>68300</v>
      </c>
      <c r="M1643" s="1169" t="s">
        <v>3430</v>
      </c>
      <c r="N1643" s="1170">
        <v>1.3038108229728534E-7</v>
      </c>
      <c r="O1643" s="1171">
        <v>1.111824498208048E-4</v>
      </c>
    </row>
    <row r="1644" spans="1:15" hidden="1">
      <c r="A1644" s="1159" t="s">
        <v>4338</v>
      </c>
      <c r="B1644" s="1159" t="s">
        <v>2438</v>
      </c>
      <c r="C1644" s="1159" t="s">
        <v>3254</v>
      </c>
      <c r="D1644" s="1159" t="s">
        <v>2438</v>
      </c>
      <c r="E1644" s="1159" t="s">
        <v>3329</v>
      </c>
      <c r="F1644" s="1159" t="s">
        <v>991</v>
      </c>
      <c r="G1644" s="1165">
        <v>1411201.80233883</v>
      </c>
      <c r="H1644" s="1159"/>
      <c r="I1644" s="1159" t="s">
        <v>3352</v>
      </c>
      <c r="J1644" s="1166"/>
      <c r="K1644" s="1167">
        <v>1.08E-6</v>
      </c>
      <c r="L1644" s="1168">
        <v>2230</v>
      </c>
      <c r="M1644" s="1169" t="s">
        <v>3430</v>
      </c>
      <c r="N1644" s="1170">
        <v>2.5789664633076336E-7</v>
      </c>
      <c r="O1644" s="1171">
        <v>5.4451726894817793E-5</v>
      </c>
    </row>
    <row r="1645" spans="1:15" hidden="1">
      <c r="A1645" s="1159" t="s">
        <v>4338</v>
      </c>
      <c r="B1645" s="1159" t="s">
        <v>2438</v>
      </c>
      <c r="C1645" s="1159" t="s">
        <v>3254</v>
      </c>
      <c r="D1645" s="1159" t="s">
        <v>2438</v>
      </c>
      <c r="E1645" s="1159" t="s">
        <v>3329</v>
      </c>
      <c r="F1645" s="1159" t="s">
        <v>3431</v>
      </c>
      <c r="G1645" s="1165">
        <v>1881602.4029494501</v>
      </c>
      <c r="H1645" s="1159"/>
      <c r="I1645" s="1159" t="s">
        <v>3352</v>
      </c>
      <c r="J1645" s="1166"/>
      <c r="K1645" s="1167">
        <v>1.6400000000000001E-7</v>
      </c>
      <c r="L1645" s="1168">
        <v>1370</v>
      </c>
      <c r="M1645" s="1169" t="s">
        <v>3430</v>
      </c>
      <c r="N1645" s="1170">
        <v>5.221611110425506E-8</v>
      </c>
      <c r="O1645" s="1171">
        <v>4.4603208274559362E-5</v>
      </c>
    </row>
    <row r="1646" spans="1:15" hidden="1">
      <c r="A1646" s="1159" t="s">
        <v>4339</v>
      </c>
      <c r="B1646" s="1159" t="s">
        <v>2439</v>
      </c>
      <c r="C1646" s="1159" t="s">
        <v>3255</v>
      </c>
      <c r="D1646" s="1159" t="s">
        <v>2439</v>
      </c>
      <c r="E1646" s="1159" t="s">
        <v>3329</v>
      </c>
      <c r="F1646" s="1159" t="s">
        <v>1000</v>
      </c>
      <c r="G1646" s="1165">
        <v>1987.5905796874999</v>
      </c>
      <c r="H1646" s="1159"/>
      <c r="I1646" s="1159" t="s">
        <v>3352</v>
      </c>
      <c r="J1646" s="1166"/>
      <c r="K1646" s="1167">
        <v>2.3200000000000001E-5</v>
      </c>
      <c r="L1646" s="1168">
        <v>44100</v>
      </c>
      <c r="M1646" s="1169" t="s">
        <v>3430</v>
      </c>
      <c r="N1646" s="1170">
        <v>7.8027506998508945E-9</v>
      </c>
      <c r="O1646" s="1171">
        <v>1.5166423934848281E-6</v>
      </c>
    </row>
    <row r="1647" spans="1:15" hidden="1">
      <c r="A1647" s="1159" t="s">
        <v>4339</v>
      </c>
      <c r="B1647" s="1159" t="s">
        <v>2439</v>
      </c>
      <c r="C1647" s="1159" t="s">
        <v>3255</v>
      </c>
      <c r="D1647" s="1159" t="s">
        <v>2439</v>
      </c>
      <c r="E1647" s="1159" t="s">
        <v>3329</v>
      </c>
      <c r="F1647" s="1159" t="s">
        <v>991</v>
      </c>
      <c r="G1647" s="1165">
        <v>29813.858695312501</v>
      </c>
      <c r="H1647" s="1159"/>
      <c r="I1647" s="1159" t="s">
        <v>3352</v>
      </c>
      <c r="J1647" s="1166"/>
      <c r="K1647" s="1167">
        <v>1.1599999999999999E-6</v>
      </c>
      <c r="L1647" s="1168">
        <v>713</v>
      </c>
      <c r="M1647" s="1169" t="s">
        <v>3430</v>
      </c>
      <c r="N1647" s="1170">
        <v>5.85206302488817E-9</v>
      </c>
      <c r="O1647" s="1171">
        <v>3.6781157365805529E-7</v>
      </c>
    </row>
    <row r="1648" spans="1:15" hidden="1">
      <c r="A1648" s="1159" t="s">
        <v>4339</v>
      </c>
      <c r="B1648" s="1159" t="s">
        <v>2439</v>
      </c>
      <c r="C1648" s="1159" t="s">
        <v>3255</v>
      </c>
      <c r="D1648" s="1159" t="s">
        <v>2439</v>
      </c>
      <c r="E1648" s="1159" t="s">
        <v>3329</v>
      </c>
      <c r="F1648" s="1159" t="s">
        <v>3431</v>
      </c>
      <c r="G1648" s="1165">
        <v>39751.811588541699</v>
      </c>
      <c r="H1648" s="1159"/>
      <c r="I1648" s="1159" t="s">
        <v>3352</v>
      </c>
      <c r="J1648" s="1166"/>
      <c r="K1648" s="1167">
        <v>2.3699999999999999E-7</v>
      </c>
      <c r="L1648" s="1168">
        <v>450</v>
      </c>
      <c r="M1648" s="1169" t="s">
        <v>3430</v>
      </c>
      <c r="N1648" s="1170">
        <v>1.594182685881355E-9</v>
      </c>
      <c r="O1648" s="1171">
        <v>3.0951885577267696E-7</v>
      </c>
    </row>
    <row r="1649" spans="1:15" hidden="1">
      <c r="A1649" s="1159" t="s">
        <v>4340</v>
      </c>
      <c r="B1649" s="1159" t="s">
        <v>2753</v>
      </c>
      <c r="C1649" s="1159"/>
      <c r="D1649" s="1159"/>
      <c r="E1649" s="1159" t="s">
        <v>3322</v>
      </c>
      <c r="F1649" s="1159" t="s">
        <v>991</v>
      </c>
      <c r="G1649" s="1165">
        <v>11589.2946104167</v>
      </c>
      <c r="H1649" s="1159"/>
      <c r="I1649" s="1159" t="s">
        <v>3352</v>
      </c>
      <c r="J1649" s="1166"/>
      <c r="K1649" s="1167"/>
      <c r="L1649" s="1168"/>
      <c r="M1649" s="1169" t="s">
        <v>3430</v>
      </c>
      <c r="N1649" s="1170" t="s">
        <v>3430</v>
      </c>
      <c r="O1649" s="1171" t="s">
        <v>3430</v>
      </c>
    </row>
    <row r="1650" spans="1:15" hidden="1">
      <c r="A1650" s="1159" t="s">
        <v>4340</v>
      </c>
      <c r="B1650" s="1159" t="s">
        <v>2753</v>
      </c>
      <c r="C1650" s="1159"/>
      <c r="D1650" s="1159"/>
      <c r="E1650" s="1159" t="s">
        <v>3322</v>
      </c>
      <c r="F1650" s="1159" t="s">
        <v>3431</v>
      </c>
      <c r="G1650" s="1165">
        <v>15452.392814921899</v>
      </c>
      <c r="H1650" s="1159"/>
      <c r="I1650" s="1159" t="s">
        <v>3352</v>
      </c>
      <c r="J1650" s="1166"/>
      <c r="K1650" s="1167"/>
      <c r="L1650" s="1168"/>
      <c r="M1650" s="1169" t="s">
        <v>3430</v>
      </c>
      <c r="N1650" s="1170" t="s">
        <v>3430</v>
      </c>
      <c r="O1650" s="1171" t="s">
        <v>3430</v>
      </c>
    </row>
    <row r="1651" spans="1:15" hidden="1">
      <c r="A1651" s="1159" t="s">
        <v>4340</v>
      </c>
      <c r="B1651" s="1159" t="s">
        <v>2753</v>
      </c>
      <c r="C1651" s="1159"/>
      <c r="D1651" s="1159"/>
      <c r="E1651" s="1159" t="s">
        <v>3322</v>
      </c>
      <c r="F1651" s="1159" t="s">
        <v>1000</v>
      </c>
      <c r="G1651" s="1165">
        <v>772.61964062499999</v>
      </c>
      <c r="H1651" s="1159"/>
      <c r="I1651" s="1159" t="s">
        <v>3352</v>
      </c>
      <c r="J1651" s="1166"/>
      <c r="K1651" s="1167"/>
      <c r="L1651" s="1168"/>
      <c r="M1651" s="1169" t="s">
        <v>3430</v>
      </c>
      <c r="N1651" s="1170" t="s">
        <v>3430</v>
      </c>
      <c r="O1651" s="1171" t="s">
        <v>3430</v>
      </c>
    </row>
    <row r="1652" spans="1:15" hidden="1">
      <c r="A1652" s="1159" t="s">
        <v>4341</v>
      </c>
      <c r="B1652" s="1159" t="s">
        <v>2754</v>
      </c>
      <c r="C1652" s="1159" t="s">
        <v>3256</v>
      </c>
      <c r="D1652" s="1159"/>
      <c r="E1652" s="1159" t="s">
        <v>3329</v>
      </c>
      <c r="F1652" s="1159" t="s">
        <v>991</v>
      </c>
      <c r="G1652" s="1165">
        <v>319535.73777669301</v>
      </c>
      <c r="H1652" s="1172"/>
      <c r="I1652" s="1159" t="s">
        <v>3352</v>
      </c>
      <c r="J1652" s="1166"/>
      <c r="K1652" s="1167"/>
      <c r="L1652" s="1168"/>
      <c r="M1652" s="1169" t="s">
        <v>3430</v>
      </c>
      <c r="N1652" s="1170" t="s">
        <v>3430</v>
      </c>
      <c r="O1652" s="1171" t="s">
        <v>3430</v>
      </c>
    </row>
    <row r="1653" spans="1:15" hidden="1">
      <c r="A1653" s="1159" t="s">
        <v>4341</v>
      </c>
      <c r="B1653" s="1159" t="s">
        <v>2754</v>
      </c>
      <c r="C1653" s="1159" t="s">
        <v>3256</v>
      </c>
      <c r="D1653" s="1159"/>
      <c r="E1653" s="1159" t="s">
        <v>3329</v>
      </c>
      <c r="F1653" s="1159" t="s">
        <v>3431</v>
      </c>
      <c r="G1653" s="1165">
        <v>1570292.8686011201</v>
      </c>
      <c r="H1653" s="1172"/>
      <c r="I1653" s="1159" t="s">
        <v>3352</v>
      </c>
      <c r="J1653" s="1166"/>
      <c r="K1653" s="1167"/>
      <c r="L1653" s="1168"/>
      <c r="M1653" s="1169" t="s">
        <v>3430</v>
      </c>
      <c r="N1653" s="1170" t="s">
        <v>3430</v>
      </c>
      <c r="O1653" s="1171" t="s">
        <v>3430</v>
      </c>
    </row>
    <row r="1654" spans="1:15" hidden="1">
      <c r="A1654" s="1159" t="s">
        <v>4341</v>
      </c>
      <c r="B1654" s="1159" t="s">
        <v>2754</v>
      </c>
      <c r="C1654" s="1159" t="s">
        <v>3256</v>
      </c>
      <c r="D1654" s="1159"/>
      <c r="E1654" s="1159" t="s">
        <v>3329</v>
      </c>
      <c r="F1654" s="1159" t="s">
        <v>1000</v>
      </c>
      <c r="G1654" s="1165">
        <v>21302.382517604201</v>
      </c>
      <c r="H1654" s="1172"/>
      <c r="I1654" s="1159" t="s">
        <v>3352</v>
      </c>
      <c r="J1654" s="1166"/>
      <c r="K1654" s="1167"/>
      <c r="L1654" s="1168"/>
      <c r="M1654" s="1169" t="s">
        <v>3430</v>
      </c>
      <c r="N1654" s="1170" t="s">
        <v>3430</v>
      </c>
      <c r="O1654" s="1171" t="s">
        <v>3430</v>
      </c>
    </row>
    <row r="1655" spans="1:15" hidden="1">
      <c r="A1655" s="1159" t="s">
        <v>4342</v>
      </c>
      <c r="B1655" s="1159" t="s">
        <v>2440</v>
      </c>
      <c r="C1655" s="1159" t="s">
        <v>3257</v>
      </c>
      <c r="D1655" s="1159" t="s">
        <v>2440</v>
      </c>
      <c r="E1655" s="1159" t="s">
        <v>3329</v>
      </c>
      <c r="F1655" s="1159" t="s">
        <v>3431</v>
      </c>
      <c r="G1655" s="1165">
        <v>1061614.22523219</v>
      </c>
      <c r="H1655" s="1159"/>
      <c r="I1655" s="1159" t="s">
        <v>3352</v>
      </c>
      <c r="J1655" s="1166"/>
      <c r="K1655" s="1167">
        <v>2.6100000000000002E-7</v>
      </c>
      <c r="L1655" s="1168">
        <v>2210</v>
      </c>
      <c r="M1655" s="1169" t="s">
        <v>3430</v>
      </c>
      <c r="N1655" s="1170">
        <v>4.6885662100139754E-8</v>
      </c>
      <c r="O1655" s="1171">
        <v>4.0595385986097332E-5</v>
      </c>
    </row>
    <row r="1656" spans="1:15" hidden="1">
      <c r="A1656" s="1159" t="s">
        <v>4342</v>
      </c>
      <c r="B1656" s="1159" t="s">
        <v>2440</v>
      </c>
      <c r="C1656" s="1159" t="s">
        <v>3257</v>
      </c>
      <c r="D1656" s="1159" t="s">
        <v>2440</v>
      </c>
      <c r="E1656" s="1159" t="s">
        <v>3329</v>
      </c>
      <c r="F1656" s="1159" t="s">
        <v>991</v>
      </c>
      <c r="G1656" s="1165">
        <v>230196.890234297</v>
      </c>
      <c r="H1656" s="1159"/>
      <c r="I1656" s="1159" t="s">
        <v>3352</v>
      </c>
      <c r="J1656" s="1166"/>
      <c r="K1656" s="1167">
        <v>1.19E-6</v>
      </c>
      <c r="L1656" s="1168">
        <v>1690</v>
      </c>
      <c r="M1656" s="1169" t="s">
        <v>3430</v>
      </c>
      <c r="N1656" s="1170">
        <v>4.6353147634505428E-8</v>
      </c>
      <c r="O1656" s="1171">
        <v>6.7313756767085226E-6</v>
      </c>
    </row>
    <row r="1657" spans="1:15" hidden="1">
      <c r="A1657" s="1159" t="s">
        <v>4342</v>
      </c>
      <c r="B1657" s="1159" t="s">
        <v>2440</v>
      </c>
      <c r="C1657" s="1159" t="s">
        <v>3257</v>
      </c>
      <c r="D1657" s="1159" t="s">
        <v>2440</v>
      </c>
      <c r="E1657" s="1159" t="s">
        <v>3329</v>
      </c>
      <c r="F1657" s="1159" t="s">
        <v>1000</v>
      </c>
      <c r="G1657" s="1165">
        <v>15346.459348046899</v>
      </c>
      <c r="H1657" s="1159"/>
      <c r="I1657" s="1159" t="s">
        <v>3352</v>
      </c>
      <c r="J1657" s="1166"/>
      <c r="K1657" s="1167">
        <v>1.5E-6</v>
      </c>
      <c r="L1657" s="1168">
        <v>12700</v>
      </c>
      <c r="M1657" s="1169" t="s">
        <v>3430</v>
      </c>
      <c r="N1657" s="1170">
        <v>3.8952224900645543E-9</v>
      </c>
      <c r="O1657" s="1171">
        <v>3.3723262757061146E-6</v>
      </c>
    </row>
    <row r="1658" spans="1:15" hidden="1">
      <c r="A1658" s="1159" t="s">
        <v>4343</v>
      </c>
      <c r="B1658" s="1159" t="s">
        <v>2441</v>
      </c>
      <c r="C1658" s="1159" t="s">
        <v>3258</v>
      </c>
      <c r="D1658" s="1159" t="s">
        <v>2441</v>
      </c>
      <c r="E1658" s="1159" t="s">
        <v>3329</v>
      </c>
      <c r="F1658" s="1159" t="s">
        <v>1000</v>
      </c>
      <c r="G1658" s="1165">
        <v>2051.7912588541699</v>
      </c>
      <c r="H1658" s="1159"/>
      <c r="I1658" s="1159" t="s">
        <v>3352</v>
      </c>
      <c r="J1658" s="1166"/>
      <c r="K1658" s="1167">
        <v>2.22E-4</v>
      </c>
      <c r="L1658" s="1168">
        <v>971000</v>
      </c>
      <c r="M1658" s="1169" t="s">
        <v>3430</v>
      </c>
      <c r="N1658" s="1170">
        <v>7.7075964215727575E-8</v>
      </c>
      <c r="O1658" s="1171">
        <v>3.4472285451130796E-5</v>
      </c>
    </row>
    <row r="1659" spans="1:15" hidden="1">
      <c r="A1659" s="1159" t="s">
        <v>4343</v>
      </c>
      <c r="B1659" s="1159" t="s">
        <v>2441</v>
      </c>
      <c r="C1659" s="1159" t="s">
        <v>3258</v>
      </c>
      <c r="D1659" s="1159" t="s">
        <v>2441</v>
      </c>
      <c r="E1659" s="1159" t="s">
        <v>3329</v>
      </c>
      <c r="F1659" s="1159" t="s">
        <v>991</v>
      </c>
      <c r="G1659" s="1165">
        <v>30776.868879974001</v>
      </c>
      <c r="H1659" s="1159"/>
      <c r="I1659" s="1159" t="s">
        <v>3352</v>
      </c>
      <c r="J1659" s="1166"/>
      <c r="K1659" s="1167">
        <v>6.7100000000000005E-5</v>
      </c>
      <c r="L1659" s="1168">
        <v>57400</v>
      </c>
      <c r="M1659" s="1169" t="s">
        <v>3430</v>
      </c>
      <c r="N1659" s="1170">
        <v>3.494457566485356E-7</v>
      </c>
      <c r="O1659" s="1171">
        <v>3.0567083182992965E-5</v>
      </c>
    </row>
    <row r="1660" spans="1:15" hidden="1">
      <c r="A1660" s="1159" t="s">
        <v>4343</v>
      </c>
      <c r="B1660" s="1159" t="s">
        <v>2441</v>
      </c>
      <c r="C1660" s="1159" t="s">
        <v>3258</v>
      </c>
      <c r="D1660" s="1159" t="s">
        <v>2441</v>
      </c>
      <c r="E1660" s="1159" t="s">
        <v>3329</v>
      </c>
      <c r="F1660" s="1159" t="s">
        <v>3431</v>
      </c>
      <c r="G1660" s="1165">
        <v>41035.825174088503</v>
      </c>
      <c r="H1660" s="1159"/>
      <c r="I1660" s="1159" t="s">
        <v>3352</v>
      </c>
      <c r="J1660" s="1166"/>
      <c r="K1660" s="1167">
        <v>9.4499999999999993E-6</v>
      </c>
      <c r="L1660" s="1168">
        <v>41300</v>
      </c>
      <c r="M1660" s="1169" t="s">
        <v>3430</v>
      </c>
      <c r="N1660" s="1170">
        <v>6.5618726286979063E-8</v>
      </c>
      <c r="O1660" s="1171">
        <v>2.9324518826525151E-5</v>
      </c>
    </row>
    <row r="1661" spans="1:15" hidden="1">
      <c r="A1661" s="1159" t="s">
        <v>4344</v>
      </c>
      <c r="B1661" s="1159" t="s">
        <v>2442</v>
      </c>
      <c r="C1661" s="1159" t="s">
        <v>3259</v>
      </c>
      <c r="D1661" s="1159" t="s">
        <v>2442</v>
      </c>
      <c r="E1661" s="1159" t="s">
        <v>3329</v>
      </c>
      <c r="F1661" s="1159" t="s">
        <v>1000</v>
      </c>
      <c r="G1661" s="1165">
        <v>1915.8326872135401</v>
      </c>
      <c r="H1661" s="1159"/>
      <c r="I1661" s="1159" t="s">
        <v>3352</v>
      </c>
      <c r="J1661" s="1166"/>
      <c r="K1661" s="1167"/>
      <c r="L1661" s="1168">
        <v>8250000</v>
      </c>
      <c r="M1661" s="1169" t="s">
        <v>3430</v>
      </c>
      <c r="N1661" s="1170" t="s">
        <v>3430</v>
      </c>
      <c r="O1661" s="1171">
        <v>2.7348228472773517E-4</v>
      </c>
    </row>
    <row r="1662" spans="1:15" hidden="1">
      <c r="A1662" s="1159" t="s">
        <v>4344</v>
      </c>
      <c r="B1662" s="1159" t="s">
        <v>2442</v>
      </c>
      <c r="C1662" s="1159" t="s">
        <v>3259</v>
      </c>
      <c r="D1662" s="1159" t="s">
        <v>2442</v>
      </c>
      <c r="E1662" s="1159" t="s">
        <v>3329</v>
      </c>
      <c r="F1662" s="1159" t="s">
        <v>3431</v>
      </c>
      <c r="G1662" s="1165">
        <v>38316.653749791702</v>
      </c>
      <c r="H1662" s="1159"/>
      <c r="I1662" s="1159" t="s">
        <v>3352</v>
      </c>
      <c r="J1662" s="1166"/>
      <c r="K1662" s="1167"/>
      <c r="L1662" s="1168">
        <v>4660</v>
      </c>
      <c r="M1662" s="1169" t="s">
        <v>3430</v>
      </c>
      <c r="N1662" s="1170" t="s">
        <v>3430</v>
      </c>
      <c r="O1662" s="1171">
        <v>3.0895210836724198E-6</v>
      </c>
    </row>
    <row r="1663" spans="1:15" hidden="1">
      <c r="A1663" s="1159" t="s">
        <v>4344</v>
      </c>
      <c r="B1663" s="1159" t="s">
        <v>2442</v>
      </c>
      <c r="C1663" s="1159" t="s">
        <v>3259</v>
      </c>
      <c r="D1663" s="1159" t="s">
        <v>2442</v>
      </c>
      <c r="E1663" s="1159" t="s">
        <v>3329</v>
      </c>
      <c r="F1663" s="1159" t="s">
        <v>991</v>
      </c>
      <c r="G1663" s="1165">
        <v>28737.490308958299</v>
      </c>
      <c r="H1663" s="1159"/>
      <c r="I1663" s="1159" t="s">
        <v>3352</v>
      </c>
      <c r="J1663" s="1166"/>
      <c r="K1663" s="1167"/>
      <c r="L1663" s="1168">
        <v>5740</v>
      </c>
      <c r="M1663" s="1169" t="s">
        <v>3430</v>
      </c>
      <c r="N1663" s="1170" t="s">
        <v>3430</v>
      </c>
      <c r="O1663" s="1171">
        <v>2.8541605715971861E-6</v>
      </c>
    </row>
    <row r="1664" spans="1:15" hidden="1">
      <c r="A1664" s="1159" t="s">
        <v>4345</v>
      </c>
      <c r="B1664" s="1159" t="s">
        <v>2443</v>
      </c>
      <c r="C1664" s="1159" t="s">
        <v>3260</v>
      </c>
      <c r="D1664" s="1159" t="s">
        <v>2443</v>
      </c>
      <c r="E1664" s="1159" t="s">
        <v>3329</v>
      </c>
      <c r="F1664" s="1159" t="s">
        <v>1000</v>
      </c>
      <c r="G1664" s="1165">
        <v>15518.5707015104</v>
      </c>
      <c r="H1664" s="1172"/>
      <c r="I1664" s="1159" t="s">
        <v>3352</v>
      </c>
      <c r="J1664" s="1166"/>
      <c r="K1664" s="1167"/>
      <c r="L1664" s="1168">
        <v>165000</v>
      </c>
      <c r="M1664" s="1169" t="s">
        <v>3430</v>
      </c>
      <c r="N1664" s="1170" t="s">
        <v>3430</v>
      </c>
      <c r="O1664" s="1171">
        <v>4.4305060660914704E-5</v>
      </c>
    </row>
    <row r="1665" spans="1:15" hidden="1">
      <c r="A1665" s="1159" t="s">
        <v>4345</v>
      </c>
      <c r="B1665" s="1159" t="s">
        <v>2443</v>
      </c>
      <c r="C1665" s="1159" t="s">
        <v>3260</v>
      </c>
      <c r="D1665" s="1159" t="s">
        <v>2443</v>
      </c>
      <c r="E1665" s="1159" t="s">
        <v>3329</v>
      </c>
      <c r="F1665" s="1159" t="s">
        <v>991</v>
      </c>
      <c r="G1665" s="1165">
        <v>232778.560516875</v>
      </c>
      <c r="H1665" s="1172"/>
      <c r="I1665" s="1159" t="s">
        <v>3352</v>
      </c>
      <c r="J1665" s="1166"/>
      <c r="K1665" s="1167"/>
      <c r="L1665" s="1168">
        <v>1260</v>
      </c>
      <c r="M1665" s="1169" t="s">
        <v>3430</v>
      </c>
      <c r="N1665" s="1170" t="s">
        <v>3430</v>
      </c>
      <c r="O1665" s="1171">
        <v>5.0749433119423762E-6</v>
      </c>
    </row>
    <row r="1666" spans="1:15" hidden="1">
      <c r="A1666" s="1159" t="s">
        <v>4345</v>
      </c>
      <c r="B1666" s="1159" t="s">
        <v>2443</v>
      </c>
      <c r="C1666" s="1159" t="s">
        <v>3260</v>
      </c>
      <c r="D1666" s="1159" t="s">
        <v>2443</v>
      </c>
      <c r="E1666" s="1159" t="s">
        <v>3329</v>
      </c>
      <c r="F1666" s="1159" t="s">
        <v>3431</v>
      </c>
      <c r="G1666" s="1165">
        <v>310371.414040156</v>
      </c>
      <c r="H1666" s="1172"/>
      <c r="I1666" s="1159" t="s">
        <v>3352</v>
      </c>
      <c r="J1666" s="1166"/>
      <c r="K1666" s="1167"/>
      <c r="L1666" s="1168">
        <v>47.5</v>
      </c>
      <c r="M1666" s="1169" t="s">
        <v>3430</v>
      </c>
      <c r="N1666" s="1170" t="s">
        <v>3430</v>
      </c>
      <c r="O1666" s="1171">
        <v>2.5508974320738195E-7</v>
      </c>
    </row>
    <row r="1667" spans="1:15" hidden="1">
      <c r="A1667" s="1159" t="s">
        <v>4346</v>
      </c>
      <c r="B1667" s="1159" t="s">
        <v>2444</v>
      </c>
      <c r="C1667" s="1159" t="s">
        <v>3261</v>
      </c>
      <c r="D1667" s="1159" t="s">
        <v>2444</v>
      </c>
      <c r="E1667" s="1159" t="s">
        <v>3329</v>
      </c>
      <c r="F1667" s="1159" t="s">
        <v>3431</v>
      </c>
      <c r="G1667" s="1165">
        <v>267097.37292708299</v>
      </c>
      <c r="H1667" s="1172"/>
      <c r="I1667" s="1159" t="s">
        <v>3352</v>
      </c>
      <c r="J1667" s="1166"/>
      <c r="K1667" s="1167"/>
      <c r="L1667" s="1168">
        <v>6.06</v>
      </c>
      <c r="M1667" s="1169" t="s">
        <v>3430</v>
      </c>
      <c r="N1667" s="1170" t="s">
        <v>3430</v>
      </c>
      <c r="O1667" s="1171">
        <v>2.8006569308933353E-8</v>
      </c>
    </row>
    <row r="1668" spans="1:15" hidden="1">
      <c r="A1668" s="1159" t="s">
        <v>4346</v>
      </c>
      <c r="B1668" s="1159" t="s">
        <v>2444</v>
      </c>
      <c r="C1668" s="1159" t="s">
        <v>3261</v>
      </c>
      <c r="D1668" s="1159" t="s">
        <v>2444</v>
      </c>
      <c r="E1668" s="1159" t="s">
        <v>3329</v>
      </c>
      <c r="F1668" s="1159" t="s">
        <v>1000</v>
      </c>
      <c r="G1668" s="1165">
        <v>3609.4239582291698</v>
      </c>
      <c r="H1668" s="1172"/>
      <c r="I1668" s="1159" t="s">
        <v>3352</v>
      </c>
      <c r="J1668" s="1166"/>
      <c r="K1668" s="1167"/>
      <c r="L1668" s="1168">
        <v>397</v>
      </c>
      <c r="M1668" s="1169" t="s">
        <v>3430</v>
      </c>
      <c r="N1668" s="1170" t="s">
        <v>3430</v>
      </c>
      <c r="O1668" s="1171">
        <v>2.4793970241040196E-8</v>
      </c>
    </row>
    <row r="1669" spans="1:15" hidden="1">
      <c r="A1669" s="1159" t="s">
        <v>4346</v>
      </c>
      <c r="B1669" s="1159" t="s">
        <v>2444</v>
      </c>
      <c r="C1669" s="1159" t="s">
        <v>3261</v>
      </c>
      <c r="D1669" s="1159" t="s">
        <v>2444</v>
      </c>
      <c r="E1669" s="1159" t="s">
        <v>3329</v>
      </c>
      <c r="F1669" s="1159" t="s">
        <v>991</v>
      </c>
      <c r="G1669" s="1165">
        <v>54141.359375</v>
      </c>
      <c r="H1669" s="1172"/>
      <c r="I1669" s="1159" t="s">
        <v>3352</v>
      </c>
      <c r="J1669" s="1166"/>
      <c r="K1669" s="1167"/>
      <c r="L1669" s="1168">
        <v>6.57</v>
      </c>
      <c r="M1669" s="1169" t="s">
        <v>3430</v>
      </c>
      <c r="N1669" s="1170" t="s">
        <v>3430</v>
      </c>
      <c r="O1669" s="1171">
        <v>6.1547752325567427E-9</v>
      </c>
    </row>
    <row r="1670" spans="1:15" hidden="1">
      <c r="A1670" s="1159" t="s">
        <v>4347</v>
      </c>
      <c r="B1670" s="1159" t="s">
        <v>2445</v>
      </c>
      <c r="C1670" s="1159" t="s">
        <v>3262</v>
      </c>
      <c r="D1670" s="1159" t="s">
        <v>2445</v>
      </c>
      <c r="E1670" s="1159" t="s">
        <v>3329</v>
      </c>
      <c r="F1670" s="1159" t="s">
        <v>3431</v>
      </c>
      <c r="G1670" s="1165">
        <v>769673.993065104</v>
      </c>
      <c r="H1670" s="1159"/>
      <c r="I1670" s="1159" t="s">
        <v>3352</v>
      </c>
      <c r="J1670" s="1166"/>
      <c r="K1670" s="1167">
        <v>6.8100000000000002E-7</v>
      </c>
      <c r="L1670" s="1168">
        <v>2530</v>
      </c>
      <c r="M1670" s="1169" t="s">
        <v>3430</v>
      </c>
      <c r="N1670" s="1170">
        <v>8.8692468173558733E-8</v>
      </c>
      <c r="O1670" s="1171">
        <v>3.3693413007288326E-5</v>
      </c>
    </row>
    <row r="1671" spans="1:15" hidden="1">
      <c r="A1671" s="1159" t="s">
        <v>4347</v>
      </c>
      <c r="B1671" s="1159" t="s">
        <v>2445</v>
      </c>
      <c r="C1671" s="1159" t="s">
        <v>3262</v>
      </c>
      <c r="D1671" s="1159" t="s">
        <v>2445</v>
      </c>
      <c r="E1671" s="1159" t="s">
        <v>3329</v>
      </c>
      <c r="F1671" s="1159" t="s">
        <v>991</v>
      </c>
      <c r="G1671" s="1165">
        <v>195994.40104166701</v>
      </c>
      <c r="H1671" s="1159"/>
      <c r="I1671" s="1159" t="s">
        <v>3352</v>
      </c>
      <c r="J1671" s="1166"/>
      <c r="K1671" s="1167">
        <v>2.0999999999999998E-6</v>
      </c>
      <c r="L1671" s="1168">
        <v>1440</v>
      </c>
      <c r="M1671" s="1169" t="s">
        <v>3430</v>
      </c>
      <c r="N1671" s="1170">
        <v>6.9645935532742394E-8</v>
      </c>
      <c r="O1671" s="1171">
        <v>4.8834172088502511E-6</v>
      </c>
    </row>
    <row r="1672" spans="1:15" hidden="1">
      <c r="A1672" s="1159" t="s">
        <v>4347</v>
      </c>
      <c r="B1672" s="1159" t="s">
        <v>2445</v>
      </c>
      <c r="C1672" s="1159" t="s">
        <v>3262</v>
      </c>
      <c r="D1672" s="1159" t="s">
        <v>2445</v>
      </c>
      <c r="E1672" s="1159" t="s">
        <v>3329</v>
      </c>
      <c r="F1672" s="1159" t="s">
        <v>1000</v>
      </c>
      <c r="G1672" s="1165">
        <v>13066.2934034635</v>
      </c>
      <c r="H1672" s="1159"/>
      <c r="I1672" s="1159" t="s">
        <v>3352</v>
      </c>
      <c r="J1672" s="1166"/>
      <c r="K1672" s="1167">
        <v>3.18E-6</v>
      </c>
      <c r="L1672" s="1168">
        <v>11800</v>
      </c>
      <c r="M1672" s="1169" t="s">
        <v>3430</v>
      </c>
      <c r="N1672" s="1170">
        <v>7.0309230160553487E-9</v>
      </c>
      <c r="O1672" s="1171">
        <v>2.6677927346044908E-6</v>
      </c>
    </row>
    <row r="1673" spans="1:15" hidden="1">
      <c r="A1673" s="1159" t="s">
        <v>4348</v>
      </c>
      <c r="B1673" s="1159" t="s">
        <v>2446</v>
      </c>
      <c r="C1673" s="1159" t="s">
        <v>3263</v>
      </c>
      <c r="D1673" s="1159" t="s">
        <v>2446</v>
      </c>
      <c r="E1673" s="1159" t="s">
        <v>3329</v>
      </c>
      <c r="F1673" s="1159" t="s">
        <v>1000</v>
      </c>
      <c r="G1673" s="1165">
        <v>22864.0134088021</v>
      </c>
      <c r="H1673" s="1159"/>
      <c r="I1673" s="1159" t="s">
        <v>3352</v>
      </c>
      <c r="J1673" s="1166"/>
      <c r="K1673" s="1167">
        <v>1.65E-3</v>
      </c>
      <c r="L1673" s="1168">
        <v>2210000</v>
      </c>
      <c r="M1673" s="1169" t="s">
        <v>3430</v>
      </c>
      <c r="N1673" s="1170">
        <v>6.3836523425764496E-6</v>
      </c>
      <c r="O1673" s="1171">
        <v>8.7430389256381875E-4</v>
      </c>
    </row>
    <row r="1674" spans="1:15" hidden="1">
      <c r="A1674" s="1159" t="s">
        <v>4348</v>
      </c>
      <c r="B1674" s="1159" t="s">
        <v>2446</v>
      </c>
      <c r="C1674" s="1159" t="s">
        <v>3263</v>
      </c>
      <c r="D1674" s="1159" t="s">
        <v>2446</v>
      </c>
      <c r="E1674" s="1159" t="s">
        <v>3329</v>
      </c>
      <c r="F1674" s="1159" t="s">
        <v>3431</v>
      </c>
      <c r="G1674" s="1165">
        <v>457280.26821203099</v>
      </c>
      <c r="H1674" s="1159"/>
      <c r="I1674" s="1159" t="s">
        <v>3352</v>
      </c>
      <c r="J1674" s="1166"/>
      <c r="K1674" s="1167">
        <v>4.1600000000000002E-5</v>
      </c>
      <c r="L1674" s="1168">
        <v>53700</v>
      </c>
      <c r="M1674" s="1169" t="s">
        <v>3430</v>
      </c>
      <c r="N1674" s="1170">
        <v>3.2189083329949147E-6</v>
      </c>
      <c r="O1674" s="1171">
        <v>4.2488795506219137E-4</v>
      </c>
    </row>
    <row r="1675" spans="1:15" hidden="1">
      <c r="A1675" s="1159" t="s">
        <v>4348</v>
      </c>
      <c r="B1675" s="1159" t="s">
        <v>2446</v>
      </c>
      <c r="C1675" s="1159" t="s">
        <v>3263</v>
      </c>
      <c r="D1675" s="1159" t="s">
        <v>2446</v>
      </c>
      <c r="E1675" s="1159" t="s">
        <v>3329</v>
      </c>
      <c r="F1675" s="1159" t="s">
        <v>991</v>
      </c>
      <c r="G1675" s="1165">
        <v>342960.20113927103</v>
      </c>
      <c r="H1675" s="1159"/>
      <c r="I1675" s="1159" t="s">
        <v>3352</v>
      </c>
      <c r="J1675" s="1166"/>
      <c r="K1675" s="1167">
        <v>6.1699999999999995E-5</v>
      </c>
      <c r="L1675" s="1168">
        <v>1080</v>
      </c>
      <c r="M1675" s="1169" t="s">
        <v>3430</v>
      </c>
      <c r="N1675" s="1170">
        <v>3.5806486322298279E-6</v>
      </c>
      <c r="O1675" s="1171">
        <v>6.4089244614628259E-6</v>
      </c>
    </row>
    <row r="1676" spans="1:15" hidden="1">
      <c r="A1676" s="1159" t="s">
        <v>4349</v>
      </c>
      <c r="B1676" s="1159" t="s">
        <v>2447</v>
      </c>
      <c r="C1676" s="1159" t="s">
        <v>3264</v>
      </c>
      <c r="D1676" s="1159" t="s">
        <v>2447</v>
      </c>
      <c r="E1676" s="1159" t="s">
        <v>3329</v>
      </c>
      <c r="F1676" s="1159" t="s">
        <v>3431</v>
      </c>
      <c r="G1676" s="1165">
        <v>2253720.4131317702</v>
      </c>
      <c r="H1676" s="1172"/>
      <c r="I1676" s="1159" t="s">
        <v>3352</v>
      </c>
      <c r="J1676" s="1166"/>
      <c r="K1676" s="1167"/>
      <c r="L1676" s="1168">
        <v>489</v>
      </c>
      <c r="M1676" s="1169" t="s">
        <v>3430</v>
      </c>
      <c r="N1676" s="1170" t="s">
        <v>3430</v>
      </c>
      <c r="O1676" s="1171">
        <v>1.9068940761421483E-5</v>
      </c>
    </row>
    <row r="1677" spans="1:15" hidden="1">
      <c r="A1677" s="1159" t="s">
        <v>4349</v>
      </c>
      <c r="B1677" s="1159" t="s">
        <v>2447</v>
      </c>
      <c r="C1677" s="1159" t="s">
        <v>3264</v>
      </c>
      <c r="D1677" s="1159" t="s">
        <v>2447</v>
      </c>
      <c r="E1677" s="1159" t="s">
        <v>3329</v>
      </c>
      <c r="F1677" s="1159" t="s">
        <v>991</v>
      </c>
      <c r="G1677" s="1165">
        <v>494440.52924374997</v>
      </c>
      <c r="H1677" s="1172"/>
      <c r="I1677" s="1159" t="s">
        <v>3352</v>
      </c>
      <c r="J1677" s="1166"/>
      <c r="K1677" s="1167"/>
      <c r="L1677" s="1168">
        <v>254</v>
      </c>
      <c r="M1677" s="1169" t="s">
        <v>3430</v>
      </c>
      <c r="N1677" s="1170" t="s">
        <v>3430</v>
      </c>
      <c r="O1677" s="1171">
        <v>2.1730286455356787E-6</v>
      </c>
    </row>
    <row r="1678" spans="1:15" hidden="1">
      <c r="A1678" s="1159" t="s">
        <v>4349</v>
      </c>
      <c r="B1678" s="1159" t="s">
        <v>2447</v>
      </c>
      <c r="C1678" s="1159" t="s">
        <v>3264</v>
      </c>
      <c r="D1678" s="1159" t="s">
        <v>2447</v>
      </c>
      <c r="E1678" s="1159" t="s">
        <v>3329</v>
      </c>
      <c r="F1678" s="1159" t="s">
        <v>1000</v>
      </c>
      <c r="G1678" s="1165">
        <v>32962.701950781302</v>
      </c>
      <c r="H1678" s="1172"/>
      <c r="I1678" s="1159" t="s">
        <v>3352</v>
      </c>
      <c r="J1678" s="1166"/>
      <c r="K1678" s="1167"/>
      <c r="L1678" s="1168">
        <v>3050</v>
      </c>
      <c r="M1678" s="1169" t="s">
        <v>3430</v>
      </c>
      <c r="N1678" s="1170" t="s">
        <v>3430</v>
      </c>
      <c r="O1678" s="1171">
        <v>1.7395636139434893E-6</v>
      </c>
    </row>
    <row r="1679" spans="1:15" hidden="1">
      <c r="A1679" s="1159" t="s">
        <v>4350</v>
      </c>
      <c r="B1679" s="1159" t="s">
        <v>2448</v>
      </c>
      <c r="C1679" s="1159" t="s">
        <v>3265</v>
      </c>
      <c r="D1679" s="1159" t="s">
        <v>2448</v>
      </c>
      <c r="E1679" s="1159" t="s">
        <v>3329</v>
      </c>
      <c r="F1679" s="1159" t="s">
        <v>3431</v>
      </c>
      <c r="G1679" s="1165">
        <v>21202604.191506799</v>
      </c>
      <c r="H1679" s="1159"/>
      <c r="I1679" s="1159" t="s">
        <v>3352</v>
      </c>
      <c r="J1679" s="1166"/>
      <c r="K1679" s="1167"/>
      <c r="L1679" s="1168">
        <v>53600</v>
      </c>
      <c r="M1679" s="1169" t="s">
        <v>3430</v>
      </c>
      <c r="N1679" s="1170" t="s">
        <v>3430</v>
      </c>
      <c r="O1679" s="1171">
        <v>1.9663991049612202E-2</v>
      </c>
    </row>
    <row r="1680" spans="1:15" hidden="1">
      <c r="A1680" s="1159" t="s">
        <v>4350</v>
      </c>
      <c r="B1680" s="1159" t="s">
        <v>2448</v>
      </c>
      <c r="C1680" s="1159" t="s">
        <v>3265</v>
      </c>
      <c r="D1680" s="1159" t="s">
        <v>2448</v>
      </c>
      <c r="E1680" s="1159" t="s">
        <v>3329</v>
      </c>
      <c r="F1680" s="1159" t="s">
        <v>1000</v>
      </c>
      <c r="G1680" s="1165">
        <v>289669.91919937503</v>
      </c>
      <c r="H1680" s="1159"/>
      <c r="I1680" s="1159" t="s">
        <v>3352</v>
      </c>
      <c r="J1680" s="1166"/>
      <c r="K1680" s="1167"/>
      <c r="L1680" s="1168">
        <v>474000</v>
      </c>
      <c r="M1680" s="1169" t="s">
        <v>3430</v>
      </c>
      <c r="N1680" s="1170" t="s">
        <v>3430</v>
      </c>
      <c r="O1680" s="1171">
        <v>2.3757427466065107E-3</v>
      </c>
    </row>
    <row r="1681" spans="1:15" hidden="1">
      <c r="A1681" s="1159" t="s">
        <v>4350</v>
      </c>
      <c r="B1681" s="1159" t="s">
        <v>2448</v>
      </c>
      <c r="C1681" s="1159" t="s">
        <v>3265</v>
      </c>
      <c r="D1681" s="1159" t="s">
        <v>2448</v>
      </c>
      <c r="E1681" s="1159" t="s">
        <v>3329</v>
      </c>
      <c r="F1681" s="1159" t="s">
        <v>991</v>
      </c>
      <c r="G1681" s="1165">
        <v>4345048.7879737001</v>
      </c>
      <c r="H1681" s="1159"/>
      <c r="I1681" s="1159" t="s">
        <v>3352</v>
      </c>
      <c r="J1681" s="1166"/>
      <c r="K1681" s="1167"/>
      <c r="L1681" s="1168">
        <v>29700</v>
      </c>
      <c r="M1681" s="1169" t="s">
        <v>3430</v>
      </c>
      <c r="N1681" s="1170" t="s">
        <v>3430</v>
      </c>
      <c r="O1681" s="1171">
        <v>2.2328974548714718E-3</v>
      </c>
    </row>
    <row r="1682" spans="1:15" hidden="1">
      <c r="A1682" s="1159" t="s">
        <v>4351</v>
      </c>
      <c r="B1682" s="1159" t="s">
        <v>2449</v>
      </c>
      <c r="C1682" s="1159" t="s">
        <v>3266</v>
      </c>
      <c r="D1682" s="1159" t="s">
        <v>2449</v>
      </c>
      <c r="E1682" s="1159" t="s">
        <v>3329</v>
      </c>
      <c r="F1682" s="1159" t="s">
        <v>3431</v>
      </c>
      <c r="G1682" s="1165">
        <v>337338.415169271</v>
      </c>
      <c r="H1682" s="1159"/>
      <c r="I1682" s="1159" t="s">
        <v>3352</v>
      </c>
      <c r="J1682" s="1166"/>
      <c r="K1682" s="1167">
        <v>1.0200000000000001E-5</v>
      </c>
      <c r="L1682" s="1168">
        <v>2650</v>
      </c>
      <c r="M1682" s="1169" t="s">
        <v>3430</v>
      </c>
      <c r="N1682" s="1170">
        <v>5.8223564352918302E-7</v>
      </c>
      <c r="O1682" s="1171">
        <v>1.5467828434144868E-5</v>
      </c>
    </row>
    <row r="1683" spans="1:15" hidden="1">
      <c r="A1683" s="1159" t="s">
        <v>4351</v>
      </c>
      <c r="B1683" s="1159" t="s">
        <v>2449</v>
      </c>
      <c r="C1683" s="1159" t="s">
        <v>3266</v>
      </c>
      <c r="D1683" s="1159" t="s">
        <v>2449</v>
      </c>
      <c r="E1683" s="1159" t="s">
        <v>3329</v>
      </c>
      <c r="F1683" s="1159" t="s">
        <v>1000</v>
      </c>
      <c r="G1683" s="1165">
        <v>4558.6272321093802</v>
      </c>
      <c r="H1683" s="1159"/>
      <c r="I1683" s="1159" t="s">
        <v>3352</v>
      </c>
      <c r="J1683" s="1166"/>
      <c r="K1683" s="1167">
        <v>2.43E-4</v>
      </c>
      <c r="L1683" s="1168">
        <v>64600</v>
      </c>
      <c r="M1683" s="1169" t="s">
        <v>3430</v>
      </c>
      <c r="N1683" s="1170">
        <v>1.8744470241183512E-7</v>
      </c>
      <c r="O1683" s="1171">
        <v>5.0954702542884711E-6</v>
      </c>
    </row>
    <row r="1684" spans="1:15" hidden="1">
      <c r="A1684" s="1159" t="s">
        <v>4351</v>
      </c>
      <c r="B1684" s="1159" t="s">
        <v>2449</v>
      </c>
      <c r="C1684" s="1159" t="s">
        <v>3266</v>
      </c>
      <c r="D1684" s="1159" t="s">
        <v>2449</v>
      </c>
      <c r="E1684" s="1159" t="s">
        <v>3329</v>
      </c>
      <c r="F1684" s="1159" t="s">
        <v>991</v>
      </c>
      <c r="G1684" s="1165">
        <v>68379.408482812505</v>
      </c>
      <c r="H1684" s="1159"/>
      <c r="I1684" s="1159" t="s">
        <v>3352</v>
      </c>
      <c r="J1684" s="1166"/>
      <c r="K1684" s="1167">
        <v>7.7200000000000006E-5</v>
      </c>
      <c r="L1684" s="1168">
        <v>2470</v>
      </c>
      <c r="M1684" s="1169" t="s">
        <v>3430</v>
      </c>
      <c r="N1684" s="1170">
        <v>8.9325500163220106E-7</v>
      </c>
      <c r="O1684" s="1171">
        <v>2.9224020576567037E-6</v>
      </c>
    </row>
    <row r="1685" spans="1:15" hidden="1">
      <c r="A1685" s="1159" t="s">
        <v>4352</v>
      </c>
      <c r="B1685" s="1159" t="s">
        <v>4353</v>
      </c>
      <c r="C1685" s="1159"/>
      <c r="D1685" s="1159"/>
      <c r="E1685" s="1159"/>
      <c r="F1685" s="1159" t="s">
        <v>991</v>
      </c>
      <c r="G1685" s="1165">
        <v>1296748082.7299399</v>
      </c>
      <c r="H1685" s="1159"/>
      <c r="I1685" s="1159"/>
      <c r="J1685" s="1166"/>
      <c r="K1685" s="1167"/>
      <c r="L1685" s="1168"/>
      <c r="M1685" s="1169" t="s">
        <v>3430</v>
      </c>
      <c r="N1685" s="1170" t="s">
        <v>3430</v>
      </c>
      <c r="O1685" s="1171" t="s">
        <v>3430</v>
      </c>
    </row>
    <row r="1686" spans="1:15" hidden="1">
      <c r="A1686" s="1159" t="s">
        <v>4354</v>
      </c>
      <c r="B1686" s="1159" t="s">
        <v>2821</v>
      </c>
      <c r="C1686" s="1159" t="s">
        <v>3267</v>
      </c>
      <c r="D1686" s="1159" t="s">
        <v>2821</v>
      </c>
      <c r="E1686" s="1159"/>
      <c r="F1686" s="1159" t="s">
        <v>991</v>
      </c>
      <c r="G1686" s="1165">
        <v>78957053.521030501</v>
      </c>
      <c r="H1686" s="1159"/>
      <c r="I1686" s="1159"/>
      <c r="J1686" s="1166"/>
      <c r="K1686" s="1167"/>
      <c r="L1686" s="1168">
        <v>1.1299999999999999E-2</v>
      </c>
      <c r="M1686" s="1169" t="s">
        <v>3430</v>
      </c>
      <c r="N1686" s="1170" t="s">
        <v>3430</v>
      </c>
      <c r="O1686" s="1171">
        <v>1.5437858245044372E-8</v>
      </c>
    </row>
    <row r="1687" spans="1:15" hidden="1">
      <c r="A1687" s="1159" t="s">
        <v>4355</v>
      </c>
      <c r="B1687" s="1159" t="s">
        <v>4356</v>
      </c>
      <c r="C1687" s="1159"/>
      <c r="D1687" s="1159"/>
      <c r="E1687" s="1159"/>
      <c r="F1687" s="1159" t="s">
        <v>991</v>
      </c>
      <c r="G1687" s="1165">
        <v>2716884.6206801399</v>
      </c>
      <c r="H1687" s="1159"/>
      <c r="I1687" s="1159"/>
      <c r="J1687" s="1166"/>
      <c r="K1687" s="1167"/>
      <c r="L1687" s="1168"/>
      <c r="M1687" s="1169" t="s">
        <v>3430</v>
      </c>
      <c r="N1687" s="1170" t="s">
        <v>3430</v>
      </c>
      <c r="O1687" s="1171" t="s">
        <v>3430</v>
      </c>
    </row>
    <row r="1688" spans="1:15" hidden="1">
      <c r="A1688" s="1159" t="s">
        <v>4357</v>
      </c>
      <c r="B1688" s="1159" t="s">
        <v>2847</v>
      </c>
      <c r="C1688" s="1159"/>
      <c r="D1688" s="1159"/>
      <c r="E1688" s="1159"/>
      <c r="F1688" s="1159" t="s">
        <v>991</v>
      </c>
      <c r="G1688" s="1165">
        <v>90363352.814607903</v>
      </c>
      <c r="H1688" s="1159"/>
      <c r="I1688" s="1159"/>
      <c r="J1688" s="1166"/>
      <c r="K1688" s="1167"/>
      <c r="L1688" s="1168"/>
      <c r="M1688" s="1169" t="s">
        <v>3430</v>
      </c>
      <c r="N1688" s="1170" t="s">
        <v>3430</v>
      </c>
      <c r="O1688" s="1171" t="s">
        <v>3430</v>
      </c>
    </row>
    <row r="1689" spans="1:15" hidden="1">
      <c r="A1689" s="1159" t="s">
        <v>3736</v>
      </c>
      <c r="B1689" s="1159" t="s">
        <v>2450</v>
      </c>
      <c r="C1689" s="1159" t="s">
        <v>2450</v>
      </c>
      <c r="D1689" s="1159" t="s">
        <v>2450</v>
      </c>
      <c r="E1689" s="1159"/>
      <c r="F1689" s="1159" t="s">
        <v>991</v>
      </c>
      <c r="G1689" s="1165">
        <v>561439369.61899602</v>
      </c>
      <c r="H1689" s="1159"/>
      <c r="I1689" s="1159"/>
      <c r="J1689" s="1166">
        <v>3.2599999999999998E-7</v>
      </c>
      <c r="K1689" s="1167">
        <v>1.2300000000000001E-6</v>
      </c>
      <c r="L1689" s="1168">
        <v>0.72299999999999998</v>
      </c>
      <c r="M1689" s="1169">
        <v>5.4288734377459791E-4</v>
      </c>
      <c r="N1689" s="1170">
        <v>1.1685324881750276E-4</v>
      </c>
      <c r="O1689" s="1171">
        <v>3.3294285359199892E-11</v>
      </c>
    </row>
    <row r="1690" spans="1:15" hidden="1">
      <c r="A1690" s="1159" t="s">
        <v>3736</v>
      </c>
      <c r="B1690" s="1159" t="s">
        <v>2755</v>
      </c>
      <c r="C1690" s="1159"/>
      <c r="D1690" s="1159" t="s">
        <v>2450</v>
      </c>
      <c r="E1690" s="1159"/>
      <c r="F1690" s="1159" t="s">
        <v>1000</v>
      </c>
      <c r="G1690" s="1165">
        <v>147885.00860486599</v>
      </c>
      <c r="H1690" s="1159"/>
      <c r="I1690" s="1159"/>
      <c r="J1690" s="1166">
        <v>5.4899999999999995E-7</v>
      </c>
      <c r="K1690" s="1167">
        <v>1.28E-6</v>
      </c>
      <c r="L1690" s="1168">
        <v>607</v>
      </c>
      <c r="M1690" s="1169">
        <v>2.4081622780089917E-7</v>
      </c>
      <c r="N1690" s="1170">
        <v>3.2030737424959675E-8</v>
      </c>
      <c r="O1690" s="1171">
        <v>9.9229469015332142E-11</v>
      </c>
    </row>
    <row r="1691" spans="1:15" hidden="1">
      <c r="A1691" s="1159" t="s">
        <v>4358</v>
      </c>
      <c r="B1691" s="1159" t="s">
        <v>2756</v>
      </c>
      <c r="C1691" s="1159"/>
      <c r="D1691" s="1159"/>
      <c r="E1691" s="1159" t="s">
        <v>3319</v>
      </c>
      <c r="F1691" s="1159" t="s">
        <v>991</v>
      </c>
      <c r="G1691" s="1165">
        <v>589657.46208362002</v>
      </c>
      <c r="H1691" s="1159"/>
      <c r="I1691" s="1159" t="s">
        <v>3352</v>
      </c>
      <c r="J1691" s="1166"/>
      <c r="K1691" s="1167"/>
      <c r="L1691" s="1168"/>
      <c r="M1691" s="1169" t="s">
        <v>3430</v>
      </c>
      <c r="N1691" s="1170" t="s">
        <v>3430</v>
      </c>
      <c r="O1691" s="1171" t="s">
        <v>3430</v>
      </c>
    </row>
    <row r="1692" spans="1:15" hidden="1">
      <c r="A1692" s="1159" t="s">
        <v>4358</v>
      </c>
      <c r="B1692" s="1159" t="s">
        <v>2756</v>
      </c>
      <c r="C1692" s="1159"/>
      <c r="D1692" s="1159"/>
      <c r="E1692" s="1159" t="s">
        <v>3319</v>
      </c>
      <c r="F1692" s="1159" t="s">
        <v>1000</v>
      </c>
      <c r="G1692" s="1165">
        <v>39310.497473932301</v>
      </c>
      <c r="H1692" s="1159"/>
      <c r="I1692" s="1159" t="s">
        <v>3352</v>
      </c>
      <c r="J1692" s="1166"/>
      <c r="K1692" s="1167"/>
      <c r="L1692" s="1168"/>
      <c r="M1692" s="1169" t="s">
        <v>3430</v>
      </c>
      <c r="N1692" s="1170" t="s">
        <v>3430</v>
      </c>
      <c r="O1692" s="1171" t="s">
        <v>3430</v>
      </c>
    </row>
    <row r="1693" spans="1:15" hidden="1">
      <c r="A1693" s="1159" t="s">
        <v>4358</v>
      </c>
      <c r="B1693" s="1159" t="s">
        <v>2756</v>
      </c>
      <c r="C1693" s="1159"/>
      <c r="D1693" s="1159"/>
      <c r="E1693" s="1159" t="s">
        <v>3319</v>
      </c>
      <c r="F1693" s="1159" t="s">
        <v>3431</v>
      </c>
      <c r="G1693" s="1165">
        <v>786209.94944164099</v>
      </c>
      <c r="H1693" s="1159"/>
      <c r="I1693" s="1159" t="s">
        <v>3352</v>
      </c>
      <c r="J1693" s="1166"/>
      <c r="K1693" s="1167"/>
      <c r="L1693" s="1168"/>
      <c r="M1693" s="1169" t="s">
        <v>3430</v>
      </c>
      <c r="N1693" s="1170" t="s">
        <v>3430</v>
      </c>
      <c r="O1693" s="1171" t="s">
        <v>3430</v>
      </c>
    </row>
    <row r="1694" spans="1:15" hidden="1">
      <c r="A1694" s="1159" t="s">
        <v>3901</v>
      </c>
      <c r="B1694" s="1159" t="s">
        <v>2757</v>
      </c>
      <c r="C1694" s="1159"/>
      <c r="D1694" s="1159" t="s">
        <v>325</v>
      </c>
      <c r="E1694" s="1159"/>
      <c r="F1694" s="1159" t="s">
        <v>3431</v>
      </c>
      <c r="G1694" s="1165">
        <v>1589443.4935580399</v>
      </c>
      <c r="H1694" s="1159" t="s">
        <v>3903</v>
      </c>
      <c r="I1694" s="1159"/>
      <c r="J1694" s="1166"/>
      <c r="K1694" s="1167">
        <v>4.5499999999999998E-7</v>
      </c>
      <c r="L1694" s="1168">
        <v>29200</v>
      </c>
      <c r="M1694" s="1169" t="s">
        <v>3430</v>
      </c>
      <c r="N1694" s="1170">
        <v>1.2237404235871546E-7</v>
      </c>
      <c r="O1694" s="1171">
        <v>8.0305560280874444E-4</v>
      </c>
    </row>
    <row r="1695" spans="1:15" hidden="1">
      <c r="A1695" s="1159" t="s">
        <v>3901</v>
      </c>
      <c r="B1695" s="1159" t="s">
        <v>2757</v>
      </c>
      <c r="C1695" s="1159"/>
      <c r="D1695" s="1159" t="s">
        <v>325</v>
      </c>
      <c r="E1695" s="1159"/>
      <c r="F1695" s="1159" t="s">
        <v>991</v>
      </c>
      <c r="G1695" s="1165">
        <v>283829.19527822197</v>
      </c>
      <c r="H1695" s="1159" t="s">
        <v>3903</v>
      </c>
      <c r="I1695" s="1159"/>
      <c r="J1695" s="1166"/>
      <c r="K1695" s="1167">
        <v>1.34E-5</v>
      </c>
      <c r="L1695" s="1168">
        <v>23200</v>
      </c>
      <c r="M1695" s="1169" t="s">
        <v>3430</v>
      </c>
      <c r="N1695" s="1170">
        <v>6.4356835463374819E-7</v>
      </c>
      <c r="O1695" s="1171">
        <v>1.1393646028108431E-4</v>
      </c>
    </row>
    <row r="1696" spans="1:15" hidden="1">
      <c r="A1696" s="1159" t="s">
        <v>3901</v>
      </c>
      <c r="B1696" s="1159" t="s">
        <v>2757</v>
      </c>
      <c r="C1696" s="1159"/>
      <c r="D1696" s="1159" t="s">
        <v>325</v>
      </c>
      <c r="E1696" s="1159"/>
      <c r="F1696" s="1159" t="s">
        <v>1000</v>
      </c>
      <c r="G1696" s="1165">
        <v>18921.946351881401</v>
      </c>
      <c r="H1696" s="1159" t="s">
        <v>3903</v>
      </c>
      <c r="I1696" s="1159"/>
      <c r="J1696" s="1166"/>
      <c r="K1696" s="1167">
        <v>8.6300000000000004E-7</v>
      </c>
      <c r="L1696" s="1168">
        <v>55200</v>
      </c>
      <c r="M1696" s="1169" t="s">
        <v>3430</v>
      </c>
      <c r="N1696" s="1170">
        <v>2.7631815425319546E-9</v>
      </c>
      <c r="O1696" s="1171">
        <v>1.8072679906654692E-5</v>
      </c>
    </row>
    <row r="1697" spans="1:15" hidden="1">
      <c r="A1697" s="1159" t="s">
        <v>4359</v>
      </c>
      <c r="B1697" s="1159" t="s">
        <v>2822</v>
      </c>
      <c r="C1697" s="1159" t="s">
        <v>3268</v>
      </c>
      <c r="D1697" s="1159" t="s">
        <v>2822</v>
      </c>
      <c r="E1697" s="1159" t="s">
        <v>3328</v>
      </c>
      <c r="F1697" s="1159" t="s">
        <v>3431</v>
      </c>
      <c r="G1697" s="1165">
        <v>9005900.3307006806</v>
      </c>
      <c r="H1697" s="1159"/>
      <c r="I1697" s="1159"/>
      <c r="J1697" s="1166"/>
      <c r="K1697" s="1167"/>
      <c r="L1697" s="1168">
        <v>68.8</v>
      </c>
      <c r="M1697" s="1169" t="s">
        <v>3430</v>
      </c>
      <c r="N1697" s="1170" t="s">
        <v>3430</v>
      </c>
      <c r="O1697" s="1171">
        <v>1.0720949409001614E-5</v>
      </c>
    </row>
    <row r="1698" spans="1:15" hidden="1">
      <c r="A1698" s="1159" t="s">
        <v>4360</v>
      </c>
      <c r="B1698" s="1159" t="s">
        <v>2451</v>
      </c>
      <c r="C1698" s="1159" t="s">
        <v>3269</v>
      </c>
      <c r="D1698" s="1159" t="s">
        <v>2451</v>
      </c>
      <c r="E1698" s="1159" t="s">
        <v>3329</v>
      </c>
      <c r="F1698" s="1159" t="s">
        <v>1000</v>
      </c>
      <c r="G1698" s="1165">
        <v>4201.5584317708299</v>
      </c>
      <c r="H1698" s="1172"/>
      <c r="I1698" s="1159" t="s">
        <v>3352</v>
      </c>
      <c r="J1698" s="1166"/>
      <c r="K1698" s="1167"/>
      <c r="L1698" s="1168">
        <v>45900</v>
      </c>
      <c r="M1698" s="1169" t="s">
        <v>3430</v>
      </c>
      <c r="N1698" s="1170" t="s">
        <v>3430</v>
      </c>
      <c r="O1698" s="1171">
        <v>3.3368813556446196E-6</v>
      </c>
    </row>
    <row r="1699" spans="1:15" hidden="1">
      <c r="A1699" s="1159" t="s">
        <v>4360</v>
      </c>
      <c r="B1699" s="1159" t="s">
        <v>2451</v>
      </c>
      <c r="C1699" s="1159" t="s">
        <v>3269</v>
      </c>
      <c r="D1699" s="1159" t="s">
        <v>2451</v>
      </c>
      <c r="E1699" s="1159" t="s">
        <v>3329</v>
      </c>
      <c r="F1699" s="1159" t="s">
        <v>991</v>
      </c>
      <c r="G1699" s="1165">
        <v>63023.376473697899</v>
      </c>
      <c r="H1699" s="1172"/>
      <c r="I1699" s="1159" t="s">
        <v>3352</v>
      </c>
      <c r="J1699" s="1166"/>
      <c r="K1699" s="1167"/>
      <c r="L1699" s="1168">
        <v>1850</v>
      </c>
      <c r="M1699" s="1169" t="s">
        <v>3430</v>
      </c>
      <c r="N1699" s="1170" t="s">
        <v>3430</v>
      </c>
      <c r="O1699" s="1171">
        <v>2.0173955907392025E-6</v>
      </c>
    </row>
    <row r="1700" spans="1:15" hidden="1">
      <c r="A1700" s="1159" t="s">
        <v>4360</v>
      </c>
      <c r="B1700" s="1159" t="s">
        <v>2451</v>
      </c>
      <c r="C1700" s="1159" t="s">
        <v>3269</v>
      </c>
      <c r="D1700" s="1159" t="s">
        <v>2451</v>
      </c>
      <c r="E1700" s="1159" t="s">
        <v>3329</v>
      </c>
      <c r="F1700" s="1159" t="s">
        <v>3431</v>
      </c>
      <c r="G1700" s="1165">
        <v>84031.168640104195</v>
      </c>
      <c r="H1700" s="1172"/>
      <c r="I1700" s="1159" t="s">
        <v>3352</v>
      </c>
      <c r="J1700" s="1166"/>
      <c r="K1700" s="1167"/>
      <c r="L1700" s="1168">
        <v>276</v>
      </c>
      <c r="M1700" s="1169" t="s">
        <v>3430</v>
      </c>
      <c r="N1700" s="1170" t="s">
        <v>3430</v>
      </c>
      <c r="O1700" s="1171">
        <v>4.0129814998226179E-7</v>
      </c>
    </row>
    <row r="1701" spans="1:15" hidden="1">
      <c r="A1701" s="1159" t="s">
        <v>3935</v>
      </c>
      <c r="B1701" s="1159" t="s">
        <v>2823</v>
      </c>
      <c r="C1701" s="1159" t="s">
        <v>3270</v>
      </c>
      <c r="D1701" s="1159" t="s">
        <v>2823</v>
      </c>
      <c r="E1701" s="1159"/>
      <c r="F1701" s="1159" t="s">
        <v>991</v>
      </c>
      <c r="G1701" s="1165">
        <v>40644188.943018198</v>
      </c>
      <c r="H1701" s="1159"/>
      <c r="I1701" s="1159"/>
      <c r="J1701" s="1166">
        <v>3.5700000000000002E-8</v>
      </c>
      <c r="K1701" s="1167"/>
      <c r="L1701" s="1168">
        <v>8.8199999999999997E-3</v>
      </c>
      <c r="M1701" s="1169">
        <v>4.303838156471623E-6</v>
      </c>
      <c r="N1701" s="1170" t="s">
        <v>3430</v>
      </c>
      <c r="O1701" s="1171">
        <v>0</v>
      </c>
    </row>
    <row r="1702" spans="1:15" hidden="1">
      <c r="A1702" s="1159" t="s">
        <v>4361</v>
      </c>
      <c r="B1702" s="1159" t="s">
        <v>2452</v>
      </c>
      <c r="C1702" s="1159" t="s">
        <v>3271</v>
      </c>
      <c r="D1702" s="1159" t="s">
        <v>2452</v>
      </c>
      <c r="E1702" s="1159"/>
      <c r="F1702" s="1159" t="s">
        <v>991</v>
      </c>
      <c r="G1702" s="1165">
        <v>28445915.2869321</v>
      </c>
      <c r="H1702" s="1159"/>
      <c r="I1702" s="1159"/>
      <c r="J1702" s="1166"/>
      <c r="K1702" s="1167"/>
      <c r="L1702" s="1168">
        <v>9.3799999999999994E-2</v>
      </c>
      <c r="M1702" s="1169" t="s">
        <v>3430</v>
      </c>
      <c r="N1702" s="1170" t="s">
        <v>3430</v>
      </c>
      <c r="O1702" s="1171">
        <v>4.6167932130363868E-8</v>
      </c>
    </row>
    <row r="1703" spans="1:15" hidden="1">
      <c r="A1703" s="1159" t="s">
        <v>4362</v>
      </c>
      <c r="B1703" s="1159" t="s">
        <v>2453</v>
      </c>
      <c r="C1703" s="1159" t="s">
        <v>3272</v>
      </c>
      <c r="D1703" s="1159" t="s">
        <v>2453</v>
      </c>
      <c r="E1703" s="1159" t="s">
        <v>3329</v>
      </c>
      <c r="F1703" s="1159" t="s">
        <v>1000</v>
      </c>
      <c r="G1703" s="1165">
        <v>30192.418503463501</v>
      </c>
      <c r="H1703" s="1159"/>
      <c r="I1703" s="1159" t="s">
        <v>3352</v>
      </c>
      <c r="J1703" s="1166"/>
      <c r="K1703" s="1167">
        <v>1.4100000000000001E-6</v>
      </c>
      <c r="L1703" s="1168">
        <v>34000</v>
      </c>
      <c r="M1703" s="1169" t="s">
        <v>3430</v>
      </c>
      <c r="N1703" s="1170">
        <v>7.2036040249996603E-9</v>
      </c>
      <c r="O1703" s="1171">
        <v>1.7762107406023647E-5</v>
      </c>
    </row>
    <row r="1704" spans="1:15" hidden="1">
      <c r="A1704" s="1159" t="s">
        <v>4362</v>
      </c>
      <c r="B1704" s="1159" t="s">
        <v>2453</v>
      </c>
      <c r="C1704" s="1159" t="s">
        <v>3272</v>
      </c>
      <c r="D1704" s="1159" t="s">
        <v>2453</v>
      </c>
      <c r="E1704" s="1159" t="s">
        <v>3329</v>
      </c>
      <c r="F1704" s="1159" t="s">
        <v>991</v>
      </c>
      <c r="G1704" s="1165">
        <v>452886.27756249998</v>
      </c>
      <c r="H1704" s="1159"/>
      <c r="I1704" s="1159" t="s">
        <v>3352</v>
      </c>
      <c r="J1704" s="1166"/>
      <c r="K1704" s="1167">
        <v>4.4700000000000002E-7</v>
      </c>
      <c r="L1704" s="1168">
        <v>435</v>
      </c>
      <c r="M1704" s="1169" t="s">
        <v>3430</v>
      </c>
      <c r="N1704" s="1170">
        <v>3.4255436162232344E-8</v>
      </c>
      <c r="O1704" s="1171">
        <v>3.4087573772648089E-6</v>
      </c>
    </row>
    <row r="1705" spans="1:15" hidden="1">
      <c r="A1705" s="1159" t="s">
        <v>4362</v>
      </c>
      <c r="B1705" s="1159" t="s">
        <v>2453</v>
      </c>
      <c r="C1705" s="1159" t="s">
        <v>3272</v>
      </c>
      <c r="D1705" s="1159" t="s">
        <v>2453</v>
      </c>
      <c r="E1705" s="1159" t="s">
        <v>3329</v>
      </c>
      <c r="F1705" s="1159" t="s">
        <v>3431</v>
      </c>
      <c r="G1705" s="1165">
        <v>603848.37005468702</v>
      </c>
      <c r="H1705" s="1159"/>
      <c r="I1705" s="1159" t="s">
        <v>3352</v>
      </c>
      <c r="J1705" s="1166"/>
      <c r="K1705" s="1167">
        <v>6.4300000000000003E-9</v>
      </c>
      <c r="L1705" s="1168">
        <v>155</v>
      </c>
      <c r="M1705" s="1169" t="s">
        <v>3430</v>
      </c>
      <c r="N1705" s="1170">
        <v>6.5700955857630077E-10</v>
      </c>
      <c r="O1705" s="1171">
        <v>1.6194862634512807E-6</v>
      </c>
    </row>
    <row r="1706" spans="1:15" hidden="1">
      <c r="A1706" s="1159" t="s">
        <v>4363</v>
      </c>
      <c r="B1706" s="1159" t="s">
        <v>2758</v>
      </c>
      <c r="C1706" s="1159"/>
      <c r="D1706" s="1159"/>
      <c r="E1706" s="1159" t="s">
        <v>3350</v>
      </c>
      <c r="F1706" s="1159" t="s">
        <v>991</v>
      </c>
      <c r="G1706" s="1165">
        <v>943807.48490364605</v>
      </c>
      <c r="H1706" s="1172"/>
      <c r="I1706" s="1159" t="s">
        <v>3352</v>
      </c>
      <c r="J1706" s="1166"/>
      <c r="K1706" s="1167"/>
      <c r="L1706" s="1168"/>
      <c r="M1706" s="1169" t="s">
        <v>3430</v>
      </c>
      <c r="N1706" s="1170" t="s">
        <v>3430</v>
      </c>
      <c r="O1706" s="1171" t="s">
        <v>3430</v>
      </c>
    </row>
    <row r="1707" spans="1:15" hidden="1">
      <c r="A1707" s="1159" t="s">
        <v>4363</v>
      </c>
      <c r="B1707" s="1159" t="s">
        <v>2758</v>
      </c>
      <c r="C1707" s="1159"/>
      <c r="D1707" s="1159"/>
      <c r="E1707" s="1159" t="s">
        <v>3350</v>
      </c>
      <c r="F1707" s="1159" t="s">
        <v>3431</v>
      </c>
      <c r="G1707" s="1165">
        <v>1258409.9798489599</v>
      </c>
      <c r="H1707" s="1172"/>
      <c r="I1707" s="1159" t="s">
        <v>3352</v>
      </c>
      <c r="J1707" s="1166"/>
      <c r="K1707" s="1167"/>
      <c r="L1707" s="1168"/>
      <c r="M1707" s="1169" t="s">
        <v>3430</v>
      </c>
      <c r="N1707" s="1170" t="s">
        <v>3430</v>
      </c>
      <c r="O1707" s="1171" t="s">
        <v>3430</v>
      </c>
    </row>
    <row r="1708" spans="1:15" hidden="1">
      <c r="A1708" s="1159" t="s">
        <v>4363</v>
      </c>
      <c r="B1708" s="1159" t="s">
        <v>2758</v>
      </c>
      <c r="C1708" s="1159"/>
      <c r="D1708" s="1159"/>
      <c r="E1708" s="1159" t="s">
        <v>3350</v>
      </c>
      <c r="F1708" s="1159" t="s">
        <v>1000</v>
      </c>
      <c r="G1708" s="1165">
        <v>62920.498991145803</v>
      </c>
      <c r="H1708" s="1172"/>
      <c r="I1708" s="1159" t="s">
        <v>3352</v>
      </c>
      <c r="J1708" s="1166"/>
      <c r="K1708" s="1167"/>
      <c r="L1708" s="1168"/>
      <c r="M1708" s="1169" t="s">
        <v>3430</v>
      </c>
      <c r="N1708" s="1170" t="s">
        <v>3430</v>
      </c>
      <c r="O1708" s="1171" t="s">
        <v>3430</v>
      </c>
    </row>
    <row r="1709" spans="1:15" hidden="1">
      <c r="A1709" s="1159" t="s">
        <v>4364</v>
      </c>
      <c r="B1709" s="1159" t="s">
        <v>2759</v>
      </c>
      <c r="C1709" s="1159"/>
      <c r="D1709" s="1159"/>
      <c r="E1709" s="1159" t="s">
        <v>3322</v>
      </c>
      <c r="F1709" s="1159" t="s">
        <v>991</v>
      </c>
      <c r="G1709" s="1165">
        <v>7582.03125</v>
      </c>
      <c r="H1709" s="1172"/>
      <c r="I1709" s="1159" t="s">
        <v>3352</v>
      </c>
      <c r="J1709" s="1166"/>
      <c r="K1709" s="1167"/>
      <c r="L1709" s="1168"/>
      <c r="M1709" s="1169" t="s">
        <v>3430</v>
      </c>
      <c r="N1709" s="1170" t="s">
        <v>3430</v>
      </c>
      <c r="O1709" s="1171" t="s">
        <v>3430</v>
      </c>
    </row>
    <row r="1710" spans="1:15" hidden="1">
      <c r="A1710" s="1159" t="s">
        <v>4364</v>
      </c>
      <c r="B1710" s="1159" t="s">
        <v>2759</v>
      </c>
      <c r="C1710" s="1159"/>
      <c r="D1710" s="1159"/>
      <c r="E1710" s="1159" t="s">
        <v>3322</v>
      </c>
      <c r="F1710" s="1159" t="s">
        <v>3431</v>
      </c>
      <c r="G1710" s="1165">
        <v>10109.375</v>
      </c>
      <c r="H1710" s="1172"/>
      <c r="I1710" s="1159" t="s">
        <v>3352</v>
      </c>
      <c r="J1710" s="1166"/>
      <c r="K1710" s="1167"/>
      <c r="L1710" s="1168"/>
      <c r="M1710" s="1169" t="s">
        <v>3430</v>
      </c>
      <c r="N1710" s="1170" t="s">
        <v>3430</v>
      </c>
      <c r="O1710" s="1171" t="s">
        <v>3430</v>
      </c>
    </row>
    <row r="1711" spans="1:15" hidden="1">
      <c r="A1711" s="1159" t="s">
        <v>4364</v>
      </c>
      <c r="B1711" s="1159" t="s">
        <v>2759</v>
      </c>
      <c r="C1711" s="1159"/>
      <c r="D1711" s="1159"/>
      <c r="E1711" s="1159" t="s">
        <v>3322</v>
      </c>
      <c r="F1711" s="1159" t="s">
        <v>1000</v>
      </c>
      <c r="G1711" s="1165">
        <v>505.46875</v>
      </c>
      <c r="H1711" s="1172"/>
      <c r="I1711" s="1159" t="s">
        <v>3352</v>
      </c>
      <c r="J1711" s="1166"/>
      <c r="K1711" s="1167"/>
      <c r="L1711" s="1168"/>
      <c r="M1711" s="1169" t="s">
        <v>3430</v>
      </c>
      <c r="N1711" s="1170" t="s">
        <v>3430</v>
      </c>
      <c r="O1711" s="1171" t="s">
        <v>3430</v>
      </c>
    </row>
    <row r="1712" spans="1:15" hidden="1">
      <c r="A1712" s="1159" t="s">
        <v>4365</v>
      </c>
      <c r="B1712" s="1159" t="s">
        <v>2454</v>
      </c>
      <c r="C1712" s="1159" t="s">
        <v>3273</v>
      </c>
      <c r="D1712" s="1159" t="s">
        <v>2454</v>
      </c>
      <c r="E1712" s="1159" t="s">
        <v>3329</v>
      </c>
      <c r="F1712" s="1159" t="s">
        <v>3431</v>
      </c>
      <c r="G1712" s="1165">
        <v>1061614.22523219</v>
      </c>
      <c r="H1712" s="1172"/>
      <c r="I1712" s="1159" t="s">
        <v>3352</v>
      </c>
      <c r="J1712" s="1166"/>
      <c r="K1712" s="1167"/>
      <c r="L1712" s="1168">
        <v>863</v>
      </c>
      <c r="M1712" s="1169" t="s">
        <v>3430</v>
      </c>
      <c r="N1712" s="1170" t="s">
        <v>3430</v>
      </c>
      <c r="O1712" s="1171">
        <v>1.5852406382806333E-5</v>
      </c>
    </row>
    <row r="1713" spans="1:15" hidden="1">
      <c r="A1713" s="1159" t="s">
        <v>4365</v>
      </c>
      <c r="B1713" s="1159" t="s">
        <v>2454</v>
      </c>
      <c r="C1713" s="1159" t="s">
        <v>3273</v>
      </c>
      <c r="D1713" s="1159" t="s">
        <v>2454</v>
      </c>
      <c r="E1713" s="1159" t="s">
        <v>3329</v>
      </c>
      <c r="F1713" s="1159" t="s">
        <v>1000</v>
      </c>
      <c r="G1713" s="1165">
        <v>15346.459348046899</v>
      </c>
      <c r="H1713" s="1172"/>
      <c r="I1713" s="1159" t="s">
        <v>3352</v>
      </c>
      <c r="J1713" s="1166"/>
      <c r="K1713" s="1167"/>
      <c r="L1713" s="1168">
        <v>6800</v>
      </c>
      <c r="M1713" s="1169" t="s">
        <v>3430</v>
      </c>
      <c r="N1713" s="1170" t="s">
        <v>3430</v>
      </c>
      <c r="O1713" s="1171">
        <v>1.805655013763904E-6</v>
      </c>
    </row>
    <row r="1714" spans="1:15" hidden="1">
      <c r="A1714" s="1159" t="s">
        <v>4365</v>
      </c>
      <c r="B1714" s="1159" t="s">
        <v>2454</v>
      </c>
      <c r="C1714" s="1159" t="s">
        <v>3273</v>
      </c>
      <c r="D1714" s="1159" t="s">
        <v>2454</v>
      </c>
      <c r="E1714" s="1159" t="s">
        <v>3329</v>
      </c>
      <c r="F1714" s="1159" t="s">
        <v>991</v>
      </c>
      <c r="G1714" s="1165">
        <v>230196.890234297</v>
      </c>
      <c r="H1714" s="1172"/>
      <c r="I1714" s="1159" t="s">
        <v>3352</v>
      </c>
      <c r="J1714" s="1166"/>
      <c r="K1714" s="1167"/>
      <c r="L1714" s="1168">
        <v>339</v>
      </c>
      <c r="M1714" s="1169" t="s">
        <v>3430</v>
      </c>
      <c r="N1714" s="1170" t="s">
        <v>3430</v>
      </c>
      <c r="O1714" s="1171">
        <v>1.3502581978723015E-6</v>
      </c>
    </row>
    <row r="1715" spans="1:15" hidden="1">
      <c r="A1715" s="1159" t="s">
        <v>4366</v>
      </c>
      <c r="B1715" s="1159" t="s">
        <v>2760</v>
      </c>
      <c r="C1715" s="1159"/>
      <c r="D1715" s="1159" t="s">
        <v>2760</v>
      </c>
      <c r="E1715" s="1159" t="s">
        <v>3315</v>
      </c>
      <c r="F1715" s="1159" t="s">
        <v>3431</v>
      </c>
      <c r="G1715" s="1165">
        <v>12691.2637041667</v>
      </c>
      <c r="H1715" s="1159"/>
      <c r="I1715" s="1159" t="s">
        <v>3352</v>
      </c>
      <c r="J1715" s="1166"/>
      <c r="K1715" s="1167">
        <v>3.6799999999999999E-6</v>
      </c>
      <c r="L1715" s="1168">
        <v>41300</v>
      </c>
      <c r="M1715" s="1169" t="s">
        <v>3430</v>
      </c>
      <c r="N1715" s="1170">
        <v>7.9028821109756033E-9</v>
      </c>
      <c r="O1715" s="1171">
        <v>9.0692754403347614E-6</v>
      </c>
    </row>
    <row r="1716" spans="1:15" hidden="1">
      <c r="A1716" s="1159" t="s">
        <v>4366</v>
      </c>
      <c r="B1716" s="1159" t="s">
        <v>2760</v>
      </c>
      <c r="C1716" s="1159"/>
      <c r="D1716" s="1159" t="s">
        <v>2760</v>
      </c>
      <c r="E1716" s="1159" t="s">
        <v>3315</v>
      </c>
      <c r="F1716" s="1159" t="s">
        <v>991</v>
      </c>
      <c r="G1716" s="1165">
        <v>2572.5534536197902</v>
      </c>
      <c r="H1716" s="1159"/>
      <c r="I1716" s="1159" t="s">
        <v>3352</v>
      </c>
      <c r="J1716" s="1166"/>
      <c r="K1716" s="1167">
        <v>1.0499999999999999E-5</v>
      </c>
      <c r="L1716" s="1168">
        <v>35700</v>
      </c>
      <c r="M1716" s="1169" t="s">
        <v>3430</v>
      </c>
      <c r="N1716" s="1170">
        <v>4.5707400577031772E-9</v>
      </c>
      <c r="O1716" s="1171">
        <v>1.589096590025557E-6</v>
      </c>
    </row>
    <row r="1717" spans="1:15" hidden="1">
      <c r="A1717" s="1159" t="s">
        <v>4366</v>
      </c>
      <c r="B1717" s="1159" t="s">
        <v>2760</v>
      </c>
      <c r="C1717" s="1159"/>
      <c r="D1717" s="1159" t="s">
        <v>2760</v>
      </c>
      <c r="E1717" s="1159" t="s">
        <v>3315</v>
      </c>
      <c r="F1717" s="1159" t="s">
        <v>1000</v>
      </c>
      <c r="G1717" s="1165">
        <v>171.503563619792</v>
      </c>
      <c r="H1717" s="1159"/>
      <c r="I1717" s="1159" t="s">
        <v>3352</v>
      </c>
      <c r="J1717" s="1166"/>
      <c r="K1717" s="1167">
        <v>1.15E-5</v>
      </c>
      <c r="L1717" s="1168">
        <v>129000</v>
      </c>
      <c r="M1717" s="1169" t="s">
        <v>3430</v>
      </c>
      <c r="N1717" s="1170">
        <v>3.337365757296579E-10</v>
      </c>
      <c r="O1717" s="1171">
        <v>3.8280758201167253E-7</v>
      </c>
    </row>
    <row r="1718" spans="1:15" hidden="1">
      <c r="A1718" s="1159" t="s">
        <v>4367</v>
      </c>
      <c r="B1718" s="1159" t="s">
        <v>2455</v>
      </c>
      <c r="C1718" s="1159" t="s">
        <v>3274</v>
      </c>
      <c r="D1718" s="1159" t="s">
        <v>2455</v>
      </c>
      <c r="E1718" s="1159" t="s">
        <v>3329</v>
      </c>
      <c r="F1718" s="1159" t="s">
        <v>1000</v>
      </c>
      <c r="G1718" s="1165">
        <v>14915.660577786501</v>
      </c>
      <c r="H1718" s="1159"/>
      <c r="I1718" s="1159" t="s">
        <v>3352</v>
      </c>
      <c r="J1718" s="1166"/>
      <c r="K1718" s="1167">
        <v>2.4700000000000001E-5</v>
      </c>
      <c r="L1718" s="1168">
        <v>97500</v>
      </c>
      <c r="M1718" s="1169" t="s">
        <v>3430</v>
      </c>
      <c r="N1718" s="1170">
        <v>6.2340784320855484E-8</v>
      </c>
      <c r="O1718" s="1171">
        <v>2.5163136864430328E-5</v>
      </c>
    </row>
    <row r="1719" spans="1:15" hidden="1">
      <c r="A1719" s="1159" t="s">
        <v>4367</v>
      </c>
      <c r="B1719" s="1159" t="s">
        <v>2455</v>
      </c>
      <c r="C1719" s="1159" t="s">
        <v>3274</v>
      </c>
      <c r="D1719" s="1159" t="s">
        <v>2455</v>
      </c>
      <c r="E1719" s="1159" t="s">
        <v>3329</v>
      </c>
      <c r="F1719" s="1159" t="s">
        <v>3431</v>
      </c>
      <c r="G1719" s="1165">
        <v>1103758.8826901</v>
      </c>
      <c r="H1719" s="1159"/>
      <c r="I1719" s="1159" t="s">
        <v>3352</v>
      </c>
      <c r="J1719" s="1166"/>
      <c r="K1719" s="1167">
        <v>2.8200000000000001E-7</v>
      </c>
      <c r="L1719" s="1168">
        <v>1030</v>
      </c>
      <c r="M1719" s="1169" t="s">
        <v>3430</v>
      </c>
      <c r="N1719" s="1170">
        <v>5.2669129033591227E-8</v>
      </c>
      <c r="O1719" s="1171">
        <v>1.9671120940430974E-5</v>
      </c>
    </row>
    <row r="1720" spans="1:15" hidden="1">
      <c r="A1720" s="1159" t="s">
        <v>4367</v>
      </c>
      <c r="B1720" s="1159" t="s">
        <v>2455</v>
      </c>
      <c r="C1720" s="1159" t="s">
        <v>3274</v>
      </c>
      <c r="D1720" s="1159" t="s">
        <v>2455</v>
      </c>
      <c r="E1720" s="1159" t="s">
        <v>3329</v>
      </c>
      <c r="F1720" s="1159" t="s">
        <v>991</v>
      </c>
      <c r="G1720" s="1165">
        <v>223734.90868112</v>
      </c>
      <c r="H1720" s="1159"/>
      <c r="I1720" s="1159" t="s">
        <v>3352</v>
      </c>
      <c r="J1720" s="1166"/>
      <c r="K1720" s="1167">
        <v>3.89E-6</v>
      </c>
      <c r="L1720" s="1168">
        <v>1420</v>
      </c>
      <c r="M1720" s="1169" t="s">
        <v>3430</v>
      </c>
      <c r="N1720" s="1170">
        <v>1.4727063827347283E-7</v>
      </c>
      <c r="O1720" s="1171">
        <v>5.4971775922736066E-6</v>
      </c>
    </row>
    <row r="1721" spans="1:15" hidden="1">
      <c r="A1721" s="1159" t="s">
        <v>4368</v>
      </c>
      <c r="B1721" s="1159" t="s">
        <v>2456</v>
      </c>
      <c r="C1721" s="1159" t="s">
        <v>3275</v>
      </c>
      <c r="D1721" s="1159" t="s">
        <v>2456</v>
      </c>
      <c r="E1721" s="1159" t="s">
        <v>3329</v>
      </c>
      <c r="F1721" s="1159" t="s">
        <v>1000</v>
      </c>
      <c r="G1721" s="1165">
        <v>15518.5707015104</v>
      </c>
      <c r="H1721" s="1159"/>
      <c r="I1721" s="1159" t="s">
        <v>3352</v>
      </c>
      <c r="J1721" s="1166"/>
      <c r="K1721" s="1167">
        <v>7.6100000000000007E-5</v>
      </c>
      <c r="L1721" s="1168">
        <v>5590</v>
      </c>
      <c r="M1721" s="1169" t="s">
        <v>3430</v>
      </c>
      <c r="N1721" s="1170">
        <v>1.9983391306999448E-7</v>
      </c>
      <c r="O1721" s="1171">
        <v>1.5010017520879586E-6</v>
      </c>
    </row>
    <row r="1722" spans="1:15" hidden="1">
      <c r="A1722" s="1159" t="s">
        <v>4368</v>
      </c>
      <c r="B1722" s="1159" t="s">
        <v>2456</v>
      </c>
      <c r="C1722" s="1159" t="s">
        <v>3275</v>
      </c>
      <c r="D1722" s="1159" t="s">
        <v>2456</v>
      </c>
      <c r="E1722" s="1159" t="s">
        <v>3329</v>
      </c>
      <c r="F1722" s="1159" t="s">
        <v>3431</v>
      </c>
      <c r="G1722" s="1165">
        <v>310371.414040156</v>
      </c>
      <c r="H1722" s="1159"/>
      <c r="I1722" s="1159" t="s">
        <v>3352</v>
      </c>
      <c r="J1722" s="1166"/>
      <c r="K1722" s="1167">
        <v>2.21E-6</v>
      </c>
      <c r="L1722" s="1168">
        <v>161</v>
      </c>
      <c r="M1722" s="1169" t="s">
        <v>3430</v>
      </c>
      <c r="N1722" s="1170">
        <v>1.1606647776579316E-7</v>
      </c>
      <c r="O1722" s="1171">
        <v>8.6461997171344206E-7</v>
      </c>
    </row>
    <row r="1723" spans="1:15" hidden="1">
      <c r="A1723" s="1159" t="s">
        <v>4368</v>
      </c>
      <c r="B1723" s="1159" t="s">
        <v>2456</v>
      </c>
      <c r="C1723" s="1159" t="s">
        <v>3275</v>
      </c>
      <c r="D1723" s="1159" t="s">
        <v>2456</v>
      </c>
      <c r="E1723" s="1159" t="s">
        <v>3329</v>
      </c>
      <c r="F1723" s="1159" t="s">
        <v>991</v>
      </c>
      <c r="G1723" s="1165">
        <v>232778.560516875</v>
      </c>
      <c r="H1723" s="1159"/>
      <c r="I1723" s="1159" t="s">
        <v>3352</v>
      </c>
      <c r="J1723" s="1166"/>
      <c r="K1723" s="1167">
        <v>1.2799999999999999E-5</v>
      </c>
      <c r="L1723" s="1168">
        <v>69.3</v>
      </c>
      <c r="M1723" s="1169" t="s">
        <v>3430</v>
      </c>
      <c r="N1723" s="1170">
        <v>5.0418017488155161E-7</v>
      </c>
      <c r="O1723" s="1171">
        <v>2.7912188215683072E-7</v>
      </c>
    </row>
    <row r="1724" spans="1:15" hidden="1">
      <c r="A1724" s="1159" t="s">
        <v>4369</v>
      </c>
      <c r="B1724" s="1159" t="s">
        <v>2457</v>
      </c>
      <c r="C1724" s="1159" t="s">
        <v>3276</v>
      </c>
      <c r="D1724" s="1159" t="s">
        <v>2457</v>
      </c>
      <c r="E1724" s="1159" t="s">
        <v>3329</v>
      </c>
      <c r="F1724" s="1159" t="s">
        <v>1000</v>
      </c>
      <c r="G1724" s="1165">
        <v>30192.418503463501</v>
      </c>
      <c r="H1724" s="1159"/>
      <c r="I1724" s="1159" t="s">
        <v>3352</v>
      </c>
      <c r="J1724" s="1166"/>
      <c r="K1724" s="1167">
        <v>1.73E-6</v>
      </c>
      <c r="L1724" s="1168">
        <v>7290</v>
      </c>
      <c r="M1724" s="1169" t="s">
        <v>3430</v>
      </c>
      <c r="N1724" s="1170">
        <v>8.8384645129428441E-9</v>
      </c>
      <c r="O1724" s="1171">
        <v>3.808404793820953E-6</v>
      </c>
    </row>
    <row r="1725" spans="1:15" hidden="1">
      <c r="A1725" s="1159" t="s">
        <v>4369</v>
      </c>
      <c r="B1725" s="1159" t="s">
        <v>2457</v>
      </c>
      <c r="C1725" s="1159" t="s">
        <v>3276</v>
      </c>
      <c r="D1725" s="1159" t="s">
        <v>2457</v>
      </c>
      <c r="E1725" s="1159" t="s">
        <v>3329</v>
      </c>
      <c r="F1725" s="1159" t="s">
        <v>3431</v>
      </c>
      <c r="G1725" s="1165">
        <v>603848.37005468702</v>
      </c>
      <c r="H1725" s="1159"/>
      <c r="I1725" s="1159" t="s">
        <v>3352</v>
      </c>
      <c r="J1725" s="1166"/>
      <c r="K1725" s="1167">
        <v>3.0099999999999998E-8</v>
      </c>
      <c r="L1725" s="1168">
        <v>127</v>
      </c>
      <c r="M1725" s="1169" t="s">
        <v>3430</v>
      </c>
      <c r="N1725" s="1170">
        <v>3.0755812928688414E-9</v>
      </c>
      <c r="O1725" s="1171">
        <v>1.3269339061826621E-6</v>
      </c>
    </row>
    <row r="1726" spans="1:15" hidden="1">
      <c r="A1726" s="1159" t="s">
        <v>4369</v>
      </c>
      <c r="B1726" s="1159" t="s">
        <v>2457</v>
      </c>
      <c r="C1726" s="1159" t="s">
        <v>3276</v>
      </c>
      <c r="D1726" s="1159" t="s">
        <v>2457</v>
      </c>
      <c r="E1726" s="1159" t="s">
        <v>3329</v>
      </c>
      <c r="F1726" s="1159" t="s">
        <v>991</v>
      </c>
      <c r="G1726" s="1165">
        <v>452886.27756249998</v>
      </c>
      <c r="H1726" s="1159"/>
      <c r="I1726" s="1159" t="s">
        <v>3352</v>
      </c>
      <c r="J1726" s="1166"/>
      <c r="K1726" s="1167">
        <v>3.0100000000000001E-7</v>
      </c>
      <c r="L1726" s="1168">
        <v>94.8</v>
      </c>
      <c r="M1726" s="1169" t="s">
        <v>3430</v>
      </c>
      <c r="N1726" s="1170">
        <v>2.3066859697610593E-8</v>
      </c>
      <c r="O1726" s="1171">
        <v>7.4287402152805475E-7</v>
      </c>
    </row>
    <row r="1727" spans="1:15" hidden="1">
      <c r="A1727" s="1159" t="s">
        <v>4370</v>
      </c>
      <c r="B1727" s="1159" t="s">
        <v>2458</v>
      </c>
      <c r="C1727" s="1159" t="s">
        <v>3277</v>
      </c>
      <c r="D1727" s="1159" t="s">
        <v>2458</v>
      </c>
      <c r="E1727" s="1159" t="s">
        <v>3329</v>
      </c>
      <c r="F1727" s="1159" t="s">
        <v>1000</v>
      </c>
      <c r="G1727" s="1165">
        <v>241450.16915648399</v>
      </c>
      <c r="H1727" s="1159"/>
      <c r="I1727" s="1159" t="s">
        <v>3352</v>
      </c>
      <c r="J1727" s="1166"/>
      <c r="K1727" s="1167">
        <v>4.4000000000000002E-6</v>
      </c>
      <c r="L1727" s="1168">
        <v>581000</v>
      </c>
      <c r="M1727" s="1169" t="s">
        <v>3430</v>
      </c>
      <c r="N1727" s="1170">
        <v>1.7976825682556585E-7</v>
      </c>
      <c r="O1727" s="1171">
        <v>2.4272880540725933E-3</v>
      </c>
    </row>
    <row r="1728" spans="1:15" hidden="1">
      <c r="A1728" s="1159" t="s">
        <v>4370</v>
      </c>
      <c r="B1728" s="1159" t="s">
        <v>2458</v>
      </c>
      <c r="C1728" s="1159" t="s">
        <v>3277</v>
      </c>
      <c r="D1728" s="1159" t="s">
        <v>2458</v>
      </c>
      <c r="E1728" s="1159" t="s">
        <v>3329</v>
      </c>
      <c r="F1728" s="1159" t="s">
        <v>3431</v>
      </c>
      <c r="G1728" s="1165">
        <v>4829003.3828471396</v>
      </c>
      <c r="H1728" s="1159"/>
      <c r="I1728" s="1159" t="s">
        <v>3352</v>
      </c>
      <c r="J1728" s="1166"/>
      <c r="K1728" s="1167">
        <v>1.1999999999999999E-7</v>
      </c>
      <c r="L1728" s="1168">
        <v>15800</v>
      </c>
      <c r="M1728" s="1169" t="s">
        <v>3430</v>
      </c>
      <c r="N1728" s="1170">
        <v>9.8055412808207881E-8</v>
      </c>
      <c r="O1728" s="1171">
        <v>1.3201773236524296E-3</v>
      </c>
    </row>
    <row r="1729" spans="1:15" hidden="1">
      <c r="A1729" s="1159" t="s">
        <v>4370</v>
      </c>
      <c r="B1729" s="1159" t="s">
        <v>2458</v>
      </c>
      <c r="C1729" s="1159" t="s">
        <v>3277</v>
      </c>
      <c r="D1729" s="1159" t="s">
        <v>2458</v>
      </c>
      <c r="E1729" s="1159" t="s">
        <v>3329</v>
      </c>
      <c r="F1729" s="1159" t="s">
        <v>991</v>
      </c>
      <c r="G1729" s="1165">
        <v>3621752.5372842499</v>
      </c>
      <c r="H1729" s="1159"/>
      <c r="I1729" s="1159" t="s">
        <v>3352</v>
      </c>
      <c r="J1729" s="1166"/>
      <c r="K1729" s="1167">
        <v>3.3200000000000001E-7</v>
      </c>
      <c r="L1729" s="1168">
        <v>3490</v>
      </c>
      <c r="M1729" s="1169" t="s">
        <v>3430</v>
      </c>
      <c r="N1729" s="1170">
        <v>2.0346498158539608E-7</v>
      </c>
      <c r="O1729" s="1171">
        <v>2.187065914431834E-4</v>
      </c>
    </row>
    <row r="1730" spans="1:15" hidden="1">
      <c r="A1730" s="1159" t="s">
        <v>4371</v>
      </c>
      <c r="B1730" s="1159" t="s">
        <v>2459</v>
      </c>
      <c r="C1730" s="1159" t="s">
        <v>3278</v>
      </c>
      <c r="D1730" s="1159" t="s">
        <v>2459</v>
      </c>
      <c r="E1730" s="1159" t="s">
        <v>3329</v>
      </c>
      <c r="F1730" s="1159" t="s">
        <v>1000</v>
      </c>
      <c r="G1730" s="1165">
        <v>40237.657335937503</v>
      </c>
      <c r="H1730" s="1159"/>
      <c r="I1730" s="1159" t="s">
        <v>3352</v>
      </c>
      <c r="J1730" s="1166"/>
      <c r="K1730" s="1167">
        <v>4.2699999999999998E-6</v>
      </c>
      <c r="L1730" s="1168">
        <v>3600</v>
      </c>
      <c r="M1730" s="1169" t="s">
        <v>3430</v>
      </c>
      <c r="N1730" s="1170">
        <v>2.907323639667006E-8</v>
      </c>
      <c r="O1730" s="1171">
        <v>2.5064143061459555E-6</v>
      </c>
    </row>
    <row r="1731" spans="1:15" hidden="1">
      <c r="A1731" s="1159" t="s">
        <v>4371</v>
      </c>
      <c r="B1731" s="1159" t="s">
        <v>2459</v>
      </c>
      <c r="C1731" s="1159" t="s">
        <v>3278</v>
      </c>
      <c r="D1731" s="1159" t="s">
        <v>2459</v>
      </c>
      <c r="E1731" s="1159" t="s">
        <v>3329</v>
      </c>
      <c r="F1731" s="1159" t="s">
        <v>3431</v>
      </c>
      <c r="G1731" s="1165">
        <v>804753.14669270802</v>
      </c>
      <c r="H1731" s="1159"/>
      <c r="I1731" s="1159" t="s">
        <v>3352</v>
      </c>
      <c r="J1731" s="1166"/>
      <c r="K1731" s="1167">
        <v>3.4900000000000001E-8</v>
      </c>
      <c r="L1731" s="1168">
        <v>19.8</v>
      </c>
      <c r="M1731" s="1169" t="s">
        <v>3430</v>
      </c>
      <c r="N1731" s="1170">
        <v>4.7524868862339608E-9</v>
      </c>
      <c r="O1731" s="1171">
        <v>2.7570557366713316E-7</v>
      </c>
    </row>
    <row r="1732" spans="1:15" hidden="1">
      <c r="A1732" s="1159" t="s">
        <v>4371</v>
      </c>
      <c r="B1732" s="1159" t="s">
        <v>2459</v>
      </c>
      <c r="C1732" s="1159" t="s">
        <v>3278</v>
      </c>
      <c r="D1732" s="1159" t="s">
        <v>2459</v>
      </c>
      <c r="E1732" s="1159" t="s">
        <v>3329</v>
      </c>
      <c r="F1732" s="1159" t="s">
        <v>991</v>
      </c>
      <c r="G1732" s="1165">
        <v>603564.86002604198</v>
      </c>
      <c r="H1732" s="1159"/>
      <c r="I1732" s="1159" t="s">
        <v>3352</v>
      </c>
      <c r="J1732" s="1166"/>
      <c r="K1732" s="1167">
        <v>4.1800000000000001E-7</v>
      </c>
      <c r="L1732" s="1168">
        <v>2.4500000000000002</v>
      </c>
      <c r="M1732" s="1169" t="s">
        <v>3430</v>
      </c>
      <c r="N1732" s="1170">
        <v>4.2690677330957565E-8</v>
      </c>
      <c r="O1732" s="1171">
        <v>2.5586312708021326E-8</v>
      </c>
    </row>
    <row r="1733" spans="1:15" hidden="1">
      <c r="A1733" s="1159" t="s">
        <v>4133</v>
      </c>
      <c r="B1733" s="1159" t="s">
        <v>2460</v>
      </c>
      <c r="C1733" s="1159" t="s">
        <v>3279</v>
      </c>
      <c r="D1733" s="1159" t="s">
        <v>2460</v>
      </c>
      <c r="E1733" s="1159" t="s">
        <v>3317</v>
      </c>
      <c r="F1733" s="1159" t="s">
        <v>1000</v>
      </c>
      <c r="G1733" s="1165">
        <v>169747.014366947</v>
      </c>
      <c r="H1733" s="1159"/>
      <c r="I1733" s="1159"/>
      <c r="J1733" s="1166">
        <v>3.29E-9</v>
      </c>
      <c r="K1733" s="1167">
        <v>1.7800000000000001E-8</v>
      </c>
      <c r="L1733" s="1168">
        <v>55.9</v>
      </c>
      <c r="M1733" s="1169">
        <v>1.6564841935267949E-9</v>
      </c>
      <c r="N1733" s="1170">
        <v>5.1127547791029056E-10</v>
      </c>
      <c r="O1733" s="1171">
        <v>0</v>
      </c>
    </row>
    <row r="1734" spans="1:15">
      <c r="A1734" s="1159" t="s">
        <v>4133</v>
      </c>
      <c r="B1734" s="1159" t="s">
        <v>2460</v>
      </c>
      <c r="C1734" s="1159" t="s">
        <v>2460</v>
      </c>
      <c r="D1734" s="1159" t="s">
        <v>2460</v>
      </c>
      <c r="E1734" s="1159"/>
      <c r="F1734" s="1159" t="s">
        <v>991</v>
      </c>
      <c r="G1734" s="1165">
        <v>6587567400.7321901</v>
      </c>
      <c r="H1734" s="1159"/>
      <c r="I1734" s="1159" t="s">
        <v>3358</v>
      </c>
      <c r="J1734" s="1166">
        <v>3.1800000000000002E-12</v>
      </c>
      <c r="K1734" s="1167">
        <v>5.2999999999999998E-8</v>
      </c>
      <c r="L1734" s="1168">
        <v>1.2800000000000001E-2</v>
      </c>
      <c r="M1734" s="1169">
        <v>6.2135735801713428E-8</v>
      </c>
      <c r="N1734" s="1170">
        <v>5.9079084669039393E-5</v>
      </c>
      <c r="O1734" s="1171">
        <v>0</v>
      </c>
    </row>
    <row r="1735" spans="1:15" hidden="1">
      <c r="A1735" s="1159" t="s">
        <v>4133</v>
      </c>
      <c r="B1735" s="1159" t="s">
        <v>2460</v>
      </c>
      <c r="C1735" s="1159" t="s">
        <v>3279</v>
      </c>
      <c r="D1735" s="1159" t="s">
        <v>2460</v>
      </c>
      <c r="E1735" s="1159" t="s">
        <v>3313</v>
      </c>
      <c r="F1735" s="1159" t="s">
        <v>1000</v>
      </c>
      <c r="G1735" s="1165">
        <v>29739637.107610799</v>
      </c>
      <c r="H1735" s="1159"/>
      <c r="I1735" s="1159"/>
      <c r="J1735" s="1166">
        <v>3.29E-9</v>
      </c>
      <c r="K1735" s="1167">
        <v>1.7800000000000001E-8</v>
      </c>
      <c r="L1735" s="1168">
        <v>55.9</v>
      </c>
      <c r="M1735" s="1169">
        <v>2.9021564222323499E-7</v>
      </c>
      <c r="N1735" s="1170">
        <v>8.9575343824327415E-8</v>
      </c>
      <c r="O1735" s="1171">
        <v>0</v>
      </c>
    </row>
    <row r="1736" spans="1:15" hidden="1">
      <c r="A1736" s="1159" t="s">
        <v>3721</v>
      </c>
      <c r="B1736" s="1159" t="s">
        <v>2824</v>
      </c>
      <c r="C1736" s="1159" t="s">
        <v>3280</v>
      </c>
      <c r="D1736" s="1159" t="s">
        <v>2824</v>
      </c>
      <c r="E1736" s="1159"/>
      <c r="F1736" s="1159" t="s">
        <v>3431</v>
      </c>
      <c r="G1736" s="1165">
        <v>0</v>
      </c>
      <c r="H1736" s="1159"/>
      <c r="I1736" s="1159"/>
      <c r="J1736" s="1166">
        <v>4.4199999999999997E-5</v>
      </c>
      <c r="K1736" s="1167"/>
      <c r="L1736" s="1168">
        <v>1890</v>
      </c>
      <c r="M1736" s="1169">
        <v>0</v>
      </c>
      <c r="N1736" s="1170" t="s">
        <v>3430</v>
      </c>
      <c r="O1736" s="1171">
        <v>0</v>
      </c>
    </row>
    <row r="1737" spans="1:15" hidden="1">
      <c r="A1737" s="1159" t="s">
        <v>3721</v>
      </c>
      <c r="B1737" s="1159" t="s">
        <v>2824</v>
      </c>
      <c r="C1737" s="1159" t="s">
        <v>3280</v>
      </c>
      <c r="D1737" s="1159" t="s">
        <v>2824</v>
      </c>
      <c r="E1737" s="1159"/>
      <c r="F1737" s="1159" t="s">
        <v>991</v>
      </c>
      <c r="G1737" s="1165">
        <v>0</v>
      </c>
      <c r="H1737" s="1159"/>
      <c r="I1737" s="1159"/>
      <c r="J1737" s="1166">
        <v>7.8899999999999999E-4</v>
      </c>
      <c r="K1737" s="1167"/>
      <c r="L1737" s="1168">
        <v>26300</v>
      </c>
      <c r="M1737" s="1169">
        <v>0</v>
      </c>
      <c r="N1737" s="1170" t="s">
        <v>3430</v>
      </c>
      <c r="O1737" s="1171">
        <v>0</v>
      </c>
    </row>
    <row r="1738" spans="1:15" hidden="1">
      <c r="A1738" s="1159" t="s">
        <v>3721</v>
      </c>
      <c r="B1738" s="1159" t="s">
        <v>2824</v>
      </c>
      <c r="C1738" s="1159" t="s">
        <v>3280</v>
      </c>
      <c r="D1738" s="1159" t="s">
        <v>2824</v>
      </c>
      <c r="E1738" s="1159" t="s">
        <v>3313</v>
      </c>
      <c r="F1738" s="1159" t="s">
        <v>1000</v>
      </c>
      <c r="G1738" s="1165">
        <v>19782.424510151999</v>
      </c>
      <c r="H1738" s="1159"/>
      <c r="I1738" s="1159"/>
      <c r="J1738" s="1166">
        <v>2.1999999999999999E-2</v>
      </c>
      <c r="K1738" s="1167"/>
      <c r="L1738" s="1168">
        <v>1050000</v>
      </c>
      <c r="M1738" s="1169">
        <v>1.2908965846746489E-3</v>
      </c>
      <c r="N1738" s="1170" t="s">
        <v>3430</v>
      </c>
      <c r="O1738" s="1171">
        <v>0</v>
      </c>
    </row>
    <row r="1739" spans="1:15" hidden="1">
      <c r="A1739" s="1159" t="s">
        <v>4373</v>
      </c>
      <c r="B1739" s="1159" t="s">
        <v>2761</v>
      </c>
      <c r="C1739" s="1159"/>
      <c r="D1739" s="1159"/>
      <c r="E1739" s="1159" t="s">
        <v>3315</v>
      </c>
      <c r="F1739" s="1159" t="s">
        <v>991</v>
      </c>
      <c r="G1739" s="1165">
        <v>95049.953125</v>
      </c>
      <c r="H1739" s="1159"/>
      <c r="I1739" s="1159" t="s">
        <v>3352</v>
      </c>
      <c r="J1739" s="1166"/>
      <c r="K1739" s="1167"/>
      <c r="L1739" s="1168"/>
      <c r="M1739" s="1169" t="s">
        <v>3430</v>
      </c>
      <c r="N1739" s="1170" t="s">
        <v>3430</v>
      </c>
      <c r="O1739" s="1171" t="s">
        <v>3430</v>
      </c>
    </row>
    <row r="1740" spans="1:15" hidden="1">
      <c r="A1740" s="1159" t="s">
        <v>4373</v>
      </c>
      <c r="B1740" s="1159" t="s">
        <v>2761</v>
      </c>
      <c r="C1740" s="1159"/>
      <c r="D1740" s="1159"/>
      <c r="E1740" s="1159" t="s">
        <v>3315</v>
      </c>
      <c r="F1740" s="1159" t="s">
        <v>3431</v>
      </c>
      <c r="G1740" s="1165">
        <v>468913.10209375003</v>
      </c>
      <c r="H1740" s="1159"/>
      <c r="I1740" s="1159" t="s">
        <v>3352</v>
      </c>
      <c r="J1740" s="1166"/>
      <c r="K1740" s="1167"/>
      <c r="L1740" s="1168"/>
      <c r="M1740" s="1169" t="s">
        <v>3430</v>
      </c>
      <c r="N1740" s="1170" t="s">
        <v>3430</v>
      </c>
      <c r="O1740" s="1171" t="s">
        <v>3430</v>
      </c>
    </row>
    <row r="1741" spans="1:15" hidden="1">
      <c r="A1741" s="1159" t="s">
        <v>4373</v>
      </c>
      <c r="B1741" s="1159" t="s">
        <v>2761</v>
      </c>
      <c r="C1741" s="1159"/>
      <c r="D1741" s="1159"/>
      <c r="E1741" s="1159" t="s">
        <v>3315</v>
      </c>
      <c r="F1741" s="1159" t="s">
        <v>1000</v>
      </c>
      <c r="G1741" s="1165">
        <v>6336.6635415624996</v>
      </c>
      <c r="H1741" s="1159"/>
      <c r="I1741" s="1159" t="s">
        <v>3352</v>
      </c>
      <c r="J1741" s="1166"/>
      <c r="K1741" s="1167"/>
      <c r="L1741" s="1168"/>
      <c r="M1741" s="1169" t="s">
        <v>3430</v>
      </c>
      <c r="N1741" s="1170" t="s">
        <v>3430</v>
      </c>
      <c r="O1741" s="1171" t="s">
        <v>3430</v>
      </c>
    </row>
    <row r="1742" spans="1:15" hidden="1">
      <c r="A1742" s="1159" t="s">
        <v>4374</v>
      </c>
      <c r="B1742" s="1159" t="s">
        <v>2461</v>
      </c>
      <c r="C1742" s="1159" t="s">
        <v>3281</v>
      </c>
      <c r="D1742" s="1159" t="s">
        <v>2461</v>
      </c>
      <c r="E1742" s="1159" t="s">
        <v>3329</v>
      </c>
      <c r="F1742" s="1159" t="s">
        <v>1000</v>
      </c>
      <c r="G1742" s="1165">
        <v>1915.8326872135401</v>
      </c>
      <c r="H1742" s="1159"/>
      <c r="I1742" s="1159" t="s">
        <v>3352</v>
      </c>
      <c r="J1742" s="1166"/>
      <c r="K1742" s="1167">
        <v>1.2500000000000001E-5</v>
      </c>
      <c r="L1742" s="1168">
        <v>3060000</v>
      </c>
      <c r="M1742" s="1169" t="s">
        <v>3430</v>
      </c>
      <c r="N1742" s="1170">
        <v>4.0522889792734379E-9</v>
      </c>
      <c r="O1742" s="1171">
        <v>1.0143706560810541E-4</v>
      </c>
    </row>
    <row r="1743" spans="1:15" hidden="1">
      <c r="A1743" s="1159" t="s">
        <v>4374</v>
      </c>
      <c r="B1743" s="1159" t="s">
        <v>2461</v>
      </c>
      <c r="C1743" s="1159" t="s">
        <v>3281</v>
      </c>
      <c r="D1743" s="1159" t="s">
        <v>2461</v>
      </c>
      <c r="E1743" s="1159" t="s">
        <v>3329</v>
      </c>
      <c r="F1743" s="1159" t="s">
        <v>991</v>
      </c>
      <c r="G1743" s="1165">
        <v>28737.490308958299</v>
      </c>
      <c r="H1743" s="1159"/>
      <c r="I1743" s="1159" t="s">
        <v>3352</v>
      </c>
      <c r="J1743" s="1166"/>
      <c r="K1743" s="1167">
        <v>3.9199999999999997E-5</v>
      </c>
      <c r="L1743" s="1168">
        <v>97000</v>
      </c>
      <c r="M1743" s="1169" t="s">
        <v>3430</v>
      </c>
      <c r="N1743" s="1170">
        <v>1.9061967359003182E-7</v>
      </c>
      <c r="O1743" s="1171">
        <v>4.8232330216886253E-5</v>
      </c>
    </row>
    <row r="1744" spans="1:15" hidden="1">
      <c r="A1744" s="1159" t="s">
        <v>4374</v>
      </c>
      <c r="B1744" s="1159" t="s">
        <v>2461</v>
      </c>
      <c r="C1744" s="1159" t="s">
        <v>3281</v>
      </c>
      <c r="D1744" s="1159" t="s">
        <v>2461</v>
      </c>
      <c r="E1744" s="1159" t="s">
        <v>3329</v>
      </c>
      <c r="F1744" s="1159" t="s">
        <v>3431</v>
      </c>
      <c r="G1744" s="1165">
        <v>38316.653749791702</v>
      </c>
      <c r="H1744" s="1159"/>
      <c r="I1744" s="1159" t="s">
        <v>3352</v>
      </c>
      <c r="J1744" s="1166"/>
      <c r="K1744" s="1167">
        <v>1.7299999999999999E-8</v>
      </c>
      <c r="L1744" s="1168">
        <v>4220</v>
      </c>
      <c r="M1744" s="1169" t="s">
        <v>3430</v>
      </c>
      <c r="N1744" s="1170">
        <v>1.121673589624505E-10</v>
      </c>
      <c r="O1744" s="1171">
        <v>2.7978066465874702E-6</v>
      </c>
    </row>
    <row r="1745" spans="1:15" hidden="1">
      <c r="A1745" s="1159" t="s">
        <v>4375</v>
      </c>
      <c r="B1745" s="1159" t="s">
        <v>4376</v>
      </c>
      <c r="C1745" s="1159"/>
      <c r="D1745" s="1159"/>
      <c r="E1745" s="1159"/>
      <c r="F1745" s="1159" t="s">
        <v>991</v>
      </c>
      <c r="G1745" s="1165">
        <v>90659427.568522796</v>
      </c>
      <c r="H1745" s="1159"/>
      <c r="I1745" s="1159"/>
      <c r="J1745" s="1166"/>
      <c r="K1745" s="1167"/>
      <c r="L1745" s="1168"/>
      <c r="M1745" s="1169" t="s">
        <v>3430</v>
      </c>
      <c r="N1745" s="1170" t="s">
        <v>3430</v>
      </c>
      <c r="O1745" s="1171" t="s">
        <v>3430</v>
      </c>
    </row>
    <row r="1746" spans="1:15" hidden="1">
      <c r="A1746" s="1159" t="s">
        <v>4377</v>
      </c>
      <c r="B1746" s="1159" t="s">
        <v>2825</v>
      </c>
      <c r="C1746" s="1159" t="s">
        <v>2825</v>
      </c>
      <c r="D1746" s="1159"/>
      <c r="E1746" s="1159"/>
      <c r="F1746" s="1159" t="s">
        <v>991</v>
      </c>
      <c r="G1746" s="1165">
        <v>32253119.796351701</v>
      </c>
      <c r="H1746" s="1159"/>
      <c r="I1746" s="1159"/>
      <c r="J1746" s="1166"/>
      <c r="K1746" s="1167"/>
      <c r="L1746" s="1168"/>
      <c r="M1746" s="1169" t="s">
        <v>3430</v>
      </c>
      <c r="N1746" s="1170" t="s">
        <v>3430</v>
      </c>
      <c r="O1746" s="1171" t="s">
        <v>3430</v>
      </c>
    </row>
    <row r="1747" spans="1:15" hidden="1">
      <c r="A1747" s="1159" t="s">
        <v>4378</v>
      </c>
      <c r="B1747" s="1159" t="s">
        <v>4379</v>
      </c>
      <c r="C1747" s="1159"/>
      <c r="D1747" s="1159"/>
      <c r="E1747" s="1159"/>
      <c r="F1747" s="1159" t="s">
        <v>991</v>
      </c>
      <c r="G1747" s="1165">
        <v>140911820.739425</v>
      </c>
      <c r="H1747" s="1159"/>
      <c r="I1747" s="1159"/>
      <c r="J1747" s="1166"/>
      <c r="K1747" s="1167"/>
      <c r="L1747" s="1168"/>
      <c r="M1747" s="1169" t="s">
        <v>3430</v>
      </c>
      <c r="N1747" s="1170" t="s">
        <v>3430</v>
      </c>
      <c r="O1747" s="1171" t="s">
        <v>3430</v>
      </c>
    </row>
    <row r="1748" spans="1:15" hidden="1">
      <c r="A1748" s="1159" t="s">
        <v>4380</v>
      </c>
      <c r="B1748" s="1159" t="s">
        <v>2462</v>
      </c>
      <c r="C1748" s="1159" t="s">
        <v>3282</v>
      </c>
      <c r="D1748" s="1159" t="s">
        <v>2462</v>
      </c>
      <c r="E1748" s="1159" t="s">
        <v>3329</v>
      </c>
      <c r="F1748" s="1159" t="s">
        <v>3431</v>
      </c>
      <c r="G1748" s="1165">
        <v>786209.94944164099</v>
      </c>
      <c r="H1748" s="1159"/>
      <c r="I1748" s="1159" t="s">
        <v>3352</v>
      </c>
      <c r="J1748" s="1166"/>
      <c r="K1748" s="1167">
        <v>4.7399999999999998E-7</v>
      </c>
      <c r="L1748" s="1168">
        <v>318</v>
      </c>
      <c r="M1748" s="1169" t="s">
        <v>3430</v>
      </c>
      <c r="N1748" s="1170">
        <v>6.3059379624791547E-8</v>
      </c>
      <c r="O1748" s="1171">
        <v>4.3259682494490309E-6</v>
      </c>
    </row>
    <row r="1749" spans="1:15" hidden="1">
      <c r="A1749" s="1159" t="s">
        <v>4380</v>
      </c>
      <c r="B1749" s="1159" t="s">
        <v>2462</v>
      </c>
      <c r="C1749" s="1159" t="s">
        <v>3282</v>
      </c>
      <c r="D1749" s="1159" t="s">
        <v>2462</v>
      </c>
      <c r="E1749" s="1159" t="s">
        <v>3329</v>
      </c>
      <c r="F1749" s="1159" t="s">
        <v>1000</v>
      </c>
      <c r="G1749" s="1165">
        <v>39310.497473932301</v>
      </c>
      <c r="H1749" s="1159"/>
      <c r="I1749" s="1159" t="s">
        <v>3352</v>
      </c>
      <c r="J1749" s="1166"/>
      <c r="K1749" s="1167">
        <v>8.6600000000000001E-6</v>
      </c>
      <c r="L1749" s="1168">
        <v>5810</v>
      </c>
      <c r="M1749" s="1169" t="s">
        <v>3430</v>
      </c>
      <c r="N1749" s="1170">
        <v>5.7604876326624288E-8</v>
      </c>
      <c r="O1749" s="1171">
        <v>3.9518672217738779E-6</v>
      </c>
    </row>
    <row r="1750" spans="1:15" hidden="1">
      <c r="A1750" s="1159" t="s">
        <v>4380</v>
      </c>
      <c r="B1750" s="1159" t="s">
        <v>2462</v>
      </c>
      <c r="C1750" s="1159" t="s">
        <v>3282</v>
      </c>
      <c r="D1750" s="1159" t="s">
        <v>2462</v>
      </c>
      <c r="E1750" s="1159" t="s">
        <v>3329</v>
      </c>
      <c r="F1750" s="1159" t="s">
        <v>991</v>
      </c>
      <c r="G1750" s="1165">
        <v>589657.46208362002</v>
      </c>
      <c r="H1750" s="1159"/>
      <c r="I1750" s="1159" t="s">
        <v>3352</v>
      </c>
      <c r="J1750" s="1166"/>
      <c r="K1750" s="1167">
        <v>2.4899999999999999E-6</v>
      </c>
      <c r="L1750" s="1168">
        <v>209</v>
      </c>
      <c r="M1750" s="1169" t="s">
        <v>3430</v>
      </c>
      <c r="N1750" s="1170">
        <v>2.4844597352273287E-7</v>
      </c>
      <c r="O1750" s="1171">
        <v>2.1323758588172428E-6</v>
      </c>
    </row>
    <row r="1751" spans="1:15" hidden="1">
      <c r="A1751" s="1159" t="s">
        <v>4381</v>
      </c>
      <c r="B1751" s="1159" t="s">
        <v>2463</v>
      </c>
      <c r="C1751" s="1159" t="s">
        <v>3283</v>
      </c>
      <c r="D1751" s="1159" t="s">
        <v>2463</v>
      </c>
      <c r="E1751" s="1159" t="s">
        <v>3329</v>
      </c>
      <c r="F1751" s="1159" t="s">
        <v>3431</v>
      </c>
      <c r="G1751" s="1165">
        <v>786209.94944164099</v>
      </c>
      <c r="H1751" s="1159"/>
      <c r="I1751" s="1159" t="s">
        <v>3352</v>
      </c>
      <c r="J1751" s="1166"/>
      <c r="K1751" s="1167">
        <v>3.2099999999999998E-7</v>
      </c>
      <c r="L1751" s="1168">
        <v>320</v>
      </c>
      <c r="M1751" s="1169" t="s">
        <v>3430</v>
      </c>
      <c r="N1751" s="1170">
        <v>4.2704769745903136E-8</v>
      </c>
      <c r="O1751" s="1171">
        <v>4.3531755969298424E-6</v>
      </c>
    </row>
    <row r="1752" spans="1:15" hidden="1">
      <c r="A1752" s="1159" t="s">
        <v>4381</v>
      </c>
      <c r="B1752" s="1159" t="s">
        <v>2463</v>
      </c>
      <c r="C1752" s="1159" t="s">
        <v>3283</v>
      </c>
      <c r="D1752" s="1159" t="s">
        <v>2463</v>
      </c>
      <c r="E1752" s="1159" t="s">
        <v>3329</v>
      </c>
      <c r="F1752" s="1159" t="s">
        <v>1000</v>
      </c>
      <c r="G1752" s="1165">
        <v>39310.497473932301</v>
      </c>
      <c r="H1752" s="1159"/>
      <c r="I1752" s="1159" t="s">
        <v>3352</v>
      </c>
      <c r="J1752" s="1166"/>
      <c r="K1752" s="1167">
        <v>5.75E-6</v>
      </c>
      <c r="L1752" s="1168">
        <v>5720</v>
      </c>
      <c r="M1752" s="1169" t="s">
        <v>3430</v>
      </c>
      <c r="N1752" s="1170">
        <v>3.8248041440887944E-8</v>
      </c>
      <c r="O1752" s="1171">
        <v>3.8906506899391707E-6</v>
      </c>
    </row>
    <row r="1753" spans="1:15" hidden="1">
      <c r="A1753" s="1159" t="s">
        <v>4381</v>
      </c>
      <c r="B1753" s="1159" t="s">
        <v>2463</v>
      </c>
      <c r="C1753" s="1159" t="s">
        <v>3283</v>
      </c>
      <c r="D1753" s="1159" t="s">
        <v>2463</v>
      </c>
      <c r="E1753" s="1159" t="s">
        <v>3329</v>
      </c>
      <c r="F1753" s="1159" t="s">
        <v>991</v>
      </c>
      <c r="G1753" s="1165">
        <v>589657.46208362002</v>
      </c>
      <c r="H1753" s="1159"/>
      <c r="I1753" s="1159" t="s">
        <v>3352</v>
      </c>
      <c r="J1753" s="1166"/>
      <c r="K1753" s="1167">
        <v>1.75E-6</v>
      </c>
      <c r="L1753" s="1168">
        <v>334</v>
      </c>
      <c r="M1753" s="1169" t="s">
        <v>3430</v>
      </c>
      <c r="N1753" s="1170">
        <v>1.7461062396176008E-7</v>
      </c>
      <c r="O1753" s="1171">
        <v>3.4077202719854504E-6</v>
      </c>
    </row>
    <row r="1754" spans="1:15" hidden="1">
      <c r="A1754" s="1159" t="s">
        <v>4382</v>
      </c>
      <c r="B1754" s="1159" t="s">
        <v>2464</v>
      </c>
      <c r="C1754" s="1159" t="s">
        <v>3284</v>
      </c>
      <c r="D1754" s="1159" t="s">
        <v>2464</v>
      </c>
      <c r="E1754" s="1159" t="s">
        <v>3329</v>
      </c>
      <c r="F1754" s="1159" t="s">
        <v>1000</v>
      </c>
      <c r="G1754" s="1165">
        <v>14915.660577786501</v>
      </c>
      <c r="H1754" s="1159"/>
      <c r="I1754" s="1159" t="s">
        <v>3352</v>
      </c>
      <c r="J1754" s="1166"/>
      <c r="K1754" s="1167">
        <v>1.6099999999999998E-5</v>
      </c>
      <c r="L1754" s="1168">
        <v>18500</v>
      </c>
      <c r="M1754" s="1169" t="s">
        <v>3430</v>
      </c>
      <c r="N1754" s="1170">
        <v>4.0635086136266122E-8</v>
      </c>
      <c r="O1754" s="1171">
        <v>4.7745439178662671E-6</v>
      </c>
    </row>
    <row r="1755" spans="1:15" hidden="1">
      <c r="A1755" s="1159" t="s">
        <v>4382</v>
      </c>
      <c r="B1755" s="1159" t="s">
        <v>2464</v>
      </c>
      <c r="C1755" s="1159" t="s">
        <v>3284</v>
      </c>
      <c r="D1755" s="1159" t="s">
        <v>2464</v>
      </c>
      <c r="E1755" s="1159" t="s">
        <v>3329</v>
      </c>
      <c r="F1755" s="1159" t="s">
        <v>3431</v>
      </c>
      <c r="G1755" s="1165">
        <v>1103758.8826901</v>
      </c>
      <c r="H1755" s="1159"/>
      <c r="I1755" s="1159" t="s">
        <v>3352</v>
      </c>
      <c r="J1755" s="1166"/>
      <c r="K1755" s="1167">
        <v>3.3799999999999998E-7</v>
      </c>
      <c r="L1755" s="1168">
        <v>237</v>
      </c>
      <c r="M1755" s="1169" t="s">
        <v>3430</v>
      </c>
      <c r="N1755" s="1170">
        <v>6.3128246855864656E-8</v>
      </c>
      <c r="O1755" s="1171">
        <v>4.5262676338661555E-6</v>
      </c>
    </row>
    <row r="1756" spans="1:15" hidden="1">
      <c r="A1756" s="1159" t="s">
        <v>4382</v>
      </c>
      <c r="B1756" s="1159" t="s">
        <v>2464</v>
      </c>
      <c r="C1756" s="1159" t="s">
        <v>3284</v>
      </c>
      <c r="D1756" s="1159" t="s">
        <v>2464</v>
      </c>
      <c r="E1756" s="1159" t="s">
        <v>3329</v>
      </c>
      <c r="F1756" s="1159" t="s">
        <v>991</v>
      </c>
      <c r="G1756" s="1165">
        <v>223734.90868112</v>
      </c>
      <c r="H1756" s="1159"/>
      <c r="I1756" s="1159" t="s">
        <v>3352</v>
      </c>
      <c r="J1756" s="1166"/>
      <c r="K1756" s="1167">
        <v>1.99E-6</v>
      </c>
      <c r="L1756" s="1168">
        <v>70.5</v>
      </c>
      <c r="M1756" s="1169" t="s">
        <v>3430</v>
      </c>
      <c r="N1756" s="1170">
        <v>7.5338964052496375E-8</v>
      </c>
      <c r="O1756" s="1171">
        <v>2.7292325370090788E-7</v>
      </c>
    </row>
    <row r="1757" spans="1:15" hidden="1">
      <c r="A1757" s="1159" t="s">
        <v>4383</v>
      </c>
      <c r="B1757" s="1159" t="s">
        <v>2762</v>
      </c>
      <c r="C1757" s="1159"/>
      <c r="D1757" s="1159"/>
      <c r="E1757" s="1159" t="s">
        <v>3351</v>
      </c>
      <c r="F1757" s="1159" t="s">
        <v>991</v>
      </c>
      <c r="G1757" s="1165">
        <v>11972.65625</v>
      </c>
      <c r="H1757" s="1172"/>
      <c r="I1757" s="1159" t="s">
        <v>3352</v>
      </c>
      <c r="J1757" s="1166"/>
      <c r="K1757" s="1167"/>
      <c r="L1757" s="1168"/>
      <c r="M1757" s="1169" t="s">
        <v>3430</v>
      </c>
      <c r="N1757" s="1170" t="s">
        <v>3430</v>
      </c>
      <c r="O1757" s="1171" t="s">
        <v>3430</v>
      </c>
    </row>
    <row r="1758" spans="1:15" hidden="1">
      <c r="A1758" s="1159" t="s">
        <v>4383</v>
      </c>
      <c r="B1758" s="1159" t="s">
        <v>2762</v>
      </c>
      <c r="C1758" s="1159"/>
      <c r="D1758" s="1159"/>
      <c r="E1758" s="1159" t="s">
        <v>3351</v>
      </c>
      <c r="F1758" s="1159" t="s">
        <v>3431</v>
      </c>
      <c r="G1758" s="1165">
        <v>15963.541666666701</v>
      </c>
      <c r="H1758" s="1172"/>
      <c r="I1758" s="1159" t="s">
        <v>3352</v>
      </c>
      <c r="J1758" s="1166"/>
      <c r="K1758" s="1167"/>
      <c r="L1758" s="1168"/>
      <c r="M1758" s="1169" t="s">
        <v>3430</v>
      </c>
      <c r="N1758" s="1170" t="s">
        <v>3430</v>
      </c>
      <c r="O1758" s="1171" t="s">
        <v>3430</v>
      </c>
    </row>
    <row r="1759" spans="1:15" hidden="1">
      <c r="A1759" s="1159" t="s">
        <v>4383</v>
      </c>
      <c r="B1759" s="1159" t="s">
        <v>2762</v>
      </c>
      <c r="C1759" s="1159"/>
      <c r="D1759" s="1159"/>
      <c r="E1759" s="1159" t="s">
        <v>3351</v>
      </c>
      <c r="F1759" s="1159" t="s">
        <v>1000</v>
      </c>
      <c r="G1759" s="1165">
        <v>798.17708333333303</v>
      </c>
      <c r="H1759" s="1172"/>
      <c r="I1759" s="1159" t="s">
        <v>3352</v>
      </c>
      <c r="J1759" s="1166"/>
      <c r="K1759" s="1167"/>
      <c r="L1759" s="1168"/>
      <c r="M1759" s="1169" t="s">
        <v>3430</v>
      </c>
      <c r="N1759" s="1170" t="s">
        <v>3430</v>
      </c>
      <c r="O1759" s="1171" t="s">
        <v>3430</v>
      </c>
    </row>
    <row r="1760" spans="1:15" hidden="1">
      <c r="A1760" s="1159" t="s">
        <v>4384</v>
      </c>
      <c r="B1760" s="1159" t="s">
        <v>2465</v>
      </c>
      <c r="C1760" s="1159" t="s">
        <v>3285</v>
      </c>
      <c r="D1760" s="1159" t="s">
        <v>2465</v>
      </c>
      <c r="E1760" s="1159" t="s">
        <v>3329</v>
      </c>
      <c r="F1760" s="1159" t="s">
        <v>3431</v>
      </c>
      <c r="G1760" s="1165">
        <v>12691.2637041667</v>
      </c>
      <c r="H1760" s="1159"/>
      <c r="I1760" s="1159" t="s">
        <v>3352</v>
      </c>
      <c r="J1760" s="1166"/>
      <c r="K1760" s="1167">
        <v>1.1800000000000001E-5</v>
      </c>
      <c r="L1760" s="1168">
        <v>6060</v>
      </c>
      <c r="M1760" s="1169" t="s">
        <v>3430</v>
      </c>
      <c r="N1760" s="1170">
        <v>2.5340763290628296E-8</v>
      </c>
      <c r="O1760" s="1171">
        <v>1.3307459847077157E-6</v>
      </c>
    </row>
    <row r="1761" spans="1:15" hidden="1">
      <c r="A1761" s="1159" t="s">
        <v>4384</v>
      </c>
      <c r="B1761" s="1159" t="s">
        <v>2465</v>
      </c>
      <c r="C1761" s="1159" t="s">
        <v>3285</v>
      </c>
      <c r="D1761" s="1159" t="s">
        <v>2465</v>
      </c>
      <c r="E1761" s="1159" t="s">
        <v>3329</v>
      </c>
      <c r="F1761" s="1159" t="s">
        <v>991</v>
      </c>
      <c r="G1761" s="1165">
        <v>2572.5534536197902</v>
      </c>
      <c r="H1761" s="1159"/>
      <c r="I1761" s="1159" t="s">
        <v>3352</v>
      </c>
      <c r="J1761" s="1166"/>
      <c r="K1761" s="1167">
        <v>3.1900000000000003E-5</v>
      </c>
      <c r="L1761" s="1168">
        <v>5190</v>
      </c>
      <c r="M1761" s="1169" t="s">
        <v>3430</v>
      </c>
      <c r="N1761" s="1170">
        <v>1.3886343603879177E-8</v>
      </c>
      <c r="O1761" s="1171">
        <v>2.3101992443228684E-7</v>
      </c>
    </row>
    <row r="1762" spans="1:15" hidden="1">
      <c r="A1762" s="1159" t="s">
        <v>4384</v>
      </c>
      <c r="B1762" s="1159" t="s">
        <v>2465</v>
      </c>
      <c r="C1762" s="1159" t="s">
        <v>3285</v>
      </c>
      <c r="D1762" s="1159" t="s">
        <v>2465</v>
      </c>
      <c r="E1762" s="1159" t="s">
        <v>3329</v>
      </c>
      <c r="F1762" s="1159" t="s">
        <v>1000</v>
      </c>
      <c r="G1762" s="1165">
        <v>171.503563619792</v>
      </c>
      <c r="H1762" s="1159"/>
      <c r="I1762" s="1159" t="s">
        <v>3352</v>
      </c>
      <c r="J1762" s="1166"/>
      <c r="K1762" s="1167">
        <v>3.7499999999999997E-5</v>
      </c>
      <c r="L1762" s="1168">
        <v>19200</v>
      </c>
      <c r="M1762" s="1169" t="s">
        <v>3430</v>
      </c>
      <c r="N1762" s="1170">
        <v>1.0882714425967106E-9</v>
      </c>
      <c r="O1762" s="1171">
        <v>5.6976012206388469E-8</v>
      </c>
    </row>
    <row r="1763" spans="1:15" hidden="1">
      <c r="A1763" s="1159" t="s">
        <v>4385</v>
      </c>
      <c r="B1763" s="1159" t="s">
        <v>2466</v>
      </c>
      <c r="C1763" s="1159" t="s">
        <v>3286</v>
      </c>
      <c r="D1763" s="1159" t="s">
        <v>2466</v>
      </c>
      <c r="E1763" s="1159" t="s">
        <v>3329</v>
      </c>
      <c r="F1763" s="1159" t="s">
        <v>1000</v>
      </c>
      <c r="G1763" s="1165">
        <v>15518.5707015104</v>
      </c>
      <c r="H1763" s="1159"/>
      <c r="I1763" s="1159" t="s">
        <v>3352</v>
      </c>
      <c r="J1763" s="1166"/>
      <c r="K1763" s="1167">
        <v>5.1400000000000003E-4</v>
      </c>
      <c r="L1763" s="1168">
        <v>126000</v>
      </c>
      <c r="M1763" s="1169" t="s">
        <v>3430</v>
      </c>
      <c r="N1763" s="1170">
        <v>1.3497323432060074E-6</v>
      </c>
      <c r="O1763" s="1171">
        <v>3.3832955413789408E-5</v>
      </c>
    </row>
    <row r="1764" spans="1:15" hidden="1">
      <c r="A1764" s="1159" t="s">
        <v>4385</v>
      </c>
      <c r="B1764" s="1159" t="s">
        <v>2466</v>
      </c>
      <c r="C1764" s="1159" t="s">
        <v>3286</v>
      </c>
      <c r="D1764" s="1159" t="s">
        <v>2466</v>
      </c>
      <c r="E1764" s="1159" t="s">
        <v>3329</v>
      </c>
      <c r="F1764" s="1159" t="s">
        <v>3431</v>
      </c>
      <c r="G1764" s="1165">
        <v>310371.414040156</v>
      </c>
      <c r="H1764" s="1159"/>
      <c r="I1764" s="1159" t="s">
        <v>3352</v>
      </c>
      <c r="J1764" s="1166"/>
      <c r="K1764" s="1167">
        <v>5.3900000000000001E-6</v>
      </c>
      <c r="L1764" s="1168">
        <v>1320</v>
      </c>
      <c r="M1764" s="1169" t="s">
        <v>3430</v>
      </c>
      <c r="N1764" s="1170">
        <v>2.8307616070480776E-7</v>
      </c>
      <c r="O1764" s="1171">
        <v>7.0888097059735616E-6</v>
      </c>
    </row>
    <row r="1765" spans="1:15" hidden="1">
      <c r="A1765" s="1159" t="s">
        <v>4385</v>
      </c>
      <c r="B1765" s="1159" t="s">
        <v>2466</v>
      </c>
      <c r="C1765" s="1159" t="s">
        <v>3286</v>
      </c>
      <c r="D1765" s="1159" t="s">
        <v>2466</v>
      </c>
      <c r="E1765" s="1159" t="s">
        <v>3329</v>
      </c>
      <c r="F1765" s="1159" t="s">
        <v>991</v>
      </c>
      <c r="G1765" s="1165">
        <v>232778.560516875</v>
      </c>
      <c r="H1765" s="1159"/>
      <c r="I1765" s="1159" t="s">
        <v>3352</v>
      </c>
      <c r="J1765" s="1166"/>
      <c r="K1765" s="1167">
        <v>4.0099999999999999E-5</v>
      </c>
      <c r="L1765" s="1168">
        <v>1350</v>
      </c>
      <c r="M1765" s="1169" t="s">
        <v>3430</v>
      </c>
      <c r="N1765" s="1170">
        <v>1.5795019541211109E-6</v>
      </c>
      <c r="O1765" s="1171">
        <v>5.4374392627954039E-6</v>
      </c>
    </row>
    <row r="1766" spans="1:15" hidden="1">
      <c r="A1766" s="1159" t="s">
        <v>4386</v>
      </c>
      <c r="B1766" s="1159" t="s">
        <v>2763</v>
      </c>
      <c r="C1766" s="1159"/>
      <c r="D1766" s="1159"/>
      <c r="E1766" s="1159" t="s">
        <v>3319</v>
      </c>
      <c r="F1766" s="1159" t="s">
        <v>991</v>
      </c>
      <c r="G1766" s="1165">
        <v>81424.324010416705</v>
      </c>
      <c r="H1766" s="1159"/>
      <c r="I1766" s="1159" t="s">
        <v>3352</v>
      </c>
      <c r="J1766" s="1166"/>
      <c r="K1766" s="1167"/>
      <c r="L1766" s="1168"/>
      <c r="M1766" s="1169" t="s">
        <v>3430</v>
      </c>
      <c r="N1766" s="1170" t="s">
        <v>3430</v>
      </c>
      <c r="O1766" s="1171" t="s">
        <v>3430</v>
      </c>
    </row>
    <row r="1767" spans="1:15" hidden="1">
      <c r="A1767" s="1159" t="s">
        <v>4386</v>
      </c>
      <c r="B1767" s="1159" t="s">
        <v>2763</v>
      </c>
      <c r="C1767" s="1159"/>
      <c r="D1767" s="1159"/>
      <c r="E1767" s="1159" t="s">
        <v>3319</v>
      </c>
      <c r="F1767" s="1159" t="s">
        <v>3431</v>
      </c>
      <c r="G1767" s="1165">
        <v>108565.765338542</v>
      </c>
      <c r="H1767" s="1159"/>
      <c r="I1767" s="1159" t="s">
        <v>3352</v>
      </c>
      <c r="J1767" s="1166"/>
      <c r="K1767" s="1167"/>
      <c r="L1767" s="1168"/>
      <c r="M1767" s="1169" t="s">
        <v>3430</v>
      </c>
      <c r="N1767" s="1170" t="s">
        <v>3430</v>
      </c>
      <c r="O1767" s="1171" t="s">
        <v>3430</v>
      </c>
    </row>
    <row r="1768" spans="1:15" hidden="1">
      <c r="A1768" s="1159" t="s">
        <v>4386</v>
      </c>
      <c r="B1768" s="1159" t="s">
        <v>2763</v>
      </c>
      <c r="C1768" s="1159"/>
      <c r="D1768" s="1159"/>
      <c r="E1768" s="1159" t="s">
        <v>3319</v>
      </c>
      <c r="F1768" s="1159" t="s">
        <v>1000</v>
      </c>
      <c r="G1768" s="1165">
        <v>5428.2882682291702</v>
      </c>
      <c r="H1768" s="1159"/>
      <c r="I1768" s="1159" t="s">
        <v>3352</v>
      </c>
      <c r="J1768" s="1166"/>
      <c r="K1768" s="1167"/>
      <c r="L1768" s="1168"/>
      <c r="M1768" s="1169" t="s">
        <v>3430</v>
      </c>
      <c r="N1768" s="1170" t="s">
        <v>3430</v>
      </c>
      <c r="O1768" s="1171" t="s">
        <v>3430</v>
      </c>
    </row>
    <row r="1769" spans="1:15" hidden="1">
      <c r="A1769" s="1159" t="s">
        <v>4387</v>
      </c>
      <c r="B1769" s="1159" t="s">
        <v>2467</v>
      </c>
      <c r="C1769" s="1159"/>
      <c r="D1769" s="1159" t="s">
        <v>2467</v>
      </c>
      <c r="E1769" s="1159" t="s">
        <v>3315</v>
      </c>
      <c r="F1769" s="1159" t="s">
        <v>3431</v>
      </c>
      <c r="G1769" s="1165">
        <v>12691.2637041667</v>
      </c>
      <c r="H1769" s="1159"/>
      <c r="I1769" s="1159" t="s">
        <v>3352</v>
      </c>
      <c r="J1769" s="1166"/>
      <c r="K1769" s="1167">
        <v>1.7099999999999999E-6</v>
      </c>
      <c r="L1769" s="1168">
        <v>175</v>
      </c>
      <c r="M1769" s="1169" t="s">
        <v>3430</v>
      </c>
      <c r="N1769" s="1170">
        <v>3.6722631548283373E-9</v>
      </c>
      <c r="O1769" s="1171">
        <v>3.842913322175746E-8</v>
      </c>
    </row>
    <row r="1770" spans="1:15" hidden="1">
      <c r="A1770" s="1159" t="s">
        <v>4387</v>
      </c>
      <c r="B1770" s="1159" t="s">
        <v>2467</v>
      </c>
      <c r="C1770" s="1159"/>
      <c r="D1770" s="1159" t="s">
        <v>2467</v>
      </c>
      <c r="E1770" s="1159" t="s">
        <v>3315</v>
      </c>
      <c r="F1770" s="1159" t="s">
        <v>991</v>
      </c>
      <c r="G1770" s="1165">
        <v>2572.5534536197902</v>
      </c>
      <c r="H1770" s="1159"/>
      <c r="I1770" s="1159" t="s">
        <v>3352</v>
      </c>
      <c r="J1770" s="1166"/>
      <c r="K1770" s="1167">
        <v>5.93E-6</v>
      </c>
      <c r="L1770" s="1168">
        <v>157</v>
      </c>
      <c r="M1770" s="1169" t="s">
        <v>3430</v>
      </c>
      <c r="N1770" s="1170">
        <v>2.581379861159985E-9</v>
      </c>
      <c r="O1770" s="1171">
        <v>6.988463995350489E-9</v>
      </c>
    </row>
    <row r="1771" spans="1:15" hidden="1">
      <c r="A1771" s="1159" t="s">
        <v>4387</v>
      </c>
      <c r="B1771" s="1159" t="s">
        <v>2467</v>
      </c>
      <c r="C1771" s="1159"/>
      <c r="D1771" s="1159" t="s">
        <v>2467</v>
      </c>
      <c r="E1771" s="1159" t="s">
        <v>3315</v>
      </c>
      <c r="F1771" s="1159" t="s">
        <v>1000</v>
      </c>
      <c r="G1771" s="1165">
        <v>171.503563619792</v>
      </c>
      <c r="H1771" s="1159"/>
      <c r="I1771" s="1159" t="s">
        <v>3352</v>
      </c>
      <c r="J1771" s="1166"/>
      <c r="K1771" s="1167">
        <v>6.6599999999999998E-6</v>
      </c>
      <c r="L1771" s="1168">
        <v>680</v>
      </c>
      <c r="M1771" s="1169" t="s">
        <v>3430</v>
      </c>
      <c r="N1771" s="1170">
        <v>1.9327700820517583E-10</v>
      </c>
      <c r="O1771" s="1171">
        <v>2.0179004323095915E-9</v>
      </c>
    </row>
    <row r="1772" spans="1:15" hidden="1">
      <c r="A1772" s="1159" t="s">
        <v>4388</v>
      </c>
      <c r="B1772" s="1159" t="s">
        <v>2826</v>
      </c>
      <c r="C1772" s="1159" t="s">
        <v>3287</v>
      </c>
      <c r="D1772" s="1159" t="s">
        <v>2826</v>
      </c>
      <c r="E1772" s="1159"/>
      <c r="F1772" s="1159" t="s">
        <v>1000</v>
      </c>
      <c r="G1772" s="1165">
        <v>20937.654474370898</v>
      </c>
      <c r="H1772" s="1159" t="s">
        <v>4389</v>
      </c>
      <c r="I1772" s="1159"/>
      <c r="J1772" s="1166"/>
      <c r="K1772" s="1167"/>
      <c r="L1772" s="1168">
        <v>229000</v>
      </c>
      <c r="M1772" s="1169" t="s">
        <v>3430</v>
      </c>
      <c r="N1772" s="1170" t="s">
        <v>3430</v>
      </c>
      <c r="O1772" s="1171">
        <v>8.2962376281885597E-5</v>
      </c>
    </row>
    <row r="1773" spans="1:15" hidden="1">
      <c r="A1773" s="1173" t="s">
        <v>3778</v>
      </c>
      <c r="B1773" s="1173" t="s">
        <v>2764</v>
      </c>
      <c r="C1773" s="1173"/>
      <c r="D1773" s="1173"/>
      <c r="E1773" s="1173" t="s">
        <v>3313</v>
      </c>
      <c r="F1773" s="1173" t="s">
        <v>1000</v>
      </c>
      <c r="G1773" s="1162">
        <v>100740.12939869</v>
      </c>
      <c r="H1773" s="1173" t="s">
        <v>4390</v>
      </c>
      <c r="I1773" s="1173"/>
      <c r="J1773" s="1166"/>
      <c r="K1773" s="1167">
        <v>2.0600000000000002E-6</v>
      </c>
      <c r="L1773" s="1168">
        <v>1970</v>
      </c>
      <c r="M1773" s="1169" t="s">
        <v>3430</v>
      </c>
      <c r="N1773" s="1170">
        <v>3.5115797943999638E-8</v>
      </c>
      <c r="O1773" s="1171">
        <v>3.4338901868924924E-6</v>
      </c>
    </row>
    <row r="1774" spans="1:15" hidden="1">
      <c r="A1774" s="1173" t="s">
        <v>3778</v>
      </c>
      <c r="B1774" s="1159" t="s">
        <v>2764</v>
      </c>
      <c r="C1774" s="1159"/>
      <c r="D1774" s="1159"/>
      <c r="E1774" s="1159" t="s">
        <v>3313</v>
      </c>
      <c r="F1774" s="1159" t="s">
        <v>991</v>
      </c>
      <c r="G1774" s="1165">
        <v>5419.2560000000003</v>
      </c>
      <c r="H1774" s="1159" t="s">
        <v>4390</v>
      </c>
      <c r="I1774" s="1159"/>
      <c r="J1774" s="1166"/>
      <c r="K1774" s="1167">
        <v>2.3900000000000001E-7</v>
      </c>
      <c r="L1774" s="1168">
        <v>8.3000000000000007</v>
      </c>
      <c r="M1774" s="1169" t="s">
        <v>3430</v>
      </c>
      <c r="N1774" s="1170">
        <v>2.1916458869016394E-10</v>
      </c>
      <c r="O1774" s="1171">
        <v>7.7827921398650703E-10</v>
      </c>
    </row>
    <row r="1775" spans="1:15" hidden="1">
      <c r="A1775" s="1159" t="s">
        <v>4391</v>
      </c>
      <c r="B1775" s="1159" t="s">
        <v>2827</v>
      </c>
      <c r="C1775" s="1159" t="s">
        <v>2827</v>
      </c>
      <c r="D1775" s="1159" t="s">
        <v>2827</v>
      </c>
      <c r="E1775" s="1159"/>
      <c r="F1775" s="1159" t="s">
        <v>991</v>
      </c>
      <c r="G1775" s="1165">
        <v>13192354.1730763</v>
      </c>
      <c r="H1775" s="1159"/>
      <c r="I1775" s="1159"/>
      <c r="J1775" s="1166"/>
      <c r="K1775" s="1167"/>
      <c r="L1775" s="1168">
        <v>4.3</v>
      </c>
      <c r="M1775" s="1169" t="s">
        <v>3430</v>
      </c>
      <c r="N1775" s="1170" t="s">
        <v>3430</v>
      </c>
      <c r="O1775" s="1171">
        <v>9.8154096537854399E-7</v>
      </c>
    </row>
    <row r="1776" spans="1:15" hidden="1">
      <c r="A1776" s="1159" t="s">
        <v>3859</v>
      </c>
      <c r="B1776" s="1159" t="s">
        <v>2828</v>
      </c>
      <c r="C1776" s="1159" t="s">
        <v>3289</v>
      </c>
      <c r="D1776" s="1159" t="s">
        <v>2828</v>
      </c>
      <c r="E1776" s="1159"/>
      <c r="F1776" s="1159" t="s">
        <v>1000</v>
      </c>
      <c r="G1776" s="1165">
        <v>46570.4553425673</v>
      </c>
      <c r="H1776" s="1159" t="s">
        <v>3751</v>
      </c>
      <c r="I1776" s="1159"/>
      <c r="J1776" s="1166">
        <v>4.1700000000000003E-8</v>
      </c>
      <c r="K1776" s="1167"/>
      <c r="L1776" s="1168">
        <v>83.1</v>
      </c>
      <c r="M1776" s="1169">
        <v>5.7601765271822766E-9</v>
      </c>
      <c r="N1776" s="1170" t="s">
        <v>3430</v>
      </c>
      <c r="O1776" s="1171">
        <v>0</v>
      </c>
    </row>
    <row r="1777" spans="1:15" hidden="1">
      <c r="A1777" s="1159" t="s">
        <v>3859</v>
      </c>
      <c r="B1777" s="1159" t="s">
        <v>2828</v>
      </c>
      <c r="C1777" s="1159" t="s">
        <v>3288</v>
      </c>
      <c r="D1777" s="1159" t="s">
        <v>2828</v>
      </c>
      <c r="E1777" s="1159"/>
      <c r="F1777" s="1159" t="s">
        <v>1000</v>
      </c>
      <c r="G1777" s="1165">
        <v>140176.21792324699</v>
      </c>
      <c r="H1777" s="1159" t="s">
        <v>3751</v>
      </c>
      <c r="I1777" s="1159"/>
      <c r="J1777" s="1166">
        <v>4.1700000000000003E-8</v>
      </c>
      <c r="K1777" s="1167"/>
      <c r="L1777" s="1168">
        <v>83.1</v>
      </c>
      <c r="M1777" s="1169">
        <v>1.7338025883819132E-8</v>
      </c>
      <c r="N1777" s="1170" t="s">
        <v>3430</v>
      </c>
      <c r="O1777" s="1171">
        <v>0</v>
      </c>
    </row>
    <row r="1778" spans="1:15" hidden="1">
      <c r="A1778" s="1159" t="s">
        <v>3859</v>
      </c>
      <c r="B1778" s="1159" t="s">
        <v>2828</v>
      </c>
      <c r="C1778" s="1159" t="s">
        <v>2828</v>
      </c>
      <c r="D1778" s="1159" t="s">
        <v>2828</v>
      </c>
      <c r="E1778" s="1159"/>
      <c r="F1778" s="1159" t="s">
        <v>991</v>
      </c>
      <c r="G1778" s="1165">
        <v>120393804.01847</v>
      </c>
      <c r="H1778" s="1159"/>
      <c r="I1778" s="1159"/>
      <c r="J1778" s="1166">
        <v>2.9999999999999997E-8</v>
      </c>
      <c r="K1778" s="1167"/>
      <c r="L1778" s="1168">
        <v>2.4799999999999999E-2</v>
      </c>
      <c r="M1778" s="1169">
        <v>1.0713087335565914E-5</v>
      </c>
      <c r="N1778" s="1170" t="s">
        <v>3430</v>
      </c>
      <c r="O1778" s="1171">
        <v>0</v>
      </c>
    </row>
    <row r="1779" spans="1:15" hidden="1">
      <c r="A1779" s="1159" t="s">
        <v>4393</v>
      </c>
      <c r="B1779" s="1159" t="s">
        <v>2468</v>
      </c>
      <c r="C1779" s="1159" t="s">
        <v>3290</v>
      </c>
      <c r="D1779" s="1159" t="s">
        <v>2468</v>
      </c>
      <c r="E1779" s="1159" t="s">
        <v>3329</v>
      </c>
      <c r="F1779" s="1159" t="s">
        <v>3431</v>
      </c>
      <c r="G1779" s="1165">
        <v>310371.414040156</v>
      </c>
      <c r="H1779" s="1159"/>
      <c r="I1779" s="1159" t="s">
        <v>3352</v>
      </c>
      <c r="J1779" s="1166"/>
      <c r="K1779" s="1167">
        <v>3.7000000000000002E-6</v>
      </c>
      <c r="L1779" s="1168">
        <v>52500</v>
      </c>
      <c r="M1779" s="1169" t="s">
        <v>3430</v>
      </c>
      <c r="N1779" s="1170">
        <v>1.9431944241331886E-7</v>
      </c>
      <c r="O1779" s="1171">
        <v>2.8194129512394852E-4</v>
      </c>
    </row>
    <row r="1780" spans="1:15" hidden="1">
      <c r="A1780" s="1159" t="s">
        <v>4393</v>
      </c>
      <c r="B1780" s="1159" t="s">
        <v>2468</v>
      </c>
      <c r="C1780" s="1159" t="s">
        <v>3290</v>
      </c>
      <c r="D1780" s="1159" t="s">
        <v>2468</v>
      </c>
      <c r="E1780" s="1159" t="s">
        <v>3329</v>
      </c>
      <c r="F1780" s="1159" t="s">
        <v>991</v>
      </c>
      <c r="G1780" s="1165">
        <v>232778.560516875</v>
      </c>
      <c r="H1780" s="1159"/>
      <c r="I1780" s="1159" t="s">
        <v>3352</v>
      </c>
      <c r="J1780" s="1166"/>
      <c r="K1780" s="1167">
        <v>1.1600000000000001E-5</v>
      </c>
      <c r="L1780" s="1168">
        <v>32200</v>
      </c>
      <c r="M1780" s="1169" t="s">
        <v>3430</v>
      </c>
      <c r="N1780" s="1170">
        <v>4.5691328348640616E-7</v>
      </c>
      <c r="O1780" s="1171">
        <v>1.2969299574963852E-4</v>
      </c>
    </row>
    <row r="1781" spans="1:15" hidden="1">
      <c r="A1781" s="1159" t="s">
        <v>4393</v>
      </c>
      <c r="B1781" s="1159" t="s">
        <v>2468</v>
      </c>
      <c r="C1781" s="1159" t="s">
        <v>3290</v>
      </c>
      <c r="D1781" s="1159" t="s">
        <v>2468</v>
      </c>
      <c r="E1781" s="1159" t="s">
        <v>3329</v>
      </c>
      <c r="F1781" s="1159" t="s">
        <v>1000</v>
      </c>
      <c r="G1781" s="1165">
        <v>15518.5707015104</v>
      </c>
      <c r="H1781" s="1159"/>
      <c r="I1781" s="1159" t="s">
        <v>3352</v>
      </c>
      <c r="J1781" s="1166"/>
      <c r="K1781" s="1167">
        <v>1.7499999999999998E-5</v>
      </c>
      <c r="L1781" s="1168">
        <v>248000</v>
      </c>
      <c r="M1781" s="1169" t="s">
        <v>3430</v>
      </c>
      <c r="N1781" s="1170">
        <v>4.5953922190866001E-8</v>
      </c>
      <c r="O1781" s="1171">
        <v>6.6591848750950584E-5</v>
      </c>
    </row>
    <row r="1782" spans="1:15" hidden="1">
      <c r="A1782" s="1159" t="s">
        <v>4394</v>
      </c>
      <c r="B1782" s="1159" t="s">
        <v>2829</v>
      </c>
      <c r="C1782" s="1159" t="s">
        <v>3291</v>
      </c>
      <c r="D1782" s="1159" t="s">
        <v>2829</v>
      </c>
      <c r="E1782" s="1159"/>
      <c r="F1782" s="1159" t="s">
        <v>991</v>
      </c>
      <c r="G1782" s="1165">
        <v>31449.444971507801</v>
      </c>
      <c r="H1782" s="1159"/>
      <c r="I1782" s="1159"/>
      <c r="J1782" s="1166"/>
      <c r="K1782" s="1167"/>
      <c r="L1782" s="1168">
        <v>44.9</v>
      </c>
      <c r="M1782" s="1169" t="s">
        <v>3430</v>
      </c>
      <c r="N1782" s="1170" t="s">
        <v>3430</v>
      </c>
      <c r="O1782" s="1171">
        <v>2.4433011445208896E-8</v>
      </c>
    </row>
    <row r="1783" spans="1:15" hidden="1">
      <c r="A1783" s="1159" t="s">
        <v>4395</v>
      </c>
      <c r="B1783" s="1159" t="s">
        <v>2765</v>
      </c>
      <c r="C1783" s="1159" t="s">
        <v>3292</v>
      </c>
      <c r="D1783" s="1159" t="s">
        <v>2765</v>
      </c>
      <c r="E1783" s="1159" t="s">
        <v>3329</v>
      </c>
      <c r="F1783" s="1159" t="s">
        <v>1000</v>
      </c>
      <c r="G1783" s="1165">
        <v>104226.018635156</v>
      </c>
      <c r="H1783" s="1172"/>
      <c r="I1783" s="1159" t="s">
        <v>3352</v>
      </c>
      <c r="J1783" s="1166"/>
      <c r="K1783" s="1167"/>
      <c r="L1783" s="1168">
        <v>50500</v>
      </c>
      <c r="M1783" s="1169" t="s">
        <v>3430</v>
      </c>
      <c r="N1783" s="1170" t="s">
        <v>3430</v>
      </c>
      <c r="O1783" s="1171">
        <v>9.1072068047400829E-5</v>
      </c>
    </row>
    <row r="1784" spans="1:15" hidden="1">
      <c r="A1784" s="1159" t="s">
        <v>4395</v>
      </c>
      <c r="B1784" s="1159" t="s">
        <v>2765</v>
      </c>
      <c r="C1784" s="1159" t="s">
        <v>3292</v>
      </c>
      <c r="D1784" s="1159" t="s">
        <v>2765</v>
      </c>
      <c r="E1784" s="1159" t="s">
        <v>3329</v>
      </c>
      <c r="F1784" s="1159" t="s">
        <v>3431</v>
      </c>
      <c r="G1784" s="1165">
        <v>2084520.3727005201</v>
      </c>
      <c r="H1784" s="1172"/>
      <c r="I1784" s="1159" t="s">
        <v>3352</v>
      </c>
      <c r="J1784" s="1166"/>
      <c r="K1784" s="1167"/>
      <c r="L1784" s="1168">
        <v>41</v>
      </c>
      <c r="M1784" s="1169" t="s">
        <v>3430</v>
      </c>
      <c r="N1784" s="1170" t="s">
        <v>3430</v>
      </c>
      <c r="O1784" s="1171">
        <v>1.478793976213377E-6</v>
      </c>
    </row>
    <row r="1785" spans="1:15" hidden="1">
      <c r="A1785" s="1159" t="s">
        <v>4395</v>
      </c>
      <c r="B1785" s="1159" t="s">
        <v>2765</v>
      </c>
      <c r="C1785" s="1159" t="s">
        <v>3292</v>
      </c>
      <c r="D1785" s="1159" t="s">
        <v>2765</v>
      </c>
      <c r="E1785" s="1159" t="s">
        <v>3329</v>
      </c>
      <c r="F1785" s="1159" t="s">
        <v>991</v>
      </c>
      <c r="G1785" s="1165">
        <v>1563390.2795273401</v>
      </c>
      <c r="H1785" s="1172"/>
      <c r="I1785" s="1159" t="s">
        <v>3352</v>
      </c>
      <c r="J1785" s="1166"/>
      <c r="K1785" s="1167"/>
      <c r="L1785" s="1168">
        <v>46.5</v>
      </c>
      <c r="M1785" s="1169" t="s">
        <v>3430</v>
      </c>
      <c r="N1785" s="1170" t="s">
        <v>3430</v>
      </c>
      <c r="O1785" s="1171">
        <v>1.2578765834269721E-6</v>
      </c>
    </row>
    <row r="1786" spans="1:15" hidden="1">
      <c r="A1786" s="1159" t="s">
        <v>4396</v>
      </c>
      <c r="B1786" s="1159" t="s">
        <v>2469</v>
      </c>
      <c r="C1786" s="1159" t="s">
        <v>3293</v>
      </c>
      <c r="D1786" s="1159" t="s">
        <v>2469</v>
      </c>
      <c r="E1786" s="1159" t="s">
        <v>3329</v>
      </c>
      <c r="F1786" s="1159" t="s">
        <v>3431</v>
      </c>
      <c r="G1786" s="1165">
        <v>2253720.4131317702</v>
      </c>
      <c r="H1786" s="1172"/>
      <c r="I1786" s="1159" t="s">
        <v>3352</v>
      </c>
      <c r="J1786" s="1166"/>
      <c r="K1786" s="1167"/>
      <c r="L1786" s="1168">
        <v>680</v>
      </c>
      <c r="M1786" s="1169" t="s">
        <v>3430</v>
      </c>
      <c r="N1786" s="1170" t="s">
        <v>3430</v>
      </c>
      <c r="O1786" s="1171">
        <v>2.6517136437150528E-5</v>
      </c>
    </row>
    <row r="1787" spans="1:15" hidden="1">
      <c r="A1787" s="1159" t="s">
        <v>4396</v>
      </c>
      <c r="B1787" s="1159" t="s">
        <v>2469</v>
      </c>
      <c r="C1787" s="1159" t="s">
        <v>3293</v>
      </c>
      <c r="D1787" s="1159" t="s">
        <v>2469</v>
      </c>
      <c r="E1787" s="1159" t="s">
        <v>3329</v>
      </c>
      <c r="F1787" s="1159" t="s">
        <v>1000</v>
      </c>
      <c r="G1787" s="1165">
        <v>32962.701950781302</v>
      </c>
      <c r="H1787" s="1172"/>
      <c r="I1787" s="1159" t="s">
        <v>3352</v>
      </c>
      <c r="J1787" s="1166"/>
      <c r="K1787" s="1167"/>
      <c r="L1787" s="1168">
        <v>15000</v>
      </c>
      <c r="M1787" s="1169" t="s">
        <v>3430</v>
      </c>
      <c r="N1787" s="1170" t="s">
        <v>3430</v>
      </c>
      <c r="O1787" s="1171">
        <v>8.5552308882466679E-6</v>
      </c>
    </row>
    <row r="1788" spans="1:15" hidden="1">
      <c r="A1788" s="1159" t="s">
        <v>4396</v>
      </c>
      <c r="B1788" s="1159" t="s">
        <v>2469</v>
      </c>
      <c r="C1788" s="1159" t="s">
        <v>3293</v>
      </c>
      <c r="D1788" s="1159" t="s">
        <v>2469</v>
      </c>
      <c r="E1788" s="1159" t="s">
        <v>3329</v>
      </c>
      <c r="F1788" s="1159" t="s">
        <v>991</v>
      </c>
      <c r="G1788" s="1165">
        <v>494440.52924374997</v>
      </c>
      <c r="H1788" s="1172"/>
      <c r="I1788" s="1159" t="s">
        <v>3352</v>
      </c>
      <c r="J1788" s="1166"/>
      <c r="K1788" s="1167"/>
      <c r="L1788" s="1168">
        <v>140</v>
      </c>
      <c r="M1788" s="1169" t="s">
        <v>3430</v>
      </c>
      <c r="N1788" s="1170" t="s">
        <v>3430</v>
      </c>
      <c r="O1788" s="1171">
        <v>1.1977323243110044E-6</v>
      </c>
    </row>
    <row r="1789" spans="1:15" hidden="1">
      <c r="A1789" s="1159" t="s">
        <v>4397</v>
      </c>
      <c r="B1789" s="1159" t="s">
        <v>2766</v>
      </c>
      <c r="C1789" s="1159"/>
      <c r="D1789" s="1159"/>
      <c r="E1789" s="1159" t="s">
        <v>3319</v>
      </c>
      <c r="F1789" s="1159" t="s">
        <v>991</v>
      </c>
      <c r="G1789" s="1165">
        <v>1093250.84635417</v>
      </c>
      <c r="H1789" s="1172"/>
      <c r="I1789" s="1159" t="s">
        <v>3352</v>
      </c>
      <c r="J1789" s="1166"/>
      <c r="K1789" s="1167"/>
      <c r="L1789" s="1168"/>
      <c r="M1789" s="1169" t="s">
        <v>3430</v>
      </c>
      <c r="N1789" s="1170" t="s">
        <v>3430</v>
      </c>
      <c r="O1789" s="1171" t="s">
        <v>3430</v>
      </c>
    </row>
    <row r="1790" spans="1:15" hidden="1">
      <c r="A1790" s="1159" t="s">
        <v>4397</v>
      </c>
      <c r="B1790" s="1159" t="s">
        <v>2766</v>
      </c>
      <c r="C1790" s="1159"/>
      <c r="D1790" s="1159"/>
      <c r="E1790" s="1159" t="s">
        <v>3319</v>
      </c>
      <c r="F1790" s="1159" t="s">
        <v>3431</v>
      </c>
      <c r="G1790" s="1165">
        <v>1457667.79532214</v>
      </c>
      <c r="H1790" s="1172"/>
      <c r="I1790" s="1159" t="s">
        <v>3352</v>
      </c>
      <c r="J1790" s="1166"/>
      <c r="K1790" s="1167"/>
      <c r="L1790" s="1168"/>
      <c r="M1790" s="1169" t="s">
        <v>3430</v>
      </c>
      <c r="N1790" s="1170" t="s">
        <v>3430</v>
      </c>
      <c r="O1790" s="1171" t="s">
        <v>3430</v>
      </c>
    </row>
    <row r="1791" spans="1:15" hidden="1">
      <c r="A1791" s="1159" t="s">
        <v>4397</v>
      </c>
      <c r="B1791" s="1159" t="s">
        <v>2766</v>
      </c>
      <c r="C1791" s="1159"/>
      <c r="D1791" s="1159"/>
      <c r="E1791" s="1159" t="s">
        <v>3319</v>
      </c>
      <c r="F1791" s="1159" t="s">
        <v>1000</v>
      </c>
      <c r="G1791" s="1165">
        <v>72883.389747135399</v>
      </c>
      <c r="H1791" s="1172"/>
      <c r="I1791" s="1159" t="s">
        <v>3352</v>
      </c>
      <c r="J1791" s="1166"/>
      <c r="K1791" s="1167"/>
      <c r="L1791" s="1168"/>
      <c r="M1791" s="1169" t="s">
        <v>3430</v>
      </c>
      <c r="N1791" s="1170" t="s">
        <v>3430</v>
      </c>
      <c r="O1791" s="1171" t="s">
        <v>3430</v>
      </c>
    </row>
    <row r="1792" spans="1:15" hidden="1">
      <c r="A1792" s="1159" t="s">
        <v>4398</v>
      </c>
      <c r="B1792" s="1159" t="s">
        <v>2470</v>
      </c>
      <c r="C1792" s="1159" t="s">
        <v>3294</v>
      </c>
      <c r="D1792" s="1159" t="s">
        <v>2470</v>
      </c>
      <c r="E1792" s="1159" t="s">
        <v>3329</v>
      </c>
      <c r="F1792" s="1159" t="s">
        <v>3431</v>
      </c>
      <c r="G1792" s="1165">
        <v>786209.94944164099</v>
      </c>
      <c r="H1792" s="1172"/>
      <c r="I1792" s="1159" t="s">
        <v>3352</v>
      </c>
      <c r="J1792" s="1166"/>
      <c r="K1792" s="1167"/>
      <c r="L1792" s="1168">
        <v>2070</v>
      </c>
      <c r="M1792" s="1169" t="s">
        <v>3430</v>
      </c>
      <c r="N1792" s="1170" t="s">
        <v>3430</v>
      </c>
      <c r="O1792" s="1171">
        <v>2.8159604642639918E-5</v>
      </c>
    </row>
    <row r="1793" spans="1:15" hidden="1">
      <c r="A1793" s="1159" t="s">
        <v>4398</v>
      </c>
      <c r="B1793" s="1159" t="s">
        <v>2470</v>
      </c>
      <c r="C1793" s="1159" t="s">
        <v>3294</v>
      </c>
      <c r="D1793" s="1159" t="s">
        <v>2470</v>
      </c>
      <c r="E1793" s="1159" t="s">
        <v>3329</v>
      </c>
      <c r="F1793" s="1159" t="s">
        <v>1000</v>
      </c>
      <c r="G1793" s="1165">
        <v>39310.497473932301</v>
      </c>
      <c r="H1793" s="1172"/>
      <c r="I1793" s="1159" t="s">
        <v>3352</v>
      </c>
      <c r="J1793" s="1166"/>
      <c r="K1793" s="1167"/>
      <c r="L1793" s="1168">
        <v>34600</v>
      </c>
      <c r="M1793" s="1169" t="s">
        <v>3430</v>
      </c>
      <c r="N1793" s="1170" t="s">
        <v>3430</v>
      </c>
      <c r="O1793" s="1171">
        <v>2.3534355572009667E-5</v>
      </c>
    </row>
    <row r="1794" spans="1:15" hidden="1">
      <c r="A1794" s="1159" t="s">
        <v>4398</v>
      </c>
      <c r="B1794" s="1159" t="s">
        <v>2470</v>
      </c>
      <c r="C1794" s="1159" t="s">
        <v>3294</v>
      </c>
      <c r="D1794" s="1159" t="s">
        <v>2470</v>
      </c>
      <c r="E1794" s="1159" t="s">
        <v>3329</v>
      </c>
      <c r="F1794" s="1159" t="s">
        <v>991</v>
      </c>
      <c r="G1794" s="1165">
        <v>589657.46208362002</v>
      </c>
      <c r="H1794" s="1172"/>
      <c r="I1794" s="1159" t="s">
        <v>3352</v>
      </c>
      <c r="J1794" s="1166"/>
      <c r="K1794" s="1167"/>
      <c r="L1794" s="1168">
        <v>690</v>
      </c>
      <c r="M1794" s="1169" t="s">
        <v>3430</v>
      </c>
      <c r="N1794" s="1170" t="s">
        <v>3430</v>
      </c>
      <c r="O1794" s="1171">
        <v>7.0399011606885049E-6</v>
      </c>
    </row>
    <row r="1795" spans="1:15" hidden="1">
      <c r="A1795" s="1159" t="s">
        <v>3869</v>
      </c>
      <c r="B1795" s="1159" t="s">
        <v>2471</v>
      </c>
      <c r="C1795" s="1159" t="s">
        <v>3295</v>
      </c>
      <c r="D1795" s="1159" t="s">
        <v>2471</v>
      </c>
      <c r="E1795" s="1159" t="s">
        <v>3313</v>
      </c>
      <c r="F1795" s="1159" t="s">
        <v>1000</v>
      </c>
      <c r="G1795" s="1165">
        <v>828.43114205065399</v>
      </c>
      <c r="H1795" s="1159"/>
      <c r="I1795" s="1159"/>
      <c r="J1795" s="1166">
        <v>2.74E-6</v>
      </c>
      <c r="K1795" s="1167">
        <v>2.6999999999999999E-5</v>
      </c>
      <c r="L1795" s="1168">
        <v>107000</v>
      </c>
      <c r="M1795" s="1169">
        <v>6.7328080491881535E-9</v>
      </c>
      <c r="N1795" s="1170">
        <v>3.7848876910577129E-9</v>
      </c>
      <c r="O1795" s="1171">
        <v>0</v>
      </c>
    </row>
    <row r="1796" spans="1:15" hidden="1">
      <c r="A1796" s="1159" t="s">
        <v>3869</v>
      </c>
      <c r="B1796" s="1159" t="s">
        <v>2471</v>
      </c>
      <c r="C1796" s="1159" t="s">
        <v>3295</v>
      </c>
      <c r="D1796" s="1159" t="s">
        <v>2471</v>
      </c>
      <c r="E1796" s="1159" t="s">
        <v>3329</v>
      </c>
      <c r="F1796" s="1159" t="s">
        <v>1000</v>
      </c>
      <c r="G1796" s="1165">
        <v>798959.72568499995</v>
      </c>
      <c r="H1796" s="1159"/>
      <c r="I1796" s="1159" t="s">
        <v>3352</v>
      </c>
      <c r="J1796" s="1166">
        <v>2.74E-6</v>
      </c>
      <c r="K1796" s="1167">
        <v>2.6999999999999999E-5</v>
      </c>
      <c r="L1796" s="1168">
        <v>107000</v>
      </c>
      <c r="M1796" s="1169">
        <v>6.493288577676641E-6</v>
      </c>
      <c r="N1796" s="1170">
        <v>3.6502404097347462E-6</v>
      </c>
      <c r="O1796" s="1171">
        <v>0</v>
      </c>
    </row>
    <row r="1797" spans="1:15" hidden="1">
      <c r="A1797" s="1159" t="s">
        <v>3869</v>
      </c>
      <c r="B1797" s="1159" t="s">
        <v>2471</v>
      </c>
      <c r="C1797" s="1159" t="s">
        <v>3295</v>
      </c>
      <c r="D1797" s="1159" t="s">
        <v>2471</v>
      </c>
      <c r="E1797" s="1159" t="s">
        <v>3329</v>
      </c>
      <c r="F1797" s="1159" t="s">
        <v>3431</v>
      </c>
      <c r="G1797" s="1165">
        <v>59095031.460868202</v>
      </c>
      <c r="H1797" s="1159"/>
      <c r="I1797" s="1159" t="s">
        <v>3352</v>
      </c>
      <c r="J1797" s="1166">
        <v>4.6000000000000002E-8</v>
      </c>
      <c r="K1797" s="1167">
        <v>4.5299999999999999E-7</v>
      </c>
      <c r="L1797" s="1168">
        <v>593</v>
      </c>
      <c r="M1797" s="1169">
        <v>8.0630258790543508E-6</v>
      </c>
      <c r="N1797" s="1170">
        <v>4.5298308680742035E-6</v>
      </c>
      <c r="O1797" s="1171">
        <v>0</v>
      </c>
    </row>
    <row r="1798" spans="1:15" hidden="1">
      <c r="A1798" s="1159" t="s">
        <v>3869</v>
      </c>
      <c r="B1798" s="1159" t="s">
        <v>2471</v>
      </c>
      <c r="C1798" s="1159" t="s">
        <v>3295</v>
      </c>
      <c r="D1798" s="1159" t="s">
        <v>2471</v>
      </c>
      <c r="E1798" s="1159" t="s">
        <v>3329</v>
      </c>
      <c r="F1798" s="1159" t="s">
        <v>991</v>
      </c>
      <c r="G1798" s="1165">
        <v>11984395.8853279</v>
      </c>
      <c r="H1798" s="1159"/>
      <c r="I1798" s="1159" t="s">
        <v>3352</v>
      </c>
      <c r="J1798" s="1166">
        <v>2.36E-7</v>
      </c>
      <c r="K1798" s="1167">
        <v>2.3199999999999998E-6</v>
      </c>
      <c r="L1798" s="1168">
        <v>220</v>
      </c>
      <c r="M1798" s="1169">
        <v>8.3891392573272904E-6</v>
      </c>
      <c r="N1798" s="1170">
        <v>4.7047543059011067E-6</v>
      </c>
      <c r="O1798" s="1171">
        <v>0</v>
      </c>
    </row>
    <row r="1799" spans="1:15" hidden="1">
      <c r="A1799" s="1159" t="s">
        <v>4399</v>
      </c>
      <c r="B1799" s="1159" t="s">
        <v>2767</v>
      </c>
      <c r="C1799" s="1159"/>
      <c r="D1799" s="1159"/>
      <c r="E1799" s="1159" t="s">
        <v>3315</v>
      </c>
      <c r="F1799" s="1159" t="s">
        <v>991</v>
      </c>
      <c r="G1799" s="1165">
        <v>2572.5534536197902</v>
      </c>
      <c r="H1799" s="1172"/>
      <c r="I1799" s="1159" t="s">
        <v>3352</v>
      </c>
      <c r="J1799" s="1166"/>
      <c r="K1799" s="1167"/>
      <c r="L1799" s="1168"/>
      <c r="M1799" s="1169" t="s">
        <v>3430</v>
      </c>
      <c r="N1799" s="1170" t="s">
        <v>3430</v>
      </c>
      <c r="O1799" s="1171" t="s">
        <v>3430</v>
      </c>
    </row>
    <row r="1800" spans="1:15" hidden="1">
      <c r="A1800" s="1159" t="s">
        <v>4399</v>
      </c>
      <c r="B1800" s="1159" t="s">
        <v>2767</v>
      </c>
      <c r="C1800" s="1159"/>
      <c r="D1800" s="1159"/>
      <c r="E1800" s="1159" t="s">
        <v>3315</v>
      </c>
      <c r="F1800" s="1159" t="s">
        <v>3431</v>
      </c>
      <c r="G1800" s="1165">
        <v>12691.2637041667</v>
      </c>
      <c r="H1800" s="1172"/>
      <c r="I1800" s="1159" t="s">
        <v>3352</v>
      </c>
      <c r="J1800" s="1166"/>
      <c r="K1800" s="1167"/>
      <c r="L1800" s="1168"/>
      <c r="M1800" s="1169" t="s">
        <v>3430</v>
      </c>
      <c r="N1800" s="1170" t="s">
        <v>3430</v>
      </c>
      <c r="O1800" s="1171" t="s">
        <v>3430</v>
      </c>
    </row>
    <row r="1801" spans="1:15" hidden="1">
      <c r="A1801" s="1159" t="s">
        <v>4399</v>
      </c>
      <c r="B1801" s="1159" t="s">
        <v>2767</v>
      </c>
      <c r="C1801" s="1159"/>
      <c r="D1801" s="1159"/>
      <c r="E1801" s="1159" t="s">
        <v>3315</v>
      </c>
      <c r="F1801" s="1159" t="s">
        <v>1000</v>
      </c>
      <c r="G1801" s="1165">
        <v>171.503563619792</v>
      </c>
      <c r="H1801" s="1172"/>
      <c r="I1801" s="1159" t="s">
        <v>3352</v>
      </c>
      <c r="J1801" s="1166"/>
      <c r="K1801" s="1167"/>
      <c r="L1801" s="1168"/>
      <c r="M1801" s="1169" t="s">
        <v>3430</v>
      </c>
      <c r="N1801" s="1170" t="s">
        <v>3430</v>
      </c>
      <c r="O1801" s="1171" t="s">
        <v>3430</v>
      </c>
    </row>
    <row r="1802" spans="1:15" hidden="1">
      <c r="A1802" s="1159" t="s">
        <v>4400</v>
      </c>
      <c r="B1802" s="1159" t="s">
        <v>2472</v>
      </c>
      <c r="C1802" s="1159" t="s">
        <v>3296</v>
      </c>
      <c r="D1802" s="1159" t="s">
        <v>2472</v>
      </c>
      <c r="E1802" s="1159" t="s">
        <v>3329</v>
      </c>
      <c r="F1802" s="1159" t="s">
        <v>3431</v>
      </c>
      <c r="G1802" s="1165">
        <v>85174.143951536505</v>
      </c>
      <c r="H1802" s="1159"/>
      <c r="I1802" s="1159" t="s">
        <v>3352</v>
      </c>
      <c r="J1802" s="1166"/>
      <c r="K1802" s="1167">
        <v>1.04E-6</v>
      </c>
      <c r="L1802" s="1168">
        <v>1190</v>
      </c>
      <c r="M1802" s="1169" t="s">
        <v>3430</v>
      </c>
      <c r="N1802" s="1170">
        <v>1.4989043961666393E-8</v>
      </c>
      <c r="O1802" s="1171">
        <v>1.7537690878205632E-6</v>
      </c>
    </row>
    <row r="1803" spans="1:15" hidden="1">
      <c r="A1803" s="1159" t="s">
        <v>4400</v>
      </c>
      <c r="B1803" s="1159" t="s">
        <v>2472</v>
      </c>
      <c r="C1803" s="1159" t="s">
        <v>3296</v>
      </c>
      <c r="D1803" s="1159" t="s">
        <v>2472</v>
      </c>
      <c r="E1803" s="1159" t="s">
        <v>3329</v>
      </c>
      <c r="F1803" s="1159" t="s">
        <v>1000</v>
      </c>
      <c r="G1803" s="1165">
        <v>4258.7071971354198</v>
      </c>
      <c r="H1803" s="1159"/>
      <c r="I1803" s="1159" t="s">
        <v>3352</v>
      </c>
      <c r="J1803" s="1166"/>
      <c r="K1803" s="1167">
        <v>4.3200000000000001E-6</v>
      </c>
      <c r="L1803" s="1168">
        <v>4990</v>
      </c>
      <c r="M1803" s="1169" t="s">
        <v>3430</v>
      </c>
      <c r="N1803" s="1170">
        <v>3.1131091301772767E-9</v>
      </c>
      <c r="O1803" s="1171">
        <v>3.6770200618981332E-7</v>
      </c>
    </row>
    <row r="1804" spans="1:15" hidden="1">
      <c r="A1804" s="1159" t="s">
        <v>4400</v>
      </c>
      <c r="B1804" s="1159" t="s">
        <v>2472</v>
      </c>
      <c r="C1804" s="1159" t="s">
        <v>3296</v>
      </c>
      <c r="D1804" s="1159" t="s">
        <v>2472</v>
      </c>
      <c r="E1804" s="1159" t="s">
        <v>3329</v>
      </c>
      <c r="F1804" s="1159" t="s">
        <v>991</v>
      </c>
      <c r="G1804" s="1165">
        <v>63880.607948203098</v>
      </c>
      <c r="H1804" s="1159"/>
      <c r="I1804" s="1159" t="s">
        <v>3352</v>
      </c>
      <c r="J1804" s="1166"/>
      <c r="K1804" s="1167">
        <v>7.1800000000000005E-7</v>
      </c>
      <c r="L1804" s="1168">
        <v>189</v>
      </c>
      <c r="M1804" s="1169" t="s">
        <v>3430</v>
      </c>
      <c r="N1804" s="1170">
        <v>7.7611540109666037E-9</v>
      </c>
      <c r="O1804" s="1171">
        <v>2.0890484717516192E-7</v>
      </c>
    </row>
    <row r="1805" spans="1:15">
      <c r="A1805" s="1159" t="s">
        <v>4401</v>
      </c>
      <c r="B1805" s="1159" t="s">
        <v>2830</v>
      </c>
      <c r="C1805" s="1159"/>
      <c r="D1805" s="1159" t="s">
        <v>2830</v>
      </c>
      <c r="E1805" s="1159"/>
      <c r="F1805" s="1159" t="s">
        <v>991</v>
      </c>
      <c r="G1805" s="1165">
        <v>941554908.70024598</v>
      </c>
      <c r="H1805" s="1159"/>
      <c r="I1805" s="1159" t="s">
        <v>3358</v>
      </c>
      <c r="J1805" s="1166"/>
      <c r="K1805" s="1167"/>
      <c r="L1805" s="1168">
        <v>2.0199999999999999E-2</v>
      </c>
      <c r="M1805" s="1169" t="s">
        <v>3430</v>
      </c>
      <c r="N1805" s="1170" t="s">
        <v>3430</v>
      </c>
      <c r="O1805" s="1171">
        <v>3.2909000588683853E-7</v>
      </c>
    </row>
    <row r="1806" spans="1:15" hidden="1">
      <c r="A1806" s="1159" t="s">
        <v>4402</v>
      </c>
      <c r="B1806" s="1159" t="s">
        <v>2473</v>
      </c>
      <c r="C1806" s="1159" t="s">
        <v>3297</v>
      </c>
      <c r="D1806" s="1159" t="s">
        <v>2473</v>
      </c>
      <c r="E1806" s="1159" t="s">
        <v>3329</v>
      </c>
      <c r="F1806" s="1159" t="s">
        <v>3431</v>
      </c>
      <c r="G1806" s="1165">
        <v>17498.697916666701</v>
      </c>
      <c r="H1806" s="1159"/>
      <c r="I1806" s="1159" t="s">
        <v>3352</v>
      </c>
      <c r="J1806" s="1166"/>
      <c r="K1806" s="1167"/>
      <c r="L1806" s="1168">
        <v>164</v>
      </c>
      <c r="M1806" s="1169" t="s">
        <v>3430</v>
      </c>
      <c r="N1806" s="1170" t="s">
        <v>3430</v>
      </c>
      <c r="O1806" s="1171">
        <v>4.9655487966702632E-8</v>
      </c>
    </row>
    <row r="1807" spans="1:15" hidden="1">
      <c r="A1807" s="1159" t="s">
        <v>4402</v>
      </c>
      <c r="B1807" s="1159" t="s">
        <v>2473</v>
      </c>
      <c r="C1807" s="1159" t="s">
        <v>3297</v>
      </c>
      <c r="D1807" s="1159" t="s">
        <v>2473</v>
      </c>
      <c r="E1807" s="1159" t="s">
        <v>3329</v>
      </c>
      <c r="F1807" s="1159" t="s">
        <v>1000</v>
      </c>
      <c r="G1807" s="1165">
        <v>874.93489583333303</v>
      </c>
      <c r="H1807" s="1159"/>
      <c r="I1807" s="1159" t="s">
        <v>3352</v>
      </c>
      <c r="J1807" s="1166"/>
      <c r="K1807" s="1167"/>
      <c r="L1807" s="1168">
        <v>1300</v>
      </c>
      <c r="M1807" s="1169" t="s">
        <v>3430</v>
      </c>
      <c r="N1807" s="1170" t="s">
        <v>3430</v>
      </c>
      <c r="O1807" s="1171">
        <v>1.9680528767290633E-8</v>
      </c>
    </row>
    <row r="1808" spans="1:15" hidden="1">
      <c r="A1808" s="1159" t="s">
        <v>4402</v>
      </c>
      <c r="B1808" s="1159" t="s">
        <v>2473</v>
      </c>
      <c r="C1808" s="1159" t="s">
        <v>3297</v>
      </c>
      <c r="D1808" s="1159" t="s">
        <v>2473</v>
      </c>
      <c r="E1808" s="1159" t="s">
        <v>3329</v>
      </c>
      <c r="F1808" s="1159" t="s">
        <v>991</v>
      </c>
      <c r="G1808" s="1165">
        <v>13124.0234375</v>
      </c>
      <c r="H1808" s="1159"/>
      <c r="I1808" s="1159" t="s">
        <v>3352</v>
      </c>
      <c r="J1808" s="1166"/>
      <c r="K1808" s="1167"/>
      <c r="L1808" s="1168">
        <v>4.92</v>
      </c>
      <c r="M1808" s="1169" t="s">
        <v>3430</v>
      </c>
      <c r="N1808" s="1170" t="s">
        <v>3430</v>
      </c>
      <c r="O1808" s="1171">
        <v>1.1172484792508069E-9</v>
      </c>
    </row>
    <row r="1809" spans="1:15" hidden="1">
      <c r="A1809" s="1159" t="s">
        <v>3750</v>
      </c>
      <c r="B1809" s="1159" t="s">
        <v>2848</v>
      </c>
      <c r="C1809" s="1159"/>
      <c r="D1809" s="1159"/>
      <c r="E1809" s="1159"/>
      <c r="F1809" s="1159" t="s">
        <v>1000</v>
      </c>
      <c r="G1809" s="1165">
        <v>7824.7856265093797</v>
      </c>
      <c r="H1809" s="1159" t="s">
        <v>4403</v>
      </c>
      <c r="I1809" s="1159"/>
      <c r="J1809" s="1166"/>
      <c r="K1809" s="1167"/>
      <c r="L1809" s="1168"/>
      <c r="M1809" s="1169" t="s">
        <v>3430</v>
      </c>
      <c r="N1809" s="1170" t="s">
        <v>3430</v>
      </c>
      <c r="O1809" s="1171" t="s">
        <v>3430</v>
      </c>
    </row>
    <row r="1810" spans="1:15" hidden="1">
      <c r="A1810" s="1159" t="s">
        <v>4404</v>
      </c>
      <c r="B1810" s="1159" t="s">
        <v>2768</v>
      </c>
      <c r="C1810" s="1159"/>
      <c r="D1810" s="1159"/>
      <c r="E1810" s="1159" t="s">
        <v>3319</v>
      </c>
      <c r="F1810" s="1159" t="s">
        <v>991</v>
      </c>
      <c r="G1810" s="1165">
        <v>589657.46208362002</v>
      </c>
      <c r="H1810" s="1159"/>
      <c r="I1810" s="1159" t="s">
        <v>3352</v>
      </c>
      <c r="J1810" s="1166"/>
      <c r="K1810" s="1167"/>
      <c r="L1810" s="1168"/>
      <c r="M1810" s="1169" t="s">
        <v>3430</v>
      </c>
      <c r="N1810" s="1170" t="s">
        <v>3430</v>
      </c>
      <c r="O1810" s="1171" t="s">
        <v>3430</v>
      </c>
    </row>
    <row r="1811" spans="1:15" hidden="1">
      <c r="A1811" s="1159" t="s">
        <v>4404</v>
      </c>
      <c r="B1811" s="1159" t="s">
        <v>2768</v>
      </c>
      <c r="C1811" s="1159"/>
      <c r="D1811" s="1159"/>
      <c r="E1811" s="1159" t="s">
        <v>3319</v>
      </c>
      <c r="F1811" s="1159" t="s">
        <v>3431</v>
      </c>
      <c r="G1811" s="1165">
        <v>786209.94944164099</v>
      </c>
      <c r="H1811" s="1159"/>
      <c r="I1811" s="1159" t="s">
        <v>3352</v>
      </c>
      <c r="J1811" s="1166"/>
      <c r="K1811" s="1167"/>
      <c r="L1811" s="1168"/>
      <c r="M1811" s="1169" t="s">
        <v>3430</v>
      </c>
      <c r="N1811" s="1170" t="s">
        <v>3430</v>
      </c>
      <c r="O1811" s="1171" t="s">
        <v>3430</v>
      </c>
    </row>
    <row r="1812" spans="1:15" hidden="1">
      <c r="A1812" s="1159" t="s">
        <v>4404</v>
      </c>
      <c r="B1812" s="1159" t="s">
        <v>2768</v>
      </c>
      <c r="C1812" s="1159"/>
      <c r="D1812" s="1159"/>
      <c r="E1812" s="1159" t="s">
        <v>3319</v>
      </c>
      <c r="F1812" s="1159" t="s">
        <v>1000</v>
      </c>
      <c r="G1812" s="1165">
        <v>39310.497473932301</v>
      </c>
      <c r="H1812" s="1159"/>
      <c r="I1812" s="1159" t="s">
        <v>3352</v>
      </c>
      <c r="J1812" s="1166"/>
      <c r="K1812" s="1167"/>
      <c r="L1812" s="1168"/>
      <c r="M1812" s="1169" t="s">
        <v>3430</v>
      </c>
      <c r="N1812" s="1170" t="s">
        <v>3430</v>
      </c>
      <c r="O1812" s="1171" t="s">
        <v>3430</v>
      </c>
    </row>
    <row r="1813" spans="1:15" hidden="1">
      <c r="A1813" s="1159" t="s">
        <v>4405</v>
      </c>
      <c r="B1813" s="1159" t="s">
        <v>2769</v>
      </c>
      <c r="C1813" s="1159" t="s">
        <v>3298</v>
      </c>
      <c r="D1813" s="1159"/>
      <c r="E1813" s="1159"/>
      <c r="F1813" s="1159" t="s">
        <v>991</v>
      </c>
      <c r="G1813" s="1165">
        <v>665333851.431059</v>
      </c>
      <c r="H1813" s="1159"/>
      <c r="I1813" s="1159"/>
      <c r="J1813" s="1166"/>
      <c r="K1813" s="1167"/>
      <c r="L1813" s="1168"/>
      <c r="M1813" s="1169" t="s">
        <v>3430</v>
      </c>
      <c r="N1813" s="1170" t="s">
        <v>3430</v>
      </c>
      <c r="O1813" s="1171" t="s">
        <v>3430</v>
      </c>
    </row>
    <row r="1814" spans="1:15" hidden="1">
      <c r="A1814" s="1159" t="s">
        <v>4406</v>
      </c>
      <c r="B1814" s="1159" t="s">
        <v>2831</v>
      </c>
      <c r="C1814" s="1159" t="s">
        <v>3299</v>
      </c>
      <c r="D1814" s="1159" t="s">
        <v>2831</v>
      </c>
      <c r="E1814" s="1159"/>
      <c r="F1814" s="1159" t="s">
        <v>991</v>
      </c>
      <c r="G1814" s="1165">
        <v>1850440.1772998599</v>
      </c>
      <c r="H1814" s="1159"/>
      <c r="I1814" s="1159"/>
      <c r="J1814" s="1166"/>
      <c r="K1814" s="1167"/>
      <c r="L1814" s="1168">
        <v>10</v>
      </c>
      <c r="M1814" s="1169" t="s">
        <v>3430</v>
      </c>
      <c r="N1814" s="1170" t="s">
        <v>3430</v>
      </c>
      <c r="O1814" s="1171">
        <v>3.201789097937944E-7</v>
      </c>
    </row>
    <row r="1815" spans="1:15" hidden="1">
      <c r="A1815" s="1159" t="s">
        <v>4407</v>
      </c>
      <c r="B1815" s="1159" t="s">
        <v>2474</v>
      </c>
      <c r="C1815" s="1159" t="s">
        <v>3300</v>
      </c>
      <c r="D1815" s="1159" t="s">
        <v>2474</v>
      </c>
      <c r="E1815" s="1159" t="s">
        <v>3329</v>
      </c>
      <c r="F1815" s="1159" t="s">
        <v>3431</v>
      </c>
      <c r="G1815" s="1165">
        <v>310371.414040156</v>
      </c>
      <c r="H1815" s="1159"/>
      <c r="I1815" s="1159" t="s">
        <v>3352</v>
      </c>
      <c r="J1815" s="1166"/>
      <c r="K1815" s="1167">
        <v>5.9599999999999997E-6</v>
      </c>
      <c r="L1815" s="1168">
        <v>43.7</v>
      </c>
      <c r="M1815" s="1169" t="s">
        <v>3430</v>
      </c>
      <c r="N1815" s="1170">
        <v>3.1301185859010275E-7</v>
      </c>
      <c r="O1815" s="1171">
        <v>2.3468256375079144E-7</v>
      </c>
    </row>
    <row r="1816" spans="1:15" hidden="1">
      <c r="A1816" s="1159" t="s">
        <v>4407</v>
      </c>
      <c r="B1816" s="1159" t="s">
        <v>2474</v>
      </c>
      <c r="C1816" s="1159" t="s">
        <v>3300</v>
      </c>
      <c r="D1816" s="1159" t="s">
        <v>2474</v>
      </c>
      <c r="E1816" s="1159" t="s">
        <v>3329</v>
      </c>
      <c r="F1816" s="1159" t="s">
        <v>1000</v>
      </c>
      <c r="G1816" s="1165">
        <v>15518.5707015104</v>
      </c>
      <c r="H1816" s="1159"/>
      <c r="I1816" s="1159" t="s">
        <v>3352</v>
      </c>
      <c r="J1816" s="1166"/>
      <c r="K1816" s="1167">
        <v>3.1699999999999998E-5</v>
      </c>
      <c r="L1816" s="1168">
        <v>232</v>
      </c>
      <c r="M1816" s="1169" t="s">
        <v>3430</v>
      </c>
      <c r="N1816" s="1170">
        <v>8.3242247625740132E-8</v>
      </c>
      <c r="O1816" s="1171">
        <v>6.229560044443764E-8</v>
      </c>
    </row>
    <row r="1817" spans="1:15" hidden="1">
      <c r="A1817" s="1159" t="s">
        <v>4407</v>
      </c>
      <c r="B1817" s="1159" t="s">
        <v>2474</v>
      </c>
      <c r="C1817" s="1159" t="s">
        <v>3300</v>
      </c>
      <c r="D1817" s="1159" t="s">
        <v>2474</v>
      </c>
      <c r="E1817" s="1159" t="s">
        <v>3329</v>
      </c>
      <c r="F1817" s="1159" t="s">
        <v>991</v>
      </c>
      <c r="G1817" s="1165">
        <v>232778.560516875</v>
      </c>
      <c r="H1817" s="1159"/>
      <c r="I1817" s="1159" t="s">
        <v>3352</v>
      </c>
      <c r="J1817" s="1166"/>
      <c r="K1817" s="1167">
        <v>8.3299999999999999E-6</v>
      </c>
      <c r="L1817" s="1168">
        <v>8.2799999999999994</v>
      </c>
      <c r="M1817" s="1169" t="s">
        <v>3430</v>
      </c>
      <c r="N1817" s="1170">
        <v>3.2811100443463471E-7</v>
      </c>
      <c r="O1817" s="1171">
        <v>3.3349627478478471E-8</v>
      </c>
    </row>
    <row r="1818" spans="1:15" hidden="1">
      <c r="A1818" s="1159" t="s">
        <v>4408</v>
      </c>
      <c r="B1818" s="1159" t="s">
        <v>2475</v>
      </c>
      <c r="C1818" s="1159" t="s">
        <v>3301</v>
      </c>
      <c r="D1818" s="1159" t="s">
        <v>375</v>
      </c>
      <c r="E1818" s="1159"/>
      <c r="F1818" s="1159" t="s">
        <v>991</v>
      </c>
      <c r="G1818" s="1165">
        <v>287000000</v>
      </c>
      <c r="H1818" s="1159"/>
      <c r="I1818" s="1159" t="s">
        <v>3374</v>
      </c>
      <c r="J1818" s="1166"/>
      <c r="K1818" s="1167">
        <v>9.4599999999999996E-5</v>
      </c>
      <c r="L1818" s="1168">
        <v>46400</v>
      </c>
      <c r="M1818" s="1169" t="s">
        <v>3430</v>
      </c>
      <c r="N1818" s="1170">
        <v>4.5941571820694886E-3</v>
      </c>
      <c r="O1818" s="1171">
        <v>0.23041860840719672</v>
      </c>
    </row>
    <row r="1819" spans="1:15" hidden="1">
      <c r="A1819" s="1159" t="s">
        <v>4408</v>
      </c>
      <c r="B1819" s="1159" t="s">
        <v>2475</v>
      </c>
      <c r="C1819" s="1159" t="s">
        <v>3301</v>
      </c>
      <c r="D1819" s="1159" t="s">
        <v>375</v>
      </c>
      <c r="E1819" s="1159"/>
      <c r="F1819" s="1159" t="s">
        <v>1000</v>
      </c>
      <c r="G1819" s="1165">
        <v>17068.433347275401</v>
      </c>
      <c r="H1819" s="1159"/>
      <c r="I1819" s="1159" t="s">
        <v>3363</v>
      </c>
      <c r="J1819" s="1166"/>
      <c r="K1819" s="1167">
        <v>1.94E-4</v>
      </c>
      <c r="L1819" s="1168">
        <v>113000</v>
      </c>
      <c r="M1819" s="1169" t="s">
        <v>3430</v>
      </c>
      <c r="N1819" s="1170">
        <v>5.6030978541290938E-7</v>
      </c>
      <c r="O1819" s="1171">
        <v>3.3372579488422991E-5</v>
      </c>
    </row>
    <row r="1820" spans="1:15" hidden="1">
      <c r="A1820" s="1159" t="s">
        <v>4409</v>
      </c>
      <c r="B1820" s="1159" t="s">
        <v>2476</v>
      </c>
      <c r="C1820" s="1159" t="s">
        <v>3302</v>
      </c>
      <c r="D1820" s="1159" t="s">
        <v>2476</v>
      </c>
      <c r="E1820" s="1159" t="s">
        <v>3329</v>
      </c>
      <c r="F1820" s="1159" t="s">
        <v>3431</v>
      </c>
      <c r="G1820" s="1165">
        <v>1103758.8826901</v>
      </c>
      <c r="H1820" s="1159"/>
      <c r="I1820" s="1159" t="s">
        <v>3352</v>
      </c>
      <c r="J1820" s="1166"/>
      <c r="K1820" s="1167">
        <v>4.2899999999999999E-7</v>
      </c>
      <c r="L1820" s="1168">
        <v>261</v>
      </c>
      <c r="M1820" s="1169" t="s">
        <v>3430</v>
      </c>
      <c r="N1820" s="1170">
        <v>8.0124313317058984E-8</v>
      </c>
      <c r="O1820" s="1171">
        <v>4.9846238499538676E-6</v>
      </c>
    </row>
    <row r="1821" spans="1:15" hidden="1">
      <c r="A1821" s="1159" t="s">
        <v>4409</v>
      </c>
      <c r="B1821" s="1159" t="s">
        <v>2476</v>
      </c>
      <c r="C1821" s="1159" t="s">
        <v>3302</v>
      </c>
      <c r="D1821" s="1159" t="s">
        <v>2476</v>
      </c>
      <c r="E1821" s="1159" t="s">
        <v>3329</v>
      </c>
      <c r="F1821" s="1159" t="s">
        <v>1000</v>
      </c>
      <c r="G1821" s="1165">
        <v>14915.660577786501</v>
      </c>
      <c r="H1821" s="1159"/>
      <c r="I1821" s="1159" t="s">
        <v>3352</v>
      </c>
      <c r="J1821" s="1166"/>
      <c r="K1821" s="1167">
        <v>5.3600000000000004E-6</v>
      </c>
      <c r="L1821" s="1168">
        <v>4360</v>
      </c>
      <c r="M1821" s="1169" t="s">
        <v>3430</v>
      </c>
      <c r="N1821" s="1170">
        <v>1.3528202589464995E-8</v>
      </c>
      <c r="O1821" s="1171">
        <v>1.1252438638863203E-6</v>
      </c>
    </row>
    <row r="1822" spans="1:15" hidden="1">
      <c r="A1822" s="1159" t="s">
        <v>4409</v>
      </c>
      <c r="B1822" s="1159" t="s">
        <v>2476</v>
      </c>
      <c r="C1822" s="1159" t="s">
        <v>3302</v>
      </c>
      <c r="D1822" s="1159" t="s">
        <v>2476</v>
      </c>
      <c r="E1822" s="1159" t="s">
        <v>3329</v>
      </c>
      <c r="F1822" s="1159" t="s">
        <v>991</v>
      </c>
      <c r="G1822" s="1165">
        <v>223734.90868112</v>
      </c>
      <c r="H1822" s="1159"/>
      <c r="I1822" s="1159" t="s">
        <v>3352</v>
      </c>
      <c r="J1822" s="1166"/>
      <c r="K1822" s="1167">
        <v>1.8700000000000001E-6</v>
      </c>
      <c r="L1822" s="1168">
        <v>13.9</v>
      </c>
      <c r="M1822" s="1169" t="s">
        <v>3430</v>
      </c>
      <c r="N1822" s="1170">
        <v>7.0795910943803138E-8</v>
      </c>
      <c r="O1822" s="1171">
        <v>5.3810400375072626E-8</v>
      </c>
    </row>
    <row r="1823" spans="1:15" hidden="1">
      <c r="A1823" s="1159" t="s">
        <v>4410</v>
      </c>
      <c r="B1823" s="1159" t="s">
        <v>2477</v>
      </c>
      <c r="C1823" s="1159" t="s">
        <v>3303</v>
      </c>
      <c r="D1823" s="1159" t="s">
        <v>2477</v>
      </c>
      <c r="E1823" s="1159" t="s">
        <v>3329</v>
      </c>
      <c r="F1823" s="1159" t="s">
        <v>3431</v>
      </c>
      <c r="G1823" s="1165">
        <v>234575</v>
      </c>
      <c r="H1823" s="1159"/>
      <c r="I1823" s="1159" t="s">
        <v>3352</v>
      </c>
      <c r="J1823" s="1166"/>
      <c r="K1823" s="1167">
        <v>1.0899999999999999E-6</v>
      </c>
      <c r="L1823" s="1168">
        <v>1060</v>
      </c>
      <c r="M1823" s="1169" t="s">
        <v>3430</v>
      </c>
      <c r="N1823" s="1170">
        <v>4.3265431520670411E-8</v>
      </c>
      <c r="O1823" s="1171">
        <v>4.30234529099673E-6</v>
      </c>
    </row>
    <row r="1824" spans="1:15" hidden="1">
      <c r="A1824" s="1159" t="s">
        <v>4410</v>
      </c>
      <c r="B1824" s="1159" t="s">
        <v>2477</v>
      </c>
      <c r="C1824" s="1159" t="s">
        <v>3303</v>
      </c>
      <c r="D1824" s="1159" t="s">
        <v>2477</v>
      </c>
      <c r="E1824" s="1159" t="s">
        <v>3329</v>
      </c>
      <c r="F1824" s="1159" t="s">
        <v>1000</v>
      </c>
      <c r="G1824" s="1165">
        <v>11728.75</v>
      </c>
      <c r="H1824" s="1159"/>
      <c r="I1824" s="1159" t="s">
        <v>3352</v>
      </c>
      <c r="J1824" s="1166"/>
      <c r="K1824" s="1167">
        <v>1.9400000000000001E-5</v>
      </c>
      <c r="L1824" s="1168">
        <v>19000</v>
      </c>
      <c r="M1824" s="1169" t="s">
        <v>3430</v>
      </c>
      <c r="N1824" s="1170">
        <v>3.8502264747752574E-8</v>
      </c>
      <c r="O1824" s="1171">
        <v>3.8558754966480131E-6</v>
      </c>
    </row>
    <row r="1825" spans="1:15" hidden="1">
      <c r="A1825" s="1159" t="s">
        <v>4410</v>
      </c>
      <c r="B1825" s="1159" t="s">
        <v>2477</v>
      </c>
      <c r="C1825" s="1159" t="s">
        <v>3303</v>
      </c>
      <c r="D1825" s="1159" t="s">
        <v>2477</v>
      </c>
      <c r="E1825" s="1159" t="s">
        <v>3329</v>
      </c>
      <c r="F1825" s="1159" t="s">
        <v>991</v>
      </c>
      <c r="G1825" s="1165">
        <v>175931.25</v>
      </c>
      <c r="H1825" s="1159"/>
      <c r="I1825" s="1159" t="s">
        <v>3352</v>
      </c>
      <c r="J1825" s="1166"/>
      <c r="K1825" s="1167">
        <v>3.1599999999999998E-6</v>
      </c>
      <c r="L1825" s="1168">
        <v>453</v>
      </c>
      <c r="M1825" s="1169" t="s">
        <v>3430</v>
      </c>
      <c r="N1825" s="1170">
        <v>9.407254376512741E-8</v>
      </c>
      <c r="O1825" s="1171">
        <v>1.3789828420906972E-6</v>
      </c>
    </row>
    <row r="1826" spans="1:15" hidden="1">
      <c r="A1826" s="1159" t="s">
        <v>3799</v>
      </c>
      <c r="B1826" s="1159" t="s">
        <v>2478</v>
      </c>
      <c r="C1826" s="1159" t="s">
        <v>3305</v>
      </c>
      <c r="D1826" s="1159" t="s">
        <v>2478</v>
      </c>
      <c r="E1826" s="1159"/>
      <c r="F1826" s="1159" t="s">
        <v>3431</v>
      </c>
      <c r="G1826" s="1165">
        <v>0</v>
      </c>
      <c r="H1826" s="1159"/>
      <c r="I1826" s="1159"/>
      <c r="J1826" s="1166">
        <v>4.4700000000000002E-7</v>
      </c>
      <c r="K1826" s="1167">
        <v>2.28E-7</v>
      </c>
      <c r="L1826" s="1168"/>
      <c r="M1826" s="1169">
        <v>0</v>
      </c>
      <c r="N1826" s="1170">
        <v>0</v>
      </c>
      <c r="O1826" s="1171">
        <v>0</v>
      </c>
    </row>
    <row r="1827" spans="1:15" hidden="1">
      <c r="A1827" s="1159" t="s">
        <v>3799</v>
      </c>
      <c r="B1827" s="1159" t="s">
        <v>2478</v>
      </c>
      <c r="C1827" s="1159" t="s">
        <v>3305</v>
      </c>
      <c r="D1827" s="1159" t="s">
        <v>2478</v>
      </c>
      <c r="E1827" s="1159" t="s">
        <v>3313</v>
      </c>
      <c r="F1827" s="1159" t="s">
        <v>1000</v>
      </c>
      <c r="G1827" s="1165">
        <v>46221.211348932004</v>
      </c>
      <c r="H1827" s="1159"/>
      <c r="I1827" s="1159"/>
      <c r="J1827" s="1166">
        <v>1.57E-6</v>
      </c>
      <c r="K1827" s="1167">
        <v>6.4300000000000003E-6</v>
      </c>
      <c r="L1827" s="1168"/>
      <c r="M1827" s="1169">
        <v>2.1524359120713695E-7</v>
      </c>
      <c r="N1827" s="1170">
        <v>5.0290402642758615E-8</v>
      </c>
      <c r="O1827" s="1171">
        <v>0</v>
      </c>
    </row>
    <row r="1828" spans="1:15" hidden="1">
      <c r="A1828" s="1159" t="s">
        <v>3799</v>
      </c>
      <c r="B1828" s="1159" t="s">
        <v>2478</v>
      </c>
      <c r="C1828" s="1159" t="s">
        <v>3304</v>
      </c>
      <c r="D1828" s="1159" t="s">
        <v>2478</v>
      </c>
      <c r="E1828" s="1159"/>
      <c r="F1828" s="1159" t="s">
        <v>991</v>
      </c>
      <c r="G1828" s="1165">
        <v>3479583.88465505</v>
      </c>
      <c r="H1828" s="1159"/>
      <c r="I1828" s="1159"/>
      <c r="J1828" s="1166">
        <v>2.7499999999999999E-6</v>
      </c>
      <c r="K1828" s="1167">
        <v>9.5199999999999995E-7</v>
      </c>
      <c r="L1828" s="1168"/>
      <c r="M1828" s="1169">
        <v>2.8382409285102077E-5</v>
      </c>
      <c r="N1828" s="1170">
        <v>5.6052769556669168E-7</v>
      </c>
      <c r="O1828" s="1171">
        <v>0</v>
      </c>
    </row>
    <row r="1829" spans="1:15" hidden="1">
      <c r="A1829" s="1159" t="s">
        <v>4267</v>
      </c>
      <c r="B1829" s="1159" t="s">
        <v>4411</v>
      </c>
      <c r="C1829" s="1159" t="s">
        <v>4411</v>
      </c>
      <c r="D1829" s="1159"/>
      <c r="E1829" s="1159"/>
      <c r="F1829" s="1159" t="s">
        <v>991</v>
      </c>
      <c r="G1829" s="1165">
        <v>2348575470.56775</v>
      </c>
      <c r="H1829" s="1159" t="s">
        <v>4412</v>
      </c>
      <c r="I1829" s="1159"/>
      <c r="J1829" s="1166"/>
      <c r="K1829" s="1167"/>
      <c r="L1829" s="1168"/>
      <c r="M1829" s="1169" t="s">
        <v>3430</v>
      </c>
      <c r="N1829" s="1170" t="s">
        <v>3430</v>
      </c>
      <c r="O1829" s="1171" t="s">
        <v>3430</v>
      </c>
    </row>
    <row r="1830" spans="1:15" hidden="1">
      <c r="A1830" s="1159" t="s">
        <v>3853</v>
      </c>
      <c r="B1830" s="1159" t="s">
        <v>2479</v>
      </c>
      <c r="C1830" s="1159" t="s">
        <v>3307</v>
      </c>
      <c r="D1830" s="1159" t="s">
        <v>2479</v>
      </c>
      <c r="E1830" s="1159"/>
      <c r="F1830" s="1159" t="s">
        <v>1000</v>
      </c>
      <c r="G1830" s="1165">
        <v>10072322.7337368</v>
      </c>
      <c r="H1830" s="1159"/>
      <c r="I1830" s="1159"/>
      <c r="J1830" s="1166">
        <v>3.8799999999999998E-9</v>
      </c>
      <c r="K1830" s="1167">
        <v>1.5700000000000002E-8</v>
      </c>
      <c r="L1830" s="1168">
        <v>77.400000000000006</v>
      </c>
      <c r="M1830" s="1169">
        <v>1.1591792869885007E-7</v>
      </c>
      <c r="N1830" s="1170">
        <v>2.6758520787651803E-8</v>
      </c>
      <c r="O1830" s="1171">
        <v>0</v>
      </c>
    </row>
    <row r="1831" spans="1:15" hidden="1">
      <c r="A1831" s="1159" t="s">
        <v>3853</v>
      </c>
      <c r="B1831" s="1159" t="s">
        <v>2479</v>
      </c>
      <c r="C1831" s="1159" t="s">
        <v>3307</v>
      </c>
      <c r="D1831" s="1159" t="s">
        <v>2479</v>
      </c>
      <c r="E1831" s="1159"/>
      <c r="F1831" s="1159" t="s">
        <v>991</v>
      </c>
      <c r="G1831" s="1165">
        <v>181515044.687774</v>
      </c>
      <c r="H1831" s="1159"/>
      <c r="I1831" s="1159"/>
      <c r="J1831" s="1166">
        <v>4.7500000000000003E-9</v>
      </c>
      <c r="K1831" s="1167">
        <v>1.1000000000000001E-7</v>
      </c>
      <c r="L1831" s="1168">
        <v>1.06E-2</v>
      </c>
      <c r="M1831" s="1169">
        <v>2.5573813303726997E-6</v>
      </c>
      <c r="N1831" s="1170">
        <v>3.3786105105177916E-6</v>
      </c>
      <c r="O1831" s="1171">
        <v>0</v>
      </c>
    </row>
    <row r="1832" spans="1:15" hidden="1">
      <c r="A1832" s="1159" t="s">
        <v>3853</v>
      </c>
      <c r="B1832" s="1159" t="s">
        <v>2479</v>
      </c>
      <c r="C1832" s="1159" t="s">
        <v>3306</v>
      </c>
      <c r="D1832" s="1159" t="s">
        <v>2479</v>
      </c>
      <c r="E1832" s="1159"/>
      <c r="F1832" s="1159" t="s">
        <v>991</v>
      </c>
      <c r="G1832" s="1165">
        <v>780389449.08141696</v>
      </c>
      <c r="H1832" s="1159"/>
      <c r="I1832" s="1159"/>
      <c r="J1832" s="1166">
        <v>4.7500000000000003E-9</v>
      </c>
      <c r="K1832" s="1167">
        <v>1.1000000000000001E-7</v>
      </c>
      <c r="L1832" s="1168">
        <v>1.06E-2</v>
      </c>
      <c r="M1832" s="1169">
        <v>1.0994975159957509E-5</v>
      </c>
      <c r="N1832" s="1170">
        <v>1.4525693996874825E-5</v>
      </c>
      <c r="O1832" s="1171">
        <v>0</v>
      </c>
    </row>
    <row r="1833" spans="1:15" hidden="1">
      <c r="A1833" s="1159" t="s">
        <v>4413</v>
      </c>
      <c r="B1833" s="1159" t="s">
        <v>379</v>
      </c>
      <c r="C1833" s="1159" t="s">
        <v>2480</v>
      </c>
      <c r="D1833" s="1159" t="s">
        <v>379</v>
      </c>
      <c r="E1833" s="1159" t="s">
        <v>3328</v>
      </c>
      <c r="F1833" s="1159" t="s">
        <v>3431</v>
      </c>
      <c r="G1833" s="1165">
        <v>225843420.72734499</v>
      </c>
      <c r="H1833" s="1159"/>
      <c r="I1833" s="1159" t="s">
        <v>3365</v>
      </c>
      <c r="J1833" s="1166"/>
      <c r="K1833" s="1167">
        <v>7.0200000000000004E-4</v>
      </c>
      <c r="L1833" s="1168">
        <v>21100</v>
      </c>
      <c r="M1833" s="1169" t="s">
        <v>3430</v>
      </c>
      <c r="N1833" s="1170">
        <v>2.6827325091420568E-2</v>
      </c>
      <c r="O1833" s="1171">
        <v>8.245321051847479E-2</v>
      </c>
    </row>
    <row r="1834" spans="1:15" hidden="1">
      <c r="A1834" s="1159" t="s">
        <v>4413</v>
      </c>
      <c r="B1834" s="1159" t="s">
        <v>2480</v>
      </c>
      <c r="C1834" s="1159" t="s">
        <v>3308</v>
      </c>
      <c r="D1834" s="1159" t="s">
        <v>379</v>
      </c>
      <c r="E1834" s="1159"/>
      <c r="F1834" s="1159" t="s">
        <v>991</v>
      </c>
      <c r="G1834" s="1165">
        <v>93266965.831529796</v>
      </c>
      <c r="H1834" s="1159"/>
      <c r="I1834" s="1159"/>
      <c r="J1834" s="1166"/>
      <c r="K1834" s="1167">
        <v>1.5599999999999999E-2</v>
      </c>
      <c r="L1834" s="1168">
        <v>16800</v>
      </c>
      <c r="M1834" s="1169" t="s">
        <v>3430</v>
      </c>
      <c r="N1834" s="1170">
        <v>0.24619842116913079</v>
      </c>
      <c r="O1834" s="1171">
        <v>2.7111578398565175E-2</v>
      </c>
    </row>
    <row r="1835" spans="1:15" hidden="1">
      <c r="A1835" s="1159" t="s">
        <v>4413</v>
      </c>
      <c r="B1835" s="1159" t="s">
        <v>379</v>
      </c>
      <c r="C1835" s="1159" t="s">
        <v>3309</v>
      </c>
      <c r="D1835" s="1159" t="s">
        <v>379</v>
      </c>
      <c r="E1835" s="1159" t="s">
        <v>3313</v>
      </c>
      <c r="F1835" s="1159" t="s">
        <v>1000</v>
      </c>
      <c r="G1835" s="1165">
        <v>32052400</v>
      </c>
      <c r="H1835" s="1159"/>
      <c r="I1835" s="1159"/>
      <c r="J1835" s="1166"/>
      <c r="K1835" s="1167">
        <v>1.2800000000000001E-3</v>
      </c>
      <c r="L1835" s="1168">
        <v>38600</v>
      </c>
      <c r="M1835" s="1169" t="s">
        <v>3430</v>
      </c>
      <c r="N1835" s="1170">
        <v>6.9422994117200633E-3</v>
      </c>
      <c r="O1835" s="1171">
        <v>2.1407479199107751E-2</v>
      </c>
    </row>
    <row r="1836" spans="1:15" hidden="1">
      <c r="A1836" s="1159" t="s">
        <v>4413</v>
      </c>
      <c r="B1836" s="1159" t="s">
        <v>379</v>
      </c>
      <c r="C1836" s="1159" t="s">
        <v>2480</v>
      </c>
      <c r="D1836" s="1159" t="s">
        <v>379</v>
      </c>
      <c r="E1836" s="1159" t="s">
        <v>3320</v>
      </c>
      <c r="F1836" s="1159" t="s">
        <v>3431</v>
      </c>
      <c r="G1836" s="1165">
        <v>44409939.091974303</v>
      </c>
      <c r="H1836" s="1159"/>
      <c r="I1836" s="1159"/>
      <c r="J1836" s="1166"/>
      <c r="K1836" s="1167">
        <v>7.0200000000000004E-4</v>
      </c>
      <c r="L1836" s="1168">
        <v>21100</v>
      </c>
      <c r="M1836" s="1169" t="s">
        <v>3430</v>
      </c>
      <c r="N1836" s="1170">
        <v>5.2753357590563958E-3</v>
      </c>
      <c r="O1836" s="1171">
        <v>1.6213631751017126E-2</v>
      </c>
    </row>
    <row r="1837" spans="1:15" hidden="1">
      <c r="A1837" s="1159" t="s">
        <v>4413</v>
      </c>
      <c r="B1837" s="1159" t="s">
        <v>379</v>
      </c>
      <c r="C1837" s="1159" t="s">
        <v>2480</v>
      </c>
      <c r="D1837" s="1159" t="s">
        <v>379</v>
      </c>
      <c r="E1837" s="1159" t="s">
        <v>3317</v>
      </c>
      <c r="F1837" s="1159" t="s">
        <v>1000</v>
      </c>
      <c r="G1837" s="1165">
        <v>13534285.230054401</v>
      </c>
      <c r="H1837" s="1159"/>
      <c r="I1837" s="1159"/>
      <c r="J1837" s="1166"/>
      <c r="K1837" s="1167">
        <v>1.2800000000000001E-3</v>
      </c>
      <c r="L1837" s="1168">
        <v>38600</v>
      </c>
      <c r="M1837" s="1169" t="s">
        <v>3430</v>
      </c>
      <c r="N1837" s="1170">
        <v>2.9314204362437201E-3</v>
      </c>
      <c r="O1837" s="1171">
        <v>9.039414506782046E-3</v>
      </c>
    </row>
    <row r="1838" spans="1:15" hidden="1">
      <c r="A1838" s="1159" t="s">
        <v>4413</v>
      </c>
      <c r="B1838" s="1159" t="s">
        <v>379</v>
      </c>
      <c r="C1838" s="1159" t="s">
        <v>3309</v>
      </c>
      <c r="D1838" s="1159" t="s">
        <v>379</v>
      </c>
      <c r="E1838" s="1159" t="s">
        <v>3313</v>
      </c>
      <c r="F1838" s="1159" t="s">
        <v>3431</v>
      </c>
      <c r="G1838" s="1165">
        <v>1750880</v>
      </c>
      <c r="H1838" s="1159"/>
      <c r="I1838" s="1159"/>
      <c r="J1838" s="1166"/>
      <c r="K1838" s="1167">
        <v>7.0200000000000004E-4</v>
      </c>
      <c r="L1838" s="1168">
        <v>21100</v>
      </c>
      <c r="M1838" s="1169" t="s">
        <v>3430</v>
      </c>
      <c r="N1838" s="1170">
        <v>2.0798226844417954E-4</v>
      </c>
      <c r="O1838" s="1171">
        <v>6.3922905864446738E-4</v>
      </c>
    </row>
    <row r="1839" spans="1:15" hidden="1">
      <c r="A1839" s="1159" t="s">
        <v>4151</v>
      </c>
      <c r="B1839" s="1159" t="s">
        <v>2481</v>
      </c>
      <c r="C1839" s="1159" t="s">
        <v>3310</v>
      </c>
      <c r="D1839" s="1159" t="s">
        <v>2481</v>
      </c>
      <c r="E1839" s="1159" t="s">
        <v>3329</v>
      </c>
      <c r="F1839" s="1159" t="s">
        <v>3431</v>
      </c>
      <c r="G1839" s="1165">
        <v>1202749.86748776</v>
      </c>
      <c r="H1839" s="1159"/>
      <c r="I1839" s="1159" t="s">
        <v>3352</v>
      </c>
      <c r="J1839" s="1166">
        <v>6.89E-9</v>
      </c>
      <c r="K1839" s="1167">
        <v>3.1200000000000001E-8</v>
      </c>
      <c r="L1839" s="1168">
        <v>1270</v>
      </c>
      <c r="M1839" s="1169">
        <v>2.4580108379990786E-8</v>
      </c>
      <c r="N1839" s="1170">
        <v>6.3498392125620808E-9</v>
      </c>
      <c r="O1839" s="1171">
        <v>0</v>
      </c>
    </row>
    <row r="1840" spans="1:15" hidden="1">
      <c r="A1840" s="1159" t="s">
        <v>4151</v>
      </c>
      <c r="B1840" s="1159" t="s">
        <v>2481</v>
      </c>
      <c r="C1840" s="1159" t="s">
        <v>3310</v>
      </c>
      <c r="D1840" s="1159" t="s">
        <v>2481</v>
      </c>
      <c r="E1840" s="1159" t="s">
        <v>3329</v>
      </c>
      <c r="F1840" s="1159" t="s">
        <v>1000</v>
      </c>
      <c r="G1840" s="1165">
        <v>60137.493374974001</v>
      </c>
      <c r="H1840" s="1159"/>
      <c r="I1840" s="1159" t="s">
        <v>3352</v>
      </c>
      <c r="J1840" s="1166">
        <v>3.5999999999999999E-7</v>
      </c>
      <c r="K1840" s="1167">
        <v>1.6300000000000001E-6</v>
      </c>
      <c r="L1840" s="1168">
        <v>66500</v>
      </c>
      <c r="M1840" s="1169">
        <v>6.421508720524607E-8</v>
      </c>
      <c r="N1840" s="1170">
        <v>1.6586919738104244E-8</v>
      </c>
      <c r="O1840" s="1171">
        <v>0</v>
      </c>
    </row>
    <row r="1841" spans="1:15" hidden="1">
      <c r="A1841" s="1159" t="s">
        <v>4151</v>
      </c>
      <c r="B1841" s="1159" t="s">
        <v>2481</v>
      </c>
      <c r="C1841" s="1159" t="s">
        <v>3310</v>
      </c>
      <c r="D1841" s="1159" t="s">
        <v>2481</v>
      </c>
      <c r="E1841" s="1159" t="s">
        <v>3329</v>
      </c>
      <c r="F1841" s="1159" t="s">
        <v>991</v>
      </c>
      <c r="G1841" s="1165">
        <v>902062.40051080706</v>
      </c>
      <c r="H1841" s="1159"/>
      <c r="I1841" s="1159" t="s">
        <v>3352</v>
      </c>
      <c r="J1841" s="1166">
        <v>5.2899999999999997E-8</v>
      </c>
      <c r="K1841" s="1167">
        <v>2.3900000000000001E-7</v>
      </c>
      <c r="L1841" s="1168">
        <v>776</v>
      </c>
      <c r="M1841" s="1169">
        <v>1.4154075469703997E-7</v>
      </c>
      <c r="N1841" s="1170">
        <v>3.648104739484773E-8</v>
      </c>
      <c r="O1841" s="1171">
        <v>0</v>
      </c>
    </row>
    <row r="1842" spans="1:15" hidden="1">
      <c r="A1842" s="1159" t="s">
        <v>3954</v>
      </c>
      <c r="B1842" s="1159" t="s">
        <v>2482</v>
      </c>
      <c r="C1842" s="1159" t="s">
        <v>3311</v>
      </c>
      <c r="D1842" s="1159" t="s">
        <v>2482</v>
      </c>
      <c r="E1842" s="1159" t="s">
        <v>3329</v>
      </c>
      <c r="F1842" s="1159" t="s">
        <v>3431</v>
      </c>
      <c r="G1842" s="1165">
        <v>3739486.7734773401</v>
      </c>
      <c r="H1842" s="1159"/>
      <c r="I1842" s="1159" t="s">
        <v>3352</v>
      </c>
      <c r="J1842" s="1166">
        <v>1.04E-7</v>
      </c>
      <c r="K1842" s="1167">
        <v>7.4900000000000005E-7</v>
      </c>
      <c r="L1842" s="1168">
        <v>14700</v>
      </c>
      <c r="M1842" s="1169">
        <v>1.153545142124944E-6</v>
      </c>
      <c r="N1842" s="1170">
        <v>4.7394357033100909E-7</v>
      </c>
      <c r="O1842" s="1171">
        <v>0</v>
      </c>
    </row>
    <row r="1843" spans="1:15" hidden="1">
      <c r="A1843" s="1159" t="s">
        <v>3954</v>
      </c>
      <c r="B1843" s="1159" t="s">
        <v>2482</v>
      </c>
      <c r="C1843" s="1159" t="s">
        <v>3311</v>
      </c>
      <c r="D1843" s="1159" t="s">
        <v>2482</v>
      </c>
      <c r="E1843" s="1159" t="s">
        <v>3329</v>
      </c>
      <c r="F1843" s="1159" t="s">
        <v>1000</v>
      </c>
      <c r="G1843" s="1165">
        <v>186974.338645807</v>
      </c>
      <c r="H1843" s="1159"/>
      <c r="I1843" s="1159" t="s">
        <v>3352</v>
      </c>
      <c r="J1843" s="1166">
        <v>2.3099999999999999E-6</v>
      </c>
      <c r="K1843" s="1167">
        <v>1.6699999999999999E-5</v>
      </c>
      <c r="L1843" s="1168">
        <v>327000</v>
      </c>
      <c r="M1843" s="1169">
        <v>1.2811006143791921E-6</v>
      </c>
      <c r="N1843" s="1170">
        <v>5.2836165709880081E-7</v>
      </c>
      <c r="O1843" s="1171">
        <v>0</v>
      </c>
    </row>
    <row r="1844" spans="1:15" hidden="1">
      <c r="A1844" s="1159" t="s">
        <v>3954</v>
      </c>
      <c r="B1844" s="1159" t="s">
        <v>2482</v>
      </c>
      <c r="C1844" s="1159" t="s">
        <v>3311</v>
      </c>
      <c r="D1844" s="1159" t="s">
        <v>2482</v>
      </c>
      <c r="E1844" s="1159" t="s">
        <v>3329</v>
      </c>
      <c r="F1844" s="1159" t="s">
        <v>991</v>
      </c>
      <c r="G1844" s="1165">
        <v>2804615.07967747</v>
      </c>
      <c r="H1844" s="1159"/>
      <c r="I1844" s="1159" t="s">
        <v>3352</v>
      </c>
      <c r="J1844" s="1166">
        <v>3.5100000000000001E-7</v>
      </c>
      <c r="K1844" s="1167">
        <v>2.5299999999999999E-6</v>
      </c>
      <c r="L1844" s="1168">
        <v>4450</v>
      </c>
      <c r="M1844" s="1169">
        <v>2.9199111405555303E-6</v>
      </c>
      <c r="N1844" s="1170">
        <v>1.2006781369359645E-6</v>
      </c>
      <c r="O1844" s="1171" t="s">
        <v>3430</v>
      </c>
    </row>
    <row r="1845" spans="1:15" hidden="1">
      <c r="A1845" s="1159" t="s">
        <v>4414</v>
      </c>
      <c r="B1845" s="1159" t="s">
        <v>2770</v>
      </c>
      <c r="C1845" s="1159"/>
      <c r="D1845" s="1159"/>
      <c r="E1845" s="1159" t="s">
        <v>3319</v>
      </c>
      <c r="F1845" s="1159" t="s">
        <v>991</v>
      </c>
      <c r="G1845" s="1165">
        <v>63880.607948203098</v>
      </c>
      <c r="H1845" s="1172"/>
      <c r="I1845" s="1159" t="s">
        <v>3352</v>
      </c>
      <c r="J1845" s="1166"/>
      <c r="K1845" s="1167"/>
      <c r="L1845" s="1168"/>
      <c r="M1845" s="1169" t="s">
        <v>3430</v>
      </c>
      <c r="N1845" s="1170" t="s">
        <v>3430</v>
      </c>
      <c r="O1845" s="1171" t="s">
        <v>3430</v>
      </c>
    </row>
    <row r="1846" spans="1:15" hidden="1">
      <c r="A1846" s="1159" t="s">
        <v>4414</v>
      </c>
      <c r="B1846" s="1159" t="s">
        <v>2770</v>
      </c>
      <c r="C1846" s="1159"/>
      <c r="D1846" s="1159"/>
      <c r="E1846" s="1159" t="s">
        <v>3319</v>
      </c>
      <c r="F1846" s="1159" t="s">
        <v>3431</v>
      </c>
      <c r="G1846" s="1165">
        <v>85174.143951536505</v>
      </c>
      <c r="H1846" s="1172"/>
      <c r="I1846" s="1159" t="s">
        <v>3352</v>
      </c>
      <c r="J1846" s="1166"/>
      <c r="K1846" s="1167"/>
      <c r="L1846" s="1168"/>
      <c r="M1846" s="1169" t="s">
        <v>3430</v>
      </c>
      <c r="N1846" s="1170" t="s">
        <v>3430</v>
      </c>
      <c r="O1846" s="1171" t="s">
        <v>3430</v>
      </c>
    </row>
    <row r="1847" spans="1:15" hidden="1">
      <c r="A1847" s="1159" t="s">
        <v>4414</v>
      </c>
      <c r="B1847" s="1159" t="s">
        <v>2770</v>
      </c>
      <c r="C1847" s="1159"/>
      <c r="D1847" s="1159"/>
      <c r="E1847" s="1159" t="s">
        <v>3319</v>
      </c>
      <c r="F1847" s="1159" t="s">
        <v>1000</v>
      </c>
      <c r="G1847" s="1165">
        <v>4258.7071971354198</v>
      </c>
      <c r="H1847" s="1172"/>
      <c r="I1847" s="1159" t="s">
        <v>3352</v>
      </c>
      <c r="J1847" s="1166"/>
      <c r="K1847" s="1167"/>
      <c r="L1847" s="1168"/>
      <c r="M1847" s="1169" t="s">
        <v>3430</v>
      </c>
      <c r="N1847" s="1170" t="s">
        <v>3430</v>
      </c>
      <c r="O1847" s="1171" t="s">
        <v>3430</v>
      </c>
    </row>
    <row r="1848" spans="1:15" hidden="1">
      <c r="A1848" s="1159" t="s">
        <v>4415</v>
      </c>
      <c r="B1848" s="1159" t="s">
        <v>2483</v>
      </c>
      <c r="C1848" s="1159" t="s">
        <v>3312</v>
      </c>
      <c r="D1848" s="1159" t="s">
        <v>2483</v>
      </c>
      <c r="E1848" s="1159" t="s">
        <v>3329</v>
      </c>
      <c r="F1848" s="1159" t="s">
        <v>1000</v>
      </c>
      <c r="G1848" s="1165">
        <v>39310.497473932301</v>
      </c>
      <c r="H1848" s="1159"/>
      <c r="I1848" s="1159" t="s">
        <v>3352</v>
      </c>
      <c r="J1848" s="1166"/>
      <c r="K1848" s="1167">
        <v>3.68E-5</v>
      </c>
      <c r="L1848" s="1168">
        <v>15600</v>
      </c>
      <c r="M1848" s="1169" t="s">
        <v>3430</v>
      </c>
      <c r="N1848" s="1170">
        <v>2.4478746522168284E-7</v>
      </c>
      <c r="O1848" s="1171">
        <v>1.0610865518015919E-5</v>
      </c>
    </row>
    <row r="1849" spans="1:15" hidden="1">
      <c r="A1849" s="1159" t="s">
        <v>4415</v>
      </c>
      <c r="B1849" s="1159" t="s">
        <v>2483</v>
      </c>
      <c r="C1849" s="1159" t="s">
        <v>3312</v>
      </c>
      <c r="D1849" s="1159" t="s">
        <v>2483</v>
      </c>
      <c r="E1849" s="1159" t="s">
        <v>3329</v>
      </c>
      <c r="F1849" s="1159" t="s">
        <v>991</v>
      </c>
      <c r="G1849" s="1165">
        <v>589657.46208362002</v>
      </c>
      <c r="H1849" s="1159"/>
      <c r="I1849" s="1159" t="s">
        <v>3352</v>
      </c>
      <c r="J1849" s="1166"/>
      <c r="K1849" s="1167">
        <v>4.4000000000000002E-6</v>
      </c>
      <c r="L1849" s="1168">
        <v>533</v>
      </c>
      <c r="M1849" s="1169" t="s">
        <v>3430</v>
      </c>
      <c r="N1849" s="1170">
        <v>4.3902099738956823E-7</v>
      </c>
      <c r="O1849" s="1171">
        <v>5.4380685777492366E-6</v>
      </c>
    </row>
    <row r="1850" spans="1:15" hidden="1">
      <c r="A1850" s="1159" t="s">
        <v>4415</v>
      </c>
      <c r="B1850" s="1159" t="s">
        <v>2483</v>
      </c>
      <c r="C1850" s="1159" t="s">
        <v>3312</v>
      </c>
      <c r="D1850" s="1159" t="s">
        <v>2483</v>
      </c>
      <c r="E1850" s="1159" t="s">
        <v>3329</v>
      </c>
      <c r="F1850" s="1159" t="s">
        <v>3431</v>
      </c>
      <c r="G1850" s="1165">
        <v>786209.94944164099</v>
      </c>
      <c r="H1850" s="1159"/>
      <c r="I1850" s="1159" t="s">
        <v>3352</v>
      </c>
      <c r="J1850" s="1166"/>
      <c r="K1850" s="1167">
        <v>1.7499999999999999E-7</v>
      </c>
      <c r="L1850" s="1168">
        <v>74</v>
      </c>
      <c r="M1850" s="1169" t="s">
        <v>3430</v>
      </c>
      <c r="N1850" s="1170">
        <v>2.3281416528140341E-8</v>
      </c>
      <c r="O1850" s="1171">
        <v>1.0066718567900259E-6</v>
      </c>
    </row>
  </sheetData>
  <autoFilter ref="A6:N1850">
    <filterColumn colId="8">
      <filters>
        <filter val="global, from JRC datasource (EDGAR v.4.3.1)"/>
        <filter val="global, from JRC datasource (EDGAR v4.3.2_VOC_spec)"/>
        <filter val="global, from JRC datasource (EDGAR, v.4.2 FT2010)"/>
        <filter val="in EDGAR is lower (4.22E+09 kg)"/>
      </filters>
    </filterColumn>
    <sortState ref="A7:N1850">
      <sortCondition ref="B6:B1850"/>
    </sortState>
  </autoFilter>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778"/>
  <sheetViews>
    <sheetView showGridLines="0" zoomScale="80" zoomScaleNormal="80" workbookViewId="0">
      <selection activeCell="C5" sqref="C5"/>
    </sheetView>
  </sheetViews>
  <sheetFormatPr defaultRowHeight="15"/>
  <cols>
    <col min="1" max="1" width="9.140625" style="1"/>
    <col min="2" max="2" width="17.85546875" style="1" customWidth="1"/>
    <col min="3" max="3" width="27.140625" style="268" customWidth="1"/>
    <col min="4" max="4" width="16.85546875" style="1" customWidth="1"/>
    <col min="5" max="7" width="17" style="501" customWidth="1"/>
    <col min="8" max="16384" width="9.140625" style="1"/>
  </cols>
  <sheetData>
    <row r="2" spans="2:9" s="95" customFormat="1" ht="25.5" customHeight="1">
      <c r="B2" s="358" t="s">
        <v>4593</v>
      </c>
      <c r="C2" s="358"/>
      <c r="F2" s="358"/>
      <c r="H2" s="358"/>
      <c r="I2" s="358"/>
    </row>
    <row r="3" spans="2:9" s="95" customFormat="1" ht="17.25">
      <c r="B3" s="783" t="s">
        <v>935</v>
      </c>
      <c r="C3" s="783" t="s">
        <v>4594</v>
      </c>
      <c r="F3" s="358"/>
      <c r="H3" s="358"/>
      <c r="I3" s="358"/>
    </row>
    <row r="4" spans="2:9" ht="30.75" customHeight="1">
      <c r="B4" s="1174"/>
      <c r="C4" s="1174"/>
      <c r="D4" s="1174"/>
      <c r="E4" s="1"/>
      <c r="F4" s="1"/>
      <c r="G4" s="1"/>
    </row>
    <row r="5" spans="2:9" ht="45.75" thickBot="1">
      <c r="B5" s="1174"/>
      <c r="C5" s="1174"/>
      <c r="D5" s="1174"/>
      <c r="E5" s="1175" t="s">
        <v>4416</v>
      </c>
      <c r="F5" s="1176" t="s">
        <v>3410</v>
      </c>
      <c r="G5" s="1177" t="s">
        <v>3411</v>
      </c>
    </row>
    <row r="6" spans="2:9" ht="33.75" customHeight="1" thickBot="1">
      <c r="B6" s="1174"/>
      <c r="C6" s="1174"/>
      <c r="D6" s="1174"/>
      <c r="E6" s="1178">
        <v>128292.29877416228</v>
      </c>
      <c r="F6" s="1178">
        <v>1585302.6377934241</v>
      </c>
      <c r="G6" s="1178">
        <v>294230660668934.69</v>
      </c>
    </row>
    <row r="7" spans="2:9" ht="33.75" customHeight="1">
      <c r="B7" s="1174"/>
      <c r="C7" s="1174"/>
      <c r="D7" s="1174"/>
      <c r="E7" s="1179"/>
      <c r="F7" s="1179"/>
      <c r="G7" s="1179"/>
    </row>
    <row r="8" spans="2:9" ht="26.25" customHeight="1">
      <c r="B8" s="1201"/>
      <c r="C8" s="1201"/>
      <c r="D8" s="1201"/>
      <c r="E8" s="1479" t="s">
        <v>4417</v>
      </c>
      <c r="F8" s="1479"/>
      <c r="G8" s="1479"/>
    </row>
    <row r="9" spans="2:9" ht="48.75" customHeight="1">
      <c r="B9" s="1202" t="s">
        <v>3415</v>
      </c>
      <c r="C9" s="1203" t="s">
        <v>4418</v>
      </c>
      <c r="D9" s="1203" t="s">
        <v>1954</v>
      </c>
      <c r="E9" s="1204" t="s">
        <v>4419</v>
      </c>
      <c r="F9" s="1205" t="s">
        <v>4420</v>
      </c>
      <c r="G9" s="1206" t="s">
        <v>4421</v>
      </c>
    </row>
    <row r="10" spans="2:9">
      <c r="B10" s="1207" t="s">
        <v>3847</v>
      </c>
      <c r="C10" s="1207" t="s">
        <v>534</v>
      </c>
      <c r="D10" s="1207" t="s">
        <v>991</v>
      </c>
      <c r="E10" s="1208">
        <v>0</v>
      </c>
      <c r="F10" s="1209">
        <v>0.4232852070267844</v>
      </c>
      <c r="G10" s="1210">
        <v>4.8238931140698957E-5</v>
      </c>
    </row>
    <row r="11" spans="2:9">
      <c r="B11" s="1207" t="s">
        <v>3439</v>
      </c>
      <c r="C11" s="1207" t="s">
        <v>2328</v>
      </c>
      <c r="D11" s="1207" t="s">
        <v>991</v>
      </c>
      <c r="E11" s="1208">
        <v>3.420210754601978E-2</v>
      </c>
      <c r="F11" s="1209">
        <v>0.32756603541819579</v>
      </c>
      <c r="G11" s="1210">
        <v>1.4731809357139673E-5</v>
      </c>
    </row>
    <row r="12" spans="2:9">
      <c r="B12" s="1207" t="s">
        <v>3748</v>
      </c>
      <c r="C12" s="1207" t="s">
        <v>2113</v>
      </c>
      <c r="D12" s="1207" t="s">
        <v>991</v>
      </c>
      <c r="E12" s="1208">
        <v>0</v>
      </c>
      <c r="F12" s="1209">
        <v>4.0627452981860962E-2</v>
      </c>
      <c r="G12" s="1210">
        <v>3.5142602283126423E-4</v>
      </c>
    </row>
    <row r="13" spans="2:9">
      <c r="B13" s="1207" t="s">
        <v>3556</v>
      </c>
      <c r="C13" s="1207" t="s">
        <v>2315</v>
      </c>
      <c r="D13" s="1207" t="s">
        <v>991</v>
      </c>
      <c r="E13" s="1208">
        <v>1.3667659063631894E-3</v>
      </c>
      <c r="F13" s="1209">
        <v>3.8800763700413209E-2</v>
      </c>
      <c r="G13" s="1210">
        <v>3.3622191122726367E-6</v>
      </c>
    </row>
    <row r="14" spans="2:9">
      <c r="B14" s="1207" t="s">
        <v>3439</v>
      </c>
      <c r="C14" s="1207" t="s">
        <v>345</v>
      </c>
      <c r="D14" s="1207" t="s">
        <v>3431</v>
      </c>
      <c r="E14" s="1208">
        <v>2.4838937767618064E-3</v>
      </c>
      <c r="F14" s="1209">
        <v>2.3794683766259091E-2</v>
      </c>
      <c r="G14" s="1210">
        <v>9.234011045784045E-7</v>
      </c>
    </row>
    <row r="15" spans="2:9">
      <c r="B15" s="1207" t="s">
        <v>4413</v>
      </c>
      <c r="C15" s="1207" t="s">
        <v>379</v>
      </c>
      <c r="D15" s="1207" t="s">
        <v>3431</v>
      </c>
      <c r="E15" s="1208">
        <v>0</v>
      </c>
      <c r="F15" s="1209">
        <v>1.7019753784320184E-2</v>
      </c>
      <c r="G15" s="1210">
        <v>6.7485521263035248E-4</v>
      </c>
    </row>
    <row r="16" spans="2:9">
      <c r="B16" s="1207" t="s">
        <v>3556</v>
      </c>
      <c r="C16" s="1207" t="s">
        <v>340</v>
      </c>
      <c r="D16" s="1207" t="s">
        <v>3431</v>
      </c>
      <c r="E16" s="1208">
        <v>5.4223541519662466E-4</v>
      </c>
      <c r="F16" s="1209">
        <v>1.5393013327012471E-2</v>
      </c>
      <c r="G16" s="1210">
        <v>1.2567135612021217E-6</v>
      </c>
    </row>
    <row r="17" spans="2:7">
      <c r="B17" s="1207" t="s">
        <v>4161</v>
      </c>
      <c r="C17" s="1207" t="s">
        <v>2719</v>
      </c>
      <c r="D17" s="1207" t="s">
        <v>991</v>
      </c>
      <c r="E17" s="1208">
        <v>0</v>
      </c>
      <c r="F17" s="1209">
        <v>1.3711477360854464E-2</v>
      </c>
      <c r="G17" s="1210">
        <v>4.8655745771156151E-4</v>
      </c>
    </row>
    <row r="18" spans="2:7">
      <c r="B18" s="1207" t="s">
        <v>3473</v>
      </c>
      <c r="C18" s="1207" t="s">
        <v>2124</v>
      </c>
      <c r="D18" s="1207" t="s">
        <v>991</v>
      </c>
      <c r="E18" s="1208">
        <v>2.5965110230134476E-3</v>
      </c>
      <c r="F18" s="1209">
        <v>1.1888680842155651E-2</v>
      </c>
      <c r="G18" s="1210">
        <v>1.4338143617231931E-5</v>
      </c>
    </row>
    <row r="19" spans="2:7">
      <c r="B19" s="1207" t="s">
        <v>3557</v>
      </c>
      <c r="C19" s="1207" t="s">
        <v>2155</v>
      </c>
      <c r="D19" s="1207" t="s">
        <v>991</v>
      </c>
      <c r="E19" s="1208">
        <v>6.0051393274488198E-4</v>
      </c>
      <c r="F19" s="1209">
        <v>1.1142881658362603E-2</v>
      </c>
      <c r="G19" s="1210">
        <v>6.6597393937145751E-4</v>
      </c>
    </row>
    <row r="20" spans="2:7">
      <c r="B20" s="1207" t="s">
        <v>4128</v>
      </c>
      <c r="C20" s="1207" t="s">
        <v>2311</v>
      </c>
      <c r="D20" s="1207" t="s">
        <v>991</v>
      </c>
      <c r="E20" s="1208">
        <v>0</v>
      </c>
      <c r="F20" s="1209">
        <v>8.2745267080964243E-3</v>
      </c>
      <c r="G20" s="1210">
        <v>1.9500808332646817E-3</v>
      </c>
    </row>
    <row r="21" spans="2:7">
      <c r="B21" s="1207" t="s">
        <v>3876</v>
      </c>
      <c r="C21" s="1207" t="s">
        <v>2174</v>
      </c>
      <c r="D21" s="1207" t="s">
        <v>991</v>
      </c>
      <c r="E21" s="1208">
        <v>0</v>
      </c>
      <c r="F21" s="1209">
        <v>5.7921594257502465E-3</v>
      </c>
      <c r="G21" s="1210">
        <v>1.3034518044347855E-2</v>
      </c>
    </row>
    <row r="22" spans="2:7">
      <c r="B22" s="1207" t="s">
        <v>4327</v>
      </c>
      <c r="C22" s="1207" t="s">
        <v>2750</v>
      </c>
      <c r="D22" s="1207" t="s">
        <v>3431</v>
      </c>
      <c r="E22" s="1208">
        <v>0</v>
      </c>
      <c r="F22" s="1209">
        <v>5.0742135892847297E-3</v>
      </c>
      <c r="G22" s="1210">
        <v>1.5708784408653774E-4</v>
      </c>
    </row>
    <row r="23" spans="2:7">
      <c r="B23" s="1207" t="s">
        <v>3778</v>
      </c>
      <c r="C23" s="1207" t="s">
        <v>2635</v>
      </c>
      <c r="D23" s="1207" t="s">
        <v>1000</v>
      </c>
      <c r="E23" s="1208">
        <v>0</v>
      </c>
      <c r="F23" s="1209">
        <v>4.6085865268501326E-3</v>
      </c>
      <c r="G23" s="1210">
        <v>0.15801846335073091</v>
      </c>
    </row>
    <row r="24" spans="2:7">
      <c r="B24" s="1207" t="s">
        <v>4327</v>
      </c>
      <c r="C24" s="1207" t="s">
        <v>2750</v>
      </c>
      <c r="D24" s="1207" t="s">
        <v>991</v>
      </c>
      <c r="E24" s="1208">
        <v>0</v>
      </c>
      <c r="F24" s="1209">
        <v>3.490748912873647E-3</v>
      </c>
      <c r="G24" s="1210">
        <v>1.6564853596220037E-5</v>
      </c>
    </row>
    <row r="25" spans="2:7">
      <c r="B25" s="1207" t="s">
        <v>4413</v>
      </c>
      <c r="C25" s="1207" t="s">
        <v>2480</v>
      </c>
      <c r="D25" s="1207" t="s">
        <v>991</v>
      </c>
      <c r="E25" s="1208">
        <v>0</v>
      </c>
      <c r="F25" s="1209">
        <v>3.4278626898255333E-3</v>
      </c>
      <c r="G25" s="1210">
        <v>1.5991937806560057E-4</v>
      </c>
    </row>
    <row r="26" spans="2:7">
      <c r="B26" s="1207" t="s">
        <v>3557</v>
      </c>
      <c r="C26" s="1207" t="s">
        <v>320</v>
      </c>
      <c r="D26" s="1207" t="s">
        <v>3431</v>
      </c>
      <c r="E26" s="1208">
        <v>1.4972413165569164E-4</v>
      </c>
      <c r="F26" s="1209">
        <v>3.2506738713849732E-3</v>
      </c>
      <c r="G26" s="1210">
        <v>1.6661321868555282E-4</v>
      </c>
    </row>
    <row r="27" spans="2:7">
      <c r="B27" s="1207" t="s">
        <v>4143</v>
      </c>
      <c r="C27" s="1207" t="s">
        <v>2324</v>
      </c>
      <c r="D27" s="1207" t="s">
        <v>991</v>
      </c>
      <c r="E27" s="1208">
        <v>0</v>
      </c>
      <c r="F27" s="1209">
        <v>3.1247383151895665E-3</v>
      </c>
      <c r="G27" s="1210">
        <v>5.7405344699747722E-6</v>
      </c>
    </row>
    <row r="28" spans="2:7">
      <c r="B28" s="1207" t="s">
        <v>3473</v>
      </c>
      <c r="C28" s="1207" t="s">
        <v>2124</v>
      </c>
      <c r="D28" s="1207" t="s">
        <v>1000</v>
      </c>
      <c r="E28" s="1208">
        <v>4.8236214385330694E-4</v>
      </c>
      <c r="F28" s="1209">
        <v>2.8915621520059359E-3</v>
      </c>
      <c r="G28" s="1210">
        <v>8.6100270424194552E-6</v>
      </c>
    </row>
    <row r="29" spans="2:7">
      <c r="B29" s="1207" t="s">
        <v>3768</v>
      </c>
      <c r="C29" s="1207" t="s">
        <v>2296</v>
      </c>
      <c r="D29" s="1207" t="s">
        <v>991</v>
      </c>
      <c r="E29" s="1208">
        <v>1.5866461496465316E-4</v>
      </c>
      <c r="F29" s="1209">
        <v>1.7471578630607694E-3</v>
      </c>
      <c r="G29" s="1210">
        <v>6.4666150332210007E-8</v>
      </c>
    </row>
    <row r="30" spans="2:7">
      <c r="B30" s="1207" t="s">
        <v>4066</v>
      </c>
      <c r="C30" s="1207" t="s">
        <v>2693</v>
      </c>
      <c r="D30" s="1207" t="s">
        <v>991</v>
      </c>
      <c r="E30" s="1208">
        <v>0</v>
      </c>
      <c r="F30" s="1209">
        <v>1.4100483833402932E-3</v>
      </c>
      <c r="G30" s="1210">
        <v>2.5098268660861917E-2</v>
      </c>
    </row>
    <row r="31" spans="2:7">
      <c r="B31" s="1207" t="s">
        <v>3473</v>
      </c>
      <c r="C31" s="1207" t="s">
        <v>314</v>
      </c>
      <c r="D31" s="1207" t="s">
        <v>3431</v>
      </c>
      <c r="E31" s="1208">
        <v>1.9479577921921359E-4</v>
      </c>
      <c r="F31" s="1209">
        <v>1.1676937685354734E-3</v>
      </c>
      <c r="G31" s="1210">
        <v>1.820366470038611E-6</v>
      </c>
    </row>
    <row r="32" spans="2:7">
      <c r="B32" s="1207" t="s">
        <v>4143</v>
      </c>
      <c r="C32" s="1207" t="s">
        <v>2324</v>
      </c>
      <c r="D32" s="1207" t="s">
        <v>3431</v>
      </c>
      <c r="E32" s="1208">
        <v>0</v>
      </c>
      <c r="F32" s="1209">
        <v>1.1266173835459119E-3</v>
      </c>
      <c r="G32" s="1210">
        <v>3.8585448171072842E-5</v>
      </c>
    </row>
    <row r="33" spans="2:7">
      <c r="B33" s="1207" t="s">
        <v>3833</v>
      </c>
      <c r="C33" s="1207" t="s">
        <v>2077</v>
      </c>
      <c r="D33" s="1207" t="s">
        <v>991</v>
      </c>
      <c r="E33" s="1208">
        <v>4.7783399409538951E-5</v>
      </c>
      <c r="F33" s="1209">
        <v>9.8211537965942714E-4</v>
      </c>
      <c r="G33" s="1210">
        <v>1.9617599037934922E-7</v>
      </c>
    </row>
    <row r="34" spans="2:7">
      <c r="B34" s="1207" t="s">
        <v>4183</v>
      </c>
      <c r="C34" s="1207" t="s">
        <v>2348</v>
      </c>
      <c r="D34" s="1207" t="s">
        <v>991</v>
      </c>
      <c r="E34" s="1208">
        <v>0</v>
      </c>
      <c r="F34" s="1209">
        <v>8.8820957403703171E-4</v>
      </c>
      <c r="G34" s="1210">
        <v>1.1476261434571675E-4</v>
      </c>
    </row>
    <row r="35" spans="2:7">
      <c r="B35" s="1207" t="s">
        <v>3949</v>
      </c>
      <c r="C35" s="1207" t="s">
        <v>2217</v>
      </c>
      <c r="D35" s="1207" t="s">
        <v>991</v>
      </c>
      <c r="E35" s="1208">
        <v>4.0344052936520598E-6</v>
      </c>
      <c r="F35" s="1209">
        <v>8.7283371912282568E-4</v>
      </c>
      <c r="G35" s="1210">
        <v>5.012128957226188E-6</v>
      </c>
    </row>
    <row r="36" spans="2:7">
      <c r="B36" s="1207" t="s">
        <v>3981</v>
      </c>
      <c r="C36" s="1207" t="s">
        <v>2236</v>
      </c>
      <c r="D36" s="1207" t="s">
        <v>991</v>
      </c>
      <c r="E36" s="1208">
        <v>0</v>
      </c>
      <c r="F36" s="1209">
        <v>8.4322010438431445E-4</v>
      </c>
      <c r="G36" s="1210">
        <v>3.9913924701714265E-4</v>
      </c>
    </row>
    <row r="37" spans="2:7">
      <c r="B37" s="1207" t="s">
        <v>3816</v>
      </c>
      <c r="C37" s="1207" t="s">
        <v>2630</v>
      </c>
      <c r="D37" s="1207" t="s">
        <v>991</v>
      </c>
      <c r="E37" s="1208">
        <v>0</v>
      </c>
      <c r="F37" s="1209">
        <v>8.1445962081278498E-4</v>
      </c>
      <c r="G37" s="1210">
        <v>1.0486416887066908E-6</v>
      </c>
    </row>
    <row r="38" spans="2:7">
      <c r="B38" s="1207" t="s">
        <v>3998</v>
      </c>
      <c r="C38" s="1207" t="s">
        <v>2250</v>
      </c>
      <c r="D38" s="1207" t="s">
        <v>991</v>
      </c>
      <c r="E38" s="1208">
        <v>0</v>
      </c>
      <c r="F38" s="1209">
        <v>8.1238502386892463E-4</v>
      </c>
      <c r="G38" s="1210">
        <v>6.7808224162630185E-6</v>
      </c>
    </row>
    <row r="39" spans="2:7">
      <c r="B39" s="1207" t="s">
        <v>3906</v>
      </c>
      <c r="C39" s="1207" t="s">
        <v>2646</v>
      </c>
      <c r="D39" s="1207" t="s">
        <v>991</v>
      </c>
      <c r="E39" s="1208">
        <v>0</v>
      </c>
      <c r="F39" s="1209">
        <v>7.6803124595173149E-4</v>
      </c>
      <c r="G39" s="1210">
        <v>1.3670633418386103E-2</v>
      </c>
    </row>
    <row r="40" spans="2:7">
      <c r="B40" s="1207" t="s">
        <v>4012</v>
      </c>
      <c r="C40" s="1207" t="s">
        <v>2256</v>
      </c>
      <c r="D40" s="1207" t="s">
        <v>991</v>
      </c>
      <c r="E40" s="1208">
        <v>0</v>
      </c>
      <c r="F40" s="1209">
        <v>7.4897805199968437E-4</v>
      </c>
      <c r="G40" s="1210">
        <v>3.7903666494200243E-5</v>
      </c>
    </row>
    <row r="41" spans="2:7">
      <c r="B41" s="1207" t="s">
        <v>3812</v>
      </c>
      <c r="C41" s="1207" t="s">
        <v>2144</v>
      </c>
      <c r="D41" s="1207" t="s">
        <v>991</v>
      </c>
      <c r="E41" s="1208">
        <v>0</v>
      </c>
      <c r="F41" s="1209">
        <v>7.4097995754616834E-4</v>
      </c>
      <c r="G41" s="1210">
        <v>4.6263390593690729E-9</v>
      </c>
    </row>
    <row r="42" spans="2:7">
      <c r="B42" s="1207" t="s">
        <v>4131</v>
      </c>
      <c r="C42" s="1207" t="s">
        <v>2314</v>
      </c>
      <c r="D42" s="1207" t="s">
        <v>991</v>
      </c>
      <c r="E42" s="1208">
        <v>0</v>
      </c>
      <c r="F42" s="1209">
        <v>6.7928445805233299E-4</v>
      </c>
      <c r="G42" s="1210">
        <v>6.3279114604950775E-5</v>
      </c>
    </row>
    <row r="43" spans="2:7">
      <c r="B43" s="1207" t="s">
        <v>3438</v>
      </c>
      <c r="C43" s="1207" t="s">
        <v>2283</v>
      </c>
      <c r="D43" s="1207" t="s">
        <v>991</v>
      </c>
      <c r="E43" s="1208">
        <v>0.56852361568149445</v>
      </c>
      <c r="F43" s="1209">
        <v>5.6949987956563528E-4</v>
      </c>
      <c r="G43" s="1210">
        <v>3.3736166277948767E-3</v>
      </c>
    </row>
    <row r="44" spans="2:7">
      <c r="B44" s="1207" t="s">
        <v>3485</v>
      </c>
      <c r="C44" s="1207" t="s">
        <v>2137</v>
      </c>
      <c r="D44" s="1207" t="s">
        <v>991</v>
      </c>
      <c r="E44" s="1208">
        <v>1.1756707256879917E-2</v>
      </c>
      <c r="F44" s="1209">
        <v>5.6676383334011693E-4</v>
      </c>
      <c r="G44" s="1210">
        <v>1.6314212764525823E-5</v>
      </c>
    </row>
    <row r="45" spans="2:7">
      <c r="B45" s="1207" t="s">
        <v>3433</v>
      </c>
      <c r="C45" s="1207" t="s">
        <v>2070</v>
      </c>
      <c r="D45" s="1207" t="s">
        <v>991</v>
      </c>
      <c r="E45" s="1208">
        <v>0</v>
      </c>
      <c r="F45" s="1209">
        <v>5.5957740800746604E-4</v>
      </c>
      <c r="G45" s="1210">
        <v>1.0098404267430857E-6</v>
      </c>
    </row>
    <row r="46" spans="2:7">
      <c r="B46" s="1207" t="s">
        <v>3464</v>
      </c>
      <c r="C46" s="1207" t="s">
        <v>2287</v>
      </c>
      <c r="D46" s="1207" t="s">
        <v>991</v>
      </c>
      <c r="E46" s="1208">
        <v>6.0628923640899425E-2</v>
      </c>
      <c r="F46" s="1209">
        <v>5.4718537529953521E-4</v>
      </c>
      <c r="G46" s="1210">
        <v>1.3416341585523766E-8</v>
      </c>
    </row>
    <row r="47" spans="2:7">
      <c r="B47" s="1207" t="s">
        <v>3439</v>
      </c>
      <c r="C47" s="1207" t="s">
        <v>345</v>
      </c>
      <c r="D47" s="1207" t="s">
        <v>1000</v>
      </c>
      <c r="E47" s="1208">
        <v>5.6230109437035499E-5</v>
      </c>
      <c r="F47" s="1209">
        <v>5.3867859652882136E-4</v>
      </c>
      <c r="G47" s="1210">
        <v>2.1857341398000014E-6</v>
      </c>
    </row>
    <row r="48" spans="2:7">
      <c r="B48" s="1207" t="s">
        <v>4164</v>
      </c>
      <c r="C48" s="1207" t="s">
        <v>2336</v>
      </c>
      <c r="D48" s="1207" t="s">
        <v>991</v>
      </c>
      <c r="E48" s="1208">
        <v>0</v>
      </c>
      <c r="F48" s="1209">
        <v>4.963808412416313E-4</v>
      </c>
      <c r="G48" s="1210">
        <v>6.6044846694729605E-4</v>
      </c>
    </row>
    <row r="49" spans="2:7">
      <c r="B49" s="1207" t="s">
        <v>3764</v>
      </c>
      <c r="C49" s="1207" t="s">
        <v>533</v>
      </c>
      <c r="D49" s="1207" t="s">
        <v>991</v>
      </c>
      <c r="E49" s="1208">
        <v>0</v>
      </c>
      <c r="F49" s="1209">
        <v>4.5842454891576888E-4</v>
      </c>
      <c r="G49" s="1210">
        <v>2.5034965031236592E-2</v>
      </c>
    </row>
    <row r="50" spans="2:7">
      <c r="B50" s="1207" t="s">
        <v>3973</v>
      </c>
      <c r="C50" s="1207" t="s">
        <v>2657</v>
      </c>
      <c r="D50" s="1207" t="s">
        <v>991</v>
      </c>
      <c r="E50" s="1208">
        <v>0</v>
      </c>
      <c r="F50" s="1209">
        <v>4.4143041371193183E-4</v>
      </c>
      <c r="G50" s="1210">
        <v>4.2989783129876205E-5</v>
      </c>
    </row>
    <row r="51" spans="2:7">
      <c r="B51" s="1207" t="s">
        <v>4197</v>
      </c>
      <c r="C51" s="1207" t="s">
        <v>2358</v>
      </c>
      <c r="D51" s="1207" t="s">
        <v>991</v>
      </c>
      <c r="E51" s="1208">
        <v>0</v>
      </c>
      <c r="F51" s="1209">
        <v>3.9858471654507838E-4</v>
      </c>
      <c r="G51" s="1210">
        <v>3.4190831869752684E-4</v>
      </c>
    </row>
    <row r="52" spans="2:7">
      <c r="B52" s="1207" t="s">
        <v>3872</v>
      </c>
      <c r="C52" s="1207" t="s">
        <v>2335</v>
      </c>
      <c r="D52" s="1207" t="s">
        <v>991</v>
      </c>
      <c r="E52" s="1208">
        <v>1.4258351750157223E-5</v>
      </c>
      <c r="F52" s="1209">
        <v>3.8772531243833183E-4</v>
      </c>
      <c r="G52" s="1210">
        <v>1.5598559575122464E-4</v>
      </c>
    </row>
    <row r="53" spans="2:7">
      <c r="B53" s="1207" t="s">
        <v>3736</v>
      </c>
      <c r="C53" s="1207" t="s">
        <v>2450</v>
      </c>
      <c r="D53" s="1207" t="s">
        <v>991</v>
      </c>
      <c r="E53" s="1208">
        <v>1.2310395571899382E-3</v>
      </c>
      <c r="F53" s="1209">
        <v>3.7759771643411383E-4</v>
      </c>
      <c r="G53" s="1210">
        <v>2.205261266767706E-6</v>
      </c>
    </row>
    <row r="54" spans="2:7">
      <c r="B54" s="1207" t="s">
        <v>3771</v>
      </c>
      <c r="C54" s="1207" t="s">
        <v>2218</v>
      </c>
      <c r="D54" s="1207" t="s">
        <v>1000</v>
      </c>
      <c r="E54" s="1208">
        <v>4.6248353772253178E-4</v>
      </c>
      <c r="F54" s="1209">
        <v>3.4847212809837003E-4</v>
      </c>
      <c r="G54" s="1210">
        <v>7.3243599592989791E-5</v>
      </c>
    </row>
    <row r="55" spans="2:7">
      <c r="B55" s="1207" t="s">
        <v>3771</v>
      </c>
      <c r="C55" s="1207" t="s">
        <v>2218</v>
      </c>
      <c r="D55" s="1207" t="s">
        <v>991</v>
      </c>
      <c r="E55" s="1208">
        <v>4.4748426687492304E-4</v>
      </c>
      <c r="F55" s="1209">
        <v>3.371820288389861E-4</v>
      </c>
      <c r="G55" s="1210">
        <v>6.282097704411861E-5</v>
      </c>
    </row>
    <row r="56" spans="2:7">
      <c r="B56" s="1207" t="s">
        <v>3955</v>
      </c>
      <c r="C56" s="1207" t="s">
        <v>2653</v>
      </c>
      <c r="D56" s="1207" t="s">
        <v>1000</v>
      </c>
      <c r="E56" s="1208">
        <v>0</v>
      </c>
      <c r="F56" s="1209">
        <v>3.2513231627322604E-4</v>
      </c>
      <c r="G56" s="1210">
        <v>2.7096581855413629E-5</v>
      </c>
    </row>
    <row r="57" spans="2:7">
      <c r="B57" s="1207" t="s">
        <v>4183</v>
      </c>
      <c r="C57" s="1207" t="s">
        <v>2348</v>
      </c>
      <c r="D57" s="1207" t="s">
        <v>3431</v>
      </c>
      <c r="E57" s="1208">
        <v>0</v>
      </c>
      <c r="F57" s="1209">
        <v>3.2102636167801065E-4</v>
      </c>
      <c r="G57" s="1210">
        <v>7.305472011247796E-4</v>
      </c>
    </row>
    <row r="58" spans="2:7">
      <c r="B58" s="1207" t="s">
        <v>4227</v>
      </c>
      <c r="C58" s="1207" t="s">
        <v>2372</v>
      </c>
      <c r="D58" s="1207" t="s">
        <v>991</v>
      </c>
      <c r="E58" s="1208">
        <v>0</v>
      </c>
      <c r="F58" s="1209">
        <v>3.0218727082327205E-4</v>
      </c>
      <c r="G58" s="1210">
        <v>3.4610928862205416E-6</v>
      </c>
    </row>
    <row r="59" spans="2:7">
      <c r="B59" s="1207" t="s">
        <v>4024</v>
      </c>
      <c r="C59" s="1207" t="s">
        <v>2673</v>
      </c>
      <c r="D59" s="1207" t="s">
        <v>991</v>
      </c>
      <c r="E59" s="1208">
        <v>0</v>
      </c>
      <c r="F59" s="1209">
        <v>2.9676922355832122E-4</v>
      </c>
      <c r="G59" s="1210">
        <v>5.282367464226642E-3</v>
      </c>
    </row>
    <row r="60" spans="2:7">
      <c r="B60" s="1207" t="s">
        <v>4196</v>
      </c>
      <c r="C60" s="1207" t="s">
        <v>2357</v>
      </c>
      <c r="D60" s="1207" t="s">
        <v>991</v>
      </c>
      <c r="E60" s="1208">
        <v>0</v>
      </c>
      <c r="F60" s="1209">
        <v>2.6705542628746652E-4</v>
      </c>
      <c r="G60" s="1210">
        <v>1.9315485593681778E-6</v>
      </c>
    </row>
    <row r="61" spans="2:7">
      <c r="B61" s="1207" t="s">
        <v>4072</v>
      </c>
      <c r="C61" s="1207" t="s">
        <v>2290</v>
      </c>
      <c r="D61" s="1207" t="s">
        <v>991</v>
      </c>
      <c r="E61" s="1208">
        <v>0</v>
      </c>
      <c r="F61" s="1209">
        <v>2.5254380946761884E-4</v>
      </c>
      <c r="G61" s="1210">
        <v>1.277536543875735E-6</v>
      </c>
    </row>
    <row r="62" spans="2:7">
      <c r="B62" s="1207" t="s">
        <v>4131</v>
      </c>
      <c r="C62" s="1207" t="s">
        <v>2314</v>
      </c>
      <c r="D62" s="1207" t="s">
        <v>3431</v>
      </c>
      <c r="E62" s="1208">
        <v>0</v>
      </c>
      <c r="F62" s="1209">
        <v>2.4551437463426486E-4</v>
      </c>
      <c r="G62" s="1210">
        <v>3.7029930241465982E-4</v>
      </c>
    </row>
    <row r="63" spans="2:7">
      <c r="B63" s="1207" t="s">
        <v>4408</v>
      </c>
      <c r="C63" s="1207" t="s">
        <v>2475</v>
      </c>
      <c r="D63" s="1207" t="s">
        <v>991</v>
      </c>
      <c r="E63" s="1208">
        <v>0</v>
      </c>
      <c r="F63" s="1209">
        <v>2.449806054322652E-4</v>
      </c>
      <c r="G63" s="1210">
        <v>3.9358406678868194E-4</v>
      </c>
    </row>
    <row r="64" spans="2:7">
      <c r="B64" s="1207" t="s">
        <v>3754</v>
      </c>
      <c r="C64" s="1207" t="s">
        <v>2219</v>
      </c>
      <c r="D64" s="1207" t="s">
        <v>1000</v>
      </c>
      <c r="E64" s="1208">
        <v>1.3212898721492478E-3</v>
      </c>
      <c r="F64" s="1209">
        <v>2.4286260110122302E-4</v>
      </c>
      <c r="G64" s="1210">
        <v>3.1397586393758709E-5</v>
      </c>
    </row>
    <row r="65" spans="2:7">
      <c r="B65" s="1207" t="s">
        <v>3739</v>
      </c>
      <c r="C65" s="1207" t="s">
        <v>2106</v>
      </c>
      <c r="D65" s="1207" t="s">
        <v>991</v>
      </c>
      <c r="E65" s="1208">
        <v>0</v>
      </c>
      <c r="F65" s="1209">
        <v>2.3868784240466844E-4</v>
      </c>
      <c r="G65" s="1210">
        <v>6.150449541357251E-5</v>
      </c>
    </row>
    <row r="66" spans="2:7">
      <c r="B66" s="1207" t="s">
        <v>3952</v>
      </c>
      <c r="C66" s="1207" t="s">
        <v>2216</v>
      </c>
      <c r="D66" s="1207" t="s">
        <v>991</v>
      </c>
      <c r="E66" s="1208">
        <v>0</v>
      </c>
      <c r="F66" s="1209">
        <v>2.3019314973303373E-4</v>
      </c>
      <c r="G66" s="1210">
        <v>2.3938864357174007E-7</v>
      </c>
    </row>
    <row r="67" spans="2:7">
      <c r="B67" s="1207" t="s">
        <v>3737</v>
      </c>
      <c r="C67" s="1207" t="s">
        <v>2359</v>
      </c>
      <c r="D67" s="1207" t="s">
        <v>991</v>
      </c>
      <c r="E67" s="1208">
        <v>1.6051844262492418E-3</v>
      </c>
      <c r="F67" s="1209">
        <v>2.2347089543300419E-4</v>
      </c>
      <c r="G67" s="1210">
        <v>2.930982780786217E-6</v>
      </c>
    </row>
    <row r="68" spans="2:7">
      <c r="B68" s="1207" t="s">
        <v>3753</v>
      </c>
      <c r="C68" s="1207" t="s">
        <v>2620</v>
      </c>
      <c r="D68" s="1207" t="s">
        <v>991</v>
      </c>
      <c r="E68" s="1208">
        <v>0</v>
      </c>
      <c r="F68" s="1209">
        <v>2.2103695344814024E-4</v>
      </c>
      <c r="G68" s="1210">
        <v>3.9343648822020684E-3</v>
      </c>
    </row>
    <row r="69" spans="2:7">
      <c r="B69" s="1207" t="s">
        <v>4395</v>
      </c>
      <c r="C69" s="1207" t="s">
        <v>2765</v>
      </c>
      <c r="D69" s="1207" t="s">
        <v>991</v>
      </c>
      <c r="E69" s="1208">
        <v>0</v>
      </c>
      <c r="F69" s="1209">
        <v>2.2103695344814024E-4</v>
      </c>
      <c r="G69" s="1210">
        <v>8.7353697731553816E-7</v>
      </c>
    </row>
    <row r="70" spans="2:7">
      <c r="B70" s="1207" t="s">
        <v>4026</v>
      </c>
      <c r="C70" s="1207" t="s">
        <v>2262</v>
      </c>
      <c r="D70" s="1207" t="s">
        <v>991</v>
      </c>
      <c r="E70" s="1208">
        <v>0</v>
      </c>
      <c r="F70" s="1209">
        <v>2.2007789697994483E-4</v>
      </c>
      <c r="G70" s="1210">
        <v>7.0873757370713125E-4</v>
      </c>
    </row>
    <row r="71" spans="2:7">
      <c r="B71" s="1207" t="s">
        <v>3815</v>
      </c>
      <c r="C71" s="1207" t="s">
        <v>2146</v>
      </c>
      <c r="D71" s="1207" t="s">
        <v>991</v>
      </c>
      <c r="E71" s="1208">
        <v>0</v>
      </c>
      <c r="F71" s="1209">
        <v>2.0340592683395809E-4</v>
      </c>
      <c r="G71" s="1210">
        <v>1.0607128102002742E-4</v>
      </c>
    </row>
    <row r="72" spans="2:7">
      <c r="B72" s="1207" t="s">
        <v>3718</v>
      </c>
      <c r="C72" s="1207" t="s">
        <v>2099</v>
      </c>
      <c r="D72" s="1207" t="s">
        <v>991</v>
      </c>
      <c r="E72" s="1208">
        <v>0</v>
      </c>
      <c r="F72" s="1209">
        <v>2.0124875961381207E-4</v>
      </c>
      <c r="G72" s="1210">
        <v>1.2029742428543435E-8</v>
      </c>
    </row>
    <row r="73" spans="2:7">
      <c r="B73" s="1207" t="s">
        <v>3433</v>
      </c>
      <c r="C73" s="1207" t="s">
        <v>2070</v>
      </c>
      <c r="D73" s="1207" t="s">
        <v>3431</v>
      </c>
      <c r="E73" s="1208">
        <v>0</v>
      </c>
      <c r="F73" s="1209">
        <v>1.9948903751224604E-4</v>
      </c>
      <c r="G73" s="1210">
        <v>3.4548936693072086E-6</v>
      </c>
    </row>
    <row r="74" spans="2:7">
      <c r="B74" s="1207" t="s">
        <v>3481</v>
      </c>
      <c r="C74" s="1207" t="s">
        <v>2611</v>
      </c>
      <c r="D74" s="1207" t="s">
        <v>991</v>
      </c>
      <c r="E74" s="1208">
        <v>0</v>
      </c>
      <c r="F74" s="1209">
        <v>1.966627205361698E-4</v>
      </c>
      <c r="G74" s="1210">
        <v>4.3179636206814557E-7</v>
      </c>
    </row>
    <row r="75" spans="2:7">
      <c r="B75" s="1207" t="s">
        <v>3740</v>
      </c>
      <c r="C75" s="1207" t="s">
        <v>2107</v>
      </c>
      <c r="D75" s="1207" t="s">
        <v>991</v>
      </c>
      <c r="E75" s="1208">
        <v>0</v>
      </c>
      <c r="F75" s="1209">
        <v>1.7040430264137832E-4</v>
      </c>
      <c r="G75" s="1210">
        <v>3.5302044425479786E-3</v>
      </c>
    </row>
    <row r="76" spans="2:7">
      <c r="B76" s="1207" t="s">
        <v>4050</v>
      </c>
      <c r="C76" s="1207" t="s">
        <v>2683</v>
      </c>
      <c r="D76" s="1207" t="s">
        <v>1000</v>
      </c>
      <c r="E76" s="1208">
        <v>0</v>
      </c>
      <c r="F76" s="1209">
        <v>1.6383206239840164E-4</v>
      </c>
      <c r="G76" s="1210">
        <v>2.3935356755562724E-5</v>
      </c>
    </row>
    <row r="77" spans="2:7">
      <c r="B77" s="1207" t="s">
        <v>4279</v>
      </c>
      <c r="C77" s="1207" t="s">
        <v>2406</v>
      </c>
      <c r="D77" s="1207" t="s">
        <v>991</v>
      </c>
      <c r="E77" s="1208">
        <v>0</v>
      </c>
      <c r="F77" s="1209">
        <v>1.6247089307049433E-4</v>
      </c>
      <c r="G77" s="1210">
        <v>4.0681841870948475E-5</v>
      </c>
    </row>
    <row r="78" spans="2:7">
      <c r="B78" s="1207" t="s">
        <v>4397</v>
      </c>
      <c r="C78" s="1207" t="s">
        <v>2766</v>
      </c>
      <c r="D78" s="1207" t="s">
        <v>991</v>
      </c>
      <c r="E78" s="1208">
        <v>0</v>
      </c>
      <c r="F78" s="1209">
        <v>1.5456718619600497E-4</v>
      </c>
      <c r="G78" s="1210">
        <v>2.751230958551142E-3</v>
      </c>
    </row>
    <row r="79" spans="2:7">
      <c r="B79" s="1207" t="s">
        <v>4299</v>
      </c>
      <c r="C79" s="1207" t="s">
        <v>2744</v>
      </c>
      <c r="D79" s="1207" t="s">
        <v>991</v>
      </c>
      <c r="E79" s="1208">
        <v>0</v>
      </c>
      <c r="F79" s="1209">
        <v>1.5456718619600497E-4</v>
      </c>
      <c r="G79" s="1210">
        <v>3.8471582932302579E-5</v>
      </c>
    </row>
    <row r="80" spans="2:7">
      <c r="B80" s="1207" t="s">
        <v>3756</v>
      </c>
      <c r="C80" s="1207" t="s">
        <v>2105</v>
      </c>
      <c r="D80" s="1207" t="s">
        <v>991</v>
      </c>
      <c r="E80" s="1208">
        <v>3.7053375006289427E-4</v>
      </c>
      <c r="F80" s="1209">
        <v>1.5390224835587669E-4</v>
      </c>
      <c r="G80" s="1210">
        <v>1.9124116428560422E-6</v>
      </c>
    </row>
    <row r="81" spans="2:7">
      <c r="B81" s="1207" t="s">
        <v>4140</v>
      </c>
      <c r="C81" s="1207" t="s">
        <v>2322</v>
      </c>
      <c r="D81" s="1207" t="s">
        <v>991</v>
      </c>
      <c r="E81" s="1208">
        <v>0</v>
      </c>
      <c r="F81" s="1209">
        <v>1.5204625793128283E-4</v>
      </c>
      <c r="G81" s="1210">
        <v>1.1134198025654494E-2</v>
      </c>
    </row>
    <row r="82" spans="2:7">
      <c r="B82" s="1207" t="s">
        <v>3876</v>
      </c>
      <c r="C82" s="1207" t="s">
        <v>2174</v>
      </c>
      <c r="D82" s="1207" t="s">
        <v>1000</v>
      </c>
      <c r="E82" s="1208">
        <v>0</v>
      </c>
      <c r="F82" s="1209">
        <v>1.5065008619826928E-4</v>
      </c>
      <c r="G82" s="1210">
        <v>0.11661767136508341</v>
      </c>
    </row>
    <row r="83" spans="2:7">
      <c r="B83" s="1207" t="s">
        <v>3437</v>
      </c>
      <c r="C83" s="1207" t="s">
        <v>323</v>
      </c>
      <c r="D83" s="1207" t="s">
        <v>991</v>
      </c>
      <c r="E83" s="1208">
        <v>3.4269941161526658E-2</v>
      </c>
      <c r="F83" s="1209">
        <v>1.4692497071589001E-4</v>
      </c>
      <c r="G83" s="1210">
        <v>6.9758136640948507E-5</v>
      </c>
    </row>
    <row r="84" spans="2:7">
      <c r="B84" s="1207" t="s">
        <v>3740</v>
      </c>
      <c r="C84" s="1207" t="s">
        <v>2107</v>
      </c>
      <c r="D84" s="1207" t="s">
        <v>3431</v>
      </c>
      <c r="E84" s="1208">
        <v>0</v>
      </c>
      <c r="F84" s="1209">
        <v>1.4406429517324894E-4</v>
      </c>
      <c r="G84" s="1210">
        <v>1.7034596309274491E-2</v>
      </c>
    </row>
    <row r="85" spans="2:7">
      <c r="B85" s="1207" t="s">
        <v>3907</v>
      </c>
      <c r="C85" s="1207" t="s">
        <v>2648</v>
      </c>
      <c r="D85" s="1207" t="s">
        <v>991</v>
      </c>
      <c r="E85" s="1208">
        <v>0</v>
      </c>
      <c r="F85" s="1209">
        <v>1.4035564379600692E-4</v>
      </c>
      <c r="G85" s="1210">
        <v>2.4982714761286893E-3</v>
      </c>
    </row>
    <row r="86" spans="2:7">
      <c r="B86" s="1207" t="s">
        <v>4385</v>
      </c>
      <c r="C86" s="1207" t="s">
        <v>2466</v>
      </c>
      <c r="D86" s="1207" t="s">
        <v>991</v>
      </c>
      <c r="E86" s="1208">
        <v>0</v>
      </c>
      <c r="F86" s="1209">
        <v>1.3901201799504766E-4</v>
      </c>
      <c r="G86" s="1210">
        <v>4.8995492923937007E-5</v>
      </c>
    </row>
    <row r="87" spans="2:7">
      <c r="B87" s="1207" t="s">
        <v>4066</v>
      </c>
      <c r="C87" s="1207" t="s">
        <v>2693</v>
      </c>
      <c r="D87" s="1207" t="s">
        <v>3431</v>
      </c>
      <c r="E87" s="1208">
        <v>0</v>
      </c>
      <c r="F87" s="1209">
        <v>1.3773919407084376E-4</v>
      </c>
      <c r="G87" s="1210">
        <v>6.4642373801240749E-3</v>
      </c>
    </row>
    <row r="88" spans="2:7">
      <c r="B88" s="1207" t="s">
        <v>4370</v>
      </c>
      <c r="C88" s="1207" t="s">
        <v>2458</v>
      </c>
      <c r="D88" s="1207" t="s">
        <v>991</v>
      </c>
      <c r="E88" s="1208">
        <v>0</v>
      </c>
      <c r="F88" s="1209">
        <v>1.3604452342483487E-4</v>
      </c>
      <c r="G88" s="1210">
        <v>4.9147058035143676E-5</v>
      </c>
    </row>
    <row r="89" spans="2:7">
      <c r="B89" s="1207" t="s">
        <v>3908</v>
      </c>
      <c r="C89" s="1207" t="s">
        <v>2182</v>
      </c>
      <c r="D89" s="1207" t="s">
        <v>991</v>
      </c>
      <c r="E89" s="1208">
        <v>0</v>
      </c>
      <c r="F89" s="1209">
        <v>1.3464015099207222E-4</v>
      </c>
      <c r="G89" s="1210">
        <v>3.094942422379689E-6</v>
      </c>
    </row>
    <row r="90" spans="2:7">
      <c r="B90" s="1207" t="s">
        <v>4363</v>
      </c>
      <c r="C90" s="1207" t="s">
        <v>2758</v>
      </c>
      <c r="D90" s="1207" t="s">
        <v>991</v>
      </c>
      <c r="E90" s="1208">
        <v>0</v>
      </c>
      <c r="F90" s="1209">
        <v>1.3343842151028652E-4</v>
      </c>
      <c r="G90" s="1210">
        <v>2.3751478263552999E-3</v>
      </c>
    </row>
    <row r="91" spans="2:7">
      <c r="B91" s="1207" t="s">
        <v>3869</v>
      </c>
      <c r="C91" s="1207" t="s">
        <v>2471</v>
      </c>
      <c r="D91" s="1207" t="s">
        <v>3431</v>
      </c>
      <c r="E91" s="1208">
        <v>9.9191644365065245E-5</v>
      </c>
      <c r="F91" s="1209">
        <v>1.2702819884883202E-4</v>
      </c>
      <c r="G91" s="1210">
        <v>1.0119019779558313E-3</v>
      </c>
    </row>
    <row r="92" spans="2:7">
      <c r="B92" s="1207" t="s">
        <v>3925</v>
      </c>
      <c r="C92" s="1207" t="s">
        <v>2194</v>
      </c>
      <c r="D92" s="1207" t="s">
        <v>991</v>
      </c>
      <c r="E92" s="1208">
        <v>0</v>
      </c>
      <c r="F92" s="1209">
        <v>1.2613140979164997E-4</v>
      </c>
      <c r="G92" s="1210">
        <v>3.3155702319024199E-3</v>
      </c>
    </row>
    <row r="93" spans="2:7">
      <c r="B93" s="1207" t="s">
        <v>4143</v>
      </c>
      <c r="C93" s="1207" t="s">
        <v>2324</v>
      </c>
      <c r="D93" s="1207" t="s">
        <v>1000</v>
      </c>
      <c r="E93" s="1208">
        <v>0</v>
      </c>
      <c r="F93" s="1209">
        <v>1.1611154342435583E-4</v>
      </c>
      <c r="G93" s="1210">
        <v>7.7829437679783236E-7</v>
      </c>
    </row>
    <row r="94" spans="2:7">
      <c r="B94" s="1207" t="s">
        <v>3855</v>
      </c>
      <c r="C94" s="1207" t="s">
        <v>3</v>
      </c>
      <c r="D94" s="1207" t="s">
        <v>991</v>
      </c>
      <c r="E94" s="1208">
        <v>0</v>
      </c>
      <c r="F94" s="1209">
        <v>1.1548898969526426E-4</v>
      </c>
      <c r="G94" s="1210">
        <v>3.0200115718049555E-8</v>
      </c>
    </row>
    <row r="95" spans="2:7">
      <c r="B95" s="1207" t="s">
        <v>4191</v>
      </c>
      <c r="C95" s="1207" t="s">
        <v>2104</v>
      </c>
      <c r="D95" s="1207" t="s">
        <v>991</v>
      </c>
      <c r="E95" s="1208">
        <v>5.1203470828361145E-7</v>
      </c>
      <c r="F95" s="1209">
        <v>1.1545374504515141E-4</v>
      </c>
      <c r="G95" s="1210">
        <v>1.5572069872789439E-7</v>
      </c>
    </row>
    <row r="96" spans="2:7">
      <c r="B96" s="1207" t="s">
        <v>3557</v>
      </c>
      <c r="C96" s="1207" t="s">
        <v>320</v>
      </c>
      <c r="D96" s="1207" t="s">
        <v>1000</v>
      </c>
      <c r="E96" s="1208">
        <v>5.2624789297670418E-6</v>
      </c>
      <c r="F96" s="1209">
        <v>1.1425904309446192E-4</v>
      </c>
      <c r="G96" s="1210">
        <v>2.8323555934529497E-4</v>
      </c>
    </row>
    <row r="97" spans="2:7">
      <c r="B97" s="1207" t="s">
        <v>3939</v>
      </c>
      <c r="C97" s="1207" t="s">
        <v>2206</v>
      </c>
      <c r="D97" s="1207" t="s">
        <v>991</v>
      </c>
      <c r="E97" s="1208">
        <v>0</v>
      </c>
      <c r="F97" s="1209">
        <v>1.1390169477663757E-4</v>
      </c>
      <c r="G97" s="1210">
        <v>9.4470398999633394E-7</v>
      </c>
    </row>
    <row r="98" spans="2:7">
      <c r="B98" s="1207" t="s">
        <v>3778</v>
      </c>
      <c r="C98" s="1207" t="s">
        <v>2635</v>
      </c>
      <c r="D98" s="1207" t="s">
        <v>3431</v>
      </c>
      <c r="E98" s="1208">
        <v>0</v>
      </c>
      <c r="F98" s="1209">
        <v>1.0525377675031845E-4</v>
      </c>
      <c r="G98" s="1210">
        <v>2.2745300871040698E-4</v>
      </c>
    </row>
    <row r="99" spans="2:7">
      <c r="B99" s="1207" t="s">
        <v>3967</v>
      </c>
      <c r="C99" s="1207" t="s">
        <v>2226</v>
      </c>
      <c r="D99" s="1207" t="s">
        <v>991</v>
      </c>
      <c r="E99" s="1208">
        <v>0</v>
      </c>
      <c r="F99" s="1209">
        <v>1.0368891780145997E-4</v>
      </c>
      <c r="G99" s="1210">
        <v>2.0502225937662378E-6</v>
      </c>
    </row>
    <row r="100" spans="2:7">
      <c r="B100" s="1207" t="s">
        <v>3825</v>
      </c>
      <c r="C100" s="1207" t="s">
        <v>2154</v>
      </c>
      <c r="D100" s="1207" t="s">
        <v>991</v>
      </c>
      <c r="E100" s="1208">
        <v>0</v>
      </c>
      <c r="F100" s="1209">
        <v>1.0363087211726864E-4</v>
      </c>
      <c r="G100" s="1210">
        <v>1.1194331362010212E-5</v>
      </c>
    </row>
    <row r="101" spans="2:7">
      <c r="B101" s="1207" t="s">
        <v>3975</v>
      </c>
      <c r="C101" s="1207" t="s">
        <v>2230</v>
      </c>
      <c r="D101" s="1207" t="s">
        <v>991</v>
      </c>
      <c r="E101" s="1208">
        <v>0</v>
      </c>
      <c r="F101" s="1209">
        <v>1.0363087211726864E-4</v>
      </c>
      <c r="G101" s="1210">
        <v>5.0246943112815221E-6</v>
      </c>
    </row>
    <row r="102" spans="2:7">
      <c r="B102" s="1207" t="s">
        <v>3991</v>
      </c>
      <c r="C102" s="1207" t="s">
        <v>2243</v>
      </c>
      <c r="D102" s="1207" t="s">
        <v>991</v>
      </c>
      <c r="E102" s="1208">
        <v>0</v>
      </c>
      <c r="F102" s="1209">
        <v>1.0363087211726864E-4</v>
      </c>
      <c r="G102" s="1210">
        <v>1.5137109590302324E-6</v>
      </c>
    </row>
    <row r="103" spans="2:7">
      <c r="B103" s="1207" t="s">
        <v>3791</v>
      </c>
      <c r="C103" s="1207" t="s">
        <v>2132</v>
      </c>
      <c r="D103" s="1207" t="s">
        <v>991</v>
      </c>
      <c r="E103" s="1208">
        <v>0</v>
      </c>
      <c r="F103" s="1209">
        <v>1.0290728441003338E-4</v>
      </c>
      <c r="G103" s="1210">
        <v>2.0741997905102679E-7</v>
      </c>
    </row>
    <row r="104" spans="2:7">
      <c r="B104" s="1207" t="s">
        <v>4210</v>
      </c>
      <c r="C104" s="1207" t="s">
        <v>518</v>
      </c>
      <c r="D104" s="1207" t="s">
        <v>991</v>
      </c>
      <c r="E104" s="1208">
        <v>0</v>
      </c>
      <c r="F104" s="1209">
        <v>1.0071796024527016E-4</v>
      </c>
      <c r="G104" s="1210">
        <v>0</v>
      </c>
    </row>
    <row r="105" spans="2:7">
      <c r="B105" s="1207" t="s">
        <v>4350</v>
      </c>
      <c r="C105" s="1207" t="s">
        <v>2448</v>
      </c>
      <c r="D105" s="1207" t="s">
        <v>3431</v>
      </c>
      <c r="E105" s="1208">
        <v>0</v>
      </c>
      <c r="F105" s="1209">
        <v>8.8835995224766272E-5</v>
      </c>
      <c r="G105" s="1210">
        <v>5.911825916824591E-3</v>
      </c>
    </row>
    <row r="106" spans="2:7">
      <c r="B106" s="1207" t="s">
        <v>3940</v>
      </c>
      <c r="C106" s="1207" t="s">
        <v>2207</v>
      </c>
      <c r="D106" s="1207" t="s">
        <v>991</v>
      </c>
      <c r="E106" s="1208">
        <v>0</v>
      </c>
      <c r="F106" s="1209">
        <v>8.5985200763994728E-5</v>
      </c>
      <c r="G106" s="1210">
        <v>6.4669905475625338E-6</v>
      </c>
    </row>
    <row r="107" spans="2:7">
      <c r="B107" s="1207" t="s">
        <v>3987</v>
      </c>
      <c r="C107" s="1207" t="s">
        <v>2660</v>
      </c>
      <c r="D107" s="1207" t="s">
        <v>991</v>
      </c>
      <c r="E107" s="1208">
        <v>0</v>
      </c>
      <c r="F107" s="1209">
        <v>8.3367595861175712E-5</v>
      </c>
      <c r="G107" s="1210">
        <v>1.4839081717020631E-3</v>
      </c>
    </row>
    <row r="108" spans="2:7">
      <c r="B108" s="1207" t="s">
        <v>4087</v>
      </c>
      <c r="C108" s="1207" t="s">
        <v>2699</v>
      </c>
      <c r="D108" s="1207" t="s">
        <v>991</v>
      </c>
      <c r="E108" s="1208">
        <v>0</v>
      </c>
      <c r="F108" s="1209">
        <v>8.3367595861175712E-5</v>
      </c>
      <c r="G108" s="1210">
        <v>1.4839081717020631E-3</v>
      </c>
    </row>
    <row r="109" spans="2:7">
      <c r="B109" s="1207" t="s">
        <v>4398</v>
      </c>
      <c r="C109" s="1207" t="s">
        <v>2470</v>
      </c>
      <c r="D109" s="1207" t="s">
        <v>991</v>
      </c>
      <c r="E109" s="1208">
        <v>0</v>
      </c>
      <c r="F109" s="1209">
        <v>8.3367595861175712E-5</v>
      </c>
      <c r="G109" s="1210">
        <v>4.533997371942923E-6</v>
      </c>
    </row>
    <row r="110" spans="2:7">
      <c r="B110" s="1207" t="s">
        <v>4158</v>
      </c>
      <c r="C110" s="1207" t="s">
        <v>2718</v>
      </c>
      <c r="D110" s="1207" t="s">
        <v>991</v>
      </c>
      <c r="E110" s="1208">
        <v>0</v>
      </c>
      <c r="F110" s="1209">
        <v>8.3367595861175712E-5</v>
      </c>
      <c r="G110" s="1210">
        <v>1.4884593918358606E-6</v>
      </c>
    </row>
    <row r="111" spans="2:7">
      <c r="B111" s="1207" t="s">
        <v>3833</v>
      </c>
      <c r="C111" s="1207" t="s">
        <v>2077</v>
      </c>
      <c r="D111" s="1207" t="s">
        <v>3431</v>
      </c>
      <c r="E111" s="1208">
        <v>1.0927414593204479E-5</v>
      </c>
      <c r="F111" s="1209">
        <v>8.3124953386569465E-5</v>
      </c>
      <c r="G111" s="1210">
        <v>1.7714550625631581E-5</v>
      </c>
    </row>
    <row r="112" spans="2:7">
      <c r="B112" s="1207" t="s">
        <v>4128</v>
      </c>
      <c r="C112" s="1207" t="s">
        <v>2311</v>
      </c>
      <c r="D112" s="1207" t="s">
        <v>3431</v>
      </c>
      <c r="E112" s="1208">
        <v>0</v>
      </c>
      <c r="F112" s="1209">
        <v>8.1963898168570864E-5</v>
      </c>
      <c r="G112" s="1210">
        <v>5.32298552558469E-3</v>
      </c>
    </row>
    <row r="113" spans="2:7">
      <c r="B113" s="1207" t="s">
        <v>3809</v>
      </c>
      <c r="C113" s="1207" t="s">
        <v>2141</v>
      </c>
      <c r="D113" s="1207" t="s">
        <v>991</v>
      </c>
      <c r="E113" s="1208">
        <v>0</v>
      </c>
      <c r="F113" s="1209">
        <v>8.0687035685321297E-5</v>
      </c>
      <c r="G113" s="1210">
        <v>1.7655168765336507E-3</v>
      </c>
    </row>
    <row r="114" spans="2:7">
      <c r="B114" s="1207" t="s">
        <v>4116</v>
      </c>
      <c r="C114" s="1207" t="s">
        <v>2302</v>
      </c>
      <c r="D114" s="1207" t="s">
        <v>991</v>
      </c>
      <c r="E114" s="1208">
        <v>0</v>
      </c>
      <c r="F114" s="1209">
        <v>8.0608318703716017E-5</v>
      </c>
      <c r="G114" s="1210">
        <v>5.0410184564494676E-6</v>
      </c>
    </row>
    <row r="115" spans="2:7">
      <c r="B115" s="1207" t="s">
        <v>3952</v>
      </c>
      <c r="C115" s="1207" t="s">
        <v>2216</v>
      </c>
      <c r="D115" s="1207" t="s">
        <v>3431</v>
      </c>
      <c r="E115" s="1208">
        <v>0</v>
      </c>
      <c r="F115" s="1209">
        <v>8.0439397522272864E-5</v>
      </c>
      <c r="G115" s="1210">
        <v>9.6349833901132036E-7</v>
      </c>
    </row>
    <row r="116" spans="2:7">
      <c r="B116" s="1207" t="s">
        <v>3767</v>
      </c>
      <c r="C116" s="1207" t="s">
        <v>2123</v>
      </c>
      <c r="D116" s="1207" t="s">
        <v>991</v>
      </c>
      <c r="E116" s="1208">
        <v>0</v>
      </c>
      <c r="F116" s="1209">
        <v>7.9417572955257243E-5</v>
      </c>
      <c r="G116" s="1210">
        <v>4.177200105885484E-7</v>
      </c>
    </row>
    <row r="117" spans="2:7">
      <c r="B117" s="1207" t="s">
        <v>3902</v>
      </c>
      <c r="C117" s="1207" t="s">
        <v>2642</v>
      </c>
      <c r="D117" s="1207" t="s">
        <v>991</v>
      </c>
      <c r="E117" s="1208">
        <v>0</v>
      </c>
      <c r="F117" s="1209">
        <v>7.7201773157781133E-5</v>
      </c>
      <c r="G117" s="1210">
        <v>1.3741591187238656E-3</v>
      </c>
    </row>
    <row r="118" spans="2:7">
      <c r="B118" s="1207" t="s">
        <v>4235</v>
      </c>
      <c r="C118" s="1207" t="s">
        <v>2377</v>
      </c>
      <c r="D118" s="1207" t="s">
        <v>991</v>
      </c>
      <c r="E118" s="1208">
        <v>0</v>
      </c>
      <c r="F118" s="1209">
        <v>7.7201773157781133E-5</v>
      </c>
      <c r="G118" s="1210">
        <v>2.2901136183100311E-4</v>
      </c>
    </row>
    <row r="119" spans="2:7">
      <c r="B119" s="1207" t="s">
        <v>4106</v>
      </c>
      <c r="C119" s="1207" t="s">
        <v>2300</v>
      </c>
      <c r="D119" s="1207" t="s">
        <v>991</v>
      </c>
      <c r="E119" s="1208">
        <v>0</v>
      </c>
      <c r="F119" s="1209">
        <v>7.5997358347059177E-5</v>
      </c>
      <c r="G119" s="1210">
        <v>1.2437830573501326E-6</v>
      </c>
    </row>
    <row r="120" spans="2:7">
      <c r="B120" s="1207" t="s">
        <v>3966</v>
      </c>
      <c r="C120" s="1207" t="s">
        <v>2655</v>
      </c>
      <c r="D120" s="1207" t="s">
        <v>991</v>
      </c>
      <c r="E120" s="1208">
        <v>0</v>
      </c>
      <c r="F120" s="1209">
        <v>7.5903363039533285E-5</v>
      </c>
      <c r="G120" s="1210">
        <v>1.3808277943681038E-4</v>
      </c>
    </row>
    <row r="121" spans="2:7">
      <c r="B121" s="1207" t="s">
        <v>3906</v>
      </c>
      <c r="C121" s="1207" t="s">
        <v>2646</v>
      </c>
      <c r="D121" s="1207" t="s">
        <v>3431</v>
      </c>
      <c r="E121" s="1208">
        <v>0</v>
      </c>
      <c r="F121" s="1209">
        <v>7.5024379371026583E-5</v>
      </c>
      <c r="G121" s="1210">
        <v>3.5209687469302548E-3</v>
      </c>
    </row>
    <row r="122" spans="2:7">
      <c r="B122" s="1207" t="s">
        <v>3558</v>
      </c>
      <c r="C122" s="1207" t="s">
        <v>2084</v>
      </c>
      <c r="D122" s="1207" t="s">
        <v>991</v>
      </c>
      <c r="E122" s="1208">
        <v>0</v>
      </c>
      <c r="F122" s="1209">
        <v>7.3721494046673683E-5</v>
      </c>
      <c r="G122" s="1210">
        <v>1.6390065106458132E-5</v>
      </c>
    </row>
    <row r="123" spans="2:7">
      <c r="B123" s="1207" t="s">
        <v>3871</v>
      </c>
      <c r="C123" s="1207" t="s">
        <v>2636</v>
      </c>
      <c r="D123" s="1207" t="s">
        <v>991</v>
      </c>
      <c r="E123" s="1208">
        <v>0</v>
      </c>
      <c r="F123" s="1209">
        <v>7.2471704514683277E-5</v>
      </c>
      <c r="G123" s="1210">
        <v>3.6784602229285365E-6</v>
      </c>
    </row>
    <row r="124" spans="2:7">
      <c r="B124" s="1207" t="s">
        <v>3606</v>
      </c>
      <c r="C124" s="1207" t="s">
        <v>2090</v>
      </c>
      <c r="D124" s="1207" t="s">
        <v>991</v>
      </c>
      <c r="E124" s="1208">
        <v>0</v>
      </c>
      <c r="F124" s="1209">
        <v>7.1700095277982818E-5</v>
      </c>
      <c r="G124" s="1210">
        <v>4.361265180653024E-5</v>
      </c>
    </row>
    <row r="125" spans="2:7">
      <c r="B125" s="1207" t="s">
        <v>3815</v>
      </c>
      <c r="C125" s="1207" t="s">
        <v>2146</v>
      </c>
      <c r="D125" s="1207" t="s">
        <v>3431</v>
      </c>
      <c r="E125" s="1208">
        <v>0</v>
      </c>
      <c r="F125" s="1209">
        <v>7.0757668164829495E-5</v>
      </c>
      <c r="G125" s="1210">
        <v>2.9780255215933871E-4</v>
      </c>
    </row>
    <row r="126" spans="2:7">
      <c r="B126" s="1207" t="s">
        <v>4193</v>
      </c>
      <c r="C126" s="1207" t="s">
        <v>2722</v>
      </c>
      <c r="D126" s="1207" t="s">
        <v>991</v>
      </c>
      <c r="E126" s="1208">
        <v>0</v>
      </c>
      <c r="F126" s="1209">
        <v>6.9982510488646331E-5</v>
      </c>
      <c r="G126" s="1210">
        <v>1.2456592770559883E-3</v>
      </c>
    </row>
    <row r="127" spans="2:7">
      <c r="B127" s="1207" t="s">
        <v>4044</v>
      </c>
      <c r="C127" s="1207" t="s">
        <v>2273</v>
      </c>
      <c r="D127" s="1207" t="s">
        <v>991</v>
      </c>
      <c r="E127" s="1208">
        <v>0</v>
      </c>
      <c r="F127" s="1209">
        <v>6.9982510488646331E-5</v>
      </c>
      <c r="G127" s="1210">
        <v>5.1131904770714898E-4</v>
      </c>
    </row>
    <row r="128" spans="2:7">
      <c r="B128" s="1207" t="s">
        <v>3539</v>
      </c>
      <c r="C128" s="1207" t="s">
        <v>2083</v>
      </c>
      <c r="D128" s="1207" t="s">
        <v>991</v>
      </c>
      <c r="E128" s="1208">
        <v>0</v>
      </c>
      <c r="F128" s="1209">
        <v>6.9982510488646331E-5</v>
      </c>
      <c r="G128" s="1210">
        <v>2.2763236278625556E-6</v>
      </c>
    </row>
    <row r="129" spans="2:7">
      <c r="B129" s="1207" t="s">
        <v>3769</v>
      </c>
      <c r="C129" s="1207" t="s">
        <v>2186</v>
      </c>
      <c r="D129" s="1207" t="s">
        <v>991</v>
      </c>
      <c r="E129" s="1208">
        <v>3.328135227977E-5</v>
      </c>
      <c r="F129" s="1209">
        <v>6.9905531380408766E-5</v>
      </c>
      <c r="G129" s="1210">
        <v>1.6777633686259816E-5</v>
      </c>
    </row>
    <row r="130" spans="2:7">
      <c r="B130" s="1207" t="s">
        <v>4349</v>
      </c>
      <c r="C130" s="1207" t="s">
        <v>2447</v>
      </c>
      <c r="D130" s="1207" t="s">
        <v>991</v>
      </c>
      <c r="E130" s="1208">
        <v>0</v>
      </c>
      <c r="F130" s="1209">
        <v>6.9905531380408766E-5</v>
      </c>
      <c r="G130" s="1210">
        <v>9.292732023402249E-7</v>
      </c>
    </row>
    <row r="131" spans="2:7">
      <c r="B131" s="1207" t="s">
        <v>4396</v>
      </c>
      <c r="C131" s="1207" t="s">
        <v>2469</v>
      </c>
      <c r="D131" s="1207" t="s">
        <v>991</v>
      </c>
      <c r="E131" s="1208">
        <v>0</v>
      </c>
      <c r="F131" s="1209">
        <v>6.9905531380408766E-5</v>
      </c>
      <c r="G131" s="1210">
        <v>6.8743934178437079E-7</v>
      </c>
    </row>
    <row r="132" spans="2:7">
      <c r="B132" s="1207" t="s">
        <v>3771</v>
      </c>
      <c r="C132" s="1207" t="s">
        <v>2218</v>
      </c>
      <c r="D132" s="1207" t="s">
        <v>3431</v>
      </c>
      <c r="E132" s="1208">
        <v>9.1176289778234824E-5</v>
      </c>
      <c r="F132" s="1209">
        <v>6.869996089743134E-5</v>
      </c>
      <c r="G132" s="1210">
        <v>1.2787661140784206E-5</v>
      </c>
    </row>
    <row r="133" spans="2:7">
      <c r="B133" s="1207" t="s">
        <v>3797</v>
      </c>
      <c r="C133" s="1207" t="s">
        <v>457</v>
      </c>
      <c r="D133" s="1207" t="s">
        <v>991</v>
      </c>
      <c r="E133" s="1208">
        <v>7.1937901442299833E-5</v>
      </c>
      <c r="F133" s="1209">
        <v>6.8112642059206259E-5</v>
      </c>
      <c r="G133" s="1210">
        <v>4.4410936425141361E-7</v>
      </c>
    </row>
    <row r="134" spans="2:7">
      <c r="B134" s="1207" t="s">
        <v>4237</v>
      </c>
      <c r="C134" s="1207" t="s">
        <v>2379</v>
      </c>
      <c r="D134" s="1207" t="s">
        <v>991</v>
      </c>
      <c r="E134" s="1208">
        <v>0</v>
      </c>
      <c r="F134" s="1209">
        <v>6.7834159573666782E-5</v>
      </c>
      <c r="G134" s="1210">
        <v>1.0513881780945398E-6</v>
      </c>
    </row>
    <row r="135" spans="2:7">
      <c r="B135" s="1207" t="s">
        <v>4033</v>
      </c>
      <c r="C135" s="1207" t="s">
        <v>2675</v>
      </c>
      <c r="D135" s="1207" t="s">
        <v>991</v>
      </c>
      <c r="E135" s="1208">
        <v>0</v>
      </c>
      <c r="F135" s="1209">
        <v>6.7032265811670368E-5</v>
      </c>
      <c r="G135" s="1210">
        <v>1.1931461616247203E-3</v>
      </c>
    </row>
    <row r="136" spans="2:7">
      <c r="B136" s="1207" t="s">
        <v>3853</v>
      </c>
      <c r="C136" s="1207" t="s">
        <v>2479</v>
      </c>
      <c r="D136" s="1207" t="s">
        <v>991</v>
      </c>
      <c r="E136" s="1208">
        <v>3.5278446698114001E-5</v>
      </c>
      <c r="F136" s="1209">
        <v>6.636177344028664E-5</v>
      </c>
      <c r="G136" s="1210">
        <v>2.4312528554975289E-7</v>
      </c>
    </row>
    <row r="137" spans="2:7">
      <c r="B137" s="1207" t="s">
        <v>4293</v>
      </c>
      <c r="C137" s="1207" t="s">
        <v>2414</v>
      </c>
      <c r="D137" s="1207" t="s">
        <v>991</v>
      </c>
      <c r="E137" s="1208">
        <v>0</v>
      </c>
      <c r="F137" s="1209">
        <v>6.4926168735245104E-5</v>
      </c>
      <c r="G137" s="1210">
        <v>6.5783410935501071E-5</v>
      </c>
    </row>
    <row r="138" spans="2:7">
      <c r="B138" s="1207" t="s">
        <v>3813</v>
      </c>
      <c r="C138" s="1207" t="s">
        <v>2628</v>
      </c>
      <c r="D138" s="1207" t="s">
        <v>991</v>
      </c>
      <c r="E138" s="1208">
        <v>0</v>
      </c>
      <c r="F138" s="1209">
        <v>5.8811851819438285E-5</v>
      </c>
      <c r="G138" s="1210">
        <v>1.0468262471322826E-3</v>
      </c>
    </row>
    <row r="139" spans="2:7">
      <c r="B139" s="1207" t="s">
        <v>4157</v>
      </c>
      <c r="C139" s="1207" t="s">
        <v>2331</v>
      </c>
      <c r="D139" s="1207" t="s">
        <v>991</v>
      </c>
      <c r="E139" s="1208">
        <v>0</v>
      </c>
      <c r="F139" s="1209">
        <v>5.8641044391866732E-5</v>
      </c>
      <c r="G139" s="1210">
        <v>1.8111215048661924E-4</v>
      </c>
    </row>
    <row r="140" spans="2:7">
      <c r="B140" s="1207" t="s">
        <v>4145</v>
      </c>
      <c r="C140" s="1207" t="s">
        <v>2326</v>
      </c>
      <c r="D140" s="1207" t="s">
        <v>3431</v>
      </c>
      <c r="E140" s="1208">
        <v>0</v>
      </c>
      <c r="F140" s="1209">
        <v>5.8455387786951993E-5</v>
      </c>
      <c r="G140" s="1210">
        <v>4.1688770464494536E-5</v>
      </c>
    </row>
    <row r="141" spans="2:7">
      <c r="B141" s="1207" t="s">
        <v>4303</v>
      </c>
      <c r="C141" s="1207" t="s">
        <v>2420</v>
      </c>
      <c r="D141" s="1207" t="s">
        <v>991</v>
      </c>
      <c r="E141" s="1208">
        <v>0</v>
      </c>
      <c r="F141" s="1209">
        <v>5.6942593025301626E-5</v>
      </c>
      <c r="G141" s="1210">
        <v>2.5897033079490515E-6</v>
      </c>
    </row>
    <row r="142" spans="2:7">
      <c r="B142" s="1207" t="s">
        <v>3432</v>
      </c>
      <c r="C142" s="1207" t="s">
        <v>2069</v>
      </c>
      <c r="D142" s="1207" t="s">
        <v>3431</v>
      </c>
      <c r="E142" s="1208">
        <v>0</v>
      </c>
      <c r="F142" s="1209">
        <v>5.5858651963306421E-5</v>
      </c>
      <c r="G142" s="1210">
        <v>3.5630192617645039E-3</v>
      </c>
    </row>
    <row r="143" spans="2:7">
      <c r="B143" s="1207" t="s">
        <v>4380</v>
      </c>
      <c r="C143" s="1207" t="s">
        <v>2462</v>
      </c>
      <c r="D143" s="1207" t="s">
        <v>991</v>
      </c>
      <c r="E143" s="1208">
        <v>0</v>
      </c>
      <c r="F143" s="1209">
        <v>5.477002259497108E-5</v>
      </c>
      <c r="G143" s="1210">
        <v>1.1947435790565319E-5</v>
      </c>
    </row>
    <row r="144" spans="2:7">
      <c r="B144" s="1207" t="s">
        <v>4327</v>
      </c>
      <c r="C144" s="1207" t="s">
        <v>2750</v>
      </c>
      <c r="D144" s="1207" t="s">
        <v>1000</v>
      </c>
      <c r="E144" s="1208">
        <v>0</v>
      </c>
      <c r="F144" s="1209">
        <v>5.3700347296889561E-5</v>
      </c>
      <c r="G144" s="1210">
        <v>4.5696775490802837E-6</v>
      </c>
    </row>
    <row r="145" spans="2:7">
      <c r="B145" s="1207" t="s">
        <v>4350</v>
      </c>
      <c r="C145" s="1207" t="s">
        <v>2448</v>
      </c>
      <c r="D145" s="1207" t="s">
        <v>991</v>
      </c>
      <c r="E145" s="1208">
        <v>0</v>
      </c>
      <c r="F145" s="1209">
        <v>5.3657275332967314E-5</v>
      </c>
      <c r="G145" s="1210">
        <v>7.421402866145038E-4</v>
      </c>
    </row>
    <row r="146" spans="2:7">
      <c r="B146" s="1207" t="s">
        <v>3880</v>
      </c>
      <c r="C146" s="1207" t="s">
        <v>2177</v>
      </c>
      <c r="D146" s="1207" t="s">
        <v>991</v>
      </c>
      <c r="E146" s="1208">
        <v>0</v>
      </c>
      <c r="F146" s="1209">
        <v>5.2412677477776006E-5</v>
      </c>
      <c r="G146" s="1210">
        <v>2.7759066883110643E-7</v>
      </c>
    </row>
    <row r="147" spans="2:7">
      <c r="B147" s="1207" t="s">
        <v>4066</v>
      </c>
      <c r="C147" s="1207" t="s">
        <v>2693</v>
      </c>
      <c r="D147" s="1207" t="s">
        <v>1000</v>
      </c>
      <c r="E147" s="1208">
        <v>0</v>
      </c>
      <c r="F147" s="1209">
        <v>5.2395713678869239E-5</v>
      </c>
      <c r="G147" s="1210">
        <v>6.0677723920907381E-2</v>
      </c>
    </row>
    <row r="148" spans="2:7">
      <c r="B148" s="1207" t="s">
        <v>3866</v>
      </c>
      <c r="C148" s="1207" t="s">
        <v>2170</v>
      </c>
      <c r="D148" s="1207" t="s">
        <v>991</v>
      </c>
      <c r="E148" s="1208">
        <v>0</v>
      </c>
      <c r="F148" s="1209">
        <v>4.9492505217128556E-5</v>
      </c>
      <c r="G148" s="1210">
        <v>2.1051915335477118E-5</v>
      </c>
    </row>
    <row r="149" spans="2:7">
      <c r="B149" s="1207" t="s">
        <v>4239</v>
      </c>
      <c r="C149" s="1207" t="s">
        <v>2381</v>
      </c>
      <c r="D149" s="1207" t="s">
        <v>991</v>
      </c>
      <c r="E149" s="1208">
        <v>0</v>
      </c>
      <c r="F149" s="1209">
        <v>4.6624775562418174E-5</v>
      </c>
      <c r="G149" s="1210">
        <v>1.5293415356440298E-6</v>
      </c>
    </row>
    <row r="150" spans="2:7">
      <c r="B150" s="1207" t="s">
        <v>4154</v>
      </c>
      <c r="C150" s="1207" t="s">
        <v>2717</v>
      </c>
      <c r="D150" s="1207" t="s">
        <v>991</v>
      </c>
      <c r="E150" s="1208">
        <v>0</v>
      </c>
      <c r="F150" s="1209">
        <v>4.6183698620604985E-5</v>
      </c>
      <c r="G150" s="1210">
        <v>8.6270724941407942E-5</v>
      </c>
    </row>
    <row r="151" spans="2:7">
      <c r="B151" s="1207" t="s">
        <v>3649</v>
      </c>
      <c r="C151" s="1207" t="s">
        <v>2094</v>
      </c>
      <c r="D151" s="1207" t="s">
        <v>991</v>
      </c>
      <c r="E151" s="1208">
        <v>0</v>
      </c>
      <c r="F151" s="1209">
        <v>4.5618867260542565E-5</v>
      </c>
      <c r="G151" s="1210">
        <v>1.3688103170751046E-5</v>
      </c>
    </row>
    <row r="152" spans="2:7">
      <c r="B152" s="1207" t="s">
        <v>3621</v>
      </c>
      <c r="C152" s="1207" t="s">
        <v>2092</v>
      </c>
      <c r="D152" s="1207" t="s">
        <v>991</v>
      </c>
      <c r="E152" s="1208">
        <v>0</v>
      </c>
      <c r="F152" s="1209">
        <v>4.5318410719042458E-5</v>
      </c>
      <c r="G152" s="1210">
        <v>7.5302924693073326E-6</v>
      </c>
    </row>
    <row r="153" spans="2:7">
      <c r="B153" s="1207" t="s">
        <v>3432</v>
      </c>
      <c r="C153" s="1207" t="s">
        <v>2069</v>
      </c>
      <c r="D153" s="1207" t="s">
        <v>991</v>
      </c>
      <c r="E153" s="1208">
        <v>0</v>
      </c>
      <c r="F153" s="1209">
        <v>4.5280943200694434E-5</v>
      </c>
      <c r="G153" s="1210">
        <v>5.5097888980749703E-4</v>
      </c>
    </row>
    <row r="154" spans="2:7">
      <c r="B154" s="1207" t="s">
        <v>3868</v>
      </c>
      <c r="C154" s="1207" t="s">
        <v>2101</v>
      </c>
      <c r="D154" s="1207" t="s">
        <v>991</v>
      </c>
      <c r="E154" s="1208">
        <v>3.2563219114550932E-5</v>
      </c>
      <c r="F154" s="1209">
        <v>4.5176950964104354E-5</v>
      </c>
      <c r="G154" s="1210">
        <v>2.0061755870475379E-7</v>
      </c>
    </row>
    <row r="155" spans="2:7">
      <c r="B155" s="1207" t="s">
        <v>4053</v>
      </c>
      <c r="C155" s="1207" t="s">
        <v>2685</v>
      </c>
      <c r="D155" s="1207" t="s">
        <v>991</v>
      </c>
      <c r="E155" s="1208">
        <v>0</v>
      </c>
      <c r="F155" s="1209">
        <v>4.5176950964104354E-5</v>
      </c>
      <c r="G155" s="1210">
        <v>8.0413074187542536E-4</v>
      </c>
    </row>
    <row r="156" spans="2:7">
      <c r="B156" s="1207" t="s">
        <v>4201</v>
      </c>
      <c r="C156" s="1207" t="s">
        <v>2723</v>
      </c>
      <c r="D156" s="1207" t="s">
        <v>991</v>
      </c>
      <c r="E156" s="1208">
        <v>0</v>
      </c>
      <c r="F156" s="1209">
        <v>4.5176950964104354E-5</v>
      </c>
      <c r="G156" s="1210">
        <v>8.0413074187542536E-4</v>
      </c>
    </row>
    <row r="157" spans="2:7">
      <c r="B157" s="1207" t="s">
        <v>4341</v>
      </c>
      <c r="C157" s="1207" t="s">
        <v>2754</v>
      </c>
      <c r="D157" s="1207" t="s">
        <v>991</v>
      </c>
      <c r="E157" s="1208">
        <v>0</v>
      </c>
      <c r="F157" s="1209">
        <v>4.5176950964104354E-5</v>
      </c>
      <c r="G157" s="1210">
        <v>8.0413074187542536E-4</v>
      </c>
    </row>
    <row r="158" spans="2:7">
      <c r="B158" s="1207" t="s">
        <v>3974</v>
      </c>
      <c r="C158" s="1207" t="s">
        <v>2658</v>
      </c>
      <c r="D158" s="1207" t="s">
        <v>991</v>
      </c>
      <c r="E158" s="1208">
        <v>0</v>
      </c>
      <c r="F158" s="1209">
        <v>4.4338764898720956E-5</v>
      </c>
      <c r="G158" s="1210">
        <v>7.892113821532131E-4</v>
      </c>
    </row>
    <row r="159" spans="2:7">
      <c r="B159" s="1207" t="s">
        <v>4413</v>
      </c>
      <c r="C159" s="1207" t="s">
        <v>379</v>
      </c>
      <c r="D159" s="1207" t="s">
        <v>1000</v>
      </c>
      <c r="E159" s="1208">
        <v>0</v>
      </c>
      <c r="F159" s="1209">
        <v>4.1143834415079758E-5</v>
      </c>
      <c r="G159" s="1210">
        <v>1.0303190567925376E-4</v>
      </c>
    </row>
    <row r="160" spans="2:7">
      <c r="B160" s="1207" t="s">
        <v>4077</v>
      </c>
      <c r="C160" s="1207" t="s">
        <v>2697</v>
      </c>
      <c r="D160" s="1207" t="s">
        <v>991</v>
      </c>
      <c r="E160" s="1208">
        <v>0</v>
      </c>
      <c r="F160" s="1209">
        <v>4.0600321111951785E-5</v>
      </c>
      <c r="G160" s="1210">
        <v>7.2266865380257749E-4</v>
      </c>
    </row>
    <row r="161" spans="2:7">
      <c r="B161" s="1207" t="s">
        <v>3830</v>
      </c>
      <c r="C161" s="1207" t="s">
        <v>2631</v>
      </c>
      <c r="D161" s="1207" t="s">
        <v>991</v>
      </c>
      <c r="E161" s="1208">
        <v>0</v>
      </c>
      <c r="F161" s="1209">
        <v>4.0288699401598341E-5</v>
      </c>
      <c r="G161" s="1210">
        <v>6.138400291418274E-7</v>
      </c>
    </row>
    <row r="162" spans="2:7">
      <c r="B162" s="1207" t="s">
        <v>3954</v>
      </c>
      <c r="C162" s="1207" t="s">
        <v>2482</v>
      </c>
      <c r="D162" s="1207" t="s">
        <v>991</v>
      </c>
      <c r="E162" s="1208">
        <v>1.3710865753279163E-5</v>
      </c>
      <c r="F162" s="1209">
        <v>3.9925848610370391E-5</v>
      </c>
      <c r="G162" s="1210">
        <v>4.3992218507410409E-5</v>
      </c>
    </row>
    <row r="163" spans="2:7">
      <c r="B163" s="1207" t="s">
        <v>3973</v>
      </c>
      <c r="C163" s="1207" t="s">
        <v>2657</v>
      </c>
      <c r="D163" s="1207" t="s">
        <v>3431</v>
      </c>
      <c r="E163" s="1208">
        <v>0</v>
      </c>
      <c r="F163" s="1209">
        <v>3.7615361519762909E-5</v>
      </c>
      <c r="G163" s="1210">
        <v>2.6267983651960283E-6</v>
      </c>
    </row>
    <row r="164" spans="2:7">
      <c r="B164" s="1207" t="s">
        <v>3991</v>
      </c>
      <c r="C164" s="1207" t="s">
        <v>2243</v>
      </c>
      <c r="D164" s="1207" t="s">
        <v>3431</v>
      </c>
      <c r="E164" s="1208">
        <v>0</v>
      </c>
      <c r="F164" s="1209">
        <v>3.7165490116331208E-5</v>
      </c>
      <c r="G164" s="1210">
        <v>3.4067000336470378E-5</v>
      </c>
    </row>
    <row r="165" spans="2:7">
      <c r="B165" s="1207" t="s">
        <v>3825</v>
      </c>
      <c r="C165" s="1207" t="s">
        <v>2154</v>
      </c>
      <c r="D165" s="1207" t="s">
        <v>3431</v>
      </c>
      <c r="E165" s="1208">
        <v>0</v>
      </c>
      <c r="F165" s="1209">
        <v>3.7165490116331208E-5</v>
      </c>
      <c r="G165" s="1210">
        <v>2.4699063030314585E-5</v>
      </c>
    </row>
    <row r="166" spans="2:7">
      <c r="B166" s="1207" t="s">
        <v>3975</v>
      </c>
      <c r="C166" s="1207" t="s">
        <v>2230</v>
      </c>
      <c r="D166" s="1207" t="s">
        <v>3431</v>
      </c>
      <c r="E166" s="1208">
        <v>0</v>
      </c>
      <c r="F166" s="1209">
        <v>3.7165490116331208E-5</v>
      </c>
      <c r="G166" s="1210">
        <v>5.8050236863437633E-6</v>
      </c>
    </row>
    <row r="167" spans="2:7">
      <c r="B167" s="1207" t="s">
        <v>4190</v>
      </c>
      <c r="C167" s="1207" t="s">
        <v>2351</v>
      </c>
      <c r="D167" s="1207" t="s">
        <v>991</v>
      </c>
      <c r="E167" s="1208">
        <v>0</v>
      </c>
      <c r="F167" s="1209">
        <v>3.7020143206979242E-5</v>
      </c>
      <c r="G167" s="1210">
        <v>1.979202723200596E-3</v>
      </c>
    </row>
    <row r="168" spans="2:7">
      <c r="B168" s="1207" t="s">
        <v>3869</v>
      </c>
      <c r="C168" s="1207" t="s">
        <v>2471</v>
      </c>
      <c r="D168" s="1207" t="s">
        <v>991</v>
      </c>
      <c r="E168" s="1208">
        <v>3.1460227034871643E-5</v>
      </c>
      <c r="F168" s="1209">
        <v>3.7000900813728981E-5</v>
      </c>
      <c r="G168" s="1210">
        <v>1.4077957546737807E-4</v>
      </c>
    </row>
    <row r="169" spans="2:7">
      <c r="B169" s="1207" t="s">
        <v>3894</v>
      </c>
      <c r="C169" s="1207" t="s">
        <v>2640</v>
      </c>
      <c r="D169" s="1207" t="s">
        <v>991</v>
      </c>
      <c r="E169" s="1208">
        <v>0</v>
      </c>
      <c r="F169" s="1209">
        <v>3.610910130045874E-5</v>
      </c>
      <c r="G169" s="1210">
        <v>6.4272682856051689E-4</v>
      </c>
    </row>
    <row r="170" spans="2:7">
      <c r="B170" s="1207" t="s">
        <v>4078</v>
      </c>
      <c r="C170" s="1207" t="s">
        <v>2698</v>
      </c>
      <c r="D170" s="1207" t="s">
        <v>991</v>
      </c>
      <c r="E170" s="1208">
        <v>0</v>
      </c>
      <c r="F170" s="1209">
        <v>3.610910130045874E-5</v>
      </c>
      <c r="G170" s="1210">
        <v>1.827969809045215E-5</v>
      </c>
    </row>
    <row r="171" spans="2:7">
      <c r="B171" s="1207" t="s">
        <v>4386</v>
      </c>
      <c r="C171" s="1207" t="s">
        <v>2763</v>
      </c>
      <c r="D171" s="1207" t="s">
        <v>991</v>
      </c>
      <c r="E171" s="1208">
        <v>0</v>
      </c>
      <c r="F171" s="1209">
        <v>3.5125962462909928E-5</v>
      </c>
      <c r="G171" s="1210">
        <v>6.6544026740895021E-6</v>
      </c>
    </row>
    <row r="172" spans="2:7">
      <c r="B172" s="1207" t="s">
        <v>4034</v>
      </c>
      <c r="C172" s="1207" t="s">
        <v>2676</v>
      </c>
      <c r="D172" s="1207" t="s">
        <v>991</v>
      </c>
      <c r="E172" s="1208">
        <v>0</v>
      </c>
      <c r="F172" s="1209">
        <v>3.4973109585439483E-5</v>
      </c>
      <c r="G172" s="1210">
        <v>6.2250665342544417E-4</v>
      </c>
    </row>
    <row r="173" spans="2:7">
      <c r="B173" s="1207" t="s">
        <v>4194</v>
      </c>
      <c r="C173" s="1207" t="s">
        <v>2354</v>
      </c>
      <c r="D173" s="1207" t="s">
        <v>991</v>
      </c>
      <c r="E173" s="1208">
        <v>0</v>
      </c>
      <c r="F173" s="1209">
        <v>3.3999738852832172E-5</v>
      </c>
      <c r="G173" s="1210">
        <v>7.4047039564280174E-5</v>
      </c>
    </row>
    <row r="174" spans="2:7">
      <c r="B174" s="1207" t="s">
        <v>4348</v>
      </c>
      <c r="C174" s="1207" t="s">
        <v>2446</v>
      </c>
      <c r="D174" s="1207" t="s">
        <v>3431</v>
      </c>
      <c r="E174" s="1208">
        <v>0</v>
      </c>
      <c r="F174" s="1209">
        <v>3.3393836223342717E-5</v>
      </c>
      <c r="G174" s="1210">
        <v>6.2596730472965921E-4</v>
      </c>
    </row>
    <row r="175" spans="2:7">
      <c r="B175" s="1207" t="s">
        <v>4183</v>
      </c>
      <c r="C175" s="1207" t="s">
        <v>2348</v>
      </c>
      <c r="D175" s="1207" t="s">
        <v>1000</v>
      </c>
      <c r="E175" s="1208">
        <v>0</v>
      </c>
      <c r="F175" s="1209">
        <v>3.3004806839852428E-5</v>
      </c>
      <c r="G175" s="1210">
        <v>2.7117931692985343E-4</v>
      </c>
    </row>
    <row r="176" spans="2:7">
      <c r="B176" s="1207" t="s">
        <v>3784</v>
      </c>
      <c r="C176" s="1207" t="s">
        <v>2127</v>
      </c>
      <c r="D176" s="1207" t="s">
        <v>991</v>
      </c>
      <c r="E176" s="1208">
        <v>0</v>
      </c>
      <c r="F176" s="1209">
        <v>3.2910952894148287E-5</v>
      </c>
      <c r="G176" s="1210">
        <v>3.819718058873872E-5</v>
      </c>
    </row>
    <row r="177" spans="2:7">
      <c r="B177" s="1207" t="s">
        <v>4345</v>
      </c>
      <c r="C177" s="1207" t="s">
        <v>2443</v>
      </c>
      <c r="D177" s="1207" t="s">
        <v>991</v>
      </c>
      <c r="E177" s="1208">
        <v>0</v>
      </c>
      <c r="F177" s="1209">
        <v>3.2910952894148287E-5</v>
      </c>
      <c r="G177" s="1210">
        <v>3.1073728008614076E-6</v>
      </c>
    </row>
    <row r="178" spans="2:7">
      <c r="B178" s="1207" t="s">
        <v>4084</v>
      </c>
      <c r="C178" s="1207" t="s">
        <v>2294</v>
      </c>
      <c r="D178" s="1207" t="s">
        <v>991</v>
      </c>
      <c r="E178" s="1208">
        <v>0</v>
      </c>
      <c r="F178" s="1209">
        <v>3.2910952894148287E-5</v>
      </c>
      <c r="G178" s="1210">
        <v>1.614802205829932E-6</v>
      </c>
    </row>
    <row r="179" spans="2:7">
      <c r="B179" s="1207" t="s">
        <v>3865</v>
      </c>
      <c r="C179" s="1207" t="s">
        <v>2169</v>
      </c>
      <c r="D179" s="1207" t="s">
        <v>991</v>
      </c>
      <c r="E179" s="1208">
        <v>0</v>
      </c>
      <c r="F179" s="1209">
        <v>3.2910952894148287E-5</v>
      </c>
      <c r="G179" s="1210">
        <v>9.0206137626147065E-9</v>
      </c>
    </row>
    <row r="180" spans="2:7">
      <c r="B180" s="1207" t="s">
        <v>4217</v>
      </c>
      <c r="C180" s="1207" t="s">
        <v>2369</v>
      </c>
      <c r="D180" s="1207" t="s">
        <v>991</v>
      </c>
      <c r="E180" s="1208">
        <v>0</v>
      </c>
      <c r="F180" s="1209">
        <v>3.2910952894148287E-5</v>
      </c>
      <c r="G180" s="1210">
        <v>8.020608869092081E-9</v>
      </c>
    </row>
    <row r="181" spans="2:7">
      <c r="B181" s="1207" t="s">
        <v>4132</v>
      </c>
      <c r="C181" s="1207" t="s">
        <v>2356</v>
      </c>
      <c r="D181" s="1207" t="s">
        <v>991</v>
      </c>
      <c r="E181" s="1208">
        <v>1.7236376371837441E-6</v>
      </c>
      <c r="F181" s="1209">
        <v>3.2545948364223003E-5</v>
      </c>
      <c r="G181" s="1210">
        <v>1.3227509377652621E-5</v>
      </c>
    </row>
    <row r="182" spans="2:7">
      <c r="B182" s="1207" t="s">
        <v>3922</v>
      </c>
      <c r="C182" s="1207" t="s">
        <v>2650</v>
      </c>
      <c r="D182" s="1207" t="s">
        <v>991</v>
      </c>
      <c r="E182" s="1208">
        <v>0</v>
      </c>
      <c r="F182" s="1209">
        <v>3.2545948364223003E-5</v>
      </c>
      <c r="G182" s="1210">
        <v>5.7930420368467155E-4</v>
      </c>
    </row>
    <row r="183" spans="2:7">
      <c r="B183" s="1207" t="s">
        <v>3964</v>
      </c>
      <c r="C183" s="1207" t="s">
        <v>2654</v>
      </c>
      <c r="D183" s="1207" t="s">
        <v>991</v>
      </c>
      <c r="E183" s="1208">
        <v>0</v>
      </c>
      <c r="F183" s="1209">
        <v>3.2545948364223003E-5</v>
      </c>
      <c r="G183" s="1210">
        <v>5.7930420368467155E-4</v>
      </c>
    </row>
    <row r="184" spans="2:7">
      <c r="B184" s="1207" t="s">
        <v>4365</v>
      </c>
      <c r="C184" s="1207" t="s">
        <v>2454</v>
      </c>
      <c r="D184" s="1207" t="s">
        <v>991</v>
      </c>
      <c r="E184" s="1208">
        <v>0</v>
      </c>
      <c r="F184" s="1209">
        <v>3.2545948364223003E-5</v>
      </c>
      <c r="G184" s="1210">
        <v>5.3401365119835492E-6</v>
      </c>
    </row>
    <row r="185" spans="2:7">
      <c r="B185" s="1207" t="s">
        <v>4206</v>
      </c>
      <c r="C185" s="1207" t="s">
        <v>2363</v>
      </c>
      <c r="D185" s="1207" t="s">
        <v>991</v>
      </c>
      <c r="E185" s="1208">
        <v>0</v>
      </c>
      <c r="F185" s="1209">
        <v>3.2545948364223003E-5</v>
      </c>
      <c r="G185" s="1210">
        <v>2.4979471190021478E-6</v>
      </c>
    </row>
    <row r="186" spans="2:7">
      <c r="B186" s="1207" t="s">
        <v>4195</v>
      </c>
      <c r="C186" s="1207" t="s">
        <v>2355</v>
      </c>
      <c r="D186" s="1207" t="s">
        <v>991</v>
      </c>
      <c r="E186" s="1208">
        <v>0</v>
      </c>
      <c r="F186" s="1209">
        <v>3.2545948364223003E-5</v>
      </c>
      <c r="G186" s="1210">
        <v>2.363692632150239E-6</v>
      </c>
    </row>
    <row r="187" spans="2:7">
      <c r="B187" s="1207" t="s">
        <v>3857</v>
      </c>
      <c r="C187" s="1207" t="s">
        <v>2163</v>
      </c>
      <c r="D187" s="1207" t="s">
        <v>991</v>
      </c>
      <c r="E187" s="1208">
        <v>0</v>
      </c>
      <c r="F187" s="1209">
        <v>3.2545948364223003E-5</v>
      </c>
      <c r="G187" s="1210">
        <v>1.2093074611130102E-6</v>
      </c>
    </row>
    <row r="188" spans="2:7">
      <c r="B188" s="1207" t="s">
        <v>4159</v>
      </c>
      <c r="C188" s="1207" t="s">
        <v>2332</v>
      </c>
      <c r="D188" s="1207" t="s">
        <v>991</v>
      </c>
      <c r="E188" s="1208">
        <v>0</v>
      </c>
      <c r="F188" s="1209">
        <v>3.2545948364223003E-5</v>
      </c>
      <c r="G188" s="1210">
        <v>8.0615281615504118E-7</v>
      </c>
    </row>
    <row r="189" spans="2:7">
      <c r="B189" s="1207" t="s">
        <v>3960</v>
      </c>
      <c r="C189" s="1207" t="s">
        <v>2221</v>
      </c>
      <c r="D189" s="1207" t="s">
        <v>991</v>
      </c>
      <c r="E189" s="1208">
        <v>0</v>
      </c>
      <c r="F189" s="1209">
        <v>3.2545948364223003E-5</v>
      </c>
      <c r="G189" s="1210">
        <v>3.7738341653779775E-7</v>
      </c>
    </row>
    <row r="190" spans="2:7">
      <c r="B190" s="1207" t="s">
        <v>4029</v>
      </c>
      <c r="C190" s="1207" t="s">
        <v>2265</v>
      </c>
      <c r="D190" s="1207" t="s">
        <v>991</v>
      </c>
      <c r="E190" s="1208">
        <v>0</v>
      </c>
      <c r="F190" s="1209">
        <v>3.2545948364223003E-5</v>
      </c>
      <c r="G190" s="1210">
        <v>3.472230991243857E-7</v>
      </c>
    </row>
    <row r="191" spans="2:7">
      <c r="B191" s="1207" t="s">
        <v>4187</v>
      </c>
      <c r="C191" s="1207" t="s">
        <v>2349</v>
      </c>
      <c r="D191" s="1207" t="s">
        <v>991</v>
      </c>
      <c r="E191" s="1208">
        <v>0</v>
      </c>
      <c r="F191" s="1209">
        <v>3.2545948364223003E-5</v>
      </c>
      <c r="G191" s="1210">
        <v>9.0684368129397129E-9</v>
      </c>
    </row>
    <row r="192" spans="2:7">
      <c r="B192" s="1207" t="s">
        <v>3806</v>
      </c>
      <c r="C192" s="1207" t="s">
        <v>2139</v>
      </c>
      <c r="D192" s="1207" t="s">
        <v>991</v>
      </c>
      <c r="E192" s="1208">
        <v>0</v>
      </c>
      <c r="F192" s="1209">
        <v>3.2545948364223003E-5</v>
      </c>
      <c r="G192" s="1210">
        <v>2.1675527728625182E-9</v>
      </c>
    </row>
    <row r="193" spans="2:7">
      <c r="B193" s="1207" t="s">
        <v>4070</v>
      </c>
      <c r="C193" s="1207" t="s">
        <v>2111</v>
      </c>
      <c r="D193" s="1207" t="s">
        <v>991</v>
      </c>
      <c r="E193" s="1208">
        <v>8.059152040663256E-6</v>
      </c>
      <c r="F193" s="1209">
        <v>3.2500292877562016E-5</v>
      </c>
      <c r="G193" s="1210">
        <v>5.7849155520849505E-4</v>
      </c>
    </row>
    <row r="194" spans="2:7">
      <c r="B194" s="1207" t="s">
        <v>4051</v>
      </c>
      <c r="C194" s="1207" t="s">
        <v>2278</v>
      </c>
      <c r="D194" s="1207" t="s">
        <v>991</v>
      </c>
      <c r="E194" s="1208">
        <v>0</v>
      </c>
      <c r="F194" s="1209">
        <v>3.2500292877562016E-5</v>
      </c>
      <c r="G194" s="1210">
        <v>2.2518582587985424E-6</v>
      </c>
    </row>
    <row r="195" spans="2:7">
      <c r="B195" s="1207" t="s">
        <v>4074</v>
      </c>
      <c r="C195" s="1207" t="s">
        <v>2695</v>
      </c>
      <c r="D195" s="1207" t="s">
        <v>991</v>
      </c>
      <c r="E195" s="1208">
        <v>0</v>
      </c>
      <c r="F195" s="1209">
        <v>3.2036637202806066E-5</v>
      </c>
      <c r="G195" s="1210">
        <v>5.7023867904576833E-4</v>
      </c>
    </row>
    <row r="196" spans="2:7">
      <c r="B196" s="1207" t="s">
        <v>3899</v>
      </c>
      <c r="C196" s="1207" t="s">
        <v>2181</v>
      </c>
      <c r="D196" s="1207" t="s">
        <v>991</v>
      </c>
      <c r="E196" s="1208">
        <v>0</v>
      </c>
      <c r="F196" s="1209">
        <v>3.1895639209843773E-5</v>
      </c>
      <c r="G196" s="1210">
        <v>8.2585143999693071E-8</v>
      </c>
    </row>
    <row r="197" spans="2:7">
      <c r="B197" s="1207" t="s">
        <v>4317</v>
      </c>
      <c r="C197" s="1207" t="s">
        <v>2432</v>
      </c>
      <c r="D197" s="1207" t="s">
        <v>991</v>
      </c>
      <c r="E197" s="1208">
        <v>0</v>
      </c>
      <c r="F197" s="1209">
        <v>3.1632333424654516E-5</v>
      </c>
      <c r="G197" s="1210">
        <v>7.5720519475791942E-8</v>
      </c>
    </row>
    <row r="198" spans="2:7">
      <c r="B198" s="1207" t="s">
        <v>3850</v>
      </c>
      <c r="C198" s="1207" t="s">
        <v>2160</v>
      </c>
      <c r="D198" s="1207" t="s">
        <v>1000</v>
      </c>
      <c r="E198" s="1208">
        <v>0</v>
      </c>
      <c r="F198" s="1209">
        <v>3.1508920873019255E-5</v>
      </c>
      <c r="G198" s="1210">
        <v>2.1249049130400905E-5</v>
      </c>
    </row>
    <row r="199" spans="2:7">
      <c r="B199" s="1207" t="s">
        <v>3821</v>
      </c>
      <c r="C199" s="1207" t="s">
        <v>2120</v>
      </c>
      <c r="D199" s="1207" t="s">
        <v>991</v>
      </c>
      <c r="E199" s="1208">
        <v>2.8427324160908461E-4</v>
      </c>
      <c r="F199" s="1209">
        <v>3.1408132291095296E-5</v>
      </c>
      <c r="G199" s="1210">
        <v>1.5610137099357554E-5</v>
      </c>
    </row>
    <row r="200" spans="2:7">
      <c r="B200" s="1207" t="s">
        <v>3940</v>
      </c>
      <c r="C200" s="1207" t="s">
        <v>2207</v>
      </c>
      <c r="D200" s="1207" t="s">
        <v>3431</v>
      </c>
      <c r="E200" s="1208">
        <v>0</v>
      </c>
      <c r="F200" s="1209">
        <v>3.0866811614766292E-5</v>
      </c>
      <c r="G200" s="1210">
        <v>4.0172516554156561E-6</v>
      </c>
    </row>
    <row r="201" spans="2:7">
      <c r="B201" s="1207" t="s">
        <v>4307</v>
      </c>
      <c r="C201" s="1207" t="s">
        <v>2424</v>
      </c>
      <c r="D201" s="1207" t="s">
        <v>991</v>
      </c>
      <c r="E201" s="1208">
        <v>0</v>
      </c>
      <c r="F201" s="1209">
        <v>3.0729504830590319E-5</v>
      </c>
      <c r="G201" s="1210">
        <v>9.7457152713096009E-7</v>
      </c>
    </row>
    <row r="202" spans="2:7">
      <c r="B202" s="1207" t="s">
        <v>3973</v>
      </c>
      <c r="C202" s="1207" t="s">
        <v>2657</v>
      </c>
      <c r="D202" s="1207" t="s">
        <v>1000</v>
      </c>
      <c r="E202" s="1208">
        <v>0</v>
      </c>
      <c r="F202" s="1209">
        <v>2.9496736404193077E-5</v>
      </c>
      <c r="G202" s="1210">
        <v>8.5593141231335239E-5</v>
      </c>
    </row>
    <row r="203" spans="2:7">
      <c r="B203" s="1207" t="s">
        <v>4258</v>
      </c>
      <c r="C203" s="1207" t="s">
        <v>2394</v>
      </c>
      <c r="D203" s="1207" t="s">
        <v>991</v>
      </c>
      <c r="E203" s="1208">
        <v>0</v>
      </c>
      <c r="F203" s="1209">
        <v>2.9455182957798016E-5</v>
      </c>
      <c r="G203" s="1210">
        <v>4.3298471374683553E-5</v>
      </c>
    </row>
    <row r="204" spans="2:7">
      <c r="B204" s="1207" t="s">
        <v>4116</v>
      </c>
      <c r="C204" s="1207" t="s">
        <v>2302</v>
      </c>
      <c r="D204" s="1207" t="s">
        <v>3431</v>
      </c>
      <c r="E204" s="1208">
        <v>0</v>
      </c>
      <c r="F204" s="1209">
        <v>2.9069467072115321E-5</v>
      </c>
      <c r="G204" s="1210">
        <v>4.5642242324811495E-6</v>
      </c>
    </row>
    <row r="205" spans="2:7">
      <c r="B205" s="1207" t="s">
        <v>4024</v>
      </c>
      <c r="C205" s="1207" t="s">
        <v>2673</v>
      </c>
      <c r="D205" s="1207" t="s">
        <v>3431</v>
      </c>
      <c r="E205" s="1208">
        <v>0</v>
      </c>
      <c r="F205" s="1209">
        <v>2.8989610683991785E-5</v>
      </c>
      <c r="G205" s="1210">
        <v>1.3605112639349475E-3</v>
      </c>
    </row>
    <row r="206" spans="2:7">
      <c r="B206" s="1207" t="s">
        <v>3906</v>
      </c>
      <c r="C206" s="1207" t="s">
        <v>2646</v>
      </c>
      <c r="D206" s="1207" t="s">
        <v>1000</v>
      </c>
      <c r="E206" s="1208">
        <v>0</v>
      </c>
      <c r="F206" s="1209">
        <v>2.8539123715785364E-5</v>
      </c>
      <c r="G206" s="1210">
        <v>3.3050204838977422E-2</v>
      </c>
    </row>
    <row r="207" spans="2:7">
      <c r="B207" s="1207" t="s">
        <v>3858</v>
      </c>
      <c r="C207" s="1207" t="s">
        <v>2164</v>
      </c>
      <c r="D207" s="1207" t="s">
        <v>991</v>
      </c>
      <c r="E207" s="1208">
        <v>0</v>
      </c>
      <c r="F207" s="1209">
        <v>2.8258714225728974E-5</v>
      </c>
      <c r="G207" s="1210">
        <v>1.1919145378141286E-7</v>
      </c>
    </row>
    <row r="208" spans="2:7">
      <c r="B208" s="1207" t="s">
        <v>3814</v>
      </c>
      <c r="C208" s="1207" t="s">
        <v>2145</v>
      </c>
      <c r="D208" s="1207" t="s">
        <v>991</v>
      </c>
      <c r="E208" s="1208">
        <v>0</v>
      </c>
      <c r="F208" s="1209">
        <v>2.7710294650316401E-5</v>
      </c>
      <c r="G208" s="1210">
        <v>5.8550389783284355E-7</v>
      </c>
    </row>
    <row r="209" spans="2:7">
      <c r="B209" s="1207" t="s">
        <v>3966</v>
      </c>
      <c r="C209" s="1207" t="s">
        <v>2655</v>
      </c>
      <c r="D209" s="1207" t="s">
        <v>3431</v>
      </c>
      <c r="E209" s="1208">
        <v>0</v>
      </c>
      <c r="F209" s="1209">
        <v>2.7370805591272819E-5</v>
      </c>
      <c r="G209" s="1210">
        <v>3.946095187049881E-3</v>
      </c>
    </row>
    <row r="210" spans="2:7">
      <c r="B210" s="1207" t="s">
        <v>4016</v>
      </c>
      <c r="C210" s="1207" t="s">
        <v>2258</v>
      </c>
      <c r="D210" s="1207" t="s">
        <v>991</v>
      </c>
      <c r="E210" s="1208">
        <v>0</v>
      </c>
      <c r="F210" s="1209">
        <v>2.6951639241793752E-5</v>
      </c>
      <c r="G210" s="1210">
        <v>4.8189318092845571E-5</v>
      </c>
    </row>
    <row r="211" spans="2:7">
      <c r="B211" s="1207" t="s">
        <v>4122</v>
      </c>
      <c r="C211" s="1207" t="s">
        <v>2306</v>
      </c>
      <c r="D211" s="1207" t="s">
        <v>3431</v>
      </c>
      <c r="E211" s="1208">
        <v>0</v>
      </c>
      <c r="F211" s="1209">
        <v>2.6628111893107396E-5</v>
      </c>
      <c r="G211" s="1210">
        <v>8.207846072723819E-5</v>
      </c>
    </row>
    <row r="212" spans="2:7">
      <c r="B212" s="1207" t="s">
        <v>3528</v>
      </c>
      <c r="C212" s="1207" t="s">
        <v>2614</v>
      </c>
      <c r="D212" s="1207" t="s">
        <v>991</v>
      </c>
      <c r="E212" s="1208">
        <v>0</v>
      </c>
      <c r="F212" s="1209">
        <v>2.6046311064964139E-5</v>
      </c>
      <c r="G212" s="1210">
        <v>2.2357272612516573E-9</v>
      </c>
    </row>
    <row r="213" spans="2:7">
      <c r="B213" s="1207" t="s">
        <v>4361</v>
      </c>
      <c r="C213" s="1207" t="s">
        <v>2452</v>
      </c>
      <c r="D213" s="1207" t="s">
        <v>991</v>
      </c>
      <c r="E213" s="1208">
        <v>0</v>
      </c>
      <c r="F213" s="1209">
        <v>2.5958895585315477E-5</v>
      </c>
      <c r="G213" s="1210">
        <v>5.9746632618791688E-8</v>
      </c>
    </row>
    <row r="214" spans="2:7">
      <c r="B214" s="1207" t="s">
        <v>4192</v>
      </c>
      <c r="C214" s="1207" t="s">
        <v>2353</v>
      </c>
      <c r="D214" s="1207" t="s">
        <v>3431</v>
      </c>
      <c r="E214" s="1208">
        <v>0</v>
      </c>
      <c r="F214" s="1209">
        <v>2.5877321851322581E-5</v>
      </c>
      <c r="G214" s="1210">
        <v>1.6875122494630352E-5</v>
      </c>
    </row>
    <row r="215" spans="2:7">
      <c r="B215" s="1207" t="s">
        <v>4293</v>
      </c>
      <c r="C215" s="1207" t="s">
        <v>2414</v>
      </c>
      <c r="D215" s="1207" t="s">
        <v>3431</v>
      </c>
      <c r="E215" s="1208">
        <v>0</v>
      </c>
      <c r="F215" s="1209">
        <v>2.5637541240376778E-5</v>
      </c>
      <c r="G215" s="1210">
        <v>2.1186141673574992E-5</v>
      </c>
    </row>
    <row r="216" spans="2:7">
      <c r="B216" s="1207" t="s">
        <v>3901</v>
      </c>
      <c r="C216" s="1207" t="s">
        <v>325</v>
      </c>
      <c r="D216" s="1207" t="s">
        <v>3431</v>
      </c>
      <c r="E216" s="1208">
        <v>0</v>
      </c>
      <c r="F216" s="1209">
        <v>2.5508114640755026E-5</v>
      </c>
      <c r="G216" s="1210">
        <v>1.2623234242109238E-2</v>
      </c>
    </row>
    <row r="217" spans="2:7">
      <c r="B217" s="1207" t="s">
        <v>4131</v>
      </c>
      <c r="C217" s="1207" t="s">
        <v>2314</v>
      </c>
      <c r="D217" s="1207" t="s">
        <v>1000</v>
      </c>
      <c r="E217" s="1208">
        <v>0</v>
      </c>
      <c r="F217" s="1209">
        <v>2.5241399083197429E-5</v>
      </c>
      <c r="G217" s="1210">
        <v>1.3916055674281761E-4</v>
      </c>
    </row>
    <row r="218" spans="2:7">
      <c r="B218" s="1207" t="s">
        <v>4044</v>
      </c>
      <c r="C218" s="1207" t="s">
        <v>2273</v>
      </c>
      <c r="D218" s="1207" t="s">
        <v>3431</v>
      </c>
      <c r="E218" s="1208">
        <v>0</v>
      </c>
      <c r="F218" s="1209">
        <v>2.5197800369974126E-5</v>
      </c>
      <c r="G218" s="1210">
        <v>2.2023891247544853E-3</v>
      </c>
    </row>
    <row r="219" spans="2:7">
      <c r="B219" s="1207" t="s">
        <v>4193</v>
      </c>
      <c r="C219" s="1207" t="s">
        <v>2722</v>
      </c>
      <c r="D219" s="1207" t="s">
        <v>3431</v>
      </c>
      <c r="E219" s="1208">
        <v>0</v>
      </c>
      <c r="F219" s="1209">
        <v>2.5197800369974126E-5</v>
      </c>
      <c r="G219" s="1210">
        <v>1.182557834371493E-3</v>
      </c>
    </row>
    <row r="220" spans="2:7">
      <c r="B220" s="1207" t="s">
        <v>3539</v>
      </c>
      <c r="C220" s="1207" t="s">
        <v>2083</v>
      </c>
      <c r="D220" s="1207" t="s">
        <v>3431</v>
      </c>
      <c r="E220" s="1208">
        <v>0</v>
      </c>
      <c r="F220" s="1209">
        <v>2.5197800369974126E-5</v>
      </c>
      <c r="G220" s="1210">
        <v>1.0849895819563461E-5</v>
      </c>
    </row>
    <row r="221" spans="2:7">
      <c r="B221" s="1207" t="s">
        <v>4017</v>
      </c>
      <c r="C221" s="1207" t="s">
        <v>2669</v>
      </c>
      <c r="D221" s="1207" t="s">
        <v>991</v>
      </c>
      <c r="E221" s="1208">
        <v>0</v>
      </c>
      <c r="F221" s="1209">
        <v>2.48176124409021E-5</v>
      </c>
      <c r="G221" s="1210">
        <v>4.4174307202661929E-4</v>
      </c>
    </row>
    <row r="222" spans="2:7">
      <c r="B222" s="1207" t="s">
        <v>4069</v>
      </c>
      <c r="C222" s="1207" t="s">
        <v>2694</v>
      </c>
      <c r="D222" s="1207" t="s">
        <v>991</v>
      </c>
      <c r="E222" s="1208">
        <v>0</v>
      </c>
      <c r="F222" s="1209">
        <v>2.48176124409021E-5</v>
      </c>
      <c r="G222" s="1210">
        <v>4.4174307202661929E-4</v>
      </c>
    </row>
    <row r="223" spans="2:7">
      <c r="B223" s="1207" t="s">
        <v>4063</v>
      </c>
      <c r="C223" s="1207" t="s">
        <v>2692</v>
      </c>
      <c r="D223" s="1207" t="s">
        <v>991</v>
      </c>
      <c r="E223" s="1208">
        <v>0</v>
      </c>
      <c r="F223" s="1209">
        <v>2.48176124409021E-5</v>
      </c>
      <c r="G223" s="1210">
        <v>3.0757099936790644E-6</v>
      </c>
    </row>
    <row r="224" spans="2:7">
      <c r="B224" s="1207" t="s">
        <v>4020</v>
      </c>
      <c r="C224" s="1207" t="s">
        <v>2259</v>
      </c>
      <c r="D224" s="1207" t="s">
        <v>991</v>
      </c>
      <c r="E224" s="1208">
        <v>0</v>
      </c>
      <c r="F224" s="1209">
        <v>2.48176124409021E-5</v>
      </c>
      <c r="G224" s="1210">
        <v>8.198910375934699E-7</v>
      </c>
    </row>
    <row r="225" spans="2:7">
      <c r="B225" s="1207" t="s">
        <v>3824</v>
      </c>
      <c r="C225" s="1207" t="s">
        <v>2153</v>
      </c>
      <c r="D225" s="1207" t="s">
        <v>991</v>
      </c>
      <c r="E225" s="1208">
        <v>0</v>
      </c>
      <c r="F225" s="1209">
        <v>2.48176124409021E-5</v>
      </c>
      <c r="G225" s="1210">
        <v>3.4470860912574325E-8</v>
      </c>
    </row>
    <row r="226" spans="2:7">
      <c r="B226" s="1207" t="s">
        <v>4297</v>
      </c>
      <c r="C226" s="1207" t="s">
        <v>2416</v>
      </c>
      <c r="D226" s="1207" t="s">
        <v>991</v>
      </c>
      <c r="E226" s="1208">
        <v>0</v>
      </c>
      <c r="F226" s="1209">
        <v>2.4552472685347445E-5</v>
      </c>
      <c r="G226" s="1210">
        <v>2.480855079092138E-7</v>
      </c>
    </row>
    <row r="227" spans="2:7">
      <c r="B227" s="1207" t="s">
        <v>3796</v>
      </c>
      <c r="C227" s="1207" t="s">
        <v>458</v>
      </c>
      <c r="D227" s="1207" t="s">
        <v>991</v>
      </c>
      <c r="E227" s="1208">
        <v>7.9287528295119377E-5</v>
      </c>
      <c r="F227" s="1209">
        <v>2.4453813541320473E-5</v>
      </c>
      <c r="G227" s="1210">
        <v>7.6683096980236584E-7</v>
      </c>
    </row>
    <row r="228" spans="2:7">
      <c r="B228" s="1207" t="s">
        <v>4033</v>
      </c>
      <c r="C228" s="1207" t="s">
        <v>2675</v>
      </c>
      <c r="D228" s="1207" t="s">
        <v>3431</v>
      </c>
      <c r="E228" s="1208">
        <v>0</v>
      </c>
      <c r="F228" s="1209">
        <v>2.422753034807479E-5</v>
      </c>
      <c r="G228" s="1210">
        <v>1.137022097164043E-3</v>
      </c>
    </row>
    <row r="229" spans="2:7">
      <c r="B229" s="1207" t="s">
        <v>4058</v>
      </c>
      <c r="C229" s="1207" t="s">
        <v>2689</v>
      </c>
      <c r="D229" s="1207" t="s">
        <v>991</v>
      </c>
      <c r="E229" s="1208">
        <v>0</v>
      </c>
      <c r="F229" s="1209">
        <v>2.4019955987355106E-5</v>
      </c>
      <c r="G229" s="1210">
        <v>6.1947662996874152E-5</v>
      </c>
    </row>
    <row r="230" spans="2:7">
      <c r="B230" s="1207" t="s">
        <v>3769</v>
      </c>
      <c r="C230" s="1207" t="s">
        <v>2186</v>
      </c>
      <c r="D230" s="1207" t="s">
        <v>3431</v>
      </c>
      <c r="E230" s="1208">
        <v>2.3051515596562908E-5</v>
      </c>
      <c r="F230" s="1209">
        <v>2.3344377794086774E-5</v>
      </c>
      <c r="G230" s="1210">
        <v>4.5028348814890251E-5</v>
      </c>
    </row>
    <row r="231" spans="2:7">
      <c r="B231" s="1207" t="s">
        <v>4396</v>
      </c>
      <c r="C231" s="1207" t="s">
        <v>2469</v>
      </c>
      <c r="D231" s="1207" t="s">
        <v>3431</v>
      </c>
      <c r="E231" s="1208">
        <v>0</v>
      </c>
      <c r="F231" s="1209">
        <v>2.3344377794086774E-5</v>
      </c>
      <c r="G231" s="1210">
        <v>9.4919079119879065E-6</v>
      </c>
    </row>
    <row r="232" spans="2:7">
      <c r="B232" s="1207" t="s">
        <v>4349</v>
      </c>
      <c r="C232" s="1207" t="s">
        <v>2447</v>
      </c>
      <c r="D232" s="1207" t="s">
        <v>3431</v>
      </c>
      <c r="E232" s="1208">
        <v>0</v>
      </c>
      <c r="F232" s="1209">
        <v>2.3344377794086774E-5</v>
      </c>
      <c r="G232" s="1210">
        <v>7.1399185289544972E-6</v>
      </c>
    </row>
    <row r="233" spans="2:7">
      <c r="B233" s="1207" t="s">
        <v>3863</v>
      </c>
      <c r="C233" s="1207" t="s">
        <v>2167</v>
      </c>
      <c r="D233" s="1207" t="s">
        <v>3431</v>
      </c>
      <c r="E233" s="1208">
        <v>0</v>
      </c>
      <c r="F233" s="1209">
        <v>2.3146733784041655E-5</v>
      </c>
      <c r="G233" s="1210">
        <v>1.7545177353077657E-5</v>
      </c>
    </row>
    <row r="234" spans="2:7">
      <c r="B234" s="1207" t="s">
        <v>4165</v>
      </c>
      <c r="C234" s="1207" t="s">
        <v>2337</v>
      </c>
      <c r="D234" s="1207" t="s">
        <v>991</v>
      </c>
      <c r="E234" s="1208">
        <v>0</v>
      </c>
      <c r="F234" s="1209">
        <v>2.2262547834427567E-5</v>
      </c>
      <c r="G234" s="1210">
        <v>1.6968444717050727E-4</v>
      </c>
    </row>
    <row r="235" spans="2:7">
      <c r="B235" s="1207" t="s">
        <v>3753</v>
      </c>
      <c r="C235" s="1207" t="s">
        <v>2620</v>
      </c>
      <c r="D235" s="1207" t="s">
        <v>3431</v>
      </c>
      <c r="E235" s="1208">
        <v>0</v>
      </c>
      <c r="F235" s="1209">
        <v>2.1591778117752896E-5</v>
      </c>
      <c r="G235" s="1210">
        <v>1.0133236233423589E-3</v>
      </c>
    </row>
    <row r="236" spans="2:7">
      <c r="B236" s="1207" t="s">
        <v>4395</v>
      </c>
      <c r="C236" s="1207" t="s">
        <v>2765</v>
      </c>
      <c r="D236" s="1207" t="s">
        <v>3431</v>
      </c>
      <c r="E236" s="1208">
        <v>0</v>
      </c>
      <c r="F236" s="1209">
        <v>2.1591778117752896E-5</v>
      </c>
      <c r="G236" s="1210">
        <v>1.0098455859399945E-6</v>
      </c>
    </row>
    <row r="237" spans="2:7">
      <c r="B237" s="1207" t="s">
        <v>4055</v>
      </c>
      <c r="C237" s="1207" t="s">
        <v>2687</v>
      </c>
      <c r="D237" s="1207" t="s">
        <v>991</v>
      </c>
      <c r="E237" s="1208">
        <v>0</v>
      </c>
      <c r="F237" s="1209">
        <v>2.1497745303372106E-5</v>
      </c>
      <c r="G237" s="1210">
        <v>1.0760227497098639E-4</v>
      </c>
    </row>
    <row r="238" spans="2:7">
      <c r="B238" s="1207" t="s">
        <v>3722</v>
      </c>
      <c r="C238" s="1207" t="s">
        <v>459</v>
      </c>
      <c r="D238" s="1207" t="s">
        <v>991</v>
      </c>
      <c r="E238" s="1208">
        <v>1.3720669533880789E-3</v>
      </c>
      <c r="F238" s="1209">
        <v>2.1495814250463651E-5</v>
      </c>
      <c r="G238" s="1210">
        <v>1.3166556027219441E-6</v>
      </c>
    </row>
    <row r="239" spans="2:7">
      <c r="B239" s="1207" t="s">
        <v>4068</v>
      </c>
      <c r="C239" s="1207" t="s">
        <v>2157</v>
      </c>
      <c r="D239" s="1207" t="s">
        <v>991</v>
      </c>
      <c r="E239" s="1208">
        <v>6.31592757101576E-6</v>
      </c>
      <c r="F239" s="1209">
        <v>2.139783527263403E-5</v>
      </c>
      <c r="G239" s="1210">
        <v>1.6664495636395578E-5</v>
      </c>
    </row>
    <row r="240" spans="2:7">
      <c r="B240" s="1207" t="s">
        <v>3876</v>
      </c>
      <c r="C240" s="1207" t="s">
        <v>2174</v>
      </c>
      <c r="D240" s="1207" t="s">
        <v>3431</v>
      </c>
      <c r="E240" s="1208">
        <v>0</v>
      </c>
      <c r="F240" s="1209">
        <v>2.1230192049940212E-5</v>
      </c>
      <c r="G240" s="1210">
        <v>2.6950035730982235E-3</v>
      </c>
    </row>
    <row r="241" spans="2:7">
      <c r="B241" s="1207" t="s">
        <v>4128</v>
      </c>
      <c r="C241" s="1207" t="s">
        <v>2311</v>
      </c>
      <c r="D241" s="1207" t="s">
        <v>1000</v>
      </c>
      <c r="E241" s="1208">
        <v>0</v>
      </c>
      <c r="F241" s="1209">
        <v>2.1204896005248443E-5</v>
      </c>
      <c r="G241" s="1210">
        <v>6.5461250632034059E-3</v>
      </c>
    </row>
    <row r="242" spans="2:7">
      <c r="B242" s="1207" t="s">
        <v>3944</v>
      </c>
      <c r="C242" s="1207" t="s">
        <v>2210</v>
      </c>
      <c r="D242" s="1207" t="s">
        <v>991</v>
      </c>
      <c r="E242" s="1208">
        <v>0</v>
      </c>
      <c r="F242" s="1209">
        <v>2.1125381026074213E-5</v>
      </c>
      <c r="G242" s="1210">
        <v>5.8341099173942021E-4</v>
      </c>
    </row>
    <row r="243" spans="2:7">
      <c r="B243" s="1207" t="s">
        <v>3719</v>
      </c>
      <c r="C243" s="1207" t="s">
        <v>2100</v>
      </c>
      <c r="D243" s="1207" t="s">
        <v>991</v>
      </c>
      <c r="E243" s="1208">
        <v>0</v>
      </c>
      <c r="F243" s="1209">
        <v>2.107572790625378E-5</v>
      </c>
      <c r="G243" s="1210">
        <v>1.5613042280818542E-6</v>
      </c>
    </row>
    <row r="244" spans="2:7">
      <c r="B244" s="1207" t="s">
        <v>4129</v>
      </c>
      <c r="C244" s="1207" t="s">
        <v>2312</v>
      </c>
      <c r="D244" s="1207" t="s">
        <v>991</v>
      </c>
      <c r="E244" s="1208">
        <v>0</v>
      </c>
      <c r="F244" s="1209">
        <v>2.0831365388495909E-5</v>
      </c>
      <c r="G244" s="1210">
        <v>2.8839927943287189E-7</v>
      </c>
    </row>
    <row r="245" spans="2:7">
      <c r="B245" s="1207" t="s">
        <v>3433</v>
      </c>
      <c r="C245" s="1207" t="s">
        <v>2070</v>
      </c>
      <c r="D245" s="1207" t="s">
        <v>1000</v>
      </c>
      <c r="E245" s="1208">
        <v>0</v>
      </c>
      <c r="F245" s="1209">
        <v>2.0793228090038277E-5</v>
      </c>
      <c r="G245" s="1210">
        <v>1.4627297529074174E-6</v>
      </c>
    </row>
    <row r="246" spans="2:7">
      <c r="B246" s="1207" t="s">
        <v>4303</v>
      </c>
      <c r="C246" s="1207" t="s">
        <v>2420</v>
      </c>
      <c r="D246" s="1207" t="s">
        <v>3431</v>
      </c>
      <c r="E246" s="1208">
        <v>0</v>
      </c>
      <c r="F246" s="1209">
        <v>2.0580811104350916E-5</v>
      </c>
      <c r="G246" s="1210">
        <v>2.8716837939353604E-9</v>
      </c>
    </row>
    <row r="247" spans="2:7">
      <c r="B247" s="1207" t="s">
        <v>4145</v>
      </c>
      <c r="C247" s="1207" t="s">
        <v>2326</v>
      </c>
      <c r="D247" s="1207" t="s">
        <v>991</v>
      </c>
      <c r="E247" s="1208">
        <v>0</v>
      </c>
      <c r="F247" s="1209">
        <v>1.9992163084471194E-5</v>
      </c>
      <c r="G247" s="1210">
        <v>3.0198479705157067E-6</v>
      </c>
    </row>
    <row r="248" spans="2:7">
      <c r="B248" s="1207" t="s">
        <v>4318</v>
      </c>
      <c r="C248" s="1207" t="s">
        <v>2433</v>
      </c>
      <c r="D248" s="1207" t="s">
        <v>3431</v>
      </c>
      <c r="E248" s="1208">
        <v>0</v>
      </c>
      <c r="F248" s="1209">
        <v>1.9714981243058738E-5</v>
      </c>
      <c r="G248" s="1210">
        <v>8.9735258468611921E-4</v>
      </c>
    </row>
    <row r="249" spans="2:7">
      <c r="B249" s="1207" t="s">
        <v>3740</v>
      </c>
      <c r="C249" s="1207" t="s">
        <v>2107</v>
      </c>
      <c r="D249" s="1207" t="s">
        <v>1000</v>
      </c>
      <c r="E249" s="1208">
        <v>0</v>
      </c>
      <c r="F249" s="1209">
        <v>1.9559730993071033E-5</v>
      </c>
      <c r="G249" s="1210">
        <v>8.862312529987499E-3</v>
      </c>
    </row>
    <row r="250" spans="2:7">
      <c r="B250" s="1207" t="s">
        <v>3770</v>
      </c>
      <c r="C250" s="1207" t="s">
        <v>2116</v>
      </c>
      <c r="D250" s="1207" t="s">
        <v>1000</v>
      </c>
      <c r="E250" s="1208">
        <v>7.441099403437341E-5</v>
      </c>
      <c r="F250" s="1209">
        <v>1.9046351790632368E-5</v>
      </c>
      <c r="G250" s="1210">
        <v>1.4772146416349468E-5</v>
      </c>
    </row>
    <row r="251" spans="2:7">
      <c r="B251" s="1207" t="s">
        <v>3829</v>
      </c>
      <c r="C251" s="1207" t="s">
        <v>2386</v>
      </c>
      <c r="D251" s="1207" t="s">
        <v>991</v>
      </c>
      <c r="E251" s="1208">
        <v>5.2580738873977492E-5</v>
      </c>
      <c r="F251" s="1209">
        <v>1.8836584111508799E-5</v>
      </c>
      <c r="G251" s="1210">
        <v>2.0675022666302758E-5</v>
      </c>
    </row>
    <row r="252" spans="2:7">
      <c r="B252" s="1207" t="s">
        <v>3974</v>
      </c>
      <c r="C252" s="1207" t="s">
        <v>2658</v>
      </c>
      <c r="D252" s="1207" t="s">
        <v>3431</v>
      </c>
      <c r="E252" s="1208">
        <v>0</v>
      </c>
      <c r="F252" s="1209">
        <v>1.8190992894424126E-5</v>
      </c>
      <c r="G252" s="1210">
        <v>8.5372139021829387E-4</v>
      </c>
    </row>
    <row r="253" spans="2:7">
      <c r="B253" s="1207" t="s">
        <v>3880</v>
      </c>
      <c r="C253" s="1207" t="s">
        <v>2177</v>
      </c>
      <c r="D253" s="1207" t="s">
        <v>3431</v>
      </c>
      <c r="E253" s="1208">
        <v>0</v>
      </c>
      <c r="F253" s="1209">
        <v>1.8176810375289483E-5</v>
      </c>
      <c r="G253" s="1210">
        <v>3.7007459352422437E-6</v>
      </c>
    </row>
    <row r="254" spans="2:7">
      <c r="B254" s="1207" t="s">
        <v>4295</v>
      </c>
      <c r="C254" s="1207" t="s">
        <v>2743</v>
      </c>
      <c r="D254" s="1207" t="s">
        <v>991</v>
      </c>
      <c r="E254" s="1208">
        <v>0</v>
      </c>
      <c r="F254" s="1209">
        <v>1.8078085592831642E-5</v>
      </c>
      <c r="G254" s="1210">
        <v>3.2178232636819099E-4</v>
      </c>
    </row>
    <row r="255" spans="2:7">
      <c r="B255" s="1207" t="s">
        <v>4026</v>
      </c>
      <c r="C255" s="1207" t="s">
        <v>2262</v>
      </c>
      <c r="D255" s="1207" t="s">
        <v>3431</v>
      </c>
      <c r="E255" s="1208">
        <v>0</v>
      </c>
      <c r="F255" s="1209">
        <v>1.7360219242474134E-5</v>
      </c>
      <c r="G255" s="1210">
        <v>7.406347018355659E-4</v>
      </c>
    </row>
    <row r="256" spans="2:7">
      <c r="B256" s="1207" t="s">
        <v>4154</v>
      </c>
      <c r="C256" s="1207" t="s">
        <v>2717</v>
      </c>
      <c r="D256" s="1207" t="s">
        <v>3431</v>
      </c>
      <c r="E256" s="1208">
        <v>0</v>
      </c>
      <c r="F256" s="1209">
        <v>1.669221450783955E-5</v>
      </c>
      <c r="G256" s="1210">
        <v>5.3891616336475365E-4</v>
      </c>
    </row>
    <row r="257" spans="2:7">
      <c r="B257" s="1207" t="s">
        <v>4233</v>
      </c>
      <c r="C257" s="1207" t="s">
        <v>2375</v>
      </c>
      <c r="D257" s="1207" t="s">
        <v>991</v>
      </c>
      <c r="E257" s="1208">
        <v>0</v>
      </c>
      <c r="F257" s="1209">
        <v>1.6643882813490232E-5</v>
      </c>
      <c r="G257" s="1210">
        <v>2.9801095907425189E-8</v>
      </c>
    </row>
    <row r="258" spans="2:7">
      <c r="B258" s="1207" t="s">
        <v>3929</v>
      </c>
      <c r="C258" s="1207" t="s">
        <v>2197</v>
      </c>
      <c r="D258" s="1207" t="s">
        <v>991</v>
      </c>
      <c r="E258" s="1208">
        <v>0</v>
      </c>
      <c r="F258" s="1209">
        <v>1.6533925583913217E-5</v>
      </c>
      <c r="G258" s="1210">
        <v>3.1340598294136876E-4</v>
      </c>
    </row>
    <row r="259" spans="2:7">
      <c r="B259" s="1207" t="s">
        <v>3793</v>
      </c>
      <c r="C259" s="1207" t="s">
        <v>2626</v>
      </c>
      <c r="D259" s="1207" t="s">
        <v>991</v>
      </c>
      <c r="E259" s="1208">
        <v>0</v>
      </c>
      <c r="F259" s="1209">
        <v>1.6339412113380162E-5</v>
      </c>
      <c r="G259" s="1210">
        <v>2.9083466909886042E-4</v>
      </c>
    </row>
    <row r="260" spans="2:7">
      <c r="B260" s="1207" t="s">
        <v>4318</v>
      </c>
      <c r="C260" s="1207" t="s">
        <v>2433</v>
      </c>
      <c r="D260" s="1207" t="s">
        <v>991</v>
      </c>
      <c r="E260" s="1208">
        <v>0</v>
      </c>
      <c r="F260" s="1209">
        <v>1.6292214611689672E-5</v>
      </c>
      <c r="G260" s="1210">
        <v>1.0958913693655659E-4</v>
      </c>
    </row>
    <row r="261" spans="2:7">
      <c r="B261" s="1207" t="s">
        <v>3868</v>
      </c>
      <c r="C261" s="1207" t="s">
        <v>2101</v>
      </c>
      <c r="D261" s="1207" t="s">
        <v>3431</v>
      </c>
      <c r="E261" s="1208">
        <v>9.3471694208775033E-5</v>
      </c>
      <c r="F261" s="1209">
        <v>1.6265331652671815E-5</v>
      </c>
      <c r="G261" s="1210">
        <v>1.2397723355775135E-6</v>
      </c>
    </row>
    <row r="262" spans="2:7">
      <c r="B262" s="1207" t="s">
        <v>4053</v>
      </c>
      <c r="C262" s="1207" t="s">
        <v>2685</v>
      </c>
      <c r="D262" s="1207" t="s">
        <v>3431</v>
      </c>
      <c r="E262" s="1208">
        <v>0</v>
      </c>
      <c r="F262" s="1209">
        <v>1.6265331652671815E-5</v>
      </c>
      <c r="G262" s="1210">
        <v>7.6334819278264516E-4</v>
      </c>
    </row>
    <row r="263" spans="2:7">
      <c r="B263" s="1207" t="s">
        <v>4201</v>
      </c>
      <c r="C263" s="1207" t="s">
        <v>2723</v>
      </c>
      <c r="D263" s="1207" t="s">
        <v>3431</v>
      </c>
      <c r="E263" s="1208">
        <v>0</v>
      </c>
      <c r="F263" s="1209">
        <v>1.6265331652671815E-5</v>
      </c>
      <c r="G263" s="1210">
        <v>7.6334819278264516E-4</v>
      </c>
    </row>
    <row r="264" spans="2:7">
      <c r="B264" s="1207" t="s">
        <v>4341</v>
      </c>
      <c r="C264" s="1207" t="s">
        <v>2754</v>
      </c>
      <c r="D264" s="1207" t="s">
        <v>3431</v>
      </c>
      <c r="E264" s="1208">
        <v>0</v>
      </c>
      <c r="F264" s="1209">
        <v>1.6265331652671815E-5</v>
      </c>
      <c r="G264" s="1210">
        <v>7.6334819278264516E-4</v>
      </c>
    </row>
    <row r="265" spans="2:7">
      <c r="B265" s="1207" t="s">
        <v>4385</v>
      </c>
      <c r="C265" s="1207" t="s">
        <v>2466</v>
      </c>
      <c r="D265" s="1207" t="s">
        <v>3431</v>
      </c>
      <c r="E265" s="1208">
        <v>0</v>
      </c>
      <c r="F265" s="1209">
        <v>1.6180674682961915E-5</v>
      </c>
      <c r="G265" s="1210">
        <v>3.9591965897383913E-5</v>
      </c>
    </row>
    <row r="266" spans="2:7">
      <c r="B266" s="1207" t="s">
        <v>4232</v>
      </c>
      <c r="C266" s="1207" t="s">
        <v>2374</v>
      </c>
      <c r="D266" s="1207" t="s">
        <v>3431</v>
      </c>
      <c r="E266" s="1208">
        <v>0</v>
      </c>
      <c r="F266" s="1209">
        <v>1.6163612880182637E-5</v>
      </c>
      <c r="G266" s="1210">
        <v>3.4883785073298022E-5</v>
      </c>
    </row>
    <row r="267" spans="2:7">
      <c r="B267" s="1207" t="s">
        <v>4037</v>
      </c>
      <c r="C267" s="1207" t="s">
        <v>2679</v>
      </c>
      <c r="D267" s="1207" t="s">
        <v>3431</v>
      </c>
      <c r="E267" s="1208">
        <v>0</v>
      </c>
      <c r="F267" s="1209">
        <v>1.5968903789861788E-5</v>
      </c>
      <c r="G267" s="1210">
        <v>6.1246958365644103E-4</v>
      </c>
    </row>
    <row r="268" spans="2:7">
      <c r="B268" s="1207" t="s">
        <v>4348</v>
      </c>
      <c r="C268" s="1207" t="s">
        <v>2446</v>
      </c>
      <c r="D268" s="1207" t="s">
        <v>991</v>
      </c>
      <c r="E268" s="1208">
        <v>0</v>
      </c>
      <c r="F268" s="1209">
        <v>1.5841303817785945E-5</v>
      </c>
      <c r="G268" s="1210">
        <v>9.8493453979886433E-5</v>
      </c>
    </row>
    <row r="269" spans="2:7">
      <c r="B269" s="1207" t="s">
        <v>3938</v>
      </c>
      <c r="C269" s="1207" t="s">
        <v>2205</v>
      </c>
      <c r="D269" s="1207" t="s">
        <v>991</v>
      </c>
      <c r="E269" s="1208">
        <v>0</v>
      </c>
      <c r="F269" s="1209">
        <v>1.559392038942247E-5</v>
      </c>
      <c r="G269" s="1210">
        <v>2.2311818043611638E-8</v>
      </c>
    </row>
    <row r="270" spans="2:7">
      <c r="B270" s="1207" t="s">
        <v>4358</v>
      </c>
      <c r="C270" s="1207" t="s">
        <v>2756</v>
      </c>
      <c r="D270" s="1207" t="s">
        <v>991</v>
      </c>
      <c r="E270" s="1208">
        <v>0</v>
      </c>
      <c r="F270" s="1209">
        <v>1.5573284047734089E-5</v>
      </c>
      <c r="G270" s="1210">
        <v>7.8459157139129036E-6</v>
      </c>
    </row>
    <row r="271" spans="2:7">
      <c r="B271" s="1207" t="s">
        <v>4052</v>
      </c>
      <c r="C271" s="1207" t="s">
        <v>2684</v>
      </c>
      <c r="D271" s="1207" t="s">
        <v>991</v>
      </c>
      <c r="E271" s="1208">
        <v>0</v>
      </c>
      <c r="F271" s="1209">
        <v>1.5557113783250969E-5</v>
      </c>
      <c r="G271" s="1210">
        <v>2.7691008757775392E-4</v>
      </c>
    </row>
    <row r="272" spans="2:7">
      <c r="B272" s="1207" t="s">
        <v>3971</v>
      </c>
      <c r="C272" s="1207" t="s">
        <v>2656</v>
      </c>
      <c r="D272" s="1207" t="s">
        <v>991</v>
      </c>
      <c r="E272" s="1208">
        <v>0</v>
      </c>
      <c r="F272" s="1209">
        <v>1.5102345332128806E-5</v>
      </c>
      <c r="G272" s="1210">
        <v>5.059064432144415E-7</v>
      </c>
    </row>
    <row r="273" spans="2:7">
      <c r="B273" s="1207" t="s">
        <v>4397</v>
      </c>
      <c r="C273" s="1207" t="s">
        <v>2766</v>
      </c>
      <c r="D273" s="1207" t="s">
        <v>3431</v>
      </c>
      <c r="E273" s="1208">
        <v>0</v>
      </c>
      <c r="F273" s="1209">
        <v>1.5098744065146844E-5</v>
      </c>
      <c r="G273" s="1210">
        <v>7.0859907695299158E-4</v>
      </c>
    </row>
    <row r="274" spans="2:7">
      <c r="B274" s="1207" t="s">
        <v>4299</v>
      </c>
      <c r="C274" s="1207" t="s">
        <v>2744</v>
      </c>
      <c r="D274" s="1207" t="s">
        <v>3431</v>
      </c>
      <c r="E274" s="1208">
        <v>0</v>
      </c>
      <c r="F274" s="1209">
        <v>1.5098744065146844E-5</v>
      </c>
      <c r="G274" s="1210">
        <v>4.1572891406477329E-6</v>
      </c>
    </row>
    <row r="275" spans="2:7">
      <c r="B275" s="1207" t="s">
        <v>3959</v>
      </c>
      <c r="C275" s="1207" t="s">
        <v>2220</v>
      </c>
      <c r="D275" s="1207" t="s">
        <v>991</v>
      </c>
      <c r="E275" s="1208">
        <v>0</v>
      </c>
      <c r="F275" s="1209">
        <v>1.4927472328594432E-5</v>
      </c>
      <c r="G275" s="1210">
        <v>1.9094350042885935E-4</v>
      </c>
    </row>
    <row r="276" spans="2:7">
      <c r="B276" s="1207" t="s">
        <v>4385</v>
      </c>
      <c r="C276" s="1207" t="s">
        <v>2466</v>
      </c>
      <c r="D276" s="1207" t="s">
        <v>1000</v>
      </c>
      <c r="E276" s="1208">
        <v>0</v>
      </c>
      <c r="F276" s="1209">
        <v>1.4907709580440233E-5</v>
      </c>
      <c r="G276" s="1210">
        <v>1.6037525737393286E-4</v>
      </c>
    </row>
    <row r="277" spans="2:7">
      <c r="B277" s="1207" t="s">
        <v>4191</v>
      </c>
      <c r="C277" s="1207" t="s">
        <v>2104</v>
      </c>
      <c r="D277" s="1207" t="s">
        <v>3431</v>
      </c>
      <c r="E277" s="1208">
        <v>6.5651244410502284E-8</v>
      </c>
      <c r="F277" s="1209">
        <v>1.4803162770015008E-5</v>
      </c>
      <c r="G277" s="1210">
        <v>3.1095088874406006E-7</v>
      </c>
    </row>
    <row r="278" spans="2:7">
      <c r="B278" s="1207" t="s">
        <v>4077</v>
      </c>
      <c r="C278" s="1207" t="s">
        <v>2697</v>
      </c>
      <c r="D278" s="1207" t="s">
        <v>3431</v>
      </c>
      <c r="E278" s="1208">
        <v>0</v>
      </c>
      <c r="F278" s="1209">
        <v>1.4673693859165289E-5</v>
      </c>
      <c r="G278" s="1210">
        <v>6.8865104800981463E-4</v>
      </c>
    </row>
    <row r="279" spans="2:7">
      <c r="B279" s="1207" t="s">
        <v>4034</v>
      </c>
      <c r="C279" s="1207" t="s">
        <v>2676</v>
      </c>
      <c r="D279" s="1207" t="s">
        <v>3431</v>
      </c>
      <c r="E279" s="1208">
        <v>0</v>
      </c>
      <c r="F279" s="1209">
        <v>1.4348518489810182E-5</v>
      </c>
      <c r="G279" s="1210">
        <v>6.7339024449008448E-4</v>
      </c>
    </row>
    <row r="280" spans="2:7">
      <c r="B280" s="1207" t="s">
        <v>3555</v>
      </c>
      <c r="C280" s="1207" t="s">
        <v>2364</v>
      </c>
      <c r="D280" s="1207" t="s">
        <v>991</v>
      </c>
      <c r="E280" s="1208">
        <v>3.1235209720122631E-3</v>
      </c>
      <c r="F280" s="1209">
        <v>1.4224548842682712E-5</v>
      </c>
      <c r="G280" s="1210">
        <v>7.3415150635947871E-4</v>
      </c>
    </row>
    <row r="281" spans="2:7">
      <c r="B281" s="1207" t="s">
        <v>4127</v>
      </c>
      <c r="C281" s="1207" t="s">
        <v>2310</v>
      </c>
      <c r="D281" s="1207" t="s">
        <v>991</v>
      </c>
      <c r="E281" s="1208">
        <v>0</v>
      </c>
      <c r="F281" s="1209">
        <v>1.410951773978281E-5</v>
      </c>
      <c r="G281" s="1210">
        <v>4.4599226331489149E-6</v>
      </c>
    </row>
    <row r="282" spans="2:7">
      <c r="B282" s="1207" t="s">
        <v>3863</v>
      </c>
      <c r="C282" s="1207" t="s">
        <v>2167</v>
      </c>
      <c r="D282" s="1207" t="s">
        <v>991</v>
      </c>
      <c r="E282" s="1208">
        <v>0</v>
      </c>
      <c r="F282" s="1209">
        <v>1.4010403799257484E-5</v>
      </c>
      <c r="G282" s="1210">
        <v>7.3857851864913121E-6</v>
      </c>
    </row>
    <row r="283" spans="2:7">
      <c r="B283" s="1207" t="s">
        <v>3937</v>
      </c>
      <c r="C283" s="1207" t="s">
        <v>2204</v>
      </c>
      <c r="D283" s="1207" t="s">
        <v>991</v>
      </c>
      <c r="E283" s="1208">
        <v>0</v>
      </c>
      <c r="F283" s="1209">
        <v>1.3952333777597117E-5</v>
      </c>
      <c r="G283" s="1210">
        <v>2.7550736037914325E-3</v>
      </c>
    </row>
    <row r="284" spans="2:7">
      <c r="B284" s="1207" t="s">
        <v>3820</v>
      </c>
      <c r="C284" s="1207" t="s">
        <v>2149</v>
      </c>
      <c r="D284" s="1207" t="s">
        <v>991</v>
      </c>
      <c r="E284" s="1208">
        <v>0</v>
      </c>
      <c r="F284" s="1209">
        <v>1.3946735261263381E-5</v>
      </c>
      <c r="G284" s="1210">
        <v>1.6136132708483409E-5</v>
      </c>
    </row>
    <row r="285" spans="2:7">
      <c r="B285" s="1207" t="s">
        <v>3752</v>
      </c>
      <c r="C285" s="1207" t="s">
        <v>2115</v>
      </c>
      <c r="D285" s="1207" t="s">
        <v>991</v>
      </c>
      <c r="E285" s="1208">
        <v>0</v>
      </c>
      <c r="F285" s="1209">
        <v>1.3831899223386227E-5</v>
      </c>
      <c r="G285" s="1210">
        <v>4.9661868305610821E-6</v>
      </c>
    </row>
    <row r="286" spans="2:7">
      <c r="B286" s="1207" t="s">
        <v>3907</v>
      </c>
      <c r="C286" s="1207" t="s">
        <v>2648</v>
      </c>
      <c r="D286" s="1207" t="s">
        <v>3431</v>
      </c>
      <c r="E286" s="1208">
        <v>0</v>
      </c>
      <c r="F286" s="1209">
        <v>1.3710503472704534E-5</v>
      </c>
      <c r="G286" s="1210">
        <v>6.4344756513526368E-4</v>
      </c>
    </row>
    <row r="287" spans="2:7">
      <c r="B287" s="1207" t="s">
        <v>3788</v>
      </c>
      <c r="C287" s="1207" t="s">
        <v>2624</v>
      </c>
      <c r="D287" s="1207" t="s">
        <v>991</v>
      </c>
      <c r="E287" s="1208">
        <v>0</v>
      </c>
      <c r="F287" s="1209">
        <v>1.3550808333903669E-5</v>
      </c>
      <c r="G287" s="1210">
        <v>2.4119869371466975E-4</v>
      </c>
    </row>
    <row r="288" spans="2:7">
      <c r="B288" s="1207" t="s">
        <v>3744</v>
      </c>
      <c r="C288" s="1207" t="s">
        <v>2110</v>
      </c>
      <c r="D288" s="1207" t="s">
        <v>991</v>
      </c>
      <c r="E288" s="1208">
        <v>0</v>
      </c>
      <c r="F288" s="1209">
        <v>1.3550808333903669E-5</v>
      </c>
      <c r="G288" s="1210">
        <v>1.4656313584167106E-6</v>
      </c>
    </row>
    <row r="289" spans="2:7">
      <c r="B289" s="1207" t="s">
        <v>3963</v>
      </c>
      <c r="C289" s="1207" t="s">
        <v>2224</v>
      </c>
      <c r="D289" s="1207" t="s">
        <v>991</v>
      </c>
      <c r="E289" s="1208">
        <v>0</v>
      </c>
      <c r="F289" s="1209">
        <v>1.3550808333903669E-5</v>
      </c>
      <c r="G289" s="1210">
        <v>2.6503714847833827E-7</v>
      </c>
    </row>
    <row r="290" spans="2:7">
      <c r="B290" s="1207" t="s">
        <v>3830</v>
      </c>
      <c r="C290" s="1207" t="s">
        <v>2631</v>
      </c>
      <c r="D290" s="1207" t="s">
        <v>3431</v>
      </c>
      <c r="E290" s="1208">
        <v>0</v>
      </c>
      <c r="F290" s="1209">
        <v>1.3211466941098329E-5</v>
      </c>
      <c r="G290" s="1210">
        <v>3.1382010109694634E-6</v>
      </c>
    </row>
    <row r="291" spans="2:7">
      <c r="B291" s="1207" t="s">
        <v>3894</v>
      </c>
      <c r="C291" s="1207" t="s">
        <v>2640</v>
      </c>
      <c r="D291" s="1207" t="s">
        <v>3431</v>
      </c>
      <c r="E291" s="1208">
        <v>0</v>
      </c>
      <c r="F291" s="1209">
        <v>1.3050428362227646E-5</v>
      </c>
      <c r="G291" s="1210">
        <v>6.1246958365644103E-4</v>
      </c>
    </row>
    <row r="292" spans="2:7">
      <c r="B292" s="1207" t="s">
        <v>4078</v>
      </c>
      <c r="C292" s="1207" t="s">
        <v>2698</v>
      </c>
      <c r="D292" s="1207" t="s">
        <v>3431</v>
      </c>
      <c r="E292" s="1208">
        <v>0</v>
      </c>
      <c r="F292" s="1209">
        <v>1.3050428362227646E-5</v>
      </c>
      <c r="G292" s="1210">
        <v>1.7306446504818764E-7</v>
      </c>
    </row>
    <row r="293" spans="2:7">
      <c r="B293" s="1207" t="s">
        <v>4039</v>
      </c>
      <c r="C293" s="1207" t="s">
        <v>2270</v>
      </c>
      <c r="D293" s="1207" t="s">
        <v>991</v>
      </c>
      <c r="E293" s="1208">
        <v>0</v>
      </c>
      <c r="F293" s="1209">
        <v>1.3045168725882368E-5</v>
      </c>
      <c r="G293" s="1210">
        <v>1.7913757933828023E-4</v>
      </c>
    </row>
    <row r="294" spans="2:7">
      <c r="B294" s="1207" t="s">
        <v>4363</v>
      </c>
      <c r="C294" s="1207" t="s">
        <v>2758</v>
      </c>
      <c r="D294" s="1207" t="s">
        <v>3431</v>
      </c>
      <c r="E294" s="1208">
        <v>0</v>
      </c>
      <c r="F294" s="1209">
        <v>1.3034801396958235E-5</v>
      </c>
      <c r="G294" s="1210">
        <v>6.1173619463297758E-4</v>
      </c>
    </row>
    <row r="295" spans="2:7">
      <c r="B295" s="1207" t="s">
        <v>4256</v>
      </c>
      <c r="C295" s="1207" t="s">
        <v>2392</v>
      </c>
      <c r="D295" s="1207" t="s">
        <v>991</v>
      </c>
      <c r="E295" s="1208">
        <v>0</v>
      </c>
      <c r="F295" s="1209">
        <v>1.2944014292405675E-5</v>
      </c>
      <c r="G295" s="1210">
        <v>1.9495110690540593E-4</v>
      </c>
    </row>
    <row r="296" spans="2:7">
      <c r="B296" s="1207" t="s">
        <v>3901</v>
      </c>
      <c r="C296" s="1207" t="s">
        <v>325</v>
      </c>
      <c r="D296" s="1207" t="s">
        <v>991</v>
      </c>
      <c r="E296" s="1208">
        <v>0</v>
      </c>
      <c r="F296" s="1209">
        <v>1.2300522129995089E-5</v>
      </c>
      <c r="G296" s="1210">
        <v>6.8471822624798593E-3</v>
      </c>
    </row>
    <row r="297" spans="2:7">
      <c r="B297" s="1207" t="s">
        <v>3778</v>
      </c>
      <c r="C297" s="1207" t="s">
        <v>2696</v>
      </c>
      <c r="D297" s="1207" t="s">
        <v>1000</v>
      </c>
      <c r="E297" s="1208">
        <v>0</v>
      </c>
      <c r="F297" s="1209">
        <v>1.2177329597128912E-5</v>
      </c>
      <c r="G297" s="1210">
        <v>5.2016826848006728E-4</v>
      </c>
    </row>
    <row r="298" spans="2:7">
      <c r="B298" s="1207" t="s">
        <v>4244</v>
      </c>
      <c r="C298" s="1207" t="s">
        <v>2385</v>
      </c>
      <c r="D298" s="1207" t="s">
        <v>1000</v>
      </c>
      <c r="E298" s="1208">
        <v>0</v>
      </c>
      <c r="F298" s="1209">
        <v>1.2147760609421969E-5</v>
      </c>
      <c r="G298" s="1210">
        <v>2.7426650335087419E-5</v>
      </c>
    </row>
    <row r="299" spans="2:7">
      <c r="B299" s="1207" t="s">
        <v>4134</v>
      </c>
      <c r="C299" s="1207" t="s">
        <v>2316</v>
      </c>
      <c r="D299" s="1207" t="s">
        <v>991</v>
      </c>
      <c r="E299" s="1208">
        <v>0</v>
      </c>
      <c r="F299" s="1209">
        <v>1.2140965154486628E-5</v>
      </c>
      <c r="G299" s="1210">
        <v>7.7816419592274976E-5</v>
      </c>
    </row>
    <row r="300" spans="2:7">
      <c r="B300" s="1207" t="s">
        <v>4060</v>
      </c>
      <c r="C300" s="1207" t="s">
        <v>2690</v>
      </c>
      <c r="D300" s="1207" t="s">
        <v>991</v>
      </c>
      <c r="E300" s="1208">
        <v>0</v>
      </c>
      <c r="F300" s="1209">
        <v>1.2079905085343785E-5</v>
      </c>
      <c r="G300" s="1210">
        <v>1.7062010884684654E-5</v>
      </c>
    </row>
    <row r="301" spans="2:7">
      <c r="B301" s="1207" t="s">
        <v>4070</v>
      </c>
      <c r="C301" s="1207" t="s">
        <v>2111</v>
      </c>
      <c r="D301" s="1207" t="s">
        <v>3431</v>
      </c>
      <c r="E301" s="1208">
        <v>2.8064894448344883E-5</v>
      </c>
      <c r="F301" s="1209">
        <v>1.1742270940971443E-5</v>
      </c>
      <c r="G301" s="1210">
        <v>5.5107645471725425E-4</v>
      </c>
    </row>
    <row r="302" spans="2:7">
      <c r="B302" s="1207" t="s">
        <v>4051</v>
      </c>
      <c r="C302" s="1207" t="s">
        <v>2278</v>
      </c>
      <c r="D302" s="1207" t="s">
        <v>3431</v>
      </c>
      <c r="E302" s="1208">
        <v>0</v>
      </c>
      <c r="F302" s="1209">
        <v>1.1742270940971443E-5</v>
      </c>
      <c r="G302" s="1210">
        <v>1.214263658420594E-5</v>
      </c>
    </row>
    <row r="303" spans="2:7">
      <c r="B303" s="1207" t="s">
        <v>4348</v>
      </c>
      <c r="C303" s="1207" t="s">
        <v>2446</v>
      </c>
      <c r="D303" s="1207" t="s">
        <v>1000</v>
      </c>
      <c r="E303" s="1208">
        <v>0</v>
      </c>
      <c r="F303" s="1209">
        <v>1.1569145574332039E-5</v>
      </c>
      <c r="G303" s="1210">
        <v>5.1339203414255763E-3</v>
      </c>
    </row>
    <row r="304" spans="2:7">
      <c r="B304" s="1207" t="s">
        <v>3899</v>
      </c>
      <c r="C304" s="1207" t="s">
        <v>2181</v>
      </c>
      <c r="D304" s="1207" t="s">
        <v>3431</v>
      </c>
      <c r="E304" s="1208">
        <v>0</v>
      </c>
      <c r="F304" s="1209">
        <v>1.1528068722452617E-5</v>
      </c>
      <c r="G304" s="1210">
        <v>2.3113739849852892E-7</v>
      </c>
    </row>
    <row r="305" spans="2:7">
      <c r="B305" s="1207" t="s">
        <v>3881</v>
      </c>
      <c r="C305" s="1207" t="s">
        <v>2637</v>
      </c>
      <c r="D305" s="1207" t="s">
        <v>991</v>
      </c>
      <c r="E305" s="1208">
        <v>0</v>
      </c>
      <c r="F305" s="1209">
        <v>1.1512022782486537E-5</v>
      </c>
      <c r="G305" s="1210">
        <v>2.0490916768427074E-4</v>
      </c>
    </row>
    <row r="306" spans="2:7">
      <c r="B306" s="1207" t="s">
        <v>4317</v>
      </c>
      <c r="C306" s="1207" t="s">
        <v>2432</v>
      </c>
      <c r="D306" s="1207" t="s">
        <v>3431</v>
      </c>
      <c r="E306" s="1208">
        <v>0</v>
      </c>
      <c r="F306" s="1209">
        <v>1.143290188124601E-5</v>
      </c>
      <c r="G306" s="1210">
        <v>3.3278876436123367E-6</v>
      </c>
    </row>
    <row r="307" spans="2:7">
      <c r="B307" s="1207" t="s">
        <v>4028</v>
      </c>
      <c r="C307" s="1207" t="s">
        <v>2264</v>
      </c>
      <c r="D307" s="1207" t="s">
        <v>991</v>
      </c>
      <c r="E307" s="1208">
        <v>0</v>
      </c>
      <c r="F307" s="1209">
        <v>1.1308714868279938E-5</v>
      </c>
      <c r="G307" s="1210">
        <v>4.6646902968299999E-4</v>
      </c>
    </row>
    <row r="308" spans="2:7">
      <c r="B308" s="1207" t="s">
        <v>4415</v>
      </c>
      <c r="C308" s="1207" t="s">
        <v>2483</v>
      </c>
      <c r="D308" s="1207" t="s">
        <v>991</v>
      </c>
      <c r="E308" s="1208">
        <v>0</v>
      </c>
      <c r="F308" s="1209">
        <v>1.1164529699223412E-5</v>
      </c>
      <c r="G308" s="1210">
        <v>2.0800193919464133E-6</v>
      </c>
    </row>
    <row r="309" spans="2:7">
      <c r="B309" s="1207" t="s">
        <v>4307</v>
      </c>
      <c r="C309" s="1207" t="s">
        <v>2424</v>
      </c>
      <c r="D309" s="1207" t="s">
        <v>3431</v>
      </c>
      <c r="E309" s="1208">
        <v>0</v>
      </c>
      <c r="F309" s="1209">
        <v>1.1106591755798713E-5</v>
      </c>
      <c r="G309" s="1210">
        <v>6.2291517339016079E-6</v>
      </c>
    </row>
    <row r="310" spans="2:7">
      <c r="B310" s="1207" t="s">
        <v>4024</v>
      </c>
      <c r="C310" s="1207" t="s">
        <v>2673</v>
      </c>
      <c r="D310" s="1207" t="s">
        <v>1000</v>
      </c>
      <c r="E310" s="1208">
        <v>0</v>
      </c>
      <c r="F310" s="1209">
        <v>1.1027589868599547E-5</v>
      </c>
      <c r="G310" s="1210">
        <v>1.2770683068865791E-2</v>
      </c>
    </row>
    <row r="311" spans="2:7">
      <c r="B311" s="1207" t="s">
        <v>4132</v>
      </c>
      <c r="C311" s="1207" t="s">
        <v>2356</v>
      </c>
      <c r="D311" s="1207" t="s">
        <v>3431</v>
      </c>
      <c r="E311" s="1208">
        <v>4.5259918641951044E-6</v>
      </c>
      <c r="F311" s="1209">
        <v>1.0996361128467941E-5</v>
      </c>
      <c r="G311" s="1210">
        <v>1.6157802224371436E-4</v>
      </c>
    </row>
    <row r="312" spans="2:7">
      <c r="B312" s="1207" t="s">
        <v>3922</v>
      </c>
      <c r="C312" s="1207" t="s">
        <v>2650</v>
      </c>
      <c r="D312" s="1207" t="s">
        <v>3431</v>
      </c>
      <c r="E312" s="1208">
        <v>0</v>
      </c>
      <c r="F312" s="1209">
        <v>1.0996361128467941E-5</v>
      </c>
      <c r="G312" s="1210">
        <v>5.1607016529678373E-4</v>
      </c>
    </row>
    <row r="313" spans="2:7">
      <c r="B313" s="1207" t="s">
        <v>3964</v>
      </c>
      <c r="C313" s="1207" t="s">
        <v>2654</v>
      </c>
      <c r="D313" s="1207" t="s">
        <v>3431</v>
      </c>
      <c r="E313" s="1208">
        <v>0</v>
      </c>
      <c r="F313" s="1209">
        <v>1.0996361128467941E-5</v>
      </c>
      <c r="G313" s="1210">
        <v>5.1607016529678373E-4</v>
      </c>
    </row>
    <row r="314" spans="2:7">
      <c r="B314" s="1207" t="s">
        <v>4365</v>
      </c>
      <c r="C314" s="1207" t="s">
        <v>2454</v>
      </c>
      <c r="D314" s="1207" t="s">
        <v>3431</v>
      </c>
      <c r="E314" s="1208">
        <v>0</v>
      </c>
      <c r="F314" s="1209">
        <v>1.0996361128467941E-5</v>
      </c>
      <c r="G314" s="1210">
        <v>6.7449858153365288E-5</v>
      </c>
    </row>
    <row r="315" spans="2:7">
      <c r="B315" s="1207" t="s">
        <v>4195</v>
      </c>
      <c r="C315" s="1207" t="s">
        <v>2355</v>
      </c>
      <c r="D315" s="1207" t="s">
        <v>3431</v>
      </c>
      <c r="E315" s="1208">
        <v>0</v>
      </c>
      <c r="F315" s="1209">
        <v>1.0996361128467941E-5</v>
      </c>
      <c r="G315" s="1210">
        <v>2.2204981119473604E-5</v>
      </c>
    </row>
    <row r="316" spans="2:7">
      <c r="B316" s="1207" t="s">
        <v>4159</v>
      </c>
      <c r="C316" s="1207" t="s">
        <v>2332</v>
      </c>
      <c r="D316" s="1207" t="s">
        <v>3431</v>
      </c>
      <c r="E316" s="1208">
        <v>0</v>
      </c>
      <c r="F316" s="1209">
        <v>1.0996361128467941E-5</v>
      </c>
      <c r="G316" s="1210">
        <v>9.4629690263630306E-6</v>
      </c>
    </row>
    <row r="317" spans="2:7">
      <c r="B317" s="1207" t="s">
        <v>4029</v>
      </c>
      <c r="C317" s="1207" t="s">
        <v>2265</v>
      </c>
      <c r="D317" s="1207" t="s">
        <v>3431</v>
      </c>
      <c r="E317" s="1208">
        <v>0</v>
      </c>
      <c r="F317" s="1209">
        <v>1.0996361128467941E-5</v>
      </c>
      <c r="G317" s="1210">
        <v>8.2571413493086741E-6</v>
      </c>
    </row>
    <row r="318" spans="2:7">
      <c r="B318" s="1207" t="s">
        <v>4206</v>
      </c>
      <c r="C318" s="1207" t="s">
        <v>2363</v>
      </c>
      <c r="D318" s="1207" t="s">
        <v>3431</v>
      </c>
      <c r="E318" s="1208">
        <v>0</v>
      </c>
      <c r="F318" s="1209">
        <v>1.0996361128467941E-5</v>
      </c>
      <c r="G318" s="1210">
        <v>8.0648295145181194E-6</v>
      </c>
    </row>
    <row r="319" spans="2:7">
      <c r="B319" s="1207" t="s">
        <v>3857</v>
      </c>
      <c r="C319" s="1207" t="s">
        <v>2163</v>
      </c>
      <c r="D319" s="1207" t="s">
        <v>3431</v>
      </c>
      <c r="E319" s="1208">
        <v>0</v>
      </c>
      <c r="F319" s="1209">
        <v>1.0996361128467941E-5</v>
      </c>
      <c r="G319" s="1210">
        <v>3.5430118065838429E-6</v>
      </c>
    </row>
    <row r="320" spans="2:7">
      <c r="B320" s="1207" t="s">
        <v>3960</v>
      </c>
      <c r="C320" s="1207" t="s">
        <v>2221</v>
      </c>
      <c r="D320" s="1207" t="s">
        <v>3431</v>
      </c>
      <c r="E320" s="1208">
        <v>0</v>
      </c>
      <c r="F320" s="1209">
        <v>1.0996361128467941E-5</v>
      </c>
      <c r="G320" s="1210">
        <v>2.5578917267928283E-6</v>
      </c>
    </row>
    <row r="321" spans="2:7">
      <c r="B321" s="1207" t="s">
        <v>4187</v>
      </c>
      <c r="C321" s="1207" t="s">
        <v>2349</v>
      </c>
      <c r="D321" s="1207" t="s">
        <v>3431</v>
      </c>
      <c r="E321" s="1208">
        <v>0</v>
      </c>
      <c r="F321" s="1209">
        <v>1.0996361128467941E-5</v>
      </c>
      <c r="G321" s="1210">
        <v>1.05324104491007E-7</v>
      </c>
    </row>
    <row r="322" spans="2:7">
      <c r="B322" s="1207" t="s">
        <v>3806</v>
      </c>
      <c r="C322" s="1207" t="s">
        <v>2139</v>
      </c>
      <c r="D322" s="1207" t="s">
        <v>3431</v>
      </c>
      <c r="E322" s="1208">
        <v>0</v>
      </c>
      <c r="F322" s="1209">
        <v>1.0996361128467941E-5</v>
      </c>
      <c r="G322" s="1210">
        <v>6.8615275088399906E-8</v>
      </c>
    </row>
    <row r="323" spans="2:7">
      <c r="B323" s="1207" t="s">
        <v>3869</v>
      </c>
      <c r="C323" s="1207" t="s">
        <v>2471</v>
      </c>
      <c r="D323" s="1207" t="s">
        <v>1000</v>
      </c>
      <c r="E323" s="1208">
        <v>8.1118224523774062E-6</v>
      </c>
      <c r="F323" s="1209">
        <v>1.0391729668256744E-5</v>
      </c>
      <c r="G323" s="1210">
        <v>2.2595874257771284E-3</v>
      </c>
    </row>
    <row r="324" spans="2:7">
      <c r="B324" s="1207" t="s">
        <v>4287</v>
      </c>
      <c r="C324" s="1207" t="s">
        <v>2411</v>
      </c>
      <c r="D324" s="1207" t="s">
        <v>991</v>
      </c>
      <c r="E324" s="1208">
        <v>0</v>
      </c>
      <c r="F324" s="1209">
        <v>1.0183786019945753E-5</v>
      </c>
      <c r="G324" s="1210">
        <v>6.013735001967348E-5</v>
      </c>
    </row>
    <row r="325" spans="2:7">
      <c r="B325" s="1207" t="s">
        <v>3986</v>
      </c>
      <c r="C325" s="1207" t="s">
        <v>2240</v>
      </c>
      <c r="D325" s="1207" t="s">
        <v>1000</v>
      </c>
      <c r="E325" s="1208">
        <v>0</v>
      </c>
      <c r="F325" s="1209">
        <v>1.0109388217856202E-5</v>
      </c>
      <c r="G325" s="1210">
        <v>2.7819296296989401E-4</v>
      </c>
    </row>
    <row r="326" spans="2:7">
      <c r="B326" s="1207" t="s">
        <v>3858</v>
      </c>
      <c r="C326" s="1207" t="s">
        <v>2164</v>
      </c>
      <c r="D326" s="1207" t="s">
        <v>3431</v>
      </c>
      <c r="E326" s="1208">
        <v>0</v>
      </c>
      <c r="F326" s="1209">
        <v>1.000267719401689E-5</v>
      </c>
      <c r="G326" s="1210">
        <v>1.8855743180312138E-6</v>
      </c>
    </row>
    <row r="327" spans="2:7">
      <c r="B327" s="1207" t="s">
        <v>4060</v>
      </c>
      <c r="C327" s="1207" t="s">
        <v>2690</v>
      </c>
      <c r="D327" s="1207" t="s">
        <v>3431</v>
      </c>
      <c r="E327" s="1208">
        <v>0</v>
      </c>
      <c r="F327" s="1209">
        <v>9.9351023215901272E-6</v>
      </c>
      <c r="G327" s="1210">
        <v>3.0199928275277805E-5</v>
      </c>
    </row>
    <row r="328" spans="2:7">
      <c r="B328" s="1207" t="s">
        <v>3720</v>
      </c>
      <c r="C328" s="1207" t="s">
        <v>2252</v>
      </c>
      <c r="D328" s="1207" t="s">
        <v>991</v>
      </c>
      <c r="E328" s="1208">
        <v>3.6704542674961967E-3</v>
      </c>
      <c r="F328" s="1209">
        <v>9.8628495782254716E-6</v>
      </c>
      <c r="G328" s="1210">
        <v>1.2381613388821236E-6</v>
      </c>
    </row>
    <row r="329" spans="2:7">
      <c r="B329" s="1207" t="s">
        <v>4260</v>
      </c>
      <c r="C329" s="1207" t="s">
        <v>2396</v>
      </c>
      <c r="D329" s="1207" t="s">
        <v>991</v>
      </c>
      <c r="E329" s="1208">
        <v>0</v>
      </c>
      <c r="F329" s="1209">
        <v>9.7469344204318925E-6</v>
      </c>
      <c r="G329" s="1210">
        <v>1.3116361653252861E-5</v>
      </c>
    </row>
    <row r="330" spans="2:7">
      <c r="B330" s="1207" t="s">
        <v>3791</v>
      </c>
      <c r="C330" s="1207" t="s">
        <v>2132</v>
      </c>
      <c r="D330" s="1207" t="s">
        <v>3431</v>
      </c>
      <c r="E330" s="1208">
        <v>0</v>
      </c>
      <c r="F330" s="1209">
        <v>9.4928048609842059E-6</v>
      </c>
      <c r="G330" s="1210">
        <v>9.3833025769259506E-7</v>
      </c>
    </row>
    <row r="331" spans="2:7">
      <c r="B331" s="1207" t="s">
        <v>3780</v>
      </c>
      <c r="C331" s="1207" t="s">
        <v>2126</v>
      </c>
      <c r="D331" s="1207" t="s">
        <v>991</v>
      </c>
      <c r="E331" s="1208">
        <v>1.0096637284333891E-4</v>
      </c>
      <c r="F331" s="1209">
        <v>9.4719144118493976E-6</v>
      </c>
      <c r="G331" s="1210">
        <v>3.2415076330408128E-4</v>
      </c>
    </row>
    <row r="332" spans="2:7">
      <c r="B332" s="1207" t="s">
        <v>3978</v>
      </c>
      <c r="C332" s="1207" t="s">
        <v>2233</v>
      </c>
      <c r="D332" s="1207" t="s">
        <v>3431</v>
      </c>
      <c r="E332" s="1208">
        <v>0</v>
      </c>
      <c r="F332" s="1209">
        <v>9.3835300644800981E-6</v>
      </c>
      <c r="G332" s="1210">
        <v>2.4310159486147775E-4</v>
      </c>
    </row>
    <row r="333" spans="2:7">
      <c r="B333" s="1207" t="s">
        <v>4386</v>
      </c>
      <c r="C333" s="1207" t="s">
        <v>2763</v>
      </c>
      <c r="D333" s="1207" t="s">
        <v>3431</v>
      </c>
      <c r="E333" s="1208">
        <v>0</v>
      </c>
      <c r="F333" s="1209">
        <v>9.3670602880437565E-6</v>
      </c>
      <c r="G333" s="1210">
        <v>1.9885168365264283E-5</v>
      </c>
    </row>
    <row r="334" spans="2:7">
      <c r="B334" s="1207" t="s">
        <v>3944</v>
      </c>
      <c r="C334" s="1207" t="s">
        <v>2210</v>
      </c>
      <c r="D334" s="1207" t="s">
        <v>3431</v>
      </c>
      <c r="E334" s="1208">
        <v>0</v>
      </c>
      <c r="F334" s="1209">
        <v>9.291466532974187E-6</v>
      </c>
      <c r="G334" s="1210">
        <v>3.74066402391294E-4</v>
      </c>
    </row>
    <row r="335" spans="2:7">
      <c r="B335" s="1207" t="s">
        <v>3913</v>
      </c>
      <c r="C335" s="1207" t="s">
        <v>2402</v>
      </c>
      <c r="D335" s="1207" t="s">
        <v>3431</v>
      </c>
      <c r="E335" s="1208">
        <v>2.9496294212576438E-5</v>
      </c>
      <c r="F335" s="1209">
        <v>9.2683392722612216E-6</v>
      </c>
      <c r="G335" s="1210">
        <v>2.360272732515499E-5</v>
      </c>
    </row>
    <row r="336" spans="2:7">
      <c r="B336" s="1207" t="s">
        <v>3850</v>
      </c>
      <c r="C336" s="1207" t="s">
        <v>2160</v>
      </c>
      <c r="D336" s="1207" t="s">
        <v>991</v>
      </c>
      <c r="E336" s="1208">
        <v>0</v>
      </c>
      <c r="F336" s="1209">
        <v>9.119066213415195E-6</v>
      </c>
      <c r="G336" s="1210">
        <v>3.6038942179300761E-6</v>
      </c>
    </row>
    <row r="337" spans="2:7">
      <c r="B337" s="1207" t="s">
        <v>4414</v>
      </c>
      <c r="C337" s="1207" t="s">
        <v>2770</v>
      </c>
      <c r="D337" s="1207" t="s">
        <v>991</v>
      </c>
      <c r="E337" s="1208">
        <v>0</v>
      </c>
      <c r="F337" s="1209">
        <v>9.0316379410742648E-6</v>
      </c>
      <c r="G337" s="1210">
        <v>1.6075935987085296E-4</v>
      </c>
    </row>
    <row r="338" spans="2:7">
      <c r="B338" s="1207" t="s">
        <v>4149</v>
      </c>
      <c r="C338" s="1207" t="s">
        <v>2715</v>
      </c>
      <c r="D338" s="1207" t="s">
        <v>991</v>
      </c>
      <c r="E338" s="1208">
        <v>0</v>
      </c>
      <c r="F338" s="1209">
        <v>9.0316379410742648E-6</v>
      </c>
      <c r="G338" s="1210">
        <v>1.6075935987085296E-4</v>
      </c>
    </row>
    <row r="339" spans="2:7">
      <c r="B339" s="1207" t="s">
        <v>4226</v>
      </c>
      <c r="C339" s="1207" t="s">
        <v>2727</v>
      </c>
      <c r="D339" s="1207" t="s">
        <v>991</v>
      </c>
      <c r="E339" s="1208">
        <v>0</v>
      </c>
      <c r="F339" s="1209">
        <v>9.0316379410742648E-6</v>
      </c>
      <c r="G339" s="1210">
        <v>1.6075935987085296E-4</v>
      </c>
    </row>
    <row r="340" spans="2:7">
      <c r="B340" s="1207" t="s">
        <v>3620</v>
      </c>
      <c r="C340" s="1207" t="s">
        <v>2091</v>
      </c>
      <c r="D340" s="1207" t="s">
        <v>991</v>
      </c>
      <c r="E340" s="1208">
        <v>0</v>
      </c>
      <c r="F340" s="1209">
        <v>9.0316379410742648E-6</v>
      </c>
      <c r="G340" s="1210">
        <v>4.162879470188985E-8</v>
      </c>
    </row>
    <row r="341" spans="2:7">
      <c r="B341" s="1207" t="s">
        <v>4173</v>
      </c>
      <c r="C341" s="1207" t="s">
        <v>2343</v>
      </c>
      <c r="D341" s="1207" t="s">
        <v>991</v>
      </c>
      <c r="E341" s="1208">
        <v>0</v>
      </c>
      <c r="F341" s="1209">
        <v>9.0316379410742648E-6</v>
      </c>
      <c r="G341" s="1210">
        <v>1.3059422291193104E-8</v>
      </c>
    </row>
    <row r="342" spans="2:7">
      <c r="B342" s="1207" t="s">
        <v>3958</v>
      </c>
      <c r="C342" s="1207" t="s">
        <v>2317</v>
      </c>
      <c r="D342" s="1207" t="s">
        <v>3431</v>
      </c>
      <c r="E342" s="1208">
        <v>9.5472473858644353E-6</v>
      </c>
      <c r="F342" s="1209">
        <v>8.950658882595633E-6</v>
      </c>
      <c r="G342" s="1210">
        <v>6.780911385937832E-5</v>
      </c>
    </row>
    <row r="343" spans="2:7">
      <c r="B343" s="1207" t="s">
        <v>4360</v>
      </c>
      <c r="C343" s="1207" t="s">
        <v>2451</v>
      </c>
      <c r="D343" s="1207" t="s">
        <v>991</v>
      </c>
      <c r="E343" s="1208">
        <v>0</v>
      </c>
      <c r="F343" s="1209">
        <v>8.9104399037027162E-6</v>
      </c>
      <c r="G343" s="1210">
        <v>1.4196132006346703E-6</v>
      </c>
    </row>
    <row r="344" spans="2:7">
      <c r="B344" s="1207" t="s">
        <v>4048</v>
      </c>
      <c r="C344" s="1207" t="s">
        <v>2276</v>
      </c>
      <c r="D344" s="1207" t="s">
        <v>1000</v>
      </c>
      <c r="E344" s="1208">
        <v>2.1866157998255949E-3</v>
      </c>
      <c r="F344" s="1209">
        <v>8.7636341527875234E-6</v>
      </c>
      <c r="G344" s="1210">
        <v>3.5442002846385605E-3</v>
      </c>
    </row>
    <row r="345" spans="2:7">
      <c r="B345" s="1207" t="s">
        <v>4133</v>
      </c>
      <c r="C345" s="1207" t="s">
        <v>2460</v>
      </c>
      <c r="D345" s="1207" t="s">
        <v>991</v>
      </c>
      <c r="E345" s="1208">
        <v>3.3300791452162104E-7</v>
      </c>
      <c r="F345" s="1209">
        <v>8.7250944656030987E-6</v>
      </c>
      <c r="G345" s="1210">
        <v>6.0981263096720839E-6</v>
      </c>
    </row>
    <row r="346" spans="2:7">
      <c r="B346" s="1207" t="s">
        <v>3767</v>
      </c>
      <c r="C346" s="1207" t="s">
        <v>2123</v>
      </c>
      <c r="D346" s="1207" t="s">
        <v>1000</v>
      </c>
      <c r="E346" s="1208">
        <v>0</v>
      </c>
      <c r="F346" s="1209">
        <v>8.6932741863959621E-6</v>
      </c>
      <c r="G346" s="1210">
        <v>1.5619829001800337E-7</v>
      </c>
    </row>
    <row r="347" spans="2:7">
      <c r="B347" s="1207" t="s">
        <v>3944</v>
      </c>
      <c r="C347" s="1207" t="s">
        <v>2210</v>
      </c>
      <c r="D347" s="1207" t="s">
        <v>1000</v>
      </c>
      <c r="E347" s="1208">
        <v>0</v>
      </c>
      <c r="F347" s="1209">
        <v>8.5769295553373619E-6</v>
      </c>
      <c r="G347" s="1210">
        <v>2.1716864298080992E-3</v>
      </c>
    </row>
    <row r="348" spans="2:7">
      <c r="B348" s="1207" t="s">
        <v>4032</v>
      </c>
      <c r="C348" s="1207" t="s">
        <v>2268</v>
      </c>
      <c r="D348" s="1207" t="s">
        <v>991</v>
      </c>
      <c r="E348" s="1208">
        <v>0</v>
      </c>
      <c r="F348" s="1209">
        <v>8.5666200356989235E-6</v>
      </c>
      <c r="G348" s="1210">
        <v>5.5715582976037627E-5</v>
      </c>
    </row>
    <row r="349" spans="2:7">
      <c r="B349" s="1207" t="s">
        <v>3952</v>
      </c>
      <c r="C349" s="1207" t="s">
        <v>2216</v>
      </c>
      <c r="D349" s="1207" t="s">
        <v>1000</v>
      </c>
      <c r="E349" s="1208">
        <v>0</v>
      </c>
      <c r="F349" s="1209">
        <v>8.5537024890090353E-6</v>
      </c>
      <c r="G349" s="1210">
        <v>2.5996437632951985E-7</v>
      </c>
    </row>
    <row r="350" spans="2:7">
      <c r="B350" s="1207" t="s">
        <v>3772</v>
      </c>
      <c r="C350" s="1207" t="s">
        <v>2125</v>
      </c>
      <c r="D350" s="1207" t="s">
        <v>3431</v>
      </c>
      <c r="E350" s="1208">
        <v>1.4267869512746227E-6</v>
      </c>
      <c r="F350" s="1209">
        <v>8.5528045767162868E-6</v>
      </c>
      <c r="G350" s="1210">
        <v>3.5367346069038333E-8</v>
      </c>
    </row>
    <row r="351" spans="2:7">
      <c r="B351" s="1207" t="s">
        <v>3556</v>
      </c>
      <c r="C351" s="1207" t="s">
        <v>340</v>
      </c>
      <c r="D351" s="1207" t="s">
        <v>1000</v>
      </c>
      <c r="E351" s="1208">
        <v>2.9969227422534162E-7</v>
      </c>
      <c r="F351" s="1209">
        <v>8.5077799396842377E-6</v>
      </c>
      <c r="G351" s="1210">
        <v>5.2378953566801636E-7</v>
      </c>
    </row>
    <row r="352" spans="2:7">
      <c r="B352" s="1207" t="s">
        <v>3777</v>
      </c>
      <c r="C352" s="1207" t="s">
        <v>2244</v>
      </c>
      <c r="D352" s="1207" t="s">
        <v>991</v>
      </c>
      <c r="E352" s="1208">
        <v>1.0668287043374222E-4</v>
      </c>
      <c r="F352" s="1209">
        <v>8.4433550783389244E-6</v>
      </c>
      <c r="G352" s="1210">
        <v>2.5915138543502891E-5</v>
      </c>
    </row>
    <row r="353" spans="2:7">
      <c r="B353" s="1207" t="s">
        <v>4150</v>
      </c>
      <c r="C353" s="1207" t="s">
        <v>2288</v>
      </c>
      <c r="D353" s="1207" t="s">
        <v>991</v>
      </c>
      <c r="E353" s="1208">
        <v>6.7481836716404806E-7</v>
      </c>
      <c r="F353" s="1209">
        <v>8.4105037954737875E-6</v>
      </c>
      <c r="G353" s="1210">
        <v>1.2740393123457388E-6</v>
      </c>
    </row>
    <row r="354" spans="2:7">
      <c r="B354" s="1207" t="s">
        <v>4180</v>
      </c>
      <c r="C354" s="1207" t="s">
        <v>2345</v>
      </c>
      <c r="D354" s="1207" t="s">
        <v>991</v>
      </c>
      <c r="E354" s="1208">
        <v>0</v>
      </c>
      <c r="F354" s="1209">
        <v>8.3174029723660711E-6</v>
      </c>
      <c r="G354" s="1210">
        <v>1.2182383343890509E-4</v>
      </c>
    </row>
    <row r="355" spans="2:7">
      <c r="B355" s="1207" t="s">
        <v>3753</v>
      </c>
      <c r="C355" s="1207" t="s">
        <v>2620</v>
      </c>
      <c r="D355" s="1207" t="s">
        <v>1000</v>
      </c>
      <c r="E355" s="1208">
        <v>0</v>
      </c>
      <c r="F355" s="1209">
        <v>8.213469170386131E-6</v>
      </c>
      <c r="G355" s="1210">
        <v>9.5117439912754329E-3</v>
      </c>
    </row>
    <row r="356" spans="2:7">
      <c r="B356" s="1207" t="s">
        <v>4395</v>
      </c>
      <c r="C356" s="1207" t="s">
        <v>2765</v>
      </c>
      <c r="D356" s="1207" t="s">
        <v>1000</v>
      </c>
      <c r="E356" s="1208">
        <v>0</v>
      </c>
      <c r="F356" s="1209">
        <v>8.213469170386131E-6</v>
      </c>
      <c r="G356" s="1210">
        <v>3.1361606954441913E-5</v>
      </c>
    </row>
    <row r="357" spans="2:7">
      <c r="B357" s="1207" t="s">
        <v>4246</v>
      </c>
      <c r="C357" s="1207" t="s">
        <v>2388</v>
      </c>
      <c r="D357" s="1207" t="s">
        <v>991</v>
      </c>
      <c r="E357" s="1208">
        <v>0</v>
      </c>
      <c r="F357" s="1209">
        <v>8.1725947132398959E-6</v>
      </c>
      <c r="G357" s="1210">
        <v>5.3206354218955374E-7</v>
      </c>
    </row>
    <row r="358" spans="2:7">
      <c r="B358" s="1207" t="s">
        <v>3987</v>
      </c>
      <c r="C358" s="1207" t="s">
        <v>2660</v>
      </c>
      <c r="D358" s="1207" t="s">
        <v>3431</v>
      </c>
      <c r="E358" s="1208">
        <v>0</v>
      </c>
      <c r="F358" s="1209">
        <v>8.1436818774389679E-6</v>
      </c>
      <c r="G358" s="1210">
        <v>3.8219109062671483E-4</v>
      </c>
    </row>
    <row r="359" spans="2:7">
      <c r="B359" s="1207" t="s">
        <v>4087</v>
      </c>
      <c r="C359" s="1207" t="s">
        <v>2699</v>
      </c>
      <c r="D359" s="1207" t="s">
        <v>3431</v>
      </c>
      <c r="E359" s="1208">
        <v>0</v>
      </c>
      <c r="F359" s="1209">
        <v>8.1436818774389679E-6</v>
      </c>
      <c r="G359" s="1210">
        <v>3.8219109062671483E-4</v>
      </c>
    </row>
    <row r="360" spans="2:7">
      <c r="B360" s="1207" t="s">
        <v>4398</v>
      </c>
      <c r="C360" s="1207" t="s">
        <v>2470</v>
      </c>
      <c r="D360" s="1207" t="s">
        <v>3431</v>
      </c>
      <c r="E360" s="1208">
        <v>0</v>
      </c>
      <c r="F360" s="1209">
        <v>8.1436818774389679E-6</v>
      </c>
      <c r="G360" s="1210">
        <v>1.8469465956354629E-5</v>
      </c>
    </row>
    <row r="361" spans="2:7">
      <c r="B361" s="1207" t="s">
        <v>4158</v>
      </c>
      <c r="C361" s="1207" t="s">
        <v>2718</v>
      </c>
      <c r="D361" s="1207" t="s">
        <v>3431</v>
      </c>
      <c r="E361" s="1208">
        <v>0</v>
      </c>
      <c r="F361" s="1209">
        <v>8.1436818774389679E-6</v>
      </c>
      <c r="G361" s="1210">
        <v>9.1772831057725836E-7</v>
      </c>
    </row>
    <row r="362" spans="2:7">
      <c r="B362" s="1207" t="s">
        <v>3814</v>
      </c>
      <c r="C362" s="1207" t="s">
        <v>2145</v>
      </c>
      <c r="D362" s="1207" t="s">
        <v>3431</v>
      </c>
      <c r="E362" s="1208">
        <v>0</v>
      </c>
      <c r="F362" s="1209">
        <v>7.9723999337732163E-6</v>
      </c>
      <c r="G362" s="1210">
        <v>6.8374039554538377E-6</v>
      </c>
    </row>
    <row r="363" spans="2:7">
      <c r="B363" s="1207" t="s">
        <v>3958</v>
      </c>
      <c r="C363" s="1207" t="s">
        <v>2317</v>
      </c>
      <c r="D363" s="1207" t="s">
        <v>991</v>
      </c>
      <c r="E363" s="1208">
        <v>8.454383618315693E-6</v>
      </c>
      <c r="F363" s="1209">
        <v>7.925912862322823E-6</v>
      </c>
      <c r="G363" s="1210">
        <v>3.1878965636196833E-5</v>
      </c>
    </row>
    <row r="364" spans="2:7">
      <c r="B364" s="1207" t="s">
        <v>3978</v>
      </c>
      <c r="C364" s="1207" t="s">
        <v>2233</v>
      </c>
      <c r="D364" s="1207" t="s">
        <v>991</v>
      </c>
      <c r="E364" s="1208">
        <v>0</v>
      </c>
      <c r="F364" s="1209">
        <v>7.9167742337575771E-6</v>
      </c>
      <c r="G364" s="1210">
        <v>1.5788682015791294E-5</v>
      </c>
    </row>
    <row r="365" spans="2:7">
      <c r="B365" s="1207" t="s">
        <v>4047</v>
      </c>
      <c r="C365" s="1207" t="s">
        <v>2275</v>
      </c>
      <c r="D365" s="1207" t="s">
        <v>3431</v>
      </c>
      <c r="E365" s="1208">
        <v>0</v>
      </c>
      <c r="F365" s="1209">
        <v>7.8142659318836257E-6</v>
      </c>
      <c r="G365" s="1210">
        <v>2.4305978894305365E-5</v>
      </c>
    </row>
    <row r="366" spans="2:7">
      <c r="B366" s="1207" t="s">
        <v>3757</v>
      </c>
      <c r="C366" s="1207" t="s">
        <v>2621</v>
      </c>
      <c r="D366" s="1207" t="s">
        <v>991</v>
      </c>
      <c r="E366" s="1208">
        <v>0</v>
      </c>
      <c r="F366" s="1209">
        <v>7.6546728532871283E-6</v>
      </c>
      <c r="G366" s="1210">
        <v>1.3624995996782175E-4</v>
      </c>
    </row>
    <row r="367" spans="2:7">
      <c r="B367" s="1207" t="s">
        <v>4346</v>
      </c>
      <c r="C367" s="1207" t="s">
        <v>2444</v>
      </c>
      <c r="D367" s="1207" t="s">
        <v>991</v>
      </c>
      <c r="E367" s="1208">
        <v>0</v>
      </c>
      <c r="F367" s="1209">
        <v>7.6546728532871283E-6</v>
      </c>
      <c r="G367" s="1210">
        <v>8.9108642285374475E-9</v>
      </c>
    </row>
    <row r="368" spans="2:7">
      <c r="B368" s="1207" t="s">
        <v>3815</v>
      </c>
      <c r="C368" s="1207" t="s">
        <v>2146</v>
      </c>
      <c r="D368" s="1207" t="s">
        <v>1000</v>
      </c>
      <c r="E368" s="1208">
        <v>0</v>
      </c>
      <c r="F368" s="1209">
        <v>7.5583212823384363E-6</v>
      </c>
      <c r="G368" s="1210">
        <v>8.563741373368351E-5</v>
      </c>
    </row>
    <row r="369" spans="2:7">
      <c r="B369" s="1207" t="s">
        <v>4235</v>
      </c>
      <c r="C369" s="1207" t="s">
        <v>2377</v>
      </c>
      <c r="D369" s="1207" t="s">
        <v>3431</v>
      </c>
      <c r="E369" s="1208">
        <v>0</v>
      </c>
      <c r="F369" s="1209">
        <v>7.5413795310680403E-6</v>
      </c>
      <c r="G369" s="1210">
        <v>2.121330636268271E-3</v>
      </c>
    </row>
    <row r="370" spans="2:7">
      <c r="B370" s="1207" t="s">
        <v>3902</v>
      </c>
      <c r="C370" s="1207" t="s">
        <v>2642</v>
      </c>
      <c r="D370" s="1207" t="s">
        <v>3431</v>
      </c>
      <c r="E370" s="1208">
        <v>0</v>
      </c>
      <c r="F370" s="1209">
        <v>7.5413795310680403E-6</v>
      </c>
      <c r="G370" s="1210">
        <v>3.5392444243110036E-4</v>
      </c>
    </row>
    <row r="371" spans="2:7">
      <c r="B371" s="1207" t="s">
        <v>4295</v>
      </c>
      <c r="C371" s="1207" t="s">
        <v>2743</v>
      </c>
      <c r="D371" s="1207" t="s">
        <v>3431</v>
      </c>
      <c r="E371" s="1208">
        <v>0</v>
      </c>
      <c r="F371" s="1209">
        <v>7.4169482915271366E-6</v>
      </c>
      <c r="G371" s="1210">
        <v>3.4808476059383148E-4</v>
      </c>
    </row>
    <row r="372" spans="2:7">
      <c r="B372" s="1207" t="s">
        <v>4351</v>
      </c>
      <c r="C372" s="1207" t="s">
        <v>2449</v>
      </c>
      <c r="D372" s="1207" t="s">
        <v>3431</v>
      </c>
      <c r="E372" s="1208">
        <v>0</v>
      </c>
      <c r="F372" s="1209">
        <v>7.4144957927520694E-6</v>
      </c>
      <c r="G372" s="1210">
        <v>4.6192890694225653E-6</v>
      </c>
    </row>
    <row r="373" spans="2:7">
      <c r="B373" s="1207" t="s">
        <v>4026</v>
      </c>
      <c r="C373" s="1207" t="s">
        <v>2262</v>
      </c>
      <c r="D373" s="1207" t="s">
        <v>1000</v>
      </c>
      <c r="E373" s="1208">
        <v>0</v>
      </c>
      <c r="F373" s="1209">
        <v>7.3595541472778442E-6</v>
      </c>
      <c r="G373" s="1210">
        <v>4.8511249350311906E-3</v>
      </c>
    </row>
    <row r="374" spans="2:7">
      <c r="B374" s="1207" t="s">
        <v>3943</v>
      </c>
      <c r="C374" s="1207" t="s">
        <v>2209</v>
      </c>
      <c r="D374" s="1207" t="s">
        <v>1000</v>
      </c>
      <c r="E374" s="1208">
        <v>0</v>
      </c>
      <c r="F374" s="1209">
        <v>7.3344286579190169E-6</v>
      </c>
      <c r="G374" s="1210">
        <v>1.1486343128521434E-6</v>
      </c>
    </row>
    <row r="375" spans="2:7">
      <c r="B375" s="1207" t="s">
        <v>4282</v>
      </c>
      <c r="C375" s="1207" t="s">
        <v>2407</v>
      </c>
      <c r="D375" s="1207" t="s">
        <v>991</v>
      </c>
      <c r="E375" s="1208">
        <v>0</v>
      </c>
      <c r="F375" s="1209">
        <v>7.2409919749080834E-6</v>
      </c>
      <c r="G375" s="1210">
        <v>4.5293444435148414E-6</v>
      </c>
    </row>
    <row r="376" spans="2:7">
      <c r="B376" s="1207" t="s">
        <v>4188</v>
      </c>
      <c r="C376" s="1207" t="s">
        <v>2350</v>
      </c>
      <c r="D376" s="1207" t="s">
        <v>991</v>
      </c>
      <c r="E376" s="1208">
        <v>0</v>
      </c>
      <c r="F376" s="1209">
        <v>7.1972372442460261E-6</v>
      </c>
      <c r="G376" s="1210">
        <v>4.4528801683300919E-5</v>
      </c>
    </row>
    <row r="377" spans="2:7">
      <c r="B377" s="1207" t="s">
        <v>4231</v>
      </c>
      <c r="C377" s="1207" t="s">
        <v>2731</v>
      </c>
      <c r="D377" s="1207" t="s">
        <v>991</v>
      </c>
      <c r="E377" s="1208">
        <v>0</v>
      </c>
      <c r="F377" s="1209">
        <v>7.0354265397043073E-6</v>
      </c>
      <c r="G377" s="1210">
        <v>1.2522763581981458E-4</v>
      </c>
    </row>
    <row r="378" spans="2:7">
      <c r="B378" s="1207" t="s">
        <v>3783</v>
      </c>
      <c r="C378" s="1207" t="s">
        <v>2623</v>
      </c>
      <c r="D378" s="1207" t="s">
        <v>991</v>
      </c>
      <c r="E378" s="1208">
        <v>0</v>
      </c>
      <c r="F378" s="1209">
        <v>7.0354265397043073E-6</v>
      </c>
      <c r="G378" s="1210">
        <v>1.2522763581981458E-4</v>
      </c>
    </row>
    <row r="379" spans="2:7">
      <c r="B379" s="1207" t="s">
        <v>4322</v>
      </c>
      <c r="C379" s="1207" t="s">
        <v>2747</v>
      </c>
      <c r="D379" s="1207" t="s">
        <v>991</v>
      </c>
      <c r="E379" s="1208">
        <v>0</v>
      </c>
      <c r="F379" s="1209">
        <v>7.0354265397043073E-6</v>
      </c>
      <c r="G379" s="1210">
        <v>1.2522763581981458E-4</v>
      </c>
    </row>
    <row r="380" spans="2:7">
      <c r="B380" s="1207" t="s">
        <v>3664</v>
      </c>
      <c r="C380" s="1207" t="s">
        <v>2095</v>
      </c>
      <c r="D380" s="1207" t="s">
        <v>991</v>
      </c>
      <c r="E380" s="1208">
        <v>0</v>
      </c>
      <c r="F380" s="1209">
        <v>7.0354265397043073E-6</v>
      </c>
      <c r="G380" s="1210">
        <v>3.5627644233318964E-5</v>
      </c>
    </row>
    <row r="381" spans="2:7">
      <c r="B381" s="1207" t="s">
        <v>3977</v>
      </c>
      <c r="C381" s="1207" t="s">
        <v>2232</v>
      </c>
      <c r="D381" s="1207" t="s">
        <v>991</v>
      </c>
      <c r="E381" s="1208">
        <v>0</v>
      </c>
      <c r="F381" s="1209">
        <v>7.0354265397043073E-6</v>
      </c>
      <c r="G381" s="1210">
        <v>8.5678176059049384E-6</v>
      </c>
    </row>
    <row r="382" spans="2:7">
      <c r="B382" s="1207" t="s">
        <v>3790</v>
      </c>
      <c r="C382" s="1207" t="s">
        <v>2131</v>
      </c>
      <c r="D382" s="1207" t="s">
        <v>991</v>
      </c>
      <c r="E382" s="1208">
        <v>0</v>
      </c>
      <c r="F382" s="1209">
        <v>7.0354265397043073E-6</v>
      </c>
      <c r="G382" s="1210">
        <v>5.6402826126515822E-9</v>
      </c>
    </row>
    <row r="383" spans="2:7">
      <c r="B383" s="1207" t="s">
        <v>3808</v>
      </c>
      <c r="C383" s="1207" t="s">
        <v>2627</v>
      </c>
      <c r="D383" s="1207" t="s">
        <v>1000</v>
      </c>
      <c r="E383" s="1208">
        <v>0</v>
      </c>
      <c r="F383" s="1209">
        <v>6.8638510782856003E-6</v>
      </c>
      <c r="G383" s="1210">
        <v>1.3893494039319968E-5</v>
      </c>
    </row>
    <row r="384" spans="2:7">
      <c r="B384" s="1207" t="s">
        <v>3829</v>
      </c>
      <c r="C384" s="1207" t="s">
        <v>2386</v>
      </c>
      <c r="D384" s="1207" t="s">
        <v>3431</v>
      </c>
      <c r="E384" s="1208">
        <v>1.9060500693382382E-5</v>
      </c>
      <c r="F384" s="1209">
        <v>6.8284948998667487E-6</v>
      </c>
      <c r="G384" s="1210">
        <v>8.2611076302429489E-6</v>
      </c>
    </row>
    <row r="385" spans="2:7">
      <c r="B385" s="1207" t="s">
        <v>3900</v>
      </c>
      <c r="C385" s="1207" t="s">
        <v>2641</v>
      </c>
      <c r="D385" s="1207" t="s">
        <v>991</v>
      </c>
      <c r="E385" s="1208">
        <v>0</v>
      </c>
      <c r="F385" s="1209">
        <v>6.7608707278546352E-6</v>
      </c>
      <c r="G385" s="1210">
        <v>4.5736568101694509E-5</v>
      </c>
    </row>
    <row r="386" spans="2:7">
      <c r="B386" s="1207" t="s">
        <v>4351</v>
      </c>
      <c r="C386" s="1207" t="s">
        <v>2449</v>
      </c>
      <c r="D386" s="1207" t="s">
        <v>991</v>
      </c>
      <c r="E386" s="1208">
        <v>0</v>
      </c>
      <c r="F386" s="1209">
        <v>6.5489360469343102E-6</v>
      </c>
      <c r="G386" s="1210">
        <v>1.4287064802601695E-6</v>
      </c>
    </row>
    <row r="387" spans="2:7">
      <c r="B387" s="1207" t="s">
        <v>4135</v>
      </c>
      <c r="C387" s="1207" t="s">
        <v>2318</v>
      </c>
      <c r="D387" s="1207" t="s">
        <v>3431</v>
      </c>
      <c r="E387" s="1208">
        <v>0</v>
      </c>
      <c r="F387" s="1209">
        <v>6.5304035787799677E-6</v>
      </c>
      <c r="G387" s="1210">
        <v>2.516271390405282E-4</v>
      </c>
    </row>
    <row r="388" spans="2:7">
      <c r="B388" s="1207" t="s">
        <v>4174</v>
      </c>
      <c r="C388" s="1207" t="s">
        <v>2344</v>
      </c>
      <c r="D388" s="1207" t="s">
        <v>991</v>
      </c>
      <c r="E388" s="1208">
        <v>0</v>
      </c>
      <c r="F388" s="1209">
        <v>6.4441822779655981E-6</v>
      </c>
      <c r="G388" s="1210">
        <v>6.6708171308857791E-4</v>
      </c>
    </row>
    <row r="389" spans="2:7">
      <c r="B389" s="1207" t="s">
        <v>4194</v>
      </c>
      <c r="C389" s="1207" t="s">
        <v>2354</v>
      </c>
      <c r="D389" s="1207" t="s">
        <v>3431</v>
      </c>
      <c r="E389" s="1208">
        <v>0</v>
      </c>
      <c r="F389" s="1209">
        <v>6.43295713979648E-6</v>
      </c>
      <c r="G389" s="1210">
        <v>2.7900980416854576E-4</v>
      </c>
    </row>
    <row r="390" spans="2:7">
      <c r="B390" s="1207" t="s">
        <v>4052</v>
      </c>
      <c r="C390" s="1207" t="s">
        <v>2684</v>
      </c>
      <c r="D390" s="1207" t="s">
        <v>3431</v>
      </c>
      <c r="E390" s="1208">
        <v>0</v>
      </c>
      <c r="F390" s="1209">
        <v>6.3826619197737082E-6</v>
      </c>
      <c r="G390" s="1210">
        <v>2.9954467241382823E-4</v>
      </c>
    </row>
    <row r="391" spans="2:7">
      <c r="B391" s="1207" t="s">
        <v>3959</v>
      </c>
      <c r="C391" s="1207" t="s">
        <v>2220</v>
      </c>
      <c r="D391" s="1207" t="s">
        <v>3431</v>
      </c>
      <c r="E391" s="1208">
        <v>0</v>
      </c>
      <c r="F391" s="1209">
        <v>6.3527809446031034E-6</v>
      </c>
      <c r="G391" s="1210">
        <v>1.0706972264194748E-4</v>
      </c>
    </row>
    <row r="392" spans="2:7">
      <c r="B392" s="1207" t="s">
        <v>3793</v>
      </c>
      <c r="C392" s="1207" t="s">
        <v>2626</v>
      </c>
      <c r="D392" s="1207" t="s">
        <v>3431</v>
      </c>
      <c r="E392" s="1208">
        <v>0</v>
      </c>
      <c r="F392" s="1209">
        <v>5.9055679833933819E-6</v>
      </c>
      <c r="G392" s="1210">
        <v>2.7715417943770563E-4</v>
      </c>
    </row>
    <row r="393" spans="2:7">
      <c r="B393" s="1207" t="s">
        <v>4160</v>
      </c>
      <c r="C393" s="1207" t="s">
        <v>2333</v>
      </c>
      <c r="D393" s="1207" t="s">
        <v>991</v>
      </c>
      <c r="E393" s="1208">
        <v>0</v>
      </c>
      <c r="F393" s="1209">
        <v>5.8541809040102177E-6</v>
      </c>
      <c r="G393" s="1210">
        <v>6.8093687646750242E-7</v>
      </c>
    </row>
    <row r="394" spans="2:7">
      <c r="B394" s="1207" t="s">
        <v>3863</v>
      </c>
      <c r="C394" s="1207" t="s">
        <v>2167</v>
      </c>
      <c r="D394" s="1207" t="s">
        <v>1000</v>
      </c>
      <c r="E394" s="1208">
        <v>0</v>
      </c>
      <c r="F394" s="1209">
        <v>5.8517567986560887E-6</v>
      </c>
      <c r="G394" s="1210">
        <v>1.9085654849979955E-5</v>
      </c>
    </row>
    <row r="395" spans="2:7">
      <c r="B395" s="1207" t="s">
        <v>3967</v>
      </c>
      <c r="C395" s="1207" t="s">
        <v>2226</v>
      </c>
      <c r="D395" s="1207" t="s">
        <v>3431</v>
      </c>
      <c r="E395" s="1208">
        <v>0</v>
      </c>
      <c r="F395" s="1209">
        <v>5.8466534169562882E-6</v>
      </c>
      <c r="G395" s="1210">
        <v>5.3082535626767966E-6</v>
      </c>
    </row>
    <row r="396" spans="2:7">
      <c r="B396" s="1207" t="s">
        <v>4107</v>
      </c>
      <c r="C396" s="1207" t="s">
        <v>2704</v>
      </c>
      <c r="D396" s="1207" t="s">
        <v>991</v>
      </c>
      <c r="E396" s="1208">
        <v>0</v>
      </c>
      <c r="F396" s="1209">
        <v>5.783783518905713E-6</v>
      </c>
      <c r="G396" s="1210">
        <v>1.0294891604349187E-4</v>
      </c>
    </row>
    <row r="397" spans="2:7">
      <c r="B397" s="1207" t="s">
        <v>3813</v>
      </c>
      <c r="C397" s="1207" t="s">
        <v>2628</v>
      </c>
      <c r="D397" s="1207" t="s">
        <v>3431</v>
      </c>
      <c r="E397" s="1208">
        <v>0</v>
      </c>
      <c r="F397" s="1209">
        <v>5.7449780951791643E-6</v>
      </c>
      <c r="G397" s="1210">
        <v>2.6961753625297507E-4</v>
      </c>
    </row>
    <row r="398" spans="2:7">
      <c r="B398" s="1207" t="s">
        <v>4397</v>
      </c>
      <c r="C398" s="1207" t="s">
        <v>2766</v>
      </c>
      <c r="D398" s="1207" t="s">
        <v>1000</v>
      </c>
      <c r="E398" s="1208">
        <v>0</v>
      </c>
      <c r="F398" s="1209">
        <v>5.7435320139861303E-6</v>
      </c>
      <c r="G398" s="1210">
        <v>6.6513923641065243E-3</v>
      </c>
    </row>
    <row r="399" spans="2:7">
      <c r="B399" s="1207" t="s">
        <v>4299</v>
      </c>
      <c r="C399" s="1207" t="s">
        <v>2744</v>
      </c>
      <c r="D399" s="1207" t="s">
        <v>1000</v>
      </c>
      <c r="E399" s="1208">
        <v>0</v>
      </c>
      <c r="F399" s="1209">
        <v>5.7435320139861303E-6</v>
      </c>
      <c r="G399" s="1210">
        <v>1.2855567643757095E-4</v>
      </c>
    </row>
    <row r="400" spans="2:7">
      <c r="B400" s="1207" t="s">
        <v>3958</v>
      </c>
      <c r="C400" s="1207" t="s">
        <v>2317</v>
      </c>
      <c r="D400" s="1207" t="s">
        <v>1000</v>
      </c>
      <c r="E400" s="1208">
        <v>6.11261072697567E-6</v>
      </c>
      <c r="F400" s="1209">
        <v>5.7304911561667648E-6</v>
      </c>
      <c r="G400" s="1210">
        <v>7.9007998159797178E-5</v>
      </c>
    </row>
    <row r="401" spans="2:7">
      <c r="B401" s="1207" t="s">
        <v>3840</v>
      </c>
      <c r="C401" s="1207" t="s">
        <v>2159</v>
      </c>
      <c r="D401" s="1207" t="s">
        <v>991</v>
      </c>
      <c r="E401" s="1208">
        <v>0</v>
      </c>
      <c r="F401" s="1209">
        <v>5.5821222970740885E-6</v>
      </c>
      <c r="G401" s="1210">
        <v>1.0148216683835586E-4</v>
      </c>
    </row>
    <row r="402" spans="2:7">
      <c r="B402" s="1207" t="s">
        <v>3992</v>
      </c>
      <c r="C402" s="1207" t="s">
        <v>2661</v>
      </c>
      <c r="D402" s="1207" t="s">
        <v>991</v>
      </c>
      <c r="E402" s="1208">
        <v>0</v>
      </c>
      <c r="F402" s="1209">
        <v>5.4680350050026493E-6</v>
      </c>
      <c r="G402" s="1210">
        <v>2.2498344868094803E-7</v>
      </c>
    </row>
    <row r="403" spans="2:7">
      <c r="B403" s="1207" t="s">
        <v>3828</v>
      </c>
      <c r="C403" s="1207" t="s">
        <v>2136</v>
      </c>
      <c r="D403" s="1207" t="s">
        <v>991</v>
      </c>
      <c r="E403" s="1208">
        <v>5.9419804612983772E-5</v>
      </c>
      <c r="F403" s="1209">
        <v>5.3959015674727737E-6</v>
      </c>
      <c r="G403" s="1210">
        <v>1.0460934575536138E-4</v>
      </c>
    </row>
    <row r="404" spans="2:7">
      <c r="B404" s="1207" t="s">
        <v>4135</v>
      </c>
      <c r="C404" s="1207" t="s">
        <v>2318</v>
      </c>
      <c r="D404" s="1207" t="s">
        <v>991</v>
      </c>
      <c r="E404" s="1208">
        <v>0</v>
      </c>
      <c r="F404" s="1209">
        <v>5.3514036615494556E-6</v>
      </c>
      <c r="G404" s="1210">
        <v>3.9751822739704035E-5</v>
      </c>
    </row>
    <row r="405" spans="2:7">
      <c r="B405" s="1207" t="s">
        <v>3907</v>
      </c>
      <c r="C405" s="1207" t="s">
        <v>2648</v>
      </c>
      <c r="D405" s="1207" t="s">
        <v>1000</v>
      </c>
      <c r="E405" s="1208">
        <v>0</v>
      </c>
      <c r="F405" s="1209">
        <v>5.2154480744405882E-6</v>
      </c>
      <c r="G405" s="1210">
        <v>6.0398360126233076E-3</v>
      </c>
    </row>
    <row r="406" spans="2:7">
      <c r="B406" s="1207" t="s">
        <v>3953</v>
      </c>
      <c r="C406" s="1207" t="s">
        <v>2652</v>
      </c>
      <c r="D406" s="1207" t="s">
        <v>991</v>
      </c>
      <c r="E406" s="1208">
        <v>0</v>
      </c>
      <c r="F406" s="1209">
        <v>5.2082386906265256E-6</v>
      </c>
      <c r="G406" s="1210">
        <v>6.9298523083347652E-8</v>
      </c>
    </row>
    <row r="407" spans="2:7">
      <c r="B407" s="1207" t="s">
        <v>4103</v>
      </c>
      <c r="C407" s="1207" t="s">
        <v>2703</v>
      </c>
      <c r="D407" s="1207" t="s">
        <v>991</v>
      </c>
      <c r="E407" s="1208">
        <v>0</v>
      </c>
      <c r="F407" s="1209">
        <v>5.1830746365784442E-6</v>
      </c>
      <c r="G407" s="1210">
        <v>1.6680978684007692E-5</v>
      </c>
    </row>
    <row r="408" spans="2:7">
      <c r="B408" s="1207" t="s">
        <v>4257</v>
      </c>
      <c r="C408" s="1207" t="s">
        <v>2393</v>
      </c>
      <c r="D408" s="1207" t="s">
        <v>3431</v>
      </c>
      <c r="E408" s="1208">
        <v>0</v>
      </c>
      <c r="F408" s="1209">
        <v>5.1251431007849814E-6</v>
      </c>
      <c r="G408" s="1210">
        <v>1.2758501253000234E-3</v>
      </c>
    </row>
    <row r="409" spans="2:7">
      <c r="B409" s="1207" t="s">
        <v>3982</v>
      </c>
      <c r="C409" s="1207" t="s">
        <v>2237</v>
      </c>
      <c r="D409" s="1207" t="s">
        <v>991</v>
      </c>
      <c r="E409" s="1208">
        <v>0</v>
      </c>
      <c r="F409" s="1209">
        <v>5.0896472428968093E-6</v>
      </c>
      <c r="G409" s="1210">
        <v>7.0408498192019191E-6</v>
      </c>
    </row>
    <row r="410" spans="2:7">
      <c r="B410" s="1207" t="s">
        <v>3982</v>
      </c>
      <c r="C410" s="1207" t="s">
        <v>2237</v>
      </c>
      <c r="D410" s="1207" t="s">
        <v>3431</v>
      </c>
      <c r="E410" s="1208">
        <v>0</v>
      </c>
      <c r="F410" s="1209">
        <v>5.0782348822738229E-6</v>
      </c>
      <c r="G410" s="1210">
        <v>4.7594473034184155E-5</v>
      </c>
    </row>
    <row r="411" spans="2:7">
      <c r="B411" s="1207" t="s">
        <v>4261</v>
      </c>
      <c r="C411" s="1207" t="s">
        <v>2735</v>
      </c>
      <c r="D411" s="1207" t="s">
        <v>1000</v>
      </c>
      <c r="E411" s="1208">
        <v>0</v>
      </c>
      <c r="F411" s="1209">
        <v>4.9943960891401743E-6</v>
      </c>
      <c r="G411" s="1210">
        <v>2.4676427826324903E-5</v>
      </c>
    </row>
    <row r="412" spans="2:7">
      <c r="B412" s="1207" t="s">
        <v>3877</v>
      </c>
      <c r="C412" s="1207" t="s">
        <v>2175</v>
      </c>
      <c r="D412" s="1207" t="s">
        <v>991</v>
      </c>
      <c r="E412" s="1208">
        <v>0</v>
      </c>
      <c r="F412" s="1209">
        <v>4.9892841199615454E-6</v>
      </c>
      <c r="G412" s="1210">
        <v>1.2354956161144123E-5</v>
      </c>
    </row>
    <row r="413" spans="2:7">
      <c r="B413" s="1207" t="s">
        <v>4260</v>
      </c>
      <c r="C413" s="1207" t="s">
        <v>2396</v>
      </c>
      <c r="D413" s="1207" t="s">
        <v>3431</v>
      </c>
      <c r="E413" s="1208">
        <v>0</v>
      </c>
      <c r="F413" s="1209">
        <v>4.9845726696457207E-6</v>
      </c>
      <c r="G413" s="1210">
        <v>4.7858883989137744E-5</v>
      </c>
    </row>
    <row r="414" spans="2:7">
      <c r="B414" s="1207" t="s">
        <v>4363</v>
      </c>
      <c r="C414" s="1207" t="s">
        <v>2758</v>
      </c>
      <c r="D414" s="1207" t="s">
        <v>1000</v>
      </c>
      <c r="E414" s="1208">
        <v>0</v>
      </c>
      <c r="F414" s="1209">
        <v>4.9584123563055275E-6</v>
      </c>
      <c r="G414" s="1210">
        <v>5.7421715426172184E-3</v>
      </c>
    </row>
    <row r="415" spans="2:7">
      <c r="B415" s="1207" t="s">
        <v>4009</v>
      </c>
      <c r="C415" s="1207" t="s">
        <v>2255</v>
      </c>
      <c r="D415" s="1207" t="s">
        <v>991</v>
      </c>
      <c r="E415" s="1208">
        <v>0</v>
      </c>
      <c r="F415" s="1209">
        <v>4.8896890800236984E-6</v>
      </c>
      <c r="G415" s="1210">
        <v>1.9698559215010023E-6</v>
      </c>
    </row>
    <row r="416" spans="2:7">
      <c r="B416" s="1207" t="s">
        <v>3965</v>
      </c>
      <c r="C416" s="1207" t="s">
        <v>2225</v>
      </c>
      <c r="D416" s="1207" t="s">
        <v>3431</v>
      </c>
      <c r="E416" s="1208">
        <v>0</v>
      </c>
      <c r="F416" s="1209">
        <v>4.848353589426023E-6</v>
      </c>
      <c r="G416" s="1210">
        <v>1.0409846864100744E-3</v>
      </c>
    </row>
    <row r="417" spans="2:7">
      <c r="B417" s="1207" t="s">
        <v>3959</v>
      </c>
      <c r="C417" s="1207" t="s">
        <v>2220</v>
      </c>
      <c r="D417" s="1207" t="s">
        <v>1000</v>
      </c>
      <c r="E417" s="1208">
        <v>0</v>
      </c>
      <c r="F417" s="1209">
        <v>4.8377687131580148E-6</v>
      </c>
      <c r="G417" s="1210">
        <v>1.6503418874494352E-4</v>
      </c>
    </row>
    <row r="418" spans="2:7">
      <c r="B418" s="1207" t="s">
        <v>4055</v>
      </c>
      <c r="C418" s="1207" t="s">
        <v>2687</v>
      </c>
      <c r="D418" s="1207" t="s">
        <v>3431</v>
      </c>
      <c r="E418" s="1208">
        <v>0</v>
      </c>
      <c r="F418" s="1209">
        <v>4.7904521222566602E-6</v>
      </c>
      <c r="G418" s="1210">
        <v>1.0338572154475065E-4</v>
      </c>
    </row>
    <row r="419" spans="2:7">
      <c r="B419" s="1207" t="s">
        <v>3866</v>
      </c>
      <c r="C419" s="1207" t="s">
        <v>2170</v>
      </c>
      <c r="D419" s="1207" t="s">
        <v>3431</v>
      </c>
      <c r="E419" s="1208">
        <v>0</v>
      </c>
      <c r="F419" s="1209">
        <v>4.7764101582534495E-6</v>
      </c>
      <c r="G419" s="1210">
        <v>4.5821551027893813E-5</v>
      </c>
    </row>
    <row r="420" spans="2:7">
      <c r="B420" s="1207" t="s">
        <v>4027</v>
      </c>
      <c r="C420" s="1207" t="s">
        <v>2263</v>
      </c>
      <c r="D420" s="1207" t="s">
        <v>991</v>
      </c>
      <c r="E420" s="1208">
        <v>0</v>
      </c>
      <c r="F420" s="1209">
        <v>4.6804355532892675E-6</v>
      </c>
      <c r="G420" s="1210">
        <v>7.1788020084874241E-3</v>
      </c>
    </row>
    <row r="421" spans="2:7">
      <c r="B421" s="1207" t="s">
        <v>4014</v>
      </c>
      <c r="C421" s="1207" t="s">
        <v>2257</v>
      </c>
      <c r="D421" s="1207" t="s">
        <v>991</v>
      </c>
      <c r="E421" s="1208">
        <v>0</v>
      </c>
      <c r="F421" s="1209">
        <v>4.5616268733767434E-6</v>
      </c>
      <c r="G421" s="1210">
        <v>5.2907324354355368E-6</v>
      </c>
    </row>
    <row r="422" spans="2:7">
      <c r="B422" s="1207" t="s">
        <v>3555</v>
      </c>
      <c r="C422" s="1207" t="s">
        <v>348</v>
      </c>
      <c r="D422" s="1207" t="s">
        <v>3431</v>
      </c>
      <c r="E422" s="1208">
        <v>9.990608939099972E-4</v>
      </c>
      <c r="F422" s="1209">
        <v>4.5495968505835268E-6</v>
      </c>
      <c r="G422" s="1210">
        <v>3.8630074347795039E-4</v>
      </c>
    </row>
    <row r="423" spans="2:7">
      <c r="B423" s="1207" t="s">
        <v>4047</v>
      </c>
      <c r="C423" s="1207" t="s">
        <v>2275</v>
      </c>
      <c r="D423" s="1207" t="s">
        <v>991</v>
      </c>
      <c r="E423" s="1208">
        <v>0</v>
      </c>
      <c r="F423" s="1209">
        <v>4.5086744141949153E-6</v>
      </c>
      <c r="G423" s="1210">
        <v>3.1081947865108131E-6</v>
      </c>
    </row>
    <row r="424" spans="2:7">
      <c r="B424" s="1207" t="s">
        <v>3998</v>
      </c>
      <c r="C424" s="1207" t="s">
        <v>2250</v>
      </c>
      <c r="D424" s="1207" t="s">
        <v>3431</v>
      </c>
      <c r="E424" s="1208">
        <v>0</v>
      </c>
      <c r="F424" s="1209">
        <v>4.4911419601219904E-6</v>
      </c>
      <c r="G424" s="1210">
        <v>3.676804062058177E-6</v>
      </c>
    </row>
    <row r="425" spans="2:7">
      <c r="B425" s="1207" t="s">
        <v>3649</v>
      </c>
      <c r="C425" s="1207" t="s">
        <v>2094</v>
      </c>
      <c r="D425" s="1207" t="s">
        <v>3431</v>
      </c>
      <c r="E425" s="1208">
        <v>0</v>
      </c>
      <c r="F425" s="1209">
        <v>4.4562343289034951E-6</v>
      </c>
      <c r="G425" s="1210">
        <v>2.4122878397661517E-6</v>
      </c>
    </row>
    <row r="426" spans="2:7">
      <c r="B426" s="1207" t="s">
        <v>3621</v>
      </c>
      <c r="C426" s="1207" t="s">
        <v>2092</v>
      </c>
      <c r="D426" s="1207" t="s">
        <v>3431</v>
      </c>
      <c r="E426" s="1208">
        <v>0</v>
      </c>
      <c r="F426" s="1209">
        <v>4.4268845268849274E-6</v>
      </c>
      <c r="G426" s="1210">
        <v>5.3813689694801544E-6</v>
      </c>
    </row>
    <row r="427" spans="2:7">
      <c r="B427" s="1207" t="s">
        <v>3834</v>
      </c>
      <c r="C427" s="1207" t="s">
        <v>2074</v>
      </c>
      <c r="D427" s="1207" t="s">
        <v>991</v>
      </c>
      <c r="E427" s="1208">
        <v>3.7968202884435434E-5</v>
      </c>
      <c r="F427" s="1209">
        <v>4.4255340635560143E-6</v>
      </c>
      <c r="G427" s="1210">
        <v>1.9646592385666786E-8</v>
      </c>
    </row>
    <row r="428" spans="2:7">
      <c r="B428" s="1207" t="s">
        <v>4203</v>
      </c>
      <c r="C428" s="1207" t="s">
        <v>2724</v>
      </c>
      <c r="D428" s="1207" t="s">
        <v>991</v>
      </c>
      <c r="E428" s="1208">
        <v>0</v>
      </c>
      <c r="F428" s="1209">
        <v>4.4230879383942364E-6</v>
      </c>
      <c r="G428" s="1210">
        <v>5.0692590391849264E-8</v>
      </c>
    </row>
    <row r="429" spans="2:7">
      <c r="B429" s="1207" t="s">
        <v>4314</v>
      </c>
      <c r="C429" s="1207" t="s">
        <v>2429</v>
      </c>
      <c r="D429" s="1207" t="s">
        <v>991</v>
      </c>
      <c r="E429" s="1208">
        <v>0</v>
      </c>
      <c r="F429" s="1209">
        <v>4.4124403464122E-6</v>
      </c>
      <c r="G429" s="1210">
        <v>8.187710263922449E-7</v>
      </c>
    </row>
    <row r="430" spans="2:7">
      <c r="B430" s="1207" t="s">
        <v>4088</v>
      </c>
      <c r="C430" s="1207" t="s">
        <v>2700</v>
      </c>
      <c r="D430" s="1207" t="s">
        <v>991</v>
      </c>
      <c r="E430" s="1208">
        <v>0</v>
      </c>
      <c r="F430" s="1209">
        <v>4.3513289183037683E-6</v>
      </c>
      <c r="G430" s="1210">
        <v>7.7451826131422482E-5</v>
      </c>
    </row>
    <row r="431" spans="2:7">
      <c r="B431" s="1207" t="s">
        <v>4304</v>
      </c>
      <c r="C431" s="1207" t="s">
        <v>2421</v>
      </c>
      <c r="D431" s="1207" t="s">
        <v>991</v>
      </c>
      <c r="E431" s="1208">
        <v>0</v>
      </c>
      <c r="F431" s="1209">
        <v>4.3497116098891814E-6</v>
      </c>
      <c r="G431" s="1210">
        <v>1.5298507665191716E-6</v>
      </c>
    </row>
    <row r="432" spans="2:7">
      <c r="B432" s="1207" t="s">
        <v>3909</v>
      </c>
      <c r="C432" s="1207" t="s">
        <v>2183</v>
      </c>
      <c r="D432" s="1207" t="s">
        <v>991</v>
      </c>
      <c r="E432" s="1208">
        <v>0</v>
      </c>
      <c r="F432" s="1209">
        <v>4.3223666629636345E-6</v>
      </c>
      <c r="G432" s="1210">
        <v>5.427966028388935E-6</v>
      </c>
    </row>
    <row r="433" spans="2:7">
      <c r="B433" s="1207" t="s">
        <v>4243</v>
      </c>
      <c r="C433" s="1207" t="s">
        <v>2384</v>
      </c>
      <c r="D433" s="1207" t="s">
        <v>3431</v>
      </c>
      <c r="E433" s="1208">
        <v>0</v>
      </c>
      <c r="F433" s="1209">
        <v>4.2990610688995226E-6</v>
      </c>
      <c r="G433" s="1210">
        <v>8.9079312427615325E-4</v>
      </c>
    </row>
    <row r="434" spans="2:7">
      <c r="B434" s="1207" t="s">
        <v>4181</v>
      </c>
      <c r="C434" s="1207" t="s">
        <v>2346</v>
      </c>
      <c r="D434" s="1207" t="s">
        <v>991</v>
      </c>
      <c r="E434" s="1208">
        <v>0</v>
      </c>
      <c r="F434" s="1209">
        <v>4.1950274984248354E-6</v>
      </c>
      <c r="G434" s="1210">
        <v>3.0061738944042372E-6</v>
      </c>
    </row>
    <row r="435" spans="2:7">
      <c r="B435" s="1207" t="s">
        <v>4038</v>
      </c>
      <c r="C435" s="1207" t="s">
        <v>2269</v>
      </c>
      <c r="D435" s="1207" t="s">
        <v>991</v>
      </c>
      <c r="E435" s="1208">
        <v>0</v>
      </c>
      <c r="F435" s="1209">
        <v>4.1925424111767477E-6</v>
      </c>
      <c r="G435" s="1210">
        <v>1.3565013257434394E-6</v>
      </c>
    </row>
    <row r="436" spans="2:7">
      <c r="B436" s="1207" t="s">
        <v>3943</v>
      </c>
      <c r="C436" s="1207" t="s">
        <v>2209</v>
      </c>
      <c r="D436" s="1207" t="s">
        <v>991</v>
      </c>
      <c r="E436" s="1208">
        <v>0</v>
      </c>
      <c r="F436" s="1209">
        <v>4.1482471273217979E-6</v>
      </c>
      <c r="G436" s="1210">
        <v>2.4140940918472625E-7</v>
      </c>
    </row>
    <row r="437" spans="2:7">
      <c r="B437" s="1207" t="s">
        <v>4036</v>
      </c>
      <c r="C437" s="1207" t="s">
        <v>2678</v>
      </c>
      <c r="D437" s="1207" t="s">
        <v>3431</v>
      </c>
      <c r="E437" s="1208">
        <v>0</v>
      </c>
      <c r="F437" s="1209">
        <v>4.1321138853096931E-6</v>
      </c>
      <c r="G437" s="1210">
        <v>9.6328687185653927E-4</v>
      </c>
    </row>
    <row r="438" spans="2:7">
      <c r="B438" s="1207" t="s">
        <v>3885</v>
      </c>
      <c r="C438" s="1207" t="s">
        <v>2638</v>
      </c>
      <c r="D438" s="1207" t="s">
        <v>991</v>
      </c>
      <c r="E438" s="1208">
        <v>2.1440866102509833E-3</v>
      </c>
      <c r="F438" s="1209">
        <v>4.1113474768905956E-6</v>
      </c>
      <c r="G438" s="1210">
        <v>2.2801464622168573E-5</v>
      </c>
    </row>
    <row r="439" spans="2:7">
      <c r="B439" s="1207" t="s">
        <v>3943</v>
      </c>
      <c r="C439" s="1207" t="s">
        <v>2209</v>
      </c>
      <c r="D439" s="1207" t="s">
        <v>3431</v>
      </c>
      <c r="E439" s="1208">
        <v>0</v>
      </c>
      <c r="F439" s="1209">
        <v>4.0988614851415119E-6</v>
      </c>
      <c r="G439" s="1210">
        <v>1.1892463259720925E-7</v>
      </c>
    </row>
    <row r="440" spans="2:7">
      <c r="B440" s="1207" t="s">
        <v>3980</v>
      </c>
      <c r="C440" s="1207" t="s">
        <v>2235</v>
      </c>
      <c r="D440" s="1207" t="s">
        <v>991</v>
      </c>
      <c r="E440" s="1208">
        <v>0</v>
      </c>
      <c r="F440" s="1209">
        <v>4.0648446152578404E-6</v>
      </c>
      <c r="G440" s="1210">
        <v>4.6868900238977357E-5</v>
      </c>
    </row>
    <row r="441" spans="2:7">
      <c r="B441" s="1207" t="s">
        <v>3747</v>
      </c>
      <c r="C441" s="1207" t="s">
        <v>2618</v>
      </c>
      <c r="D441" s="1207" t="s">
        <v>991</v>
      </c>
      <c r="E441" s="1208">
        <v>0</v>
      </c>
      <c r="F441" s="1209">
        <v>4.0629952679237688E-6</v>
      </c>
      <c r="G441" s="1210">
        <v>4.0221457061023389E-4</v>
      </c>
    </row>
    <row r="442" spans="2:7">
      <c r="B442" s="1207" t="s">
        <v>4000</v>
      </c>
      <c r="C442" s="1207" t="s">
        <v>2663</v>
      </c>
      <c r="D442" s="1207" t="s">
        <v>991</v>
      </c>
      <c r="E442" s="1208">
        <v>0</v>
      </c>
      <c r="F442" s="1209">
        <v>3.9805640038274686E-6</v>
      </c>
      <c r="G442" s="1210">
        <v>1.1746956372956419E-5</v>
      </c>
    </row>
    <row r="443" spans="2:7">
      <c r="B443" s="1207" t="s">
        <v>4037</v>
      </c>
      <c r="C443" s="1207" t="s">
        <v>2679</v>
      </c>
      <c r="D443" s="1207" t="s">
        <v>991</v>
      </c>
      <c r="E443" s="1208">
        <v>0</v>
      </c>
      <c r="F443" s="1209">
        <v>3.9667090376493381E-6</v>
      </c>
      <c r="G443" s="1210">
        <v>6.4272682856051689E-4</v>
      </c>
    </row>
    <row r="444" spans="2:7">
      <c r="B444" s="1207" t="s">
        <v>4048</v>
      </c>
      <c r="C444" s="1207" t="s">
        <v>2276</v>
      </c>
      <c r="D444" s="1207" t="s">
        <v>991</v>
      </c>
      <c r="E444" s="1208">
        <v>9.8740767146899373E-4</v>
      </c>
      <c r="F444" s="1209">
        <v>3.9573516440571857E-6</v>
      </c>
      <c r="G444" s="1210">
        <v>1.807806157219291E-4</v>
      </c>
    </row>
    <row r="445" spans="2:7">
      <c r="B445" s="1207" t="s">
        <v>3913</v>
      </c>
      <c r="C445" s="1207" t="s">
        <v>2402</v>
      </c>
      <c r="D445" s="1207" t="s">
        <v>991</v>
      </c>
      <c r="E445" s="1208">
        <v>1.3465681874495748E-5</v>
      </c>
      <c r="F445" s="1209">
        <v>3.8728484434333836E-6</v>
      </c>
      <c r="G445" s="1210">
        <v>3.2202876898050727E-6</v>
      </c>
    </row>
    <row r="446" spans="2:7">
      <c r="B446" s="1207" t="s">
        <v>3991</v>
      </c>
      <c r="C446" s="1207" t="s">
        <v>2243</v>
      </c>
      <c r="D446" s="1207" t="s">
        <v>1000</v>
      </c>
      <c r="E446" s="1208">
        <v>0</v>
      </c>
      <c r="F446" s="1209">
        <v>3.8507994250105527E-6</v>
      </c>
      <c r="G446" s="1210">
        <v>7.1378726427629577E-5</v>
      </c>
    </row>
    <row r="447" spans="2:7">
      <c r="B447" s="1207" t="s">
        <v>3825</v>
      </c>
      <c r="C447" s="1207" t="s">
        <v>2154</v>
      </c>
      <c r="D447" s="1207" t="s">
        <v>1000</v>
      </c>
      <c r="E447" s="1208">
        <v>0</v>
      </c>
      <c r="F447" s="1209">
        <v>3.8507994250105527E-6</v>
      </c>
      <c r="G447" s="1210">
        <v>5.4531759283631808E-5</v>
      </c>
    </row>
    <row r="448" spans="2:7">
      <c r="B448" s="1207" t="s">
        <v>3975</v>
      </c>
      <c r="C448" s="1207" t="s">
        <v>2230</v>
      </c>
      <c r="D448" s="1207" t="s">
        <v>1000</v>
      </c>
      <c r="E448" s="1208">
        <v>0</v>
      </c>
      <c r="F448" s="1209">
        <v>3.8507994250105527E-6</v>
      </c>
      <c r="G448" s="1210">
        <v>1.6168371838887475E-5</v>
      </c>
    </row>
    <row r="449" spans="2:7">
      <c r="B449" s="1207" t="s">
        <v>3835</v>
      </c>
      <c r="C449" s="1207" t="s">
        <v>2633</v>
      </c>
      <c r="D449" s="1207" t="s">
        <v>1000</v>
      </c>
      <c r="E449" s="1208">
        <v>0</v>
      </c>
      <c r="F449" s="1209">
        <v>3.8237845472062556E-6</v>
      </c>
      <c r="G449" s="1210">
        <v>2.2902908442940615E-5</v>
      </c>
    </row>
    <row r="450" spans="2:7">
      <c r="B450" s="1207" t="s">
        <v>3927</v>
      </c>
      <c r="C450" s="1207" t="s">
        <v>2195</v>
      </c>
      <c r="D450" s="1207" t="s">
        <v>991</v>
      </c>
      <c r="E450" s="1208">
        <v>0</v>
      </c>
      <c r="F450" s="1209">
        <v>3.7259474730410061E-6</v>
      </c>
      <c r="G450" s="1210">
        <v>1.4496932665289672E-3</v>
      </c>
    </row>
    <row r="451" spans="2:7">
      <c r="B451" s="1207" t="s">
        <v>4188</v>
      </c>
      <c r="C451" s="1207" t="s">
        <v>2350</v>
      </c>
      <c r="D451" s="1207" t="s">
        <v>3431</v>
      </c>
      <c r="E451" s="1208">
        <v>0</v>
      </c>
      <c r="F451" s="1209">
        <v>3.6600089207450746E-6</v>
      </c>
      <c r="G451" s="1210">
        <v>3.05305238541352E-4</v>
      </c>
    </row>
    <row r="452" spans="2:7">
      <c r="B452" s="1207" t="s">
        <v>3780</v>
      </c>
      <c r="C452" s="1207" t="s">
        <v>2126</v>
      </c>
      <c r="D452" s="1207" t="s">
        <v>3431</v>
      </c>
      <c r="E452" s="1208">
        <v>3.8774081747004008E-5</v>
      </c>
      <c r="F452" s="1209">
        <v>3.637623645083643E-6</v>
      </c>
      <c r="G452" s="1210">
        <v>1.4603140505576044E-3</v>
      </c>
    </row>
    <row r="453" spans="2:7">
      <c r="B453" s="1207" t="s">
        <v>4368</v>
      </c>
      <c r="C453" s="1207" t="s">
        <v>2456</v>
      </c>
      <c r="D453" s="1207" t="s">
        <v>991</v>
      </c>
      <c r="E453" s="1208">
        <v>0</v>
      </c>
      <c r="F453" s="1209">
        <v>3.6125915568828788E-6</v>
      </c>
      <c r="G453" s="1210">
        <v>1.5009567120182955E-7</v>
      </c>
    </row>
    <row r="454" spans="2:7">
      <c r="B454" s="1207" t="s">
        <v>4335</v>
      </c>
      <c r="C454" s="1207" t="s">
        <v>2436</v>
      </c>
      <c r="D454" s="1207" t="s">
        <v>991</v>
      </c>
      <c r="E454" s="1208">
        <v>0</v>
      </c>
      <c r="F454" s="1209">
        <v>3.5191951087116726E-6</v>
      </c>
      <c r="G454" s="1210">
        <v>3.5437409472293224E-5</v>
      </c>
    </row>
    <row r="455" spans="2:7">
      <c r="B455" s="1207" t="s">
        <v>3598</v>
      </c>
      <c r="C455" s="1207" t="s">
        <v>2087</v>
      </c>
      <c r="D455" s="1207" t="s">
        <v>991</v>
      </c>
      <c r="E455" s="1208">
        <v>0</v>
      </c>
      <c r="F455" s="1209">
        <v>3.5074334445229131E-6</v>
      </c>
      <c r="G455" s="1210">
        <v>7.5087636412745282E-6</v>
      </c>
    </row>
    <row r="456" spans="2:7">
      <c r="B456" s="1207" t="s">
        <v>4204</v>
      </c>
      <c r="C456" s="1207" t="s">
        <v>2361</v>
      </c>
      <c r="D456" s="1207" t="s">
        <v>991</v>
      </c>
      <c r="E456" s="1208">
        <v>0</v>
      </c>
      <c r="F456" s="1209">
        <v>3.4158531399546901E-6</v>
      </c>
      <c r="G456" s="1210">
        <v>1.1521062514584719E-5</v>
      </c>
    </row>
    <row r="457" spans="2:7">
      <c r="B457" s="1207" t="s">
        <v>3833</v>
      </c>
      <c r="C457" s="1207" t="s">
        <v>2077</v>
      </c>
      <c r="D457" s="1207" t="s">
        <v>1000</v>
      </c>
      <c r="E457" s="1208">
        <v>1.4918447799150658E-6</v>
      </c>
      <c r="F457" s="1209">
        <v>3.4036914785068881E-6</v>
      </c>
      <c r="G457" s="1210">
        <v>3.6240580306538817E-5</v>
      </c>
    </row>
    <row r="458" spans="2:7">
      <c r="B458" s="1207" t="s">
        <v>4191</v>
      </c>
      <c r="C458" s="1207" t="s">
        <v>2104</v>
      </c>
      <c r="D458" s="1207" t="s">
        <v>1000</v>
      </c>
      <c r="E458" s="1208">
        <v>1.4999363058999449E-8</v>
      </c>
      <c r="F458" s="1209">
        <v>3.3820110203862993E-6</v>
      </c>
      <c r="G458" s="1210">
        <v>1.1283283063112256E-7</v>
      </c>
    </row>
    <row r="459" spans="2:7">
      <c r="B459" s="1207" t="s">
        <v>3741</v>
      </c>
      <c r="C459" s="1207" t="s">
        <v>2108</v>
      </c>
      <c r="D459" s="1207" t="s">
        <v>991</v>
      </c>
      <c r="E459" s="1208">
        <v>0</v>
      </c>
      <c r="F459" s="1209">
        <v>3.3743874535181889E-6</v>
      </c>
      <c r="G459" s="1210">
        <v>8.1291541581349361E-7</v>
      </c>
    </row>
    <row r="460" spans="2:7">
      <c r="B460" s="1207" t="s">
        <v>3910</v>
      </c>
      <c r="C460" s="1207" t="s">
        <v>2184</v>
      </c>
      <c r="D460" s="1207" t="s">
        <v>991</v>
      </c>
      <c r="E460" s="1208">
        <v>0</v>
      </c>
      <c r="F460" s="1209">
        <v>3.350451011749103E-6</v>
      </c>
      <c r="G460" s="1210">
        <v>7.3867281946763174E-7</v>
      </c>
    </row>
    <row r="461" spans="2:7">
      <c r="B461" s="1207" t="s">
        <v>3928</v>
      </c>
      <c r="C461" s="1207" t="s">
        <v>2196</v>
      </c>
      <c r="D461" s="1207" t="s">
        <v>991</v>
      </c>
      <c r="E461" s="1208">
        <v>0</v>
      </c>
      <c r="F461" s="1209">
        <v>3.2546210058089338E-6</v>
      </c>
      <c r="G461" s="1210">
        <v>1.1893187411435926E-5</v>
      </c>
    </row>
    <row r="462" spans="2:7">
      <c r="B462" s="1207" t="s">
        <v>3980</v>
      </c>
      <c r="C462" s="1207" t="s">
        <v>2235</v>
      </c>
      <c r="D462" s="1207" t="s">
        <v>3431</v>
      </c>
      <c r="E462" s="1208">
        <v>0</v>
      </c>
      <c r="F462" s="1209">
        <v>3.2468245543363982E-6</v>
      </c>
      <c r="G462" s="1210">
        <v>9.686650777691263E-5</v>
      </c>
    </row>
    <row r="463" spans="2:7">
      <c r="B463" s="1207" t="s">
        <v>3784</v>
      </c>
      <c r="C463" s="1207" t="s">
        <v>2127</v>
      </c>
      <c r="D463" s="1207" t="s">
        <v>3431</v>
      </c>
      <c r="E463" s="1208">
        <v>0</v>
      </c>
      <c r="F463" s="1209">
        <v>3.2148741714461754E-6</v>
      </c>
      <c r="G463" s="1210">
        <v>9.0509936586290033E-5</v>
      </c>
    </row>
    <row r="464" spans="2:7">
      <c r="B464" s="1207" t="s">
        <v>4084</v>
      </c>
      <c r="C464" s="1207" t="s">
        <v>2294</v>
      </c>
      <c r="D464" s="1207" t="s">
        <v>3431</v>
      </c>
      <c r="E464" s="1208">
        <v>0</v>
      </c>
      <c r="F464" s="1209">
        <v>3.2148741714461754E-6</v>
      </c>
      <c r="G464" s="1210">
        <v>9.0879136705227772E-7</v>
      </c>
    </row>
    <row r="465" spans="2:7">
      <c r="B465" s="1207" t="s">
        <v>3865</v>
      </c>
      <c r="C465" s="1207" t="s">
        <v>2169</v>
      </c>
      <c r="D465" s="1207" t="s">
        <v>3431</v>
      </c>
      <c r="E465" s="1208">
        <v>0</v>
      </c>
      <c r="F465" s="1209">
        <v>3.2148741714461754E-6</v>
      </c>
      <c r="G465" s="1210">
        <v>4.9545601103941144E-7</v>
      </c>
    </row>
    <row r="466" spans="2:7">
      <c r="B466" s="1207" t="s">
        <v>4217</v>
      </c>
      <c r="C466" s="1207" t="s">
        <v>2369</v>
      </c>
      <c r="D466" s="1207" t="s">
        <v>3431</v>
      </c>
      <c r="E466" s="1208">
        <v>0</v>
      </c>
      <c r="F466" s="1209">
        <v>3.2148741714461754E-6</v>
      </c>
      <c r="G466" s="1210">
        <v>4.5356762040223438E-9</v>
      </c>
    </row>
    <row r="467" spans="2:7">
      <c r="B467" s="1207" t="s">
        <v>4345</v>
      </c>
      <c r="C467" s="1207" t="s">
        <v>2443</v>
      </c>
      <c r="D467" s="1207" t="s">
        <v>3431</v>
      </c>
      <c r="E467" s="1208">
        <v>0</v>
      </c>
      <c r="F467" s="1209">
        <v>3.2148741714461754E-6</v>
      </c>
      <c r="G467" s="1210">
        <v>4.4505492051701657E-9</v>
      </c>
    </row>
    <row r="468" spans="2:7">
      <c r="B468" s="1207" t="s">
        <v>3956</v>
      </c>
      <c r="C468" s="1207" t="s">
        <v>2281</v>
      </c>
      <c r="D468" s="1207" t="s">
        <v>991</v>
      </c>
      <c r="E468" s="1208">
        <v>7.9265684625801123E-6</v>
      </c>
      <c r="F468" s="1209">
        <v>3.1989687886975618E-6</v>
      </c>
      <c r="G468" s="1210">
        <v>2.3193784209080055E-3</v>
      </c>
    </row>
    <row r="469" spans="2:7">
      <c r="B469" s="1207" t="s">
        <v>3940</v>
      </c>
      <c r="C469" s="1207" t="s">
        <v>2207</v>
      </c>
      <c r="D469" s="1207" t="s">
        <v>1000</v>
      </c>
      <c r="E469" s="1208">
        <v>0</v>
      </c>
      <c r="F469" s="1209">
        <v>3.1951073547097212E-6</v>
      </c>
      <c r="G469" s="1210">
        <v>1.94517506897636E-5</v>
      </c>
    </row>
    <row r="470" spans="2:7">
      <c r="B470" s="1207" t="s">
        <v>3738</v>
      </c>
      <c r="C470" s="1207" t="s">
        <v>2434</v>
      </c>
      <c r="D470" s="1207" t="s">
        <v>991</v>
      </c>
      <c r="E470" s="1208">
        <v>1.0245118474804824E-3</v>
      </c>
      <c r="F470" s="1209">
        <v>3.13247594725024E-6</v>
      </c>
      <c r="G470" s="1210">
        <v>1.9830475647474798E-7</v>
      </c>
    </row>
    <row r="471" spans="2:7">
      <c r="B471" s="1207" t="s">
        <v>4074</v>
      </c>
      <c r="C471" s="1207" t="s">
        <v>2695</v>
      </c>
      <c r="D471" s="1207" t="s">
        <v>3431</v>
      </c>
      <c r="E471" s="1208">
        <v>0</v>
      </c>
      <c r="F471" s="1209">
        <v>3.1294675000354239E-6</v>
      </c>
      <c r="G471" s="1210">
        <v>1.468690225035563E-4</v>
      </c>
    </row>
    <row r="472" spans="2:7">
      <c r="B472" s="1207" t="s">
        <v>3936</v>
      </c>
      <c r="C472" s="1207" t="s">
        <v>2203</v>
      </c>
      <c r="D472" s="1207" t="s">
        <v>991</v>
      </c>
      <c r="E472" s="1208">
        <v>0</v>
      </c>
      <c r="F472" s="1209">
        <v>3.1179329537707299E-6</v>
      </c>
      <c r="G472" s="1210">
        <v>1.1526238207592131E-7</v>
      </c>
    </row>
    <row r="473" spans="2:7">
      <c r="B473" s="1207" t="s">
        <v>3987</v>
      </c>
      <c r="C473" s="1207" t="s">
        <v>2660</v>
      </c>
      <c r="D473" s="1207" t="s">
        <v>1000</v>
      </c>
      <c r="E473" s="1208">
        <v>0</v>
      </c>
      <c r="F473" s="1209">
        <v>3.0978402830958506E-6</v>
      </c>
      <c r="G473" s="1210">
        <v>3.5875052413793427E-3</v>
      </c>
    </row>
    <row r="474" spans="2:7">
      <c r="B474" s="1207" t="s">
        <v>4087</v>
      </c>
      <c r="C474" s="1207" t="s">
        <v>2699</v>
      </c>
      <c r="D474" s="1207" t="s">
        <v>1000</v>
      </c>
      <c r="E474" s="1208">
        <v>0</v>
      </c>
      <c r="F474" s="1209">
        <v>3.0978402830958506E-6</v>
      </c>
      <c r="G474" s="1210">
        <v>3.5875052413793427E-3</v>
      </c>
    </row>
    <row r="475" spans="2:7">
      <c r="B475" s="1207" t="s">
        <v>4398</v>
      </c>
      <c r="C475" s="1207" t="s">
        <v>2470</v>
      </c>
      <c r="D475" s="1207" t="s">
        <v>1000</v>
      </c>
      <c r="E475" s="1208">
        <v>0</v>
      </c>
      <c r="F475" s="1209">
        <v>3.0978402830958506E-6</v>
      </c>
      <c r="G475" s="1210">
        <v>7.6512541698372311E-6</v>
      </c>
    </row>
    <row r="476" spans="2:7">
      <c r="B476" s="1207" t="s">
        <v>4158</v>
      </c>
      <c r="C476" s="1207" t="s">
        <v>2718</v>
      </c>
      <c r="D476" s="1207" t="s">
        <v>1000</v>
      </c>
      <c r="E476" s="1208">
        <v>0</v>
      </c>
      <c r="F476" s="1209">
        <v>3.0978402830958506E-6</v>
      </c>
      <c r="G476" s="1210">
        <v>2.2710068167020587E-6</v>
      </c>
    </row>
    <row r="477" spans="2:7">
      <c r="B477" s="1207" t="s">
        <v>4301</v>
      </c>
      <c r="C477" s="1207" t="s">
        <v>2745</v>
      </c>
      <c r="D477" s="1207" t="s">
        <v>991</v>
      </c>
      <c r="E477" s="1208">
        <v>4.6150704731096683E-4</v>
      </c>
      <c r="F477" s="1209">
        <v>3.0909555583787005E-6</v>
      </c>
      <c r="G477" s="1210">
        <v>6.2958870288652539E-4</v>
      </c>
    </row>
    <row r="478" spans="2:7">
      <c r="B478" s="1207" t="s">
        <v>3435</v>
      </c>
      <c r="C478" s="1207" t="s">
        <v>2072</v>
      </c>
      <c r="D478" s="1207" t="s">
        <v>991</v>
      </c>
      <c r="E478" s="1208">
        <v>0</v>
      </c>
      <c r="F478" s="1209">
        <v>3.0885576293407028E-6</v>
      </c>
      <c r="G478" s="1210">
        <v>1.2743610279602904E-5</v>
      </c>
    </row>
    <row r="479" spans="2:7">
      <c r="B479" s="1207" t="s">
        <v>4197</v>
      </c>
      <c r="C479" s="1207" t="s">
        <v>2358</v>
      </c>
      <c r="D479" s="1207" t="s">
        <v>3431</v>
      </c>
      <c r="E479" s="1208">
        <v>0</v>
      </c>
      <c r="F479" s="1209">
        <v>3.0849140438180544E-6</v>
      </c>
      <c r="G479" s="1210">
        <v>1.0847099494386204E-4</v>
      </c>
    </row>
    <row r="480" spans="2:7">
      <c r="B480" s="1207" t="s">
        <v>4262</v>
      </c>
      <c r="C480" s="1207" t="s">
        <v>2736</v>
      </c>
      <c r="D480" s="1207" t="s">
        <v>991</v>
      </c>
      <c r="E480" s="1208">
        <v>0</v>
      </c>
      <c r="F480" s="1209">
        <v>3.0784043405295867E-6</v>
      </c>
      <c r="G480" s="1210">
        <v>2.851517118452218E-6</v>
      </c>
    </row>
    <row r="481" spans="2:7">
      <c r="B481" s="1207" t="s">
        <v>3746</v>
      </c>
      <c r="C481" s="1207" t="s">
        <v>2112</v>
      </c>
      <c r="D481" s="1207" t="s">
        <v>991</v>
      </c>
      <c r="E481" s="1208">
        <v>0</v>
      </c>
      <c r="F481" s="1209">
        <v>3.0763597571756025E-6</v>
      </c>
      <c r="G481" s="1210">
        <v>4.7725211598318991E-4</v>
      </c>
    </row>
    <row r="482" spans="2:7">
      <c r="B482" s="1207" t="s">
        <v>3877</v>
      </c>
      <c r="C482" s="1207" t="s">
        <v>2175</v>
      </c>
      <c r="D482" s="1207" t="s">
        <v>1000</v>
      </c>
      <c r="E482" s="1208">
        <v>0</v>
      </c>
      <c r="F482" s="1209">
        <v>3.0752249494937808E-6</v>
      </c>
      <c r="G482" s="1210">
        <v>8.8229965103036562E-5</v>
      </c>
    </row>
    <row r="483" spans="2:7">
      <c r="B483" s="1207" t="s">
        <v>4293</v>
      </c>
      <c r="C483" s="1207" t="s">
        <v>2414</v>
      </c>
      <c r="D483" s="1207" t="s">
        <v>1000</v>
      </c>
      <c r="E483" s="1208">
        <v>0</v>
      </c>
      <c r="F483" s="1209">
        <v>3.0411488190725185E-6</v>
      </c>
      <c r="G483" s="1210">
        <v>1.5067461564807733E-4</v>
      </c>
    </row>
    <row r="484" spans="2:7">
      <c r="B484" s="1207" t="s">
        <v>3965</v>
      </c>
      <c r="C484" s="1207" t="s">
        <v>2225</v>
      </c>
      <c r="D484" s="1207" t="s">
        <v>991</v>
      </c>
      <c r="E484" s="1208">
        <v>0</v>
      </c>
      <c r="F484" s="1209">
        <v>3.0098766919897275E-6</v>
      </c>
      <c r="G484" s="1210">
        <v>3.6368335927658454E-5</v>
      </c>
    </row>
    <row r="485" spans="2:7">
      <c r="B485" s="1207" t="s">
        <v>4116</v>
      </c>
      <c r="C485" s="1207" t="s">
        <v>2302</v>
      </c>
      <c r="D485" s="1207" t="s">
        <v>1000</v>
      </c>
      <c r="E485" s="1208">
        <v>0</v>
      </c>
      <c r="F485" s="1209">
        <v>2.9953088394926008E-6</v>
      </c>
      <c r="G485" s="1210">
        <v>4.2608216219119677E-6</v>
      </c>
    </row>
    <row r="486" spans="2:7">
      <c r="B486" s="1207" t="s">
        <v>3941</v>
      </c>
      <c r="C486" s="1207" t="s">
        <v>2208</v>
      </c>
      <c r="D486" s="1207" t="s">
        <v>991</v>
      </c>
      <c r="E486" s="1208">
        <v>0</v>
      </c>
      <c r="F486" s="1209">
        <v>2.991704120644486E-6</v>
      </c>
      <c r="G486" s="1210">
        <v>8.8364757968404619E-8</v>
      </c>
    </row>
    <row r="487" spans="2:7">
      <c r="B487" s="1207" t="s">
        <v>4166</v>
      </c>
      <c r="C487" s="1207" t="s">
        <v>2338</v>
      </c>
      <c r="D487" s="1207" t="s">
        <v>991</v>
      </c>
      <c r="E487" s="1208">
        <v>0</v>
      </c>
      <c r="F487" s="1209">
        <v>2.991704120644486E-6</v>
      </c>
      <c r="G487" s="1210">
        <v>1.2384874232716665E-8</v>
      </c>
    </row>
    <row r="488" spans="2:7">
      <c r="B488" s="1207" t="s">
        <v>3786</v>
      </c>
      <c r="C488" s="1207" t="s">
        <v>2129</v>
      </c>
      <c r="D488" s="1207" t="s">
        <v>991</v>
      </c>
      <c r="E488" s="1208">
        <v>0</v>
      </c>
      <c r="F488" s="1209">
        <v>2.991704120644486E-6</v>
      </c>
      <c r="G488" s="1210">
        <v>8.2165488710753173E-9</v>
      </c>
    </row>
    <row r="489" spans="2:7">
      <c r="B489" s="1207" t="s">
        <v>3995</v>
      </c>
      <c r="C489" s="1207" t="s">
        <v>2247</v>
      </c>
      <c r="D489" s="1207" t="s">
        <v>3431</v>
      </c>
      <c r="E489" s="1208">
        <v>0</v>
      </c>
      <c r="F489" s="1209">
        <v>2.9386659768806853E-6</v>
      </c>
      <c r="G489" s="1210">
        <v>1.6093960613230626E-6</v>
      </c>
    </row>
    <row r="490" spans="2:7">
      <c r="B490" s="1207" t="s">
        <v>4192</v>
      </c>
      <c r="C490" s="1207" t="s">
        <v>2353</v>
      </c>
      <c r="D490" s="1207" t="s">
        <v>991</v>
      </c>
      <c r="E490" s="1208">
        <v>0</v>
      </c>
      <c r="F490" s="1209">
        <v>2.9276718662607288E-6</v>
      </c>
      <c r="G490" s="1210">
        <v>3.148772942047853E-7</v>
      </c>
    </row>
    <row r="491" spans="2:7">
      <c r="B491" s="1207" t="s">
        <v>4004</v>
      </c>
      <c r="C491" s="1207" t="s">
        <v>2664</v>
      </c>
      <c r="D491" s="1207" t="s">
        <v>991</v>
      </c>
      <c r="E491" s="1208">
        <v>0</v>
      </c>
      <c r="F491" s="1209">
        <v>2.8781974439599505E-6</v>
      </c>
      <c r="G491" s="1210">
        <v>2.2368542370930706E-8</v>
      </c>
    </row>
    <row r="492" spans="2:7">
      <c r="B492" s="1207" t="s">
        <v>3485</v>
      </c>
      <c r="C492" s="1207" t="s">
        <v>2137</v>
      </c>
      <c r="D492" s="1207" t="s">
        <v>1000</v>
      </c>
      <c r="E492" s="1208">
        <v>3.5292636937669098E-5</v>
      </c>
      <c r="F492" s="1209">
        <v>2.8707791083288442E-6</v>
      </c>
      <c r="G492" s="1210">
        <v>5.9090830398468302E-5</v>
      </c>
    </row>
    <row r="493" spans="2:7">
      <c r="B493" s="1207" t="s">
        <v>3902</v>
      </c>
      <c r="C493" s="1207" t="s">
        <v>2642</v>
      </c>
      <c r="D493" s="1207" t="s">
        <v>1000</v>
      </c>
      <c r="E493" s="1208">
        <v>0</v>
      </c>
      <c r="F493" s="1209">
        <v>2.8687256762813701E-6</v>
      </c>
      <c r="G493" s="1210">
        <v>3.3221752767234273E-3</v>
      </c>
    </row>
    <row r="494" spans="2:7">
      <c r="B494" s="1207" t="s">
        <v>4235</v>
      </c>
      <c r="C494" s="1207" t="s">
        <v>2377</v>
      </c>
      <c r="D494" s="1207" t="s">
        <v>1000</v>
      </c>
      <c r="E494" s="1208">
        <v>0</v>
      </c>
      <c r="F494" s="1209">
        <v>2.8687256762813701E-6</v>
      </c>
      <c r="G494" s="1210">
        <v>4.5588231495557091E-4</v>
      </c>
    </row>
    <row r="495" spans="2:7">
      <c r="B495" s="1207" t="s">
        <v>4240</v>
      </c>
      <c r="C495" s="1207" t="s">
        <v>2382</v>
      </c>
      <c r="D495" s="1207" t="s">
        <v>991</v>
      </c>
      <c r="E495" s="1208">
        <v>0</v>
      </c>
      <c r="F495" s="1209">
        <v>2.8283621137508896E-6</v>
      </c>
      <c r="G495" s="1210">
        <v>7.1150496482176478E-7</v>
      </c>
    </row>
    <row r="496" spans="2:7">
      <c r="B496" s="1207" t="s">
        <v>3966</v>
      </c>
      <c r="C496" s="1207" t="s">
        <v>2655</v>
      </c>
      <c r="D496" s="1207" t="s">
        <v>1000</v>
      </c>
      <c r="E496" s="1208">
        <v>0</v>
      </c>
      <c r="F496" s="1209">
        <v>2.8204783069697589E-6</v>
      </c>
      <c r="G496" s="1210">
        <v>1.8341214620904177E-4</v>
      </c>
    </row>
    <row r="497" spans="2:7">
      <c r="B497" s="1207" t="s">
        <v>3976</v>
      </c>
      <c r="C497" s="1207" t="s">
        <v>2231</v>
      </c>
      <c r="D497" s="1207" t="s">
        <v>991</v>
      </c>
      <c r="E497" s="1208">
        <v>0</v>
      </c>
      <c r="F497" s="1209">
        <v>2.7966494536775325E-6</v>
      </c>
      <c r="G497" s="1210">
        <v>8.8607887675341883E-5</v>
      </c>
    </row>
    <row r="498" spans="2:7">
      <c r="B498" s="1207" t="s">
        <v>4091</v>
      </c>
      <c r="C498" s="1207" t="s">
        <v>2172</v>
      </c>
      <c r="D498" s="1207" t="s">
        <v>991</v>
      </c>
      <c r="E498" s="1208">
        <v>1.1449152066757027E-6</v>
      </c>
      <c r="F498" s="1209">
        <v>2.7924667479088788E-6</v>
      </c>
      <c r="G498" s="1210">
        <v>5.0328323251745894E-4</v>
      </c>
    </row>
    <row r="499" spans="2:7">
      <c r="B499" s="1207" t="s">
        <v>3757</v>
      </c>
      <c r="C499" s="1207" t="s">
        <v>2621</v>
      </c>
      <c r="D499" s="1207" t="s">
        <v>3431</v>
      </c>
      <c r="E499" s="1208">
        <v>0</v>
      </c>
      <c r="F499" s="1209">
        <v>2.7666350915078465E-6</v>
      </c>
      <c r="G499" s="1210">
        <v>1.2984093667986504E-4</v>
      </c>
    </row>
    <row r="500" spans="2:7">
      <c r="B500" s="1207" t="s">
        <v>4346</v>
      </c>
      <c r="C500" s="1207" t="s">
        <v>2444</v>
      </c>
      <c r="D500" s="1207" t="s">
        <v>3431</v>
      </c>
      <c r="E500" s="1208">
        <v>0</v>
      </c>
      <c r="F500" s="1209">
        <v>2.7666350915078465E-6</v>
      </c>
      <c r="G500" s="1210">
        <v>1.0109970985097235E-7</v>
      </c>
    </row>
    <row r="501" spans="2:7">
      <c r="B501" s="1207" t="s">
        <v>4343</v>
      </c>
      <c r="C501" s="1207" t="s">
        <v>2441</v>
      </c>
      <c r="D501" s="1207" t="s">
        <v>3431</v>
      </c>
      <c r="E501" s="1208">
        <v>0</v>
      </c>
      <c r="F501" s="1209">
        <v>2.7135421656696015E-6</v>
      </c>
      <c r="G501" s="1210">
        <v>3.192287983428647E-4</v>
      </c>
    </row>
    <row r="502" spans="2:7">
      <c r="B502" s="1207" t="s">
        <v>3953</v>
      </c>
      <c r="C502" s="1207" t="s">
        <v>2652</v>
      </c>
      <c r="D502" s="1207" t="s">
        <v>3431</v>
      </c>
      <c r="E502" s="1208">
        <v>0</v>
      </c>
      <c r="F502" s="1209">
        <v>2.6687819390820224E-6</v>
      </c>
      <c r="G502" s="1210">
        <v>5.2686715892242933E-7</v>
      </c>
    </row>
    <row r="503" spans="2:7">
      <c r="B503" s="1207" t="s">
        <v>4181</v>
      </c>
      <c r="C503" s="1207" t="s">
        <v>2346</v>
      </c>
      <c r="D503" s="1207" t="s">
        <v>3431</v>
      </c>
      <c r="E503" s="1208">
        <v>0</v>
      </c>
      <c r="F503" s="1209">
        <v>2.653194071653356E-6</v>
      </c>
      <c r="G503" s="1210">
        <v>1.8228491942688367E-5</v>
      </c>
    </row>
    <row r="504" spans="2:7">
      <c r="B504" s="1207" t="s">
        <v>3838</v>
      </c>
      <c r="C504" s="1207" t="s">
        <v>2073</v>
      </c>
      <c r="D504" s="1207" t="s">
        <v>991</v>
      </c>
      <c r="E504" s="1208">
        <v>3.1667409659482098E-5</v>
      </c>
      <c r="F504" s="1209">
        <v>2.647774859124808E-6</v>
      </c>
      <c r="G504" s="1210">
        <v>8.4589493195620931E-7</v>
      </c>
    </row>
    <row r="505" spans="2:7">
      <c r="B505" s="1207" t="s">
        <v>4422</v>
      </c>
      <c r="C505" s="1207" t="s">
        <v>2198</v>
      </c>
      <c r="D505" s="1207" t="s">
        <v>991</v>
      </c>
      <c r="E505" s="1208">
        <v>0</v>
      </c>
      <c r="F505" s="1209">
        <v>2.6423513787074685E-6</v>
      </c>
      <c r="G505" s="1210">
        <v>9.59526432864459E-6</v>
      </c>
    </row>
    <row r="506" spans="2:7">
      <c r="B506" s="1207" t="s">
        <v>4193</v>
      </c>
      <c r="C506" s="1207" t="s">
        <v>2722</v>
      </c>
      <c r="D506" s="1207" t="s">
        <v>1000</v>
      </c>
      <c r="E506" s="1208">
        <v>0</v>
      </c>
      <c r="F506" s="1209">
        <v>2.6004664983894981E-6</v>
      </c>
      <c r="G506" s="1210">
        <v>3.0115132932807421E-3</v>
      </c>
    </row>
    <row r="507" spans="2:7">
      <c r="B507" s="1207" t="s">
        <v>4044</v>
      </c>
      <c r="C507" s="1207" t="s">
        <v>2273</v>
      </c>
      <c r="D507" s="1207" t="s">
        <v>1000</v>
      </c>
      <c r="E507" s="1208">
        <v>0</v>
      </c>
      <c r="F507" s="1209">
        <v>2.6004664983894981E-6</v>
      </c>
      <c r="G507" s="1210">
        <v>7.3028755215899434E-4</v>
      </c>
    </row>
    <row r="508" spans="2:7">
      <c r="B508" s="1207" t="s">
        <v>3539</v>
      </c>
      <c r="C508" s="1207" t="s">
        <v>2083</v>
      </c>
      <c r="D508" s="1207" t="s">
        <v>1000</v>
      </c>
      <c r="E508" s="1208">
        <v>0</v>
      </c>
      <c r="F508" s="1209">
        <v>2.6004664983894981E-6</v>
      </c>
      <c r="G508" s="1210">
        <v>6.3916282880351697E-6</v>
      </c>
    </row>
    <row r="509" spans="2:7">
      <c r="B509" s="1207" t="s">
        <v>3769</v>
      </c>
      <c r="C509" s="1207" t="s">
        <v>2186</v>
      </c>
      <c r="D509" s="1207" t="s">
        <v>1000</v>
      </c>
      <c r="E509" s="1208">
        <v>4.8095546163909169E-6</v>
      </c>
      <c r="F509" s="1209">
        <v>2.597606046846036E-6</v>
      </c>
      <c r="G509" s="1210">
        <v>1.5977738491061288E-5</v>
      </c>
    </row>
    <row r="510" spans="2:7">
      <c r="B510" s="1207" t="s">
        <v>4396</v>
      </c>
      <c r="C510" s="1207" t="s">
        <v>2469</v>
      </c>
      <c r="D510" s="1207" t="s">
        <v>1000</v>
      </c>
      <c r="E510" s="1208">
        <v>0</v>
      </c>
      <c r="F510" s="1209">
        <v>2.597606046846036E-6</v>
      </c>
      <c r="G510" s="1210">
        <v>2.8046745416050999E-6</v>
      </c>
    </row>
    <row r="511" spans="2:7">
      <c r="B511" s="1207" t="s">
        <v>4349</v>
      </c>
      <c r="C511" s="1207" t="s">
        <v>2447</v>
      </c>
      <c r="D511" s="1207" t="s">
        <v>1000</v>
      </c>
      <c r="E511" s="1208">
        <v>0</v>
      </c>
      <c r="F511" s="1209">
        <v>2.597606046846036E-6</v>
      </c>
      <c r="G511" s="1210">
        <v>5.599490430936927E-7</v>
      </c>
    </row>
    <row r="512" spans="2:7">
      <c r="B512" s="1207" t="s">
        <v>3486</v>
      </c>
      <c r="C512" s="1207" t="s">
        <v>2079</v>
      </c>
      <c r="D512" s="1207" t="s">
        <v>991</v>
      </c>
      <c r="E512" s="1208">
        <v>0</v>
      </c>
      <c r="F512" s="1209">
        <v>2.5826901792220077E-6</v>
      </c>
      <c r="G512" s="1210">
        <v>4.1818830958421641E-6</v>
      </c>
    </row>
    <row r="513" spans="2:7">
      <c r="B513" s="1207" t="s">
        <v>4335</v>
      </c>
      <c r="C513" s="1207" t="s">
        <v>2436</v>
      </c>
      <c r="D513" s="1207" t="s">
        <v>3431</v>
      </c>
      <c r="E513" s="1208">
        <v>0</v>
      </c>
      <c r="F513" s="1209">
        <v>2.5764703515076636E-6</v>
      </c>
      <c r="G513" s="1210">
        <v>8.4347345501398918E-5</v>
      </c>
    </row>
    <row r="514" spans="2:7">
      <c r="B514" s="1207" t="s">
        <v>4283</v>
      </c>
      <c r="C514" s="1207" t="s">
        <v>2408</v>
      </c>
      <c r="D514" s="1207" t="s">
        <v>3431</v>
      </c>
      <c r="E514" s="1208">
        <v>0</v>
      </c>
      <c r="F514" s="1209">
        <v>2.5694616141963101E-6</v>
      </c>
      <c r="G514" s="1210">
        <v>1.0152940556278214E-4</v>
      </c>
    </row>
    <row r="515" spans="2:7">
      <c r="B515" s="1207" t="s">
        <v>3821</v>
      </c>
      <c r="C515" s="1207" t="s">
        <v>2120</v>
      </c>
      <c r="D515" s="1207" t="s">
        <v>3431</v>
      </c>
      <c r="E515" s="1208">
        <v>2.3251516262226228E-5</v>
      </c>
      <c r="F515" s="1209">
        <v>2.5689008108732506E-6</v>
      </c>
      <c r="G515" s="1210">
        <v>2.2708016995371148E-5</v>
      </c>
    </row>
    <row r="516" spans="2:7">
      <c r="B516" s="1207" t="s">
        <v>3707</v>
      </c>
      <c r="C516" s="1207" t="s">
        <v>2098</v>
      </c>
      <c r="D516" s="1207" t="s">
        <v>991</v>
      </c>
      <c r="E516" s="1208">
        <v>0</v>
      </c>
      <c r="F516" s="1209">
        <v>2.5322799867009104E-6</v>
      </c>
      <c r="G516" s="1210">
        <v>9.5525049354997476E-7</v>
      </c>
    </row>
    <row r="517" spans="2:7">
      <c r="B517" s="1207" t="s">
        <v>4033</v>
      </c>
      <c r="C517" s="1207" t="s">
        <v>2675</v>
      </c>
      <c r="D517" s="1207" t="s">
        <v>1000</v>
      </c>
      <c r="E517" s="1208">
        <v>0</v>
      </c>
      <c r="F517" s="1209">
        <v>2.4908389295251443E-6</v>
      </c>
      <c r="G517" s="1210">
        <v>2.8845572716786503E-3</v>
      </c>
    </row>
    <row r="518" spans="2:7">
      <c r="B518" s="1207" t="s">
        <v>4278</v>
      </c>
      <c r="C518" s="1207" t="s">
        <v>2741</v>
      </c>
      <c r="D518" s="1207" t="s">
        <v>991</v>
      </c>
      <c r="E518" s="1208">
        <v>0</v>
      </c>
      <c r="F518" s="1209">
        <v>2.4865605443556095E-6</v>
      </c>
      <c r="G518" s="1210">
        <v>5.2294541517251696E-8</v>
      </c>
    </row>
    <row r="519" spans="2:7">
      <c r="B519" s="1207" t="s">
        <v>4343</v>
      </c>
      <c r="C519" s="1207" t="s">
        <v>2441</v>
      </c>
      <c r="D519" s="1207" t="s">
        <v>991</v>
      </c>
      <c r="E519" s="1208">
        <v>0</v>
      </c>
      <c r="F519" s="1209">
        <v>2.4851702705858024E-6</v>
      </c>
      <c r="G519" s="1210">
        <v>3.0546677217748407E-4</v>
      </c>
    </row>
    <row r="520" spans="2:7">
      <c r="B520" s="1207" t="s">
        <v>4073</v>
      </c>
      <c r="C520" s="1207" t="s">
        <v>2291</v>
      </c>
      <c r="D520" s="1207" t="s">
        <v>991</v>
      </c>
      <c r="E520" s="1208">
        <v>0</v>
      </c>
      <c r="F520" s="1209">
        <v>2.4412090427193529E-6</v>
      </c>
      <c r="G520" s="1210">
        <v>7.6071619931033205E-6</v>
      </c>
    </row>
    <row r="521" spans="2:7">
      <c r="B521" s="1207" t="s">
        <v>4227</v>
      </c>
      <c r="C521" s="1207" t="s">
        <v>2372</v>
      </c>
      <c r="D521" s="1207" t="s">
        <v>1000</v>
      </c>
      <c r="E521" s="1208">
        <v>0</v>
      </c>
      <c r="F521" s="1209">
        <v>2.4352163059466234E-6</v>
      </c>
      <c r="G521" s="1210">
        <v>7.0348445517595221E-6</v>
      </c>
    </row>
    <row r="522" spans="2:7">
      <c r="B522" s="1207" t="s">
        <v>4017</v>
      </c>
      <c r="C522" s="1207" t="s">
        <v>2669</v>
      </c>
      <c r="D522" s="1207" t="s">
        <v>3431</v>
      </c>
      <c r="E522" s="1208">
        <v>0</v>
      </c>
      <c r="F522" s="1209">
        <v>2.4242841424766988E-6</v>
      </c>
      <c r="G522" s="1210">
        <v>1.1377406612223818E-4</v>
      </c>
    </row>
    <row r="523" spans="2:7">
      <c r="B523" s="1207" t="s">
        <v>4069</v>
      </c>
      <c r="C523" s="1207" t="s">
        <v>2694</v>
      </c>
      <c r="D523" s="1207" t="s">
        <v>3431</v>
      </c>
      <c r="E523" s="1208">
        <v>0</v>
      </c>
      <c r="F523" s="1209">
        <v>2.4242841424766988E-6</v>
      </c>
      <c r="G523" s="1210">
        <v>1.1377406612223818E-4</v>
      </c>
    </row>
    <row r="524" spans="2:7">
      <c r="B524" s="1207" t="s">
        <v>4063</v>
      </c>
      <c r="C524" s="1207" t="s">
        <v>2692</v>
      </c>
      <c r="D524" s="1207" t="s">
        <v>3431</v>
      </c>
      <c r="E524" s="1208">
        <v>0</v>
      </c>
      <c r="F524" s="1209">
        <v>2.4242841424766988E-6</v>
      </c>
      <c r="G524" s="1210">
        <v>1.9370818156223548E-7</v>
      </c>
    </row>
    <row r="525" spans="2:7">
      <c r="B525" s="1207" t="s">
        <v>4020</v>
      </c>
      <c r="C525" s="1207" t="s">
        <v>2259</v>
      </c>
      <c r="D525" s="1207" t="s">
        <v>3431</v>
      </c>
      <c r="E525" s="1208">
        <v>0</v>
      </c>
      <c r="F525" s="1209">
        <v>2.4242841424766988E-6</v>
      </c>
      <c r="G525" s="1210">
        <v>1.3755730879417475E-7</v>
      </c>
    </row>
    <row r="526" spans="2:7">
      <c r="B526" s="1207" t="s">
        <v>3824</v>
      </c>
      <c r="C526" s="1207" t="s">
        <v>2153</v>
      </c>
      <c r="D526" s="1207" t="s">
        <v>3431</v>
      </c>
      <c r="E526" s="1208">
        <v>0</v>
      </c>
      <c r="F526" s="1209">
        <v>2.4242841424766988E-6</v>
      </c>
      <c r="G526" s="1210">
        <v>3.6688577768540633E-8</v>
      </c>
    </row>
    <row r="527" spans="2:7">
      <c r="B527" s="1207" t="s">
        <v>4358</v>
      </c>
      <c r="C527" s="1207" t="s">
        <v>2756</v>
      </c>
      <c r="D527" s="1207" t="s">
        <v>1000</v>
      </c>
      <c r="E527" s="1208">
        <v>0</v>
      </c>
      <c r="F527" s="1209">
        <v>2.3961435443587115E-6</v>
      </c>
      <c r="G527" s="1210">
        <v>1.1946233351889331E-5</v>
      </c>
    </row>
    <row r="528" spans="2:7">
      <c r="B528" s="1207" t="s">
        <v>3890</v>
      </c>
      <c r="C528" s="1207" t="s">
        <v>2639</v>
      </c>
      <c r="D528" s="1207" t="s">
        <v>991</v>
      </c>
      <c r="E528" s="1208">
        <v>0</v>
      </c>
      <c r="F528" s="1209">
        <v>2.3808563323780816E-6</v>
      </c>
      <c r="G528" s="1210">
        <v>1.1962135548375354E-7</v>
      </c>
    </row>
    <row r="529" spans="2:7">
      <c r="B529" s="1207" t="s">
        <v>3995</v>
      </c>
      <c r="C529" s="1207" t="s">
        <v>2247</v>
      </c>
      <c r="D529" s="1207" t="s">
        <v>1000</v>
      </c>
      <c r="E529" s="1208">
        <v>0</v>
      </c>
      <c r="F529" s="1209">
        <v>2.3449614748141437E-6</v>
      </c>
      <c r="G529" s="1210">
        <v>1.8486904812094964E-5</v>
      </c>
    </row>
    <row r="530" spans="2:7">
      <c r="B530" s="1207" t="s">
        <v>3872</v>
      </c>
      <c r="C530" s="1207" t="s">
        <v>2335</v>
      </c>
      <c r="D530" s="1207" t="s">
        <v>3431</v>
      </c>
      <c r="E530" s="1208">
        <v>1.5557599603795025E-5</v>
      </c>
      <c r="F530" s="1209">
        <v>2.3274632977934072E-6</v>
      </c>
      <c r="G530" s="1210">
        <v>8.6074429302639729E-4</v>
      </c>
    </row>
    <row r="531" spans="2:7">
      <c r="B531" s="1207" t="s">
        <v>4409</v>
      </c>
      <c r="C531" s="1207" t="s">
        <v>2476</v>
      </c>
      <c r="D531" s="1207" t="s">
        <v>3431</v>
      </c>
      <c r="E531" s="1208">
        <v>0</v>
      </c>
      <c r="F531" s="1209">
        <v>2.3007412849108735E-6</v>
      </c>
      <c r="G531" s="1210">
        <v>9.1708978744015271E-7</v>
      </c>
    </row>
    <row r="532" spans="2:7">
      <c r="B532" s="1207" t="s">
        <v>4073</v>
      </c>
      <c r="C532" s="1207" t="s">
        <v>2291</v>
      </c>
      <c r="D532" s="1207" t="s">
        <v>3431</v>
      </c>
      <c r="E532" s="1208">
        <v>0</v>
      </c>
      <c r="F532" s="1209">
        <v>2.2386119083679046E-6</v>
      </c>
      <c r="G532" s="1210">
        <v>2.0146266018544376E-4</v>
      </c>
    </row>
    <row r="533" spans="2:7">
      <c r="B533" s="1207" t="s">
        <v>3571</v>
      </c>
      <c r="C533" s="1207" t="s">
        <v>2085</v>
      </c>
      <c r="D533" s="1207" t="s">
        <v>991</v>
      </c>
      <c r="E533" s="1208">
        <v>0</v>
      </c>
      <c r="F533" s="1209">
        <v>2.2373832342003647E-6</v>
      </c>
      <c r="G533" s="1210">
        <v>2.3818033673162277E-6</v>
      </c>
    </row>
    <row r="534" spans="2:7">
      <c r="B534" s="1207" t="s">
        <v>3813</v>
      </c>
      <c r="C534" s="1207" t="s">
        <v>2628</v>
      </c>
      <c r="D534" s="1207" t="s">
        <v>1000</v>
      </c>
      <c r="E534" s="1208">
        <v>0</v>
      </c>
      <c r="F534" s="1209">
        <v>2.1853781658339651E-6</v>
      </c>
      <c r="G534" s="1210">
        <v>2.5308133757271458E-3</v>
      </c>
    </row>
    <row r="535" spans="2:7">
      <c r="B535" s="1207" t="s">
        <v>4165</v>
      </c>
      <c r="C535" s="1207" t="s">
        <v>2337</v>
      </c>
      <c r="D535" s="1207" t="s">
        <v>3431</v>
      </c>
      <c r="E535" s="1208">
        <v>0</v>
      </c>
      <c r="F535" s="1209">
        <v>2.1842299019774918E-6</v>
      </c>
      <c r="G535" s="1210">
        <v>2.5620012976450155E-4</v>
      </c>
    </row>
    <row r="536" spans="2:7">
      <c r="B536" s="1207" t="s">
        <v>4303</v>
      </c>
      <c r="C536" s="1207" t="s">
        <v>2420</v>
      </c>
      <c r="D536" s="1207" t="s">
        <v>1000</v>
      </c>
      <c r="E536" s="1208">
        <v>0</v>
      </c>
      <c r="F536" s="1209">
        <v>2.1159187411841094E-6</v>
      </c>
      <c r="G536" s="1210">
        <v>3.0861806005084503E-6</v>
      </c>
    </row>
    <row r="537" spans="2:7">
      <c r="B537" s="1207" t="s">
        <v>4306</v>
      </c>
      <c r="C537" s="1207" t="s">
        <v>2423</v>
      </c>
      <c r="D537" s="1207" t="s">
        <v>991</v>
      </c>
      <c r="E537" s="1208">
        <v>0</v>
      </c>
      <c r="F537" s="1209">
        <v>2.1091438086032433E-6</v>
      </c>
      <c r="G537" s="1210">
        <v>1.6400396711015859E-6</v>
      </c>
    </row>
    <row r="538" spans="2:7">
      <c r="B538" s="1207" t="s">
        <v>4107</v>
      </c>
      <c r="C538" s="1207" t="s">
        <v>2704</v>
      </c>
      <c r="D538" s="1207" t="s">
        <v>3431</v>
      </c>
      <c r="E538" s="1208">
        <v>0</v>
      </c>
      <c r="F538" s="1209">
        <v>2.0904379261085884E-6</v>
      </c>
      <c r="G538" s="1210">
        <v>9.8106331127725336E-5</v>
      </c>
    </row>
    <row r="539" spans="2:7">
      <c r="B539" s="1207" t="s">
        <v>3854</v>
      </c>
      <c r="C539" s="1207" t="s">
        <v>0</v>
      </c>
      <c r="D539" s="1207" t="s">
        <v>991</v>
      </c>
      <c r="E539" s="1208">
        <v>0</v>
      </c>
      <c r="F539" s="1209">
        <v>2.0833498420194832E-6</v>
      </c>
      <c r="G539" s="1210">
        <v>0</v>
      </c>
    </row>
    <row r="540" spans="2:7">
      <c r="B540" s="1207" t="s">
        <v>3587</v>
      </c>
      <c r="C540" s="1207" t="s">
        <v>2086</v>
      </c>
      <c r="D540" s="1207" t="s">
        <v>991</v>
      </c>
      <c r="E540" s="1208">
        <v>0</v>
      </c>
      <c r="F540" s="1209">
        <v>2.0705187111677974E-6</v>
      </c>
      <c r="G540" s="1210">
        <v>4.2988914703362399E-5</v>
      </c>
    </row>
    <row r="541" spans="2:7">
      <c r="B541" s="1207" t="s">
        <v>3719</v>
      </c>
      <c r="C541" s="1207" t="s">
        <v>2100</v>
      </c>
      <c r="D541" s="1207" t="s">
        <v>3431</v>
      </c>
      <c r="E541" s="1208">
        <v>0</v>
      </c>
      <c r="F541" s="1209">
        <v>2.0587618204247892E-6</v>
      </c>
      <c r="G541" s="1210">
        <v>1.9389347984348239E-6</v>
      </c>
    </row>
    <row r="542" spans="2:7">
      <c r="B542" s="1207" t="s">
        <v>4338</v>
      </c>
      <c r="C542" s="1207" t="s">
        <v>2438</v>
      </c>
      <c r="D542" s="1207" t="s">
        <v>991</v>
      </c>
      <c r="E542" s="1208">
        <v>0</v>
      </c>
      <c r="F542" s="1209">
        <v>2.0555104142867193E-6</v>
      </c>
      <c r="G542" s="1210">
        <v>3.7383358290949268E-5</v>
      </c>
    </row>
    <row r="543" spans="2:7">
      <c r="B543" s="1207" t="s">
        <v>4140</v>
      </c>
      <c r="C543" s="1207" t="s">
        <v>2322</v>
      </c>
      <c r="D543" s="1207" t="s">
        <v>1000</v>
      </c>
      <c r="E543" s="1208">
        <v>0</v>
      </c>
      <c r="F543" s="1209">
        <v>2.0430727914933548E-6</v>
      </c>
      <c r="G543" s="1210">
        <v>1.4489014559595337E-2</v>
      </c>
    </row>
    <row r="544" spans="2:7">
      <c r="B544" s="1207" t="s">
        <v>4231</v>
      </c>
      <c r="C544" s="1207" t="s">
        <v>2731</v>
      </c>
      <c r="D544" s="1207" t="s">
        <v>3431</v>
      </c>
      <c r="E544" s="1208">
        <v>0</v>
      </c>
      <c r="F544" s="1209">
        <v>2.0416887469931617E-6</v>
      </c>
      <c r="G544" s="1210">
        <v>9.581848366343566E-5</v>
      </c>
    </row>
    <row r="545" spans="2:7">
      <c r="B545" s="1207" t="s">
        <v>3783</v>
      </c>
      <c r="C545" s="1207" t="s">
        <v>2623</v>
      </c>
      <c r="D545" s="1207" t="s">
        <v>3431</v>
      </c>
      <c r="E545" s="1208">
        <v>0</v>
      </c>
      <c r="F545" s="1209">
        <v>2.0416887469931617E-6</v>
      </c>
      <c r="G545" s="1210">
        <v>9.581848366343566E-5</v>
      </c>
    </row>
    <row r="546" spans="2:7">
      <c r="B546" s="1207" t="s">
        <v>4322</v>
      </c>
      <c r="C546" s="1207" t="s">
        <v>2747</v>
      </c>
      <c r="D546" s="1207" t="s">
        <v>3431</v>
      </c>
      <c r="E546" s="1208">
        <v>0</v>
      </c>
      <c r="F546" s="1209">
        <v>2.0416887469931617E-6</v>
      </c>
      <c r="G546" s="1210">
        <v>9.581848366343566E-5</v>
      </c>
    </row>
    <row r="547" spans="2:7">
      <c r="B547" s="1207" t="s">
        <v>3664</v>
      </c>
      <c r="C547" s="1207" t="s">
        <v>2095</v>
      </c>
      <c r="D547" s="1207" t="s">
        <v>3431</v>
      </c>
      <c r="E547" s="1208">
        <v>0</v>
      </c>
      <c r="F547" s="1209">
        <v>2.0416887469931617E-6</v>
      </c>
      <c r="G547" s="1210">
        <v>2.7055834762545933E-5</v>
      </c>
    </row>
    <row r="548" spans="2:7">
      <c r="B548" s="1207" t="s">
        <v>3977</v>
      </c>
      <c r="C548" s="1207" t="s">
        <v>2232</v>
      </c>
      <c r="D548" s="1207" t="s">
        <v>3431</v>
      </c>
      <c r="E548" s="1208">
        <v>0</v>
      </c>
      <c r="F548" s="1209">
        <v>2.0416887469931617E-6</v>
      </c>
      <c r="G548" s="1210">
        <v>3.8818192619301346E-6</v>
      </c>
    </row>
    <row r="549" spans="2:7">
      <c r="B549" s="1207" t="s">
        <v>3790</v>
      </c>
      <c r="C549" s="1207" t="s">
        <v>2131</v>
      </c>
      <c r="D549" s="1207" t="s">
        <v>3431</v>
      </c>
      <c r="E549" s="1208">
        <v>0</v>
      </c>
      <c r="F549" s="1209">
        <v>2.0416887469931617E-6</v>
      </c>
      <c r="G549" s="1210">
        <v>2.7771303391718666E-8</v>
      </c>
    </row>
    <row r="550" spans="2:7">
      <c r="B550" s="1207" t="s">
        <v>3799</v>
      </c>
      <c r="C550" s="1207" t="s">
        <v>2478</v>
      </c>
      <c r="D550" s="1207" t="s">
        <v>991</v>
      </c>
      <c r="E550" s="1208">
        <v>7.2544050618892123E-5</v>
      </c>
      <c r="F550" s="1209">
        <v>2.0324572763194928E-6</v>
      </c>
      <c r="G550" s="1210">
        <v>7.548443770907675E-11</v>
      </c>
    </row>
    <row r="551" spans="2:7">
      <c r="B551" s="1207" t="s">
        <v>3861</v>
      </c>
      <c r="C551" s="1207" t="s">
        <v>2634</v>
      </c>
      <c r="D551" s="1207" t="s">
        <v>991</v>
      </c>
      <c r="E551" s="1208">
        <v>0</v>
      </c>
      <c r="F551" s="1209">
        <v>1.9907346215176786E-6</v>
      </c>
      <c r="G551" s="1210">
        <v>3.5434239671244006E-5</v>
      </c>
    </row>
    <row r="552" spans="2:7">
      <c r="B552" s="1207" t="s">
        <v>3832</v>
      </c>
      <c r="C552" s="1207" t="s">
        <v>2632</v>
      </c>
      <c r="D552" s="1207" t="s">
        <v>991</v>
      </c>
      <c r="E552" s="1208">
        <v>0</v>
      </c>
      <c r="F552" s="1209">
        <v>1.9907346215176786E-6</v>
      </c>
      <c r="G552" s="1210">
        <v>3.5434239671244006E-5</v>
      </c>
    </row>
    <row r="553" spans="2:7">
      <c r="B553" s="1207" t="s">
        <v>3805</v>
      </c>
      <c r="C553" s="1207" t="s">
        <v>2138</v>
      </c>
      <c r="D553" s="1207" t="s">
        <v>991</v>
      </c>
      <c r="E553" s="1208">
        <v>0</v>
      </c>
      <c r="F553" s="1209">
        <v>1.9907346215176786E-6</v>
      </c>
      <c r="G553" s="1210">
        <v>8.2396861045597973E-9</v>
      </c>
    </row>
    <row r="554" spans="2:7">
      <c r="B554" s="1207" t="s">
        <v>4067</v>
      </c>
      <c r="C554" s="1207" t="s">
        <v>2286</v>
      </c>
      <c r="D554" s="1207" t="s">
        <v>991</v>
      </c>
      <c r="E554" s="1208">
        <v>0</v>
      </c>
      <c r="F554" s="1209">
        <v>1.9572093695164547E-6</v>
      </c>
      <c r="G554" s="1210">
        <v>6.0808500516931794E-7</v>
      </c>
    </row>
    <row r="555" spans="2:7">
      <c r="B555" s="1207" t="s">
        <v>3880</v>
      </c>
      <c r="C555" s="1207" t="s">
        <v>2177</v>
      </c>
      <c r="D555" s="1207" t="s">
        <v>1000</v>
      </c>
      <c r="E555" s="1208">
        <v>0</v>
      </c>
      <c r="F555" s="1209">
        <v>1.947592490236893E-6</v>
      </c>
      <c r="G555" s="1210">
        <v>3.7574863772305273E-7</v>
      </c>
    </row>
    <row r="556" spans="2:7">
      <c r="B556" s="1207" t="s">
        <v>4382</v>
      </c>
      <c r="C556" s="1207" t="s">
        <v>2464</v>
      </c>
      <c r="D556" s="1207" t="s">
        <v>3431</v>
      </c>
      <c r="E556" s="1208">
        <v>0</v>
      </c>
      <c r="F556" s="1209">
        <v>1.9393205553005691E-6</v>
      </c>
      <c r="G556" s="1210">
        <v>1.8604014328350891E-5</v>
      </c>
    </row>
    <row r="557" spans="2:7">
      <c r="B557" s="1207" t="s">
        <v>4232</v>
      </c>
      <c r="C557" s="1207" t="s">
        <v>2374</v>
      </c>
      <c r="D557" s="1207" t="s">
        <v>991</v>
      </c>
      <c r="E557" s="1208">
        <v>0</v>
      </c>
      <c r="F557" s="1209">
        <v>1.9003672417961939E-6</v>
      </c>
      <c r="G557" s="1210">
        <v>5.0902916364494009E-6</v>
      </c>
    </row>
    <row r="558" spans="2:7">
      <c r="B558" s="1207" t="s">
        <v>4407</v>
      </c>
      <c r="C558" s="1207" t="s">
        <v>2474</v>
      </c>
      <c r="D558" s="1207" t="s">
        <v>991</v>
      </c>
      <c r="E558" s="1208">
        <v>0</v>
      </c>
      <c r="F558" s="1209">
        <v>1.8900653790268039E-6</v>
      </c>
      <c r="G558" s="1210">
        <v>7.5452109731128533E-9</v>
      </c>
    </row>
    <row r="559" spans="2:7">
      <c r="B559" s="1207" t="s">
        <v>4197</v>
      </c>
      <c r="C559" s="1207" t="s">
        <v>2358</v>
      </c>
      <c r="D559" s="1207" t="s">
        <v>1000</v>
      </c>
      <c r="E559" s="1208">
        <v>0</v>
      </c>
      <c r="F559" s="1209">
        <v>1.8536501977491375E-6</v>
      </c>
      <c r="G559" s="1210">
        <v>1.7082362073953155E-3</v>
      </c>
    </row>
    <row r="560" spans="2:7">
      <c r="B560" s="1207" t="s">
        <v>4036</v>
      </c>
      <c r="C560" s="1207" t="s">
        <v>2678</v>
      </c>
      <c r="D560" s="1207" t="s">
        <v>991</v>
      </c>
      <c r="E560" s="1208">
        <v>0</v>
      </c>
      <c r="F560" s="1209">
        <v>1.8247877551441803E-6</v>
      </c>
      <c r="G560" s="1210">
        <v>1.0528690728680667E-4</v>
      </c>
    </row>
    <row r="561" spans="2:7">
      <c r="B561" s="1207" t="s">
        <v>3980</v>
      </c>
      <c r="C561" s="1207" t="s">
        <v>2235</v>
      </c>
      <c r="D561" s="1207" t="s">
        <v>1000</v>
      </c>
      <c r="E561" s="1208">
        <v>0</v>
      </c>
      <c r="F561" s="1209">
        <v>1.8019641339335691E-6</v>
      </c>
      <c r="G561" s="1210">
        <v>5.1678522932261186E-4</v>
      </c>
    </row>
    <row r="562" spans="2:7">
      <c r="B562" s="1207" t="s">
        <v>3938</v>
      </c>
      <c r="C562" s="1207" t="s">
        <v>2205</v>
      </c>
      <c r="D562" s="1207" t="s">
        <v>3431</v>
      </c>
      <c r="E562" s="1208">
        <v>0</v>
      </c>
      <c r="F562" s="1209">
        <v>1.7842655727448277E-6</v>
      </c>
      <c r="G562" s="1210">
        <v>3.6556086062234192E-8</v>
      </c>
    </row>
    <row r="563" spans="2:7">
      <c r="B563" s="1207" t="s">
        <v>4122</v>
      </c>
      <c r="C563" s="1207" t="s">
        <v>2306</v>
      </c>
      <c r="D563" s="1207" t="s">
        <v>991</v>
      </c>
      <c r="E563" s="1208">
        <v>0</v>
      </c>
      <c r="F563" s="1209">
        <v>1.7775894560673135E-6</v>
      </c>
      <c r="G563" s="1210">
        <v>9.9375486293811083E-6</v>
      </c>
    </row>
    <row r="564" spans="2:7">
      <c r="B564" s="1207" t="s">
        <v>4350</v>
      </c>
      <c r="C564" s="1207" t="s">
        <v>2448</v>
      </c>
      <c r="D564" s="1207" t="s">
        <v>1000</v>
      </c>
      <c r="E564" s="1208">
        <v>0</v>
      </c>
      <c r="F564" s="1209">
        <v>1.7745975993455196E-6</v>
      </c>
      <c r="G564" s="1210">
        <v>5.2013074151918942E-4</v>
      </c>
    </row>
    <row r="565" spans="2:7">
      <c r="B565" s="1207" t="s">
        <v>3746</v>
      </c>
      <c r="C565" s="1207" t="s">
        <v>2112</v>
      </c>
      <c r="D565" s="1207" t="s">
        <v>3431</v>
      </c>
      <c r="E565" s="1208">
        <v>0</v>
      </c>
      <c r="F565" s="1209">
        <v>1.7275958202814708E-6</v>
      </c>
      <c r="G565" s="1210">
        <v>6.2647903850724274E-4</v>
      </c>
    </row>
    <row r="566" spans="2:7">
      <c r="B566" s="1207" t="s">
        <v>4154</v>
      </c>
      <c r="C566" s="1207" t="s">
        <v>2717</v>
      </c>
      <c r="D566" s="1207" t="s">
        <v>1000</v>
      </c>
      <c r="E566" s="1208">
        <v>0</v>
      </c>
      <c r="F566" s="1209">
        <v>1.716131076172032E-6</v>
      </c>
      <c r="G566" s="1210">
        <v>1.4545169989392239E-5</v>
      </c>
    </row>
    <row r="567" spans="2:7">
      <c r="B567" s="1207" t="s">
        <v>4309</v>
      </c>
      <c r="C567" s="1207" t="s">
        <v>2426</v>
      </c>
      <c r="D567" s="1207" t="s">
        <v>991</v>
      </c>
      <c r="E567" s="1208">
        <v>0</v>
      </c>
      <c r="F567" s="1209">
        <v>1.707866237840982E-6</v>
      </c>
      <c r="G567" s="1210">
        <v>6.9949640088279915E-6</v>
      </c>
    </row>
    <row r="568" spans="2:7">
      <c r="B568" s="1207" t="s">
        <v>3571</v>
      </c>
      <c r="C568" s="1207" t="s">
        <v>2085</v>
      </c>
      <c r="D568" s="1207" t="s">
        <v>3431</v>
      </c>
      <c r="E568" s="1208">
        <v>0</v>
      </c>
      <c r="F568" s="1209">
        <v>1.6985832876399317E-6</v>
      </c>
      <c r="G568" s="1210">
        <v>3.8147088110097671E-6</v>
      </c>
    </row>
    <row r="569" spans="2:7">
      <c r="B569" s="1207" t="s">
        <v>3649</v>
      </c>
      <c r="C569" s="1207" t="s">
        <v>2094</v>
      </c>
      <c r="D569" s="1207" t="s">
        <v>1000</v>
      </c>
      <c r="E569" s="1208">
        <v>0</v>
      </c>
      <c r="F569" s="1209">
        <v>1.6951426175756959E-6</v>
      </c>
      <c r="G569" s="1210">
        <v>2.280619443628341E-5</v>
      </c>
    </row>
    <row r="570" spans="2:7">
      <c r="B570" s="1207" t="s">
        <v>4148</v>
      </c>
      <c r="C570" s="1207" t="s">
        <v>2714</v>
      </c>
      <c r="D570" s="1207" t="s">
        <v>991</v>
      </c>
      <c r="E570" s="1208">
        <v>0</v>
      </c>
      <c r="F570" s="1209">
        <v>1.6927311732946963E-6</v>
      </c>
      <c r="G570" s="1210">
        <v>3.0129903526660247E-5</v>
      </c>
    </row>
    <row r="571" spans="2:7">
      <c r="B571" s="1207" t="s">
        <v>4383</v>
      </c>
      <c r="C571" s="1207" t="s">
        <v>2762</v>
      </c>
      <c r="D571" s="1207" t="s">
        <v>991</v>
      </c>
      <c r="E571" s="1208">
        <v>0</v>
      </c>
      <c r="F571" s="1209">
        <v>1.6927311732946963E-6</v>
      </c>
      <c r="G571" s="1210">
        <v>3.0129903526660247E-5</v>
      </c>
    </row>
    <row r="572" spans="2:7">
      <c r="B572" s="1207" t="s">
        <v>3915</v>
      </c>
      <c r="C572" s="1207" t="s">
        <v>2187</v>
      </c>
      <c r="D572" s="1207" t="s">
        <v>991</v>
      </c>
      <c r="E572" s="1208">
        <v>0</v>
      </c>
      <c r="F572" s="1209">
        <v>1.6927311732946963E-6</v>
      </c>
      <c r="G572" s="1210">
        <v>2.9503703390017035E-7</v>
      </c>
    </row>
    <row r="573" spans="2:7">
      <c r="B573" s="1207" t="s">
        <v>3621</v>
      </c>
      <c r="C573" s="1207" t="s">
        <v>2092</v>
      </c>
      <c r="D573" s="1207" t="s">
        <v>1000</v>
      </c>
      <c r="E573" s="1208">
        <v>0</v>
      </c>
      <c r="F573" s="1209">
        <v>1.6839780112331393E-6</v>
      </c>
      <c r="G573" s="1210">
        <v>4.5527677136340778E-6</v>
      </c>
    </row>
    <row r="574" spans="2:7">
      <c r="B574" s="1207" t="s">
        <v>3868</v>
      </c>
      <c r="C574" s="1207" t="s">
        <v>2101</v>
      </c>
      <c r="D574" s="1207" t="s">
        <v>1000</v>
      </c>
      <c r="E574" s="1208">
        <v>1.7101045007776507E-6</v>
      </c>
      <c r="F574" s="1209">
        <v>1.6787215357096779E-6</v>
      </c>
      <c r="G574" s="1210">
        <v>4.8433615995025037E-8</v>
      </c>
    </row>
    <row r="575" spans="2:7">
      <c r="B575" s="1207" t="s">
        <v>4053</v>
      </c>
      <c r="C575" s="1207" t="s">
        <v>2685</v>
      </c>
      <c r="D575" s="1207" t="s">
        <v>1000</v>
      </c>
      <c r="E575" s="1208">
        <v>0</v>
      </c>
      <c r="F575" s="1209">
        <v>1.6787215357096779E-6</v>
      </c>
      <c r="G575" s="1210">
        <v>1.9440712747644665E-3</v>
      </c>
    </row>
    <row r="576" spans="2:7">
      <c r="B576" s="1207" t="s">
        <v>4201</v>
      </c>
      <c r="C576" s="1207" t="s">
        <v>2723</v>
      </c>
      <c r="D576" s="1207" t="s">
        <v>1000</v>
      </c>
      <c r="E576" s="1208">
        <v>0</v>
      </c>
      <c r="F576" s="1209">
        <v>1.6787215357096779E-6</v>
      </c>
      <c r="G576" s="1210">
        <v>1.9440712747644665E-3</v>
      </c>
    </row>
    <row r="577" spans="2:7">
      <c r="B577" s="1207" t="s">
        <v>4341</v>
      </c>
      <c r="C577" s="1207" t="s">
        <v>2754</v>
      </c>
      <c r="D577" s="1207" t="s">
        <v>1000</v>
      </c>
      <c r="E577" s="1208">
        <v>0</v>
      </c>
      <c r="F577" s="1209">
        <v>1.6787215357096779E-6</v>
      </c>
      <c r="G577" s="1210">
        <v>1.9440712747644665E-3</v>
      </c>
    </row>
    <row r="578" spans="2:7">
      <c r="B578" s="1207" t="s">
        <v>3949</v>
      </c>
      <c r="C578" s="1207" t="s">
        <v>2217</v>
      </c>
      <c r="D578" s="1207" t="s">
        <v>3431</v>
      </c>
      <c r="E578" s="1208">
        <v>9.9549804924927741E-7</v>
      </c>
      <c r="F578" s="1209">
        <v>1.6660337017629327E-6</v>
      </c>
      <c r="G578" s="1210">
        <v>3.4154175574174653E-6</v>
      </c>
    </row>
    <row r="579" spans="2:7">
      <c r="B579" s="1207" t="s">
        <v>3558</v>
      </c>
      <c r="C579" s="1207" t="s">
        <v>2084</v>
      </c>
      <c r="D579" s="1207" t="s">
        <v>1000</v>
      </c>
      <c r="E579" s="1208">
        <v>0</v>
      </c>
      <c r="F579" s="1209">
        <v>1.652108499272658E-6</v>
      </c>
      <c r="G579" s="1210">
        <v>6.9279788418529002E-5</v>
      </c>
    </row>
    <row r="580" spans="2:7">
      <c r="B580" s="1207" t="s">
        <v>3974</v>
      </c>
      <c r="C580" s="1207" t="s">
        <v>2658</v>
      </c>
      <c r="D580" s="1207" t="s">
        <v>1000</v>
      </c>
      <c r="E580" s="1208">
        <v>0</v>
      </c>
      <c r="F580" s="1209">
        <v>1.6475755427659167E-6</v>
      </c>
      <c r="G580" s="1210">
        <v>1.9080021418451775E-3</v>
      </c>
    </row>
    <row r="581" spans="2:7">
      <c r="B581" s="1207" t="s">
        <v>3690</v>
      </c>
      <c r="C581" s="1207" t="s">
        <v>2097</v>
      </c>
      <c r="D581" s="1207" t="s">
        <v>991</v>
      </c>
      <c r="E581" s="1208">
        <v>0</v>
      </c>
      <c r="F581" s="1209">
        <v>1.6265396221879773E-6</v>
      </c>
      <c r="G581" s="1210">
        <v>5.1258250999536818E-6</v>
      </c>
    </row>
    <row r="582" spans="2:7">
      <c r="B582" s="1207" t="s">
        <v>4233</v>
      </c>
      <c r="C582" s="1207" t="s">
        <v>2375</v>
      </c>
      <c r="D582" s="1207" t="s">
        <v>3431</v>
      </c>
      <c r="E582" s="1208">
        <v>0</v>
      </c>
      <c r="F582" s="1209">
        <v>1.6258413768425646E-6</v>
      </c>
      <c r="G582" s="1210">
        <v>1.9455560348420183E-7</v>
      </c>
    </row>
    <row r="583" spans="2:7">
      <c r="B583" s="1207" t="s">
        <v>4071</v>
      </c>
      <c r="C583" s="1207" t="s">
        <v>2289</v>
      </c>
      <c r="D583" s="1207" t="s">
        <v>991</v>
      </c>
      <c r="E583" s="1208">
        <v>0</v>
      </c>
      <c r="F583" s="1209">
        <v>1.5848131257354308E-6</v>
      </c>
      <c r="G583" s="1210">
        <v>1.7332014491144921E-7</v>
      </c>
    </row>
    <row r="584" spans="2:7">
      <c r="B584" s="1207" t="s">
        <v>3837</v>
      </c>
      <c r="C584" s="1207" t="s">
        <v>2400</v>
      </c>
      <c r="D584" s="1207" t="s">
        <v>3431</v>
      </c>
      <c r="E584" s="1208">
        <v>1.9801311660047835E-5</v>
      </c>
      <c r="F584" s="1209">
        <v>1.5826469386682032E-6</v>
      </c>
      <c r="G584" s="1210">
        <v>1.5422776384787498E-4</v>
      </c>
    </row>
    <row r="585" spans="2:7">
      <c r="B585" s="1207" t="s">
        <v>3840</v>
      </c>
      <c r="C585" s="1207" t="s">
        <v>2159</v>
      </c>
      <c r="D585" s="1207" t="s">
        <v>3431</v>
      </c>
      <c r="E585" s="1208">
        <v>0</v>
      </c>
      <c r="F585" s="1209">
        <v>1.5723895809177211E-6</v>
      </c>
      <c r="G585" s="1210">
        <v>3.1448214869816521E-4</v>
      </c>
    </row>
    <row r="586" spans="2:7">
      <c r="B586" s="1207" t="s">
        <v>3998</v>
      </c>
      <c r="C586" s="1207" t="s">
        <v>2250</v>
      </c>
      <c r="D586" s="1207" t="s">
        <v>1000</v>
      </c>
      <c r="E586" s="1208">
        <v>0</v>
      </c>
      <c r="F586" s="1209">
        <v>1.5632800793635821E-6</v>
      </c>
      <c r="G586" s="1210">
        <v>2.4248144577960656E-5</v>
      </c>
    </row>
    <row r="587" spans="2:7">
      <c r="B587" s="1207" t="s">
        <v>4000</v>
      </c>
      <c r="C587" s="1207" t="s">
        <v>2663</v>
      </c>
      <c r="D587" s="1207" t="s">
        <v>3431</v>
      </c>
      <c r="E587" s="1208">
        <v>0</v>
      </c>
      <c r="F587" s="1209">
        <v>1.5564376241509683E-6</v>
      </c>
      <c r="G587" s="1210">
        <v>1.5729357171949441E-5</v>
      </c>
    </row>
    <row r="588" spans="2:7">
      <c r="B588" s="1207" t="s">
        <v>4118</v>
      </c>
      <c r="C588" s="1207" t="s">
        <v>2710</v>
      </c>
      <c r="D588" s="1207" t="s">
        <v>991</v>
      </c>
      <c r="E588" s="1208">
        <v>0</v>
      </c>
      <c r="F588" s="1209">
        <v>1.5538606724476416E-6</v>
      </c>
      <c r="G588" s="1210">
        <v>1.204539866169112E-7</v>
      </c>
    </row>
    <row r="589" spans="2:7">
      <c r="B589" s="1207" t="s">
        <v>4309</v>
      </c>
      <c r="C589" s="1207" t="s">
        <v>2426</v>
      </c>
      <c r="D589" s="1207" t="s">
        <v>3431</v>
      </c>
      <c r="E589" s="1208">
        <v>0</v>
      </c>
      <c r="F589" s="1209">
        <v>1.5527817759733252E-6</v>
      </c>
      <c r="G589" s="1210">
        <v>9.3653328262789942E-6</v>
      </c>
    </row>
    <row r="590" spans="2:7">
      <c r="B590" s="1207" t="s">
        <v>3967</v>
      </c>
      <c r="C590" s="1207" t="s">
        <v>2226</v>
      </c>
      <c r="D590" s="1207" t="s">
        <v>1000</v>
      </c>
      <c r="E590" s="1208">
        <v>0</v>
      </c>
      <c r="F590" s="1209">
        <v>1.5513902073556001E-6</v>
      </c>
      <c r="G590" s="1210">
        <v>4.9000293225811349E-6</v>
      </c>
    </row>
    <row r="591" spans="2:7">
      <c r="B591" s="1207" t="s">
        <v>4077</v>
      </c>
      <c r="C591" s="1207" t="s">
        <v>2697</v>
      </c>
      <c r="D591" s="1207" t="s">
        <v>1000</v>
      </c>
      <c r="E591" s="1208">
        <v>0</v>
      </c>
      <c r="F591" s="1209">
        <v>1.508659437077088E-6</v>
      </c>
      <c r="G591" s="1210">
        <v>1.7471280451429991E-3</v>
      </c>
    </row>
    <row r="592" spans="2:7">
      <c r="B592" s="1207" t="s">
        <v>4386</v>
      </c>
      <c r="C592" s="1207" t="s">
        <v>2763</v>
      </c>
      <c r="D592" s="1207" t="s">
        <v>1000</v>
      </c>
      <c r="E592" s="1208">
        <v>0</v>
      </c>
      <c r="F592" s="1209">
        <v>1.4934016943293391E-6</v>
      </c>
      <c r="G592" s="1210">
        <v>9.8269083837106237E-6</v>
      </c>
    </row>
    <row r="593" spans="2:7">
      <c r="B593" s="1207" t="s">
        <v>4001</v>
      </c>
      <c r="C593" s="1207" t="s">
        <v>2251</v>
      </c>
      <c r="D593" s="1207" t="s">
        <v>991</v>
      </c>
      <c r="E593" s="1208">
        <v>0</v>
      </c>
      <c r="F593" s="1209">
        <v>1.4827481579415437E-6</v>
      </c>
      <c r="G593" s="1210">
        <v>3.2460089189673505E-6</v>
      </c>
    </row>
    <row r="594" spans="2:7">
      <c r="B594" s="1207" t="s">
        <v>4405</v>
      </c>
      <c r="C594" s="1207" t="s">
        <v>2769</v>
      </c>
      <c r="D594" s="1207" t="s">
        <v>991</v>
      </c>
      <c r="E594" s="1208">
        <v>0</v>
      </c>
      <c r="F594" s="1209">
        <v>1.4281592101468344E-6</v>
      </c>
      <c r="G594" s="1210">
        <v>1.3919450293038214E-7</v>
      </c>
    </row>
    <row r="595" spans="2:7">
      <c r="B595" s="1207" t="s">
        <v>3870</v>
      </c>
      <c r="C595" s="1207" t="s">
        <v>2352</v>
      </c>
      <c r="D595" s="1207" t="s">
        <v>1000</v>
      </c>
      <c r="E595" s="1208">
        <v>1.3592918049569939E-5</v>
      </c>
      <c r="F595" s="1209">
        <v>1.4186506807180304E-6</v>
      </c>
      <c r="G595" s="1210">
        <v>1.3956601641050715E-8</v>
      </c>
    </row>
    <row r="596" spans="2:7">
      <c r="B596" s="1207" t="s">
        <v>4236</v>
      </c>
      <c r="C596" s="1207" t="s">
        <v>2378</v>
      </c>
      <c r="D596" s="1207" t="s">
        <v>991</v>
      </c>
      <c r="E596" s="1208">
        <v>0</v>
      </c>
      <c r="F596" s="1209">
        <v>1.4175736875566825E-6</v>
      </c>
      <c r="G596" s="1210">
        <v>1.159281890439124E-5</v>
      </c>
    </row>
    <row r="597" spans="2:7">
      <c r="B597" s="1207" t="s">
        <v>4262</v>
      </c>
      <c r="C597" s="1207" t="s">
        <v>2736</v>
      </c>
      <c r="D597" s="1207" t="s">
        <v>3431</v>
      </c>
      <c r="E597" s="1208">
        <v>0</v>
      </c>
      <c r="F597" s="1209">
        <v>1.4111861666459659E-6</v>
      </c>
      <c r="G597" s="1210">
        <v>2.3961087719049187E-5</v>
      </c>
    </row>
    <row r="598" spans="2:7">
      <c r="B598" s="1207" t="s">
        <v>3792</v>
      </c>
      <c r="C598" s="1207" t="s">
        <v>2133</v>
      </c>
      <c r="D598" s="1207" t="s">
        <v>991</v>
      </c>
      <c r="E598" s="1208">
        <v>0</v>
      </c>
      <c r="F598" s="1209">
        <v>1.4072190865713098E-6</v>
      </c>
      <c r="G598" s="1210">
        <v>8.9702988003022727E-5</v>
      </c>
    </row>
    <row r="599" spans="2:7">
      <c r="B599" s="1207" t="s">
        <v>4243</v>
      </c>
      <c r="C599" s="1207" t="s">
        <v>2384</v>
      </c>
      <c r="D599" s="1207" t="s">
        <v>991</v>
      </c>
      <c r="E599" s="1208">
        <v>0</v>
      </c>
      <c r="F599" s="1209">
        <v>1.4038297801669382E-6</v>
      </c>
      <c r="G599" s="1210">
        <v>3.3775982912747818E-4</v>
      </c>
    </row>
    <row r="600" spans="2:7">
      <c r="B600" s="1207" t="s">
        <v>3787</v>
      </c>
      <c r="C600" s="1207" t="s">
        <v>2130</v>
      </c>
      <c r="D600" s="1207" t="s">
        <v>991</v>
      </c>
      <c r="E600" s="1208">
        <v>0</v>
      </c>
      <c r="F600" s="1209">
        <v>1.4035956408712222E-6</v>
      </c>
      <c r="G600" s="1210">
        <v>6.0733431143308795E-5</v>
      </c>
    </row>
    <row r="601" spans="2:7">
      <c r="B601" s="1207" t="s">
        <v>3946</v>
      </c>
      <c r="C601" s="1207" t="s">
        <v>2212</v>
      </c>
      <c r="D601" s="1207" t="s">
        <v>991</v>
      </c>
      <c r="E601" s="1208">
        <v>0</v>
      </c>
      <c r="F601" s="1209">
        <v>1.4027659277577179E-6</v>
      </c>
      <c r="G601" s="1210">
        <v>5.8843235594630824E-9</v>
      </c>
    </row>
    <row r="602" spans="2:7">
      <c r="B602" s="1207" t="s">
        <v>3850</v>
      </c>
      <c r="C602" s="1207" t="s">
        <v>2160</v>
      </c>
      <c r="D602" s="1207" t="s">
        <v>3431</v>
      </c>
      <c r="E602" s="1208">
        <v>0</v>
      </c>
      <c r="F602" s="1209">
        <v>1.3903159605743154E-6</v>
      </c>
      <c r="G602" s="1210">
        <v>1.7868230899096377E-7</v>
      </c>
    </row>
    <row r="603" spans="2:7">
      <c r="B603" s="1207" t="s">
        <v>3988</v>
      </c>
      <c r="C603" s="1207" t="s">
        <v>2241</v>
      </c>
      <c r="D603" s="1207" t="s">
        <v>1000</v>
      </c>
      <c r="E603" s="1208">
        <v>0</v>
      </c>
      <c r="F603" s="1209">
        <v>1.3763161394451131E-6</v>
      </c>
      <c r="G603" s="1210">
        <v>7.8565912335494658E-3</v>
      </c>
    </row>
    <row r="604" spans="2:7">
      <c r="B604" s="1207" t="s">
        <v>4286</v>
      </c>
      <c r="C604" s="1207" t="s">
        <v>2410</v>
      </c>
      <c r="D604" s="1207" t="s">
        <v>991</v>
      </c>
      <c r="E604" s="1208">
        <v>0</v>
      </c>
      <c r="F604" s="1209">
        <v>1.361399164499083E-6</v>
      </c>
      <c r="G604" s="1210">
        <v>1.1879797076436566E-5</v>
      </c>
    </row>
    <row r="605" spans="2:7">
      <c r="B605" s="1207" t="s">
        <v>3894</v>
      </c>
      <c r="C605" s="1207" t="s">
        <v>2640</v>
      </c>
      <c r="D605" s="1207" t="s">
        <v>1000</v>
      </c>
      <c r="E605" s="1208">
        <v>0</v>
      </c>
      <c r="F605" s="1209">
        <v>1.3417710734565167E-6</v>
      </c>
      <c r="G605" s="1210">
        <v>1.5538602119105805E-3</v>
      </c>
    </row>
    <row r="606" spans="2:7">
      <c r="B606" s="1207" t="s">
        <v>4078</v>
      </c>
      <c r="C606" s="1207" t="s">
        <v>2698</v>
      </c>
      <c r="D606" s="1207" t="s">
        <v>1000</v>
      </c>
      <c r="E606" s="1208">
        <v>0</v>
      </c>
      <c r="F606" s="1209">
        <v>1.3417710734565167E-6</v>
      </c>
      <c r="G606" s="1210">
        <v>4.6461803503943436E-5</v>
      </c>
    </row>
    <row r="607" spans="2:7">
      <c r="B607" s="1207" t="s">
        <v>3555</v>
      </c>
      <c r="C607" s="1207" t="s">
        <v>348</v>
      </c>
      <c r="D607" s="1207" t="s">
        <v>1000</v>
      </c>
      <c r="E607" s="1208">
        <v>2.9361731387069357E-4</v>
      </c>
      <c r="F607" s="1209">
        <v>1.3371308872255589E-6</v>
      </c>
      <c r="G607" s="1210">
        <v>3.0508923878081238E-4</v>
      </c>
    </row>
    <row r="608" spans="2:7">
      <c r="B608" s="1207" t="s">
        <v>4055</v>
      </c>
      <c r="C608" s="1207" t="s">
        <v>2687</v>
      </c>
      <c r="D608" s="1207" t="s">
        <v>1000</v>
      </c>
      <c r="E608" s="1208">
        <v>0</v>
      </c>
      <c r="F608" s="1209">
        <v>1.3305488953151664E-6</v>
      </c>
      <c r="G608" s="1210">
        <v>6.4500174191037377E-5</v>
      </c>
    </row>
    <row r="609" spans="2:7">
      <c r="B609" s="1207" t="s">
        <v>3434</v>
      </c>
      <c r="C609" s="1207" t="s">
        <v>2071</v>
      </c>
      <c r="D609" s="1207" t="s">
        <v>991</v>
      </c>
      <c r="E609" s="1208">
        <v>0</v>
      </c>
      <c r="F609" s="1209">
        <v>1.3300574632347064E-6</v>
      </c>
      <c r="G609" s="1210">
        <v>9.7506392547950969E-7</v>
      </c>
    </row>
    <row r="610" spans="2:7">
      <c r="B610" s="1207" t="s">
        <v>3788</v>
      </c>
      <c r="C610" s="1207" t="s">
        <v>2624</v>
      </c>
      <c r="D610" s="1207" t="s">
        <v>3431</v>
      </c>
      <c r="E610" s="1208">
        <v>0</v>
      </c>
      <c r="F610" s="1209">
        <v>1.3236974284078395E-6</v>
      </c>
      <c r="G610" s="1210">
        <v>6.212243693169212E-5</v>
      </c>
    </row>
    <row r="611" spans="2:7">
      <c r="B611" s="1207" t="s">
        <v>3744</v>
      </c>
      <c r="C611" s="1207" t="s">
        <v>2110</v>
      </c>
      <c r="D611" s="1207" t="s">
        <v>3431</v>
      </c>
      <c r="E611" s="1208">
        <v>0</v>
      </c>
      <c r="F611" s="1209">
        <v>1.3236974284078395E-6</v>
      </c>
      <c r="G611" s="1210">
        <v>1.9383221468069884E-6</v>
      </c>
    </row>
    <row r="612" spans="2:7">
      <c r="B612" s="1207" t="s">
        <v>3963</v>
      </c>
      <c r="C612" s="1207" t="s">
        <v>2224</v>
      </c>
      <c r="D612" s="1207" t="s">
        <v>3431</v>
      </c>
      <c r="E612" s="1208">
        <v>0</v>
      </c>
      <c r="F612" s="1209">
        <v>1.3236974284078395E-6</v>
      </c>
      <c r="G612" s="1210">
        <v>7.6216001237270356E-8</v>
      </c>
    </row>
    <row r="613" spans="2:7">
      <c r="B613" s="1207" t="s">
        <v>3432</v>
      </c>
      <c r="C613" s="1207" t="s">
        <v>2069</v>
      </c>
      <c r="D613" s="1207" t="s">
        <v>1000</v>
      </c>
      <c r="E613" s="1208">
        <v>0</v>
      </c>
      <c r="F613" s="1209">
        <v>1.3229700215669885E-6</v>
      </c>
      <c r="G613" s="1210">
        <v>3.0182284115870463E-4</v>
      </c>
    </row>
    <row r="614" spans="2:7">
      <c r="B614" s="1207" t="s">
        <v>3821</v>
      </c>
      <c r="C614" s="1207" t="s">
        <v>2120</v>
      </c>
      <c r="D614" s="1207" t="s">
        <v>1000</v>
      </c>
      <c r="E614" s="1208">
        <v>1.184782176120022E-5</v>
      </c>
      <c r="F614" s="1209">
        <v>1.3089997563204383E-6</v>
      </c>
      <c r="G614" s="1210">
        <v>1.4604101851537022E-5</v>
      </c>
    </row>
    <row r="615" spans="2:7">
      <c r="B615" s="1207" t="s">
        <v>4034</v>
      </c>
      <c r="C615" s="1207" t="s">
        <v>2676</v>
      </c>
      <c r="D615" s="1207" t="s">
        <v>1000</v>
      </c>
      <c r="E615" s="1208">
        <v>0</v>
      </c>
      <c r="F615" s="1209">
        <v>1.2995589782227926E-6</v>
      </c>
      <c r="G615" s="1210">
        <v>1.5049757959750846E-3</v>
      </c>
    </row>
    <row r="616" spans="2:7">
      <c r="B616" s="1207" t="s">
        <v>4205</v>
      </c>
      <c r="C616" s="1207" t="s">
        <v>2362</v>
      </c>
      <c r="D616" s="1207" t="s">
        <v>991</v>
      </c>
      <c r="E616" s="1208">
        <v>0</v>
      </c>
      <c r="F616" s="1209">
        <v>1.2916902137512384E-6</v>
      </c>
      <c r="G616" s="1210">
        <v>4.1263876125395502E-6</v>
      </c>
    </row>
    <row r="617" spans="2:7">
      <c r="B617" s="1207" t="s">
        <v>4306</v>
      </c>
      <c r="C617" s="1207" t="s">
        <v>2423</v>
      </c>
      <c r="D617" s="1207" t="s">
        <v>1000</v>
      </c>
      <c r="E617" s="1208">
        <v>0</v>
      </c>
      <c r="F617" s="1209">
        <v>1.2821667876065786E-6</v>
      </c>
      <c r="G617" s="1210">
        <v>5.5200692066812959E-6</v>
      </c>
    </row>
    <row r="618" spans="2:7">
      <c r="B618" s="1207" t="s">
        <v>4241</v>
      </c>
      <c r="C618" s="1207" t="s">
        <v>2383</v>
      </c>
      <c r="D618" s="1207" t="s">
        <v>991</v>
      </c>
      <c r="E618" s="1208">
        <v>0</v>
      </c>
      <c r="F618" s="1209">
        <v>1.2750599538002767E-6</v>
      </c>
      <c r="G618" s="1210">
        <v>2.540597875450325E-4</v>
      </c>
    </row>
    <row r="619" spans="2:7">
      <c r="B619" s="1207" t="s">
        <v>4156</v>
      </c>
      <c r="C619" s="1207" t="s">
        <v>2330</v>
      </c>
      <c r="D619" s="1207" t="s">
        <v>991</v>
      </c>
      <c r="E619" s="1208">
        <v>0</v>
      </c>
      <c r="F619" s="1209">
        <v>1.2711566447065803E-6</v>
      </c>
      <c r="G619" s="1210">
        <v>1.0865261752585912E-6</v>
      </c>
    </row>
    <row r="620" spans="2:7">
      <c r="B620" s="1207" t="s">
        <v>4367</v>
      </c>
      <c r="C620" s="1207" t="s">
        <v>2455</v>
      </c>
      <c r="D620" s="1207" t="s">
        <v>991</v>
      </c>
      <c r="E620" s="1208">
        <v>0</v>
      </c>
      <c r="F620" s="1209">
        <v>1.2471580929658574E-6</v>
      </c>
      <c r="G620" s="1210">
        <v>5.9028075852813483E-6</v>
      </c>
    </row>
    <row r="621" spans="2:7">
      <c r="B621" s="1207" t="s">
        <v>4038</v>
      </c>
      <c r="C621" s="1207" t="s">
        <v>2269</v>
      </c>
      <c r="D621" s="1207" t="s">
        <v>3431</v>
      </c>
      <c r="E621" s="1208">
        <v>0</v>
      </c>
      <c r="F621" s="1209">
        <v>1.2443117586981237E-6</v>
      </c>
      <c r="G621" s="1210">
        <v>7.069091724609425E-7</v>
      </c>
    </row>
    <row r="622" spans="2:7">
      <c r="B622" s="1207" t="s">
        <v>4126</v>
      </c>
      <c r="C622" s="1207" t="s">
        <v>2309</v>
      </c>
      <c r="D622" s="1207" t="s">
        <v>3431</v>
      </c>
      <c r="E622" s="1208">
        <v>0</v>
      </c>
      <c r="F622" s="1209">
        <v>1.2296375835496866E-6</v>
      </c>
      <c r="G622" s="1210">
        <v>1.1798210966327158E-6</v>
      </c>
    </row>
    <row r="623" spans="2:7">
      <c r="B623" s="1207" t="s">
        <v>3784</v>
      </c>
      <c r="C623" s="1207" t="s">
        <v>2127</v>
      </c>
      <c r="D623" s="1207" t="s">
        <v>1000</v>
      </c>
      <c r="E623" s="1208">
        <v>0</v>
      </c>
      <c r="F623" s="1209">
        <v>1.2229316987679664E-6</v>
      </c>
      <c r="G623" s="1210">
        <v>1.6013791444033772E-4</v>
      </c>
    </row>
    <row r="624" spans="2:7">
      <c r="B624" s="1207" t="s">
        <v>4345</v>
      </c>
      <c r="C624" s="1207" t="s">
        <v>2443</v>
      </c>
      <c r="D624" s="1207" t="s">
        <v>1000</v>
      </c>
      <c r="E624" s="1208">
        <v>0</v>
      </c>
      <c r="F624" s="1209">
        <v>1.2229316987679664E-6</v>
      </c>
      <c r="G624" s="1210">
        <v>1.4451020083495179E-5</v>
      </c>
    </row>
    <row r="625" spans="2:7">
      <c r="B625" s="1207" t="s">
        <v>4084</v>
      </c>
      <c r="C625" s="1207" t="s">
        <v>2294</v>
      </c>
      <c r="D625" s="1207" t="s">
        <v>1000</v>
      </c>
      <c r="E625" s="1208">
        <v>0</v>
      </c>
      <c r="F625" s="1209">
        <v>1.2229316987679664E-6</v>
      </c>
      <c r="G625" s="1210">
        <v>6.3323094683179469E-6</v>
      </c>
    </row>
    <row r="626" spans="2:7">
      <c r="B626" s="1207" t="s">
        <v>3865</v>
      </c>
      <c r="C626" s="1207" t="s">
        <v>2169</v>
      </c>
      <c r="D626" s="1207" t="s">
        <v>1000</v>
      </c>
      <c r="E626" s="1208">
        <v>0</v>
      </c>
      <c r="F626" s="1209">
        <v>1.2229316987679664E-6</v>
      </c>
      <c r="G626" s="1210">
        <v>1.1636132891056991E-6</v>
      </c>
    </row>
    <row r="627" spans="2:7">
      <c r="B627" s="1207" t="s">
        <v>4217</v>
      </c>
      <c r="C627" s="1207" t="s">
        <v>2369</v>
      </c>
      <c r="D627" s="1207" t="s">
        <v>1000</v>
      </c>
      <c r="E627" s="1208">
        <v>0</v>
      </c>
      <c r="F627" s="1209">
        <v>1.2229316987679664E-6</v>
      </c>
      <c r="G627" s="1210">
        <v>3.9347766388882496E-7</v>
      </c>
    </row>
    <row r="628" spans="2:7">
      <c r="B628" s="1207" t="s">
        <v>4058</v>
      </c>
      <c r="C628" s="1207" t="s">
        <v>2689</v>
      </c>
      <c r="D628" s="1207" t="s">
        <v>1000</v>
      </c>
      <c r="E628" s="1208">
        <v>0</v>
      </c>
      <c r="F628" s="1209">
        <v>1.2189383138955538E-6</v>
      </c>
      <c r="G628" s="1210">
        <v>7.7112425249789812E-5</v>
      </c>
    </row>
    <row r="629" spans="2:7">
      <c r="B629" s="1207" t="s">
        <v>3972</v>
      </c>
      <c r="C629" s="1207" t="s">
        <v>2229</v>
      </c>
      <c r="D629" s="1207" t="s">
        <v>991</v>
      </c>
      <c r="E629" s="1208">
        <v>0</v>
      </c>
      <c r="F629" s="1209">
        <v>1.2104914734939324E-6</v>
      </c>
      <c r="G629" s="1210">
        <v>6.7757548504964527E-6</v>
      </c>
    </row>
    <row r="630" spans="2:7">
      <c r="B630" s="1207" t="s">
        <v>4132</v>
      </c>
      <c r="C630" s="1207" t="s">
        <v>2356</v>
      </c>
      <c r="D630" s="1207" t="s">
        <v>1000</v>
      </c>
      <c r="E630" s="1208">
        <v>4.4606689143208536E-8</v>
      </c>
      <c r="F630" s="1209">
        <v>1.2093685663173838E-6</v>
      </c>
      <c r="G630" s="1210">
        <v>4.8354564748762937E-6</v>
      </c>
    </row>
    <row r="631" spans="2:7">
      <c r="B631" s="1207" t="s">
        <v>3922</v>
      </c>
      <c r="C631" s="1207" t="s">
        <v>2650</v>
      </c>
      <c r="D631" s="1207" t="s">
        <v>1000</v>
      </c>
      <c r="E631" s="1208">
        <v>0</v>
      </c>
      <c r="F631" s="1209">
        <v>1.2093685663173838E-6</v>
      </c>
      <c r="G631" s="1210">
        <v>1.4005292958768076E-3</v>
      </c>
    </row>
    <row r="632" spans="2:7">
      <c r="B632" s="1207" t="s">
        <v>3964</v>
      </c>
      <c r="C632" s="1207" t="s">
        <v>2654</v>
      </c>
      <c r="D632" s="1207" t="s">
        <v>1000</v>
      </c>
      <c r="E632" s="1208">
        <v>0</v>
      </c>
      <c r="F632" s="1209">
        <v>1.2093685663173838E-6</v>
      </c>
      <c r="G632" s="1210">
        <v>1.4005292958768076E-3</v>
      </c>
    </row>
    <row r="633" spans="2:7">
      <c r="B633" s="1207" t="s">
        <v>4206</v>
      </c>
      <c r="C633" s="1207" t="s">
        <v>2363</v>
      </c>
      <c r="D633" s="1207" t="s">
        <v>1000</v>
      </c>
      <c r="E633" s="1208">
        <v>0</v>
      </c>
      <c r="F633" s="1209">
        <v>1.2093685663173838E-6</v>
      </c>
      <c r="G633" s="1210">
        <v>4.6663604972740423E-6</v>
      </c>
    </row>
    <row r="634" spans="2:7">
      <c r="B634" s="1207" t="s">
        <v>4365</v>
      </c>
      <c r="C634" s="1207" t="s">
        <v>2454</v>
      </c>
      <c r="D634" s="1207" t="s">
        <v>1000</v>
      </c>
      <c r="E634" s="1208">
        <v>0</v>
      </c>
      <c r="F634" s="1209">
        <v>1.2093685663173838E-6</v>
      </c>
      <c r="G634" s="1210">
        <v>3.5027172954523191E-6</v>
      </c>
    </row>
    <row r="635" spans="2:7">
      <c r="B635" s="1207" t="s">
        <v>4195</v>
      </c>
      <c r="C635" s="1207" t="s">
        <v>2355</v>
      </c>
      <c r="D635" s="1207" t="s">
        <v>1000</v>
      </c>
      <c r="E635" s="1208">
        <v>0</v>
      </c>
      <c r="F635" s="1209">
        <v>1.2093685663173838E-6</v>
      </c>
      <c r="G635" s="1210">
        <v>1.6776595063467701E-6</v>
      </c>
    </row>
    <row r="636" spans="2:7">
      <c r="B636" s="1207" t="s">
        <v>3857</v>
      </c>
      <c r="C636" s="1207" t="s">
        <v>2163</v>
      </c>
      <c r="D636" s="1207" t="s">
        <v>1000</v>
      </c>
      <c r="E636" s="1208">
        <v>0</v>
      </c>
      <c r="F636" s="1209">
        <v>1.2093685663173838E-6</v>
      </c>
      <c r="G636" s="1210">
        <v>1.3897999442286966E-6</v>
      </c>
    </row>
    <row r="637" spans="2:7">
      <c r="B637" s="1207" t="s">
        <v>4159</v>
      </c>
      <c r="C637" s="1207" t="s">
        <v>2332</v>
      </c>
      <c r="D637" s="1207" t="s">
        <v>1000</v>
      </c>
      <c r="E637" s="1208">
        <v>0</v>
      </c>
      <c r="F637" s="1209">
        <v>1.2093685663173838E-6</v>
      </c>
      <c r="G637" s="1210">
        <v>1.3491689243174831E-6</v>
      </c>
    </row>
    <row r="638" spans="2:7">
      <c r="B638" s="1207" t="s">
        <v>3960</v>
      </c>
      <c r="C638" s="1207" t="s">
        <v>2221</v>
      </c>
      <c r="D638" s="1207" t="s">
        <v>1000</v>
      </c>
      <c r="E638" s="1208">
        <v>0</v>
      </c>
      <c r="F638" s="1209">
        <v>1.2093685663173838E-6</v>
      </c>
      <c r="G638" s="1210">
        <v>9.118769205490614E-7</v>
      </c>
    </row>
    <row r="639" spans="2:7">
      <c r="B639" s="1207" t="s">
        <v>4029</v>
      </c>
      <c r="C639" s="1207" t="s">
        <v>2265</v>
      </c>
      <c r="D639" s="1207" t="s">
        <v>1000</v>
      </c>
      <c r="E639" s="1208">
        <v>0</v>
      </c>
      <c r="F639" s="1209">
        <v>1.2093685663173838E-6</v>
      </c>
      <c r="G639" s="1210">
        <v>2.423674240351985E-7</v>
      </c>
    </row>
    <row r="640" spans="2:7">
      <c r="B640" s="1207" t="s">
        <v>4187</v>
      </c>
      <c r="C640" s="1207" t="s">
        <v>2349</v>
      </c>
      <c r="D640" s="1207" t="s">
        <v>1000</v>
      </c>
      <c r="E640" s="1208">
        <v>0</v>
      </c>
      <c r="F640" s="1209">
        <v>1.2093685663173838E-6</v>
      </c>
      <c r="G640" s="1210">
        <v>1.0853541634562386E-8</v>
      </c>
    </row>
    <row r="641" spans="2:7">
      <c r="B641" s="1207" t="s">
        <v>3806</v>
      </c>
      <c r="C641" s="1207" t="s">
        <v>2139</v>
      </c>
      <c r="D641" s="1207" t="s">
        <v>1000</v>
      </c>
      <c r="E641" s="1208">
        <v>0</v>
      </c>
      <c r="F641" s="1209">
        <v>1.2093685663173838E-6</v>
      </c>
      <c r="G641" s="1210">
        <v>4.3330192286571803E-9</v>
      </c>
    </row>
    <row r="642" spans="2:7">
      <c r="B642" s="1207" t="s">
        <v>4070</v>
      </c>
      <c r="C642" s="1207" t="s">
        <v>2111</v>
      </c>
      <c r="D642" s="1207" t="s">
        <v>1000</v>
      </c>
      <c r="E642" s="1208">
        <v>6.360646358058272E-7</v>
      </c>
      <c r="F642" s="1209">
        <v>1.207672062975862E-6</v>
      </c>
      <c r="G642" s="1210">
        <v>1.3985646320873516E-3</v>
      </c>
    </row>
    <row r="643" spans="2:7">
      <c r="B643" s="1207" t="s">
        <v>4051</v>
      </c>
      <c r="C643" s="1207" t="s">
        <v>2278</v>
      </c>
      <c r="D643" s="1207" t="s">
        <v>1000</v>
      </c>
      <c r="E643" s="1208">
        <v>0</v>
      </c>
      <c r="F643" s="1209">
        <v>1.207672062975862E-6</v>
      </c>
      <c r="G643" s="1210">
        <v>1.1565940277394855E-6</v>
      </c>
    </row>
    <row r="644" spans="2:7">
      <c r="B644" s="1207" t="s">
        <v>4347</v>
      </c>
      <c r="C644" s="1207" t="s">
        <v>2445</v>
      </c>
      <c r="D644" s="1207" t="s">
        <v>3431</v>
      </c>
      <c r="E644" s="1208">
        <v>0</v>
      </c>
      <c r="F644" s="1209">
        <v>1.1983259879813783E-6</v>
      </c>
      <c r="G644" s="1210">
        <v>2.7438032783210385E-5</v>
      </c>
    </row>
    <row r="645" spans="2:7">
      <c r="B645" s="1207" t="s">
        <v>4074</v>
      </c>
      <c r="C645" s="1207" t="s">
        <v>2695</v>
      </c>
      <c r="D645" s="1207" t="s">
        <v>1000</v>
      </c>
      <c r="E645" s="1208">
        <v>0</v>
      </c>
      <c r="F645" s="1209">
        <v>1.1904431719756634E-6</v>
      </c>
      <c r="G645" s="1210">
        <v>1.3786124295468742E-3</v>
      </c>
    </row>
    <row r="646" spans="2:7">
      <c r="B646" s="1207" t="s">
        <v>4111</v>
      </c>
      <c r="C646" s="1207" t="s">
        <v>2706</v>
      </c>
      <c r="D646" s="1207" t="s">
        <v>991</v>
      </c>
      <c r="E646" s="1208">
        <v>5.5595513480500838E-3</v>
      </c>
      <c r="F646" s="1209">
        <v>1.1872783024576491E-6</v>
      </c>
      <c r="G646" s="1210">
        <v>6.5846256883718225E-6</v>
      </c>
    </row>
    <row r="647" spans="2:7">
      <c r="B647" s="1207" t="s">
        <v>3837</v>
      </c>
      <c r="C647" s="1207" t="s">
        <v>2400</v>
      </c>
      <c r="D647" s="1207" t="s">
        <v>1000</v>
      </c>
      <c r="E647" s="1208">
        <v>1.4832893987889148E-5</v>
      </c>
      <c r="F647" s="1209">
        <v>1.1855426946082548E-6</v>
      </c>
      <c r="G647" s="1210">
        <v>1.8139191942641755E-4</v>
      </c>
    </row>
    <row r="648" spans="2:7">
      <c r="B648" s="1207" t="s">
        <v>3899</v>
      </c>
      <c r="C648" s="1207" t="s">
        <v>2181</v>
      </c>
      <c r="D648" s="1207" t="s">
        <v>1000</v>
      </c>
      <c r="E648" s="1208">
        <v>0</v>
      </c>
      <c r="F648" s="1209">
        <v>1.1852038549801773E-6</v>
      </c>
      <c r="G648" s="1210">
        <v>4.9172318772521637E-8</v>
      </c>
    </row>
    <row r="649" spans="2:7">
      <c r="B649" s="1207" t="s">
        <v>4168</v>
      </c>
      <c r="C649" s="1207" t="s">
        <v>2340</v>
      </c>
      <c r="D649" s="1207" t="s">
        <v>991</v>
      </c>
      <c r="E649" s="1208">
        <v>0</v>
      </c>
      <c r="F649" s="1209">
        <v>1.1812371979755547E-6</v>
      </c>
      <c r="G649" s="1210">
        <v>2.5717153272807883E-7</v>
      </c>
    </row>
    <row r="650" spans="2:7">
      <c r="B650" s="1207" t="s">
        <v>4317</v>
      </c>
      <c r="C650" s="1207" t="s">
        <v>2432</v>
      </c>
      <c r="D650" s="1207" t="s">
        <v>1000</v>
      </c>
      <c r="E650" s="1208">
        <v>0</v>
      </c>
      <c r="F650" s="1209">
        <v>1.1754197264354666E-6</v>
      </c>
      <c r="G650" s="1210">
        <v>6.0092391488739531E-7</v>
      </c>
    </row>
    <row r="651" spans="2:7">
      <c r="B651" s="1207" t="s">
        <v>4238</v>
      </c>
      <c r="C651" s="1207" t="s">
        <v>2380</v>
      </c>
      <c r="D651" s="1207" t="s">
        <v>991</v>
      </c>
      <c r="E651" s="1208">
        <v>0</v>
      </c>
      <c r="F651" s="1209">
        <v>1.1653929930432893E-6</v>
      </c>
      <c r="G651" s="1210">
        <v>2.1845582713105873E-8</v>
      </c>
    </row>
    <row r="652" spans="2:7">
      <c r="B652" s="1207" t="s">
        <v>4307</v>
      </c>
      <c r="C652" s="1207" t="s">
        <v>2424</v>
      </c>
      <c r="D652" s="1207" t="s">
        <v>1000</v>
      </c>
      <c r="E652" s="1208">
        <v>0</v>
      </c>
      <c r="F652" s="1209">
        <v>1.1418716943477219E-6</v>
      </c>
      <c r="G652" s="1210">
        <v>3.0517811447878227E-7</v>
      </c>
    </row>
    <row r="653" spans="2:7">
      <c r="B653" s="1207" t="s">
        <v>4257</v>
      </c>
      <c r="C653" s="1207" t="s">
        <v>2393</v>
      </c>
      <c r="D653" s="1207" t="s">
        <v>991</v>
      </c>
      <c r="E653" s="1208">
        <v>0</v>
      </c>
      <c r="F653" s="1209">
        <v>1.1297369499451728E-6</v>
      </c>
      <c r="G653" s="1210">
        <v>3.6869642446863011E-5</v>
      </c>
    </row>
    <row r="654" spans="2:7">
      <c r="B654" s="1207" t="s">
        <v>3962</v>
      </c>
      <c r="C654" s="1207" t="s">
        <v>2223</v>
      </c>
      <c r="D654" s="1207" t="s">
        <v>991</v>
      </c>
      <c r="E654" s="1208">
        <v>0</v>
      </c>
      <c r="F654" s="1209">
        <v>1.1289436008204273E-6</v>
      </c>
      <c r="G654" s="1210">
        <v>4.746280283267041E-4</v>
      </c>
    </row>
    <row r="655" spans="2:7">
      <c r="B655" s="1207" t="s">
        <v>3837</v>
      </c>
      <c r="C655" s="1207" t="s">
        <v>2400</v>
      </c>
      <c r="D655" s="1207" t="s">
        <v>991</v>
      </c>
      <c r="E655" s="1208">
        <v>1.1537646384399393E-5</v>
      </c>
      <c r="F655" s="1209">
        <v>1.1266997409094382E-6</v>
      </c>
      <c r="G655" s="1210">
        <v>6.9991178685364317E-5</v>
      </c>
    </row>
    <row r="656" spans="2:7">
      <c r="B656" s="1207" t="s">
        <v>3881</v>
      </c>
      <c r="C656" s="1207" t="s">
        <v>2637</v>
      </c>
      <c r="D656" s="1207" t="s">
        <v>3431</v>
      </c>
      <c r="E656" s="1208">
        <v>0</v>
      </c>
      <c r="F656" s="1209">
        <v>1.1245406603232075E-6</v>
      </c>
      <c r="G656" s="1210">
        <v>5.2775811714070954E-5</v>
      </c>
    </row>
    <row r="657" spans="2:7">
      <c r="B657" s="1207" t="s">
        <v>3829</v>
      </c>
      <c r="C657" s="1207" t="s">
        <v>2386</v>
      </c>
      <c r="D657" s="1207" t="s">
        <v>1000</v>
      </c>
      <c r="E657" s="1208">
        <v>3.0968100136204008E-6</v>
      </c>
      <c r="F657" s="1209">
        <v>1.1094372321232288E-6</v>
      </c>
      <c r="G657" s="1210">
        <v>2.2212195511880377E-5</v>
      </c>
    </row>
    <row r="658" spans="2:7">
      <c r="B658" s="1207" t="s">
        <v>4031</v>
      </c>
      <c r="C658" s="1207" t="s">
        <v>2267</v>
      </c>
      <c r="D658" s="1207" t="s">
        <v>991</v>
      </c>
      <c r="E658" s="1208">
        <v>0</v>
      </c>
      <c r="F658" s="1209">
        <v>1.1055677404743545E-6</v>
      </c>
      <c r="G658" s="1210">
        <v>9.3914900049453586E-6</v>
      </c>
    </row>
    <row r="659" spans="2:7">
      <c r="B659" s="1207" t="s">
        <v>3486</v>
      </c>
      <c r="C659" s="1207" t="s">
        <v>2079</v>
      </c>
      <c r="D659" s="1207" t="s">
        <v>1000</v>
      </c>
      <c r="E659" s="1208">
        <v>0</v>
      </c>
      <c r="F659" s="1209">
        <v>1.1006325854012262E-6</v>
      </c>
      <c r="G659" s="1210">
        <v>5.408170663212314E-6</v>
      </c>
    </row>
    <row r="660" spans="2:7">
      <c r="B660" s="1207" t="s">
        <v>4342</v>
      </c>
      <c r="C660" s="1207" t="s">
        <v>2440</v>
      </c>
      <c r="D660" s="1207" t="s">
        <v>3431</v>
      </c>
      <c r="E660" s="1208">
        <v>0</v>
      </c>
      <c r="F660" s="1209">
        <v>1.0998500614042078E-6</v>
      </c>
      <c r="G660" s="1210">
        <v>5.6455971462806568E-5</v>
      </c>
    </row>
    <row r="661" spans="2:7">
      <c r="B661" s="1207" t="s">
        <v>4145</v>
      </c>
      <c r="C661" s="1207" t="s">
        <v>2326</v>
      </c>
      <c r="D661" s="1207" t="s">
        <v>1000</v>
      </c>
      <c r="E661" s="1208">
        <v>0</v>
      </c>
      <c r="F661" s="1209">
        <v>1.0828810697745569E-6</v>
      </c>
      <c r="G661" s="1210">
        <v>1.3478494433901543E-6</v>
      </c>
    </row>
    <row r="662" spans="2:7">
      <c r="B662" s="1207" t="s">
        <v>4166</v>
      </c>
      <c r="C662" s="1207" t="s">
        <v>2338</v>
      </c>
      <c r="D662" s="1207" t="s">
        <v>3431</v>
      </c>
      <c r="E662" s="1208">
        <v>0</v>
      </c>
      <c r="F662" s="1209">
        <v>1.0812942317589894E-6</v>
      </c>
      <c r="G662" s="1210">
        <v>1.5033242331445277E-7</v>
      </c>
    </row>
    <row r="663" spans="2:7">
      <c r="B663" s="1207" t="s">
        <v>3941</v>
      </c>
      <c r="C663" s="1207" t="s">
        <v>2208</v>
      </c>
      <c r="D663" s="1207" t="s">
        <v>3431</v>
      </c>
      <c r="E663" s="1208">
        <v>0</v>
      </c>
      <c r="F663" s="1209">
        <v>1.0812942317589894E-6</v>
      </c>
      <c r="G663" s="1210">
        <v>1.4183515734074091E-7</v>
      </c>
    </row>
    <row r="664" spans="2:7">
      <c r="B664" s="1207" t="s">
        <v>3786</v>
      </c>
      <c r="C664" s="1207" t="s">
        <v>2129</v>
      </c>
      <c r="D664" s="1207" t="s">
        <v>3431</v>
      </c>
      <c r="E664" s="1208">
        <v>0</v>
      </c>
      <c r="F664" s="1209">
        <v>1.0812942317589894E-6</v>
      </c>
      <c r="G664" s="1210">
        <v>5.1203566819460478E-9</v>
      </c>
    </row>
    <row r="665" spans="2:7">
      <c r="B665" s="1207" t="s">
        <v>3864</v>
      </c>
      <c r="C665" s="1207" t="s">
        <v>2168</v>
      </c>
      <c r="D665" s="1207" t="s">
        <v>991</v>
      </c>
      <c r="E665" s="1208">
        <v>0</v>
      </c>
      <c r="F665" s="1209">
        <v>1.0724789564915544E-6</v>
      </c>
      <c r="G665" s="1210">
        <v>3.9705790304357537E-6</v>
      </c>
    </row>
    <row r="666" spans="2:7">
      <c r="B666" s="1207" t="s">
        <v>4364</v>
      </c>
      <c r="C666" s="1207" t="s">
        <v>2759</v>
      </c>
      <c r="D666" s="1207" t="s">
        <v>991</v>
      </c>
      <c r="E666" s="1208">
        <v>0</v>
      </c>
      <c r="F666" s="1209">
        <v>1.0719710301353978E-6</v>
      </c>
      <c r="G666" s="1210">
        <v>1.3883566611566928E-7</v>
      </c>
    </row>
    <row r="667" spans="2:7">
      <c r="B667" s="1207" t="s">
        <v>3939</v>
      </c>
      <c r="C667" s="1207" t="s">
        <v>2206</v>
      </c>
      <c r="D667" s="1207" t="s">
        <v>3431</v>
      </c>
      <c r="E667" s="1208">
        <v>0</v>
      </c>
      <c r="F667" s="1209">
        <v>1.0703713943239227E-6</v>
      </c>
      <c r="G667" s="1210">
        <v>1.5416742109350827E-6</v>
      </c>
    </row>
    <row r="668" spans="2:7">
      <c r="B668" s="1207" t="s">
        <v>3795</v>
      </c>
      <c r="C668" s="1207" t="s">
        <v>2135</v>
      </c>
      <c r="D668" s="1207" t="s">
        <v>3431</v>
      </c>
      <c r="E668" s="1208">
        <v>0</v>
      </c>
      <c r="F668" s="1209">
        <v>1.0693617120185127E-6</v>
      </c>
      <c r="G668" s="1210">
        <v>1.886266072001484E-6</v>
      </c>
    </row>
    <row r="669" spans="2:7">
      <c r="B669" s="1207" t="s">
        <v>4041</v>
      </c>
      <c r="C669" s="1207" t="s">
        <v>2681</v>
      </c>
      <c r="D669" s="1207" t="s">
        <v>991</v>
      </c>
      <c r="E669" s="1208">
        <v>0</v>
      </c>
      <c r="F669" s="1209">
        <v>1.057589718633738E-6</v>
      </c>
      <c r="G669" s="1210">
        <v>1.8824652547280037E-5</v>
      </c>
    </row>
    <row r="670" spans="2:7">
      <c r="B670" s="1207" t="s">
        <v>4040</v>
      </c>
      <c r="C670" s="1207" t="s">
        <v>2680</v>
      </c>
      <c r="D670" s="1207" t="s">
        <v>991</v>
      </c>
      <c r="E670" s="1208">
        <v>0</v>
      </c>
      <c r="F670" s="1209">
        <v>1.057589718633738E-6</v>
      </c>
      <c r="G670" s="1210">
        <v>1.8824652547280037E-5</v>
      </c>
    </row>
    <row r="671" spans="2:7">
      <c r="B671" s="1207" t="s">
        <v>3864</v>
      </c>
      <c r="C671" s="1207" t="s">
        <v>2168</v>
      </c>
      <c r="D671" s="1207" t="s">
        <v>3431</v>
      </c>
      <c r="E671" s="1208">
        <v>0</v>
      </c>
      <c r="F671" s="1209">
        <v>1.0564662505779419E-6</v>
      </c>
      <c r="G671" s="1210">
        <v>5.0273789967478637E-5</v>
      </c>
    </row>
    <row r="672" spans="2:7">
      <c r="B672" s="1207" t="s">
        <v>3858</v>
      </c>
      <c r="C672" s="1207" t="s">
        <v>2164</v>
      </c>
      <c r="D672" s="1207" t="s">
        <v>1000</v>
      </c>
      <c r="E672" s="1208">
        <v>0</v>
      </c>
      <c r="F672" s="1209">
        <v>1.0500600667701578E-6</v>
      </c>
      <c r="G672" s="1210">
        <v>1.745233882193659E-7</v>
      </c>
    </row>
    <row r="673" spans="2:7">
      <c r="B673" s="1207" t="s">
        <v>3814</v>
      </c>
      <c r="C673" s="1207" t="s">
        <v>2145</v>
      </c>
      <c r="D673" s="1207" t="s">
        <v>1000</v>
      </c>
      <c r="E673" s="1208">
        <v>0</v>
      </c>
      <c r="F673" s="1209">
        <v>1.0296814504278441E-6</v>
      </c>
      <c r="G673" s="1210">
        <v>2.8894726493047584E-7</v>
      </c>
    </row>
    <row r="674" spans="2:7">
      <c r="B674" s="1207" t="s">
        <v>4260</v>
      </c>
      <c r="C674" s="1207" t="s">
        <v>2396</v>
      </c>
      <c r="D674" s="1207" t="s">
        <v>1000</v>
      </c>
      <c r="E674" s="1208">
        <v>0</v>
      </c>
      <c r="F674" s="1209">
        <v>1.0164925883727842E-6</v>
      </c>
      <c r="G674" s="1210">
        <v>1.7680993695354185E-5</v>
      </c>
    </row>
    <row r="675" spans="2:7">
      <c r="B675" s="1207" t="s">
        <v>4308</v>
      </c>
      <c r="C675" s="1207" t="s">
        <v>2425</v>
      </c>
      <c r="D675" s="1207" t="s">
        <v>991</v>
      </c>
      <c r="E675" s="1208">
        <v>0</v>
      </c>
      <c r="F675" s="1209">
        <v>1.0083752428544916E-6</v>
      </c>
      <c r="G675" s="1210">
        <v>4.646066342989086E-7</v>
      </c>
    </row>
    <row r="676" spans="2:7">
      <c r="B676" s="1207" t="s">
        <v>3792</v>
      </c>
      <c r="C676" s="1207" t="s">
        <v>2133</v>
      </c>
      <c r="D676" s="1207" t="s">
        <v>3431</v>
      </c>
      <c r="E676" s="1208">
        <v>0</v>
      </c>
      <c r="F676" s="1209">
        <v>1.000226538662451E-6</v>
      </c>
      <c r="G676" s="1210">
        <v>1.7454577151856669E-4</v>
      </c>
    </row>
    <row r="677" spans="2:7">
      <c r="B677" s="1207" t="s">
        <v>4194</v>
      </c>
      <c r="C677" s="1207" t="s">
        <v>2354</v>
      </c>
      <c r="D677" s="1207" t="s">
        <v>1000</v>
      </c>
      <c r="E677" s="1208">
        <v>0</v>
      </c>
      <c r="F677" s="1209">
        <v>9.9016010510311364E-7</v>
      </c>
      <c r="G677" s="1210">
        <v>1.075374460682448E-4</v>
      </c>
    </row>
    <row r="678" spans="2:7">
      <c r="B678" s="1207" t="s">
        <v>4190</v>
      </c>
      <c r="C678" s="1207" t="s">
        <v>2351</v>
      </c>
      <c r="D678" s="1207" t="s">
        <v>1000</v>
      </c>
      <c r="E678" s="1208">
        <v>0</v>
      </c>
      <c r="F678" s="1209">
        <v>9.8927909265170923E-7</v>
      </c>
      <c r="G678" s="1210">
        <v>4.3897366711530428E-3</v>
      </c>
    </row>
    <row r="679" spans="2:7">
      <c r="B679" s="1207" t="s">
        <v>4129</v>
      </c>
      <c r="C679" s="1207" t="s">
        <v>2312</v>
      </c>
      <c r="D679" s="1207" t="s">
        <v>3431</v>
      </c>
      <c r="E679" s="1208">
        <v>0</v>
      </c>
      <c r="F679" s="1209">
        <v>9.8335056546275455E-7</v>
      </c>
      <c r="G679" s="1210">
        <v>2.429857712720992E-6</v>
      </c>
    </row>
    <row r="680" spans="2:7">
      <c r="B680" s="1207" t="s">
        <v>3434</v>
      </c>
      <c r="C680" s="1207" t="s">
        <v>2071</v>
      </c>
      <c r="D680" s="1207" t="s">
        <v>3431</v>
      </c>
      <c r="E680" s="1208">
        <v>0</v>
      </c>
      <c r="F680" s="1209">
        <v>9.7991849598021511E-7</v>
      </c>
      <c r="G680" s="1210">
        <v>6.1186537196373422E-6</v>
      </c>
    </row>
    <row r="681" spans="2:7">
      <c r="B681" s="1207" t="s">
        <v>4061</v>
      </c>
      <c r="C681" s="1207" t="s">
        <v>2282</v>
      </c>
      <c r="D681" s="1207" t="s">
        <v>3431</v>
      </c>
      <c r="E681" s="1208">
        <v>0</v>
      </c>
      <c r="F681" s="1209">
        <v>9.7954879960873525E-7</v>
      </c>
      <c r="G681" s="1210">
        <v>1.2019046157642385E-4</v>
      </c>
    </row>
    <row r="682" spans="2:7">
      <c r="B682" s="1207" t="s">
        <v>3690</v>
      </c>
      <c r="C682" s="1207" t="s">
        <v>2097</v>
      </c>
      <c r="D682" s="1207" t="s">
        <v>3431</v>
      </c>
      <c r="E682" s="1208">
        <v>0</v>
      </c>
      <c r="F682" s="1209">
        <v>9.719437942609482E-7</v>
      </c>
      <c r="G682" s="1210">
        <v>8.8439951815745684E-6</v>
      </c>
    </row>
    <row r="683" spans="2:7">
      <c r="B683" s="1207" t="s">
        <v>4032</v>
      </c>
      <c r="C683" s="1207" t="s">
        <v>2268</v>
      </c>
      <c r="D683" s="1207" t="s">
        <v>3431</v>
      </c>
      <c r="E683" s="1208">
        <v>0</v>
      </c>
      <c r="F683" s="1209">
        <v>9.5745663524237919E-7</v>
      </c>
      <c r="G683" s="1210">
        <v>4.2418387196051459E-5</v>
      </c>
    </row>
    <row r="684" spans="2:7">
      <c r="B684" s="1207" t="s">
        <v>4234</v>
      </c>
      <c r="C684" s="1207" t="s">
        <v>2376</v>
      </c>
      <c r="D684" s="1207" t="s">
        <v>991</v>
      </c>
      <c r="E684" s="1208">
        <v>0</v>
      </c>
      <c r="F684" s="1209">
        <v>9.3269131502298787E-7</v>
      </c>
      <c r="G684" s="1210">
        <v>6.621137116862368E-6</v>
      </c>
    </row>
    <row r="685" spans="2:7">
      <c r="B685" s="1207" t="s">
        <v>4017</v>
      </c>
      <c r="C685" s="1207" t="s">
        <v>2669</v>
      </c>
      <c r="D685" s="1207" t="s">
        <v>1000</v>
      </c>
      <c r="E685" s="1208">
        <v>0</v>
      </c>
      <c r="F685" s="1209">
        <v>9.2219283464490948E-7</v>
      </c>
      <c r="G685" s="1210">
        <v>1.0679606840623987E-3</v>
      </c>
    </row>
    <row r="686" spans="2:7">
      <c r="B686" s="1207" t="s">
        <v>4069</v>
      </c>
      <c r="C686" s="1207" t="s">
        <v>2694</v>
      </c>
      <c r="D686" s="1207" t="s">
        <v>1000</v>
      </c>
      <c r="E686" s="1208">
        <v>0</v>
      </c>
      <c r="F686" s="1209">
        <v>9.2219283464490948E-7</v>
      </c>
      <c r="G686" s="1210">
        <v>1.0679606840623987E-3</v>
      </c>
    </row>
    <row r="687" spans="2:7">
      <c r="B687" s="1207" t="s">
        <v>4063</v>
      </c>
      <c r="C687" s="1207" t="s">
        <v>2692</v>
      </c>
      <c r="D687" s="1207" t="s">
        <v>1000</v>
      </c>
      <c r="E687" s="1208">
        <v>0</v>
      </c>
      <c r="F687" s="1209">
        <v>9.2219283464490948E-7</v>
      </c>
      <c r="G687" s="1210">
        <v>9.0331394142122351E-6</v>
      </c>
    </row>
    <row r="688" spans="2:7">
      <c r="B688" s="1207" t="s">
        <v>4020</v>
      </c>
      <c r="C688" s="1207" t="s">
        <v>2259</v>
      </c>
      <c r="D688" s="1207" t="s">
        <v>1000</v>
      </c>
      <c r="E688" s="1208">
        <v>0</v>
      </c>
      <c r="F688" s="1209">
        <v>9.2219283464490948E-7</v>
      </c>
      <c r="G688" s="1210">
        <v>2.1895181309078815E-6</v>
      </c>
    </row>
    <row r="689" spans="2:7">
      <c r="B689" s="1207" t="s">
        <v>3824</v>
      </c>
      <c r="C689" s="1207" t="s">
        <v>2153</v>
      </c>
      <c r="D689" s="1207" t="s">
        <v>1000</v>
      </c>
      <c r="E689" s="1208">
        <v>0</v>
      </c>
      <c r="F689" s="1209">
        <v>9.2219283464490948E-7</v>
      </c>
      <c r="G689" s="1210">
        <v>5.9213358400313314E-8</v>
      </c>
    </row>
    <row r="690" spans="2:7">
      <c r="B690" s="1207" t="s">
        <v>3538</v>
      </c>
      <c r="C690" s="1207" t="s">
        <v>2082</v>
      </c>
      <c r="D690" s="1207" t="s">
        <v>3431</v>
      </c>
      <c r="E690" s="1208">
        <v>0</v>
      </c>
      <c r="F690" s="1209">
        <v>9.2044315223618609E-7</v>
      </c>
      <c r="G690" s="1210">
        <v>6.1501495787642979E-8</v>
      </c>
    </row>
    <row r="691" spans="2:7">
      <c r="B691" s="1207" t="s">
        <v>3437</v>
      </c>
      <c r="C691" s="1207" t="s">
        <v>323</v>
      </c>
      <c r="D691" s="1207" t="s">
        <v>3431</v>
      </c>
      <c r="E691" s="1208">
        <v>5.0424948692389992E-3</v>
      </c>
      <c r="F691" s="1209">
        <v>9.1856936318962613E-7</v>
      </c>
      <c r="G691" s="1210">
        <v>2.2893608848466336E-5</v>
      </c>
    </row>
    <row r="692" spans="2:7">
      <c r="B692" s="1207" t="s">
        <v>4306</v>
      </c>
      <c r="C692" s="1207" t="s">
        <v>2423</v>
      </c>
      <c r="D692" s="1207" t="s">
        <v>3431</v>
      </c>
      <c r="E692" s="1208">
        <v>0</v>
      </c>
      <c r="F692" s="1209">
        <v>9.11887043338916E-7</v>
      </c>
      <c r="G692" s="1210">
        <v>2.5265946425122902E-7</v>
      </c>
    </row>
    <row r="693" spans="2:7">
      <c r="B693" s="1207" t="s">
        <v>4025</v>
      </c>
      <c r="C693" s="1207" t="s">
        <v>2674</v>
      </c>
      <c r="D693" s="1207" t="s">
        <v>991</v>
      </c>
      <c r="E693" s="1208">
        <v>0</v>
      </c>
      <c r="F693" s="1209">
        <v>9.0163160988910525E-7</v>
      </c>
      <c r="G693" s="1210">
        <v>1.6048663751888474E-5</v>
      </c>
    </row>
    <row r="694" spans="2:7">
      <c r="B694" s="1207" t="s">
        <v>4049</v>
      </c>
      <c r="C694" s="1207" t="s">
        <v>2277</v>
      </c>
      <c r="D694" s="1207" t="s">
        <v>991</v>
      </c>
      <c r="E694" s="1208">
        <v>2.2294401357909386E-4</v>
      </c>
      <c r="F694" s="1209">
        <v>8.9354926070878454E-7</v>
      </c>
      <c r="G694" s="1210">
        <v>2.3459961597159243E-6</v>
      </c>
    </row>
    <row r="695" spans="2:7">
      <c r="B695" s="1207" t="s">
        <v>3820</v>
      </c>
      <c r="C695" s="1207" t="s">
        <v>2149</v>
      </c>
      <c r="D695" s="1207" t="s">
        <v>3431</v>
      </c>
      <c r="E695" s="1208">
        <v>0</v>
      </c>
      <c r="F695" s="1209">
        <v>8.8762772101941871E-7</v>
      </c>
      <c r="G695" s="1210">
        <v>1.0927232940092121E-5</v>
      </c>
    </row>
    <row r="696" spans="2:7">
      <c r="B696" s="1207" t="s">
        <v>4414</v>
      </c>
      <c r="C696" s="1207" t="s">
        <v>2770</v>
      </c>
      <c r="D696" s="1207" t="s">
        <v>3431</v>
      </c>
      <c r="E696" s="1208">
        <v>0</v>
      </c>
      <c r="F696" s="1209">
        <v>8.8224669888382593E-7</v>
      </c>
      <c r="G696" s="1210">
        <v>4.140471510587357E-5</v>
      </c>
    </row>
    <row r="697" spans="2:7">
      <c r="B697" s="1207" t="s">
        <v>4149</v>
      </c>
      <c r="C697" s="1207" t="s">
        <v>2715</v>
      </c>
      <c r="D697" s="1207" t="s">
        <v>3431</v>
      </c>
      <c r="E697" s="1208">
        <v>0</v>
      </c>
      <c r="F697" s="1209">
        <v>8.8224669888382593E-7</v>
      </c>
      <c r="G697" s="1210">
        <v>4.140471510587357E-5</v>
      </c>
    </row>
    <row r="698" spans="2:7">
      <c r="B698" s="1207" t="s">
        <v>4226</v>
      </c>
      <c r="C698" s="1207" t="s">
        <v>2727</v>
      </c>
      <c r="D698" s="1207" t="s">
        <v>3431</v>
      </c>
      <c r="E698" s="1208">
        <v>0</v>
      </c>
      <c r="F698" s="1209">
        <v>8.8224669888382593E-7</v>
      </c>
      <c r="G698" s="1210">
        <v>4.140471510587357E-5</v>
      </c>
    </row>
    <row r="699" spans="2:7">
      <c r="B699" s="1207" t="s">
        <v>3620</v>
      </c>
      <c r="C699" s="1207" t="s">
        <v>2091</v>
      </c>
      <c r="D699" s="1207" t="s">
        <v>3431</v>
      </c>
      <c r="E699" s="1208">
        <v>0</v>
      </c>
      <c r="F699" s="1209">
        <v>8.8224669888382593E-7</v>
      </c>
      <c r="G699" s="1210">
        <v>1.14958638128108E-7</v>
      </c>
    </row>
    <row r="700" spans="2:7">
      <c r="B700" s="1207" t="s">
        <v>4173</v>
      </c>
      <c r="C700" s="1207" t="s">
        <v>2343</v>
      </c>
      <c r="D700" s="1207" t="s">
        <v>3431</v>
      </c>
      <c r="E700" s="1208">
        <v>0</v>
      </c>
      <c r="F700" s="1209">
        <v>8.8224669888382593E-7</v>
      </c>
      <c r="G700" s="1210">
        <v>5.7577742555601949E-8</v>
      </c>
    </row>
    <row r="701" spans="2:7">
      <c r="B701" s="1207" t="s">
        <v>4109</v>
      </c>
      <c r="C701" s="1207" t="s">
        <v>2301</v>
      </c>
      <c r="D701" s="1207" t="s">
        <v>991</v>
      </c>
      <c r="E701" s="1208">
        <v>0</v>
      </c>
      <c r="F701" s="1209">
        <v>8.8082997378002109E-7</v>
      </c>
      <c r="G701" s="1210">
        <v>1.111825505793918E-4</v>
      </c>
    </row>
    <row r="702" spans="2:7">
      <c r="B702" s="1207" t="s">
        <v>4256</v>
      </c>
      <c r="C702" s="1207" t="s">
        <v>2734</v>
      </c>
      <c r="D702" s="1207" t="s">
        <v>1000</v>
      </c>
      <c r="E702" s="1208">
        <v>0</v>
      </c>
      <c r="F702" s="1209">
        <v>8.744946360712544E-7</v>
      </c>
      <c r="G702" s="1210">
        <v>4.6485417966597335E-4</v>
      </c>
    </row>
    <row r="703" spans="2:7">
      <c r="B703" s="1207" t="s">
        <v>4360</v>
      </c>
      <c r="C703" s="1207" t="s">
        <v>2451</v>
      </c>
      <c r="D703" s="1207" t="s">
        <v>3431</v>
      </c>
      <c r="E703" s="1208">
        <v>0</v>
      </c>
      <c r="F703" s="1209">
        <v>8.7040758728687942E-7</v>
      </c>
      <c r="G703" s="1210">
        <v>2.3323787649218129E-7</v>
      </c>
    </row>
    <row r="704" spans="2:7">
      <c r="B704" s="1207" t="s">
        <v>4415</v>
      </c>
      <c r="C704" s="1207" t="s">
        <v>2483</v>
      </c>
      <c r="D704" s="1207" t="s">
        <v>1000</v>
      </c>
      <c r="E704" s="1208">
        <v>0</v>
      </c>
      <c r="F704" s="1209">
        <v>8.6196299060811933E-7</v>
      </c>
      <c r="G704" s="1210">
        <v>2.5440941171691157E-6</v>
      </c>
    </row>
    <row r="705" spans="2:7">
      <c r="B705" s="1207" t="s">
        <v>3962</v>
      </c>
      <c r="C705" s="1207" t="s">
        <v>2223</v>
      </c>
      <c r="D705" s="1207" t="s">
        <v>3431</v>
      </c>
      <c r="E705" s="1208">
        <v>0</v>
      </c>
      <c r="F705" s="1209">
        <v>8.6065757384642109E-7</v>
      </c>
      <c r="G705" s="1210">
        <v>3.7074680205811521E-4</v>
      </c>
    </row>
    <row r="706" spans="2:7">
      <c r="B706" s="1207" t="s">
        <v>3762</v>
      </c>
      <c r="C706" s="1207" t="s">
        <v>2119</v>
      </c>
      <c r="D706" s="1207" t="s">
        <v>991</v>
      </c>
      <c r="E706" s="1208">
        <v>0</v>
      </c>
      <c r="F706" s="1209">
        <v>8.5582757656744241E-7</v>
      </c>
      <c r="G706" s="1210">
        <v>3.8012415803144974E-7</v>
      </c>
    </row>
    <row r="707" spans="2:7">
      <c r="B707" s="1207" t="s">
        <v>4160</v>
      </c>
      <c r="C707" s="1207" t="s">
        <v>2333</v>
      </c>
      <c r="D707" s="1207" t="s">
        <v>3431</v>
      </c>
      <c r="E707" s="1208">
        <v>0</v>
      </c>
      <c r="F707" s="1209">
        <v>8.5115591835368429E-7</v>
      </c>
      <c r="G707" s="1210">
        <v>2.2342936340619892E-6</v>
      </c>
    </row>
    <row r="708" spans="2:7">
      <c r="B708" s="1207" t="s">
        <v>4174</v>
      </c>
      <c r="C708" s="1207" t="s">
        <v>2344</v>
      </c>
      <c r="D708" s="1207" t="s">
        <v>1000</v>
      </c>
      <c r="E708" s="1208">
        <v>0</v>
      </c>
      <c r="F708" s="1209">
        <v>8.3689804379183338E-7</v>
      </c>
      <c r="G708" s="1210">
        <v>2.0812636856112256E-3</v>
      </c>
    </row>
    <row r="709" spans="2:7">
      <c r="B709" s="1207" t="s">
        <v>3830</v>
      </c>
      <c r="C709" s="1207" t="s">
        <v>2631</v>
      </c>
      <c r="D709" s="1207" t="s">
        <v>1000</v>
      </c>
      <c r="E709" s="1208">
        <v>0</v>
      </c>
      <c r="F709" s="1209">
        <v>8.2117212789702957E-7</v>
      </c>
      <c r="G709" s="1210">
        <v>5.7980241533582552E-6</v>
      </c>
    </row>
    <row r="710" spans="2:7">
      <c r="B710" s="1207" t="s">
        <v>3538</v>
      </c>
      <c r="C710" s="1207" t="s">
        <v>2082</v>
      </c>
      <c r="D710" s="1207" t="s">
        <v>991</v>
      </c>
      <c r="E710" s="1208">
        <v>0</v>
      </c>
      <c r="F710" s="1209">
        <v>8.1979272660287427E-7</v>
      </c>
      <c r="G710" s="1210">
        <v>3.2541132758629464E-8</v>
      </c>
    </row>
    <row r="711" spans="2:7">
      <c r="B711" s="1207" t="s">
        <v>3472</v>
      </c>
      <c r="C711" s="1207" t="s">
        <v>2076</v>
      </c>
      <c r="D711" s="1207" t="s">
        <v>991</v>
      </c>
      <c r="E711" s="1208">
        <v>0</v>
      </c>
      <c r="F711" s="1209">
        <v>8.1862650613981909E-7</v>
      </c>
      <c r="G711" s="1210">
        <v>1.0878950201882335E-7</v>
      </c>
    </row>
    <row r="712" spans="2:7">
      <c r="B712" s="1207" t="s">
        <v>3938</v>
      </c>
      <c r="C712" s="1207" t="s">
        <v>2205</v>
      </c>
      <c r="D712" s="1207" t="s">
        <v>1000</v>
      </c>
      <c r="E712" s="1208">
        <v>0</v>
      </c>
      <c r="F712" s="1209">
        <v>8.1238158143749235E-7</v>
      </c>
      <c r="G712" s="1210">
        <v>5.0967548988958656E-8</v>
      </c>
    </row>
    <row r="713" spans="2:7">
      <c r="B713" s="1207" t="s">
        <v>4241</v>
      </c>
      <c r="C713" s="1207" t="s">
        <v>2383</v>
      </c>
      <c r="D713" s="1207" t="s">
        <v>3431</v>
      </c>
      <c r="E713" s="1208">
        <v>0</v>
      </c>
      <c r="F713" s="1209">
        <v>8.1209769967362523E-7</v>
      </c>
      <c r="G713" s="1210">
        <v>3.7121489672949949E-4</v>
      </c>
    </row>
    <row r="714" spans="2:7">
      <c r="B714" s="1207" t="s">
        <v>3939</v>
      </c>
      <c r="C714" s="1207" t="s">
        <v>2206</v>
      </c>
      <c r="D714" s="1207" t="s">
        <v>1000</v>
      </c>
      <c r="E714" s="1208">
        <v>0</v>
      </c>
      <c r="F714" s="1209">
        <v>8.1178445077598184E-7</v>
      </c>
      <c r="G714" s="1210">
        <v>2.6397808503191136E-6</v>
      </c>
    </row>
    <row r="715" spans="2:7">
      <c r="B715" s="1207" t="s">
        <v>4123</v>
      </c>
      <c r="C715" s="1207" t="s">
        <v>2712</v>
      </c>
      <c r="D715" s="1207" t="s">
        <v>991</v>
      </c>
      <c r="E715" s="1208">
        <v>0</v>
      </c>
      <c r="F715" s="1209">
        <v>8.0876219837519809E-7</v>
      </c>
      <c r="G715" s="1210">
        <v>4.1408851994361099E-8</v>
      </c>
    </row>
    <row r="716" spans="2:7">
      <c r="B716" s="1207" t="s">
        <v>4381</v>
      </c>
      <c r="C716" s="1207" t="s">
        <v>2463</v>
      </c>
      <c r="D716" s="1207" t="s">
        <v>991</v>
      </c>
      <c r="E716" s="1208">
        <v>0</v>
      </c>
      <c r="F716" s="1209">
        <v>8.0821583766799867E-7</v>
      </c>
      <c r="G716" s="1210">
        <v>9.3738151111765515E-6</v>
      </c>
    </row>
    <row r="717" spans="2:7">
      <c r="B717" s="1207" t="s">
        <v>3956</v>
      </c>
      <c r="C717" s="1207" t="s">
        <v>2281</v>
      </c>
      <c r="D717" s="1207" t="s">
        <v>3431</v>
      </c>
      <c r="E717" s="1208">
        <v>2.7976123985147339E-6</v>
      </c>
      <c r="F717" s="1209">
        <v>8.0208129932677286E-7</v>
      </c>
      <c r="G717" s="1210">
        <v>4.7205860538489979E-3</v>
      </c>
    </row>
    <row r="718" spans="2:7">
      <c r="B718" s="1207" t="s">
        <v>3536</v>
      </c>
      <c r="C718" s="1207" t="s">
        <v>2081</v>
      </c>
      <c r="D718" s="1207" t="s">
        <v>991</v>
      </c>
      <c r="E718" s="1208">
        <v>0</v>
      </c>
      <c r="F718" s="1209">
        <v>7.9927288923528588E-7</v>
      </c>
      <c r="G718" s="1210">
        <v>1.1886733353567749E-5</v>
      </c>
    </row>
    <row r="719" spans="2:7">
      <c r="B719" s="1207" t="s">
        <v>4247</v>
      </c>
      <c r="C719" s="1207" t="s">
        <v>2389</v>
      </c>
      <c r="D719" s="1207" t="s">
        <v>991</v>
      </c>
      <c r="E719" s="1208">
        <v>0</v>
      </c>
      <c r="F719" s="1209">
        <v>7.9669871298450387E-7</v>
      </c>
      <c r="G719" s="1210">
        <v>7.3181100091106492E-9</v>
      </c>
    </row>
    <row r="720" spans="2:7">
      <c r="B720" s="1207" t="s">
        <v>4255</v>
      </c>
      <c r="C720" s="1207" t="s">
        <v>2391</v>
      </c>
      <c r="D720" s="1207" t="s">
        <v>991</v>
      </c>
      <c r="E720" s="1208">
        <v>0</v>
      </c>
      <c r="F720" s="1209">
        <v>7.9014681315705055E-7</v>
      </c>
      <c r="G720" s="1210">
        <v>3.1817343225302099E-5</v>
      </c>
    </row>
    <row r="721" spans="2:7">
      <c r="B721" s="1207" t="s">
        <v>3719</v>
      </c>
      <c r="C721" s="1207" t="s">
        <v>2100</v>
      </c>
      <c r="D721" s="1207" t="s">
        <v>1000</v>
      </c>
      <c r="E721" s="1208">
        <v>0</v>
      </c>
      <c r="F721" s="1209">
        <v>7.8314887495586177E-7</v>
      </c>
      <c r="G721" s="1210">
        <v>1.0170913072727305E-6</v>
      </c>
    </row>
    <row r="722" spans="2:7">
      <c r="B722" s="1207" t="s">
        <v>3927</v>
      </c>
      <c r="C722" s="1207" t="s">
        <v>2195</v>
      </c>
      <c r="D722" s="1207" t="s">
        <v>1000</v>
      </c>
      <c r="E722" s="1208">
        <v>0</v>
      </c>
      <c r="F722" s="1209">
        <v>7.7960964493912518E-7</v>
      </c>
      <c r="G722" s="1210">
        <v>1.8100244146725833E-3</v>
      </c>
    </row>
    <row r="723" spans="2:7">
      <c r="B723" s="1207" t="s">
        <v>4144</v>
      </c>
      <c r="C723" s="1207" t="s">
        <v>2325</v>
      </c>
      <c r="D723" s="1207" t="s">
        <v>3431</v>
      </c>
      <c r="E723" s="1208">
        <v>0</v>
      </c>
      <c r="F723" s="1209">
        <v>7.7270653799944205E-7</v>
      </c>
      <c r="G723" s="1210">
        <v>8.3007899765116721E-7</v>
      </c>
    </row>
    <row r="724" spans="2:7">
      <c r="B724" s="1207" t="s">
        <v>4423</v>
      </c>
      <c r="C724" s="1207" t="s">
        <v>2670</v>
      </c>
      <c r="D724" s="1207" t="s">
        <v>991</v>
      </c>
      <c r="E724" s="1208">
        <v>0</v>
      </c>
      <c r="F724" s="1209">
        <v>7.5913937358083798E-7</v>
      </c>
      <c r="G724" s="1210">
        <v>7.9625493386834824E-6</v>
      </c>
    </row>
    <row r="725" spans="2:7">
      <c r="B725" s="1207" t="s">
        <v>4122</v>
      </c>
      <c r="C725" s="1207" t="s">
        <v>2306</v>
      </c>
      <c r="D725" s="1207" t="s">
        <v>1000</v>
      </c>
      <c r="E725" s="1208">
        <v>0</v>
      </c>
      <c r="F725" s="1209">
        <v>7.4384860174567581E-7</v>
      </c>
      <c r="G725" s="1210">
        <v>3.5809246963349953E-5</v>
      </c>
    </row>
    <row r="726" spans="2:7">
      <c r="B726" s="1207" t="s">
        <v>3969</v>
      </c>
      <c r="C726" s="1207" t="s">
        <v>2228</v>
      </c>
      <c r="D726" s="1207" t="s">
        <v>991</v>
      </c>
      <c r="E726" s="1208">
        <v>0</v>
      </c>
      <c r="F726" s="1209">
        <v>7.4193712601268394E-7</v>
      </c>
      <c r="G726" s="1210">
        <v>3.8443260092003566E-8</v>
      </c>
    </row>
    <row r="727" spans="2:7">
      <c r="B727" s="1207" t="s">
        <v>3752</v>
      </c>
      <c r="C727" s="1207" t="s">
        <v>2115</v>
      </c>
      <c r="D727" s="1207" t="s">
        <v>3431</v>
      </c>
      <c r="E727" s="1208">
        <v>0</v>
      </c>
      <c r="F727" s="1209">
        <v>7.3741363196728105E-7</v>
      </c>
      <c r="G727" s="1210">
        <v>3.017333729022566E-6</v>
      </c>
    </row>
    <row r="728" spans="2:7">
      <c r="B728" s="1207" t="s">
        <v>3435</v>
      </c>
      <c r="C728" s="1207" t="s">
        <v>2072</v>
      </c>
      <c r="D728" s="1207" t="s">
        <v>1000</v>
      </c>
      <c r="E728" s="1208">
        <v>0</v>
      </c>
      <c r="F728" s="1209">
        <v>7.294840329420646E-7</v>
      </c>
      <c r="G728" s="1210">
        <v>1.590867655953215E-5</v>
      </c>
    </row>
    <row r="729" spans="2:7">
      <c r="B729" s="1207" t="s">
        <v>3957</v>
      </c>
      <c r="C729" s="1207" t="s">
        <v>2387</v>
      </c>
      <c r="D729" s="1207" t="s">
        <v>1000</v>
      </c>
      <c r="E729" s="1208">
        <v>4.0918158667039582E-6</v>
      </c>
      <c r="F729" s="1209">
        <v>7.2191057859761749E-7</v>
      </c>
      <c r="G729" s="1210">
        <v>2.40754390204749E-5</v>
      </c>
    </row>
    <row r="730" spans="2:7">
      <c r="B730" s="1207" t="s">
        <v>3785</v>
      </c>
      <c r="C730" s="1207" t="s">
        <v>2128</v>
      </c>
      <c r="D730" s="1207" t="s">
        <v>991</v>
      </c>
      <c r="E730" s="1208">
        <v>0</v>
      </c>
      <c r="F730" s="1209">
        <v>7.2084438771895184E-7</v>
      </c>
      <c r="G730" s="1210">
        <v>1.0485810805972216E-3</v>
      </c>
    </row>
    <row r="731" spans="2:7">
      <c r="B731" s="1207" t="s">
        <v>4032</v>
      </c>
      <c r="C731" s="1207" t="s">
        <v>2268</v>
      </c>
      <c r="D731" s="1207" t="s">
        <v>1000</v>
      </c>
      <c r="E731" s="1208">
        <v>0</v>
      </c>
      <c r="F731" s="1209">
        <v>7.1991304106930822E-7</v>
      </c>
      <c r="G731" s="1210">
        <v>1.6426163433990969E-4</v>
      </c>
    </row>
    <row r="732" spans="2:7">
      <c r="B732" s="1207" t="s">
        <v>3947</v>
      </c>
      <c r="C732" s="1207" t="s">
        <v>2213</v>
      </c>
      <c r="D732" s="1207" t="s">
        <v>991</v>
      </c>
      <c r="E732" s="1208">
        <v>0</v>
      </c>
      <c r="F732" s="1209">
        <v>7.1076015370715977E-7</v>
      </c>
      <c r="G732" s="1210">
        <v>5.2719965075771799E-6</v>
      </c>
    </row>
    <row r="733" spans="2:7">
      <c r="B733" s="1207" t="s">
        <v>4144</v>
      </c>
      <c r="C733" s="1207" t="s">
        <v>2325</v>
      </c>
      <c r="D733" s="1207" t="s">
        <v>991</v>
      </c>
      <c r="E733" s="1208">
        <v>0</v>
      </c>
      <c r="F733" s="1209">
        <v>7.0976837294634026E-7</v>
      </c>
      <c r="G733" s="1210">
        <v>1.9939118733458885E-7</v>
      </c>
    </row>
    <row r="734" spans="2:7">
      <c r="B734" s="1207" t="s">
        <v>3856</v>
      </c>
      <c r="C734" s="1207" t="s">
        <v>2162</v>
      </c>
      <c r="D734" s="1207" t="s">
        <v>991</v>
      </c>
      <c r="E734" s="1208">
        <v>0</v>
      </c>
      <c r="F734" s="1209">
        <v>7.0621276865211177E-7</v>
      </c>
      <c r="G734" s="1210">
        <v>8.2000173772417667E-5</v>
      </c>
    </row>
    <row r="735" spans="2:7">
      <c r="B735" s="1207" t="s">
        <v>4300</v>
      </c>
      <c r="C735" s="1207" t="s">
        <v>2418</v>
      </c>
      <c r="D735" s="1207" t="s">
        <v>3431</v>
      </c>
      <c r="E735" s="1208">
        <v>0</v>
      </c>
      <c r="F735" s="1209">
        <v>7.0530635309555909E-7</v>
      </c>
      <c r="G735" s="1210">
        <v>4.6376520802756375E-6</v>
      </c>
    </row>
    <row r="736" spans="2:7">
      <c r="B736" s="1207" t="s">
        <v>4330</v>
      </c>
      <c r="C736" s="1207" t="s">
        <v>2435</v>
      </c>
      <c r="D736" s="1207" t="s">
        <v>3431</v>
      </c>
      <c r="E736" s="1208">
        <v>0</v>
      </c>
      <c r="F736" s="1209">
        <v>7.0204945546279132E-7</v>
      </c>
      <c r="G736" s="1210">
        <v>1.6165690922052781E-5</v>
      </c>
    </row>
    <row r="737" spans="2:7">
      <c r="B737" s="1207" t="s">
        <v>3752</v>
      </c>
      <c r="C737" s="1207" t="s">
        <v>2115</v>
      </c>
      <c r="D737" s="1207" t="s">
        <v>1000</v>
      </c>
      <c r="E737" s="1208">
        <v>0</v>
      </c>
      <c r="F737" s="1209">
        <v>6.9256852738876728E-7</v>
      </c>
      <c r="G737" s="1210">
        <v>5.7224941923566203E-6</v>
      </c>
    </row>
    <row r="738" spans="2:7">
      <c r="B738" s="1207" t="s">
        <v>3437</v>
      </c>
      <c r="C738" s="1207" t="s">
        <v>323</v>
      </c>
      <c r="D738" s="1207" t="s">
        <v>1000</v>
      </c>
      <c r="E738" s="1208">
        <v>3.7339129630879278E-3</v>
      </c>
      <c r="F738" s="1209">
        <v>6.8017273947334929E-7</v>
      </c>
      <c r="G738" s="1210">
        <v>1.6073432480925353E-5</v>
      </c>
    </row>
    <row r="739" spans="2:7">
      <c r="B739" s="1207" t="s">
        <v>4064</v>
      </c>
      <c r="C739" s="1207" t="s">
        <v>2284</v>
      </c>
      <c r="D739" s="1207" t="s">
        <v>991</v>
      </c>
      <c r="E739" s="1208">
        <v>0</v>
      </c>
      <c r="F739" s="1209">
        <v>6.7754918841656868E-7</v>
      </c>
      <c r="G739" s="1210">
        <v>2.0758443094672519E-7</v>
      </c>
    </row>
    <row r="740" spans="2:7">
      <c r="B740" s="1207" t="s">
        <v>4295</v>
      </c>
      <c r="C740" s="1207" t="s">
        <v>2743</v>
      </c>
      <c r="D740" s="1207" t="s">
        <v>1000</v>
      </c>
      <c r="E740" s="1208">
        <v>0</v>
      </c>
      <c r="F740" s="1209">
        <v>6.7176006708381535E-7</v>
      </c>
      <c r="G740" s="1210">
        <v>7.7794287031613242E-4</v>
      </c>
    </row>
    <row r="741" spans="2:7">
      <c r="B741" s="1207" t="s">
        <v>4300</v>
      </c>
      <c r="C741" s="1207" t="s">
        <v>2418</v>
      </c>
      <c r="D741" s="1207" t="s">
        <v>991</v>
      </c>
      <c r="E741" s="1208">
        <v>0</v>
      </c>
      <c r="F741" s="1209">
        <v>6.7072380286194627E-7</v>
      </c>
      <c r="G741" s="1210">
        <v>4.0292269179828517E-6</v>
      </c>
    </row>
    <row r="742" spans="2:7">
      <c r="B742" s="1207" t="s">
        <v>4190</v>
      </c>
      <c r="C742" s="1207" t="s">
        <v>2351</v>
      </c>
      <c r="D742" s="1207" t="s">
        <v>3431</v>
      </c>
      <c r="E742" s="1208">
        <v>0</v>
      </c>
      <c r="F742" s="1209">
        <v>6.7066583413740805E-7</v>
      </c>
      <c r="G742" s="1210">
        <v>1.078802747535622E-3</v>
      </c>
    </row>
    <row r="743" spans="2:7">
      <c r="B743" s="1207" t="s">
        <v>4330</v>
      </c>
      <c r="C743" s="1207" t="s">
        <v>2435</v>
      </c>
      <c r="D743" s="1207" t="s">
        <v>991</v>
      </c>
      <c r="E743" s="1208">
        <v>0</v>
      </c>
      <c r="F743" s="1209">
        <v>6.6862971643384271E-7</v>
      </c>
      <c r="G743" s="1210">
        <v>6.9638790144416284E-6</v>
      </c>
    </row>
    <row r="744" spans="2:7">
      <c r="B744" s="1207" t="s">
        <v>4081</v>
      </c>
      <c r="C744" s="1207" t="s">
        <v>11</v>
      </c>
      <c r="D744" s="1207" t="s">
        <v>991</v>
      </c>
      <c r="E744" s="1208">
        <v>0</v>
      </c>
      <c r="F744" s="1209">
        <v>6.6636836510252233E-7</v>
      </c>
      <c r="G744" s="1210">
        <v>9.0125563540057261E-8</v>
      </c>
    </row>
    <row r="745" spans="2:7">
      <c r="B745" s="1207" t="s">
        <v>3995</v>
      </c>
      <c r="C745" s="1207" t="s">
        <v>2247</v>
      </c>
      <c r="D745" s="1207" t="s">
        <v>991</v>
      </c>
      <c r="E745" s="1208">
        <v>0</v>
      </c>
      <c r="F745" s="1209">
        <v>6.5769047849587505E-7</v>
      </c>
      <c r="G745" s="1210">
        <v>1.6366377557201389E-6</v>
      </c>
    </row>
    <row r="746" spans="2:7">
      <c r="B746" s="1207" t="s">
        <v>4347</v>
      </c>
      <c r="C746" s="1207" t="s">
        <v>2445</v>
      </c>
      <c r="D746" s="1207" t="s">
        <v>991</v>
      </c>
      <c r="E746" s="1208">
        <v>0</v>
      </c>
      <c r="F746" s="1209">
        <v>6.5559665710919003E-7</v>
      </c>
      <c r="G746" s="1210">
        <v>3.5551091649702452E-6</v>
      </c>
    </row>
    <row r="747" spans="2:7">
      <c r="B747" s="1207" t="s">
        <v>4410</v>
      </c>
      <c r="C747" s="1207" t="s">
        <v>2477</v>
      </c>
      <c r="D747" s="1207" t="s">
        <v>991</v>
      </c>
      <c r="E747" s="1208">
        <v>0</v>
      </c>
      <c r="F747" s="1209">
        <v>6.4516155937177894E-7</v>
      </c>
      <c r="G747" s="1210">
        <v>8.9517072685827247E-7</v>
      </c>
    </row>
    <row r="748" spans="2:7">
      <c r="B748" s="1207" t="s">
        <v>3795</v>
      </c>
      <c r="C748" s="1207" t="s">
        <v>2135</v>
      </c>
      <c r="D748" s="1207" t="s">
        <v>991</v>
      </c>
      <c r="E748" s="1208">
        <v>0</v>
      </c>
      <c r="F748" s="1209">
        <v>6.3871017058585263E-7</v>
      </c>
      <c r="G748" s="1210">
        <v>1.4963294038568663E-7</v>
      </c>
    </row>
    <row r="749" spans="2:7">
      <c r="B749" s="1207" t="s">
        <v>4232</v>
      </c>
      <c r="C749" s="1207" t="s">
        <v>2374</v>
      </c>
      <c r="D749" s="1207" t="s">
        <v>1000</v>
      </c>
      <c r="E749" s="1208">
        <v>0</v>
      </c>
      <c r="F749" s="1209">
        <v>6.2759642295953615E-7</v>
      </c>
      <c r="G749" s="1210">
        <v>7.6548867063404988E-6</v>
      </c>
    </row>
    <row r="750" spans="2:7">
      <c r="B750" s="1207" t="s">
        <v>4264</v>
      </c>
      <c r="C750" s="1207" t="s">
        <v>2737</v>
      </c>
      <c r="D750" s="1207" t="s">
        <v>3431</v>
      </c>
      <c r="E750" s="1208">
        <v>0</v>
      </c>
      <c r="F750" s="1209">
        <v>6.2470059440531264E-7</v>
      </c>
      <c r="G750" s="1210">
        <v>3.2356654752307159E-3</v>
      </c>
    </row>
    <row r="751" spans="2:7">
      <c r="B751" s="1207" t="s">
        <v>4233</v>
      </c>
      <c r="C751" s="1207" t="s">
        <v>2375</v>
      </c>
      <c r="D751" s="1207" t="s">
        <v>1000</v>
      </c>
      <c r="E751" s="1208">
        <v>0</v>
      </c>
      <c r="F751" s="1209">
        <v>6.1846680490099663E-7</v>
      </c>
      <c r="G751" s="1210">
        <v>1.2968061873039382E-8</v>
      </c>
    </row>
    <row r="752" spans="2:7">
      <c r="B752" s="1207" t="s">
        <v>4259</v>
      </c>
      <c r="C752" s="1207" t="s">
        <v>2395</v>
      </c>
      <c r="D752" s="1207" t="s">
        <v>3431</v>
      </c>
      <c r="E752" s="1208">
        <v>0</v>
      </c>
      <c r="F752" s="1209">
        <v>6.1751141623446849E-7</v>
      </c>
      <c r="G752" s="1210">
        <v>2.4624593075654163E-4</v>
      </c>
    </row>
    <row r="753" spans="2:7">
      <c r="B753" s="1207" t="s">
        <v>4021</v>
      </c>
      <c r="C753" s="1207" t="s">
        <v>2260</v>
      </c>
      <c r="D753" s="1207" t="s">
        <v>991</v>
      </c>
      <c r="E753" s="1208">
        <v>0</v>
      </c>
      <c r="F753" s="1209">
        <v>6.0805775588824069E-7</v>
      </c>
      <c r="G753" s="1210">
        <v>1.305097007274753E-7</v>
      </c>
    </row>
    <row r="754" spans="2:7">
      <c r="B754" s="1207" t="s">
        <v>3793</v>
      </c>
      <c r="C754" s="1207" t="s">
        <v>2626</v>
      </c>
      <c r="D754" s="1207" t="s">
        <v>1000</v>
      </c>
      <c r="E754" s="1208">
        <v>0</v>
      </c>
      <c r="F754" s="1209">
        <v>6.0715303736290649E-7</v>
      </c>
      <c r="G754" s="1210">
        <v>7.0312362962820477E-4</v>
      </c>
    </row>
    <row r="755" spans="2:7">
      <c r="B755" s="1207" t="s">
        <v>4162</v>
      </c>
      <c r="C755" s="1207" t="s">
        <v>2334</v>
      </c>
      <c r="D755" s="1207" t="s">
        <v>991</v>
      </c>
      <c r="E755" s="1208">
        <v>0</v>
      </c>
      <c r="F755" s="1209">
        <v>5.9106531268210303E-7</v>
      </c>
      <c r="G755" s="1210">
        <v>2.7551279269777539E-7</v>
      </c>
    </row>
    <row r="756" spans="2:7">
      <c r="B756" s="1207" t="s">
        <v>3968</v>
      </c>
      <c r="C756" s="1207" t="s">
        <v>2227</v>
      </c>
      <c r="D756" s="1207" t="s">
        <v>991</v>
      </c>
      <c r="E756" s="1208">
        <v>0</v>
      </c>
      <c r="F756" s="1209">
        <v>5.900939782807434E-7</v>
      </c>
      <c r="G756" s="1210">
        <v>4.4824649792080601E-6</v>
      </c>
    </row>
    <row r="757" spans="2:7">
      <c r="B757" s="1207" t="s">
        <v>3866</v>
      </c>
      <c r="C757" s="1207" t="s">
        <v>2170</v>
      </c>
      <c r="D757" s="1207" t="s">
        <v>1000</v>
      </c>
      <c r="E757" s="1208">
        <v>0</v>
      </c>
      <c r="F757" s="1209">
        <v>5.8547515699363649E-7</v>
      </c>
      <c r="G757" s="1210">
        <v>8.6184423139702195E-6</v>
      </c>
    </row>
    <row r="758" spans="2:7">
      <c r="B758" s="1207" t="s">
        <v>3791</v>
      </c>
      <c r="C758" s="1207" t="s">
        <v>2132</v>
      </c>
      <c r="D758" s="1207" t="s">
        <v>1000</v>
      </c>
      <c r="E758" s="1208">
        <v>0</v>
      </c>
      <c r="F758" s="1209">
        <v>5.8315823149974688E-7</v>
      </c>
      <c r="G758" s="1210">
        <v>6.2530082801523334E-6</v>
      </c>
    </row>
    <row r="759" spans="2:7">
      <c r="B759" s="1207" t="s">
        <v>4052</v>
      </c>
      <c r="C759" s="1207" t="s">
        <v>2684</v>
      </c>
      <c r="D759" s="1207" t="s">
        <v>1000</v>
      </c>
      <c r="E759" s="1208">
        <v>0</v>
      </c>
      <c r="F759" s="1209">
        <v>5.7808376583918053E-7</v>
      </c>
      <c r="G759" s="1210">
        <v>6.6945947834076962E-4</v>
      </c>
    </row>
    <row r="760" spans="2:7">
      <c r="B760" s="1207" t="s">
        <v>4061</v>
      </c>
      <c r="C760" s="1207" t="s">
        <v>2282</v>
      </c>
      <c r="D760" s="1207" t="s">
        <v>991</v>
      </c>
      <c r="E760" s="1208">
        <v>0</v>
      </c>
      <c r="F760" s="1209">
        <v>5.7734214293004032E-7</v>
      </c>
      <c r="G760" s="1210">
        <v>1.73648001645001E-5</v>
      </c>
    </row>
    <row r="761" spans="2:7">
      <c r="B761" s="1207" t="s">
        <v>4373</v>
      </c>
      <c r="C761" s="1207" t="s">
        <v>2761</v>
      </c>
      <c r="D761" s="1207" t="s">
        <v>991</v>
      </c>
      <c r="E761" s="1208">
        <v>0</v>
      </c>
      <c r="F761" s="1209">
        <v>5.7653429538951732E-7</v>
      </c>
      <c r="G761" s="1210">
        <v>8.9286604205325832E-8</v>
      </c>
    </row>
    <row r="762" spans="2:7">
      <c r="B762" s="1207" t="s">
        <v>3733</v>
      </c>
      <c r="C762" s="1207" t="s">
        <v>2103</v>
      </c>
      <c r="D762" s="1207" t="s">
        <v>991</v>
      </c>
      <c r="E762" s="1208">
        <v>2.0135768278245727E-4</v>
      </c>
      <c r="F762" s="1209">
        <v>5.7643504666840627E-7</v>
      </c>
      <c r="G762" s="1210">
        <v>1.0921499454523979E-6</v>
      </c>
    </row>
    <row r="763" spans="2:7">
      <c r="B763" s="1207" t="s">
        <v>3901</v>
      </c>
      <c r="C763" s="1207" t="s">
        <v>2757</v>
      </c>
      <c r="D763" s="1207" t="s">
        <v>3431</v>
      </c>
      <c r="E763" s="1208">
        <v>0</v>
      </c>
      <c r="F763" s="1209">
        <v>5.720001884132097E-7</v>
      </c>
      <c r="G763" s="1210">
        <v>2.8306648556981895E-4</v>
      </c>
    </row>
    <row r="764" spans="2:7">
      <c r="B764" s="1207" t="s">
        <v>4318</v>
      </c>
      <c r="C764" s="1207" t="s">
        <v>2433</v>
      </c>
      <c r="D764" s="1207" t="s">
        <v>1000</v>
      </c>
      <c r="E764" s="1208">
        <v>0</v>
      </c>
      <c r="F764" s="1209">
        <v>5.6734507681664425E-7</v>
      </c>
      <c r="G764" s="1210">
        <v>6.864850885546201E-5</v>
      </c>
    </row>
    <row r="765" spans="2:7">
      <c r="B765" s="1207" t="s">
        <v>4023</v>
      </c>
      <c r="C765" s="1207" t="s">
        <v>2672</v>
      </c>
      <c r="D765" s="1207" t="s">
        <v>991</v>
      </c>
      <c r="E765" s="1208">
        <v>0</v>
      </c>
      <c r="F765" s="1209">
        <v>5.6587601431488649E-7</v>
      </c>
      <c r="G765" s="1210">
        <v>2.3802697322706886E-6</v>
      </c>
    </row>
    <row r="766" spans="2:7">
      <c r="B766" s="1207" t="s">
        <v>4283</v>
      </c>
      <c r="C766" s="1207" t="s">
        <v>2408</v>
      </c>
      <c r="D766" s="1207" t="s">
        <v>991</v>
      </c>
      <c r="E766" s="1208">
        <v>0</v>
      </c>
      <c r="F766" s="1209">
        <v>5.6495810536135353E-7</v>
      </c>
      <c r="G766" s="1210">
        <v>6.4448698631353817E-6</v>
      </c>
    </row>
    <row r="767" spans="2:7">
      <c r="B767" s="1207" t="s">
        <v>4331</v>
      </c>
      <c r="C767" s="1207" t="s">
        <v>365</v>
      </c>
      <c r="D767" s="1207" t="s">
        <v>991</v>
      </c>
      <c r="E767" s="1208">
        <v>0</v>
      </c>
      <c r="F767" s="1209">
        <v>5.5277720711045927E-7</v>
      </c>
      <c r="G767" s="1210">
        <v>5.9552923671619346E-3</v>
      </c>
    </row>
    <row r="768" spans="2:7">
      <c r="B768" s="1207" t="s">
        <v>4230</v>
      </c>
      <c r="C768" s="1207" t="s">
        <v>2373</v>
      </c>
      <c r="D768" s="1207" t="s">
        <v>3431</v>
      </c>
      <c r="E768" s="1208">
        <v>0</v>
      </c>
      <c r="F768" s="1209">
        <v>5.5030293593526731E-7</v>
      </c>
      <c r="G768" s="1210">
        <v>1.0171931196542069E-5</v>
      </c>
    </row>
    <row r="769" spans="2:7">
      <c r="B769" s="1207" t="s">
        <v>3860</v>
      </c>
      <c r="C769" s="1207" t="s">
        <v>2295</v>
      </c>
      <c r="D769" s="1207" t="s">
        <v>1000</v>
      </c>
      <c r="E769" s="1208">
        <v>1.9716737424775769E-5</v>
      </c>
      <c r="F769" s="1209">
        <v>5.4622488447650083E-7</v>
      </c>
      <c r="G769" s="1210">
        <v>3.0040872254160828E-6</v>
      </c>
    </row>
    <row r="770" spans="2:7">
      <c r="B770" s="1207" t="s">
        <v>4126</v>
      </c>
      <c r="C770" s="1207" t="s">
        <v>2309</v>
      </c>
      <c r="D770" s="1207" t="s">
        <v>991</v>
      </c>
      <c r="E770" s="1208">
        <v>0</v>
      </c>
      <c r="F770" s="1209">
        <v>5.4206991167867634E-7</v>
      </c>
      <c r="G770" s="1210">
        <v>1.6902852439998081E-7</v>
      </c>
    </row>
    <row r="771" spans="2:7">
      <c r="B771" s="1207" t="s">
        <v>3598</v>
      </c>
      <c r="C771" s="1207" t="s">
        <v>2087</v>
      </c>
      <c r="D771" s="1207" t="s">
        <v>3431</v>
      </c>
      <c r="E771" s="1208">
        <v>0</v>
      </c>
      <c r="F771" s="1209">
        <v>5.3113631924280191E-7</v>
      </c>
      <c r="G771" s="1210">
        <v>3.2222884890644514E-5</v>
      </c>
    </row>
    <row r="772" spans="2:7">
      <c r="B772" s="1207" t="s">
        <v>4230</v>
      </c>
      <c r="C772" s="1207" t="s">
        <v>2373</v>
      </c>
      <c r="D772" s="1207" t="s">
        <v>991</v>
      </c>
      <c r="E772" s="1208">
        <v>0</v>
      </c>
      <c r="F772" s="1209">
        <v>5.3083458341716875E-7</v>
      </c>
      <c r="G772" s="1210">
        <v>2.2771555889932124E-6</v>
      </c>
    </row>
    <row r="773" spans="2:7">
      <c r="B773" s="1207" t="s">
        <v>4273</v>
      </c>
      <c r="C773" s="1207" t="s">
        <v>2401</v>
      </c>
      <c r="D773" s="1207" t="s">
        <v>3431</v>
      </c>
      <c r="E773" s="1208">
        <v>0</v>
      </c>
      <c r="F773" s="1209">
        <v>5.2744957345669313E-7</v>
      </c>
      <c r="G773" s="1210">
        <v>4.4187917408686672E-4</v>
      </c>
    </row>
    <row r="774" spans="2:7">
      <c r="B774" s="1207" t="s">
        <v>4259</v>
      </c>
      <c r="C774" s="1207" t="s">
        <v>2395</v>
      </c>
      <c r="D774" s="1207" t="s">
        <v>991</v>
      </c>
      <c r="E774" s="1208">
        <v>0</v>
      </c>
      <c r="F774" s="1209">
        <v>5.2148595351256047E-7</v>
      </c>
      <c r="G774" s="1210">
        <v>5.4852325381807174E-5</v>
      </c>
    </row>
    <row r="775" spans="2:7">
      <c r="B775" s="1207" t="s">
        <v>3486</v>
      </c>
      <c r="C775" s="1207" t="s">
        <v>2079</v>
      </c>
      <c r="D775" s="1207" t="s">
        <v>3431</v>
      </c>
      <c r="E775" s="1208">
        <v>0</v>
      </c>
      <c r="F775" s="1209">
        <v>5.1770844673827833E-7</v>
      </c>
      <c r="G775" s="1210">
        <v>8.1725783604616143E-7</v>
      </c>
    </row>
    <row r="776" spans="2:7">
      <c r="B776" s="1207" t="s">
        <v>4198</v>
      </c>
      <c r="C776" s="1207" t="s">
        <v>2360</v>
      </c>
      <c r="D776" s="1207" t="s">
        <v>3431</v>
      </c>
      <c r="E776" s="1208">
        <v>0</v>
      </c>
      <c r="F776" s="1209">
        <v>5.1553151793679373E-7</v>
      </c>
      <c r="G776" s="1210">
        <v>3.6829356287853096E-6</v>
      </c>
    </row>
    <row r="777" spans="2:7">
      <c r="B777" s="1207" t="s">
        <v>3788</v>
      </c>
      <c r="C777" s="1207" t="s">
        <v>2624</v>
      </c>
      <c r="D777" s="1207" t="s">
        <v>1000</v>
      </c>
      <c r="E777" s="1208">
        <v>0</v>
      </c>
      <c r="F777" s="1209">
        <v>5.0353185180173124E-7</v>
      </c>
      <c r="G777" s="1210">
        <v>5.8312339967859757E-4</v>
      </c>
    </row>
    <row r="778" spans="2:7">
      <c r="B778" s="1207" t="s">
        <v>3744</v>
      </c>
      <c r="C778" s="1207" t="s">
        <v>2110</v>
      </c>
      <c r="D778" s="1207" t="s">
        <v>1000</v>
      </c>
      <c r="E778" s="1208">
        <v>0</v>
      </c>
      <c r="F778" s="1209">
        <v>5.0353185180173124E-7</v>
      </c>
      <c r="G778" s="1210">
        <v>1.3505668261426291E-6</v>
      </c>
    </row>
    <row r="779" spans="2:7">
      <c r="B779" s="1207" t="s">
        <v>3963</v>
      </c>
      <c r="C779" s="1207" t="s">
        <v>2224</v>
      </c>
      <c r="D779" s="1207" t="s">
        <v>1000</v>
      </c>
      <c r="E779" s="1208">
        <v>0</v>
      </c>
      <c r="F779" s="1209">
        <v>5.0353185180173124E-7</v>
      </c>
      <c r="G779" s="1210">
        <v>6.6817128051898833E-7</v>
      </c>
    </row>
    <row r="780" spans="2:7">
      <c r="B780" s="1207" t="s">
        <v>3604</v>
      </c>
      <c r="C780" s="1207" t="s">
        <v>2088</v>
      </c>
      <c r="D780" s="1207" t="s">
        <v>991</v>
      </c>
      <c r="E780" s="1208">
        <v>0</v>
      </c>
      <c r="F780" s="1209">
        <v>4.9828221075387818E-7</v>
      </c>
      <c r="G780" s="1210">
        <v>5.9392139451419974E-6</v>
      </c>
    </row>
    <row r="781" spans="2:7">
      <c r="B781" s="1207" t="s">
        <v>4119</v>
      </c>
      <c r="C781" s="1207" t="s">
        <v>2711</v>
      </c>
      <c r="D781" s="1207" t="s">
        <v>991</v>
      </c>
      <c r="E781" s="1208">
        <v>0</v>
      </c>
      <c r="F781" s="1209">
        <v>4.973818143276912E-7</v>
      </c>
      <c r="G781" s="1210">
        <v>4.9198199522244616E-9</v>
      </c>
    </row>
    <row r="782" spans="2:7">
      <c r="B782" s="1207" t="s">
        <v>4336</v>
      </c>
      <c r="C782" s="1207" t="s">
        <v>2437</v>
      </c>
      <c r="D782" s="1207" t="s">
        <v>991</v>
      </c>
      <c r="E782" s="1208">
        <v>0</v>
      </c>
      <c r="F782" s="1209">
        <v>4.9212394422903935E-7</v>
      </c>
      <c r="G782" s="1210">
        <v>9.2433852378480164E-5</v>
      </c>
    </row>
    <row r="783" spans="2:7">
      <c r="B783" s="1207" t="s">
        <v>4342</v>
      </c>
      <c r="C783" s="1207" t="s">
        <v>2440</v>
      </c>
      <c r="D783" s="1207" t="s">
        <v>991</v>
      </c>
      <c r="E783" s="1208">
        <v>0</v>
      </c>
      <c r="F783" s="1209">
        <v>4.9034919901110476E-7</v>
      </c>
      <c r="G783" s="1210">
        <v>7.5375757731779012E-6</v>
      </c>
    </row>
    <row r="784" spans="2:7">
      <c r="B784" s="1207" t="s">
        <v>4373</v>
      </c>
      <c r="C784" s="1207" t="s">
        <v>2761</v>
      </c>
      <c r="D784" s="1207" t="s">
        <v>3431</v>
      </c>
      <c r="E784" s="1208">
        <v>0</v>
      </c>
      <c r="F784" s="1209">
        <v>4.8864136486715198E-7</v>
      </c>
      <c r="G784" s="1210">
        <v>8.6451425824716029E-8</v>
      </c>
    </row>
    <row r="785" spans="2:7">
      <c r="B785" s="1207" t="s">
        <v>4284</v>
      </c>
      <c r="C785" s="1207" t="s">
        <v>2742</v>
      </c>
      <c r="D785" s="1207" t="s">
        <v>991</v>
      </c>
      <c r="E785" s="1208">
        <v>0</v>
      </c>
      <c r="F785" s="1209">
        <v>4.8083314783561757E-7</v>
      </c>
      <c r="G785" s="1210">
        <v>7.3432672547414811E-9</v>
      </c>
    </row>
    <row r="786" spans="2:7">
      <c r="B786" s="1207" t="s">
        <v>4227</v>
      </c>
      <c r="C786" s="1207" t="s">
        <v>2372</v>
      </c>
      <c r="D786" s="1207" t="s">
        <v>3431</v>
      </c>
      <c r="E786" s="1208">
        <v>0</v>
      </c>
      <c r="F786" s="1209">
        <v>4.7500275770206035E-7</v>
      </c>
      <c r="G786" s="1210">
        <v>6.0775613864539755E-7</v>
      </c>
    </row>
    <row r="787" spans="2:7">
      <c r="B787" s="1207" t="s">
        <v>4264</v>
      </c>
      <c r="C787" s="1207" t="s">
        <v>2737</v>
      </c>
      <c r="D787" s="1207" t="s">
        <v>991</v>
      </c>
      <c r="E787" s="1208">
        <v>0</v>
      </c>
      <c r="F787" s="1209">
        <v>4.735941269729718E-7</v>
      </c>
      <c r="G787" s="1210">
        <v>3.9136679836386247E-4</v>
      </c>
    </row>
    <row r="788" spans="2:7">
      <c r="B788" s="1207" t="s">
        <v>3947</v>
      </c>
      <c r="C788" s="1207" t="s">
        <v>2213</v>
      </c>
      <c r="D788" s="1207" t="s">
        <v>3431</v>
      </c>
      <c r="E788" s="1208">
        <v>0</v>
      </c>
      <c r="F788" s="1209">
        <v>4.7170952583321557E-7</v>
      </c>
      <c r="G788" s="1210">
        <v>9.3868385729158131E-6</v>
      </c>
    </row>
    <row r="789" spans="2:7">
      <c r="B789" s="1207" t="s">
        <v>3912</v>
      </c>
      <c r="C789" s="1207" t="s">
        <v>2202</v>
      </c>
      <c r="D789" s="1207" t="s">
        <v>1000</v>
      </c>
      <c r="E789" s="1208">
        <v>7.2937282345537739E-6</v>
      </c>
      <c r="F789" s="1209">
        <v>4.7040894518312484E-7</v>
      </c>
      <c r="G789" s="1210">
        <v>5.168265711850144E-6</v>
      </c>
    </row>
    <row r="790" spans="2:7">
      <c r="B790" s="1207" t="s">
        <v>4404</v>
      </c>
      <c r="C790" s="1207" t="s">
        <v>2768</v>
      </c>
      <c r="D790" s="1207" t="s">
        <v>991</v>
      </c>
      <c r="E790" s="1208">
        <v>0</v>
      </c>
      <c r="F790" s="1209">
        <v>4.6854870942536515E-7</v>
      </c>
      <c r="G790" s="1210">
        <v>1.4469151178257944E-5</v>
      </c>
    </row>
    <row r="791" spans="2:7">
      <c r="B791" s="1207" t="s">
        <v>3914</v>
      </c>
      <c r="C791" s="1207" t="s">
        <v>2649</v>
      </c>
      <c r="D791" s="1207" t="s">
        <v>1000</v>
      </c>
      <c r="E791" s="1208">
        <v>0</v>
      </c>
      <c r="F791" s="1209">
        <v>4.6333562469922541E-7</v>
      </c>
      <c r="G791" s="1210">
        <v>3.4814858357197492E-4</v>
      </c>
    </row>
    <row r="792" spans="2:7">
      <c r="B792" s="1207" t="s">
        <v>3819</v>
      </c>
      <c r="C792" s="1207" t="s">
        <v>2148</v>
      </c>
      <c r="D792" s="1207" t="s">
        <v>3431</v>
      </c>
      <c r="E792" s="1208">
        <v>0</v>
      </c>
      <c r="F792" s="1209">
        <v>4.5353309905345284E-7</v>
      </c>
      <c r="G792" s="1210">
        <v>6.340951188773216E-6</v>
      </c>
    </row>
    <row r="793" spans="2:7">
      <c r="B793" s="1207" t="s">
        <v>3820</v>
      </c>
      <c r="C793" s="1207" t="s">
        <v>2149</v>
      </c>
      <c r="D793" s="1207" t="s">
        <v>1000</v>
      </c>
      <c r="E793" s="1208">
        <v>0</v>
      </c>
      <c r="F793" s="1209">
        <v>4.5036022655920897E-7</v>
      </c>
      <c r="G793" s="1210">
        <v>1.8230314162783614E-5</v>
      </c>
    </row>
    <row r="794" spans="2:7">
      <c r="B794" s="1207" t="s">
        <v>3819</v>
      </c>
      <c r="C794" s="1207" t="s">
        <v>2148</v>
      </c>
      <c r="D794" s="1207" t="s">
        <v>991</v>
      </c>
      <c r="E794" s="1208">
        <v>0</v>
      </c>
      <c r="F794" s="1209">
        <v>4.4510087915746416E-7</v>
      </c>
      <c r="G794" s="1210">
        <v>4.7016919890782454E-6</v>
      </c>
    </row>
    <row r="795" spans="2:7">
      <c r="B795" s="1207" t="s">
        <v>4012</v>
      </c>
      <c r="C795" s="1207" t="s">
        <v>2256</v>
      </c>
      <c r="D795" s="1207" t="s">
        <v>1000</v>
      </c>
      <c r="E795" s="1208">
        <v>0</v>
      </c>
      <c r="F795" s="1209">
        <v>4.4393238523406962E-7</v>
      </c>
      <c r="G795" s="1210">
        <v>1.1222628757860158E-4</v>
      </c>
    </row>
    <row r="796" spans="2:7">
      <c r="B796" s="1207" t="s">
        <v>4261</v>
      </c>
      <c r="C796" s="1207" t="s">
        <v>2735</v>
      </c>
      <c r="D796" s="1207" t="s">
        <v>3431</v>
      </c>
      <c r="E796" s="1208">
        <v>0</v>
      </c>
      <c r="F796" s="1209">
        <v>4.4293267824966252E-7</v>
      </c>
      <c r="G796" s="1210">
        <v>4.948390778949277E-8</v>
      </c>
    </row>
    <row r="797" spans="2:7">
      <c r="B797" s="1207" t="s">
        <v>4424</v>
      </c>
      <c r="C797" s="1207" t="s">
        <v>2165</v>
      </c>
      <c r="D797" s="1207" t="s">
        <v>1000</v>
      </c>
      <c r="E797" s="1208">
        <v>3.1973911012277869E-6</v>
      </c>
      <c r="F797" s="1209">
        <v>4.394513374811359E-7</v>
      </c>
      <c r="G797" s="1210">
        <v>3.3703445496562723E-8</v>
      </c>
    </row>
    <row r="798" spans="2:7">
      <c r="B798" s="1207" t="s">
        <v>3800</v>
      </c>
      <c r="C798" s="1207" t="s">
        <v>2308</v>
      </c>
      <c r="D798" s="1207" t="s">
        <v>991</v>
      </c>
      <c r="E798" s="1208">
        <v>7.3146039093308283E-5</v>
      </c>
      <c r="F798" s="1209">
        <v>4.3372534862414975E-7</v>
      </c>
      <c r="G798" s="1210">
        <v>1.4058256195216313E-9</v>
      </c>
    </row>
    <row r="799" spans="2:7">
      <c r="B799" s="1207" t="s">
        <v>4134</v>
      </c>
      <c r="C799" s="1207" t="s">
        <v>2316</v>
      </c>
      <c r="D799" s="1207" t="s">
        <v>3431</v>
      </c>
      <c r="E799" s="1208">
        <v>0</v>
      </c>
      <c r="F799" s="1209">
        <v>4.3207425904980683E-7</v>
      </c>
      <c r="G799" s="1210">
        <v>1.444095636780315E-3</v>
      </c>
    </row>
    <row r="800" spans="2:7">
      <c r="B800" s="1207" t="s">
        <v>4182</v>
      </c>
      <c r="C800" s="1207" t="s">
        <v>2347</v>
      </c>
      <c r="D800" s="1207" t="s">
        <v>3431</v>
      </c>
      <c r="E800" s="1208">
        <v>0</v>
      </c>
      <c r="F800" s="1209">
        <v>4.3071683053154152E-7</v>
      </c>
      <c r="G800" s="1210">
        <v>9.5972413944315398E-5</v>
      </c>
    </row>
    <row r="801" spans="2:7">
      <c r="B801" s="1207" t="s">
        <v>4393</v>
      </c>
      <c r="C801" s="1207" t="s">
        <v>2468</v>
      </c>
      <c r="D801" s="1207" t="s">
        <v>991</v>
      </c>
      <c r="E801" s="1208">
        <v>0</v>
      </c>
      <c r="F801" s="1209">
        <v>4.2848040572856647E-7</v>
      </c>
      <c r="G801" s="1210">
        <v>5.7564363969619958E-4</v>
      </c>
    </row>
    <row r="802" spans="2:7">
      <c r="B802" s="1207" t="s">
        <v>3881</v>
      </c>
      <c r="C802" s="1207" t="s">
        <v>2637</v>
      </c>
      <c r="D802" s="1207" t="s">
        <v>1000</v>
      </c>
      <c r="E802" s="1208">
        <v>0</v>
      </c>
      <c r="F802" s="1209">
        <v>4.2777301601761707E-7</v>
      </c>
      <c r="G802" s="1210">
        <v>4.9538962530056756E-4</v>
      </c>
    </row>
    <row r="803" spans="2:7">
      <c r="B803" s="1207" t="s">
        <v>4088</v>
      </c>
      <c r="C803" s="1207" t="s">
        <v>2700</v>
      </c>
      <c r="D803" s="1207" t="s">
        <v>3431</v>
      </c>
      <c r="E803" s="1208">
        <v>0</v>
      </c>
      <c r="F803" s="1209">
        <v>4.2505529983856512E-7</v>
      </c>
      <c r="G803" s="1210">
        <v>1.9948268002955612E-5</v>
      </c>
    </row>
    <row r="804" spans="2:7">
      <c r="B804" s="1207" t="s">
        <v>4304</v>
      </c>
      <c r="C804" s="1207" t="s">
        <v>2421</v>
      </c>
      <c r="D804" s="1207" t="s">
        <v>3431</v>
      </c>
      <c r="E804" s="1208">
        <v>0</v>
      </c>
      <c r="F804" s="1209">
        <v>4.248973146433328E-7</v>
      </c>
      <c r="G804" s="1210">
        <v>8.4593675492752029E-7</v>
      </c>
    </row>
    <row r="805" spans="2:7">
      <c r="B805" s="1207" t="s">
        <v>3919</v>
      </c>
      <c r="C805" s="1207" t="s">
        <v>2190</v>
      </c>
      <c r="D805" s="1207" t="s">
        <v>991</v>
      </c>
      <c r="E805" s="1208">
        <v>0</v>
      </c>
      <c r="F805" s="1209">
        <v>4.0836914376583739E-7</v>
      </c>
      <c r="G805" s="1210">
        <v>3.6356036153686996E-7</v>
      </c>
    </row>
    <row r="806" spans="2:7">
      <c r="B806" s="1207" t="s">
        <v>4115</v>
      </c>
      <c r="C806" s="1207" t="s">
        <v>2709</v>
      </c>
      <c r="D806" s="1207" t="s">
        <v>1000</v>
      </c>
      <c r="E806" s="1208">
        <v>0</v>
      </c>
      <c r="F806" s="1209">
        <v>4.0475859975181054E-7</v>
      </c>
      <c r="G806" s="1210">
        <v>7.4124620480245232E-7</v>
      </c>
    </row>
    <row r="807" spans="2:7">
      <c r="B807" s="1207" t="s">
        <v>3860</v>
      </c>
      <c r="C807" s="1207" t="s">
        <v>2295</v>
      </c>
      <c r="D807" s="1207" t="s">
        <v>991</v>
      </c>
      <c r="E807" s="1208">
        <v>1.4587988662472392E-5</v>
      </c>
      <c r="F807" s="1209">
        <v>4.0413526397190327E-7</v>
      </c>
      <c r="G807" s="1210">
        <v>1.5638852829064887E-7</v>
      </c>
    </row>
    <row r="808" spans="2:7">
      <c r="B808" s="1207" t="s">
        <v>4422</v>
      </c>
      <c r="C808" s="1207" t="s">
        <v>2198</v>
      </c>
      <c r="D808" s="1207" t="s">
        <v>3431</v>
      </c>
      <c r="E808" s="1208">
        <v>0</v>
      </c>
      <c r="F808" s="1209">
        <v>4.016592307820017E-7</v>
      </c>
      <c r="G808" s="1210">
        <v>1.2056991361149209E-5</v>
      </c>
    </row>
    <row r="809" spans="2:7">
      <c r="B809" s="1207" t="s">
        <v>3747</v>
      </c>
      <c r="C809" s="1207" t="s">
        <v>2618</v>
      </c>
      <c r="D809" s="1207" t="s">
        <v>3431</v>
      </c>
      <c r="E809" s="1208">
        <v>0</v>
      </c>
      <c r="F809" s="1209">
        <v>3.9688970988969356E-7</v>
      </c>
      <c r="G809" s="1210">
        <v>1.3904292338412988E-5</v>
      </c>
    </row>
    <row r="810" spans="2:7">
      <c r="B810" s="1207" t="s">
        <v>4330</v>
      </c>
      <c r="C810" s="1207" t="s">
        <v>2435</v>
      </c>
      <c r="D810" s="1207" t="s">
        <v>1000</v>
      </c>
      <c r="E810" s="1208">
        <v>0</v>
      </c>
      <c r="F810" s="1209">
        <v>3.9671011783893892E-7</v>
      </c>
      <c r="G810" s="1210">
        <v>1.1961556424452977E-4</v>
      </c>
    </row>
    <row r="811" spans="2:7">
      <c r="B811" s="1207" t="s">
        <v>4273</v>
      </c>
      <c r="C811" s="1207" t="s">
        <v>2401</v>
      </c>
      <c r="D811" s="1207" t="s">
        <v>991</v>
      </c>
      <c r="E811" s="1208">
        <v>0</v>
      </c>
      <c r="F811" s="1209">
        <v>3.9599246558427442E-7</v>
      </c>
      <c r="G811" s="1210">
        <v>9.5118448340425406E-5</v>
      </c>
    </row>
    <row r="812" spans="2:7">
      <c r="B812" s="1207" t="s">
        <v>4382</v>
      </c>
      <c r="C812" s="1207" t="s">
        <v>2464</v>
      </c>
      <c r="D812" s="1207" t="s">
        <v>991</v>
      </c>
      <c r="E812" s="1208">
        <v>0</v>
      </c>
      <c r="F812" s="1209">
        <v>3.9477086055563554E-7</v>
      </c>
      <c r="G812" s="1210">
        <v>1.5398231749513354E-6</v>
      </c>
    </row>
    <row r="813" spans="2:7">
      <c r="B813" s="1207" t="s">
        <v>3951</v>
      </c>
      <c r="C813" s="1207" t="s">
        <v>2215</v>
      </c>
      <c r="D813" s="1207" t="s">
        <v>991</v>
      </c>
      <c r="E813" s="1208">
        <v>0</v>
      </c>
      <c r="F813" s="1209">
        <v>3.9142663651329602E-7</v>
      </c>
      <c r="G813" s="1210">
        <v>5.1776862623509258E-5</v>
      </c>
    </row>
    <row r="814" spans="2:7">
      <c r="B814" s="1207" t="s">
        <v>4174</v>
      </c>
      <c r="C814" s="1207" t="s">
        <v>2344</v>
      </c>
      <c r="D814" s="1207" t="s">
        <v>3431</v>
      </c>
      <c r="E814" s="1208">
        <v>0</v>
      </c>
      <c r="F814" s="1209">
        <v>3.9109287829177659E-7</v>
      </c>
      <c r="G814" s="1210">
        <v>2.634611330208324E-4</v>
      </c>
    </row>
    <row r="815" spans="2:7">
      <c r="B815" s="1207" t="s">
        <v>4266</v>
      </c>
      <c r="C815" s="1207" t="s">
        <v>2399</v>
      </c>
      <c r="D815" s="1207" t="s">
        <v>991</v>
      </c>
      <c r="E815" s="1208">
        <v>0</v>
      </c>
      <c r="F815" s="1209">
        <v>3.8750410546092082E-7</v>
      </c>
      <c r="G815" s="1210">
        <v>1.5893847790735691E-4</v>
      </c>
    </row>
    <row r="816" spans="2:7">
      <c r="B816" s="1207" t="s">
        <v>4289</v>
      </c>
      <c r="C816" s="1207" t="s">
        <v>2413</v>
      </c>
      <c r="D816" s="1207" t="s">
        <v>3431</v>
      </c>
      <c r="E816" s="1208">
        <v>0</v>
      </c>
      <c r="F816" s="1209">
        <v>3.8421986226849167E-7</v>
      </c>
      <c r="G816" s="1210">
        <v>3.7682891282637258E-6</v>
      </c>
    </row>
    <row r="817" spans="2:7">
      <c r="B817" s="1207" t="s">
        <v>4065</v>
      </c>
      <c r="C817" s="1207" t="s">
        <v>2285</v>
      </c>
      <c r="D817" s="1207" t="s">
        <v>3431</v>
      </c>
      <c r="E817" s="1208">
        <v>0</v>
      </c>
      <c r="F817" s="1209">
        <v>3.7934438353124691E-7</v>
      </c>
      <c r="G817" s="1210">
        <v>2.7735367792073982E-7</v>
      </c>
    </row>
    <row r="818" spans="2:7">
      <c r="B818" s="1207" t="s">
        <v>4025</v>
      </c>
      <c r="C818" s="1207" t="s">
        <v>2674</v>
      </c>
      <c r="D818" s="1207" t="s">
        <v>3431</v>
      </c>
      <c r="E818" s="1208">
        <v>0</v>
      </c>
      <c r="F818" s="1209">
        <v>3.6991499980537506E-7</v>
      </c>
      <c r="G818" s="1210">
        <v>1.736047887706255E-5</v>
      </c>
    </row>
    <row r="819" spans="2:7">
      <c r="B819" s="1207" t="s">
        <v>3999</v>
      </c>
      <c r="C819" s="1207" t="s">
        <v>2662</v>
      </c>
      <c r="D819" s="1207" t="s">
        <v>991</v>
      </c>
      <c r="E819" s="1208">
        <v>0</v>
      </c>
      <c r="F819" s="1209">
        <v>3.6371556444787664E-7</v>
      </c>
      <c r="G819" s="1210">
        <v>6.4739841983470292E-6</v>
      </c>
    </row>
    <row r="820" spans="2:7">
      <c r="B820" s="1207" t="s">
        <v>4399</v>
      </c>
      <c r="C820" s="1207" t="s">
        <v>2767</v>
      </c>
      <c r="D820" s="1207" t="s">
        <v>991</v>
      </c>
      <c r="E820" s="1208">
        <v>0</v>
      </c>
      <c r="F820" s="1209">
        <v>3.6371556444787664E-7</v>
      </c>
      <c r="G820" s="1210">
        <v>6.4739841983470292E-6</v>
      </c>
    </row>
    <row r="821" spans="2:7">
      <c r="B821" s="1207" t="s">
        <v>4112</v>
      </c>
      <c r="C821" s="1207" t="s">
        <v>2708</v>
      </c>
      <c r="D821" s="1207" t="s">
        <v>991</v>
      </c>
      <c r="E821" s="1208">
        <v>0</v>
      </c>
      <c r="F821" s="1209">
        <v>3.6371556444787664E-7</v>
      </c>
      <c r="G821" s="1210">
        <v>6.4739841983470292E-6</v>
      </c>
    </row>
    <row r="822" spans="2:7">
      <c r="B822" s="1207" t="s">
        <v>4425</v>
      </c>
      <c r="C822" s="1207" t="s">
        <v>2739</v>
      </c>
      <c r="D822" s="1207" t="s">
        <v>991</v>
      </c>
      <c r="E822" s="1208">
        <v>0</v>
      </c>
      <c r="F822" s="1209">
        <v>3.6371556444787664E-7</v>
      </c>
      <c r="G822" s="1210">
        <v>6.4144508645794131E-10</v>
      </c>
    </row>
    <row r="823" spans="2:7">
      <c r="B823" s="1207" t="s">
        <v>4257</v>
      </c>
      <c r="C823" s="1207" t="s">
        <v>2393</v>
      </c>
      <c r="D823" s="1207" t="s">
        <v>1000</v>
      </c>
      <c r="E823" s="1208">
        <v>0</v>
      </c>
      <c r="F823" s="1209">
        <v>3.6313375441329751E-7</v>
      </c>
      <c r="G823" s="1210">
        <v>1.1362924803051953E-3</v>
      </c>
    </row>
    <row r="824" spans="2:7">
      <c r="B824" s="1207" t="s">
        <v>4186</v>
      </c>
      <c r="C824" s="1207" t="s">
        <v>2720</v>
      </c>
      <c r="D824" s="1207" t="s">
        <v>991</v>
      </c>
      <c r="E824" s="1208">
        <v>0</v>
      </c>
      <c r="F824" s="1209">
        <v>3.5844435482530368E-7</v>
      </c>
      <c r="G824" s="1210">
        <v>1.0180622323829029E-5</v>
      </c>
    </row>
    <row r="825" spans="2:7">
      <c r="B825" s="1207" t="s">
        <v>4060</v>
      </c>
      <c r="C825" s="1207" t="s">
        <v>2690</v>
      </c>
      <c r="D825" s="1207" t="s">
        <v>1000</v>
      </c>
      <c r="E825" s="1208">
        <v>0</v>
      </c>
      <c r="F825" s="1209">
        <v>3.564793864670848E-7</v>
      </c>
      <c r="G825" s="1210">
        <v>2.1714715726472874E-6</v>
      </c>
    </row>
    <row r="826" spans="2:7">
      <c r="B826" s="1207" t="s">
        <v>4368</v>
      </c>
      <c r="C826" s="1207" t="s">
        <v>2456</v>
      </c>
      <c r="D826" s="1207" t="s">
        <v>1000</v>
      </c>
      <c r="E826" s="1208">
        <v>0</v>
      </c>
      <c r="F826" s="1209">
        <v>3.5633038048302881E-7</v>
      </c>
      <c r="G826" s="1210">
        <v>4.8915851185213978E-7</v>
      </c>
    </row>
    <row r="827" spans="2:7">
      <c r="B827" s="1207" t="s">
        <v>4381</v>
      </c>
      <c r="C827" s="1207" t="s">
        <v>2463</v>
      </c>
      <c r="D827" s="1207" t="s">
        <v>3431</v>
      </c>
      <c r="E827" s="1208">
        <v>0</v>
      </c>
      <c r="F827" s="1209">
        <v>3.5585450605669524E-7</v>
      </c>
      <c r="G827" s="1210">
        <v>1.6328055363556225E-5</v>
      </c>
    </row>
    <row r="828" spans="2:7">
      <c r="B828" s="1207" t="s">
        <v>4308</v>
      </c>
      <c r="C828" s="1207" t="s">
        <v>2425</v>
      </c>
      <c r="D828" s="1207" t="s">
        <v>3431</v>
      </c>
      <c r="E828" s="1208">
        <v>0</v>
      </c>
      <c r="F828" s="1209">
        <v>3.5495698096373545E-7</v>
      </c>
      <c r="G828" s="1210">
        <v>2.5553341843904824E-6</v>
      </c>
    </row>
    <row r="829" spans="2:7">
      <c r="B829" s="1207" t="s">
        <v>4156</v>
      </c>
      <c r="C829" s="1207" t="s">
        <v>2330</v>
      </c>
      <c r="D829" s="1207" t="s">
        <v>3431</v>
      </c>
      <c r="E829" s="1208">
        <v>0</v>
      </c>
      <c r="F829" s="1209">
        <v>3.5407192676426353E-7</v>
      </c>
      <c r="G829" s="1210">
        <v>8.2326104010284354E-6</v>
      </c>
    </row>
    <row r="830" spans="2:7">
      <c r="B830" s="1207" t="s">
        <v>4038</v>
      </c>
      <c r="C830" s="1207" t="s">
        <v>2269</v>
      </c>
      <c r="D830" s="1207" t="s">
        <v>1000</v>
      </c>
      <c r="E830" s="1208">
        <v>0</v>
      </c>
      <c r="F830" s="1209">
        <v>3.5219496379633351E-7</v>
      </c>
      <c r="G830" s="1210">
        <v>4.7708164582474356E-6</v>
      </c>
    </row>
    <row r="831" spans="2:7">
      <c r="B831" s="1207" t="s">
        <v>4316</v>
      </c>
      <c r="C831" s="1207" t="s">
        <v>2431</v>
      </c>
      <c r="D831" s="1207" t="s">
        <v>3431</v>
      </c>
      <c r="E831" s="1208">
        <v>0</v>
      </c>
      <c r="F831" s="1209">
        <v>3.4305277892827072E-7</v>
      </c>
      <c r="G831" s="1210">
        <v>4.052093661125982E-8</v>
      </c>
    </row>
    <row r="832" spans="2:7">
      <c r="B832" s="1207" t="s">
        <v>4192</v>
      </c>
      <c r="C832" s="1207" t="s">
        <v>2353</v>
      </c>
      <c r="D832" s="1207" t="s">
        <v>1000</v>
      </c>
      <c r="E832" s="1208">
        <v>0</v>
      </c>
      <c r="F832" s="1209">
        <v>3.3738942649707659E-7</v>
      </c>
      <c r="G832" s="1210">
        <v>1.8382025823079366E-6</v>
      </c>
    </row>
    <row r="833" spans="2:7">
      <c r="B833" s="1207" t="s">
        <v>4351</v>
      </c>
      <c r="C833" s="1207" t="s">
        <v>2449</v>
      </c>
      <c r="D833" s="1207" t="s">
        <v>1000</v>
      </c>
      <c r="E833" s="1208">
        <v>0</v>
      </c>
      <c r="F833" s="1209">
        <v>3.3738903878181171E-7</v>
      </c>
      <c r="G833" s="1210">
        <v>1.6625945343883973E-6</v>
      </c>
    </row>
    <row r="834" spans="2:7">
      <c r="B834" s="1207" t="s">
        <v>4414</v>
      </c>
      <c r="C834" s="1207" t="s">
        <v>2770</v>
      </c>
      <c r="D834" s="1207" t="s">
        <v>1000</v>
      </c>
      <c r="E834" s="1208">
        <v>0</v>
      </c>
      <c r="F834" s="1209">
        <v>3.3560487800859694E-7</v>
      </c>
      <c r="G834" s="1210">
        <v>3.8865278673602427E-4</v>
      </c>
    </row>
    <row r="835" spans="2:7">
      <c r="B835" s="1207" t="s">
        <v>4149</v>
      </c>
      <c r="C835" s="1207" t="s">
        <v>2715</v>
      </c>
      <c r="D835" s="1207" t="s">
        <v>1000</v>
      </c>
      <c r="E835" s="1208">
        <v>0</v>
      </c>
      <c r="F835" s="1209">
        <v>3.3560487800859694E-7</v>
      </c>
      <c r="G835" s="1210">
        <v>3.8865278673602427E-4</v>
      </c>
    </row>
    <row r="836" spans="2:7">
      <c r="B836" s="1207" t="s">
        <v>4226</v>
      </c>
      <c r="C836" s="1207" t="s">
        <v>2727</v>
      </c>
      <c r="D836" s="1207" t="s">
        <v>1000</v>
      </c>
      <c r="E836" s="1208">
        <v>0</v>
      </c>
      <c r="F836" s="1209">
        <v>3.3560487800859694E-7</v>
      </c>
      <c r="G836" s="1210">
        <v>3.8865278673602427E-4</v>
      </c>
    </row>
    <row r="837" spans="2:7">
      <c r="B837" s="1207" t="s">
        <v>3620</v>
      </c>
      <c r="C837" s="1207" t="s">
        <v>2091</v>
      </c>
      <c r="D837" s="1207" t="s">
        <v>1000</v>
      </c>
      <c r="E837" s="1208">
        <v>0</v>
      </c>
      <c r="F837" s="1209">
        <v>3.3560487800859694E-7</v>
      </c>
      <c r="G837" s="1210">
        <v>8.5276718396098638E-8</v>
      </c>
    </row>
    <row r="838" spans="2:7">
      <c r="B838" s="1207" t="s">
        <v>4173</v>
      </c>
      <c r="C838" s="1207" t="s">
        <v>2343</v>
      </c>
      <c r="D838" s="1207" t="s">
        <v>1000</v>
      </c>
      <c r="E838" s="1208">
        <v>0</v>
      </c>
      <c r="F838" s="1209">
        <v>3.3560487800859694E-7</v>
      </c>
      <c r="G838" s="1210">
        <v>2.2201734363218673E-8</v>
      </c>
    </row>
    <row r="839" spans="2:7">
      <c r="B839" s="1207" t="s">
        <v>4360</v>
      </c>
      <c r="C839" s="1207" t="s">
        <v>2451</v>
      </c>
      <c r="D839" s="1207" t="s">
        <v>1000</v>
      </c>
      <c r="E839" s="1208">
        <v>0</v>
      </c>
      <c r="F839" s="1209">
        <v>3.3110130367471803E-7</v>
      </c>
      <c r="G839" s="1210">
        <v>1.3097586092635929E-6</v>
      </c>
    </row>
    <row r="840" spans="2:7">
      <c r="B840" s="1207" t="s">
        <v>3954</v>
      </c>
      <c r="C840" s="1207" t="s">
        <v>2482</v>
      </c>
      <c r="D840" s="1207" t="s">
        <v>1000</v>
      </c>
      <c r="E840" s="1208">
        <v>3.9291744072374272E-6</v>
      </c>
      <c r="F840" s="1209">
        <v>3.2879971864697236E-7</v>
      </c>
      <c r="G840" s="1210">
        <v>1.3363268662903879E-4</v>
      </c>
    </row>
    <row r="841" spans="2:7">
      <c r="B841" s="1207" t="s">
        <v>3979</v>
      </c>
      <c r="C841" s="1207" t="s">
        <v>2307</v>
      </c>
      <c r="D841" s="1207" t="s">
        <v>991</v>
      </c>
      <c r="E841" s="1208">
        <v>6.2935749031797195E-6</v>
      </c>
      <c r="F841" s="1209">
        <v>3.2728996577100453E-7</v>
      </c>
      <c r="G841" s="1210">
        <v>2.2102841884608297E-7</v>
      </c>
    </row>
    <row r="842" spans="2:7">
      <c r="B842" s="1207" t="s">
        <v>3872</v>
      </c>
      <c r="C842" s="1207" t="s">
        <v>2335</v>
      </c>
      <c r="D842" s="1207" t="s">
        <v>1000</v>
      </c>
      <c r="E842" s="1208">
        <v>2.1820511793186549E-6</v>
      </c>
      <c r="F842" s="1209">
        <v>3.2482235246926306E-7</v>
      </c>
      <c r="G842" s="1210">
        <v>3.7972914503472548E-4</v>
      </c>
    </row>
    <row r="843" spans="2:7">
      <c r="B843" s="1207" t="s">
        <v>3877</v>
      </c>
      <c r="C843" s="1207" t="s">
        <v>2175</v>
      </c>
      <c r="D843" s="1207" t="s">
        <v>3431</v>
      </c>
      <c r="E843" s="1208">
        <v>0</v>
      </c>
      <c r="F843" s="1209">
        <v>3.178793304483268E-7</v>
      </c>
      <c r="G843" s="1210">
        <v>8.7940781826814245E-7</v>
      </c>
    </row>
    <row r="844" spans="2:7">
      <c r="B844" s="1207" t="s">
        <v>4289</v>
      </c>
      <c r="C844" s="1207" t="s">
        <v>2413</v>
      </c>
      <c r="D844" s="1207" t="s">
        <v>991</v>
      </c>
      <c r="E844" s="1208">
        <v>0</v>
      </c>
      <c r="F844" s="1209">
        <v>3.1709764891989334E-7</v>
      </c>
      <c r="G844" s="1210">
        <v>8.8927423461895379E-7</v>
      </c>
    </row>
    <row r="845" spans="2:7">
      <c r="B845" s="1207" t="s">
        <v>3989</v>
      </c>
      <c r="C845" s="1207" t="s">
        <v>2242</v>
      </c>
      <c r="D845" s="1207" t="s">
        <v>991</v>
      </c>
      <c r="E845" s="1208">
        <v>0</v>
      </c>
      <c r="F845" s="1209">
        <v>3.169221643198871E-7</v>
      </c>
      <c r="G845" s="1210">
        <v>1.7024846847592326E-3</v>
      </c>
    </row>
    <row r="846" spans="2:7">
      <c r="B846" s="1207" t="s">
        <v>4374</v>
      </c>
      <c r="C846" s="1207" t="s">
        <v>2461</v>
      </c>
      <c r="D846" s="1207" t="s">
        <v>991</v>
      </c>
      <c r="E846" s="1208">
        <v>0</v>
      </c>
      <c r="F846" s="1209">
        <v>3.1601579194580972E-7</v>
      </c>
      <c r="G846" s="1210">
        <v>5.859024225192865E-4</v>
      </c>
    </row>
    <row r="847" spans="2:7">
      <c r="B847" s="1207" t="s">
        <v>4275</v>
      </c>
      <c r="C847" s="1207" t="s">
        <v>2403</v>
      </c>
      <c r="D847" s="1207" t="s">
        <v>991</v>
      </c>
      <c r="E847" s="1208">
        <v>0</v>
      </c>
      <c r="F847" s="1209">
        <v>3.1193107800195147E-7</v>
      </c>
      <c r="G847" s="1210">
        <v>3.6373649309335421E-4</v>
      </c>
    </row>
    <row r="848" spans="2:7">
      <c r="B848" s="1207" t="s">
        <v>4409</v>
      </c>
      <c r="C848" s="1207" t="s">
        <v>2476</v>
      </c>
      <c r="D848" s="1207" t="s">
        <v>991</v>
      </c>
      <c r="E848" s="1208">
        <v>0</v>
      </c>
      <c r="F848" s="1209">
        <v>3.1075574068978029E-7</v>
      </c>
      <c r="G848" s="1210">
        <v>3.4186355703438115E-8</v>
      </c>
    </row>
    <row r="849" spans="2:7">
      <c r="B849" s="1207" t="s">
        <v>4152</v>
      </c>
      <c r="C849" s="1207" t="s">
        <v>2156</v>
      </c>
      <c r="D849" s="1207" t="s">
        <v>991</v>
      </c>
      <c r="E849" s="1208">
        <v>3.6467485608552728E-7</v>
      </c>
      <c r="F849" s="1209">
        <v>3.1016092341635325E-7</v>
      </c>
      <c r="G849" s="1210">
        <v>2.6259521443051671E-5</v>
      </c>
    </row>
    <row r="850" spans="2:7">
      <c r="B850" s="1207" t="s">
        <v>4277</v>
      </c>
      <c r="C850" s="1207" t="s">
        <v>2405</v>
      </c>
      <c r="D850" s="1207" t="s">
        <v>991</v>
      </c>
      <c r="E850" s="1208">
        <v>0</v>
      </c>
      <c r="F850" s="1209">
        <v>3.076754129201016E-7</v>
      </c>
      <c r="G850" s="1210">
        <v>2.632039131284781E-7</v>
      </c>
    </row>
    <row r="851" spans="2:7">
      <c r="B851" s="1207" t="s">
        <v>4065</v>
      </c>
      <c r="C851" s="1207" t="s">
        <v>2285</v>
      </c>
      <c r="D851" s="1207" t="s">
        <v>991</v>
      </c>
      <c r="E851" s="1208">
        <v>0</v>
      </c>
      <c r="F851" s="1209">
        <v>3.0712094055099894E-7</v>
      </c>
      <c r="G851" s="1210">
        <v>4.0718553686568381E-8</v>
      </c>
    </row>
    <row r="852" spans="2:7">
      <c r="B852" s="1207" t="s">
        <v>4157</v>
      </c>
      <c r="C852" s="1207" t="s">
        <v>2331</v>
      </c>
      <c r="D852" s="1207" t="s">
        <v>3431</v>
      </c>
      <c r="E852" s="1208">
        <v>0</v>
      </c>
      <c r="F852" s="1209">
        <v>3.0580706291472051E-7</v>
      </c>
      <c r="G852" s="1210">
        <v>1.8975337589595314E-4</v>
      </c>
    </row>
    <row r="853" spans="2:7">
      <c r="B853" s="1207" t="s">
        <v>4263</v>
      </c>
      <c r="C853" s="1207" t="s">
        <v>2397</v>
      </c>
      <c r="D853" s="1207" t="s">
        <v>1000</v>
      </c>
      <c r="E853" s="1208">
        <v>0</v>
      </c>
      <c r="F853" s="1209">
        <v>3.030878613366539E-7</v>
      </c>
      <c r="G853" s="1210">
        <v>1.2702066377269783E-5</v>
      </c>
    </row>
    <row r="854" spans="2:7">
      <c r="B854" s="1207" t="s">
        <v>4157</v>
      </c>
      <c r="C854" s="1207" t="s">
        <v>2331</v>
      </c>
      <c r="D854" s="1207" t="s">
        <v>1000</v>
      </c>
      <c r="E854" s="1208">
        <v>0</v>
      </c>
      <c r="F854" s="1209">
        <v>3.0306569420380547E-7</v>
      </c>
      <c r="G854" s="1210">
        <v>4.9206306231760815E-4</v>
      </c>
    </row>
    <row r="855" spans="2:7">
      <c r="B855" s="1207" t="s">
        <v>4009</v>
      </c>
      <c r="C855" s="1207" t="s">
        <v>2255</v>
      </c>
      <c r="D855" s="1207" t="s">
        <v>3431</v>
      </c>
      <c r="E855" s="1208">
        <v>0</v>
      </c>
      <c r="F855" s="1209">
        <v>2.9770095450527214E-7</v>
      </c>
      <c r="G855" s="1210">
        <v>6.239323351864589E-7</v>
      </c>
    </row>
    <row r="856" spans="2:7">
      <c r="B856" s="1207" t="s">
        <v>4182</v>
      </c>
      <c r="C856" s="1207" t="s">
        <v>2347</v>
      </c>
      <c r="D856" s="1207" t="s">
        <v>991</v>
      </c>
      <c r="E856" s="1208">
        <v>0</v>
      </c>
      <c r="F856" s="1209">
        <v>2.9638776285595607E-7</v>
      </c>
      <c r="G856" s="1210">
        <v>1.5078481637619651E-5</v>
      </c>
    </row>
    <row r="857" spans="2:7">
      <c r="B857" s="1207" t="s">
        <v>4165</v>
      </c>
      <c r="C857" s="1207" t="s">
        <v>2337</v>
      </c>
      <c r="D857" s="1207" t="s">
        <v>1000</v>
      </c>
      <c r="E857" s="1208">
        <v>0</v>
      </c>
      <c r="F857" s="1209">
        <v>2.9425638056469525E-7</v>
      </c>
      <c r="G857" s="1210">
        <v>1.0786743050677192E-4</v>
      </c>
    </row>
    <row r="858" spans="2:7">
      <c r="B858" s="1207" t="s">
        <v>4009</v>
      </c>
      <c r="C858" s="1207" t="s">
        <v>2255</v>
      </c>
      <c r="D858" s="1207" t="s">
        <v>1000</v>
      </c>
      <c r="E858" s="1208">
        <v>0</v>
      </c>
      <c r="F858" s="1209">
        <v>2.8769294948463552E-7</v>
      </c>
      <c r="G858" s="1210">
        <v>2.7248608087209374E-6</v>
      </c>
    </row>
    <row r="859" spans="2:7">
      <c r="B859" s="1207" t="s">
        <v>4358</v>
      </c>
      <c r="C859" s="1207" t="s">
        <v>2756</v>
      </c>
      <c r="D859" s="1207" t="s">
        <v>3431</v>
      </c>
      <c r="E859" s="1208">
        <v>0</v>
      </c>
      <c r="F859" s="1209">
        <v>2.8724660633280057E-7</v>
      </c>
      <c r="G859" s="1210">
        <v>5.8414495843730964E-7</v>
      </c>
    </row>
    <row r="860" spans="2:7">
      <c r="B860" s="1207" t="s">
        <v>3997</v>
      </c>
      <c r="C860" s="1207" t="s">
        <v>2249</v>
      </c>
      <c r="D860" s="1207" t="s">
        <v>991</v>
      </c>
      <c r="E860" s="1208">
        <v>0</v>
      </c>
      <c r="F860" s="1209">
        <v>2.8507196686942747E-7</v>
      </c>
      <c r="G860" s="1210">
        <v>2.5926247433202691E-6</v>
      </c>
    </row>
    <row r="861" spans="2:7">
      <c r="B861" s="1207" t="s">
        <v>3785</v>
      </c>
      <c r="C861" s="1207" t="s">
        <v>2128</v>
      </c>
      <c r="D861" s="1207" t="s">
        <v>3431</v>
      </c>
      <c r="E861" s="1208">
        <v>0</v>
      </c>
      <c r="F861" s="1209">
        <v>2.8464533402976893E-7</v>
      </c>
      <c r="G861" s="1210">
        <v>1.7886163476301942E-3</v>
      </c>
    </row>
    <row r="862" spans="2:7">
      <c r="B862" s="1207" t="s">
        <v>3757</v>
      </c>
      <c r="C862" s="1207" t="s">
        <v>2621</v>
      </c>
      <c r="D862" s="1207" t="s">
        <v>1000</v>
      </c>
      <c r="E862" s="1208">
        <v>0</v>
      </c>
      <c r="F862" s="1209">
        <v>2.8443850002122822E-7</v>
      </c>
      <c r="G862" s="1210">
        <v>3.293987153709772E-4</v>
      </c>
    </row>
    <row r="863" spans="2:7">
      <c r="B863" s="1207" t="s">
        <v>4346</v>
      </c>
      <c r="C863" s="1207" t="s">
        <v>2444</v>
      </c>
      <c r="D863" s="1207" t="s">
        <v>1000</v>
      </c>
      <c r="E863" s="1208">
        <v>0</v>
      </c>
      <c r="F863" s="1209">
        <v>2.8443850002122822E-7</v>
      </c>
      <c r="G863" s="1210">
        <v>2.0939101792771966E-8</v>
      </c>
    </row>
    <row r="864" spans="2:7">
      <c r="B864" s="1207" t="s">
        <v>3722</v>
      </c>
      <c r="C864" s="1207" t="s">
        <v>459</v>
      </c>
      <c r="D864" s="1207" t="s">
        <v>1000</v>
      </c>
      <c r="E864" s="1208">
        <v>1.7994057062751575E-5</v>
      </c>
      <c r="F864" s="1209">
        <v>2.8113429369126273E-7</v>
      </c>
      <c r="G864" s="1210">
        <v>1.0669069416817097E-6</v>
      </c>
    </row>
    <row r="865" spans="2:7">
      <c r="B865" s="1207" t="s">
        <v>3538</v>
      </c>
      <c r="C865" s="1207" t="s">
        <v>2082</v>
      </c>
      <c r="D865" s="1207" t="s">
        <v>1000</v>
      </c>
      <c r="E865" s="1208">
        <v>0</v>
      </c>
      <c r="F865" s="1209">
        <v>2.7938514364085112E-7</v>
      </c>
      <c r="G865" s="1210">
        <v>3.369061164953092E-7</v>
      </c>
    </row>
    <row r="866" spans="2:7">
      <c r="B866" s="1207" t="s">
        <v>4117</v>
      </c>
      <c r="C866" s="1207" t="s">
        <v>2303</v>
      </c>
      <c r="D866" s="1207" t="s">
        <v>991</v>
      </c>
      <c r="E866" s="1208">
        <v>0</v>
      </c>
      <c r="F866" s="1209">
        <v>2.7263399301840476E-7</v>
      </c>
      <c r="G866" s="1210">
        <v>6.0830669623381042E-5</v>
      </c>
    </row>
    <row r="867" spans="2:7">
      <c r="B867" s="1207" t="s">
        <v>3778</v>
      </c>
      <c r="C867" s="1207" t="s">
        <v>2619</v>
      </c>
      <c r="D867" s="1207" t="s">
        <v>1000</v>
      </c>
      <c r="E867" s="1208">
        <v>0</v>
      </c>
      <c r="F867" s="1209">
        <v>2.7243544915808788E-7</v>
      </c>
      <c r="G867" s="1210">
        <v>1.163738525189985E-5</v>
      </c>
    </row>
    <row r="868" spans="2:7">
      <c r="B868" s="1207" t="s">
        <v>3675</v>
      </c>
      <c r="C868" s="1207" t="s">
        <v>2096</v>
      </c>
      <c r="D868" s="1207" t="s">
        <v>991</v>
      </c>
      <c r="E868" s="1208">
        <v>0</v>
      </c>
      <c r="F868" s="1209">
        <v>2.7169875279936511E-7</v>
      </c>
      <c r="G868" s="1210">
        <v>1.7489769962167423E-6</v>
      </c>
    </row>
    <row r="869" spans="2:7">
      <c r="B869" s="1207" t="s">
        <v>4367</v>
      </c>
      <c r="C869" s="1207" t="s">
        <v>2455</v>
      </c>
      <c r="D869" s="1207" t="s">
        <v>3431</v>
      </c>
      <c r="E869" s="1208">
        <v>0</v>
      </c>
      <c r="F869" s="1209">
        <v>2.6728841860411029E-7</v>
      </c>
      <c r="G869" s="1210">
        <v>6.6882618809140068E-6</v>
      </c>
    </row>
    <row r="870" spans="2:7">
      <c r="B870" s="1207" t="s">
        <v>3901</v>
      </c>
      <c r="C870" s="1207" t="s">
        <v>2643</v>
      </c>
      <c r="D870" s="1207" t="s">
        <v>3431</v>
      </c>
      <c r="E870" s="1208">
        <v>0</v>
      </c>
      <c r="F870" s="1209">
        <v>2.620110527674333E-7</v>
      </c>
      <c r="G870" s="1210">
        <v>1.2966175429604602E-4</v>
      </c>
    </row>
    <row r="871" spans="2:7">
      <c r="B871" s="1207" t="s">
        <v>3901</v>
      </c>
      <c r="C871" s="1207" t="s">
        <v>2647</v>
      </c>
      <c r="D871" s="1207" t="s">
        <v>3431</v>
      </c>
      <c r="E871" s="1208">
        <v>0</v>
      </c>
      <c r="F871" s="1209">
        <v>2.620110527674333E-7</v>
      </c>
      <c r="G871" s="1210">
        <v>1.2966175429604602E-4</v>
      </c>
    </row>
    <row r="872" spans="2:7">
      <c r="B872" s="1207" t="s">
        <v>4231</v>
      </c>
      <c r="C872" s="1207" t="s">
        <v>2731</v>
      </c>
      <c r="D872" s="1207" t="s">
        <v>1000</v>
      </c>
      <c r="E872" s="1208">
        <v>0</v>
      </c>
      <c r="F872" s="1209">
        <v>2.6142804672514632E-7</v>
      </c>
      <c r="G872" s="1210">
        <v>3.0275107886864884E-4</v>
      </c>
    </row>
    <row r="873" spans="2:7">
      <c r="B873" s="1207" t="s">
        <v>3783</v>
      </c>
      <c r="C873" s="1207" t="s">
        <v>2623</v>
      </c>
      <c r="D873" s="1207" t="s">
        <v>1000</v>
      </c>
      <c r="E873" s="1208">
        <v>0</v>
      </c>
      <c r="F873" s="1209">
        <v>2.6142804672514632E-7</v>
      </c>
      <c r="G873" s="1210">
        <v>3.0275107886864884E-4</v>
      </c>
    </row>
    <row r="874" spans="2:7">
      <c r="B874" s="1207" t="s">
        <v>4322</v>
      </c>
      <c r="C874" s="1207" t="s">
        <v>2747</v>
      </c>
      <c r="D874" s="1207" t="s">
        <v>1000</v>
      </c>
      <c r="E874" s="1208">
        <v>0</v>
      </c>
      <c r="F874" s="1209">
        <v>2.6142804672514632E-7</v>
      </c>
      <c r="G874" s="1210">
        <v>3.0275107886864884E-4</v>
      </c>
    </row>
    <row r="875" spans="2:7">
      <c r="B875" s="1207" t="s">
        <v>3664</v>
      </c>
      <c r="C875" s="1207" t="s">
        <v>2095</v>
      </c>
      <c r="D875" s="1207" t="s">
        <v>1000</v>
      </c>
      <c r="E875" s="1208">
        <v>0</v>
      </c>
      <c r="F875" s="1209">
        <v>2.6142804672514632E-7</v>
      </c>
      <c r="G875" s="1210">
        <v>4.5000491688901863E-5</v>
      </c>
    </row>
    <row r="876" spans="2:7">
      <c r="B876" s="1207" t="s">
        <v>3977</v>
      </c>
      <c r="C876" s="1207" t="s">
        <v>2232</v>
      </c>
      <c r="D876" s="1207" t="s">
        <v>1000</v>
      </c>
      <c r="E876" s="1208">
        <v>0</v>
      </c>
      <c r="F876" s="1209">
        <v>2.6142804672514632E-7</v>
      </c>
      <c r="G876" s="1210">
        <v>7.6484599975154172E-6</v>
      </c>
    </row>
    <row r="877" spans="2:7">
      <c r="B877" s="1207" t="s">
        <v>3790</v>
      </c>
      <c r="C877" s="1207" t="s">
        <v>2131</v>
      </c>
      <c r="D877" s="1207" t="s">
        <v>1000</v>
      </c>
      <c r="E877" s="1208">
        <v>0</v>
      </c>
      <c r="F877" s="1209">
        <v>2.6142804672514632E-7</v>
      </c>
      <c r="G877" s="1210">
        <v>2.8185064422709217E-9</v>
      </c>
    </row>
    <row r="878" spans="2:7">
      <c r="B878" s="1207" t="s">
        <v>3468</v>
      </c>
      <c r="C878" s="1207" t="s">
        <v>2075</v>
      </c>
      <c r="D878" s="1207" t="s">
        <v>991</v>
      </c>
      <c r="E878" s="1208">
        <v>0</v>
      </c>
      <c r="F878" s="1209">
        <v>2.5912811333136167E-7</v>
      </c>
      <c r="G878" s="1210">
        <v>1.3422925956190865E-7</v>
      </c>
    </row>
    <row r="879" spans="2:7">
      <c r="B879" s="1207" t="s">
        <v>4370</v>
      </c>
      <c r="C879" s="1207" t="s">
        <v>2458</v>
      </c>
      <c r="D879" s="1207" t="s">
        <v>1000</v>
      </c>
      <c r="E879" s="1208">
        <v>0</v>
      </c>
      <c r="F879" s="1209">
        <v>2.5704584145055683E-7</v>
      </c>
      <c r="G879" s="1210">
        <v>3.1617485228358378E-4</v>
      </c>
    </row>
    <row r="880" spans="2:7">
      <c r="B880" s="1207" t="s">
        <v>3954</v>
      </c>
      <c r="C880" s="1207" t="s">
        <v>2482</v>
      </c>
      <c r="D880" s="1207" t="s">
        <v>3431</v>
      </c>
      <c r="E880" s="1208">
        <v>3.0614331458017763E-6</v>
      </c>
      <c r="F880" s="1209">
        <v>2.5619440022675188E-7</v>
      </c>
      <c r="G880" s="1210">
        <v>4.8829405307510159E-5</v>
      </c>
    </row>
    <row r="881" spans="2:7">
      <c r="B881" s="1207" t="s">
        <v>4236</v>
      </c>
      <c r="C881" s="1207" t="s">
        <v>2378</v>
      </c>
      <c r="D881" s="1207" t="s">
        <v>1000</v>
      </c>
      <c r="E881" s="1208">
        <v>0</v>
      </c>
      <c r="F881" s="1209">
        <v>2.5115495193868814E-7</v>
      </c>
      <c r="G881" s="1210">
        <v>2.7294262757708363E-5</v>
      </c>
    </row>
    <row r="882" spans="2:7">
      <c r="B882" s="1207" t="s">
        <v>4263</v>
      </c>
      <c r="C882" s="1207" t="s">
        <v>2397</v>
      </c>
      <c r="D882" s="1207" t="s">
        <v>991</v>
      </c>
      <c r="E882" s="1208">
        <v>0</v>
      </c>
      <c r="F882" s="1209">
        <v>2.481077898494086E-7</v>
      </c>
      <c r="G882" s="1210">
        <v>1.7401192747650462E-6</v>
      </c>
    </row>
    <row r="883" spans="2:7">
      <c r="B883" s="1207" t="s">
        <v>4241</v>
      </c>
      <c r="C883" s="1207" t="s">
        <v>2383</v>
      </c>
      <c r="D883" s="1207" t="s">
        <v>1000</v>
      </c>
      <c r="E883" s="1208">
        <v>0</v>
      </c>
      <c r="F883" s="1209">
        <v>2.4623319113953236E-7</v>
      </c>
      <c r="G883" s="1210">
        <v>1.1506385420691676E-3</v>
      </c>
    </row>
    <row r="884" spans="2:7">
      <c r="B884" s="1207" t="s">
        <v>3737</v>
      </c>
      <c r="C884" s="1207" t="s">
        <v>2359</v>
      </c>
      <c r="D884" s="1207" t="s">
        <v>1000</v>
      </c>
      <c r="E884" s="1208">
        <v>3.7226219736851665E-5</v>
      </c>
      <c r="F884" s="1209">
        <v>2.4343428720937806E-7</v>
      </c>
      <c r="G884" s="1210">
        <v>4.0124755451686644E-5</v>
      </c>
    </row>
    <row r="885" spans="2:7">
      <c r="B885" s="1207" t="s">
        <v>4234</v>
      </c>
      <c r="C885" s="1207" t="s">
        <v>2376</v>
      </c>
      <c r="D885" s="1207" t="s">
        <v>3431</v>
      </c>
      <c r="E885" s="1208">
        <v>0</v>
      </c>
      <c r="F885" s="1209">
        <v>2.421837285967276E-7</v>
      </c>
      <c r="G885" s="1210">
        <v>2.1212702736562829E-5</v>
      </c>
    </row>
    <row r="886" spans="2:7">
      <c r="B886" s="1207" t="s">
        <v>4338</v>
      </c>
      <c r="C886" s="1207" t="s">
        <v>2438</v>
      </c>
      <c r="D886" s="1207" t="s">
        <v>3431</v>
      </c>
      <c r="E886" s="1208">
        <v>0</v>
      </c>
      <c r="F886" s="1209">
        <v>2.3970717782227565E-7</v>
      </c>
      <c r="G886" s="1210">
        <v>1.5012241181397007E-5</v>
      </c>
    </row>
    <row r="887" spans="2:7">
      <c r="B887" s="1207" t="s">
        <v>4380</v>
      </c>
      <c r="C887" s="1207" t="s">
        <v>2462</v>
      </c>
      <c r="D887" s="1207" t="s">
        <v>3431</v>
      </c>
      <c r="E887" s="1208">
        <v>0</v>
      </c>
      <c r="F887" s="1209">
        <v>2.3783642092372477E-7</v>
      </c>
      <c r="G887" s="1210">
        <v>9.173542183848548E-6</v>
      </c>
    </row>
    <row r="888" spans="2:7">
      <c r="B888" s="1207" t="s">
        <v>4058</v>
      </c>
      <c r="C888" s="1207" t="s">
        <v>2689</v>
      </c>
      <c r="D888" s="1207" t="s">
        <v>3431</v>
      </c>
      <c r="E888" s="1208">
        <v>0</v>
      </c>
      <c r="F888" s="1209">
        <v>2.3726113421214621E-7</v>
      </c>
      <c r="G888" s="1210">
        <v>4.9722196544538216E-6</v>
      </c>
    </row>
    <row r="889" spans="2:7">
      <c r="B889" s="1207" t="s">
        <v>4298</v>
      </c>
      <c r="C889" s="1207" t="s">
        <v>2417</v>
      </c>
      <c r="D889" s="1207" t="s">
        <v>991</v>
      </c>
      <c r="E889" s="1208">
        <v>0</v>
      </c>
      <c r="F889" s="1209">
        <v>2.3604382354059452E-7</v>
      </c>
      <c r="G889" s="1210">
        <v>5.1035132065641394E-7</v>
      </c>
    </row>
    <row r="890" spans="2:7">
      <c r="B890" s="1207" t="s">
        <v>4091</v>
      </c>
      <c r="C890" s="1207" t="s">
        <v>2172</v>
      </c>
      <c r="D890" s="1207" t="s">
        <v>1000</v>
      </c>
      <c r="E890" s="1208">
        <v>9.6596044807697546E-8</v>
      </c>
      <c r="F890" s="1209">
        <v>2.3559506413941403E-7</v>
      </c>
      <c r="G890" s="1210">
        <v>4.856521549699628E-4</v>
      </c>
    </row>
    <row r="891" spans="2:7">
      <c r="B891" s="1207" t="s">
        <v>3913</v>
      </c>
      <c r="C891" s="1207" t="s">
        <v>2402</v>
      </c>
      <c r="D891" s="1207" t="s">
        <v>1000</v>
      </c>
      <c r="E891" s="1208">
        <v>7.4190226229136726E-7</v>
      </c>
      <c r="F891" s="1209">
        <v>2.331358572990486E-7</v>
      </c>
      <c r="G891" s="1210">
        <v>2.8371866178202893E-6</v>
      </c>
    </row>
    <row r="892" spans="2:7">
      <c r="B892" s="1207" t="s">
        <v>4344</v>
      </c>
      <c r="C892" s="1207" t="s">
        <v>2442</v>
      </c>
      <c r="D892" s="1207" t="s">
        <v>991</v>
      </c>
      <c r="E892" s="1208">
        <v>0</v>
      </c>
      <c r="F892" s="1209">
        <v>2.3282893545299005E-7</v>
      </c>
      <c r="G892" s="1210">
        <v>7.8879218418817251E-6</v>
      </c>
    </row>
    <row r="893" spans="2:7">
      <c r="B893" s="1207" t="s">
        <v>4186</v>
      </c>
      <c r="C893" s="1207" t="s">
        <v>2720</v>
      </c>
      <c r="D893" s="1207" t="s">
        <v>3431</v>
      </c>
      <c r="E893" s="1208">
        <v>0</v>
      </c>
      <c r="F893" s="1209">
        <v>2.3218588531870532E-7</v>
      </c>
      <c r="G893" s="1210">
        <v>3.7871700671410673E-5</v>
      </c>
    </row>
    <row r="894" spans="2:7">
      <c r="B894" s="1207" t="s">
        <v>4338</v>
      </c>
      <c r="C894" s="1207" t="s">
        <v>2438</v>
      </c>
      <c r="D894" s="1207" t="s">
        <v>1000</v>
      </c>
      <c r="E894" s="1208">
        <v>0</v>
      </c>
      <c r="F894" s="1209">
        <v>2.3142258630833193E-7</v>
      </c>
      <c r="G894" s="1210">
        <v>4.8186256570611784E-5</v>
      </c>
    </row>
    <row r="895" spans="2:7">
      <c r="B895" s="1207" t="s">
        <v>4010</v>
      </c>
      <c r="C895" s="1207" t="s">
        <v>2665</v>
      </c>
      <c r="D895" s="1207" t="s">
        <v>991</v>
      </c>
      <c r="E895" s="1208">
        <v>0</v>
      </c>
      <c r="F895" s="1209">
        <v>2.3126238116964405E-7</v>
      </c>
      <c r="G895" s="1210">
        <v>2.9283265027636509E-5</v>
      </c>
    </row>
    <row r="896" spans="2:7">
      <c r="B896" s="1207" t="s">
        <v>4286</v>
      </c>
      <c r="C896" s="1207" t="s">
        <v>2410</v>
      </c>
      <c r="D896" s="1207" t="s">
        <v>1000</v>
      </c>
      <c r="E896" s="1208">
        <v>0</v>
      </c>
      <c r="F896" s="1209">
        <v>2.3007216953881357E-7</v>
      </c>
      <c r="G896" s="1210">
        <v>2.3446459377812291E-5</v>
      </c>
    </row>
    <row r="897" spans="2:7">
      <c r="B897" s="1207" t="s">
        <v>3904</v>
      </c>
      <c r="C897" s="1207" t="s">
        <v>2644</v>
      </c>
      <c r="D897" s="1207" t="s">
        <v>991</v>
      </c>
      <c r="E897" s="1208">
        <v>0</v>
      </c>
      <c r="F897" s="1209">
        <v>2.2889972802539308E-7</v>
      </c>
      <c r="G897" s="1210">
        <v>5.2472181883385426E-7</v>
      </c>
    </row>
    <row r="898" spans="2:7">
      <c r="B898" s="1207" t="s">
        <v>4039</v>
      </c>
      <c r="C898" s="1207" t="s">
        <v>2270</v>
      </c>
      <c r="D898" s="1207" t="s">
        <v>1000</v>
      </c>
      <c r="E898" s="1208">
        <v>0</v>
      </c>
      <c r="F898" s="1209">
        <v>2.2804388166041416E-7</v>
      </c>
      <c r="G898" s="1210">
        <v>1.6989739603745217E-4</v>
      </c>
    </row>
    <row r="899" spans="2:7">
      <c r="B899" s="1207" t="s">
        <v>4362</v>
      </c>
      <c r="C899" s="1207" t="s">
        <v>2453</v>
      </c>
      <c r="D899" s="1207" t="s">
        <v>991</v>
      </c>
      <c r="E899" s="1208">
        <v>0</v>
      </c>
      <c r="F899" s="1209">
        <v>2.2559429798422965E-7</v>
      </c>
      <c r="G899" s="1210">
        <v>1.9055567164471643E-6</v>
      </c>
    </row>
    <row r="900" spans="2:7">
      <c r="B900" s="1207" t="s">
        <v>4163</v>
      </c>
      <c r="C900" s="1207" t="s">
        <v>2234</v>
      </c>
      <c r="D900" s="1207" t="s">
        <v>991</v>
      </c>
      <c r="E900" s="1208">
        <v>5.271344418168611E-7</v>
      </c>
      <c r="F900" s="1209">
        <v>2.2274998943565421E-7</v>
      </c>
      <c r="G900" s="1210">
        <v>1.0990693694069623E-8</v>
      </c>
    </row>
    <row r="901" spans="2:7">
      <c r="B901" s="1207" t="s">
        <v>4319</v>
      </c>
      <c r="C901" s="1207" t="s">
        <v>2746</v>
      </c>
      <c r="D901" s="1207" t="s">
        <v>991</v>
      </c>
      <c r="E901" s="1208">
        <v>0</v>
      </c>
      <c r="F901" s="1209">
        <v>2.2003580359222497E-7</v>
      </c>
      <c r="G901" s="1210">
        <v>1.9280804040068092E-8</v>
      </c>
    </row>
    <row r="902" spans="2:7">
      <c r="B902" s="1207" t="s">
        <v>3690</v>
      </c>
      <c r="C902" s="1207" t="s">
        <v>2097</v>
      </c>
      <c r="D902" s="1207" t="s">
        <v>1000</v>
      </c>
      <c r="E902" s="1208">
        <v>0</v>
      </c>
      <c r="F902" s="1209">
        <v>2.1840262542398403E-7</v>
      </c>
      <c r="G902" s="1210">
        <v>7.6464421375319266E-6</v>
      </c>
    </row>
    <row r="903" spans="2:7">
      <c r="B903" s="1207" t="s">
        <v>4107</v>
      </c>
      <c r="C903" s="1207" t="s">
        <v>2704</v>
      </c>
      <c r="D903" s="1207" t="s">
        <v>1000</v>
      </c>
      <c r="E903" s="1208">
        <v>0</v>
      </c>
      <c r="F903" s="1209">
        <v>2.1491848706585193E-7</v>
      </c>
      <c r="G903" s="1210">
        <v>2.4888991308730029E-4</v>
      </c>
    </row>
    <row r="904" spans="2:7">
      <c r="B904" s="1207" t="s">
        <v>4137</v>
      </c>
      <c r="C904" s="1207" t="s">
        <v>2713</v>
      </c>
      <c r="D904" s="1207" t="s">
        <v>991</v>
      </c>
      <c r="E904" s="1208">
        <v>0</v>
      </c>
      <c r="F904" s="1209">
        <v>2.095339639905675E-7</v>
      </c>
      <c r="G904" s="1210">
        <v>6.1050467959246745E-5</v>
      </c>
    </row>
    <row r="905" spans="2:7">
      <c r="B905" s="1207" t="s">
        <v>3905</v>
      </c>
      <c r="C905" s="1207" t="s">
        <v>2645</v>
      </c>
      <c r="D905" s="1207" t="s">
        <v>991</v>
      </c>
      <c r="E905" s="1208">
        <v>0</v>
      </c>
      <c r="F905" s="1209">
        <v>2.0929402112718313E-7</v>
      </c>
      <c r="G905" s="1210">
        <v>2.98661251697434E-7</v>
      </c>
    </row>
    <row r="906" spans="2:7">
      <c r="B906" s="1207" t="s">
        <v>4287</v>
      </c>
      <c r="C906" s="1207" t="s">
        <v>2411</v>
      </c>
      <c r="D906" s="1207" t="s">
        <v>1000</v>
      </c>
      <c r="E906" s="1208">
        <v>0</v>
      </c>
      <c r="F906" s="1209">
        <v>2.0590084749956504E-7</v>
      </c>
      <c r="G906" s="1210">
        <v>8.006452830460518E-5</v>
      </c>
    </row>
    <row r="907" spans="2:7">
      <c r="B907" s="1207" t="s">
        <v>4016</v>
      </c>
      <c r="C907" s="1207" t="s">
        <v>2258</v>
      </c>
      <c r="D907" s="1207" t="s">
        <v>1000</v>
      </c>
      <c r="E907" s="1208">
        <v>0</v>
      </c>
      <c r="F907" s="1209">
        <v>2.0581429767467041E-7</v>
      </c>
      <c r="G907" s="1210">
        <v>2.6430509085153143E-4</v>
      </c>
    </row>
    <row r="908" spans="2:7">
      <c r="B908" s="1207" t="s">
        <v>3780</v>
      </c>
      <c r="C908" s="1207" t="s">
        <v>2126</v>
      </c>
      <c r="D908" s="1207" t="s">
        <v>1000</v>
      </c>
      <c r="E908" s="1208">
        <v>2.1779434729626191E-6</v>
      </c>
      <c r="F908" s="1209">
        <v>2.0432058897022709E-7</v>
      </c>
      <c r="G908" s="1210">
        <v>5.7638235276029988E-4</v>
      </c>
    </row>
    <row r="909" spans="2:7">
      <c r="B909" s="1207" t="s">
        <v>3920</v>
      </c>
      <c r="C909" s="1207" t="s">
        <v>2191</v>
      </c>
      <c r="D909" s="1207" t="s">
        <v>991</v>
      </c>
      <c r="E909" s="1208">
        <v>0</v>
      </c>
      <c r="F909" s="1209">
        <v>2.0353274007786582E-7</v>
      </c>
      <c r="G909" s="1210">
        <v>7.5804248818821967E-8</v>
      </c>
    </row>
    <row r="910" spans="2:7">
      <c r="B910" s="1207" t="s">
        <v>3946</v>
      </c>
      <c r="C910" s="1207" t="s">
        <v>2212</v>
      </c>
      <c r="D910" s="1207" t="s">
        <v>3431</v>
      </c>
      <c r="E910" s="1208">
        <v>0</v>
      </c>
      <c r="F910" s="1209">
        <v>2.0094242477384994E-7</v>
      </c>
      <c r="G910" s="1210">
        <v>1.1137495094651025E-8</v>
      </c>
    </row>
    <row r="911" spans="2:7">
      <c r="B911" s="1207" t="s">
        <v>4188</v>
      </c>
      <c r="C911" s="1207" t="s">
        <v>2350</v>
      </c>
      <c r="D911" s="1207" t="s">
        <v>1000</v>
      </c>
      <c r="E911" s="1208">
        <v>0</v>
      </c>
      <c r="F911" s="1209">
        <v>1.9936879737028407E-7</v>
      </c>
      <c r="G911" s="1210">
        <v>4.873674937771202E-5</v>
      </c>
    </row>
    <row r="912" spans="2:7">
      <c r="B912" s="1207" t="s">
        <v>3789</v>
      </c>
      <c r="C912" s="1207" t="s">
        <v>2625</v>
      </c>
      <c r="D912" s="1207" t="s">
        <v>991</v>
      </c>
      <c r="E912" s="1208">
        <v>0</v>
      </c>
      <c r="F912" s="1209">
        <v>1.961062495513433E-7</v>
      </c>
      <c r="G912" s="1210">
        <v>3.9696509978583222E-7</v>
      </c>
    </row>
    <row r="913" spans="2:7">
      <c r="B913" s="1207" t="s">
        <v>3861</v>
      </c>
      <c r="C913" s="1207" t="s">
        <v>2634</v>
      </c>
      <c r="D913" s="1207" t="s">
        <v>3431</v>
      </c>
      <c r="E913" s="1208">
        <v>0</v>
      </c>
      <c r="F913" s="1209">
        <v>1.9446296000134416E-7</v>
      </c>
      <c r="G913" s="1210">
        <v>9.1263401355733445E-6</v>
      </c>
    </row>
    <row r="914" spans="2:7">
      <c r="B914" s="1207" t="s">
        <v>3832</v>
      </c>
      <c r="C914" s="1207" t="s">
        <v>2632</v>
      </c>
      <c r="D914" s="1207" t="s">
        <v>3431</v>
      </c>
      <c r="E914" s="1208">
        <v>0</v>
      </c>
      <c r="F914" s="1209">
        <v>1.9446296000134416E-7</v>
      </c>
      <c r="G914" s="1210">
        <v>9.1263401355733445E-6</v>
      </c>
    </row>
    <row r="915" spans="2:7">
      <c r="B915" s="1207" t="s">
        <v>3805</v>
      </c>
      <c r="C915" s="1207" t="s">
        <v>2138</v>
      </c>
      <c r="D915" s="1207" t="s">
        <v>3431</v>
      </c>
      <c r="E915" s="1208">
        <v>0</v>
      </c>
      <c r="F915" s="1209">
        <v>1.9446296000134416E-7</v>
      </c>
      <c r="G915" s="1210">
        <v>2.197823888631587E-8</v>
      </c>
    </row>
    <row r="916" spans="2:7">
      <c r="B916" s="1207" t="s">
        <v>4426</v>
      </c>
      <c r="C916" s="1207" t="s">
        <v>2671</v>
      </c>
      <c r="D916" s="1207" t="s">
        <v>3431</v>
      </c>
      <c r="E916" s="1208">
        <v>0</v>
      </c>
      <c r="F916" s="1209">
        <v>1.9116906970653254E-7</v>
      </c>
      <c r="G916" s="1210">
        <v>2.8417154329950722E-6</v>
      </c>
    </row>
    <row r="917" spans="2:7">
      <c r="B917" s="1207" t="s">
        <v>4011</v>
      </c>
      <c r="C917" s="1207" t="s">
        <v>2666</v>
      </c>
      <c r="D917" s="1207" t="s">
        <v>991</v>
      </c>
      <c r="E917" s="1208">
        <v>0</v>
      </c>
      <c r="F917" s="1209">
        <v>1.9072767405543216E-7</v>
      </c>
      <c r="G917" s="1210">
        <v>3.3147482005424621E-6</v>
      </c>
    </row>
    <row r="918" spans="2:7">
      <c r="B918" s="1207" t="s">
        <v>3978</v>
      </c>
      <c r="C918" s="1207" t="s">
        <v>2233</v>
      </c>
      <c r="D918" s="1207" t="s">
        <v>1000</v>
      </c>
      <c r="E918" s="1208">
        <v>0</v>
      </c>
      <c r="F918" s="1209">
        <v>1.8983810603729592E-7</v>
      </c>
      <c r="G918" s="1210">
        <v>7.5684767899593927E-6</v>
      </c>
    </row>
    <row r="919" spans="2:7">
      <c r="B919" s="1207" t="s">
        <v>3807</v>
      </c>
      <c r="C919" s="1207" t="s">
        <v>2140</v>
      </c>
      <c r="D919" s="1207" t="s">
        <v>991</v>
      </c>
      <c r="E919" s="1208">
        <v>0</v>
      </c>
      <c r="F919" s="1209">
        <v>1.8806898354627448E-7</v>
      </c>
      <c r="G919" s="1210">
        <v>1.1172800244963718E-7</v>
      </c>
    </row>
    <row r="920" spans="2:7">
      <c r="B920" s="1207" t="s">
        <v>3985</v>
      </c>
      <c r="C920" s="1207" t="s">
        <v>2239</v>
      </c>
      <c r="D920" s="1207" t="s">
        <v>991</v>
      </c>
      <c r="E920" s="1208">
        <v>0</v>
      </c>
      <c r="F920" s="1209">
        <v>1.8545212876285074E-7</v>
      </c>
      <c r="G920" s="1210">
        <v>2.4630533215791657E-6</v>
      </c>
    </row>
    <row r="921" spans="2:7">
      <c r="B921" s="1207" t="s">
        <v>4163</v>
      </c>
      <c r="C921" s="1207" t="s">
        <v>2234</v>
      </c>
      <c r="D921" s="1207" t="s">
        <v>1000</v>
      </c>
      <c r="E921" s="1208">
        <v>4.2849236834405579E-7</v>
      </c>
      <c r="F921" s="1209">
        <v>1.7980295168342548E-7</v>
      </c>
      <c r="G921" s="1210">
        <v>2.4006608603614172E-6</v>
      </c>
    </row>
    <row r="922" spans="2:7">
      <c r="B922" s="1207" t="s">
        <v>4117</v>
      </c>
      <c r="C922" s="1207" t="s">
        <v>2303</v>
      </c>
      <c r="D922" s="1207" t="s">
        <v>3431</v>
      </c>
      <c r="E922" s="1208">
        <v>0</v>
      </c>
      <c r="F922" s="1209">
        <v>1.7579385690352568E-7</v>
      </c>
      <c r="G922" s="1210">
        <v>2.0027244390796601E-4</v>
      </c>
    </row>
    <row r="923" spans="2:7">
      <c r="B923" s="1207" t="s">
        <v>3840</v>
      </c>
      <c r="C923" s="1207" t="s">
        <v>2159</v>
      </c>
      <c r="D923" s="1207" t="s">
        <v>1000</v>
      </c>
      <c r="E923" s="1208">
        <v>0</v>
      </c>
      <c r="F923" s="1209">
        <v>1.7544717374792585E-7</v>
      </c>
      <c r="G923" s="1210">
        <v>1.1329616922778259E-4</v>
      </c>
    </row>
    <row r="924" spans="2:7">
      <c r="B924" s="1207" t="s">
        <v>4328</v>
      </c>
      <c r="C924" s="1207" t="s">
        <v>2751</v>
      </c>
      <c r="D924" s="1207" t="s">
        <v>1000</v>
      </c>
      <c r="E924" s="1208">
        <v>0</v>
      </c>
      <c r="F924" s="1209">
        <v>1.7422468897712931E-7</v>
      </c>
      <c r="G924" s="1210">
        <v>3.1255106438377106E-5</v>
      </c>
    </row>
    <row r="925" spans="2:7">
      <c r="B925" s="1207" t="s">
        <v>4068</v>
      </c>
      <c r="C925" s="1207" t="s">
        <v>2157</v>
      </c>
      <c r="D925" s="1207" t="s">
        <v>3431</v>
      </c>
      <c r="E925" s="1208">
        <v>6.8329850489108222E-7</v>
      </c>
      <c r="F925" s="1209">
        <v>1.7351531378449905E-7</v>
      </c>
      <c r="G925" s="1210">
        <v>1.8230141692851981E-5</v>
      </c>
    </row>
    <row r="926" spans="2:7">
      <c r="B926" s="1207" t="s">
        <v>3949</v>
      </c>
      <c r="C926" s="1207" t="s">
        <v>2217</v>
      </c>
      <c r="D926" s="1207" t="s">
        <v>1000</v>
      </c>
      <c r="E926" s="1208">
        <v>1.3107507911880508E-6</v>
      </c>
      <c r="F926" s="1209">
        <v>1.7076958016335925E-7</v>
      </c>
      <c r="G926" s="1210">
        <v>8.8444525632370148E-6</v>
      </c>
    </row>
    <row r="927" spans="2:7">
      <c r="B927" s="1207" t="s">
        <v>4282</v>
      </c>
      <c r="C927" s="1207" t="s">
        <v>2407</v>
      </c>
      <c r="D927" s="1207" t="s">
        <v>3431</v>
      </c>
      <c r="E927" s="1208">
        <v>0</v>
      </c>
      <c r="F927" s="1209">
        <v>1.6954393298617517E-7</v>
      </c>
      <c r="G927" s="1210">
        <v>3.1002673035317317E-7</v>
      </c>
    </row>
    <row r="928" spans="2:7">
      <c r="B928" s="1207" t="s">
        <v>4061</v>
      </c>
      <c r="C928" s="1207" t="s">
        <v>2282</v>
      </c>
      <c r="D928" s="1207" t="s">
        <v>1000</v>
      </c>
      <c r="E928" s="1208">
        <v>0</v>
      </c>
      <c r="F928" s="1209">
        <v>1.6762730242002649E-7</v>
      </c>
      <c r="G928" s="1210">
        <v>2.6940005249270678E-4</v>
      </c>
    </row>
    <row r="929" spans="2:7">
      <c r="B929" s="1207" t="s">
        <v>4135</v>
      </c>
      <c r="C929" s="1207" t="s">
        <v>2318</v>
      </c>
      <c r="D929" s="1207" t="s">
        <v>1000</v>
      </c>
      <c r="E929" s="1208">
        <v>0</v>
      </c>
      <c r="F929" s="1209">
        <v>1.6695329932269343E-7</v>
      </c>
      <c r="G929" s="1210">
        <v>3.1319839497600833E-5</v>
      </c>
    </row>
    <row r="930" spans="2:7">
      <c r="B930" s="1207" t="s">
        <v>3746</v>
      </c>
      <c r="C930" s="1207" t="s">
        <v>2112</v>
      </c>
      <c r="D930" s="1207" t="s">
        <v>1000</v>
      </c>
      <c r="E930" s="1208">
        <v>0</v>
      </c>
      <c r="F930" s="1209">
        <v>1.6580971533984309E-7</v>
      </c>
      <c r="G930" s="1210">
        <v>7.042355105087466E-4</v>
      </c>
    </row>
    <row r="931" spans="2:7">
      <c r="B931" s="1207" t="s">
        <v>4148</v>
      </c>
      <c r="C931" s="1207" t="s">
        <v>2714</v>
      </c>
      <c r="D931" s="1207" t="s">
        <v>3431</v>
      </c>
      <c r="E931" s="1208">
        <v>0</v>
      </c>
      <c r="F931" s="1209">
        <v>1.653527852997819E-7</v>
      </c>
      <c r="G931" s="1210">
        <v>7.7601706823747147E-6</v>
      </c>
    </row>
    <row r="932" spans="2:7">
      <c r="B932" s="1207" t="s">
        <v>4383</v>
      </c>
      <c r="C932" s="1207" t="s">
        <v>2762</v>
      </c>
      <c r="D932" s="1207" t="s">
        <v>3431</v>
      </c>
      <c r="E932" s="1208">
        <v>0</v>
      </c>
      <c r="F932" s="1209">
        <v>1.653527852997819E-7</v>
      </c>
      <c r="G932" s="1210">
        <v>7.7601706823747147E-6</v>
      </c>
    </row>
    <row r="933" spans="2:7">
      <c r="B933" s="1207" t="s">
        <v>3915</v>
      </c>
      <c r="C933" s="1207" t="s">
        <v>2187</v>
      </c>
      <c r="D933" s="1207" t="s">
        <v>3431</v>
      </c>
      <c r="E933" s="1208">
        <v>0</v>
      </c>
      <c r="F933" s="1209">
        <v>1.653527852997819E-7</v>
      </c>
      <c r="G933" s="1210">
        <v>4.5940043230377527E-7</v>
      </c>
    </row>
    <row r="934" spans="2:7">
      <c r="B934" s="1207" t="s">
        <v>4088</v>
      </c>
      <c r="C934" s="1207" t="s">
        <v>2700</v>
      </c>
      <c r="D934" s="1207" t="s">
        <v>1000</v>
      </c>
      <c r="E934" s="1208">
        <v>0</v>
      </c>
      <c r="F934" s="1209">
        <v>1.6169018513177752E-7</v>
      </c>
      <c r="G934" s="1210">
        <v>1.8724799654944058E-4</v>
      </c>
    </row>
    <row r="935" spans="2:7">
      <c r="B935" s="1207" t="s">
        <v>4304</v>
      </c>
      <c r="C935" s="1207" t="s">
        <v>2421</v>
      </c>
      <c r="D935" s="1207" t="s">
        <v>1000</v>
      </c>
      <c r="E935" s="1208">
        <v>0</v>
      </c>
      <c r="F935" s="1209">
        <v>1.6163008786798846E-7</v>
      </c>
      <c r="G935" s="1210">
        <v>1.3392337241184827E-6</v>
      </c>
    </row>
    <row r="936" spans="2:7">
      <c r="B936" s="1207" t="s">
        <v>3911</v>
      </c>
      <c r="C936" s="1207" t="s">
        <v>2185</v>
      </c>
      <c r="D936" s="1207" t="s">
        <v>991</v>
      </c>
      <c r="E936" s="1208">
        <v>0</v>
      </c>
      <c r="F936" s="1209">
        <v>1.6135455444475329E-7</v>
      </c>
      <c r="G936" s="1210">
        <v>3.6290214370331822E-8</v>
      </c>
    </row>
    <row r="937" spans="2:7">
      <c r="B937" s="1207" t="s">
        <v>4404</v>
      </c>
      <c r="C937" s="1207" t="s">
        <v>2768</v>
      </c>
      <c r="D937" s="1207" t="s">
        <v>3431</v>
      </c>
      <c r="E937" s="1208">
        <v>0</v>
      </c>
      <c r="F937" s="1209">
        <v>1.5966189993574231E-7</v>
      </c>
      <c r="G937" s="1210">
        <v>2.9596036593255792E-5</v>
      </c>
    </row>
    <row r="938" spans="2:7">
      <c r="B938" s="1207" t="s">
        <v>4371</v>
      </c>
      <c r="C938" s="1207" t="s">
        <v>2459</v>
      </c>
      <c r="D938" s="1207" t="s">
        <v>991</v>
      </c>
      <c r="E938" s="1208">
        <v>0</v>
      </c>
      <c r="F938" s="1209">
        <v>1.5882718331152733E-7</v>
      </c>
      <c r="G938" s="1210">
        <v>1.0483333756415543E-7</v>
      </c>
    </row>
    <row r="939" spans="2:7">
      <c r="B939" s="1207" t="s">
        <v>3778</v>
      </c>
      <c r="C939" s="1207" t="s">
        <v>2764</v>
      </c>
      <c r="D939" s="1207" t="s">
        <v>1000</v>
      </c>
      <c r="E939" s="1208">
        <v>0</v>
      </c>
      <c r="F939" s="1209">
        <v>1.5782996471625745E-7</v>
      </c>
      <c r="G939" s="1210">
        <v>1.4504108279827157E-6</v>
      </c>
    </row>
    <row r="940" spans="2:7">
      <c r="B940" s="1207" t="s">
        <v>4426</v>
      </c>
      <c r="C940" s="1207" t="s">
        <v>2671</v>
      </c>
      <c r="D940" s="1207" t="s">
        <v>991</v>
      </c>
      <c r="E940" s="1208">
        <v>0</v>
      </c>
      <c r="F940" s="1209">
        <v>1.5538344568769428E-7</v>
      </c>
      <c r="G940" s="1210">
        <v>2.407809228031018E-6</v>
      </c>
    </row>
    <row r="941" spans="2:7">
      <c r="B941" s="1207" t="s">
        <v>4407</v>
      </c>
      <c r="C941" s="1207" t="s">
        <v>2474</v>
      </c>
      <c r="D941" s="1207" t="s">
        <v>1000</v>
      </c>
      <c r="E941" s="1208">
        <v>0</v>
      </c>
      <c r="F941" s="1209">
        <v>1.5494072311984257E-7</v>
      </c>
      <c r="G941" s="1210">
        <v>2.0394087140717142E-8</v>
      </c>
    </row>
    <row r="942" spans="2:7">
      <c r="B942" s="1207" t="s">
        <v>3785</v>
      </c>
      <c r="C942" s="1207" t="s">
        <v>2128</v>
      </c>
      <c r="D942" s="1207" t="s">
        <v>1000</v>
      </c>
      <c r="E942" s="1208">
        <v>0</v>
      </c>
      <c r="F942" s="1209">
        <v>1.5344300195245979E-7</v>
      </c>
      <c r="G942" s="1210">
        <v>3.420744587595342E-3</v>
      </c>
    </row>
    <row r="943" spans="2:7">
      <c r="B943" s="1207" t="s">
        <v>4326</v>
      </c>
      <c r="C943" s="1207" t="s">
        <v>2749</v>
      </c>
      <c r="D943" s="1207" t="s">
        <v>991</v>
      </c>
      <c r="E943" s="1208">
        <v>0</v>
      </c>
      <c r="F943" s="1209">
        <v>1.5340070695154541E-7</v>
      </c>
      <c r="G943" s="1210">
        <v>4.9663315827842634E-6</v>
      </c>
    </row>
    <row r="944" spans="2:7">
      <c r="B944" s="1207" t="s">
        <v>4037</v>
      </c>
      <c r="C944" s="1207" t="s">
        <v>2679</v>
      </c>
      <c r="D944" s="1207" t="s">
        <v>1000</v>
      </c>
      <c r="E944" s="1208">
        <v>0</v>
      </c>
      <c r="F944" s="1209">
        <v>1.5339273407442679E-7</v>
      </c>
      <c r="G944" s="1210">
        <v>1.5538602119105805E-3</v>
      </c>
    </row>
    <row r="945" spans="2:7">
      <c r="B945" s="1207" t="s">
        <v>4380</v>
      </c>
      <c r="C945" s="1207" t="s">
        <v>2462</v>
      </c>
      <c r="D945" s="1207" t="s">
        <v>1000</v>
      </c>
      <c r="E945" s="1208">
        <v>0</v>
      </c>
      <c r="F945" s="1209">
        <v>1.5335606327251546E-7</v>
      </c>
      <c r="G945" s="1210">
        <v>1.765447939516472E-5</v>
      </c>
    </row>
    <row r="946" spans="2:7">
      <c r="B946" s="1207" t="s">
        <v>4211</v>
      </c>
      <c r="C946" s="1207" t="s">
        <v>2725</v>
      </c>
      <c r="D946" s="1207" t="s">
        <v>991</v>
      </c>
      <c r="E946" s="1208">
        <v>0</v>
      </c>
      <c r="F946" s="1209">
        <v>1.5200996643417091E-7</v>
      </c>
      <c r="G946" s="1210">
        <v>1.196997742728493E-8</v>
      </c>
    </row>
    <row r="947" spans="2:7">
      <c r="B947" s="1207" t="s">
        <v>3972</v>
      </c>
      <c r="C947" s="1207" t="s">
        <v>2229</v>
      </c>
      <c r="D947" s="1207" t="s">
        <v>3431</v>
      </c>
      <c r="E947" s="1208">
        <v>0</v>
      </c>
      <c r="F947" s="1209">
        <v>1.5163254557999393E-7</v>
      </c>
      <c r="G947" s="1210">
        <v>3.7707554602247799E-6</v>
      </c>
    </row>
    <row r="948" spans="2:7">
      <c r="B948" s="1207" t="s">
        <v>3983</v>
      </c>
      <c r="C948" s="1207" t="s">
        <v>2659</v>
      </c>
      <c r="D948" s="1207" t="s">
        <v>991</v>
      </c>
      <c r="E948" s="1208">
        <v>0</v>
      </c>
      <c r="F948" s="1209">
        <v>1.5102382759699597E-7</v>
      </c>
      <c r="G948" s="1210">
        <v>1.2722522638201108E-12</v>
      </c>
    </row>
    <row r="949" spans="2:7">
      <c r="B949" s="1207" t="s">
        <v>3747</v>
      </c>
      <c r="C949" s="1207" t="s">
        <v>2618</v>
      </c>
      <c r="D949" s="1207" t="s">
        <v>1000</v>
      </c>
      <c r="E949" s="1208">
        <v>0</v>
      </c>
      <c r="F949" s="1209">
        <v>1.5097605106771987E-7</v>
      </c>
      <c r="G949" s="1210">
        <v>6.2036688786710754E-4</v>
      </c>
    </row>
    <row r="950" spans="2:7">
      <c r="B950" s="1207" t="s">
        <v>4300</v>
      </c>
      <c r="C950" s="1207" t="s">
        <v>2418</v>
      </c>
      <c r="D950" s="1207" t="s">
        <v>1000</v>
      </c>
      <c r="E950" s="1208">
        <v>0</v>
      </c>
      <c r="F950" s="1209">
        <v>1.4946260943475285E-7</v>
      </c>
      <c r="G950" s="1210">
        <v>1.2699798314718474E-5</v>
      </c>
    </row>
    <row r="951" spans="2:7">
      <c r="B951" s="1207" t="s">
        <v>3956</v>
      </c>
      <c r="C951" s="1207" t="s">
        <v>2281</v>
      </c>
      <c r="D951" s="1207" t="s">
        <v>1000</v>
      </c>
      <c r="E951" s="1208">
        <v>5.2159481681501928E-7</v>
      </c>
      <c r="F951" s="1209">
        <v>1.4939126150143682E-7</v>
      </c>
      <c r="G951" s="1210">
        <v>2.6465782590008734E-3</v>
      </c>
    </row>
    <row r="952" spans="2:7">
      <c r="B952" s="1207" t="s">
        <v>4160</v>
      </c>
      <c r="C952" s="1207" t="s">
        <v>2333</v>
      </c>
      <c r="D952" s="1207" t="s">
        <v>1000</v>
      </c>
      <c r="E952" s="1208">
        <v>0</v>
      </c>
      <c r="F952" s="1209">
        <v>1.4854848833356103E-7</v>
      </c>
      <c r="G952" s="1210">
        <v>8.7373845287485357E-7</v>
      </c>
    </row>
    <row r="953" spans="2:7">
      <c r="B953" s="1207" t="s">
        <v>4141</v>
      </c>
      <c r="C953" s="1207" t="s">
        <v>2323</v>
      </c>
      <c r="D953" s="1207" t="s">
        <v>991</v>
      </c>
      <c r="E953" s="1208">
        <v>5.2604715278363896E-7</v>
      </c>
      <c r="F953" s="1209">
        <v>1.4818880973541989E-7</v>
      </c>
      <c r="G953" s="1210">
        <v>7.7326468335955339E-6</v>
      </c>
    </row>
    <row r="954" spans="2:7">
      <c r="B954" s="1207" t="s">
        <v>4339</v>
      </c>
      <c r="C954" s="1207" t="s">
        <v>2439</v>
      </c>
      <c r="D954" s="1207" t="s">
        <v>3431</v>
      </c>
      <c r="E954" s="1208">
        <v>0</v>
      </c>
      <c r="F954" s="1209">
        <v>1.4606315348440626E-7</v>
      </c>
      <c r="G954" s="1210">
        <v>2.6733077175376853E-6</v>
      </c>
    </row>
    <row r="955" spans="2:7">
      <c r="B955" s="1207" t="s">
        <v>3953</v>
      </c>
      <c r="C955" s="1207" t="s">
        <v>2652</v>
      </c>
      <c r="D955" s="1207" t="s">
        <v>1000</v>
      </c>
      <c r="E955" s="1208">
        <v>0</v>
      </c>
      <c r="F955" s="1209">
        <v>1.4360710745757857E-7</v>
      </c>
      <c r="G955" s="1210">
        <v>4.9119590861740927E-8</v>
      </c>
    </row>
    <row r="956" spans="2:7">
      <c r="B956" s="1207" t="s">
        <v>4013</v>
      </c>
      <c r="C956" s="1207" t="s">
        <v>2667</v>
      </c>
      <c r="D956" s="1207" t="s">
        <v>991</v>
      </c>
      <c r="E956" s="1208">
        <v>0</v>
      </c>
      <c r="F956" s="1209">
        <v>1.4320215795021665E-7</v>
      </c>
      <c r="G956" s="1210">
        <v>2.7906206034458175E-6</v>
      </c>
    </row>
    <row r="957" spans="2:7">
      <c r="B957" s="1207" t="s">
        <v>4316</v>
      </c>
      <c r="C957" s="1207" t="s">
        <v>2431</v>
      </c>
      <c r="D957" s="1207" t="s">
        <v>991</v>
      </c>
      <c r="E957" s="1208">
        <v>0</v>
      </c>
      <c r="F957" s="1209">
        <v>1.4253244300264186E-7</v>
      </c>
      <c r="G957" s="1210">
        <v>2.3930645499871127E-9</v>
      </c>
    </row>
    <row r="958" spans="2:7">
      <c r="B958" s="1207" t="s">
        <v>4047</v>
      </c>
      <c r="C958" s="1207" t="s">
        <v>2275</v>
      </c>
      <c r="D958" s="1207" t="s">
        <v>1000</v>
      </c>
      <c r="E958" s="1208">
        <v>0</v>
      </c>
      <c r="F958" s="1209">
        <v>1.4221564318846188E-7</v>
      </c>
      <c r="G958" s="1210">
        <v>1.2562235103485766E-6</v>
      </c>
    </row>
    <row r="959" spans="2:7">
      <c r="B959" s="1207" t="s">
        <v>3962</v>
      </c>
      <c r="C959" s="1207" t="s">
        <v>2223</v>
      </c>
      <c r="D959" s="1207" t="s">
        <v>1000</v>
      </c>
      <c r="E959" s="1208">
        <v>0</v>
      </c>
      <c r="F959" s="1209">
        <v>1.4081118043066564E-7</v>
      </c>
      <c r="G959" s="1210">
        <v>5.6958279388691618E-4</v>
      </c>
    </row>
    <row r="960" spans="2:7">
      <c r="B960" s="1207" t="s">
        <v>4151</v>
      </c>
      <c r="C960" s="1207" t="s">
        <v>2481</v>
      </c>
      <c r="D960" s="1207" t="s">
        <v>991</v>
      </c>
      <c r="E960" s="1208">
        <v>3.8422571227510434E-7</v>
      </c>
      <c r="F960" s="1209">
        <v>1.4063796879855025E-7</v>
      </c>
      <c r="G960" s="1210">
        <v>7.216666950123115E-6</v>
      </c>
    </row>
    <row r="961" spans="2:7">
      <c r="B961" s="1207" t="s">
        <v>4368</v>
      </c>
      <c r="C961" s="1207" t="s">
        <v>2456</v>
      </c>
      <c r="D961" s="1207" t="s">
        <v>3431</v>
      </c>
      <c r="E961" s="1208">
        <v>0</v>
      </c>
      <c r="F961" s="1209">
        <v>1.3817799288226836E-7</v>
      </c>
      <c r="G961" s="1210">
        <v>2.2818677065308067E-8</v>
      </c>
    </row>
    <row r="962" spans="2:7">
      <c r="B962" s="1207" t="s">
        <v>3571</v>
      </c>
      <c r="C962" s="1207" t="s">
        <v>2085</v>
      </c>
      <c r="D962" s="1207" t="s">
        <v>1000</v>
      </c>
      <c r="E962" s="1208">
        <v>0</v>
      </c>
      <c r="F962" s="1209">
        <v>1.3773720104828792E-7</v>
      </c>
      <c r="G962" s="1210">
        <v>1.0630939759043996E-6</v>
      </c>
    </row>
    <row r="963" spans="2:7">
      <c r="B963" s="1207" t="s">
        <v>4343</v>
      </c>
      <c r="C963" s="1207" t="s">
        <v>2441</v>
      </c>
      <c r="D963" s="1207" t="s">
        <v>1000</v>
      </c>
      <c r="E963" s="1208">
        <v>0</v>
      </c>
      <c r="F963" s="1209">
        <v>1.3768320881665564E-7</v>
      </c>
      <c r="G963" s="1210">
        <v>1.8771724459825097E-4</v>
      </c>
    </row>
    <row r="964" spans="2:7">
      <c r="B964" s="1207" t="s">
        <v>3778</v>
      </c>
      <c r="C964" s="1207" t="s">
        <v>2728</v>
      </c>
      <c r="D964" s="1207" t="s">
        <v>991</v>
      </c>
      <c r="E964" s="1208">
        <v>0</v>
      </c>
      <c r="F964" s="1209">
        <v>1.3669609364972376E-7</v>
      </c>
      <c r="G964" s="1210">
        <v>6.0735440352231671E-7</v>
      </c>
    </row>
    <row r="965" spans="2:7">
      <c r="B965" s="1207" t="s">
        <v>3989</v>
      </c>
      <c r="C965" s="1207" t="s">
        <v>2242</v>
      </c>
      <c r="D965" s="1207" t="s">
        <v>3431</v>
      </c>
      <c r="E965" s="1208">
        <v>0</v>
      </c>
      <c r="F965" s="1209">
        <v>1.3608153976350614E-7</v>
      </c>
      <c r="G965" s="1210">
        <v>1.1007401984680682E-3</v>
      </c>
    </row>
    <row r="966" spans="2:7">
      <c r="B966" s="1207" t="s">
        <v>4082</v>
      </c>
      <c r="C966" s="1207" t="s">
        <v>2293</v>
      </c>
      <c r="D966" s="1207" t="s">
        <v>991</v>
      </c>
      <c r="E966" s="1208">
        <v>0</v>
      </c>
      <c r="F966" s="1209">
        <v>1.3526933949780974E-7</v>
      </c>
      <c r="G966" s="1210">
        <v>2.4102419767424088E-9</v>
      </c>
    </row>
    <row r="967" spans="2:7">
      <c r="B967" s="1207" t="s">
        <v>4367</v>
      </c>
      <c r="C967" s="1207" t="s">
        <v>2455</v>
      </c>
      <c r="D967" s="1207" t="s">
        <v>1000</v>
      </c>
      <c r="E967" s="1208">
        <v>0</v>
      </c>
      <c r="F967" s="1209">
        <v>1.3525027694656524E-7</v>
      </c>
      <c r="G967" s="1210">
        <v>1.5022083996843417E-5</v>
      </c>
    </row>
    <row r="968" spans="2:7">
      <c r="B968" s="1207" t="s">
        <v>3997</v>
      </c>
      <c r="C968" s="1207" t="s">
        <v>2249</v>
      </c>
      <c r="D968" s="1207" t="s">
        <v>3431</v>
      </c>
      <c r="E968" s="1208">
        <v>0</v>
      </c>
      <c r="F968" s="1209">
        <v>1.3299683179653041E-7</v>
      </c>
      <c r="G968" s="1210">
        <v>2.6307366937549539E-5</v>
      </c>
    </row>
    <row r="969" spans="2:7">
      <c r="B969" s="1207" t="s">
        <v>3999</v>
      </c>
      <c r="C969" s="1207" t="s">
        <v>2662</v>
      </c>
      <c r="D969" s="1207" t="s">
        <v>3431</v>
      </c>
      <c r="E969" s="1208">
        <v>0</v>
      </c>
      <c r="F969" s="1209">
        <v>1.3145803395495394E-7</v>
      </c>
      <c r="G969" s="1210">
        <v>6.1694562883253452E-6</v>
      </c>
    </row>
    <row r="970" spans="2:7">
      <c r="B970" s="1207" t="s">
        <v>4399</v>
      </c>
      <c r="C970" s="1207" t="s">
        <v>2767</v>
      </c>
      <c r="D970" s="1207" t="s">
        <v>3431</v>
      </c>
      <c r="E970" s="1208">
        <v>0</v>
      </c>
      <c r="F970" s="1209">
        <v>1.3145803395495394E-7</v>
      </c>
      <c r="G970" s="1210">
        <v>6.1694562883253452E-6</v>
      </c>
    </row>
    <row r="971" spans="2:7">
      <c r="B971" s="1207" t="s">
        <v>4112</v>
      </c>
      <c r="C971" s="1207" t="s">
        <v>2708</v>
      </c>
      <c r="D971" s="1207" t="s">
        <v>3431</v>
      </c>
      <c r="E971" s="1208">
        <v>0</v>
      </c>
      <c r="F971" s="1209">
        <v>1.3145803395495394E-7</v>
      </c>
      <c r="G971" s="1210">
        <v>6.1694562883253452E-6</v>
      </c>
    </row>
    <row r="972" spans="2:7">
      <c r="B972" s="1207" t="s">
        <v>4425</v>
      </c>
      <c r="C972" s="1207" t="s">
        <v>2739</v>
      </c>
      <c r="D972" s="1207" t="s">
        <v>3431</v>
      </c>
      <c r="E972" s="1208">
        <v>0</v>
      </c>
      <c r="F972" s="1209">
        <v>1.3145803395495394E-7</v>
      </c>
      <c r="G972" s="1210">
        <v>1.8577694333273545E-8</v>
      </c>
    </row>
    <row r="973" spans="2:7">
      <c r="B973" s="1207" t="s">
        <v>4147</v>
      </c>
      <c r="C973" s="1207" t="s">
        <v>2327</v>
      </c>
      <c r="D973" s="1207" t="s">
        <v>991</v>
      </c>
      <c r="E973" s="1208">
        <v>0</v>
      </c>
      <c r="F973" s="1209">
        <v>1.3122738808549275E-7</v>
      </c>
      <c r="G973" s="1210">
        <v>5.3587023804319312E-8</v>
      </c>
    </row>
    <row r="974" spans="2:7">
      <c r="B974" s="1207" t="s">
        <v>4244</v>
      </c>
      <c r="C974" s="1207" t="s">
        <v>2385</v>
      </c>
      <c r="D974" s="1207" t="s">
        <v>991</v>
      </c>
      <c r="E974" s="1208">
        <v>0</v>
      </c>
      <c r="F974" s="1209">
        <v>1.300848772490798E-7</v>
      </c>
      <c r="G974" s="1210">
        <v>2.5243359994889184E-8</v>
      </c>
    </row>
    <row r="975" spans="2:7">
      <c r="B975" s="1207" t="s">
        <v>4422</v>
      </c>
      <c r="C975" s="1207" t="s">
        <v>2198</v>
      </c>
      <c r="D975" s="1207" t="s">
        <v>1000</v>
      </c>
      <c r="E975" s="1208">
        <v>0</v>
      </c>
      <c r="F975" s="1209">
        <v>1.2846251457508221E-7</v>
      </c>
      <c r="G975" s="1210">
        <v>1.1806750405858197E-5</v>
      </c>
    </row>
    <row r="976" spans="2:7">
      <c r="B976" s="1207" t="s">
        <v>3810</v>
      </c>
      <c r="C976" s="1207" t="s">
        <v>2142</v>
      </c>
      <c r="D976" s="1207" t="s">
        <v>991</v>
      </c>
      <c r="E976" s="1208">
        <v>0</v>
      </c>
      <c r="F976" s="1209">
        <v>1.2834595365884969E-7</v>
      </c>
      <c r="G976" s="1210">
        <v>6.4075385955449896E-4</v>
      </c>
    </row>
    <row r="977" spans="2:7">
      <c r="B977" s="1207" t="s">
        <v>3797</v>
      </c>
      <c r="C977" s="1207" t="s">
        <v>457</v>
      </c>
      <c r="D977" s="1207" t="s">
        <v>1000</v>
      </c>
      <c r="E977" s="1208">
        <v>1.5282505935267918E-7</v>
      </c>
      <c r="F977" s="1209">
        <v>1.2541017292306286E-7</v>
      </c>
      <c r="G977" s="1210">
        <v>2.006323566028012E-7</v>
      </c>
    </row>
    <row r="978" spans="2:7">
      <c r="B978" s="1207" t="s">
        <v>4325</v>
      </c>
      <c r="C978" s="1207" t="s">
        <v>2748</v>
      </c>
      <c r="D978" s="1207" t="s">
        <v>991</v>
      </c>
      <c r="E978" s="1208">
        <v>0</v>
      </c>
      <c r="F978" s="1209">
        <v>1.2538544884513503E-7</v>
      </c>
      <c r="G978" s="1210">
        <v>2.2318082971189E-6</v>
      </c>
    </row>
    <row r="979" spans="2:7">
      <c r="B979" s="1207" t="s">
        <v>3732</v>
      </c>
      <c r="C979" s="1207" t="s">
        <v>2617</v>
      </c>
      <c r="D979" s="1207" t="s">
        <v>991</v>
      </c>
      <c r="E979" s="1208">
        <v>0</v>
      </c>
      <c r="F979" s="1209">
        <v>1.2538544884513503E-7</v>
      </c>
      <c r="G979" s="1210">
        <v>2.2318082971189E-6</v>
      </c>
    </row>
    <row r="980" spans="2:7">
      <c r="B980" s="1207" t="s">
        <v>4288</v>
      </c>
      <c r="C980" s="1207" t="s">
        <v>2412</v>
      </c>
      <c r="D980" s="1207" t="s">
        <v>991</v>
      </c>
      <c r="E980" s="1208">
        <v>0</v>
      </c>
      <c r="F980" s="1209">
        <v>1.2511401691942276E-7</v>
      </c>
      <c r="G980" s="1210">
        <v>4.0339100092215667E-6</v>
      </c>
    </row>
    <row r="981" spans="2:7">
      <c r="B981" s="1207" t="s">
        <v>3981</v>
      </c>
      <c r="C981" s="1207" t="s">
        <v>2236</v>
      </c>
      <c r="D981" s="1207" t="s">
        <v>1000</v>
      </c>
      <c r="E981" s="1208">
        <v>0</v>
      </c>
      <c r="F981" s="1209">
        <v>1.2468382354812664E-7</v>
      </c>
      <c r="G981" s="1210">
        <v>7.3955598604206758E-4</v>
      </c>
    </row>
    <row r="982" spans="2:7">
      <c r="B982" s="1207" t="s">
        <v>4106</v>
      </c>
      <c r="C982" s="1207" t="s">
        <v>2300</v>
      </c>
      <c r="D982" s="1207" t="s">
        <v>1000</v>
      </c>
      <c r="E982" s="1208">
        <v>0</v>
      </c>
      <c r="F982" s="1209">
        <v>1.2392965203708938E-7</v>
      </c>
      <c r="G982" s="1210">
        <v>3.7056503746351652E-6</v>
      </c>
    </row>
    <row r="983" spans="2:7">
      <c r="B983" s="1207" t="s">
        <v>4171</v>
      </c>
      <c r="C983" s="1207" t="s">
        <v>2341</v>
      </c>
      <c r="D983" s="1207" t="s">
        <v>991</v>
      </c>
      <c r="E983" s="1208">
        <v>0</v>
      </c>
      <c r="F983" s="1209">
        <v>1.23679169120369E-7</v>
      </c>
      <c r="G983" s="1210">
        <v>1.5973184371486754E-7</v>
      </c>
    </row>
    <row r="984" spans="2:7">
      <c r="B984" s="1207" t="s">
        <v>3778</v>
      </c>
      <c r="C984" s="1207" t="s">
        <v>2738</v>
      </c>
      <c r="D984" s="1207" t="s">
        <v>1000</v>
      </c>
      <c r="E984" s="1208">
        <v>0</v>
      </c>
      <c r="F984" s="1209">
        <v>1.2356759396960271E-7</v>
      </c>
      <c r="G984" s="1210">
        <v>2.7478010090202824E-4</v>
      </c>
    </row>
    <row r="985" spans="2:7">
      <c r="B985" s="1207" t="s">
        <v>3605</v>
      </c>
      <c r="C985" s="1207" t="s">
        <v>2089</v>
      </c>
      <c r="D985" s="1207" t="s">
        <v>991</v>
      </c>
      <c r="E985" s="1208">
        <v>0</v>
      </c>
      <c r="F985" s="1209">
        <v>1.2347419293768296E-7</v>
      </c>
      <c r="G985" s="1210">
        <v>2.2838617620529341E-3</v>
      </c>
    </row>
    <row r="986" spans="2:7">
      <c r="B986" s="1207" t="s">
        <v>4181</v>
      </c>
      <c r="C986" s="1207" t="s">
        <v>2346</v>
      </c>
      <c r="D986" s="1207" t="s">
        <v>1000</v>
      </c>
      <c r="E986" s="1208">
        <v>0</v>
      </c>
      <c r="F986" s="1209">
        <v>1.2169306721953292E-7</v>
      </c>
      <c r="G986" s="1210">
        <v>2.9833287251367173E-6</v>
      </c>
    </row>
    <row r="987" spans="2:7">
      <c r="B987" s="1207" t="s">
        <v>3901</v>
      </c>
      <c r="C987" s="1207" t="s">
        <v>2643</v>
      </c>
      <c r="D987" s="1207" t="s">
        <v>991</v>
      </c>
      <c r="E987" s="1208">
        <v>0</v>
      </c>
      <c r="F987" s="1209">
        <v>1.2135422794057124E-7</v>
      </c>
      <c r="G987" s="1210">
        <v>6.7552784202986178E-5</v>
      </c>
    </row>
    <row r="988" spans="2:7">
      <c r="B988" s="1207" t="s">
        <v>3901</v>
      </c>
      <c r="C988" s="1207" t="s">
        <v>2647</v>
      </c>
      <c r="D988" s="1207" t="s">
        <v>991</v>
      </c>
      <c r="E988" s="1208">
        <v>0</v>
      </c>
      <c r="F988" s="1209">
        <v>1.2135422794057124E-7</v>
      </c>
      <c r="G988" s="1210">
        <v>6.7552784202986178E-5</v>
      </c>
    </row>
    <row r="989" spans="2:7">
      <c r="B989" s="1207" t="s">
        <v>3796</v>
      </c>
      <c r="C989" s="1207" t="s">
        <v>458</v>
      </c>
      <c r="D989" s="1207" t="s">
        <v>1000</v>
      </c>
      <c r="E989" s="1208">
        <v>7.429947862694062E-7</v>
      </c>
      <c r="F989" s="1209">
        <v>1.1848544963708894E-7</v>
      </c>
      <c r="G989" s="1210">
        <v>4.888701316132751E-7</v>
      </c>
    </row>
    <row r="990" spans="2:7">
      <c r="B990" s="1207" t="s">
        <v>4023</v>
      </c>
      <c r="C990" s="1207" t="s">
        <v>2672</v>
      </c>
      <c r="D990" s="1207" t="s">
        <v>1000</v>
      </c>
      <c r="E990" s="1208">
        <v>0</v>
      </c>
      <c r="F990" s="1209">
        <v>1.1831292242974152E-7</v>
      </c>
      <c r="G990" s="1210">
        <v>4.4735091251418683E-6</v>
      </c>
    </row>
    <row r="991" spans="2:7">
      <c r="B991" s="1207" t="s">
        <v>3760</v>
      </c>
      <c r="C991" s="1207" t="s">
        <v>2118</v>
      </c>
      <c r="D991" s="1207" t="s">
        <v>991</v>
      </c>
      <c r="E991" s="1208">
        <v>0</v>
      </c>
      <c r="F991" s="1209">
        <v>1.1822394033929515E-7</v>
      </c>
      <c r="G991" s="1210">
        <v>1.0895467430791317E-6</v>
      </c>
    </row>
    <row r="992" spans="2:7">
      <c r="B992" s="1207" t="s">
        <v>3976</v>
      </c>
      <c r="C992" s="1207" t="s">
        <v>2231</v>
      </c>
      <c r="D992" s="1207" t="s">
        <v>3431</v>
      </c>
      <c r="E992" s="1208">
        <v>0</v>
      </c>
      <c r="F992" s="1209">
        <v>1.1701249601317068E-7</v>
      </c>
      <c r="G992" s="1210">
        <v>2.4153142564126275E-6</v>
      </c>
    </row>
    <row r="993" spans="2:7">
      <c r="B993" s="1207" t="s">
        <v>3932</v>
      </c>
      <c r="C993" s="1207" t="s">
        <v>2199</v>
      </c>
      <c r="D993" s="1207" t="s">
        <v>3431</v>
      </c>
      <c r="E993" s="1208">
        <v>0</v>
      </c>
      <c r="F993" s="1209">
        <v>1.168617955301654E-7</v>
      </c>
      <c r="G993" s="1210">
        <v>1.7011253740517057E-6</v>
      </c>
    </row>
    <row r="994" spans="2:7">
      <c r="B994" s="1207" t="s">
        <v>4136</v>
      </c>
      <c r="C994" s="1207" t="s">
        <v>2319</v>
      </c>
      <c r="D994" s="1207" t="s">
        <v>991</v>
      </c>
      <c r="E994" s="1208">
        <v>0</v>
      </c>
      <c r="F994" s="1209">
        <v>1.1482757335530948E-7</v>
      </c>
      <c r="G994" s="1210">
        <v>9.9227963118303082E-7</v>
      </c>
    </row>
    <row r="995" spans="2:7">
      <c r="B995" s="1207" t="s">
        <v>4331</v>
      </c>
      <c r="C995" s="1207" t="s">
        <v>365</v>
      </c>
      <c r="D995" s="1207" t="s">
        <v>3431</v>
      </c>
      <c r="E995" s="1208">
        <v>0</v>
      </c>
      <c r="F995" s="1209">
        <v>1.1462812503837543E-7</v>
      </c>
      <c r="G995" s="1210">
        <v>1.9365245924255769E-2</v>
      </c>
    </row>
    <row r="996" spans="2:7">
      <c r="B996" s="1207" t="s">
        <v>3839</v>
      </c>
      <c r="C996" s="1207" t="s">
        <v>2158</v>
      </c>
      <c r="D996" s="1207" t="s">
        <v>991</v>
      </c>
      <c r="E996" s="1208">
        <v>0</v>
      </c>
      <c r="F996" s="1209">
        <v>1.1410110654332648E-7</v>
      </c>
      <c r="G996" s="1210">
        <v>2.8600210206554638E-4</v>
      </c>
    </row>
    <row r="997" spans="2:7">
      <c r="B997" s="1207" t="s">
        <v>3605</v>
      </c>
      <c r="C997" s="1207" t="s">
        <v>2089</v>
      </c>
      <c r="D997" s="1207" t="s">
        <v>3431</v>
      </c>
      <c r="E997" s="1208">
        <v>0</v>
      </c>
      <c r="F997" s="1209">
        <v>1.1269366758045589E-7</v>
      </c>
      <c r="G997" s="1210">
        <v>2.412242254418362E-3</v>
      </c>
    </row>
    <row r="998" spans="2:7">
      <c r="B998" s="1207" t="s">
        <v>3875</v>
      </c>
      <c r="C998" s="1207" t="s">
        <v>2173</v>
      </c>
      <c r="D998" s="1207" t="s">
        <v>3431</v>
      </c>
      <c r="E998" s="1208">
        <v>0</v>
      </c>
      <c r="F998" s="1209">
        <v>1.1232441729630713E-7</v>
      </c>
      <c r="G998" s="1210">
        <v>4.1688660025132693E-7</v>
      </c>
    </row>
    <row r="999" spans="2:7">
      <c r="B999" s="1207" t="s">
        <v>3941</v>
      </c>
      <c r="C999" s="1207" t="s">
        <v>2208</v>
      </c>
      <c r="D999" s="1207" t="s">
        <v>1000</v>
      </c>
      <c r="E999" s="1208">
        <v>0</v>
      </c>
      <c r="F999" s="1209">
        <v>1.11168151646801E-7</v>
      </c>
      <c r="G999" s="1210">
        <v>1.5630021484009948E-7</v>
      </c>
    </row>
    <row r="1000" spans="2:7">
      <c r="B1000" s="1207" t="s">
        <v>4166</v>
      </c>
      <c r="C1000" s="1207" t="s">
        <v>2338</v>
      </c>
      <c r="D1000" s="1207" t="s">
        <v>1000</v>
      </c>
      <c r="E1000" s="1208">
        <v>0</v>
      </c>
      <c r="F1000" s="1209">
        <v>1.11168151646801E-7</v>
      </c>
      <c r="G1000" s="1210">
        <v>1.9763347104060543E-8</v>
      </c>
    </row>
    <row r="1001" spans="2:7">
      <c r="B1001" s="1207" t="s">
        <v>3786</v>
      </c>
      <c r="C1001" s="1207" t="s">
        <v>2129</v>
      </c>
      <c r="D1001" s="1207" t="s">
        <v>1000</v>
      </c>
      <c r="E1001" s="1208">
        <v>0</v>
      </c>
      <c r="F1001" s="1209">
        <v>1.11168151646801E-7</v>
      </c>
      <c r="G1001" s="1210">
        <v>9.0745219824495766E-9</v>
      </c>
    </row>
    <row r="1002" spans="2:7">
      <c r="B1002" s="1207" t="s">
        <v>4000</v>
      </c>
      <c r="C1002" s="1207" t="s">
        <v>2663</v>
      </c>
      <c r="D1002" s="1207" t="s">
        <v>1000</v>
      </c>
      <c r="E1002" s="1208">
        <v>0</v>
      </c>
      <c r="F1002" s="1209">
        <v>1.1006642898716735E-7</v>
      </c>
      <c r="G1002" s="1210">
        <v>2.5108435679017092E-5</v>
      </c>
    </row>
    <row r="1003" spans="2:7">
      <c r="B1003" s="1207" t="s">
        <v>4309</v>
      </c>
      <c r="C1003" s="1207" t="s">
        <v>2426</v>
      </c>
      <c r="D1003" s="1207" t="s">
        <v>1000</v>
      </c>
      <c r="E1003" s="1208">
        <v>0</v>
      </c>
      <c r="F1003" s="1209">
        <v>1.0981940245840998E-7</v>
      </c>
      <c r="G1003" s="1210">
        <v>1.4949672205667982E-5</v>
      </c>
    </row>
    <row r="1004" spans="2:7">
      <c r="B1004" s="1207" t="s">
        <v>4302</v>
      </c>
      <c r="C1004" s="1207" t="s">
        <v>2419</v>
      </c>
      <c r="D1004" s="1207" t="s">
        <v>1000</v>
      </c>
      <c r="E1004" s="1208">
        <v>0</v>
      </c>
      <c r="F1004" s="1209">
        <v>1.0619146561658128E-7</v>
      </c>
      <c r="G1004" s="1210">
        <v>3.6076342762663079E-5</v>
      </c>
    </row>
    <row r="1005" spans="2:7">
      <c r="B1005" s="1207" t="s">
        <v>4364</v>
      </c>
      <c r="C1005" s="1207" t="s">
        <v>2759</v>
      </c>
      <c r="D1005" s="1207" t="s">
        <v>3431</v>
      </c>
      <c r="E1005" s="1208">
        <v>0</v>
      </c>
      <c r="F1005" s="1209">
        <v>1.0471443923878495E-7</v>
      </c>
      <c r="G1005" s="1210">
        <v>6.5030660023665566E-7</v>
      </c>
    </row>
    <row r="1006" spans="2:7">
      <c r="B1006" s="1207" t="s">
        <v>4302</v>
      </c>
      <c r="C1006" s="1207" t="s">
        <v>2419</v>
      </c>
      <c r="D1006" s="1207" t="s">
        <v>991</v>
      </c>
      <c r="E1006" s="1208">
        <v>0</v>
      </c>
      <c r="F1006" s="1209">
        <v>1.0469931389425996E-7</v>
      </c>
      <c r="G1006" s="1210">
        <v>4.1177852842319373E-6</v>
      </c>
    </row>
    <row r="1007" spans="2:7">
      <c r="B1007" s="1207" t="s">
        <v>3778</v>
      </c>
      <c r="C1007" s="1207" t="s">
        <v>2730</v>
      </c>
      <c r="D1007" s="1207" t="s">
        <v>991</v>
      </c>
      <c r="E1007" s="1208">
        <v>0</v>
      </c>
      <c r="F1007" s="1209">
        <v>1.0421969369148698E-7</v>
      </c>
      <c r="G1007" s="1210">
        <v>4.2123469042958852E-7</v>
      </c>
    </row>
    <row r="1008" spans="2:7">
      <c r="B1008" s="1207" t="s">
        <v>4002</v>
      </c>
      <c r="C1008" s="1207" t="s">
        <v>2254</v>
      </c>
      <c r="D1008" s="1207" t="s">
        <v>991</v>
      </c>
      <c r="E1008" s="1208">
        <v>4.0973767911458363E-6</v>
      </c>
      <c r="F1008" s="1209">
        <v>1.0395922438468527E-7</v>
      </c>
      <c r="G1008" s="1210">
        <v>6.0807135012115992E-9</v>
      </c>
    </row>
    <row r="1009" spans="2:7">
      <c r="B1009" s="1207" t="s">
        <v>4041</v>
      </c>
      <c r="C1009" s="1207" t="s">
        <v>2681</v>
      </c>
      <c r="D1009" s="1207" t="s">
        <v>3431</v>
      </c>
      <c r="E1009" s="1208">
        <v>0</v>
      </c>
      <c r="F1009" s="1209">
        <v>1.0330961492256741E-7</v>
      </c>
      <c r="G1009" s="1210">
        <v>4.8484229852920899E-6</v>
      </c>
    </row>
    <row r="1010" spans="2:7">
      <c r="B1010" s="1207" t="s">
        <v>4040</v>
      </c>
      <c r="C1010" s="1207" t="s">
        <v>2680</v>
      </c>
      <c r="D1010" s="1207" t="s">
        <v>3431</v>
      </c>
      <c r="E1010" s="1208">
        <v>0</v>
      </c>
      <c r="F1010" s="1209">
        <v>1.0330961492256741E-7</v>
      </c>
      <c r="G1010" s="1210">
        <v>4.8484229852920899E-6</v>
      </c>
    </row>
    <row r="1011" spans="2:7">
      <c r="B1011" s="1207" t="s">
        <v>4014</v>
      </c>
      <c r="C1011" s="1207" t="s">
        <v>2257</v>
      </c>
      <c r="D1011" s="1207" t="s">
        <v>1000</v>
      </c>
      <c r="E1011" s="1208">
        <v>0</v>
      </c>
      <c r="F1011" s="1209">
        <v>1.0303831347987464E-7</v>
      </c>
      <c r="G1011" s="1210">
        <v>8.0994967789698232E-6</v>
      </c>
    </row>
    <row r="1012" spans="2:7">
      <c r="B1012" s="1207" t="s">
        <v>4369</v>
      </c>
      <c r="C1012" s="1207" t="s">
        <v>2457</v>
      </c>
      <c r="D1012" s="1207" t="s">
        <v>991</v>
      </c>
      <c r="E1012" s="1208">
        <v>0</v>
      </c>
      <c r="F1012" s="1209">
        <v>1.0275270628478336E-7</v>
      </c>
      <c r="G1012" s="1210">
        <v>4.1996130413202118E-7</v>
      </c>
    </row>
    <row r="1013" spans="2:7">
      <c r="B1013" s="1207" t="s">
        <v>4031</v>
      </c>
      <c r="C1013" s="1207" t="s">
        <v>2267</v>
      </c>
      <c r="D1013" s="1207" t="s">
        <v>1000</v>
      </c>
      <c r="E1013" s="1208">
        <v>0</v>
      </c>
      <c r="F1013" s="1209">
        <v>1.0265055534107307E-7</v>
      </c>
      <c r="G1013" s="1210">
        <v>1.8593662716379979E-5</v>
      </c>
    </row>
    <row r="1014" spans="2:7">
      <c r="B1014" s="1207" t="s">
        <v>4218</v>
      </c>
      <c r="C1014" s="1207" t="s">
        <v>2370</v>
      </c>
      <c r="D1014" s="1207" t="s">
        <v>991</v>
      </c>
      <c r="E1014" s="1208">
        <v>0</v>
      </c>
      <c r="F1014" s="1209">
        <v>1.0208438109546323E-7</v>
      </c>
      <c r="G1014" s="1210">
        <v>1.3579971516863832E-4</v>
      </c>
    </row>
    <row r="1015" spans="2:7">
      <c r="B1015" s="1207" t="s">
        <v>4276</v>
      </c>
      <c r="C1015" s="1207" t="s">
        <v>2404</v>
      </c>
      <c r="D1015" s="1207" t="s">
        <v>991</v>
      </c>
      <c r="E1015" s="1208">
        <v>0</v>
      </c>
      <c r="F1015" s="1209">
        <v>1.0164686818585222E-7</v>
      </c>
      <c r="G1015" s="1210">
        <v>1.5393090671693011E-8</v>
      </c>
    </row>
    <row r="1016" spans="2:7">
      <c r="B1016" s="1207" t="s">
        <v>4164</v>
      </c>
      <c r="C1016" s="1207" t="s">
        <v>2336</v>
      </c>
      <c r="D1016" s="1207" t="s">
        <v>1000</v>
      </c>
      <c r="E1016" s="1208">
        <v>0</v>
      </c>
      <c r="F1016" s="1209">
        <v>1.0121186368191417E-7</v>
      </c>
      <c r="G1016" s="1210">
        <v>1.0384369059369188E-3</v>
      </c>
    </row>
    <row r="1017" spans="2:7">
      <c r="B1017" s="1207" t="s">
        <v>4259</v>
      </c>
      <c r="C1017" s="1207" t="s">
        <v>2395</v>
      </c>
      <c r="D1017" s="1207" t="s">
        <v>1000</v>
      </c>
      <c r="E1017" s="1208">
        <v>0</v>
      </c>
      <c r="F1017" s="1209">
        <v>1.0115001844815081E-7</v>
      </c>
      <c r="G1017" s="1210">
        <v>1.4452602369719161E-4</v>
      </c>
    </row>
    <row r="1018" spans="2:7">
      <c r="B1018" s="1207" t="s">
        <v>4240</v>
      </c>
      <c r="C1018" s="1207" t="s">
        <v>2382</v>
      </c>
      <c r="D1018" s="1207" t="s">
        <v>3431</v>
      </c>
      <c r="E1018" s="1208">
        <v>0</v>
      </c>
      <c r="F1018" s="1209">
        <v>9.9284740221501367E-8</v>
      </c>
      <c r="G1018" s="1210">
        <v>8.8165497915930447E-7</v>
      </c>
    </row>
    <row r="1019" spans="2:7">
      <c r="B1019" s="1207" t="s">
        <v>3923</v>
      </c>
      <c r="C1019" s="1207" t="s">
        <v>2193</v>
      </c>
      <c r="D1019" s="1207" t="s">
        <v>991</v>
      </c>
      <c r="E1019" s="1208">
        <v>0</v>
      </c>
      <c r="F1019" s="1209">
        <v>9.8773034987629363E-8</v>
      </c>
      <c r="G1019" s="1210">
        <v>7.6876354708105337E-3</v>
      </c>
    </row>
    <row r="1020" spans="2:7">
      <c r="B1020" s="1207" t="s">
        <v>4027</v>
      </c>
      <c r="C1020" s="1207" t="s">
        <v>2263</v>
      </c>
      <c r="D1020" s="1207" t="s">
        <v>1000</v>
      </c>
      <c r="E1020" s="1208">
        <v>0</v>
      </c>
      <c r="F1020" s="1209">
        <v>9.5322500807159651E-8</v>
      </c>
      <c r="G1020" s="1210">
        <v>9.2346969360339974E-3</v>
      </c>
    </row>
    <row r="1021" spans="2:7">
      <c r="B1021" s="1207" t="s">
        <v>3989</v>
      </c>
      <c r="C1021" s="1207" t="s">
        <v>2242</v>
      </c>
      <c r="D1021" s="1207" t="s">
        <v>1000</v>
      </c>
      <c r="E1021" s="1208">
        <v>0</v>
      </c>
      <c r="F1021" s="1209">
        <v>9.489114508091119E-8</v>
      </c>
      <c r="G1021" s="1210">
        <v>4.4728273553666046E-3</v>
      </c>
    </row>
    <row r="1022" spans="2:7">
      <c r="B1022" s="1207" t="s">
        <v>3965</v>
      </c>
      <c r="C1022" s="1207" t="s">
        <v>2225</v>
      </c>
      <c r="D1022" s="1207" t="s">
        <v>1000</v>
      </c>
      <c r="E1022" s="1208">
        <v>0</v>
      </c>
      <c r="F1022" s="1209">
        <v>9.470899816254869E-8</v>
      </c>
      <c r="G1022" s="1210">
        <v>4.8307430402915467E-5</v>
      </c>
    </row>
    <row r="1023" spans="2:7">
      <c r="B1023" s="1207" t="s">
        <v>4243</v>
      </c>
      <c r="C1023" s="1207" t="s">
        <v>2384</v>
      </c>
      <c r="D1023" s="1207" t="s">
        <v>1000</v>
      </c>
      <c r="E1023" s="1208">
        <v>0</v>
      </c>
      <c r="F1023" s="1209">
        <v>9.3633799947266275E-8</v>
      </c>
      <c r="G1023" s="1210">
        <v>1.2366445099621759E-3</v>
      </c>
    </row>
    <row r="1024" spans="2:7">
      <c r="B1024" s="1207" t="s">
        <v>4152</v>
      </c>
      <c r="C1024" s="1207" t="s">
        <v>2156</v>
      </c>
      <c r="D1024" s="1207" t="s">
        <v>1000</v>
      </c>
      <c r="E1024" s="1208">
        <v>1.0933576031139905E-7</v>
      </c>
      <c r="F1024" s="1209">
        <v>9.2993674548259506E-8</v>
      </c>
      <c r="G1024" s="1210">
        <v>8.0369589359300257E-5</v>
      </c>
    </row>
    <row r="1025" spans="2:7">
      <c r="B1025" s="1207" t="s">
        <v>4258</v>
      </c>
      <c r="C1025" s="1207" t="s">
        <v>2394</v>
      </c>
      <c r="D1025" s="1207" t="s">
        <v>1000</v>
      </c>
      <c r="E1025" s="1208">
        <v>0</v>
      </c>
      <c r="F1025" s="1209">
        <v>9.2911573124821413E-8</v>
      </c>
      <c r="G1025" s="1210">
        <v>1.5588683878527815E-4</v>
      </c>
    </row>
    <row r="1026" spans="2:7">
      <c r="B1026" s="1207" t="s">
        <v>3862</v>
      </c>
      <c r="C1026" s="1207" t="s">
        <v>2166</v>
      </c>
      <c r="D1026" s="1207" t="s">
        <v>991</v>
      </c>
      <c r="E1026" s="1208">
        <v>0</v>
      </c>
      <c r="F1026" s="1209">
        <v>9.2406825734296186E-8</v>
      </c>
      <c r="G1026" s="1210">
        <v>1.9617229206889299E-7</v>
      </c>
    </row>
    <row r="1027" spans="2:7">
      <c r="B1027" s="1207" t="s">
        <v>3792</v>
      </c>
      <c r="C1027" s="1207" t="s">
        <v>2133</v>
      </c>
      <c r="D1027" s="1207" t="s">
        <v>1000</v>
      </c>
      <c r="E1027" s="1208">
        <v>0</v>
      </c>
      <c r="F1027" s="1209">
        <v>9.2227530449544353E-8</v>
      </c>
      <c r="G1027" s="1210">
        <v>2.1335183937856052E-4</v>
      </c>
    </row>
    <row r="1028" spans="2:7">
      <c r="B1028" s="1207" t="s">
        <v>4279</v>
      </c>
      <c r="C1028" s="1207" t="s">
        <v>2406</v>
      </c>
      <c r="D1028" s="1207" t="s">
        <v>1000</v>
      </c>
      <c r="E1028" s="1208">
        <v>0</v>
      </c>
      <c r="F1028" s="1209">
        <v>9.1466674776738626E-8</v>
      </c>
      <c r="G1028" s="1210">
        <v>4.4730731602522874E-5</v>
      </c>
    </row>
    <row r="1029" spans="2:7">
      <c r="B1029" s="1207" t="s">
        <v>3932</v>
      </c>
      <c r="C1029" s="1207" t="s">
        <v>2199</v>
      </c>
      <c r="D1029" s="1207" t="s">
        <v>991</v>
      </c>
      <c r="E1029" s="1208">
        <v>0</v>
      </c>
      <c r="F1029" s="1209">
        <v>9.1276622877007123E-8</v>
      </c>
      <c r="G1029" s="1210">
        <v>9.9102529114463052E-7</v>
      </c>
    </row>
    <row r="1030" spans="2:7">
      <c r="B1030" s="1207" t="s">
        <v>4335</v>
      </c>
      <c r="C1030" s="1207" t="s">
        <v>2436</v>
      </c>
      <c r="D1030" s="1207" t="s">
        <v>1000</v>
      </c>
      <c r="E1030" s="1208">
        <v>0</v>
      </c>
      <c r="F1030" s="1209">
        <v>9.1059017477554731E-8</v>
      </c>
      <c r="G1030" s="1210">
        <v>1.1387714811839639E-5</v>
      </c>
    </row>
    <row r="1031" spans="2:7">
      <c r="B1031" s="1207" t="s">
        <v>3810</v>
      </c>
      <c r="C1031" s="1207" t="s">
        <v>2142</v>
      </c>
      <c r="D1031" s="1207" t="s">
        <v>1000</v>
      </c>
      <c r="E1031" s="1208">
        <v>0</v>
      </c>
      <c r="F1031" s="1209">
        <v>8.9804583317722613E-8</v>
      </c>
      <c r="G1031" s="1210">
        <v>1.4959127663982097E-3</v>
      </c>
    </row>
    <row r="1032" spans="2:7">
      <c r="B1032" s="1207" t="s">
        <v>3856</v>
      </c>
      <c r="C1032" s="1207" t="s">
        <v>2162</v>
      </c>
      <c r="D1032" s="1207" t="s">
        <v>3431</v>
      </c>
      <c r="E1032" s="1208">
        <v>0</v>
      </c>
      <c r="F1032" s="1209">
        <v>8.8583421678775502E-8</v>
      </c>
      <c r="G1032" s="1210">
        <v>1.2073903683581504E-5</v>
      </c>
    </row>
    <row r="1033" spans="2:7">
      <c r="B1033" s="1207" t="s">
        <v>4286</v>
      </c>
      <c r="C1033" s="1207" t="s">
        <v>2410</v>
      </c>
      <c r="D1033" s="1207" t="s">
        <v>3431</v>
      </c>
      <c r="E1033" s="1208">
        <v>0</v>
      </c>
      <c r="F1033" s="1209">
        <v>8.8274212740456775E-8</v>
      </c>
      <c r="G1033" s="1210">
        <v>2.6027573340049855E-6</v>
      </c>
    </row>
    <row r="1034" spans="2:7">
      <c r="B1034" s="1207" t="s">
        <v>4240</v>
      </c>
      <c r="C1034" s="1207" t="s">
        <v>2382</v>
      </c>
      <c r="D1034" s="1207" t="s">
        <v>1000</v>
      </c>
      <c r="E1034" s="1208">
        <v>0</v>
      </c>
      <c r="F1034" s="1209">
        <v>8.796876954221862E-8</v>
      </c>
      <c r="G1034" s="1210">
        <v>1.2782985383021598E-6</v>
      </c>
    </row>
    <row r="1035" spans="2:7">
      <c r="B1035" s="1207" t="s">
        <v>3778</v>
      </c>
      <c r="C1035" s="1207" t="s">
        <v>2729</v>
      </c>
      <c r="D1035" s="1207" t="s">
        <v>991</v>
      </c>
      <c r="E1035" s="1208">
        <v>0</v>
      </c>
      <c r="F1035" s="1209">
        <v>8.7823948759894965E-8</v>
      </c>
      <c r="G1035" s="1210">
        <v>3.6168840765867187E-7</v>
      </c>
    </row>
    <row r="1036" spans="2:7">
      <c r="B1036" s="1207" t="s">
        <v>4198</v>
      </c>
      <c r="C1036" s="1207" t="s">
        <v>2360</v>
      </c>
      <c r="D1036" s="1207" t="s">
        <v>991</v>
      </c>
      <c r="E1036" s="1208">
        <v>0</v>
      </c>
      <c r="F1036" s="1209">
        <v>8.3514171911990489E-8</v>
      </c>
      <c r="G1036" s="1210">
        <v>2.8964623511735345E-7</v>
      </c>
    </row>
    <row r="1037" spans="2:7">
      <c r="B1037" s="1207" t="s">
        <v>4068</v>
      </c>
      <c r="C1037" s="1207" t="s">
        <v>2157</v>
      </c>
      <c r="D1037" s="1207" t="s">
        <v>1000</v>
      </c>
      <c r="E1037" s="1208">
        <v>3.2774794530643065E-7</v>
      </c>
      <c r="F1037" s="1209">
        <v>8.3118456287967938E-8</v>
      </c>
      <c r="G1037" s="1210">
        <v>2.901963650134649E-5</v>
      </c>
    </row>
    <row r="1038" spans="2:7">
      <c r="B1038" s="1207" t="s">
        <v>4415</v>
      </c>
      <c r="C1038" s="1207" t="s">
        <v>2483</v>
      </c>
      <c r="D1038" s="1207" t="s">
        <v>3431</v>
      </c>
      <c r="E1038" s="1208">
        <v>0</v>
      </c>
      <c r="F1038" s="1209">
        <v>8.235030901512674E-8</v>
      </c>
      <c r="G1038" s="1210">
        <v>5.5007584805774891E-8</v>
      </c>
    </row>
    <row r="1039" spans="2:7">
      <c r="B1039" s="1207" t="s">
        <v>4172</v>
      </c>
      <c r="C1039" s="1207" t="s">
        <v>2342</v>
      </c>
      <c r="D1039" s="1207" t="s">
        <v>991</v>
      </c>
      <c r="E1039" s="1208">
        <v>0</v>
      </c>
      <c r="F1039" s="1209">
        <v>8.2159763412314612E-8</v>
      </c>
      <c r="G1039" s="1210">
        <v>3.6159262278705137E-8</v>
      </c>
    </row>
    <row r="1040" spans="2:7">
      <c r="B1040" s="1207" t="s">
        <v>3513</v>
      </c>
      <c r="C1040" s="1207" t="s">
        <v>2080</v>
      </c>
      <c r="D1040" s="1207" t="s">
        <v>991</v>
      </c>
      <c r="E1040" s="1208">
        <v>0</v>
      </c>
      <c r="F1040" s="1209">
        <v>8.210694736391483E-8</v>
      </c>
      <c r="G1040" s="1210">
        <v>1.4657226315355384E-7</v>
      </c>
    </row>
    <row r="1041" spans="2:7">
      <c r="B1041" s="1207" t="s">
        <v>4339</v>
      </c>
      <c r="C1041" s="1207" t="s">
        <v>2439</v>
      </c>
      <c r="D1041" s="1207" t="s">
        <v>991</v>
      </c>
      <c r="E1041" s="1208">
        <v>0</v>
      </c>
      <c r="F1041" s="1209">
        <v>8.1403565657522113E-8</v>
      </c>
      <c r="G1041" s="1210">
        <v>1.2169514968856132E-6</v>
      </c>
    </row>
    <row r="1042" spans="2:7">
      <c r="B1042" s="1207" t="s">
        <v>3839</v>
      </c>
      <c r="C1042" s="1207" t="s">
        <v>2158</v>
      </c>
      <c r="D1042" s="1207" t="s">
        <v>3431</v>
      </c>
      <c r="E1042" s="1208">
        <v>0</v>
      </c>
      <c r="F1042" s="1209">
        <v>8.0354367255232733E-8</v>
      </c>
      <c r="G1042" s="1210">
        <v>1.9110076316966348E-3</v>
      </c>
    </row>
    <row r="1043" spans="2:7">
      <c r="B1043" s="1207" t="s">
        <v>3994</v>
      </c>
      <c r="C1043" s="1207" t="s">
        <v>2246</v>
      </c>
      <c r="D1043" s="1207" t="s">
        <v>991</v>
      </c>
      <c r="E1043" s="1208">
        <v>0</v>
      </c>
      <c r="F1043" s="1209">
        <v>7.9492542814641589E-8</v>
      </c>
      <c r="G1043" s="1210">
        <v>2.639723403943703E-7</v>
      </c>
    </row>
    <row r="1044" spans="2:7">
      <c r="B1044" s="1207" t="s">
        <v>4023</v>
      </c>
      <c r="C1044" s="1207" t="s">
        <v>2672</v>
      </c>
      <c r="D1044" s="1207" t="s">
        <v>3431</v>
      </c>
      <c r="E1044" s="1208">
        <v>0</v>
      </c>
      <c r="F1044" s="1209">
        <v>7.9164493029114291E-8</v>
      </c>
      <c r="G1044" s="1210">
        <v>2.5189762762874694E-7</v>
      </c>
    </row>
    <row r="1045" spans="2:7">
      <c r="B1045" s="1207" t="s">
        <v>3851</v>
      </c>
      <c r="C1045" s="1207" t="s">
        <v>2161</v>
      </c>
      <c r="D1045" s="1207" t="s">
        <v>991</v>
      </c>
      <c r="E1045" s="1208">
        <v>0</v>
      </c>
      <c r="F1045" s="1209">
        <v>7.7666025441915604E-8</v>
      </c>
      <c r="G1045" s="1210">
        <v>4.8453366002757372E-8</v>
      </c>
    </row>
    <row r="1046" spans="2:7">
      <c r="B1046" s="1207" t="s">
        <v>4133</v>
      </c>
      <c r="C1046" s="1207" t="s">
        <v>2460</v>
      </c>
      <c r="D1046" s="1207" t="s">
        <v>1000</v>
      </c>
      <c r="E1046" s="1208">
        <v>4.7776290133413142E-7</v>
      </c>
      <c r="F1046" s="1209">
        <v>7.7657106630333563E-8</v>
      </c>
      <c r="G1046" s="1210">
        <v>4.9465291531842912E-5</v>
      </c>
    </row>
    <row r="1047" spans="2:7">
      <c r="B1047" s="1207" t="s">
        <v>4265</v>
      </c>
      <c r="C1047" s="1207" t="s">
        <v>2398</v>
      </c>
      <c r="D1047" s="1207" t="s">
        <v>3431</v>
      </c>
      <c r="E1047" s="1208">
        <v>0</v>
      </c>
      <c r="F1047" s="1209">
        <v>7.7528998452133162E-8</v>
      </c>
      <c r="G1047" s="1210">
        <v>3.2412234207114044E-5</v>
      </c>
    </row>
    <row r="1048" spans="2:7">
      <c r="B1048" s="1207" t="s">
        <v>4045</v>
      </c>
      <c r="C1048" s="1207" t="s">
        <v>2682</v>
      </c>
      <c r="D1048" s="1207" t="s">
        <v>991</v>
      </c>
      <c r="E1048" s="1208">
        <v>0</v>
      </c>
      <c r="F1048" s="1209">
        <v>7.717403999400605E-8</v>
      </c>
      <c r="G1048" s="1210">
        <v>2.5429588392996659E-3</v>
      </c>
    </row>
    <row r="1049" spans="2:7">
      <c r="B1049" s="1207" t="s">
        <v>4262</v>
      </c>
      <c r="C1049" s="1207" t="s">
        <v>2736</v>
      </c>
      <c r="D1049" s="1207" t="s">
        <v>1000</v>
      </c>
      <c r="E1049" s="1208">
        <v>0</v>
      </c>
      <c r="F1049" s="1209">
        <v>7.6749889155219254E-8</v>
      </c>
      <c r="G1049" s="1210">
        <v>3.5973277301901257E-6</v>
      </c>
    </row>
    <row r="1050" spans="2:7">
      <c r="B1050" s="1207" t="s">
        <v>4137</v>
      </c>
      <c r="C1050" s="1207" t="s">
        <v>2713</v>
      </c>
      <c r="D1050" s="1207" t="s">
        <v>1000</v>
      </c>
      <c r="E1050" s="1208">
        <v>0</v>
      </c>
      <c r="F1050" s="1209">
        <v>7.6683516066723384E-8</v>
      </c>
      <c r="G1050" s="1210">
        <v>8.0598681714275609E-5</v>
      </c>
    </row>
    <row r="1051" spans="2:7">
      <c r="B1051" s="1207" t="s">
        <v>4035</v>
      </c>
      <c r="C1051" s="1207" t="s">
        <v>2677</v>
      </c>
      <c r="D1051" s="1207" t="s">
        <v>3431</v>
      </c>
      <c r="E1051" s="1208">
        <v>0</v>
      </c>
      <c r="F1051" s="1209">
        <v>7.5660716388531413E-8</v>
      </c>
      <c r="G1051" s="1210">
        <v>3.9506607886669459E-6</v>
      </c>
    </row>
    <row r="1052" spans="2:7">
      <c r="B1052" s="1207" t="s">
        <v>3861</v>
      </c>
      <c r="C1052" s="1207" t="s">
        <v>2634</v>
      </c>
      <c r="D1052" s="1207" t="s">
        <v>1000</v>
      </c>
      <c r="E1052" s="1208">
        <v>0</v>
      </c>
      <c r="F1052" s="1209">
        <v>7.3973320669513774E-8</v>
      </c>
      <c r="G1052" s="1210">
        <v>8.5666029030685736E-5</v>
      </c>
    </row>
    <row r="1053" spans="2:7">
      <c r="B1053" s="1207" t="s">
        <v>3832</v>
      </c>
      <c r="C1053" s="1207" t="s">
        <v>2632</v>
      </c>
      <c r="D1053" s="1207" t="s">
        <v>1000</v>
      </c>
      <c r="E1053" s="1208">
        <v>0</v>
      </c>
      <c r="F1053" s="1209">
        <v>7.3973320669513774E-8</v>
      </c>
      <c r="G1053" s="1210">
        <v>8.5666029030685736E-5</v>
      </c>
    </row>
    <row r="1054" spans="2:7">
      <c r="B1054" s="1207" t="s">
        <v>3805</v>
      </c>
      <c r="C1054" s="1207" t="s">
        <v>2138</v>
      </c>
      <c r="D1054" s="1207" t="s">
        <v>1000</v>
      </c>
      <c r="E1054" s="1208">
        <v>0</v>
      </c>
      <c r="F1054" s="1209">
        <v>7.3973320669513774E-8</v>
      </c>
      <c r="G1054" s="1210">
        <v>2.3948910701846718E-8</v>
      </c>
    </row>
    <row r="1055" spans="2:7">
      <c r="B1055" s="1207" t="s">
        <v>4016</v>
      </c>
      <c r="C1055" s="1207" t="s">
        <v>2258</v>
      </c>
      <c r="D1055" s="1207" t="s">
        <v>3431</v>
      </c>
      <c r="E1055" s="1208">
        <v>0</v>
      </c>
      <c r="F1055" s="1209">
        <v>7.2879307787730505E-8</v>
      </c>
      <c r="G1055" s="1210">
        <v>1.7512743927433627E-5</v>
      </c>
    </row>
    <row r="1056" spans="2:7">
      <c r="B1056" s="1207" t="s">
        <v>3984</v>
      </c>
      <c r="C1056" s="1207" t="s">
        <v>2238</v>
      </c>
      <c r="D1056" s="1207" t="s">
        <v>991</v>
      </c>
      <c r="E1056" s="1208">
        <v>0</v>
      </c>
      <c r="F1056" s="1209">
        <v>7.2041088451747067E-8</v>
      </c>
      <c r="G1056" s="1210">
        <v>1.7189898182910512E-6</v>
      </c>
    </row>
    <row r="1057" spans="2:7">
      <c r="B1057" s="1207" t="s">
        <v>3723</v>
      </c>
      <c r="C1057" s="1207" t="s">
        <v>2102</v>
      </c>
      <c r="D1057" s="1207" t="s">
        <v>991</v>
      </c>
      <c r="E1057" s="1208">
        <v>0</v>
      </c>
      <c r="F1057" s="1209">
        <v>7.0726661067333954E-8</v>
      </c>
      <c r="G1057" s="1210">
        <v>4.6810248515233589E-7</v>
      </c>
    </row>
    <row r="1058" spans="2:7">
      <c r="B1058" s="1207" t="s">
        <v>3736</v>
      </c>
      <c r="C1058" s="1207" t="s">
        <v>2755</v>
      </c>
      <c r="D1058" s="1207" t="s">
        <v>1000</v>
      </c>
      <c r="E1058" s="1208">
        <v>3.59648421032196E-7</v>
      </c>
      <c r="F1058" s="1209">
        <v>7.0436729735528597E-8</v>
      </c>
      <c r="G1058" s="1210">
        <v>3.1683901165293512E-7</v>
      </c>
    </row>
    <row r="1059" spans="2:7">
      <c r="B1059" s="1207" t="s">
        <v>4410</v>
      </c>
      <c r="C1059" s="1207" t="s">
        <v>2477</v>
      </c>
      <c r="D1059" s="1207" t="s">
        <v>1000</v>
      </c>
      <c r="E1059" s="1208">
        <v>0</v>
      </c>
      <c r="F1059" s="1209">
        <v>6.8931908658843517E-8</v>
      </c>
      <c r="G1059" s="1210">
        <v>1.9779739258881608E-6</v>
      </c>
    </row>
    <row r="1060" spans="2:7">
      <c r="B1060" s="1207" t="s">
        <v>4344</v>
      </c>
      <c r="C1060" s="1207" t="s">
        <v>2442</v>
      </c>
      <c r="D1060" s="1207" t="s">
        <v>3431</v>
      </c>
      <c r="E1060" s="1208">
        <v>0</v>
      </c>
      <c r="F1060" s="1209">
        <v>6.8920555332961186E-8</v>
      </c>
      <c r="G1060" s="1210">
        <v>8.5621374231148768E-6</v>
      </c>
    </row>
    <row r="1061" spans="2:7">
      <c r="B1061" s="1207" t="s">
        <v>3604</v>
      </c>
      <c r="C1061" s="1207" t="s">
        <v>2088</v>
      </c>
      <c r="D1061" s="1207" t="s">
        <v>3431</v>
      </c>
      <c r="E1061" s="1208">
        <v>0</v>
      </c>
      <c r="F1061" s="1209">
        <v>6.8494475769228055E-8</v>
      </c>
      <c r="G1061" s="1210">
        <v>1.0623366517518982E-5</v>
      </c>
    </row>
    <row r="1062" spans="2:7">
      <c r="B1062" s="1207" t="s">
        <v>3760</v>
      </c>
      <c r="C1062" s="1207" t="s">
        <v>2118</v>
      </c>
      <c r="D1062" s="1207" t="s">
        <v>3431</v>
      </c>
      <c r="E1062" s="1208">
        <v>0</v>
      </c>
      <c r="F1062" s="1209">
        <v>6.8298622943129087E-8</v>
      </c>
      <c r="G1062" s="1210">
        <v>8.4309198886560458E-6</v>
      </c>
    </row>
    <row r="1063" spans="2:7">
      <c r="B1063" s="1207" t="s">
        <v>4054</v>
      </c>
      <c r="C1063" s="1207" t="s">
        <v>2686</v>
      </c>
      <c r="D1063" s="1207" t="s">
        <v>3431</v>
      </c>
      <c r="E1063" s="1208">
        <v>0</v>
      </c>
      <c r="F1063" s="1209">
        <v>6.7427780113643482E-8</v>
      </c>
      <c r="G1063" s="1210">
        <v>1.4756477846195057E-4</v>
      </c>
    </row>
    <row r="1064" spans="2:7">
      <c r="B1064" s="1207" t="s">
        <v>4340</v>
      </c>
      <c r="C1064" s="1207" t="s">
        <v>2753</v>
      </c>
      <c r="D1064" s="1207" t="s">
        <v>991</v>
      </c>
      <c r="E1064" s="1208">
        <v>0</v>
      </c>
      <c r="F1064" s="1209">
        <v>6.6442595511166644E-8</v>
      </c>
      <c r="G1064" s="1210">
        <v>1.754401699907786E-6</v>
      </c>
    </row>
    <row r="1065" spans="2:7">
      <c r="B1065" s="1207" t="s">
        <v>4275</v>
      </c>
      <c r="C1065" s="1207" t="s">
        <v>2403</v>
      </c>
      <c r="D1065" s="1207" t="s">
        <v>3431</v>
      </c>
      <c r="E1065" s="1208">
        <v>0</v>
      </c>
      <c r="F1065" s="1209">
        <v>6.6073399819573863E-8</v>
      </c>
      <c r="G1065" s="1210">
        <v>6.3629027152738388E-4</v>
      </c>
    </row>
    <row r="1066" spans="2:7">
      <c r="B1066" s="1207" t="s">
        <v>3853</v>
      </c>
      <c r="C1066" s="1207" t="s">
        <v>2479</v>
      </c>
      <c r="D1066" s="1207" t="s">
        <v>1000</v>
      </c>
      <c r="E1066" s="1208">
        <v>2.5613342344412651E-7</v>
      </c>
      <c r="F1066" s="1209">
        <v>6.5975414897878905E-8</v>
      </c>
      <c r="G1066" s="1210">
        <v>1.155046998114887E-5</v>
      </c>
    </row>
    <row r="1067" spans="2:7">
      <c r="B1067" s="1207" t="s">
        <v>3985</v>
      </c>
      <c r="C1067" s="1207" t="s">
        <v>2239</v>
      </c>
      <c r="D1067" s="1207" t="s">
        <v>1000</v>
      </c>
      <c r="E1067" s="1208">
        <v>0</v>
      </c>
      <c r="F1067" s="1209">
        <v>6.53186062691263E-8</v>
      </c>
      <c r="G1067" s="1210">
        <v>1.9662336458137473E-5</v>
      </c>
    </row>
    <row r="1068" spans="2:7">
      <c r="B1068" s="1207" t="s">
        <v>4283</v>
      </c>
      <c r="C1068" s="1207" t="s">
        <v>2408</v>
      </c>
      <c r="D1068" s="1207" t="s">
        <v>1000</v>
      </c>
      <c r="E1068" s="1208">
        <v>0</v>
      </c>
      <c r="F1068" s="1209">
        <v>6.5062397686889061E-8</v>
      </c>
      <c r="G1068" s="1210">
        <v>6.9968423605331259E-6</v>
      </c>
    </row>
    <row r="1069" spans="2:7">
      <c r="B1069" s="1207" t="s">
        <v>4255</v>
      </c>
      <c r="C1069" s="1207" t="s">
        <v>2391</v>
      </c>
      <c r="D1069" s="1207" t="s">
        <v>3431</v>
      </c>
      <c r="E1069" s="1208">
        <v>0</v>
      </c>
      <c r="F1069" s="1209">
        <v>6.4881995233705066E-8</v>
      </c>
      <c r="G1069" s="1210">
        <v>8.9861499278806387E-6</v>
      </c>
    </row>
    <row r="1070" spans="2:7">
      <c r="B1070" s="1207" t="s">
        <v>4265</v>
      </c>
      <c r="C1070" s="1207" t="s">
        <v>2398</v>
      </c>
      <c r="D1070" s="1207" t="s">
        <v>991</v>
      </c>
      <c r="E1070" s="1208">
        <v>0</v>
      </c>
      <c r="F1070" s="1209">
        <v>6.4809143407117079E-8</v>
      </c>
      <c r="G1070" s="1210">
        <v>3.451620160882491E-6</v>
      </c>
    </row>
    <row r="1071" spans="2:7">
      <c r="B1071" s="1207" t="s">
        <v>4039</v>
      </c>
      <c r="C1071" s="1207" t="s">
        <v>2270</v>
      </c>
      <c r="D1071" s="1207" t="s">
        <v>3431</v>
      </c>
      <c r="E1071" s="1208">
        <v>0</v>
      </c>
      <c r="F1071" s="1209">
        <v>6.4568737002998893E-8</v>
      </c>
      <c r="G1071" s="1210">
        <v>7.8423841574802479E-6</v>
      </c>
    </row>
    <row r="1072" spans="2:7">
      <c r="B1072" s="1207" t="s">
        <v>3996</v>
      </c>
      <c r="C1072" s="1207" t="s">
        <v>2248</v>
      </c>
      <c r="D1072" s="1207" t="s">
        <v>991</v>
      </c>
      <c r="E1072" s="1208">
        <v>0</v>
      </c>
      <c r="F1072" s="1209">
        <v>6.3371524622047616E-8</v>
      </c>
      <c r="G1072" s="1210">
        <v>7.2053959605997243E-9</v>
      </c>
    </row>
    <row r="1073" spans="2:7">
      <c r="B1073" s="1207" t="s">
        <v>3901</v>
      </c>
      <c r="C1073" s="1207" t="s">
        <v>2757</v>
      </c>
      <c r="D1073" s="1207" t="s">
        <v>991</v>
      </c>
      <c r="E1073" s="1208">
        <v>0</v>
      </c>
      <c r="F1073" s="1209">
        <v>6.3078619625342309E-8</v>
      </c>
      <c r="G1073" s="1210">
        <v>3.5113209087859359E-5</v>
      </c>
    </row>
    <row r="1074" spans="2:7">
      <c r="B1074" s="1207" t="s">
        <v>4148</v>
      </c>
      <c r="C1074" s="1207" t="s">
        <v>2714</v>
      </c>
      <c r="D1074" s="1207" t="s">
        <v>1000</v>
      </c>
      <c r="E1074" s="1208">
        <v>0</v>
      </c>
      <c r="F1074" s="1209">
        <v>6.2899868500356839E-8</v>
      </c>
      <c r="G1074" s="1210">
        <v>7.2842234365160327E-5</v>
      </c>
    </row>
    <row r="1075" spans="2:7">
      <c r="B1075" s="1207" t="s">
        <v>4383</v>
      </c>
      <c r="C1075" s="1207" t="s">
        <v>2762</v>
      </c>
      <c r="D1075" s="1207" t="s">
        <v>1000</v>
      </c>
      <c r="E1075" s="1208">
        <v>0</v>
      </c>
      <c r="F1075" s="1209">
        <v>6.2899868500356839E-8</v>
      </c>
      <c r="G1075" s="1210">
        <v>7.2842234365160327E-5</v>
      </c>
    </row>
    <row r="1076" spans="2:7">
      <c r="B1076" s="1207" t="s">
        <v>3915</v>
      </c>
      <c r="C1076" s="1207" t="s">
        <v>2187</v>
      </c>
      <c r="D1076" s="1207" t="s">
        <v>1000</v>
      </c>
      <c r="E1076" s="1208">
        <v>0</v>
      </c>
      <c r="F1076" s="1209">
        <v>6.2899868500356839E-8</v>
      </c>
      <c r="G1076" s="1210">
        <v>9.4490846410970545E-8</v>
      </c>
    </row>
    <row r="1077" spans="2:7">
      <c r="B1077" s="1207" t="s">
        <v>4404</v>
      </c>
      <c r="C1077" s="1207" t="s">
        <v>2768</v>
      </c>
      <c r="D1077" s="1207" t="s">
        <v>1000</v>
      </c>
      <c r="E1077" s="1208">
        <v>0</v>
      </c>
      <c r="F1077" s="1209">
        <v>6.2602104832693514E-8</v>
      </c>
      <c r="G1077" s="1210">
        <v>3.788217865676574E-5</v>
      </c>
    </row>
    <row r="1078" spans="2:7">
      <c r="B1078" s="1207" t="s">
        <v>4030</v>
      </c>
      <c r="C1078" s="1207" t="s">
        <v>2266</v>
      </c>
      <c r="D1078" s="1207" t="s">
        <v>991</v>
      </c>
      <c r="E1078" s="1208">
        <v>0</v>
      </c>
      <c r="F1078" s="1209">
        <v>6.0371651092544276E-8</v>
      </c>
      <c r="G1078" s="1210">
        <v>1.8911830044743879E-4</v>
      </c>
    </row>
    <row r="1079" spans="2:7">
      <c r="B1079" s="1207" t="s">
        <v>3763</v>
      </c>
      <c r="C1079" s="1207" t="s">
        <v>2152</v>
      </c>
      <c r="D1079" s="1207" t="s">
        <v>991</v>
      </c>
      <c r="E1079" s="1208">
        <v>3.4364409493381829E-4</v>
      </c>
      <c r="F1079" s="1209">
        <v>5.9921858269024414E-8</v>
      </c>
      <c r="G1079" s="1210">
        <v>2.9516658389669529E-10</v>
      </c>
    </row>
    <row r="1080" spans="2:7">
      <c r="B1080" s="1207" t="s">
        <v>4109</v>
      </c>
      <c r="C1080" s="1207" t="s">
        <v>2301</v>
      </c>
      <c r="D1080" s="1207" t="s">
        <v>3431</v>
      </c>
      <c r="E1080" s="1208">
        <v>0</v>
      </c>
      <c r="F1080" s="1209">
        <v>5.9885441288381931E-8</v>
      </c>
      <c r="G1080" s="1210">
        <v>1.2700750248082837E-4</v>
      </c>
    </row>
    <row r="1081" spans="2:7">
      <c r="B1081" s="1207" t="s">
        <v>4021</v>
      </c>
      <c r="C1081" s="1207" t="s">
        <v>2260</v>
      </c>
      <c r="D1081" s="1207" t="s">
        <v>3431</v>
      </c>
      <c r="E1081" s="1208">
        <v>0</v>
      </c>
      <c r="F1081" s="1209">
        <v>5.9397525812417395E-8</v>
      </c>
      <c r="G1081" s="1210">
        <v>2.3642574491335002E-7</v>
      </c>
    </row>
    <row r="1082" spans="2:7">
      <c r="B1082" s="1207" t="s">
        <v>3587</v>
      </c>
      <c r="C1082" s="1207" t="s">
        <v>2086</v>
      </c>
      <c r="D1082" s="1207" t="s">
        <v>1000</v>
      </c>
      <c r="E1082" s="1208">
        <v>0</v>
      </c>
      <c r="F1082" s="1209">
        <v>5.9293448965522822E-8</v>
      </c>
      <c r="G1082" s="1210">
        <v>3.6421712205105183E-5</v>
      </c>
    </row>
    <row r="1083" spans="2:7">
      <c r="B1083" s="1207" t="s">
        <v>3766</v>
      </c>
      <c r="C1083" s="1207" t="s">
        <v>2122</v>
      </c>
      <c r="D1083" s="1207" t="s">
        <v>991</v>
      </c>
      <c r="E1083" s="1208">
        <v>1.1832354821797934E-3</v>
      </c>
      <c r="F1083" s="1209">
        <v>5.9278902185391808E-8</v>
      </c>
      <c r="G1083" s="1210">
        <v>7.6762904140073744E-5</v>
      </c>
    </row>
    <row r="1084" spans="2:7">
      <c r="B1084" s="1207" t="s">
        <v>3862</v>
      </c>
      <c r="C1084" s="1207" t="s">
        <v>2166</v>
      </c>
      <c r="D1084" s="1207" t="s">
        <v>3431</v>
      </c>
      <c r="E1084" s="1208">
        <v>0</v>
      </c>
      <c r="F1084" s="1209">
        <v>5.8673538136537401E-8</v>
      </c>
      <c r="G1084" s="1210">
        <v>1.0031060924133315E-7</v>
      </c>
    </row>
    <row r="1085" spans="2:7">
      <c r="B1085" s="1207" t="s">
        <v>4144</v>
      </c>
      <c r="C1085" s="1207" t="s">
        <v>2325</v>
      </c>
      <c r="D1085" s="1207" t="s">
        <v>1000</v>
      </c>
      <c r="E1085" s="1208">
        <v>0</v>
      </c>
      <c r="F1085" s="1209">
        <v>5.8273410788218209E-8</v>
      </c>
      <c r="G1085" s="1210">
        <v>2.9952577767071734E-7</v>
      </c>
    </row>
    <row r="1086" spans="2:7">
      <c r="B1086" s="1207" t="s">
        <v>3856</v>
      </c>
      <c r="C1086" s="1207" t="s">
        <v>2162</v>
      </c>
      <c r="D1086" s="1207" t="s">
        <v>1000</v>
      </c>
      <c r="E1086" s="1208">
        <v>0</v>
      </c>
      <c r="F1086" s="1209">
        <v>5.8213229562698079E-8</v>
      </c>
      <c r="G1086" s="1210">
        <v>8.6214248038884189E-5</v>
      </c>
    </row>
    <row r="1087" spans="2:7">
      <c r="B1087" s="1207" t="s">
        <v>3951</v>
      </c>
      <c r="C1087" s="1207" t="s">
        <v>2215</v>
      </c>
      <c r="D1087" s="1207" t="s">
        <v>1000</v>
      </c>
      <c r="E1087" s="1208">
        <v>0</v>
      </c>
      <c r="F1087" s="1209">
        <v>5.8057577464809903E-8</v>
      </c>
      <c r="G1087" s="1210">
        <v>1.4948178379049976E-4</v>
      </c>
    </row>
    <row r="1088" spans="2:7">
      <c r="B1088" s="1207" t="s">
        <v>3947</v>
      </c>
      <c r="C1088" s="1207" t="s">
        <v>2213</v>
      </c>
      <c r="D1088" s="1207" t="s">
        <v>1000</v>
      </c>
      <c r="E1088" s="1208">
        <v>0</v>
      </c>
      <c r="F1088" s="1209">
        <v>5.8022215651754439E-8</v>
      </c>
      <c r="G1088" s="1210">
        <v>4.4976128790130525E-6</v>
      </c>
    </row>
    <row r="1089" spans="2:7">
      <c r="B1089" s="1207" t="s">
        <v>4373</v>
      </c>
      <c r="C1089" s="1207" t="s">
        <v>2761</v>
      </c>
      <c r="D1089" s="1207" t="s">
        <v>1000</v>
      </c>
      <c r="E1089" s="1208">
        <v>0</v>
      </c>
      <c r="F1089" s="1209">
        <v>5.7582680305641804E-8</v>
      </c>
      <c r="G1089" s="1210">
        <v>2.8910437541941774E-7</v>
      </c>
    </row>
    <row r="1090" spans="2:7">
      <c r="B1090" s="1207" t="s">
        <v>4410</v>
      </c>
      <c r="C1090" s="1207" t="s">
        <v>2477</v>
      </c>
      <c r="D1090" s="1207" t="s">
        <v>3431</v>
      </c>
      <c r="E1090" s="1208">
        <v>0</v>
      </c>
      <c r="F1090" s="1209">
        <v>5.7022656491523171E-8</v>
      </c>
      <c r="G1090" s="1210">
        <v>4.914719090499861E-7</v>
      </c>
    </row>
    <row r="1091" spans="2:7">
      <c r="B1091" s="1207" t="s">
        <v>3875</v>
      </c>
      <c r="C1091" s="1207" t="s">
        <v>2173</v>
      </c>
      <c r="D1091" s="1207" t="s">
        <v>991</v>
      </c>
      <c r="E1091" s="1208">
        <v>0</v>
      </c>
      <c r="F1091" s="1209">
        <v>5.6747595517896994E-8</v>
      </c>
      <c r="G1091" s="1210">
        <v>5.1663612979711626E-8</v>
      </c>
    </row>
    <row r="1092" spans="2:7">
      <c r="B1092" s="1207" t="s">
        <v>3882</v>
      </c>
      <c r="C1092" s="1207" t="s">
        <v>2298</v>
      </c>
      <c r="D1092" s="1207" t="s">
        <v>991</v>
      </c>
      <c r="E1092" s="1208">
        <v>1.6552114488831491E-5</v>
      </c>
      <c r="F1092" s="1209">
        <v>5.6687650239977151E-8</v>
      </c>
      <c r="G1092" s="1210">
        <v>3.0298151066305279E-7</v>
      </c>
    </row>
    <row r="1093" spans="2:7">
      <c r="B1093" s="1207" t="s">
        <v>3598</v>
      </c>
      <c r="C1093" s="1207" t="s">
        <v>2087</v>
      </c>
      <c r="D1093" s="1207" t="s">
        <v>1000</v>
      </c>
      <c r="E1093" s="1208">
        <v>0</v>
      </c>
      <c r="F1093" s="1209">
        <v>5.6619907358928213E-8</v>
      </c>
      <c r="G1093" s="1210">
        <v>1.095663655254665E-5</v>
      </c>
    </row>
    <row r="1094" spans="2:7">
      <c r="B1094" s="1207" t="s">
        <v>4305</v>
      </c>
      <c r="C1094" s="1207" t="s">
        <v>2422</v>
      </c>
      <c r="D1094" s="1207" t="s">
        <v>991</v>
      </c>
      <c r="E1094" s="1208">
        <v>0</v>
      </c>
      <c r="F1094" s="1209">
        <v>5.6616997935824545E-8</v>
      </c>
      <c r="G1094" s="1210">
        <v>7.5219721516490901E-8</v>
      </c>
    </row>
    <row r="1095" spans="2:7">
      <c r="B1095" s="1207" t="s">
        <v>4147</v>
      </c>
      <c r="C1095" s="1207" t="s">
        <v>2327</v>
      </c>
      <c r="D1095" s="1207" t="s">
        <v>3431</v>
      </c>
      <c r="E1095" s="1208">
        <v>0</v>
      </c>
      <c r="F1095" s="1209">
        <v>5.5952281000226909E-8</v>
      </c>
      <c r="G1095" s="1210">
        <v>2.7026518439192786E-7</v>
      </c>
    </row>
    <row r="1096" spans="2:7">
      <c r="B1096" s="1207" t="s">
        <v>4382</v>
      </c>
      <c r="C1096" s="1207" t="s">
        <v>2464</v>
      </c>
      <c r="D1096" s="1207" t="s">
        <v>1000</v>
      </c>
      <c r="E1096" s="1208">
        <v>0</v>
      </c>
      <c r="F1096" s="1209">
        <v>5.5675129655902919E-8</v>
      </c>
      <c r="G1096" s="1210">
        <v>1.3898710118498156E-5</v>
      </c>
    </row>
    <row r="1097" spans="2:7">
      <c r="B1097" s="1207" t="s">
        <v>4056</v>
      </c>
      <c r="C1097" s="1207" t="s">
        <v>2279</v>
      </c>
      <c r="D1097" s="1207" t="s">
        <v>3431</v>
      </c>
      <c r="E1097" s="1208">
        <v>0</v>
      </c>
      <c r="F1097" s="1209">
        <v>5.5088219278364187E-8</v>
      </c>
      <c r="G1097" s="1210">
        <v>2.1389231911426229E-6</v>
      </c>
    </row>
    <row r="1098" spans="2:7">
      <c r="B1098" s="1207" t="s">
        <v>4279</v>
      </c>
      <c r="C1098" s="1207" t="s">
        <v>2406</v>
      </c>
      <c r="D1098" s="1207" t="s">
        <v>3431</v>
      </c>
      <c r="E1098" s="1208">
        <v>0</v>
      </c>
      <c r="F1098" s="1209">
        <v>5.4955852662627474E-8</v>
      </c>
      <c r="G1098" s="1210">
        <v>7.476831257807797E-6</v>
      </c>
    </row>
    <row r="1099" spans="2:7">
      <c r="B1099" s="1207" t="s">
        <v>4012</v>
      </c>
      <c r="C1099" s="1207" t="s">
        <v>2256</v>
      </c>
      <c r="D1099" s="1207" t="s">
        <v>3431</v>
      </c>
      <c r="E1099" s="1208">
        <v>0</v>
      </c>
      <c r="F1099" s="1209">
        <v>5.4789185451702902E-8</v>
      </c>
      <c r="G1099" s="1210">
        <v>3.0650993874198214E-6</v>
      </c>
    </row>
    <row r="1100" spans="2:7">
      <c r="B1100" s="1207" t="s">
        <v>4423</v>
      </c>
      <c r="C1100" s="1207" t="s">
        <v>2670</v>
      </c>
      <c r="D1100" s="1207" t="s">
        <v>1000</v>
      </c>
      <c r="E1100" s="1208">
        <v>0</v>
      </c>
      <c r="F1100" s="1209">
        <v>5.4485460016774087E-8</v>
      </c>
      <c r="G1100" s="1210">
        <v>1.9084934169812268E-5</v>
      </c>
    </row>
    <row r="1101" spans="2:7">
      <c r="B1101" s="1207" t="s">
        <v>4046</v>
      </c>
      <c r="C1101" s="1207" t="s">
        <v>2274</v>
      </c>
      <c r="D1101" s="1207" t="s">
        <v>3431</v>
      </c>
      <c r="E1101" s="1208">
        <v>0</v>
      </c>
      <c r="F1101" s="1209">
        <v>5.2318933050963314E-8</v>
      </c>
      <c r="G1101" s="1210">
        <v>1.2144640683804565E-2</v>
      </c>
    </row>
    <row r="1102" spans="2:7">
      <c r="B1102" s="1207" t="s">
        <v>4258</v>
      </c>
      <c r="C1102" s="1207" t="s">
        <v>2394</v>
      </c>
      <c r="D1102" s="1207" t="s">
        <v>3431</v>
      </c>
      <c r="E1102" s="1208">
        <v>0</v>
      </c>
      <c r="F1102" s="1209">
        <v>5.2181388595470323E-8</v>
      </c>
      <c r="G1102" s="1210">
        <v>7.6373791460911385E-6</v>
      </c>
    </row>
    <row r="1103" spans="2:7">
      <c r="B1103" s="1207" t="s">
        <v>4167</v>
      </c>
      <c r="C1103" s="1207" t="s">
        <v>2339</v>
      </c>
      <c r="D1103" s="1207" t="s">
        <v>991</v>
      </c>
      <c r="E1103" s="1208">
        <v>0</v>
      </c>
      <c r="F1103" s="1209">
        <v>5.1877494713243604E-8</v>
      </c>
      <c r="G1103" s="1210">
        <v>6.9142300034543365E-7</v>
      </c>
    </row>
    <row r="1104" spans="2:7">
      <c r="B1104" s="1207" t="s">
        <v>4121</v>
      </c>
      <c r="C1104" s="1207" t="s">
        <v>2305</v>
      </c>
      <c r="D1104" s="1207" t="s">
        <v>991</v>
      </c>
      <c r="E1104" s="1208">
        <v>0</v>
      </c>
      <c r="F1104" s="1209">
        <v>5.1481047378214638E-8</v>
      </c>
      <c r="G1104" s="1210">
        <v>3.9063286176420948E-7</v>
      </c>
    </row>
    <row r="1105" spans="2:7">
      <c r="B1105" s="1207" t="s">
        <v>3795</v>
      </c>
      <c r="C1105" s="1207" t="s">
        <v>2135</v>
      </c>
      <c r="D1105" s="1207" t="s">
        <v>1000</v>
      </c>
      <c r="E1105" s="1208">
        <v>0</v>
      </c>
      <c r="F1105" s="1209">
        <v>5.1354196365793058E-8</v>
      </c>
      <c r="G1105" s="1210">
        <v>2.9914380617183345E-7</v>
      </c>
    </row>
    <row r="1106" spans="2:7">
      <c r="B1106" s="1207" t="s">
        <v>3976</v>
      </c>
      <c r="C1106" s="1207" t="s">
        <v>2231</v>
      </c>
      <c r="D1106" s="1207" t="s">
        <v>1000</v>
      </c>
      <c r="E1106" s="1208">
        <v>0</v>
      </c>
      <c r="F1106" s="1209">
        <v>5.0748996562224993E-8</v>
      </c>
      <c r="G1106" s="1210">
        <v>1.4628138636797405E-4</v>
      </c>
    </row>
    <row r="1107" spans="2:7">
      <c r="B1107" s="1207" t="s">
        <v>3874</v>
      </c>
      <c r="C1107" s="1207" t="s">
        <v>2292</v>
      </c>
      <c r="D1107" s="1207" t="s">
        <v>1000</v>
      </c>
      <c r="E1107" s="1208">
        <v>1.0734811182901128E-5</v>
      </c>
      <c r="F1107" s="1209">
        <v>5.0345082617892534E-8</v>
      </c>
      <c r="G1107" s="1210">
        <v>8.88239954613474E-7</v>
      </c>
    </row>
    <row r="1108" spans="2:7">
      <c r="B1108" s="1207" t="s">
        <v>4340</v>
      </c>
      <c r="C1108" s="1207" t="s">
        <v>2753</v>
      </c>
      <c r="D1108" s="1207" t="s">
        <v>3431</v>
      </c>
      <c r="E1108" s="1208">
        <v>0</v>
      </c>
      <c r="F1108" s="1209">
        <v>4.931832576427485E-8</v>
      </c>
      <c r="G1108" s="1210">
        <v>9.7788433591422894E-7</v>
      </c>
    </row>
    <row r="1109" spans="2:7">
      <c r="B1109" s="1207" t="s">
        <v>3864</v>
      </c>
      <c r="C1109" s="1207" t="s">
        <v>2168</v>
      </c>
      <c r="D1109" s="1207" t="s">
        <v>1000</v>
      </c>
      <c r="E1109" s="1208">
        <v>0</v>
      </c>
      <c r="F1109" s="1209">
        <v>4.9161997957575521E-8</v>
      </c>
      <c r="G1109" s="1210">
        <v>5.9606852543418519E-6</v>
      </c>
    </row>
    <row r="1110" spans="2:7">
      <c r="B1110" s="1207" t="s">
        <v>4337</v>
      </c>
      <c r="C1110" s="1207" t="s">
        <v>1389</v>
      </c>
      <c r="D1110" s="1207" t="s">
        <v>991</v>
      </c>
      <c r="E1110" s="1208">
        <v>0</v>
      </c>
      <c r="F1110" s="1209">
        <v>4.8656457690665595E-8</v>
      </c>
      <c r="G1110" s="1210">
        <v>4.5890083481765734E-7</v>
      </c>
    </row>
    <row r="1111" spans="2:7">
      <c r="B1111" s="1207" t="s">
        <v>3982</v>
      </c>
      <c r="C1111" s="1207" t="s">
        <v>2237</v>
      </c>
      <c r="D1111" s="1207" t="s">
        <v>1000</v>
      </c>
      <c r="E1111" s="1208">
        <v>0</v>
      </c>
      <c r="F1111" s="1209">
        <v>4.834765355506238E-8</v>
      </c>
      <c r="G1111" s="1210">
        <v>9.1879131444109397E-6</v>
      </c>
    </row>
    <row r="1112" spans="2:7">
      <c r="B1112" s="1207" t="s">
        <v>3925</v>
      </c>
      <c r="C1112" s="1207" t="s">
        <v>2194</v>
      </c>
      <c r="D1112" s="1207" t="s">
        <v>1000</v>
      </c>
      <c r="E1112" s="1208">
        <v>0</v>
      </c>
      <c r="F1112" s="1209">
        <v>4.8133555932727363E-8</v>
      </c>
      <c r="G1112" s="1210">
        <v>1.3630418018487878E-2</v>
      </c>
    </row>
    <row r="1113" spans="2:7">
      <c r="B1113" s="1207" t="s">
        <v>3968</v>
      </c>
      <c r="C1113" s="1207" t="s">
        <v>2227</v>
      </c>
      <c r="D1113" s="1207" t="s">
        <v>1000</v>
      </c>
      <c r="E1113" s="1208">
        <v>0</v>
      </c>
      <c r="F1113" s="1209">
        <v>4.7909741422828945E-8</v>
      </c>
      <c r="G1113" s="1210">
        <v>1.4093581773082568E-5</v>
      </c>
    </row>
    <row r="1114" spans="2:7">
      <c r="B1114" s="1207" t="s">
        <v>4289</v>
      </c>
      <c r="C1114" s="1207" t="s">
        <v>2413</v>
      </c>
      <c r="D1114" s="1207" t="s">
        <v>1000</v>
      </c>
      <c r="E1114" s="1208">
        <v>0</v>
      </c>
      <c r="F1114" s="1209">
        <v>4.756354007512367E-8</v>
      </c>
      <c r="G1114" s="1210">
        <v>8.7734247242914518E-7</v>
      </c>
    </row>
    <row r="1115" spans="2:7">
      <c r="B1115" s="1207" t="s">
        <v>3436</v>
      </c>
      <c r="C1115" s="1207" t="s">
        <v>8</v>
      </c>
      <c r="D1115" s="1207" t="s">
        <v>991</v>
      </c>
      <c r="E1115" s="1208">
        <v>0</v>
      </c>
      <c r="F1115" s="1209">
        <v>4.7148978509262943E-8</v>
      </c>
      <c r="G1115" s="1210">
        <v>6.749038307174834E-8</v>
      </c>
    </row>
    <row r="1116" spans="2:7">
      <c r="B1116" s="1207" t="s">
        <v>3720</v>
      </c>
      <c r="C1116" s="1207" t="s">
        <v>2252</v>
      </c>
      <c r="D1116" s="1207" t="s">
        <v>1000</v>
      </c>
      <c r="E1116" s="1208">
        <v>5.2466218537047503E-7</v>
      </c>
      <c r="F1116" s="1209">
        <v>4.6254903364662188E-8</v>
      </c>
      <c r="G1116" s="1210">
        <v>8.6519116352988384E-6</v>
      </c>
    </row>
    <row r="1117" spans="2:7">
      <c r="B1117" s="1207" t="s">
        <v>4042</v>
      </c>
      <c r="C1117" s="1207" t="s">
        <v>2271</v>
      </c>
      <c r="D1117" s="1207" t="s">
        <v>991</v>
      </c>
      <c r="E1117" s="1208">
        <v>0</v>
      </c>
      <c r="F1117" s="1209">
        <v>4.599658523967749E-8</v>
      </c>
      <c r="G1117" s="1210">
        <v>1.2070050906003454E-4</v>
      </c>
    </row>
    <row r="1118" spans="2:7">
      <c r="B1118" s="1207" t="s">
        <v>3640</v>
      </c>
      <c r="C1118" s="1207" t="s">
        <v>2093</v>
      </c>
      <c r="D1118" s="1207" t="s">
        <v>991</v>
      </c>
      <c r="E1118" s="1208">
        <v>0</v>
      </c>
      <c r="F1118" s="1209">
        <v>4.5547356377034613E-8</v>
      </c>
      <c r="G1118" s="1210">
        <v>6.562779824801259E-6</v>
      </c>
    </row>
    <row r="1119" spans="2:7">
      <c r="B1119" s="1207" t="s">
        <v>4282</v>
      </c>
      <c r="C1119" s="1207" t="s">
        <v>2407</v>
      </c>
      <c r="D1119" s="1207" t="s">
        <v>1000</v>
      </c>
      <c r="E1119" s="1208">
        <v>0</v>
      </c>
      <c r="F1119" s="1209">
        <v>4.5315405657948617E-8</v>
      </c>
      <c r="G1119" s="1210">
        <v>5.422540195216076E-6</v>
      </c>
    </row>
    <row r="1120" spans="2:7">
      <c r="B1120" s="1207" t="s">
        <v>4129</v>
      </c>
      <c r="C1120" s="1207" t="s">
        <v>2312</v>
      </c>
      <c r="D1120" s="1207" t="s">
        <v>1000</v>
      </c>
      <c r="E1120" s="1208">
        <v>0</v>
      </c>
      <c r="F1120" s="1209">
        <v>4.5071805052947092E-8</v>
      </c>
      <c r="G1120" s="1210">
        <v>8.6540055905127813E-7</v>
      </c>
    </row>
    <row r="1121" spans="2:7">
      <c r="B1121" s="1207" t="s">
        <v>4071</v>
      </c>
      <c r="C1121" s="1207" t="s">
        <v>2289</v>
      </c>
      <c r="D1121" s="1207" t="s">
        <v>3431</v>
      </c>
      <c r="E1121" s="1208">
        <v>0</v>
      </c>
      <c r="F1121" s="1209">
        <v>4.4560816341873455E-8</v>
      </c>
      <c r="G1121" s="1210">
        <v>3.458408620743537E-7</v>
      </c>
    </row>
    <row r="1122" spans="2:7">
      <c r="B1122" s="1207" t="s">
        <v>3862</v>
      </c>
      <c r="C1122" s="1207" t="s">
        <v>2166</v>
      </c>
      <c r="D1122" s="1207" t="s">
        <v>1000</v>
      </c>
      <c r="E1122" s="1208">
        <v>0</v>
      </c>
      <c r="F1122" s="1209">
        <v>4.4396251304784305E-8</v>
      </c>
      <c r="G1122" s="1210">
        <v>2.5418380411475549E-7</v>
      </c>
    </row>
    <row r="1123" spans="2:7">
      <c r="B1123" s="1207" t="s">
        <v>3934</v>
      </c>
      <c r="C1123" s="1207" t="s">
        <v>2201</v>
      </c>
      <c r="D1123" s="1207" t="s">
        <v>3431</v>
      </c>
      <c r="E1123" s="1208">
        <v>0</v>
      </c>
      <c r="F1123" s="1209">
        <v>4.2705508584279496E-8</v>
      </c>
      <c r="G1123" s="1210">
        <v>2.8476053389742762E-8</v>
      </c>
    </row>
    <row r="1124" spans="2:7">
      <c r="B1124" s="1207" t="s">
        <v>4028</v>
      </c>
      <c r="C1124" s="1207" t="s">
        <v>2264</v>
      </c>
      <c r="D1124" s="1207" t="s">
        <v>1000</v>
      </c>
      <c r="E1124" s="1208">
        <v>0</v>
      </c>
      <c r="F1124" s="1209">
        <v>4.2663368754494136E-8</v>
      </c>
      <c r="G1124" s="1210">
        <v>7.426152206392152E-4</v>
      </c>
    </row>
    <row r="1125" spans="2:7">
      <c r="B1125" s="1207" t="s">
        <v>4141</v>
      </c>
      <c r="C1125" s="1207" t="s">
        <v>2323</v>
      </c>
      <c r="D1125" s="1207" t="s">
        <v>3431</v>
      </c>
      <c r="E1125" s="1208">
        <v>1.5130432845041794E-7</v>
      </c>
      <c r="F1125" s="1209">
        <v>4.2622325349590221E-8</v>
      </c>
      <c r="G1125" s="1210">
        <v>1.424877068749597E-5</v>
      </c>
    </row>
    <row r="1126" spans="2:7">
      <c r="B1126" s="1207" t="s">
        <v>4234</v>
      </c>
      <c r="C1126" s="1207" t="s">
        <v>2376</v>
      </c>
      <c r="D1126" s="1207" t="s">
        <v>1000</v>
      </c>
      <c r="E1126" s="1208">
        <v>0</v>
      </c>
      <c r="F1126" s="1209">
        <v>4.259399237986759E-8</v>
      </c>
      <c r="G1126" s="1210">
        <v>6.098270099201713E-6</v>
      </c>
    </row>
    <row r="1127" spans="2:7">
      <c r="B1127" s="1207" t="s">
        <v>3934</v>
      </c>
      <c r="C1127" s="1207" t="s">
        <v>2201</v>
      </c>
      <c r="D1127" s="1207" t="s">
        <v>991</v>
      </c>
      <c r="E1127" s="1208">
        <v>0</v>
      </c>
      <c r="F1127" s="1209">
        <v>4.2438249659879902E-8</v>
      </c>
      <c r="G1127" s="1210">
        <v>6.8277016298457932E-9</v>
      </c>
    </row>
    <row r="1128" spans="2:7">
      <c r="B1128" s="1207" t="s">
        <v>4054</v>
      </c>
      <c r="C1128" s="1207" t="s">
        <v>2686</v>
      </c>
      <c r="D1128" s="1207" t="s">
        <v>991</v>
      </c>
      <c r="E1128" s="1208">
        <v>0</v>
      </c>
      <c r="F1128" s="1209">
        <v>4.2022792775810035E-8</v>
      </c>
      <c r="G1128" s="1210">
        <v>2.1105505345957506E-5</v>
      </c>
    </row>
    <row r="1129" spans="2:7">
      <c r="B1129" s="1207" t="s">
        <v>4336</v>
      </c>
      <c r="C1129" s="1207" t="s">
        <v>2437</v>
      </c>
      <c r="D1129" s="1207" t="s">
        <v>3431</v>
      </c>
      <c r="E1129" s="1208">
        <v>0</v>
      </c>
      <c r="F1129" s="1209">
        <v>4.1741469072426462E-8</v>
      </c>
      <c r="G1129" s="1210">
        <v>1.3871735692495557E-5</v>
      </c>
    </row>
    <row r="1130" spans="2:7">
      <c r="B1130" s="1207" t="s">
        <v>4036</v>
      </c>
      <c r="C1130" s="1207" t="s">
        <v>2678</v>
      </c>
      <c r="D1130" s="1207" t="s">
        <v>1000</v>
      </c>
      <c r="E1130" s="1208">
        <v>0</v>
      </c>
      <c r="F1130" s="1209">
        <v>4.1233590154050424E-8</v>
      </c>
      <c r="G1130" s="1210">
        <v>1.8497477689869115E-5</v>
      </c>
    </row>
    <row r="1131" spans="2:7">
      <c r="B1131" s="1207" t="s">
        <v>3985</v>
      </c>
      <c r="C1131" s="1207" t="s">
        <v>2239</v>
      </c>
      <c r="D1131" s="1207" t="s">
        <v>3431</v>
      </c>
      <c r="E1131" s="1208">
        <v>0</v>
      </c>
      <c r="F1131" s="1209">
        <v>4.0899199853262837E-8</v>
      </c>
      <c r="G1131" s="1210">
        <v>1.2624210335366675E-6</v>
      </c>
    </row>
    <row r="1132" spans="2:7">
      <c r="B1132" s="1207" t="s">
        <v>4031</v>
      </c>
      <c r="C1132" s="1207" t="s">
        <v>2267</v>
      </c>
      <c r="D1132" s="1207" t="s">
        <v>3431</v>
      </c>
      <c r="E1132" s="1208">
        <v>0</v>
      </c>
      <c r="F1132" s="1209">
        <v>4.0801861031755301E-8</v>
      </c>
      <c r="G1132" s="1210">
        <v>3.3187798748109357E-6</v>
      </c>
    </row>
    <row r="1133" spans="2:7">
      <c r="B1133" s="1207" t="s">
        <v>3819</v>
      </c>
      <c r="C1133" s="1207" t="s">
        <v>2148</v>
      </c>
      <c r="D1133" s="1207" t="s">
        <v>1000</v>
      </c>
      <c r="E1133" s="1208">
        <v>0</v>
      </c>
      <c r="F1133" s="1209">
        <v>4.0285622684396328E-8</v>
      </c>
      <c r="G1133" s="1210">
        <v>3.6375557615799546E-6</v>
      </c>
    </row>
    <row r="1134" spans="2:7">
      <c r="B1134" s="1207" t="s">
        <v>4130</v>
      </c>
      <c r="C1134" s="1207" t="s">
        <v>2313</v>
      </c>
      <c r="D1134" s="1207" t="s">
        <v>991</v>
      </c>
      <c r="E1134" s="1208">
        <v>0</v>
      </c>
      <c r="F1134" s="1209">
        <v>3.9898788015095342E-8</v>
      </c>
      <c r="G1134" s="1210">
        <v>7.7315805651590066E-5</v>
      </c>
    </row>
    <row r="1135" spans="2:7">
      <c r="B1135" s="1207" t="s">
        <v>4364</v>
      </c>
      <c r="C1135" s="1207" t="s">
        <v>2759</v>
      </c>
      <c r="D1135" s="1207" t="s">
        <v>1000</v>
      </c>
      <c r="E1135" s="1208">
        <v>0</v>
      </c>
      <c r="F1135" s="1209">
        <v>3.9833163053570201E-8</v>
      </c>
      <c r="G1135" s="1210">
        <v>3.6629781080588503E-7</v>
      </c>
    </row>
    <row r="1136" spans="2:7">
      <c r="B1136" s="1207" t="s">
        <v>3587</v>
      </c>
      <c r="C1136" s="1207" t="s">
        <v>2086</v>
      </c>
      <c r="D1136" s="1207" t="s">
        <v>3431</v>
      </c>
      <c r="E1136" s="1208">
        <v>0</v>
      </c>
      <c r="F1136" s="1209">
        <v>3.9802243159021968E-8</v>
      </c>
      <c r="G1136" s="1210">
        <v>7.1699637652821176E-6</v>
      </c>
    </row>
    <row r="1137" spans="2:7">
      <c r="B1137" s="1207" t="s">
        <v>4253</v>
      </c>
      <c r="C1137" s="1207" t="s">
        <v>2733</v>
      </c>
      <c r="D1137" s="1207" t="s">
        <v>3431</v>
      </c>
      <c r="E1137" s="1208">
        <v>0</v>
      </c>
      <c r="F1137" s="1209">
        <v>3.9654358910988283E-8</v>
      </c>
      <c r="G1137" s="1210">
        <v>8.0173105651011785E-8</v>
      </c>
    </row>
    <row r="1138" spans="2:7">
      <c r="B1138" s="1207" t="s">
        <v>4041</v>
      </c>
      <c r="C1138" s="1207" t="s">
        <v>2681</v>
      </c>
      <c r="D1138" s="1207" t="s">
        <v>1000</v>
      </c>
      <c r="E1138" s="1208">
        <v>0</v>
      </c>
      <c r="F1138" s="1209">
        <v>3.9298770696066351E-8</v>
      </c>
      <c r="G1138" s="1210">
        <v>4.5510592208778947E-5</v>
      </c>
    </row>
    <row r="1139" spans="2:7">
      <c r="B1139" s="1207" t="s">
        <v>4040</v>
      </c>
      <c r="C1139" s="1207" t="s">
        <v>2680</v>
      </c>
      <c r="D1139" s="1207" t="s">
        <v>1000</v>
      </c>
      <c r="E1139" s="1208">
        <v>0</v>
      </c>
      <c r="F1139" s="1209">
        <v>3.9298770696066351E-8</v>
      </c>
      <c r="G1139" s="1210">
        <v>4.5510592208778947E-5</v>
      </c>
    </row>
    <row r="1140" spans="2:7">
      <c r="B1140" s="1207" t="s">
        <v>4141</v>
      </c>
      <c r="C1140" s="1207" t="s">
        <v>2323</v>
      </c>
      <c r="D1140" s="1207" t="s">
        <v>1000</v>
      </c>
      <c r="E1140" s="1208">
        <v>1.3936048345234389E-7</v>
      </c>
      <c r="F1140" s="1209">
        <v>3.9258303373788004E-8</v>
      </c>
      <c r="G1140" s="1210">
        <v>2.34434116227976E-5</v>
      </c>
    </row>
    <row r="1141" spans="2:7">
      <c r="B1141" s="1207" t="s">
        <v>3917</v>
      </c>
      <c r="C1141" s="1207" t="s">
        <v>2188</v>
      </c>
      <c r="D1141" s="1207" t="s">
        <v>991</v>
      </c>
      <c r="E1141" s="1208">
        <v>0</v>
      </c>
      <c r="F1141" s="1209">
        <v>3.9231751603102004E-8</v>
      </c>
      <c r="G1141" s="1210">
        <v>3.4640698974494481E-9</v>
      </c>
    </row>
    <row r="1142" spans="2:7">
      <c r="B1142" s="1207" t="s">
        <v>4073</v>
      </c>
      <c r="C1142" s="1207" t="s">
        <v>2291</v>
      </c>
      <c r="D1142" s="1207" t="s">
        <v>1000</v>
      </c>
      <c r="E1142" s="1208">
        <v>0</v>
      </c>
      <c r="F1142" s="1209">
        <v>3.9142571412663236E-8</v>
      </c>
      <c r="G1142" s="1210">
        <v>9.0463502936838481E-6</v>
      </c>
    </row>
    <row r="1143" spans="2:7">
      <c r="B1143" s="1207" t="s">
        <v>4222</v>
      </c>
      <c r="C1143" s="1207" t="s">
        <v>2726</v>
      </c>
      <c r="D1143" s="1207" t="s">
        <v>1000</v>
      </c>
      <c r="E1143" s="1208">
        <v>0</v>
      </c>
      <c r="F1143" s="1209">
        <v>3.8531886747035778E-8</v>
      </c>
      <c r="G1143" s="1210">
        <v>1.0082884079520738E-5</v>
      </c>
    </row>
    <row r="1144" spans="2:7">
      <c r="B1144" s="1207" t="s">
        <v>3558</v>
      </c>
      <c r="C1144" s="1207" t="s">
        <v>2084</v>
      </c>
      <c r="D1144" s="1207" t="s">
        <v>3431</v>
      </c>
      <c r="E1144" s="1208">
        <v>0</v>
      </c>
      <c r="F1144" s="1209">
        <v>3.7366396595640873E-8</v>
      </c>
      <c r="G1144" s="1210">
        <v>4.2123097711186856E-7</v>
      </c>
    </row>
    <row r="1145" spans="2:7">
      <c r="B1145" s="1207" t="s">
        <v>3928</v>
      </c>
      <c r="C1145" s="1207" t="s">
        <v>2196</v>
      </c>
      <c r="D1145" s="1207" t="s">
        <v>1000</v>
      </c>
      <c r="E1145" s="1208">
        <v>0</v>
      </c>
      <c r="F1145" s="1209">
        <v>3.6784358526553944E-8</v>
      </c>
      <c r="G1145" s="1210">
        <v>1.4059712590444995E-5</v>
      </c>
    </row>
    <row r="1146" spans="2:7">
      <c r="B1146" s="1207" t="s">
        <v>4182</v>
      </c>
      <c r="C1146" s="1207" t="s">
        <v>2347</v>
      </c>
      <c r="D1146" s="1207" t="s">
        <v>1000</v>
      </c>
      <c r="E1146" s="1208">
        <v>0</v>
      </c>
      <c r="F1146" s="1209">
        <v>3.6745180698802235E-8</v>
      </c>
      <c r="G1146" s="1210">
        <v>3.5624361999883455E-5</v>
      </c>
    </row>
    <row r="1147" spans="2:7">
      <c r="B1147" s="1207" t="s">
        <v>4118</v>
      </c>
      <c r="C1147" s="1207" t="s">
        <v>2710</v>
      </c>
      <c r="D1147" s="1207" t="s">
        <v>3431</v>
      </c>
      <c r="E1147" s="1208">
        <v>0</v>
      </c>
      <c r="F1147" s="1209">
        <v>3.6726481712772817E-8</v>
      </c>
      <c r="G1147" s="1210">
        <v>4.1402510611370772E-8</v>
      </c>
    </row>
    <row r="1148" spans="2:7">
      <c r="B1148" s="1207" t="s">
        <v>4263</v>
      </c>
      <c r="C1148" s="1207" t="s">
        <v>2397</v>
      </c>
      <c r="D1148" s="1207" t="s">
        <v>3431</v>
      </c>
      <c r="E1148" s="1208">
        <v>0</v>
      </c>
      <c r="F1148" s="1209">
        <v>3.66834006720942E-8</v>
      </c>
      <c r="G1148" s="1210">
        <v>1.832498418909631E-7</v>
      </c>
    </row>
    <row r="1149" spans="2:7">
      <c r="B1149" s="1207" t="s">
        <v>4273</v>
      </c>
      <c r="C1149" s="1207" t="s">
        <v>2401</v>
      </c>
      <c r="D1149" s="1207" t="s">
        <v>1000</v>
      </c>
      <c r="E1149" s="1208">
        <v>0</v>
      </c>
      <c r="F1149" s="1209">
        <v>3.6659499689673497E-8</v>
      </c>
      <c r="G1149" s="1210">
        <v>2.0016486742598842E-4</v>
      </c>
    </row>
    <row r="1150" spans="2:7">
      <c r="B1150" s="1207" t="s">
        <v>4264</v>
      </c>
      <c r="C1150" s="1207" t="s">
        <v>2737</v>
      </c>
      <c r="D1150" s="1207" t="s">
        <v>1000</v>
      </c>
      <c r="E1150" s="1208">
        <v>0</v>
      </c>
      <c r="F1150" s="1209">
        <v>3.6350145116568695E-8</v>
      </c>
      <c r="G1150" s="1210">
        <v>9.8176725113235269E-4</v>
      </c>
    </row>
    <row r="1151" spans="2:7">
      <c r="B1151" s="1207" t="s">
        <v>4094</v>
      </c>
      <c r="C1151" s="1207" t="s">
        <v>565</v>
      </c>
      <c r="D1151" s="1207" t="s">
        <v>991</v>
      </c>
      <c r="E1151" s="1208">
        <v>0</v>
      </c>
      <c r="F1151" s="1209">
        <v>3.6051015044551621E-8</v>
      </c>
      <c r="G1151" s="1210">
        <v>4.5723402057646985E-8</v>
      </c>
    </row>
    <row r="1152" spans="2:7">
      <c r="B1152" s="1207" t="s">
        <v>3799</v>
      </c>
      <c r="C1152" s="1207" t="s">
        <v>2478</v>
      </c>
      <c r="D1152" s="1207" t="s">
        <v>1000</v>
      </c>
      <c r="E1152" s="1208">
        <v>2.7953802384235886E-7</v>
      </c>
      <c r="F1152" s="1209">
        <v>3.6031084301048996E-8</v>
      </c>
      <c r="G1152" s="1210">
        <v>1.0488388225437633E-8</v>
      </c>
    </row>
    <row r="1153" spans="2:7">
      <c r="B1153" s="1207" t="s">
        <v>4180</v>
      </c>
      <c r="C1153" s="1207" t="s">
        <v>2345</v>
      </c>
      <c r="D1153" s="1207" t="s">
        <v>1000</v>
      </c>
      <c r="E1153" s="1208">
        <v>0</v>
      </c>
      <c r="F1153" s="1209">
        <v>3.549964022155924E-8</v>
      </c>
      <c r="G1153" s="1210">
        <v>2.144945881954883E-4</v>
      </c>
    </row>
    <row r="1154" spans="2:7">
      <c r="B1154" s="1207" t="s">
        <v>4326</v>
      </c>
      <c r="C1154" s="1207" t="s">
        <v>2749</v>
      </c>
      <c r="D1154" s="1207" t="s">
        <v>3431</v>
      </c>
      <c r="E1154" s="1208">
        <v>0</v>
      </c>
      <c r="F1154" s="1209">
        <v>3.5374522645642894E-8</v>
      </c>
      <c r="G1154" s="1210">
        <v>1.3198815030769379E-6</v>
      </c>
    </row>
    <row r="1155" spans="2:7">
      <c r="B1155" s="1207" t="s">
        <v>3617</v>
      </c>
      <c r="C1155" s="1207" t="s">
        <v>2616</v>
      </c>
      <c r="D1155" s="1207" t="s">
        <v>991</v>
      </c>
      <c r="E1155" s="1208">
        <v>0</v>
      </c>
      <c r="F1155" s="1209">
        <v>3.4990593881431119E-8</v>
      </c>
      <c r="G1155" s="1210">
        <v>2.821315882576846E-10</v>
      </c>
    </row>
    <row r="1156" spans="2:7">
      <c r="B1156" s="1207" t="s">
        <v>3762</v>
      </c>
      <c r="C1156" s="1207" t="s">
        <v>2119</v>
      </c>
      <c r="D1156" s="1207" t="s">
        <v>1000</v>
      </c>
      <c r="E1156" s="1208">
        <v>0</v>
      </c>
      <c r="F1156" s="1209">
        <v>3.474525829724963E-8</v>
      </c>
      <c r="G1156" s="1210">
        <v>3.189858342681956E-6</v>
      </c>
    </row>
    <row r="1157" spans="2:7">
      <c r="B1157" s="1207" t="s">
        <v>4164</v>
      </c>
      <c r="C1157" s="1207" t="s">
        <v>2336</v>
      </c>
      <c r="D1157" s="1207" t="s">
        <v>3431</v>
      </c>
      <c r="E1157" s="1208">
        <v>0</v>
      </c>
      <c r="F1157" s="1209">
        <v>3.4542438385264605E-8</v>
      </c>
      <c r="G1157" s="1210">
        <v>7.1259570130732477E-5</v>
      </c>
    </row>
    <row r="1158" spans="2:7">
      <c r="B1158" s="1207" t="s">
        <v>4326</v>
      </c>
      <c r="C1158" s="1207" t="s">
        <v>2749</v>
      </c>
      <c r="D1158" s="1207" t="s">
        <v>1000</v>
      </c>
      <c r="E1158" s="1208">
        <v>0</v>
      </c>
      <c r="F1158" s="1209">
        <v>3.4213321272793939E-8</v>
      </c>
      <c r="G1158" s="1210">
        <v>1.5261007724646177E-5</v>
      </c>
    </row>
    <row r="1159" spans="2:7">
      <c r="B1159" s="1207" t="s">
        <v>4294</v>
      </c>
      <c r="C1159" s="1207" t="s">
        <v>2415</v>
      </c>
      <c r="D1159" s="1207" t="s">
        <v>991</v>
      </c>
      <c r="E1159" s="1208">
        <v>0</v>
      </c>
      <c r="F1159" s="1209">
        <v>3.4074552158883994E-8</v>
      </c>
      <c r="G1159" s="1210">
        <v>3.032971021773562E-7</v>
      </c>
    </row>
    <row r="1160" spans="2:7">
      <c r="B1160" s="1207" t="s">
        <v>3604</v>
      </c>
      <c r="C1160" s="1207" t="s">
        <v>2088</v>
      </c>
      <c r="D1160" s="1207" t="s">
        <v>1000</v>
      </c>
      <c r="E1160" s="1208">
        <v>0</v>
      </c>
      <c r="F1160" s="1209">
        <v>3.4038657253462643E-8</v>
      </c>
      <c r="G1160" s="1210">
        <v>1.3966357635242326E-5</v>
      </c>
    </row>
    <row r="1161" spans="2:7">
      <c r="B1161" s="1207" t="s">
        <v>4025</v>
      </c>
      <c r="C1161" s="1207" t="s">
        <v>2674</v>
      </c>
      <c r="D1161" s="1207" t="s">
        <v>1000</v>
      </c>
      <c r="E1161" s="1208">
        <v>0</v>
      </c>
      <c r="F1161" s="1209">
        <v>3.3503553660801345E-8</v>
      </c>
      <c r="G1161" s="1210">
        <v>3.8799345149854443E-5</v>
      </c>
    </row>
    <row r="1162" spans="2:7">
      <c r="B1162" s="1207" t="s">
        <v>4030</v>
      </c>
      <c r="C1162" s="1207" t="s">
        <v>2266</v>
      </c>
      <c r="D1162" s="1207" t="s">
        <v>3431</v>
      </c>
      <c r="E1162" s="1208">
        <v>0</v>
      </c>
      <c r="F1162" s="1209">
        <v>3.3301329524023825E-8</v>
      </c>
      <c r="G1162" s="1210">
        <v>2.7658824105605827E-5</v>
      </c>
    </row>
    <row r="1163" spans="2:7">
      <c r="B1163" s="1207" t="s">
        <v>3937</v>
      </c>
      <c r="C1163" s="1207" t="s">
        <v>2204</v>
      </c>
      <c r="D1163" s="1207" t="s">
        <v>1000</v>
      </c>
      <c r="E1163" s="1208">
        <v>0</v>
      </c>
      <c r="F1163" s="1209">
        <v>3.3228819729301288E-8</v>
      </c>
      <c r="G1163" s="1210">
        <v>1.2980334725406229E-2</v>
      </c>
    </row>
    <row r="1164" spans="2:7">
      <c r="B1164" s="1207" t="s">
        <v>4275</v>
      </c>
      <c r="C1164" s="1207" t="s">
        <v>2403</v>
      </c>
      <c r="D1164" s="1207" t="s">
        <v>1000</v>
      </c>
      <c r="E1164" s="1208">
        <v>0</v>
      </c>
      <c r="F1164" s="1209">
        <v>3.2822506462816119E-8</v>
      </c>
      <c r="G1164" s="1210">
        <v>8.7850151976641682E-4</v>
      </c>
    </row>
    <row r="1165" spans="2:7">
      <c r="B1165" s="1207" t="s">
        <v>4387</v>
      </c>
      <c r="C1165" s="1207" t="s">
        <v>2467</v>
      </c>
      <c r="D1165" s="1207" t="s">
        <v>991</v>
      </c>
      <c r="E1165" s="1208">
        <v>0</v>
      </c>
      <c r="F1165" s="1209">
        <v>3.2422590348342763E-8</v>
      </c>
      <c r="G1165" s="1210">
        <v>2.764026432336694E-11</v>
      </c>
    </row>
    <row r="1166" spans="2:7">
      <c r="B1166" s="1207" t="s">
        <v>3778</v>
      </c>
      <c r="C1166" s="1207" t="s">
        <v>2729</v>
      </c>
      <c r="D1166" s="1207" t="s">
        <v>3431</v>
      </c>
      <c r="E1166" s="1208">
        <v>0</v>
      </c>
      <c r="F1166" s="1209">
        <v>3.2389393502212143E-8</v>
      </c>
      <c r="G1166" s="1210">
        <v>6.7668058270353571E-7</v>
      </c>
    </row>
    <row r="1167" spans="2:7">
      <c r="B1167" s="1207" t="s">
        <v>4216</v>
      </c>
      <c r="C1167" s="1207" t="s">
        <v>2368</v>
      </c>
      <c r="D1167" s="1207" t="s">
        <v>991</v>
      </c>
      <c r="E1167" s="1208">
        <v>0</v>
      </c>
      <c r="F1167" s="1209">
        <v>3.1484630112708144E-8</v>
      </c>
      <c r="G1167" s="1210">
        <v>6.8710754978667062E-8</v>
      </c>
    </row>
    <row r="1168" spans="2:7">
      <c r="B1168" s="1207" t="s">
        <v>4381</v>
      </c>
      <c r="C1168" s="1207" t="s">
        <v>2463</v>
      </c>
      <c r="D1168" s="1207" t="s">
        <v>1000</v>
      </c>
      <c r="E1168" s="1208">
        <v>0</v>
      </c>
      <c r="F1168" s="1209">
        <v>3.1298572732244978E-8</v>
      </c>
      <c r="G1168" s="1210">
        <v>3.923826285429045E-6</v>
      </c>
    </row>
    <row r="1169" spans="2:7">
      <c r="B1169" s="1207" t="s">
        <v>4151</v>
      </c>
      <c r="C1169" s="1207" t="s">
        <v>2481</v>
      </c>
      <c r="D1169" s="1207" t="s">
        <v>1000</v>
      </c>
      <c r="E1169" s="1208">
        <v>8.4155356859062545E-8</v>
      </c>
      <c r="F1169" s="1209">
        <v>3.0803865193368486E-8</v>
      </c>
      <c r="G1169" s="1210">
        <v>2.2605416961477001E-5</v>
      </c>
    </row>
    <row r="1170" spans="2:7">
      <c r="B1170" s="1207" t="s">
        <v>3488</v>
      </c>
      <c r="C1170" s="1207" t="s">
        <v>2613</v>
      </c>
      <c r="D1170" s="1207" t="s">
        <v>991</v>
      </c>
      <c r="E1170" s="1208">
        <v>0</v>
      </c>
      <c r="F1170" s="1209">
        <v>3.0539983660657368E-8</v>
      </c>
      <c r="G1170" s="1210">
        <v>1.5003483292566278E-7</v>
      </c>
    </row>
    <row r="1171" spans="2:7">
      <c r="B1171" s="1207" t="s">
        <v>4067</v>
      </c>
      <c r="C1171" s="1207" t="s">
        <v>2286</v>
      </c>
      <c r="D1171" s="1207" t="s">
        <v>1000</v>
      </c>
      <c r="E1171" s="1208">
        <v>0</v>
      </c>
      <c r="F1171" s="1209">
        <v>3.0409483637509762E-8</v>
      </c>
      <c r="G1171" s="1210">
        <v>1.9313130295862596E-6</v>
      </c>
    </row>
    <row r="1172" spans="2:7">
      <c r="B1172" s="1207" t="s">
        <v>4010</v>
      </c>
      <c r="C1172" s="1207" t="s">
        <v>2665</v>
      </c>
      <c r="D1172" s="1207" t="s">
        <v>1000</v>
      </c>
      <c r="E1172" s="1208">
        <v>0</v>
      </c>
      <c r="F1172" s="1209">
        <v>3.0405655189025858E-8</v>
      </c>
      <c r="G1172" s="1210">
        <v>8.6318570304700785E-5</v>
      </c>
    </row>
    <row r="1173" spans="2:7">
      <c r="B1173" s="1207" t="s">
        <v>4065</v>
      </c>
      <c r="C1173" s="1207" t="s">
        <v>2285</v>
      </c>
      <c r="D1173" s="1207" t="s">
        <v>1000</v>
      </c>
      <c r="E1173" s="1208">
        <v>0</v>
      </c>
      <c r="F1173" s="1209">
        <v>3.0365562491644632E-8</v>
      </c>
      <c r="G1173" s="1210">
        <v>6.5253483876419882E-8</v>
      </c>
    </row>
    <row r="1174" spans="2:7">
      <c r="B1174" s="1207" t="s">
        <v>4371</v>
      </c>
      <c r="C1174" s="1207" t="s">
        <v>2459</v>
      </c>
      <c r="D1174" s="1207" t="s">
        <v>1000</v>
      </c>
      <c r="E1174" s="1208">
        <v>0</v>
      </c>
      <c r="F1174" s="1209">
        <v>2.9551899630622269E-8</v>
      </c>
      <c r="G1174" s="1210">
        <v>3.030911861832825E-6</v>
      </c>
    </row>
    <row r="1175" spans="2:7">
      <c r="B1175" s="1207" t="s">
        <v>4423</v>
      </c>
      <c r="C1175" s="1207" t="s">
        <v>2670</v>
      </c>
      <c r="D1175" s="1207" t="s">
        <v>3431</v>
      </c>
      <c r="E1175" s="1208">
        <v>0</v>
      </c>
      <c r="F1175" s="1209">
        <v>2.9336592126370787E-8</v>
      </c>
      <c r="G1175" s="1210">
        <v>4.099832774538213E-7</v>
      </c>
    </row>
    <row r="1176" spans="2:7">
      <c r="B1176" s="1207" t="s">
        <v>3921</v>
      </c>
      <c r="C1176" s="1207" t="s">
        <v>2192</v>
      </c>
      <c r="D1176" s="1207" t="s">
        <v>991</v>
      </c>
      <c r="E1176" s="1208">
        <v>0</v>
      </c>
      <c r="F1176" s="1209">
        <v>2.9328994305444831E-8</v>
      </c>
      <c r="G1176" s="1210">
        <v>1.7451358934733998E-9</v>
      </c>
    </row>
    <row r="1177" spans="2:7">
      <c r="B1177" s="1207" t="s">
        <v>3787</v>
      </c>
      <c r="C1177" s="1207" t="s">
        <v>2130</v>
      </c>
      <c r="D1177" s="1207" t="s">
        <v>3431</v>
      </c>
      <c r="E1177" s="1208">
        <v>0</v>
      </c>
      <c r="F1177" s="1209">
        <v>2.9157556380345371E-8</v>
      </c>
      <c r="G1177" s="1210">
        <v>2.6439607859243797E-5</v>
      </c>
    </row>
    <row r="1178" spans="2:7">
      <c r="B1178" s="1207" t="s">
        <v>4236</v>
      </c>
      <c r="C1178" s="1207" t="s">
        <v>2378</v>
      </c>
      <c r="D1178" s="1207" t="s">
        <v>3431</v>
      </c>
      <c r="E1178" s="1208">
        <v>0</v>
      </c>
      <c r="F1178" s="1209">
        <v>2.9069973410944049E-8</v>
      </c>
      <c r="G1178" s="1210">
        <v>5.5431941543807342E-7</v>
      </c>
    </row>
    <row r="1179" spans="2:7">
      <c r="B1179" s="1207" t="s">
        <v>4091</v>
      </c>
      <c r="C1179" s="1207" t="s">
        <v>2172</v>
      </c>
      <c r="D1179" s="1207" t="s">
        <v>3431</v>
      </c>
      <c r="E1179" s="1208">
        <v>1.1641029467244122E-8</v>
      </c>
      <c r="F1179" s="1209">
        <v>2.8392545598476332E-8</v>
      </c>
      <c r="G1179" s="1210">
        <v>1.4801549296335537E-5</v>
      </c>
    </row>
    <row r="1180" spans="2:7">
      <c r="B1180" s="1207" t="s">
        <v>4118</v>
      </c>
      <c r="C1180" s="1207" t="s">
        <v>2710</v>
      </c>
      <c r="D1180" s="1207" t="s">
        <v>1000</v>
      </c>
      <c r="E1180" s="1208">
        <v>0</v>
      </c>
      <c r="F1180" s="1209">
        <v>2.8386401936129271E-8</v>
      </c>
      <c r="G1180" s="1210">
        <v>2.9674504988566675E-7</v>
      </c>
    </row>
    <row r="1181" spans="2:7">
      <c r="B1181" s="1207" t="s">
        <v>3946</v>
      </c>
      <c r="C1181" s="1207" t="s">
        <v>2212</v>
      </c>
      <c r="D1181" s="1207" t="s">
        <v>1000</v>
      </c>
      <c r="E1181" s="1208">
        <v>0</v>
      </c>
      <c r="F1181" s="1209">
        <v>2.8383152711149009E-8</v>
      </c>
      <c r="G1181" s="1210">
        <v>5.022210559800801E-9</v>
      </c>
    </row>
    <row r="1182" spans="2:7">
      <c r="B1182" s="1207" t="s">
        <v>4013</v>
      </c>
      <c r="C1182" s="1207" t="s">
        <v>2667</v>
      </c>
      <c r="D1182" s="1207" t="s">
        <v>1000</v>
      </c>
      <c r="E1182" s="1208">
        <v>0</v>
      </c>
      <c r="F1182" s="1209">
        <v>2.7378615965091304E-8</v>
      </c>
      <c r="G1182" s="1210">
        <v>7.1524188927851333E-6</v>
      </c>
    </row>
    <row r="1183" spans="2:7">
      <c r="B1183" s="1207" t="s">
        <v>4336</v>
      </c>
      <c r="C1183" s="1207" t="s">
        <v>2437</v>
      </c>
      <c r="D1183" s="1207" t="s">
        <v>1000</v>
      </c>
      <c r="E1183" s="1208">
        <v>0</v>
      </c>
      <c r="F1183" s="1209">
        <v>2.6979684334326865E-8</v>
      </c>
      <c r="G1183" s="1210">
        <v>4.285561528076575E-4</v>
      </c>
    </row>
    <row r="1184" spans="2:7">
      <c r="B1184" s="1207" t="s">
        <v>4255</v>
      </c>
      <c r="C1184" s="1207" t="s">
        <v>2391</v>
      </c>
      <c r="D1184" s="1207" t="s">
        <v>1000</v>
      </c>
      <c r="E1184" s="1208">
        <v>0</v>
      </c>
      <c r="F1184" s="1209">
        <v>2.697207538281696E-8</v>
      </c>
      <c r="G1184" s="1210">
        <v>4.2592515655344313E-5</v>
      </c>
    </row>
    <row r="1185" spans="2:7">
      <c r="B1185" s="1207" t="s">
        <v>3898</v>
      </c>
      <c r="C1185" s="1207" t="s">
        <v>2180</v>
      </c>
      <c r="D1185" s="1207" t="s">
        <v>991</v>
      </c>
      <c r="E1185" s="1208">
        <v>0</v>
      </c>
      <c r="F1185" s="1209">
        <v>2.6795651381360367E-8</v>
      </c>
      <c r="G1185" s="1210">
        <v>2.458778209829482E-8</v>
      </c>
    </row>
    <row r="1186" spans="2:7">
      <c r="B1186" s="1207" t="s">
        <v>4010</v>
      </c>
      <c r="C1186" s="1207" t="s">
        <v>2665</v>
      </c>
      <c r="D1186" s="1207" t="s">
        <v>3431</v>
      </c>
      <c r="E1186" s="1208">
        <v>0</v>
      </c>
      <c r="F1186" s="1209">
        <v>2.6747891925557667E-8</v>
      </c>
      <c r="G1186" s="1210">
        <v>4.1436992718676423E-6</v>
      </c>
    </row>
    <row r="1187" spans="2:7">
      <c r="B1187" s="1207" t="s">
        <v>4409</v>
      </c>
      <c r="C1187" s="1207" t="s">
        <v>2476</v>
      </c>
      <c r="D1187" s="1207" t="s">
        <v>1000</v>
      </c>
      <c r="E1187" s="1208">
        <v>0</v>
      </c>
      <c r="F1187" s="1209">
        <v>2.6526930839871046E-8</v>
      </c>
      <c r="G1187" s="1210">
        <v>3.7172218581869454E-7</v>
      </c>
    </row>
    <row r="1188" spans="2:7">
      <c r="B1188" s="1207" t="s">
        <v>4046</v>
      </c>
      <c r="C1188" s="1207" t="s">
        <v>2274</v>
      </c>
      <c r="D1188" s="1207" t="s">
        <v>991</v>
      </c>
      <c r="E1188" s="1208">
        <v>0</v>
      </c>
      <c r="F1188" s="1209">
        <v>2.6320056911457993E-8</v>
      </c>
      <c r="G1188" s="1210">
        <v>1.6628046981122064E-3</v>
      </c>
    </row>
    <row r="1189" spans="2:7">
      <c r="B1189" s="1207" t="s">
        <v>4109</v>
      </c>
      <c r="C1189" s="1207" t="s">
        <v>2301</v>
      </c>
      <c r="D1189" s="1207" t="s">
        <v>1000</v>
      </c>
      <c r="E1189" s="1208">
        <v>0</v>
      </c>
      <c r="F1189" s="1209">
        <v>2.613762440753877E-8</v>
      </c>
      <c r="G1189" s="1210">
        <v>1.0310745641714479E-4</v>
      </c>
    </row>
    <row r="1190" spans="2:7">
      <c r="B1190" s="1207" t="s">
        <v>3981</v>
      </c>
      <c r="C1190" s="1207" t="s">
        <v>2236</v>
      </c>
      <c r="D1190" s="1207" t="s">
        <v>3431</v>
      </c>
      <c r="E1190" s="1208">
        <v>0</v>
      </c>
      <c r="F1190" s="1209">
        <v>2.579085292830666E-8</v>
      </c>
      <c r="G1190" s="1210">
        <v>3.7491776428043736E-5</v>
      </c>
    </row>
    <row r="1191" spans="2:7">
      <c r="B1191" s="1207" t="s">
        <v>4407</v>
      </c>
      <c r="C1191" s="1207" t="s">
        <v>2474</v>
      </c>
      <c r="D1191" s="1207" t="s">
        <v>3431</v>
      </c>
      <c r="E1191" s="1208">
        <v>0</v>
      </c>
      <c r="F1191" s="1209">
        <v>2.5498458149829472E-8</v>
      </c>
      <c r="G1191" s="1210">
        <v>1.8461060804361875E-9</v>
      </c>
    </row>
    <row r="1192" spans="2:7">
      <c r="B1192" s="1207" t="s">
        <v>3758</v>
      </c>
      <c r="C1192" s="1207" t="s">
        <v>2117</v>
      </c>
      <c r="D1192" s="1207" t="s">
        <v>991</v>
      </c>
      <c r="E1192" s="1208">
        <v>0</v>
      </c>
      <c r="F1192" s="1209">
        <v>2.5285976492009958E-8</v>
      </c>
      <c r="G1192" s="1210">
        <v>1.3970707894438698E-4</v>
      </c>
    </row>
    <row r="1193" spans="2:7">
      <c r="B1193" s="1207" t="s">
        <v>3892</v>
      </c>
      <c r="C1193" s="1207" t="s">
        <v>2179</v>
      </c>
      <c r="D1193" s="1207" t="s">
        <v>991</v>
      </c>
      <c r="E1193" s="1208">
        <v>0</v>
      </c>
      <c r="F1193" s="1209">
        <v>2.4924860374963544E-8</v>
      </c>
      <c r="G1193" s="1210">
        <v>2.1534680557257204E-9</v>
      </c>
    </row>
    <row r="1194" spans="2:7">
      <c r="B1194" s="1207" t="s">
        <v>4366</v>
      </c>
      <c r="C1194" s="1207" t="s">
        <v>2760</v>
      </c>
      <c r="D1194" s="1207" t="s">
        <v>3431</v>
      </c>
      <c r="E1194" s="1208">
        <v>0</v>
      </c>
      <c r="F1194" s="1209">
        <v>2.4909355522475557E-8</v>
      </c>
      <c r="G1194" s="1210">
        <v>1.8800695679229017E-6</v>
      </c>
    </row>
    <row r="1195" spans="2:7">
      <c r="B1195" s="1207" t="s">
        <v>4339</v>
      </c>
      <c r="C1195" s="1207" t="s">
        <v>2439</v>
      </c>
      <c r="D1195" s="1207" t="s">
        <v>1000</v>
      </c>
      <c r="E1195" s="1208">
        <v>0</v>
      </c>
      <c r="F1195" s="1209">
        <v>2.482697481267962E-8</v>
      </c>
      <c r="G1195" s="1210">
        <v>2.0616907957229492E-6</v>
      </c>
    </row>
    <row r="1196" spans="2:7">
      <c r="B1196" s="1207" t="s">
        <v>4126</v>
      </c>
      <c r="C1196" s="1207" t="s">
        <v>2309</v>
      </c>
      <c r="D1196" s="1207" t="s">
        <v>1000</v>
      </c>
      <c r="E1196" s="1208">
        <v>0</v>
      </c>
      <c r="F1196" s="1209">
        <v>2.4690597103225711E-8</v>
      </c>
      <c r="G1196" s="1210">
        <v>3.0589933736720447E-6</v>
      </c>
    </row>
    <row r="1197" spans="2:7">
      <c r="B1197" s="1207" t="s">
        <v>4238</v>
      </c>
      <c r="C1197" s="1207" t="s">
        <v>2380</v>
      </c>
      <c r="D1197" s="1207" t="s">
        <v>3431</v>
      </c>
      <c r="E1197" s="1208">
        <v>0</v>
      </c>
      <c r="F1197" s="1209">
        <v>2.4423080511759435E-8</v>
      </c>
      <c r="G1197" s="1210">
        <v>4.3167060249173407E-8</v>
      </c>
    </row>
    <row r="1198" spans="2:7">
      <c r="B1198" s="1207" t="s">
        <v>3994</v>
      </c>
      <c r="C1198" s="1207" t="s">
        <v>2246</v>
      </c>
      <c r="D1198" s="1207" t="s">
        <v>3431</v>
      </c>
      <c r="E1198" s="1208">
        <v>0</v>
      </c>
      <c r="F1198" s="1209">
        <v>2.3642255040797778E-8</v>
      </c>
      <c r="G1198" s="1210">
        <v>6.5992985655994523E-7</v>
      </c>
    </row>
    <row r="1199" spans="2:7">
      <c r="B1199" s="1207" t="s">
        <v>3929</v>
      </c>
      <c r="C1199" s="1207" t="s">
        <v>2197</v>
      </c>
      <c r="D1199" s="1207" t="s">
        <v>1000</v>
      </c>
      <c r="E1199" s="1208">
        <v>0</v>
      </c>
      <c r="F1199" s="1209">
        <v>2.3200772405030794E-8</v>
      </c>
      <c r="G1199" s="1210">
        <v>8.3166720508778705E-4</v>
      </c>
    </row>
    <row r="1200" spans="2:7">
      <c r="B1200" s="1207" t="s">
        <v>3434</v>
      </c>
      <c r="C1200" s="1207" t="s">
        <v>2071</v>
      </c>
      <c r="D1200" s="1207" t="s">
        <v>1000</v>
      </c>
      <c r="E1200" s="1208">
        <v>0</v>
      </c>
      <c r="F1200" s="1209">
        <v>2.3039340240806611E-8</v>
      </c>
      <c r="G1200" s="1210">
        <v>4.0002277452281791E-7</v>
      </c>
    </row>
    <row r="1201" spans="2:7">
      <c r="B1201" s="1207" t="s">
        <v>4198</v>
      </c>
      <c r="C1201" s="1207" t="s">
        <v>2360</v>
      </c>
      <c r="D1201" s="1207" t="s">
        <v>1000</v>
      </c>
      <c r="E1201" s="1208">
        <v>0</v>
      </c>
      <c r="F1201" s="1209">
        <v>2.2810238293377611E-8</v>
      </c>
      <c r="G1201" s="1210">
        <v>8.2749752834147598E-7</v>
      </c>
    </row>
    <row r="1202" spans="2:7">
      <c r="B1202" s="1207" t="s">
        <v>3942</v>
      </c>
      <c r="C1202" s="1207" t="s">
        <v>2651</v>
      </c>
      <c r="D1202" s="1207" t="s">
        <v>991</v>
      </c>
      <c r="E1202" s="1208">
        <v>0</v>
      </c>
      <c r="F1202" s="1209">
        <v>2.2643386004920894E-8</v>
      </c>
      <c r="G1202" s="1210">
        <v>4.0304275516902868E-7</v>
      </c>
    </row>
    <row r="1203" spans="2:7">
      <c r="B1203" s="1207" t="s">
        <v>4021</v>
      </c>
      <c r="C1203" s="1207" t="s">
        <v>2260</v>
      </c>
      <c r="D1203" s="1207" t="s">
        <v>1000</v>
      </c>
      <c r="E1203" s="1208">
        <v>0</v>
      </c>
      <c r="F1203" s="1209">
        <v>2.2594699908284783E-8</v>
      </c>
      <c r="G1203" s="1210">
        <v>1.5514525944956911E-7</v>
      </c>
    </row>
    <row r="1204" spans="2:7">
      <c r="B1204" s="1207" t="s">
        <v>4071</v>
      </c>
      <c r="C1204" s="1207" t="s">
        <v>2289</v>
      </c>
      <c r="D1204" s="1207" t="s">
        <v>1000</v>
      </c>
      <c r="E1204" s="1208">
        <v>0</v>
      </c>
      <c r="F1204" s="1209">
        <v>2.2510199595495891E-8</v>
      </c>
      <c r="G1204" s="1210">
        <v>3.447720638312099E-7</v>
      </c>
    </row>
    <row r="1205" spans="2:7">
      <c r="B1205" s="1207" t="s">
        <v>3787</v>
      </c>
      <c r="C1205" s="1207" t="s">
        <v>2130</v>
      </c>
      <c r="D1205" s="1207" t="s">
        <v>1000</v>
      </c>
      <c r="E1205" s="1208">
        <v>0</v>
      </c>
      <c r="F1205" s="1209">
        <v>2.214970099784896E-8</v>
      </c>
      <c r="G1205" s="1210">
        <v>5.8719891706968367E-5</v>
      </c>
    </row>
    <row r="1206" spans="2:7">
      <c r="B1206" s="1207" t="s">
        <v>3822</v>
      </c>
      <c r="C1206" s="1207" t="s">
        <v>2151</v>
      </c>
      <c r="D1206" s="1207" t="s">
        <v>991</v>
      </c>
      <c r="E1206" s="1208">
        <v>0</v>
      </c>
      <c r="F1206" s="1209">
        <v>2.1173028701144339E-8</v>
      </c>
      <c r="G1206" s="1210">
        <v>5.8829501608183547E-8</v>
      </c>
    </row>
    <row r="1207" spans="2:7">
      <c r="B1207" s="1207" t="s">
        <v>3923</v>
      </c>
      <c r="C1207" s="1207" t="s">
        <v>2193</v>
      </c>
      <c r="D1207" s="1207" t="s">
        <v>1000</v>
      </c>
      <c r="E1207" s="1208">
        <v>0</v>
      </c>
      <c r="F1207" s="1209">
        <v>2.1114187964643495E-8</v>
      </c>
      <c r="G1207" s="1210">
        <v>1.2067155774217143E-2</v>
      </c>
    </row>
    <row r="1208" spans="2:7">
      <c r="B1208" s="1207" t="s">
        <v>4371</v>
      </c>
      <c r="C1208" s="1207" t="s">
        <v>2459</v>
      </c>
      <c r="D1208" s="1207" t="s">
        <v>3431</v>
      </c>
      <c r="E1208" s="1208">
        <v>0</v>
      </c>
      <c r="F1208" s="1209">
        <v>1.9971835216524066E-8</v>
      </c>
      <c r="G1208" s="1210">
        <v>2.5430503368711184E-8</v>
      </c>
    </row>
    <row r="1209" spans="2:7">
      <c r="B1209" s="1207" t="s">
        <v>4214</v>
      </c>
      <c r="C1209" s="1207" t="s">
        <v>2366</v>
      </c>
      <c r="D1209" s="1207" t="s">
        <v>991</v>
      </c>
      <c r="E1209" s="1208">
        <v>0</v>
      </c>
      <c r="F1209" s="1209">
        <v>1.9848133553570325E-8</v>
      </c>
      <c r="G1209" s="1210">
        <v>7.5042431705817852E-7</v>
      </c>
    </row>
    <row r="1210" spans="2:7">
      <c r="B1210" s="1207" t="s">
        <v>3892</v>
      </c>
      <c r="C1210" s="1207" t="s">
        <v>2179</v>
      </c>
      <c r="D1210" s="1207" t="s">
        <v>3431</v>
      </c>
      <c r="E1210" s="1208">
        <v>0</v>
      </c>
      <c r="F1210" s="1209">
        <v>1.9136358505833265E-8</v>
      </c>
      <c r="G1210" s="1210">
        <v>6.3089051227645498E-9</v>
      </c>
    </row>
    <row r="1211" spans="2:7">
      <c r="B1211" s="1207" t="s">
        <v>3932</v>
      </c>
      <c r="C1211" s="1207" t="s">
        <v>2199</v>
      </c>
      <c r="D1211" s="1207" t="s">
        <v>1000</v>
      </c>
      <c r="E1211" s="1208">
        <v>0</v>
      </c>
      <c r="F1211" s="1209">
        <v>1.8982089555719671E-8</v>
      </c>
      <c r="G1211" s="1210">
        <v>4.0631776212847754E-6</v>
      </c>
    </row>
    <row r="1212" spans="2:7">
      <c r="B1212" s="1207" t="s">
        <v>3723</v>
      </c>
      <c r="C1212" s="1207" t="s">
        <v>2102</v>
      </c>
      <c r="D1212" s="1207" t="s">
        <v>3431</v>
      </c>
      <c r="E1212" s="1208">
        <v>0</v>
      </c>
      <c r="F1212" s="1209">
        <v>1.8846400929881512E-8</v>
      </c>
      <c r="G1212" s="1210">
        <v>1.817949806482874E-6</v>
      </c>
    </row>
    <row r="1213" spans="2:7">
      <c r="B1213" s="1207" t="s">
        <v>4138</v>
      </c>
      <c r="C1213" s="1207" t="s">
        <v>2320</v>
      </c>
      <c r="D1213" s="1207" t="s">
        <v>991</v>
      </c>
      <c r="E1213" s="1208">
        <v>0</v>
      </c>
      <c r="F1213" s="1209">
        <v>1.8787590525674293E-8</v>
      </c>
      <c r="G1213" s="1210">
        <v>1.8996928404482031E-4</v>
      </c>
    </row>
    <row r="1214" spans="2:7">
      <c r="B1214" s="1207" t="s">
        <v>3765</v>
      </c>
      <c r="C1214" s="1207" t="s">
        <v>2121</v>
      </c>
      <c r="D1214" s="1207" t="s">
        <v>991</v>
      </c>
      <c r="E1214" s="1208">
        <v>0</v>
      </c>
      <c r="F1214" s="1209">
        <v>1.8778935713640298E-8</v>
      </c>
      <c r="G1214" s="1210">
        <v>5.9680021597921047E-6</v>
      </c>
    </row>
    <row r="1215" spans="2:7">
      <c r="B1215" s="1207" t="s">
        <v>4393</v>
      </c>
      <c r="C1215" s="1207" t="s">
        <v>2468</v>
      </c>
      <c r="D1215" s="1207" t="s">
        <v>3431</v>
      </c>
      <c r="E1215" s="1208">
        <v>0</v>
      </c>
      <c r="F1215" s="1209">
        <v>1.8383401592081478E-8</v>
      </c>
      <c r="G1215" s="1210">
        <v>7.8460299561649975E-4</v>
      </c>
    </row>
    <row r="1216" spans="2:7">
      <c r="B1216" s="1207" t="s">
        <v>4230</v>
      </c>
      <c r="C1216" s="1207" t="s">
        <v>2373</v>
      </c>
      <c r="D1216" s="1207" t="s">
        <v>1000</v>
      </c>
      <c r="E1216" s="1208">
        <v>0</v>
      </c>
      <c r="F1216" s="1209">
        <v>1.794477655437432E-8</v>
      </c>
      <c r="G1216" s="1210">
        <v>3.6741468269583999E-6</v>
      </c>
    </row>
    <row r="1217" spans="2:7">
      <c r="B1217" s="1207" t="s">
        <v>4015</v>
      </c>
      <c r="C1217" s="1207" t="s">
        <v>2668</v>
      </c>
      <c r="D1217" s="1207" t="s">
        <v>991</v>
      </c>
      <c r="E1217" s="1208">
        <v>0</v>
      </c>
      <c r="F1217" s="1209">
        <v>1.7912537934235807E-8</v>
      </c>
      <c r="G1217" s="1210">
        <v>2.3121912722429915E-7</v>
      </c>
    </row>
    <row r="1218" spans="2:7">
      <c r="B1218" s="1207" t="s">
        <v>4344</v>
      </c>
      <c r="C1218" s="1207" t="s">
        <v>2442</v>
      </c>
      <c r="D1218" s="1207" t="s">
        <v>1000</v>
      </c>
      <c r="E1218" s="1208">
        <v>0</v>
      </c>
      <c r="F1218" s="1209">
        <v>1.7844659300365952E-8</v>
      </c>
      <c r="G1218" s="1210">
        <v>3.7960398001327166E-4</v>
      </c>
    </row>
    <row r="1219" spans="2:7">
      <c r="B1219" s="1207" t="s">
        <v>3605</v>
      </c>
      <c r="C1219" s="1207" t="s">
        <v>2089</v>
      </c>
      <c r="D1219" s="1207" t="s">
        <v>1000</v>
      </c>
      <c r="E1219" s="1208">
        <v>0</v>
      </c>
      <c r="F1219" s="1209">
        <v>1.7713220491302381E-8</v>
      </c>
      <c r="G1219" s="1210">
        <v>4.7995196986214987E-3</v>
      </c>
    </row>
    <row r="1220" spans="2:7">
      <c r="B1220" s="1207" t="s">
        <v>4030</v>
      </c>
      <c r="C1220" s="1207" t="s">
        <v>2266</v>
      </c>
      <c r="D1220" s="1207" t="s">
        <v>1000</v>
      </c>
      <c r="E1220" s="1208">
        <v>0</v>
      </c>
      <c r="F1220" s="1209">
        <v>1.7335882274397232E-8</v>
      </c>
      <c r="G1220" s="1210">
        <v>3.4988627362413191E-4</v>
      </c>
    </row>
    <row r="1221" spans="2:7">
      <c r="B1221" s="1207" t="s">
        <v>4400</v>
      </c>
      <c r="C1221" s="1207" t="s">
        <v>2472</v>
      </c>
      <c r="D1221" s="1207" t="s">
        <v>991</v>
      </c>
      <c r="E1221" s="1208">
        <v>0</v>
      </c>
      <c r="F1221" s="1209">
        <v>1.713486767146479E-8</v>
      </c>
      <c r="G1221" s="1210">
        <v>5.1146925293998076E-8</v>
      </c>
    </row>
    <row r="1222" spans="2:7">
      <c r="B1222" s="1207" t="s">
        <v>4319</v>
      </c>
      <c r="C1222" s="1207" t="s">
        <v>2746</v>
      </c>
      <c r="D1222" s="1207" t="s">
        <v>3431</v>
      </c>
      <c r="E1222" s="1208">
        <v>0</v>
      </c>
      <c r="F1222" s="1209">
        <v>1.7031911592970227E-8</v>
      </c>
      <c r="G1222" s="1210">
        <v>2.8325009293623951E-8</v>
      </c>
    </row>
    <row r="1223" spans="2:7">
      <c r="B1223" s="1207" t="s">
        <v>4369</v>
      </c>
      <c r="C1223" s="1207" t="s">
        <v>2457</v>
      </c>
      <c r="D1223" s="1207" t="s">
        <v>1000</v>
      </c>
      <c r="E1223" s="1208">
        <v>0</v>
      </c>
      <c r="F1223" s="1209">
        <v>1.6406303992419617E-8</v>
      </c>
      <c r="G1223" s="1210">
        <v>1.2446148310850508E-6</v>
      </c>
    </row>
    <row r="1224" spans="2:7">
      <c r="B1224" s="1207" t="s">
        <v>4362</v>
      </c>
      <c r="C1224" s="1207" t="s">
        <v>2453</v>
      </c>
      <c r="D1224" s="1207" t="s">
        <v>3431</v>
      </c>
      <c r="E1224" s="1208">
        <v>0</v>
      </c>
      <c r="F1224" s="1209">
        <v>1.6322505076759506E-8</v>
      </c>
      <c r="G1224" s="1210">
        <v>2.1606570931399078E-6</v>
      </c>
    </row>
    <row r="1225" spans="2:7">
      <c r="B1225" s="1207" t="s">
        <v>4130</v>
      </c>
      <c r="C1225" s="1207" t="s">
        <v>2313</v>
      </c>
      <c r="D1225" s="1207" t="s">
        <v>3431</v>
      </c>
      <c r="E1225" s="1208">
        <v>0</v>
      </c>
      <c r="F1225" s="1209">
        <v>1.6260412087810334E-8</v>
      </c>
      <c r="G1225" s="1210">
        <v>2.6585027921618E-4</v>
      </c>
    </row>
    <row r="1226" spans="2:7">
      <c r="B1226" s="1207" t="s">
        <v>4059</v>
      </c>
      <c r="C1226" s="1207" t="s">
        <v>2280</v>
      </c>
      <c r="D1226" s="1207" t="s">
        <v>991</v>
      </c>
      <c r="E1226" s="1208">
        <v>0</v>
      </c>
      <c r="F1226" s="1209">
        <v>1.6069453892489809E-8</v>
      </c>
      <c r="G1226" s="1210">
        <v>9.8344607990586293E-8</v>
      </c>
    </row>
    <row r="1227" spans="2:7">
      <c r="B1227" s="1207" t="s">
        <v>4218</v>
      </c>
      <c r="C1227" s="1207" t="s">
        <v>2370</v>
      </c>
      <c r="D1227" s="1207" t="s">
        <v>1000</v>
      </c>
      <c r="E1227" s="1208">
        <v>0</v>
      </c>
      <c r="F1227" s="1209">
        <v>1.5565532210820156E-8</v>
      </c>
      <c r="G1227" s="1210">
        <v>3.5589836606959732E-4</v>
      </c>
    </row>
    <row r="1228" spans="2:7">
      <c r="B1228" s="1207" t="s">
        <v>3996</v>
      </c>
      <c r="C1228" s="1207" t="s">
        <v>2248</v>
      </c>
      <c r="D1228" s="1207" t="s">
        <v>3431</v>
      </c>
      <c r="E1228" s="1208">
        <v>0</v>
      </c>
      <c r="F1228" s="1209">
        <v>1.5362223961803983E-8</v>
      </c>
      <c r="G1228" s="1210">
        <v>1.2215363536946284E-8</v>
      </c>
    </row>
    <row r="1229" spans="2:7">
      <c r="B1229" s="1207" t="s">
        <v>4370</v>
      </c>
      <c r="C1229" s="1207" t="s">
        <v>2458</v>
      </c>
      <c r="D1229" s="1207" t="s">
        <v>3431</v>
      </c>
      <c r="E1229" s="1208">
        <v>0</v>
      </c>
      <c r="F1229" s="1209">
        <v>1.5242725490825733E-8</v>
      </c>
      <c r="G1229" s="1210">
        <v>6.471043668461555E-6</v>
      </c>
    </row>
    <row r="1230" spans="2:7">
      <c r="B1230" s="1207" t="s">
        <v>4056</v>
      </c>
      <c r="C1230" s="1207" t="s">
        <v>2279</v>
      </c>
      <c r="D1230" s="1207" t="s">
        <v>991</v>
      </c>
      <c r="E1230" s="1208">
        <v>0</v>
      </c>
      <c r="F1230" s="1209">
        <v>1.5152639622132621E-8</v>
      </c>
      <c r="G1230" s="1210">
        <v>1.1761704777196529E-7</v>
      </c>
    </row>
    <row r="1231" spans="2:7">
      <c r="B1231" s="1207" t="s">
        <v>4186</v>
      </c>
      <c r="C1231" s="1207" t="s">
        <v>2720</v>
      </c>
      <c r="D1231" s="1207" t="s">
        <v>1000</v>
      </c>
      <c r="E1231" s="1208">
        <v>0</v>
      </c>
      <c r="F1231" s="1209">
        <v>1.5093796199962179E-8</v>
      </c>
      <c r="G1231" s="1210">
        <v>6.1236935629936692E-6</v>
      </c>
    </row>
    <row r="1232" spans="2:7">
      <c r="B1232" s="1207" t="s">
        <v>4221</v>
      </c>
      <c r="C1232" s="1207" t="s">
        <v>2371</v>
      </c>
      <c r="D1232" s="1207" t="s">
        <v>991</v>
      </c>
      <c r="E1232" s="1208">
        <v>0</v>
      </c>
      <c r="F1232" s="1209">
        <v>1.4953191089509416E-8</v>
      </c>
      <c r="G1232" s="1210">
        <v>9.423547499159409E-10</v>
      </c>
    </row>
    <row r="1233" spans="2:7">
      <c r="B1233" s="1207" t="s">
        <v>4426</v>
      </c>
      <c r="C1233" s="1207" t="s">
        <v>2671</v>
      </c>
      <c r="D1233" s="1207" t="s">
        <v>1000</v>
      </c>
      <c r="E1233" s="1208">
        <v>0</v>
      </c>
      <c r="F1233" s="1209">
        <v>1.4899995797609074E-8</v>
      </c>
      <c r="G1233" s="1210">
        <v>5.5487507513845368E-6</v>
      </c>
    </row>
    <row r="1234" spans="2:7">
      <c r="B1234" s="1207" t="s">
        <v>4045</v>
      </c>
      <c r="C1234" s="1207" t="s">
        <v>2682</v>
      </c>
      <c r="D1234" s="1207" t="s">
        <v>1000</v>
      </c>
      <c r="E1234" s="1208">
        <v>0</v>
      </c>
      <c r="F1234" s="1209">
        <v>1.4542287406128437E-8</v>
      </c>
      <c r="G1234" s="1210">
        <v>3.0897091111908711E-3</v>
      </c>
    </row>
    <row r="1235" spans="2:7">
      <c r="B1235" s="1207" t="s">
        <v>3809</v>
      </c>
      <c r="C1235" s="1207" t="s">
        <v>2141</v>
      </c>
      <c r="D1235" s="1207" t="s">
        <v>1000</v>
      </c>
      <c r="E1235" s="1208">
        <v>0</v>
      </c>
      <c r="F1235" s="1209">
        <v>1.4531254923883315E-8</v>
      </c>
      <c r="G1235" s="1210">
        <v>1.7909342359642532E-3</v>
      </c>
    </row>
    <row r="1236" spans="2:7">
      <c r="B1236" s="1207" t="s">
        <v>4294</v>
      </c>
      <c r="C1236" s="1207" t="s">
        <v>2415</v>
      </c>
      <c r="D1236" s="1207" t="s">
        <v>3431</v>
      </c>
      <c r="E1236" s="1208">
        <v>0</v>
      </c>
      <c r="F1236" s="1209">
        <v>1.4362807245017977E-8</v>
      </c>
      <c r="G1236" s="1210">
        <v>7.2093703990325894E-7</v>
      </c>
    </row>
    <row r="1237" spans="2:7">
      <c r="B1237" s="1207" t="s">
        <v>3898</v>
      </c>
      <c r="C1237" s="1207" t="s">
        <v>2180</v>
      </c>
      <c r="D1237" s="1207" t="s">
        <v>3431</v>
      </c>
      <c r="E1237" s="1208">
        <v>0</v>
      </c>
      <c r="F1237" s="1209">
        <v>1.3814284142357302E-8</v>
      </c>
      <c r="G1237" s="1210">
        <v>2.1870851286023724E-7</v>
      </c>
    </row>
    <row r="1238" spans="2:7">
      <c r="B1238" s="1207" t="s">
        <v>4285</v>
      </c>
      <c r="C1238" s="1207" t="s">
        <v>2409</v>
      </c>
      <c r="D1238" s="1207" t="s">
        <v>3431</v>
      </c>
      <c r="E1238" s="1208">
        <v>0</v>
      </c>
      <c r="F1238" s="1209">
        <v>1.3766959425194574E-8</v>
      </c>
      <c r="G1238" s="1210">
        <v>1.8097131801266566E-7</v>
      </c>
    </row>
    <row r="1239" spans="2:7">
      <c r="B1239" s="1207" t="s">
        <v>4156</v>
      </c>
      <c r="C1239" s="1207" t="s">
        <v>2330</v>
      </c>
      <c r="D1239" s="1207" t="s">
        <v>1000</v>
      </c>
      <c r="E1239" s="1208">
        <v>0</v>
      </c>
      <c r="F1239" s="1209">
        <v>1.3523122993714245E-8</v>
      </c>
      <c r="G1239" s="1210">
        <v>1.1941869750123999E-6</v>
      </c>
    </row>
    <row r="1240" spans="2:7">
      <c r="B1240" s="1207" t="s">
        <v>3999</v>
      </c>
      <c r="C1240" s="1207" t="s">
        <v>2662</v>
      </c>
      <c r="D1240" s="1207" t="s">
        <v>1000</v>
      </c>
      <c r="E1240" s="1208">
        <v>0</v>
      </c>
      <c r="F1240" s="1209">
        <v>1.3515235934833801E-8</v>
      </c>
      <c r="G1240" s="1210">
        <v>1.5651542792335306E-5</v>
      </c>
    </row>
    <row r="1241" spans="2:7">
      <c r="B1241" s="1207" t="s">
        <v>4399</v>
      </c>
      <c r="C1241" s="1207" t="s">
        <v>2767</v>
      </c>
      <c r="D1241" s="1207" t="s">
        <v>1000</v>
      </c>
      <c r="E1241" s="1208">
        <v>0</v>
      </c>
      <c r="F1241" s="1209">
        <v>1.3515235934833801E-8</v>
      </c>
      <c r="G1241" s="1210">
        <v>1.5651542792335306E-5</v>
      </c>
    </row>
    <row r="1242" spans="2:7">
      <c r="B1242" s="1207" t="s">
        <v>4112</v>
      </c>
      <c r="C1242" s="1207" t="s">
        <v>2708</v>
      </c>
      <c r="D1242" s="1207" t="s">
        <v>1000</v>
      </c>
      <c r="E1242" s="1208">
        <v>0</v>
      </c>
      <c r="F1242" s="1209">
        <v>1.3515235934833801E-8</v>
      </c>
      <c r="G1242" s="1210">
        <v>1.5651542792335306E-5</v>
      </c>
    </row>
    <row r="1243" spans="2:7">
      <c r="B1243" s="1207" t="s">
        <v>4425</v>
      </c>
      <c r="C1243" s="1207" t="s">
        <v>2739</v>
      </c>
      <c r="D1243" s="1207" t="s">
        <v>1000</v>
      </c>
      <c r="E1243" s="1208">
        <v>0</v>
      </c>
      <c r="F1243" s="1209">
        <v>1.3515235934833801E-8</v>
      </c>
      <c r="G1243" s="1210">
        <v>1.3749748421967943E-9</v>
      </c>
    </row>
    <row r="1244" spans="2:7">
      <c r="B1244" s="1207" t="s">
        <v>4022</v>
      </c>
      <c r="C1244" s="1207" t="s">
        <v>2261</v>
      </c>
      <c r="D1244" s="1207" t="s">
        <v>991</v>
      </c>
      <c r="E1244" s="1208">
        <v>0</v>
      </c>
      <c r="F1244" s="1209">
        <v>1.335612202992906E-8</v>
      </c>
      <c r="G1244" s="1210">
        <v>2.9141779323711345E-4</v>
      </c>
    </row>
    <row r="1245" spans="2:7">
      <c r="B1245" s="1207" t="s">
        <v>3961</v>
      </c>
      <c r="C1245" s="1207" t="s">
        <v>2222</v>
      </c>
      <c r="D1245" s="1207" t="s">
        <v>991</v>
      </c>
      <c r="E1245" s="1208">
        <v>0</v>
      </c>
      <c r="F1245" s="1209">
        <v>1.3253270749322823E-8</v>
      </c>
      <c r="G1245" s="1210">
        <v>3.0421155823846075E-4</v>
      </c>
    </row>
    <row r="1246" spans="2:7">
      <c r="B1246" s="1207" t="s">
        <v>4059</v>
      </c>
      <c r="C1246" s="1207" t="s">
        <v>2280</v>
      </c>
      <c r="D1246" s="1207" t="s">
        <v>3431</v>
      </c>
      <c r="E1246" s="1208">
        <v>0</v>
      </c>
      <c r="F1246" s="1209">
        <v>1.3212097955173907E-8</v>
      </c>
      <c r="G1246" s="1210">
        <v>1.4680732206962283E-7</v>
      </c>
    </row>
    <row r="1247" spans="2:7">
      <c r="B1247" s="1207" t="s">
        <v>4340</v>
      </c>
      <c r="C1247" s="1207" t="s">
        <v>2753</v>
      </c>
      <c r="D1247" s="1207" t="s">
        <v>1000</v>
      </c>
      <c r="E1247" s="1208">
        <v>0</v>
      </c>
      <c r="F1247" s="1209">
        <v>1.3143723218058998E-8</v>
      </c>
      <c r="G1247" s="1210">
        <v>4.5701125079440845E-6</v>
      </c>
    </row>
    <row r="1248" spans="2:7">
      <c r="B1248" s="1207" t="s">
        <v>4155</v>
      </c>
      <c r="C1248" s="1207" t="s">
        <v>2329</v>
      </c>
      <c r="D1248" s="1207" t="s">
        <v>3431</v>
      </c>
      <c r="E1248" s="1208">
        <v>0</v>
      </c>
      <c r="F1248" s="1209">
        <v>1.300578484815155E-8</v>
      </c>
      <c r="G1248" s="1210">
        <v>1.6261876650595748E-7</v>
      </c>
    </row>
    <row r="1249" spans="2:7">
      <c r="B1249" s="1207" t="s">
        <v>3440</v>
      </c>
      <c r="C1249" s="1207" t="s">
        <v>1496</v>
      </c>
      <c r="D1249" s="1207" t="s">
        <v>991</v>
      </c>
      <c r="E1249" s="1208">
        <v>0</v>
      </c>
      <c r="F1249" s="1209">
        <v>1.2846379936859572E-8</v>
      </c>
      <c r="G1249" s="1210">
        <v>0</v>
      </c>
    </row>
    <row r="1250" spans="2:7">
      <c r="B1250" s="1207" t="s">
        <v>4167</v>
      </c>
      <c r="C1250" s="1207" t="s">
        <v>2339</v>
      </c>
      <c r="D1250" s="1207" t="s">
        <v>3431</v>
      </c>
      <c r="E1250" s="1208">
        <v>0</v>
      </c>
      <c r="F1250" s="1209">
        <v>1.284352741883488E-8</v>
      </c>
      <c r="G1250" s="1210">
        <v>8.278107366906007E-7</v>
      </c>
    </row>
    <row r="1251" spans="2:7">
      <c r="B1251" s="1207" t="s">
        <v>3487</v>
      </c>
      <c r="C1251" s="1207" t="s">
        <v>2612</v>
      </c>
      <c r="D1251" s="1207" t="s">
        <v>991</v>
      </c>
      <c r="E1251" s="1208">
        <v>0</v>
      </c>
      <c r="F1251" s="1209">
        <v>1.280070659133516E-8</v>
      </c>
      <c r="G1251" s="1210">
        <v>9.6031978128115481E-10</v>
      </c>
    </row>
    <row r="1252" spans="2:7">
      <c r="B1252" s="1207" t="s">
        <v>4347</v>
      </c>
      <c r="C1252" s="1207" t="s">
        <v>2445</v>
      </c>
      <c r="D1252" s="1207" t="s">
        <v>1000</v>
      </c>
      <c r="E1252" s="1208">
        <v>0</v>
      </c>
      <c r="F1252" s="1209">
        <v>1.2554434489466261E-8</v>
      </c>
      <c r="G1252" s="1210">
        <v>8.7231290151989484E-7</v>
      </c>
    </row>
    <row r="1253" spans="2:7">
      <c r="B1253" s="1207" t="s">
        <v>4337</v>
      </c>
      <c r="C1253" s="1207" t="s">
        <v>1389</v>
      </c>
      <c r="D1253" s="1207" t="s">
        <v>3431</v>
      </c>
      <c r="E1253" s="1208">
        <v>0</v>
      </c>
      <c r="F1253" s="1209">
        <v>1.2325998175976197E-8</v>
      </c>
      <c r="G1253" s="1210">
        <v>2.241131790294432E-6</v>
      </c>
    </row>
    <row r="1254" spans="2:7">
      <c r="B1254" s="1207" t="s">
        <v>4325</v>
      </c>
      <c r="C1254" s="1207" t="s">
        <v>2748</v>
      </c>
      <c r="D1254" s="1207" t="s">
        <v>3431</v>
      </c>
      <c r="E1254" s="1208">
        <v>0</v>
      </c>
      <c r="F1254" s="1209">
        <v>1.2248154657525635E-8</v>
      </c>
      <c r="G1254" s="1210">
        <v>5.7481808071271441E-7</v>
      </c>
    </row>
    <row r="1255" spans="2:7">
      <c r="B1255" s="1207" t="s">
        <v>3732</v>
      </c>
      <c r="C1255" s="1207" t="s">
        <v>2617</v>
      </c>
      <c r="D1255" s="1207" t="s">
        <v>3431</v>
      </c>
      <c r="E1255" s="1208">
        <v>0</v>
      </c>
      <c r="F1255" s="1209">
        <v>1.2248154657525635E-8</v>
      </c>
      <c r="G1255" s="1210">
        <v>5.7481808071271441E-7</v>
      </c>
    </row>
    <row r="1256" spans="2:7">
      <c r="B1256" s="1207" t="s">
        <v>4366</v>
      </c>
      <c r="C1256" s="1207" t="s">
        <v>2760</v>
      </c>
      <c r="D1256" s="1207" t="s">
        <v>991</v>
      </c>
      <c r="E1256" s="1208">
        <v>0</v>
      </c>
      <c r="F1256" s="1209">
        <v>1.1988244667538415E-8</v>
      </c>
      <c r="G1256" s="1210">
        <v>2.9985223324893856E-7</v>
      </c>
    </row>
    <row r="1257" spans="2:7">
      <c r="B1257" s="1207" t="s">
        <v>3818</v>
      </c>
      <c r="C1257" s="1207" t="s">
        <v>2147</v>
      </c>
      <c r="D1257" s="1207" t="s">
        <v>991</v>
      </c>
      <c r="E1257" s="1208">
        <v>0</v>
      </c>
      <c r="F1257" s="1209">
        <v>1.1919450224473778E-8</v>
      </c>
      <c r="G1257" s="1210">
        <v>1.090234224846566E-7</v>
      </c>
    </row>
    <row r="1258" spans="2:7">
      <c r="B1258" s="1207" t="s">
        <v>4218</v>
      </c>
      <c r="C1258" s="1207" t="s">
        <v>2370</v>
      </c>
      <c r="D1258" s="1207" t="s">
        <v>3431</v>
      </c>
      <c r="E1258" s="1208">
        <v>0</v>
      </c>
      <c r="F1258" s="1209">
        <v>1.189719214410963E-8</v>
      </c>
      <c r="G1258" s="1210">
        <v>3.1706906214359715E-5</v>
      </c>
    </row>
    <row r="1259" spans="2:7">
      <c r="B1259" s="1207" t="s">
        <v>4155</v>
      </c>
      <c r="C1259" s="1207" t="s">
        <v>2329</v>
      </c>
      <c r="D1259" s="1207" t="s">
        <v>991</v>
      </c>
      <c r="E1259" s="1208">
        <v>0</v>
      </c>
      <c r="F1259" s="1209">
        <v>1.178442736994069E-8</v>
      </c>
      <c r="G1259" s="1210">
        <v>3.4735531784475475E-8</v>
      </c>
    </row>
    <row r="1260" spans="2:7">
      <c r="B1260" s="1207" t="s">
        <v>3778</v>
      </c>
      <c r="C1260" s="1207" t="s">
        <v>2730</v>
      </c>
      <c r="D1260" s="1207" t="s">
        <v>3431</v>
      </c>
      <c r="E1260" s="1208">
        <v>0</v>
      </c>
      <c r="F1260" s="1209">
        <v>1.1560741682161493E-8</v>
      </c>
      <c r="G1260" s="1210">
        <v>1.9840712386993522E-7</v>
      </c>
    </row>
    <row r="1261" spans="2:7">
      <c r="B1261" s="1207" t="s">
        <v>4253</v>
      </c>
      <c r="C1261" s="1207" t="s">
        <v>2733</v>
      </c>
      <c r="D1261" s="1207" t="s">
        <v>991</v>
      </c>
      <c r="E1261" s="1208">
        <v>0</v>
      </c>
      <c r="F1261" s="1209">
        <v>1.1558112306064444E-8</v>
      </c>
      <c r="G1261" s="1210">
        <v>9.66251759530396E-11</v>
      </c>
    </row>
    <row r="1262" spans="2:7">
      <c r="B1262" s="1207" t="s">
        <v>3927</v>
      </c>
      <c r="C1262" s="1207" t="s">
        <v>2195</v>
      </c>
      <c r="D1262" s="1207" t="s">
        <v>3431</v>
      </c>
      <c r="E1262" s="1208">
        <v>0</v>
      </c>
      <c r="F1262" s="1209">
        <v>1.147141113915444E-8</v>
      </c>
      <c r="G1262" s="1210">
        <v>6.1415812384408659E-6</v>
      </c>
    </row>
    <row r="1263" spans="2:7">
      <c r="B1263" s="1207" t="s">
        <v>3972</v>
      </c>
      <c r="C1263" s="1207" t="s">
        <v>2229</v>
      </c>
      <c r="D1263" s="1207" t="s">
        <v>1000</v>
      </c>
      <c r="E1263" s="1208">
        <v>0</v>
      </c>
      <c r="F1263" s="1209">
        <v>1.0976401388770324E-8</v>
      </c>
      <c r="G1263" s="1210">
        <v>7.1748522500309192E-6</v>
      </c>
    </row>
    <row r="1264" spans="2:7">
      <c r="B1264" s="1207" t="s">
        <v>4305</v>
      </c>
      <c r="C1264" s="1207" t="s">
        <v>2422</v>
      </c>
      <c r="D1264" s="1207" t="s">
        <v>3431</v>
      </c>
      <c r="E1264" s="1208">
        <v>0</v>
      </c>
      <c r="F1264" s="1209">
        <v>1.094863211849864E-8</v>
      </c>
      <c r="G1264" s="1210">
        <v>2.5904729167211053E-7</v>
      </c>
    </row>
    <row r="1265" spans="2:7">
      <c r="B1265" s="1207" t="s">
        <v>3794</v>
      </c>
      <c r="C1265" s="1207" t="s">
        <v>2134</v>
      </c>
      <c r="D1265" s="1207" t="s">
        <v>991</v>
      </c>
      <c r="E1265" s="1208">
        <v>0</v>
      </c>
      <c r="F1265" s="1209">
        <v>1.0892621046298135E-8</v>
      </c>
      <c r="G1265" s="1210">
        <v>1.4802850967483061E-6</v>
      </c>
    </row>
    <row r="1266" spans="2:7">
      <c r="B1266" s="1207" t="s">
        <v>4002</v>
      </c>
      <c r="C1266" s="1207" t="s">
        <v>2254</v>
      </c>
      <c r="D1266" s="1207" t="s">
        <v>1000</v>
      </c>
      <c r="E1266" s="1208">
        <v>2.3457845476901746E-7</v>
      </c>
      <c r="F1266" s="1209">
        <v>1.0758681312006927E-8</v>
      </c>
      <c r="G1266" s="1210">
        <v>5.1229288847748403E-9</v>
      </c>
    </row>
    <row r="1267" spans="2:7">
      <c r="B1267" s="1207" t="s">
        <v>4035</v>
      </c>
      <c r="C1267" s="1207" t="s">
        <v>2677</v>
      </c>
      <c r="D1267" s="1207" t="s">
        <v>991</v>
      </c>
      <c r="E1267" s="1208">
        <v>0</v>
      </c>
      <c r="F1267" s="1209">
        <v>1.0679008136355051E-8</v>
      </c>
      <c r="G1267" s="1210">
        <v>1.5242233509924906E-7</v>
      </c>
    </row>
    <row r="1268" spans="2:7">
      <c r="B1268" s="1207" t="s">
        <v>3600</v>
      </c>
      <c r="C1268" s="1207" t="s">
        <v>2615</v>
      </c>
      <c r="D1268" s="1207" t="s">
        <v>991</v>
      </c>
      <c r="E1268" s="1208">
        <v>0</v>
      </c>
      <c r="F1268" s="1209">
        <v>1.0547961194240474E-8</v>
      </c>
      <c r="G1268" s="1210">
        <v>3.1337777484925344E-10</v>
      </c>
    </row>
    <row r="1269" spans="2:7">
      <c r="B1269" s="1207" t="s">
        <v>4214</v>
      </c>
      <c r="C1269" s="1207" t="s">
        <v>2366</v>
      </c>
      <c r="D1269" s="1207" t="s">
        <v>3431</v>
      </c>
      <c r="E1269" s="1208">
        <v>0</v>
      </c>
      <c r="F1269" s="1209">
        <v>1.0462474891551902E-8</v>
      </c>
      <c r="G1269" s="1210">
        <v>2.6160891316711901E-6</v>
      </c>
    </row>
    <row r="1270" spans="2:7">
      <c r="B1270" s="1207" t="s">
        <v>4276</v>
      </c>
      <c r="C1270" s="1207" t="s">
        <v>2404</v>
      </c>
      <c r="D1270" s="1207" t="s">
        <v>1000</v>
      </c>
      <c r="E1270" s="1208">
        <v>0</v>
      </c>
      <c r="F1270" s="1209">
        <v>1.0459788642526778E-8</v>
      </c>
      <c r="G1270" s="1210">
        <v>4.6982900691375971E-8</v>
      </c>
    </row>
    <row r="1271" spans="2:7">
      <c r="B1271" s="1207" t="s">
        <v>4057</v>
      </c>
      <c r="C1271" s="1207" t="s">
        <v>2688</v>
      </c>
      <c r="D1271" s="1207" t="s">
        <v>991</v>
      </c>
      <c r="E1271" s="1208">
        <v>0</v>
      </c>
      <c r="F1271" s="1209">
        <v>1.0374574689186657E-8</v>
      </c>
      <c r="G1271" s="1210">
        <v>5.6162409524555379E-7</v>
      </c>
    </row>
    <row r="1272" spans="2:7">
      <c r="B1272" s="1207" t="s">
        <v>4408</v>
      </c>
      <c r="C1272" s="1207" t="s">
        <v>2475</v>
      </c>
      <c r="D1272" s="1207" t="s">
        <v>1000</v>
      </c>
      <c r="E1272" s="1208">
        <v>0</v>
      </c>
      <c r="F1272" s="1209">
        <v>1.0338158348658103E-8</v>
      </c>
      <c r="G1272" s="1210">
        <v>3.2775866455540988E-8</v>
      </c>
    </row>
    <row r="1273" spans="2:7">
      <c r="B1273" s="1207" t="s">
        <v>4308</v>
      </c>
      <c r="C1273" s="1207" t="s">
        <v>2425</v>
      </c>
      <c r="D1273" s="1207" t="s">
        <v>1000</v>
      </c>
      <c r="E1273" s="1208">
        <v>0</v>
      </c>
      <c r="F1273" s="1209">
        <v>1.0314478913910835E-8</v>
      </c>
      <c r="G1273" s="1210">
        <v>2.1702611640848341E-7</v>
      </c>
    </row>
    <row r="1274" spans="2:7">
      <c r="B1274" s="1207" t="s">
        <v>4151</v>
      </c>
      <c r="C1274" s="1207" t="s">
        <v>2481</v>
      </c>
      <c r="D1274" s="1207" t="s">
        <v>3431</v>
      </c>
      <c r="E1274" s="1208">
        <v>2.7567406766742252E-8</v>
      </c>
      <c r="F1274" s="1209">
        <v>1.0090548552832008E-8</v>
      </c>
      <c r="G1274" s="1210">
        <v>4.6290007535130459E-6</v>
      </c>
    </row>
    <row r="1275" spans="2:7">
      <c r="B1275" s="1207" t="s">
        <v>4400</v>
      </c>
      <c r="C1275" s="1207" t="s">
        <v>2472</v>
      </c>
      <c r="D1275" s="1207" t="s">
        <v>3431</v>
      </c>
      <c r="E1275" s="1208">
        <v>0</v>
      </c>
      <c r="F1275" s="1209">
        <v>1.0038422113556589E-8</v>
      </c>
      <c r="G1275" s="1210">
        <v>1.271718355057894E-7</v>
      </c>
    </row>
    <row r="1276" spans="2:7">
      <c r="B1276" s="1207" t="s">
        <v>3778</v>
      </c>
      <c r="C1276" s="1207" t="s">
        <v>2730</v>
      </c>
      <c r="D1276" s="1207" t="s">
        <v>1000</v>
      </c>
      <c r="E1276" s="1208">
        <v>0</v>
      </c>
      <c r="F1276" s="1209">
        <v>9.9962324218753243E-9</v>
      </c>
      <c r="G1276" s="1210">
        <v>1.0597026894274993E-6</v>
      </c>
    </row>
    <row r="1277" spans="2:7">
      <c r="B1277" s="1207" t="s">
        <v>3811</v>
      </c>
      <c r="C1277" s="1207" t="s">
        <v>2143</v>
      </c>
      <c r="D1277" s="1207" t="s">
        <v>991</v>
      </c>
      <c r="E1277" s="1208">
        <v>0</v>
      </c>
      <c r="F1277" s="1209">
        <v>9.8073116364665731E-9</v>
      </c>
      <c r="G1277" s="1210">
        <v>3.0072573830380806E-6</v>
      </c>
    </row>
    <row r="1278" spans="2:7">
      <c r="B1278" s="1207" t="s">
        <v>3778</v>
      </c>
      <c r="C1278" s="1207" t="s">
        <v>2728</v>
      </c>
      <c r="D1278" s="1207" t="s">
        <v>3431</v>
      </c>
      <c r="E1278" s="1208">
        <v>0</v>
      </c>
      <c r="F1278" s="1209">
        <v>9.4048847094937605E-9</v>
      </c>
      <c r="G1278" s="1210">
        <v>2.2174652058176657E-7</v>
      </c>
    </row>
    <row r="1279" spans="2:7">
      <c r="B1279" s="1207" t="s">
        <v>4252</v>
      </c>
      <c r="C1279" s="1207" t="s">
        <v>2390</v>
      </c>
      <c r="D1279" s="1207" t="s">
        <v>991</v>
      </c>
      <c r="E1279" s="1208">
        <v>0</v>
      </c>
      <c r="F1279" s="1209">
        <v>9.3113446733714436E-9</v>
      </c>
      <c r="G1279" s="1210">
        <v>3.3389444916057087E-6</v>
      </c>
    </row>
    <row r="1280" spans="2:7">
      <c r="B1280" s="1207" t="s">
        <v>3778</v>
      </c>
      <c r="C1280" s="1207" t="s">
        <v>2150</v>
      </c>
      <c r="D1280" s="1207" t="s">
        <v>1000</v>
      </c>
      <c r="E1280" s="1208">
        <v>5.474593221777199E-8</v>
      </c>
      <c r="F1280" s="1209">
        <v>9.1786555581643397E-9</v>
      </c>
      <c r="G1280" s="1210">
        <v>3.5604782455143953E-6</v>
      </c>
    </row>
    <row r="1281" spans="2:7">
      <c r="B1281" s="1207" t="s">
        <v>3918</v>
      </c>
      <c r="C1281" s="1207" t="s">
        <v>2189</v>
      </c>
      <c r="D1281" s="1207" t="s">
        <v>991</v>
      </c>
      <c r="E1281" s="1208">
        <v>0</v>
      </c>
      <c r="F1281" s="1209">
        <v>9.0551113191382129E-9</v>
      </c>
      <c r="G1281" s="1210">
        <v>1.1054226639086268E-7</v>
      </c>
    </row>
    <row r="1282" spans="2:7">
      <c r="B1282" s="1207" t="s">
        <v>3839</v>
      </c>
      <c r="C1282" s="1207" t="s">
        <v>2158</v>
      </c>
      <c r="D1282" s="1207" t="s">
        <v>1000</v>
      </c>
      <c r="E1282" s="1208">
        <v>0</v>
      </c>
      <c r="F1282" s="1209">
        <v>9.0274515835124445E-9</v>
      </c>
      <c r="G1282" s="1210">
        <v>6.5706956645965916E-4</v>
      </c>
    </row>
    <row r="1283" spans="2:7">
      <c r="B1283" s="1207" t="s">
        <v>4093</v>
      </c>
      <c r="C1283" s="1207" t="s">
        <v>2297</v>
      </c>
      <c r="D1283" s="1207" t="s">
        <v>991</v>
      </c>
      <c r="E1283" s="1208">
        <v>0</v>
      </c>
      <c r="F1283" s="1209">
        <v>8.487236299863685E-9</v>
      </c>
      <c r="G1283" s="1210">
        <v>1.5421515721913594E-7</v>
      </c>
    </row>
    <row r="1284" spans="2:7">
      <c r="B1284" s="1207" t="s">
        <v>4104</v>
      </c>
      <c r="C1284" s="1207" t="s">
        <v>2299</v>
      </c>
      <c r="D1284" s="1207" t="s">
        <v>991</v>
      </c>
      <c r="E1284" s="1208">
        <v>0</v>
      </c>
      <c r="F1284" s="1209">
        <v>8.4059996028887438E-9</v>
      </c>
      <c r="G1284" s="1210">
        <v>1.6369390265276731E-8</v>
      </c>
    </row>
    <row r="1285" spans="2:7">
      <c r="B1285" s="1207" t="s">
        <v>3765</v>
      </c>
      <c r="C1285" s="1207" t="s">
        <v>2121</v>
      </c>
      <c r="D1285" s="1207" t="s">
        <v>1000</v>
      </c>
      <c r="E1285" s="1208">
        <v>0</v>
      </c>
      <c r="F1285" s="1209">
        <v>8.2980957573691924E-9</v>
      </c>
      <c r="G1285" s="1210">
        <v>1.4463145892669207E-5</v>
      </c>
    </row>
    <row r="1286" spans="2:7">
      <c r="B1286" s="1207" t="s">
        <v>3851</v>
      </c>
      <c r="C1286" s="1207" t="s">
        <v>2161</v>
      </c>
      <c r="D1286" s="1207" t="s">
        <v>1000</v>
      </c>
      <c r="E1286" s="1208">
        <v>0</v>
      </c>
      <c r="F1286" s="1209">
        <v>8.0464472577015933E-9</v>
      </c>
      <c r="G1286" s="1210">
        <v>1.5292099898836457E-7</v>
      </c>
    </row>
    <row r="1287" spans="2:7">
      <c r="B1287" s="1207" t="s">
        <v>3810</v>
      </c>
      <c r="C1287" s="1207" t="s">
        <v>2142</v>
      </c>
      <c r="D1287" s="1207" t="s">
        <v>3431</v>
      </c>
      <c r="E1287" s="1208">
        <v>0</v>
      </c>
      <c r="F1287" s="1209">
        <v>8.045444591857922E-9</v>
      </c>
      <c r="G1287" s="1210">
        <v>5.1851016553924581E-5</v>
      </c>
    </row>
    <row r="1288" spans="2:7">
      <c r="B1288" s="1207" t="s">
        <v>3997</v>
      </c>
      <c r="C1288" s="1207" t="s">
        <v>2249</v>
      </c>
      <c r="D1288" s="1207" t="s">
        <v>1000</v>
      </c>
      <c r="E1288" s="1208">
        <v>0</v>
      </c>
      <c r="F1288" s="1209">
        <v>8.032289194231871E-9</v>
      </c>
      <c r="G1288" s="1210">
        <v>5.7397729259650463E-6</v>
      </c>
    </row>
    <row r="1289" spans="2:7">
      <c r="B1289" s="1207" t="s">
        <v>4117</v>
      </c>
      <c r="C1289" s="1207" t="s">
        <v>2303</v>
      </c>
      <c r="D1289" s="1207" t="s">
        <v>1000</v>
      </c>
      <c r="E1289" s="1208">
        <v>0</v>
      </c>
      <c r="F1289" s="1209">
        <v>8.0064230863648721E-9</v>
      </c>
      <c r="G1289" s="1210">
        <v>4.19763535721864E-5</v>
      </c>
    </row>
    <row r="1290" spans="2:7">
      <c r="B1290" s="1207" t="s">
        <v>3928</v>
      </c>
      <c r="C1290" s="1207" t="s">
        <v>2196</v>
      </c>
      <c r="D1290" s="1207" t="s">
        <v>3431</v>
      </c>
      <c r="E1290" s="1208">
        <v>0</v>
      </c>
      <c r="F1290" s="1209">
        <v>7.9093939629987485E-9</v>
      </c>
      <c r="G1290" s="1210">
        <v>1.3945799420633462E-6</v>
      </c>
    </row>
    <row r="1291" spans="2:7">
      <c r="B1291" s="1207" t="s">
        <v>3901</v>
      </c>
      <c r="C1291" s="1207" t="s">
        <v>325</v>
      </c>
      <c r="D1291" s="1207" t="s">
        <v>1000</v>
      </c>
      <c r="E1291" s="1208">
        <v>0</v>
      </c>
      <c r="F1291" s="1209">
        <v>7.7711116897794653E-9</v>
      </c>
      <c r="G1291" s="1210">
        <v>2.6673515676161079E-3</v>
      </c>
    </row>
    <row r="1292" spans="2:7">
      <c r="B1292" s="1207" t="s">
        <v>3794</v>
      </c>
      <c r="C1292" s="1207" t="s">
        <v>2134</v>
      </c>
      <c r="D1292" s="1207" t="s">
        <v>3431</v>
      </c>
      <c r="E1292" s="1208">
        <v>0</v>
      </c>
      <c r="F1292" s="1209">
        <v>7.7571132243117689E-9</v>
      </c>
      <c r="G1292" s="1210">
        <v>5.3640857184078541E-6</v>
      </c>
    </row>
    <row r="1293" spans="2:7">
      <c r="B1293" s="1207" t="s">
        <v>4266</v>
      </c>
      <c r="C1293" s="1207" t="s">
        <v>2399</v>
      </c>
      <c r="D1293" s="1207" t="s">
        <v>3431</v>
      </c>
      <c r="E1293" s="1208">
        <v>0</v>
      </c>
      <c r="F1293" s="1209">
        <v>7.7044284476657451E-9</v>
      </c>
      <c r="G1293" s="1210">
        <v>4.9306405014373875E-4</v>
      </c>
    </row>
    <row r="1294" spans="2:7">
      <c r="B1294" s="1207" t="s">
        <v>4106</v>
      </c>
      <c r="C1294" s="1207" t="s">
        <v>2300</v>
      </c>
      <c r="D1294" s="1207" t="s">
        <v>3431</v>
      </c>
      <c r="E1294" s="1208">
        <v>0</v>
      </c>
      <c r="F1294" s="1209">
        <v>7.5188981329619943E-9</v>
      </c>
      <c r="G1294" s="1210">
        <v>7.7407690869449874E-8</v>
      </c>
    </row>
    <row r="1295" spans="2:7">
      <c r="B1295" s="1207" t="s">
        <v>4027</v>
      </c>
      <c r="C1295" s="1207" t="s">
        <v>2263</v>
      </c>
      <c r="D1295" s="1207" t="s">
        <v>3431</v>
      </c>
      <c r="E1295" s="1208">
        <v>0</v>
      </c>
      <c r="F1295" s="1209">
        <v>7.5144762812574157E-9</v>
      </c>
      <c r="G1295" s="1210">
        <v>2.5565021933137523E-4</v>
      </c>
    </row>
    <row r="1296" spans="2:7">
      <c r="B1296" s="1207" t="s">
        <v>4285</v>
      </c>
      <c r="C1296" s="1207" t="s">
        <v>2409</v>
      </c>
      <c r="D1296" s="1207" t="s">
        <v>991</v>
      </c>
      <c r="E1296" s="1208">
        <v>0</v>
      </c>
      <c r="F1296" s="1209">
        <v>7.5101286925624307E-9</v>
      </c>
      <c r="G1296" s="1210">
        <v>1.347478823447732E-8</v>
      </c>
    </row>
    <row r="1297" spans="2:7">
      <c r="B1297" s="1207" t="s">
        <v>4374</v>
      </c>
      <c r="C1297" s="1207" t="s">
        <v>2461</v>
      </c>
      <c r="D1297" s="1207" t="s">
        <v>1000</v>
      </c>
      <c r="E1297" s="1208">
        <v>0</v>
      </c>
      <c r="F1297" s="1209">
        <v>7.4843396663346029E-9</v>
      </c>
      <c r="G1297" s="1210">
        <v>7.2933398173702293E-4</v>
      </c>
    </row>
    <row r="1298" spans="2:7">
      <c r="B1298" s="1207" t="s">
        <v>3809</v>
      </c>
      <c r="C1298" s="1207" t="s">
        <v>2141</v>
      </c>
      <c r="D1298" s="1207" t="s">
        <v>3431</v>
      </c>
      <c r="E1298" s="1208">
        <v>0</v>
      </c>
      <c r="F1298" s="1209">
        <v>7.2895761877517621E-9</v>
      </c>
      <c r="G1298" s="1210">
        <v>4.4581307245794906E-5</v>
      </c>
    </row>
    <row r="1299" spans="2:7">
      <c r="B1299" s="1207" t="s">
        <v>4342</v>
      </c>
      <c r="C1299" s="1207" t="s">
        <v>2440</v>
      </c>
      <c r="D1299" s="1207" t="s">
        <v>1000</v>
      </c>
      <c r="E1299" s="1208">
        <v>0</v>
      </c>
      <c r="F1299" s="1209">
        <v>7.2792221697341371E-9</v>
      </c>
      <c r="G1299" s="1210">
        <v>1.1046525939660555E-6</v>
      </c>
    </row>
    <row r="1300" spans="2:7">
      <c r="B1300" s="1207" t="s">
        <v>4152</v>
      </c>
      <c r="C1300" s="1207" t="s">
        <v>2156</v>
      </c>
      <c r="D1300" s="1207" t="s">
        <v>3431</v>
      </c>
      <c r="E1300" s="1208">
        <v>8.4828666914470925E-9</v>
      </c>
      <c r="F1300" s="1209">
        <v>7.2148078897513352E-9</v>
      </c>
      <c r="G1300" s="1210">
        <v>3.2989168421385252E-6</v>
      </c>
    </row>
    <row r="1301" spans="2:7">
      <c r="B1301" s="1207" t="s">
        <v>3933</v>
      </c>
      <c r="C1301" s="1207" t="s">
        <v>2200</v>
      </c>
      <c r="D1301" s="1207" t="s">
        <v>991</v>
      </c>
      <c r="E1301" s="1208">
        <v>0</v>
      </c>
      <c r="F1301" s="1209">
        <v>7.1617986634419863E-9</v>
      </c>
      <c r="G1301" s="1210">
        <v>2.0929726533680683E-7</v>
      </c>
    </row>
    <row r="1302" spans="2:7">
      <c r="B1302" s="1207" t="s">
        <v>3951</v>
      </c>
      <c r="C1302" s="1207" t="s">
        <v>2215</v>
      </c>
      <c r="D1302" s="1207" t="s">
        <v>3431</v>
      </c>
      <c r="E1302" s="1208">
        <v>0</v>
      </c>
      <c r="F1302" s="1209">
        <v>7.101688834757517E-9</v>
      </c>
      <c r="G1302" s="1210">
        <v>4.5184456917418633E-6</v>
      </c>
    </row>
    <row r="1303" spans="2:7">
      <c r="B1303" s="1207" t="s">
        <v>3921</v>
      </c>
      <c r="C1303" s="1207" t="s">
        <v>2192</v>
      </c>
      <c r="D1303" s="1207" t="s">
        <v>1000</v>
      </c>
      <c r="E1303" s="1208">
        <v>0</v>
      </c>
      <c r="F1303" s="1209">
        <v>6.8682023098966823E-9</v>
      </c>
      <c r="G1303" s="1210">
        <v>5.6669755904485397E-9</v>
      </c>
    </row>
    <row r="1304" spans="2:7">
      <c r="B1304" s="1207" t="s">
        <v>3875</v>
      </c>
      <c r="C1304" s="1207" t="s">
        <v>2173</v>
      </c>
      <c r="D1304" s="1207" t="s">
        <v>1000</v>
      </c>
      <c r="E1304" s="1208">
        <v>0</v>
      </c>
      <c r="F1304" s="1209">
        <v>6.8551522474906837E-9</v>
      </c>
      <c r="G1304" s="1210">
        <v>1.8855692914041905E-7</v>
      </c>
    </row>
    <row r="1305" spans="2:7">
      <c r="B1305" s="1207" t="s">
        <v>4253</v>
      </c>
      <c r="C1305" s="1207" t="s">
        <v>2733</v>
      </c>
      <c r="D1305" s="1207" t="s">
        <v>1000</v>
      </c>
      <c r="E1305" s="1208">
        <v>0</v>
      </c>
      <c r="F1305" s="1209">
        <v>6.8370065371620608E-9</v>
      </c>
      <c r="G1305" s="1210">
        <v>7.5245929151493549E-7</v>
      </c>
    </row>
    <row r="1306" spans="2:7">
      <c r="B1306" s="1207" t="s">
        <v>3778</v>
      </c>
      <c r="C1306" s="1207" t="s">
        <v>2728</v>
      </c>
      <c r="D1306" s="1207" t="s">
        <v>1000</v>
      </c>
      <c r="E1306" s="1208">
        <v>0</v>
      </c>
      <c r="F1306" s="1209">
        <v>6.5722143685477556E-9</v>
      </c>
      <c r="G1306" s="1210">
        <v>1.095767891069523E-6</v>
      </c>
    </row>
    <row r="1307" spans="2:7">
      <c r="B1307" s="1207" t="s">
        <v>4387</v>
      </c>
      <c r="C1307" s="1207" t="s">
        <v>2467</v>
      </c>
      <c r="D1307" s="1207" t="s">
        <v>3431</v>
      </c>
      <c r="E1307" s="1208">
        <v>0</v>
      </c>
      <c r="F1307" s="1209">
        <v>6.2297005260886386E-9</v>
      </c>
      <c r="G1307" s="1210">
        <v>5.5612308576479071E-11</v>
      </c>
    </row>
    <row r="1308" spans="2:7">
      <c r="B1308" s="1207" t="s">
        <v>3822</v>
      </c>
      <c r="C1308" s="1207" t="s">
        <v>2151</v>
      </c>
      <c r="D1308" s="1207" t="s">
        <v>3431</v>
      </c>
      <c r="E1308" s="1208">
        <v>0</v>
      </c>
      <c r="F1308" s="1209">
        <v>5.9416473630616646E-9</v>
      </c>
      <c r="G1308" s="1210">
        <v>1.4087216524534093E-8</v>
      </c>
    </row>
    <row r="1309" spans="2:7">
      <c r="B1309" s="1207" t="s">
        <v>4042</v>
      </c>
      <c r="C1309" s="1207" t="s">
        <v>2271</v>
      </c>
      <c r="D1309" s="1207" t="s">
        <v>1000</v>
      </c>
      <c r="E1309" s="1208">
        <v>0</v>
      </c>
      <c r="F1309" s="1209">
        <v>5.8019916904413559E-9</v>
      </c>
      <c r="G1309" s="1210">
        <v>3.4838215658296144E-4</v>
      </c>
    </row>
    <row r="1310" spans="2:7">
      <c r="B1310" s="1207" t="s">
        <v>4011</v>
      </c>
      <c r="C1310" s="1207" t="s">
        <v>2666</v>
      </c>
      <c r="D1310" s="1207" t="s">
        <v>1000</v>
      </c>
      <c r="E1310" s="1208">
        <v>0</v>
      </c>
      <c r="F1310" s="1209">
        <v>5.6994706291814188E-9</v>
      </c>
      <c r="G1310" s="1210">
        <v>6.0614488866387228E-6</v>
      </c>
    </row>
    <row r="1311" spans="2:7">
      <c r="B1311" s="1207" t="s">
        <v>3812</v>
      </c>
      <c r="C1311" s="1207" t="s">
        <v>2144</v>
      </c>
      <c r="D1311" s="1207" t="s">
        <v>3431</v>
      </c>
      <c r="E1311" s="1208">
        <v>0</v>
      </c>
      <c r="F1311" s="1209">
        <v>5.6664764359616661E-9</v>
      </c>
      <c r="G1311" s="1210">
        <v>1.0848077383642802E-10</v>
      </c>
    </row>
    <row r="1312" spans="2:7">
      <c r="B1312" s="1207" t="s">
        <v>4093</v>
      </c>
      <c r="C1312" s="1207" t="s">
        <v>2297</v>
      </c>
      <c r="D1312" s="1207" t="s">
        <v>3431</v>
      </c>
      <c r="E1312" s="1208">
        <v>0</v>
      </c>
      <c r="F1312" s="1209">
        <v>5.6506078706640482E-9</v>
      </c>
      <c r="G1312" s="1210">
        <v>7.3269932426441211E-8</v>
      </c>
    </row>
    <row r="1313" spans="2:7">
      <c r="B1313" s="1207" t="s">
        <v>4265</v>
      </c>
      <c r="C1313" s="1207" t="s">
        <v>2398</v>
      </c>
      <c r="D1313" s="1207" t="s">
        <v>1000</v>
      </c>
      <c r="E1313" s="1208">
        <v>0</v>
      </c>
      <c r="F1313" s="1209">
        <v>5.551737103873693E-9</v>
      </c>
      <c r="G1313" s="1210">
        <v>5.8350294269948832E-6</v>
      </c>
    </row>
    <row r="1314" spans="2:7">
      <c r="B1314" s="1207" t="s">
        <v>4362</v>
      </c>
      <c r="C1314" s="1207" t="s">
        <v>2453</v>
      </c>
      <c r="D1314" s="1207" t="s">
        <v>1000</v>
      </c>
      <c r="E1314" s="1208">
        <v>0</v>
      </c>
      <c r="F1314" s="1209">
        <v>5.4185521323403879E-9</v>
      </c>
      <c r="G1314" s="1210">
        <v>4.7403930032818025E-6</v>
      </c>
    </row>
    <row r="1315" spans="2:7">
      <c r="B1315" s="1207" t="s">
        <v>3760</v>
      </c>
      <c r="C1315" s="1207" t="s">
        <v>2118</v>
      </c>
      <c r="D1315" s="1207" t="s">
        <v>1000</v>
      </c>
      <c r="E1315" s="1208">
        <v>0</v>
      </c>
      <c r="F1315" s="1209">
        <v>5.3739044548577852E-9</v>
      </c>
      <c r="G1315" s="1210">
        <v>1.6672342548618461E-6</v>
      </c>
    </row>
    <row r="1316" spans="2:7">
      <c r="B1316" s="1207" t="s">
        <v>4393</v>
      </c>
      <c r="C1316" s="1207" t="s">
        <v>2468</v>
      </c>
      <c r="D1316" s="1207" t="s">
        <v>1000</v>
      </c>
      <c r="E1316" s="1208">
        <v>0</v>
      </c>
      <c r="F1316" s="1209">
        <v>5.2922417955698999E-9</v>
      </c>
      <c r="G1316" s="1210">
        <v>3.9589856181149413E-4</v>
      </c>
    </row>
    <row r="1317" spans="2:7">
      <c r="B1317" s="1207" t="s">
        <v>4400</v>
      </c>
      <c r="C1317" s="1207" t="s">
        <v>2472</v>
      </c>
      <c r="D1317" s="1207" t="s">
        <v>1000</v>
      </c>
      <c r="E1317" s="1208">
        <v>0</v>
      </c>
      <c r="F1317" s="1209">
        <v>5.2873106406160928E-9</v>
      </c>
      <c r="G1317" s="1210">
        <v>1.1961204289993012E-7</v>
      </c>
    </row>
    <row r="1318" spans="2:7">
      <c r="B1318" s="1207" t="s">
        <v>3789</v>
      </c>
      <c r="C1318" s="1207" t="s">
        <v>2625</v>
      </c>
      <c r="D1318" s="1207" t="s">
        <v>3431</v>
      </c>
      <c r="E1318" s="1208">
        <v>0</v>
      </c>
      <c r="F1318" s="1209">
        <v>5.2680225147523892E-9</v>
      </c>
      <c r="G1318" s="1210">
        <v>1.5031004044530302E-7</v>
      </c>
    </row>
    <row r="1319" spans="2:7">
      <c r="B1319" s="1207" t="s">
        <v>3834</v>
      </c>
      <c r="C1319" s="1207" t="s">
        <v>2074</v>
      </c>
      <c r="D1319" s="1207" t="s">
        <v>1000</v>
      </c>
      <c r="E1319" s="1208">
        <v>3.6380122152629238E-7</v>
      </c>
      <c r="F1319" s="1209">
        <v>5.0458443889149015E-9</v>
      </c>
      <c r="G1319" s="1210">
        <v>5.016030987690449E-9</v>
      </c>
    </row>
    <row r="1320" spans="2:7">
      <c r="B1320" s="1207" t="s">
        <v>4331</v>
      </c>
      <c r="C1320" s="1207" t="s">
        <v>365</v>
      </c>
      <c r="D1320" s="1207" t="s">
        <v>1000</v>
      </c>
      <c r="E1320" s="1208">
        <v>0</v>
      </c>
      <c r="F1320" s="1209">
        <v>4.7443025613097657E-9</v>
      </c>
      <c r="G1320" s="1210">
        <v>3.0977818313165264E-3</v>
      </c>
    </row>
    <row r="1321" spans="2:7">
      <c r="B1321" s="1207" t="s">
        <v>4310</v>
      </c>
      <c r="C1321" s="1207" t="s">
        <v>2427</v>
      </c>
      <c r="D1321" s="1207" t="s">
        <v>991</v>
      </c>
      <c r="E1321" s="1208">
        <v>0</v>
      </c>
      <c r="F1321" s="1209">
        <v>4.7138614431014971E-9</v>
      </c>
      <c r="G1321" s="1210">
        <v>5.4137469790327317E-6</v>
      </c>
    </row>
    <row r="1322" spans="2:7">
      <c r="B1322" s="1207" t="s">
        <v>4325</v>
      </c>
      <c r="C1322" s="1207" t="s">
        <v>2748</v>
      </c>
      <c r="D1322" s="1207" t="s">
        <v>1000</v>
      </c>
      <c r="E1322" s="1208">
        <v>0</v>
      </c>
      <c r="F1322" s="1209">
        <v>4.6591735105277945E-9</v>
      </c>
      <c r="G1322" s="1210">
        <v>5.395633041742944E-6</v>
      </c>
    </row>
    <row r="1323" spans="2:7">
      <c r="B1323" s="1207" t="s">
        <v>3732</v>
      </c>
      <c r="C1323" s="1207" t="s">
        <v>2617</v>
      </c>
      <c r="D1323" s="1207" t="s">
        <v>1000</v>
      </c>
      <c r="E1323" s="1208">
        <v>0</v>
      </c>
      <c r="F1323" s="1209">
        <v>4.6591735105277945E-9</v>
      </c>
      <c r="G1323" s="1210">
        <v>5.395633041742944E-6</v>
      </c>
    </row>
    <row r="1324" spans="2:7">
      <c r="B1324" s="1207" t="s">
        <v>3996</v>
      </c>
      <c r="C1324" s="1207" t="s">
        <v>2248</v>
      </c>
      <c r="D1324" s="1207" t="s">
        <v>1000</v>
      </c>
      <c r="E1324" s="1208">
        <v>0</v>
      </c>
      <c r="F1324" s="1209">
        <v>4.5647231789246243E-9</v>
      </c>
      <c r="G1324" s="1210">
        <v>2.2281233805388874E-8</v>
      </c>
    </row>
    <row r="1325" spans="2:7">
      <c r="B1325" s="1207" t="s">
        <v>4095</v>
      </c>
      <c r="C1325" s="1207" t="s">
        <v>2701</v>
      </c>
      <c r="D1325" s="1207" t="s">
        <v>991</v>
      </c>
      <c r="E1325" s="1208">
        <v>0</v>
      </c>
      <c r="F1325" s="1209">
        <v>4.5570118333544265E-9</v>
      </c>
      <c r="G1325" s="1210">
        <v>6.3086308709473637E-8</v>
      </c>
    </row>
    <row r="1326" spans="2:7">
      <c r="B1326" s="1207" t="s">
        <v>4384</v>
      </c>
      <c r="C1326" s="1207" t="s">
        <v>2465</v>
      </c>
      <c r="D1326" s="1207" t="s">
        <v>991</v>
      </c>
      <c r="E1326" s="1208">
        <v>0</v>
      </c>
      <c r="F1326" s="1209">
        <v>4.5256938049295856E-9</v>
      </c>
      <c r="G1326" s="1210">
        <v>1.9518592375125543E-7</v>
      </c>
    </row>
    <row r="1327" spans="2:7">
      <c r="B1327" s="1207" t="s">
        <v>4014</v>
      </c>
      <c r="C1327" s="1207" t="s">
        <v>2257</v>
      </c>
      <c r="D1327" s="1207" t="s">
        <v>3431</v>
      </c>
      <c r="E1327" s="1208">
        <v>0</v>
      </c>
      <c r="F1327" s="1209">
        <v>4.4871867566273263E-9</v>
      </c>
      <c r="G1327" s="1210">
        <v>6.7892388746970247E-8</v>
      </c>
    </row>
    <row r="1328" spans="2:7">
      <c r="B1328" s="1207" t="s">
        <v>4189</v>
      </c>
      <c r="C1328" s="1207" t="s">
        <v>2721</v>
      </c>
      <c r="D1328" s="1207" t="s">
        <v>3431</v>
      </c>
      <c r="E1328" s="1208">
        <v>0</v>
      </c>
      <c r="F1328" s="1209">
        <v>4.3674430034666661E-9</v>
      </c>
      <c r="G1328" s="1210">
        <v>1.5899090158450507E-6</v>
      </c>
    </row>
    <row r="1329" spans="2:7">
      <c r="B1329" s="1207" t="s">
        <v>3435</v>
      </c>
      <c r="C1329" s="1207" t="s">
        <v>2072</v>
      </c>
      <c r="D1329" s="1207" t="s">
        <v>3431</v>
      </c>
      <c r="E1329" s="1208">
        <v>0</v>
      </c>
      <c r="F1329" s="1209">
        <v>4.265326107742491E-9</v>
      </c>
      <c r="G1329" s="1210">
        <v>3.1644742128983921E-8</v>
      </c>
    </row>
    <row r="1330" spans="2:7">
      <c r="B1330" s="1207" t="s">
        <v>3948</v>
      </c>
      <c r="C1330" s="1207" t="s">
        <v>2214</v>
      </c>
      <c r="D1330" s="1207" t="s">
        <v>991</v>
      </c>
      <c r="E1330" s="1208">
        <v>0</v>
      </c>
      <c r="F1330" s="1209">
        <v>4.0642070252426636E-9</v>
      </c>
      <c r="G1330" s="1210">
        <v>9.1577269246151598E-7</v>
      </c>
    </row>
    <row r="1331" spans="2:7">
      <c r="B1331" s="1207" t="s">
        <v>4215</v>
      </c>
      <c r="C1331" s="1207" t="s">
        <v>2367</v>
      </c>
      <c r="D1331" s="1207" t="s">
        <v>991</v>
      </c>
      <c r="E1331" s="1208">
        <v>0</v>
      </c>
      <c r="F1331" s="1209">
        <v>4.0171489196909327E-9</v>
      </c>
      <c r="G1331" s="1210">
        <v>7.9372520656916132E-9</v>
      </c>
    </row>
    <row r="1332" spans="2:7">
      <c r="B1332" s="1207" t="s">
        <v>3994</v>
      </c>
      <c r="C1332" s="1207" t="s">
        <v>2246</v>
      </c>
      <c r="D1332" s="1207" t="s">
        <v>1000</v>
      </c>
      <c r="E1332" s="1208">
        <v>0</v>
      </c>
      <c r="F1332" s="1209">
        <v>3.9613399984347326E-9</v>
      </c>
      <c r="G1332" s="1210">
        <v>3.184825958667042E-7</v>
      </c>
    </row>
    <row r="1333" spans="2:7">
      <c r="B1333" s="1207" t="s">
        <v>3911</v>
      </c>
      <c r="C1333" s="1207" t="s">
        <v>2185</v>
      </c>
      <c r="D1333" s="1207" t="s">
        <v>3431</v>
      </c>
      <c r="E1333" s="1208">
        <v>0</v>
      </c>
      <c r="F1333" s="1209">
        <v>3.9474279671043188E-9</v>
      </c>
      <c r="G1333" s="1210">
        <v>2.2800745408940286E-8</v>
      </c>
    </row>
    <row r="1334" spans="2:7">
      <c r="B1334" s="1207" t="s">
        <v>4315</v>
      </c>
      <c r="C1334" s="1207" t="s">
        <v>2430</v>
      </c>
      <c r="D1334" s="1207" t="s">
        <v>991</v>
      </c>
      <c r="E1334" s="1208">
        <v>0</v>
      </c>
      <c r="F1334" s="1209">
        <v>3.938416182676271E-9</v>
      </c>
      <c r="G1334" s="1210">
        <v>6.7480116670574732E-8</v>
      </c>
    </row>
    <row r="1335" spans="2:7">
      <c r="B1335" s="1207" t="s">
        <v>4311</v>
      </c>
      <c r="C1335" s="1207" t="s">
        <v>2428</v>
      </c>
      <c r="D1335" s="1207" t="s">
        <v>3431</v>
      </c>
      <c r="E1335" s="1208">
        <v>0</v>
      </c>
      <c r="F1335" s="1209">
        <v>3.8486815579078E-9</v>
      </c>
      <c r="G1335" s="1210">
        <v>2.899491968370051E-7</v>
      </c>
    </row>
    <row r="1336" spans="2:7">
      <c r="B1336" s="1207" t="s">
        <v>4302</v>
      </c>
      <c r="C1336" s="1207" t="s">
        <v>2419</v>
      </c>
      <c r="D1336" s="1207" t="s">
        <v>3431</v>
      </c>
      <c r="E1336" s="1208">
        <v>0</v>
      </c>
      <c r="F1336" s="1209">
        <v>3.8302114117469538E-9</v>
      </c>
      <c r="G1336" s="1210">
        <v>2.9746073991614432E-7</v>
      </c>
    </row>
    <row r="1337" spans="2:7">
      <c r="B1337" s="1207" t="s">
        <v>4096</v>
      </c>
      <c r="C1337" s="1207" t="s">
        <v>566</v>
      </c>
      <c r="D1337" s="1207" t="s">
        <v>991</v>
      </c>
      <c r="E1337" s="1208">
        <v>0</v>
      </c>
      <c r="F1337" s="1209">
        <v>3.7192512184532732E-9</v>
      </c>
      <c r="G1337" s="1210">
        <v>2.8188389507487013E-9</v>
      </c>
    </row>
    <row r="1338" spans="2:7">
      <c r="B1338" s="1207" t="s">
        <v>4042</v>
      </c>
      <c r="C1338" s="1207" t="s">
        <v>2271</v>
      </c>
      <c r="D1338" s="1207" t="s">
        <v>3431</v>
      </c>
      <c r="E1338" s="1208">
        <v>0</v>
      </c>
      <c r="F1338" s="1209">
        <v>3.6897815104786447E-9</v>
      </c>
      <c r="G1338" s="1210">
        <v>3.2186802419801018E-6</v>
      </c>
    </row>
    <row r="1339" spans="2:7">
      <c r="B1339" s="1207" t="s">
        <v>4059</v>
      </c>
      <c r="C1339" s="1207" t="s">
        <v>2280</v>
      </c>
      <c r="D1339" s="1207" t="s">
        <v>1000</v>
      </c>
      <c r="E1339" s="1208">
        <v>0</v>
      </c>
      <c r="F1339" s="1209">
        <v>3.5828097761353954E-9</v>
      </c>
      <c r="G1339" s="1210">
        <v>2.9890345937468482E-7</v>
      </c>
    </row>
    <row r="1340" spans="2:7">
      <c r="B1340" s="1207" t="s">
        <v>4238</v>
      </c>
      <c r="C1340" s="1207" t="s">
        <v>2380</v>
      </c>
      <c r="D1340" s="1207" t="s">
        <v>1000</v>
      </c>
      <c r="E1340" s="1208">
        <v>0</v>
      </c>
      <c r="F1340" s="1209">
        <v>3.5541049998455831E-9</v>
      </c>
      <c r="G1340" s="1210">
        <v>2.0437389144779753E-8</v>
      </c>
    </row>
    <row r="1341" spans="2:7">
      <c r="B1341" s="1207" t="s">
        <v>3818</v>
      </c>
      <c r="C1341" s="1207" t="s">
        <v>2147</v>
      </c>
      <c r="D1341" s="1207" t="s">
        <v>1000</v>
      </c>
      <c r="E1341" s="1208">
        <v>0</v>
      </c>
      <c r="F1341" s="1209">
        <v>3.4172643379414127E-9</v>
      </c>
      <c r="G1341" s="1210">
        <v>1.8049337564535394E-7</v>
      </c>
    </row>
    <row r="1342" spans="2:7">
      <c r="B1342" s="1207" t="s">
        <v>3818</v>
      </c>
      <c r="C1342" s="1207" t="s">
        <v>2147</v>
      </c>
      <c r="D1342" s="1207" t="s">
        <v>3431</v>
      </c>
      <c r="E1342" s="1208">
        <v>0</v>
      </c>
      <c r="F1342" s="1209">
        <v>3.3722629366758291E-9</v>
      </c>
      <c r="G1342" s="1210">
        <v>1.1373555179230079E-8</v>
      </c>
    </row>
    <row r="1343" spans="2:7">
      <c r="B1343" s="1207" t="s">
        <v>3758</v>
      </c>
      <c r="C1343" s="1207" t="s">
        <v>2117</v>
      </c>
      <c r="D1343" s="1207" t="s">
        <v>1000</v>
      </c>
      <c r="E1343" s="1208">
        <v>0</v>
      </c>
      <c r="F1343" s="1209">
        <v>3.3680797419829334E-9</v>
      </c>
      <c r="G1343" s="1210">
        <v>3.8005977305605008E-4</v>
      </c>
    </row>
    <row r="1344" spans="2:7">
      <c r="B1344" s="1207" t="s">
        <v>4067</v>
      </c>
      <c r="C1344" s="1207" t="s">
        <v>2286</v>
      </c>
      <c r="D1344" s="1207" t="s">
        <v>3431</v>
      </c>
      <c r="E1344" s="1208">
        <v>0</v>
      </c>
      <c r="F1344" s="1209">
        <v>3.3593461512641913E-9</v>
      </c>
      <c r="G1344" s="1210">
        <v>3.1348819431717371E-8</v>
      </c>
    </row>
    <row r="1345" spans="2:7">
      <c r="B1345" s="1207" t="s">
        <v>4319</v>
      </c>
      <c r="C1345" s="1207" t="s">
        <v>2746</v>
      </c>
      <c r="D1345" s="1207" t="s">
        <v>1000</v>
      </c>
      <c r="E1345" s="1208">
        <v>0</v>
      </c>
      <c r="F1345" s="1209">
        <v>3.2875093634355764E-9</v>
      </c>
      <c r="G1345" s="1210">
        <v>8.4220338128014224E-9</v>
      </c>
    </row>
    <row r="1346" spans="2:7">
      <c r="B1346" s="1207" t="s">
        <v>4108</v>
      </c>
      <c r="C1346" s="1207" t="s">
        <v>2705</v>
      </c>
      <c r="D1346" s="1207" t="s">
        <v>991</v>
      </c>
      <c r="E1346" s="1208">
        <v>0</v>
      </c>
      <c r="F1346" s="1209">
        <v>3.2848660639244297E-9</v>
      </c>
      <c r="G1346" s="1210">
        <v>6.2550813520445455E-10</v>
      </c>
    </row>
    <row r="1347" spans="2:7">
      <c r="B1347" s="1207" t="s">
        <v>3778</v>
      </c>
      <c r="C1347" s="1207" t="s">
        <v>2729</v>
      </c>
      <c r="D1347" s="1207" t="s">
        <v>1000</v>
      </c>
      <c r="E1347" s="1208">
        <v>0</v>
      </c>
      <c r="F1347" s="1209">
        <v>3.2249303038342845E-9</v>
      </c>
      <c r="G1347" s="1210">
        <v>4.2211074560260472E-7</v>
      </c>
    </row>
    <row r="1348" spans="2:7">
      <c r="B1348" s="1207" t="s">
        <v>3778</v>
      </c>
      <c r="C1348" s="1207" t="s">
        <v>2696</v>
      </c>
      <c r="D1348" s="1207" t="s">
        <v>3431</v>
      </c>
      <c r="E1348" s="1208">
        <v>0</v>
      </c>
      <c r="F1348" s="1209">
        <v>3.2243586710451653E-9</v>
      </c>
      <c r="G1348" s="1210">
        <v>2.7539768906400487E-8</v>
      </c>
    </row>
    <row r="1349" spans="2:7">
      <c r="B1349" s="1207" t="s">
        <v>3789</v>
      </c>
      <c r="C1349" s="1207" t="s">
        <v>2625</v>
      </c>
      <c r="D1349" s="1207" t="s">
        <v>1000</v>
      </c>
      <c r="E1349" s="1208">
        <v>0</v>
      </c>
      <c r="F1349" s="1209">
        <v>3.1564830823716661E-9</v>
      </c>
      <c r="G1349" s="1210">
        <v>9.2244522635262204E-7</v>
      </c>
    </row>
    <row r="1350" spans="2:7">
      <c r="B1350" s="1207" t="s">
        <v>4134</v>
      </c>
      <c r="C1350" s="1207" t="s">
        <v>2316</v>
      </c>
      <c r="D1350" s="1207" t="s">
        <v>1000</v>
      </c>
      <c r="E1350" s="1208">
        <v>0</v>
      </c>
      <c r="F1350" s="1209">
        <v>3.1427643764476721E-9</v>
      </c>
      <c r="G1350" s="1210">
        <v>5.9376795643716746E-5</v>
      </c>
    </row>
    <row r="1351" spans="2:7">
      <c r="B1351" s="1207" t="s">
        <v>3945</v>
      </c>
      <c r="C1351" s="1207" t="s">
        <v>2211</v>
      </c>
      <c r="D1351" s="1207" t="s">
        <v>991</v>
      </c>
      <c r="E1351" s="1208">
        <v>0</v>
      </c>
      <c r="F1351" s="1209">
        <v>3.1132887732416367E-9</v>
      </c>
      <c r="G1351" s="1210">
        <v>1.7789758809420044E-8</v>
      </c>
    </row>
    <row r="1352" spans="2:7">
      <c r="B1352" s="1207" t="s">
        <v>4314</v>
      </c>
      <c r="C1352" s="1207" t="s">
        <v>2429</v>
      </c>
      <c r="D1352" s="1207" t="s">
        <v>1000</v>
      </c>
      <c r="E1352" s="1208">
        <v>0</v>
      </c>
      <c r="F1352" s="1209">
        <v>3.086028745139418E-9</v>
      </c>
      <c r="G1352" s="1210">
        <v>6.5252315353701626E-9</v>
      </c>
    </row>
    <row r="1353" spans="2:7">
      <c r="B1353" s="1207" t="s">
        <v>4298</v>
      </c>
      <c r="C1353" s="1207" t="s">
        <v>2417</v>
      </c>
      <c r="D1353" s="1207" t="s">
        <v>3431</v>
      </c>
      <c r="E1353" s="1208">
        <v>0</v>
      </c>
      <c r="F1353" s="1209">
        <v>3.035732841489859E-9</v>
      </c>
      <c r="G1353" s="1210">
        <v>3.6030653024561905E-7</v>
      </c>
    </row>
    <row r="1354" spans="2:7">
      <c r="B1354" s="1207" t="s">
        <v>4043</v>
      </c>
      <c r="C1354" s="1207" t="s">
        <v>2272</v>
      </c>
      <c r="D1354" s="1207" t="s">
        <v>991</v>
      </c>
      <c r="E1354" s="1208">
        <v>0</v>
      </c>
      <c r="F1354" s="1209">
        <v>3.0221037379859226E-9</v>
      </c>
      <c r="G1354" s="1210">
        <v>5.8382595433071644E-7</v>
      </c>
    </row>
    <row r="1355" spans="2:7">
      <c r="B1355" s="1207" t="s">
        <v>3925</v>
      </c>
      <c r="C1355" s="1207" t="s">
        <v>2194</v>
      </c>
      <c r="D1355" s="1207" t="s">
        <v>3431</v>
      </c>
      <c r="E1355" s="1208">
        <v>0</v>
      </c>
      <c r="F1355" s="1209">
        <v>2.9944740480484687E-9</v>
      </c>
      <c r="G1355" s="1210">
        <v>3.3988344989647635E-5</v>
      </c>
    </row>
    <row r="1356" spans="2:7">
      <c r="B1356" s="1207" t="s">
        <v>4329</v>
      </c>
      <c r="C1356" s="1207" t="s">
        <v>2752</v>
      </c>
      <c r="D1356" s="1207" t="s">
        <v>3431</v>
      </c>
      <c r="E1356" s="1208">
        <v>0</v>
      </c>
      <c r="F1356" s="1209">
        <v>2.9399684146147917E-9</v>
      </c>
      <c r="G1356" s="1210">
        <v>4.2887860403004302E-7</v>
      </c>
    </row>
    <row r="1357" spans="2:7">
      <c r="B1357" s="1207" t="s">
        <v>4167</v>
      </c>
      <c r="C1357" s="1207" t="s">
        <v>2339</v>
      </c>
      <c r="D1357" s="1207" t="s">
        <v>1000</v>
      </c>
      <c r="E1357" s="1208">
        <v>0</v>
      </c>
      <c r="F1357" s="1209">
        <v>2.9124867432509183E-9</v>
      </c>
      <c r="G1357" s="1210">
        <v>7.4665361615746127E-7</v>
      </c>
    </row>
    <row r="1358" spans="2:7">
      <c r="B1358" s="1207" t="s">
        <v>4062</v>
      </c>
      <c r="C1358" s="1207" t="s">
        <v>2691</v>
      </c>
      <c r="D1358" s="1207" t="s">
        <v>991</v>
      </c>
      <c r="E1358" s="1208">
        <v>0</v>
      </c>
      <c r="F1358" s="1209">
        <v>2.9107307461372603E-9</v>
      </c>
      <c r="G1358" s="1210">
        <v>6.5446389314427118E-10</v>
      </c>
    </row>
    <row r="1359" spans="2:7">
      <c r="B1359" s="1207" t="s">
        <v>3723</v>
      </c>
      <c r="C1359" s="1207" t="s">
        <v>2102</v>
      </c>
      <c r="D1359" s="1207" t="s">
        <v>1000</v>
      </c>
      <c r="E1359" s="1208">
        <v>0</v>
      </c>
      <c r="F1359" s="1209">
        <v>2.8986747571786077E-9</v>
      </c>
      <c r="G1359" s="1210">
        <v>1.3354621989923449E-6</v>
      </c>
    </row>
    <row r="1360" spans="2:7">
      <c r="B1360" s="1207" t="s">
        <v>4298</v>
      </c>
      <c r="C1360" s="1207" t="s">
        <v>2417</v>
      </c>
      <c r="D1360" s="1207" t="s">
        <v>1000</v>
      </c>
      <c r="E1360" s="1208">
        <v>0</v>
      </c>
      <c r="F1360" s="1209">
        <v>2.8287272958756956E-9</v>
      </c>
      <c r="G1360" s="1210">
        <v>5.8728894156846899E-7</v>
      </c>
    </row>
    <row r="1361" spans="2:7">
      <c r="B1361" s="1207" t="s">
        <v>3968</v>
      </c>
      <c r="C1361" s="1207" t="s">
        <v>2227</v>
      </c>
      <c r="D1361" s="1207" t="s">
        <v>3431</v>
      </c>
      <c r="E1361" s="1208">
        <v>0</v>
      </c>
      <c r="F1361" s="1209">
        <v>2.8115576248660036E-9</v>
      </c>
      <c r="G1361" s="1210">
        <v>2.6464902725528191E-7</v>
      </c>
    </row>
    <row r="1362" spans="2:7">
      <c r="B1362" s="1207" t="s">
        <v>3993</v>
      </c>
      <c r="C1362" s="1207" t="s">
        <v>2245</v>
      </c>
      <c r="D1362" s="1207" t="s">
        <v>991</v>
      </c>
      <c r="E1362" s="1208">
        <v>0</v>
      </c>
      <c r="F1362" s="1209">
        <v>2.8050694412295933E-9</v>
      </c>
      <c r="G1362" s="1210">
        <v>1.3036709364871401E-9</v>
      </c>
    </row>
    <row r="1363" spans="2:7">
      <c r="B1363" s="1207" t="s">
        <v>4102</v>
      </c>
      <c r="C1363" s="1207" t="s">
        <v>2702</v>
      </c>
      <c r="D1363" s="1207" t="s">
        <v>991</v>
      </c>
      <c r="E1363" s="1208">
        <v>0</v>
      </c>
      <c r="F1363" s="1209">
        <v>2.7625792309888798E-9</v>
      </c>
      <c r="G1363" s="1210">
        <v>1.7665553348868873E-9</v>
      </c>
    </row>
    <row r="1364" spans="2:7">
      <c r="B1364" s="1207" t="s">
        <v>4315</v>
      </c>
      <c r="C1364" s="1207" t="s">
        <v>2430</v>
      </c>
      <c r="D1364" s="1207" t="s">
        <v>3431</v>
      </c>
      <c r="E1364" s="1208">
        <v>0</v>
      </c>
      <c r="F1364" s="1209">
        <v>2.6419901191228333E-9</v>
      </c>
      <c r="G1364" s="1210">
        <v>2.438030804945289E-8</v>
      </c>
    </row>
    <row r="1365" spans="2:7">
      <c r="B1365" s="1207" t="s">
        <v>4062</v>
      </c>
      <c r="C1365" s="1207" t="s">
        <v>2691</v>
      </c>
      <c r="D1365" s="1207" t="s">
        <v>3431</v>
      </c>
      <c r="E1365" s="1208">
        <v>0</v>
      </c>
      <c r="F1365" s="1209">
        <v>2.576275012273137E-9</v>
      </c>
      <c r="G1365" s="1210">
        <v>4.5450003526748081E-9</v>
      </c>
    </row>
    <row r="1366" spans="2:7">
      <c r="B1366" s="1207" t="s">
        <v>3892</v>
      </c>
      <c r="C1366" s="1207" t="s">
        <v>2179</v>
      </c>
      <c r="D1366" s="1207" t="s">
        <v>1000</v>
      </c>
      <c r="E1366" s="1208">
        <v>0</v>
      </c>
      <c r="F1366" s="1209">
        <v>2.5659585141334607E-9</v>
      </c>
      <c r="G1366" s="1210">
        <v>9.2314095032495938E-9</v>
      </c>
    </row>
    <row r="1367" spans="2:7">
      <c r="B1367" s="1207" t="s">
        <v>4305</v>
      </c>
      <c r="C1367" s="1207" t="s">
        <v>2422</v>
      </c>
      <c r="D1367" s="1207" t="s">
        <v>1000</v>
      </c>
      <c r="E1367" s="1208">
        <v>0</v>
      </c>
      <c r="F1367" s="1209">
        <v>2.4925314116473556E-9</v>
      </c>
      <c r="G1367" s="1210">
        <v>2.4868882882456918E-7</v>
      </c>
    </row>
    <row r="1368" spans="2:7">
      <c r="B1368" s="1207" t="s">
        <v>4189</v>
      </c>
      <c r="C1368" s="1207" t="s">
        <v>2721</v>
      </c>
      <c r="D1368" s="1207" t="s">
        <v>991</v>
      </c>
      <c r="E1368" s="1208">
        <v>0</v>
      </c>
      <c r="F1368" s="1209">
        <v>2.4605792665261347E-9</v>
      </c>
      <c r="G1368" s="1210">
        <v>2.3592106166368596E-7</v>
      </c>
    </row>
    <row r="1369" spans="2:7">
      <c r="B1369" s="1207" t="s">
        <v>4013</v>
      </c>
      <c r="C1369" s="1207" t="s">
        <v>2667</v>
      </c>
      <c r="D1369" s="1207" t="s">
        <v>3431</v>
      </c>
      <c r="E1369" s="1208">
        <v>0</v>
      </c>
      <c r="F1369" s="1209">
        <v>2.3174537648479144E-9</v>
      </c>
      <c r="G1369" s="1210">
        <v>2.8218540129113634E-8</v>
      </c>
    </row>
    <row r="1370" spans="2:7">
      <c r="B1370" s="1207" t="s">
        <v>3937</v>
      </c>
      <c r="C1370" s="1207" t="s">
        <v>2204</v>
      </c>
      <c r="D1370" s="1207" t="s">
        <v>3431</v>
      </c>
      <c r="E1370" s="1208">
        <v>0</v>
      </c>
      <c r="F1370" s="1209">
        <v>2.2944514528346534E-9</v>
      </c>
      <c r="G1370" s="1210">
        <v>3.2121689127966164E-5</v>
      </c>
    </row>
    <row r="1371" spans="2:7">
      <c r="B1371" s="1207" t="s">
        <v>3942</v>
      </c>
      <c r="C1371" s="1207" t="s">
        <v>2651</v>
      </c>
      <c r="D1371" s="1207" t="s">
        <v>3431</v>
      </c>
      <c r="E1371" s="1208">
        <v>0</v>
      </c>
      <c r="F1371" s="1209">
        <v>2.2118969648584187E-9</v>
      </c>
      <c r="G1371" s="1210">
        <v>1.0380652462556729E-7</v>
      </c>
    </row>
    <row r="1372" spans="2:7">
      <c r="B1372" s="1207" t="s">
        <v>3468</v>
      </c>
      <c r="C1372" s="1207" t="s">
        <v>2075</v>
      </c>
      <c r="D1372" s="1207" t="s">
        <v>1000</v>
      </c>
      <c r="E1372" s="1208">
        <v>0</v>
      </c>
      <c r="F1372" s="1209">
        <v>2.1477003370378189E-9</v>
      </c>
      <c r="G1372" s="1210">
        <v>1.6590272748336834E-7</v>
      </c>
    </row>
    <row r="1373" spans="2:7">
      <c r="B1373" s="1207" t="s">
        <v>4043</v>
      </c>
      <c r="C1373" s="1207" t="s">
        <v>2272</v>
      </c>
      <c r="D1373" s="1207" t="s">
        <v>3431</v>
      </c>
      <c r="E1373" s="1208">
        <v>0</v>
      </c>
      <c r="F1373" s="1209">
        <v>2.1251308593187495E-9</v>
      </c>
      <c r="G1373" s="1210">
        <v>1.2656073062584654E-6</v>
      </c>
    </row>
    <row r="1374" spans="2:7">
      <c r="B1374" s="1207" t="s">
        <v>4384</v>
      </c>
      <c r="C1374" s="1207" t="s">
        <v>2465</v>
      </c>
      <c r="D1374" s="1207" t="s">
        <v>3431</v>
      </c>
      <c r="E1374" s="1208">
        <v>0</v>
      </c>
      <c r="F1374" s="1209">
        <v>2.0440641959034792E-9</v>
      </c>
      <c r="G1374" s="1210">
        <v>1.5771414339489513E-6</v>
      </c>
    </row>
    <row r="1375" spans="2:7">
      <c r="B1375" s="1207" t="s">
        <v>4100</v>
      </c>
      <c r="C1375" s="1207" t="s">
        <v>564</v>
      </c>
      <c r="D1375" s="1207" t="s">
        <v>991</v>
      </c>
      <c r="E1375" s="1208">
        <v>0</v>
      </c>
      <c r="F1375" s="1209">
        <v>2.0272522678465899E-9</v>
      </c>
      <c r="G1375" s="1210">
        <v>4.6253052495088131E-10</v>
      </c>
    </row>
    <row r="1376" spans="2:7">
      <c r="B1376" s="1207" t="s">
        <v>4147</v>
      </c>
      <c r="C1376" s="1207" t="s">
        <v>2327</v>
      </c>
      <c r="D1376" s="1207" t="s">
        <v>1000</v>
      </c>
      <c r="E1376" s="1208">
        <v>0</v>
      </c>
      <c r="F1376" s="1209">
        <v>1.9972448121442115E-9</v>
      </c>
      <c r="G1376" s="1210">
        <v>2.869977630696432E-8</v>
      </c>
    </row>
    <row r="1377" spans="2:7">
      <c r="B1377" s="1207" t="s">
        <v>4137</v>
      </c>
      <c r="C1377" s="1207" t="s">
        <v>2713</v>
      </c>
      <c r="D1377" s="1207" t="s">
        <v>3431</v>
      </c>
      <c r="E1377" s="1208">
        <v>0</v>
      </c>
      <c r="F1377" s="1209">
        <v>1.9641406657335067E-9</v>
      </c>
      <c r="G1377" s="1210">
        <v>5.9812338877767034E-7</v>
      </c>
    </row>
    <row r="1378" spans="2:7">
      <c r="B1378" s="1207" t="s">
        <v>4272</v>
      </c>
      <c r="C1378" s="1207" t="s">
        <v>2740</v>
      </c>
      <c r="D1378" s="1207" t="s">
        <v>991</v>
      </c>
      <c r="E1378" s="1208">
        <v>0</v>
      </c>
      <c r="F1378" s="1209">
        <v>1.9396531812799426E-9</v>
      </c>
      <c r="G1378" s="1210">
        <v>3.177062104629079E-10</v>
      </c>
    </row>
    <row r="1379" spans="2:7">
      <c r="B1379" s="1207" t="s">
        <v>4022</v>
      </c>
      <c r="C1379" s="1207" t="s">
        <v>2261</v>
      </c>
      <c r="D1379" s="1207" t="s">
        <v>3431</v>
      </c>
      <c r="E1379" s="1208">
        <v>0</v>
      </c>
      <c r="F1379" s="1209">
        <v>1.8890008774496167E-9</v>
      </c>
      <c r="G1379" s="1210">
        <v>2.2264839010007204E-5</v>
      </c>
    </row>
    <row r="1380" spans="2:7">
      <c r="B1380" s="1207" t="s">
        <v>4139</v>
      </c>
      <c r="C1380" s="1207" t="s">
        <v>2321</v>
      </c>
      <c r="D1380" s="1207" t="s">
        <v>991</v>
      </c>
      <c r="E1380" s="1208">
        <v>0</v>
      </c>
      <c r="F1380" s="1209">
        <v>1.8822558204664571E-9</v>
      </c>
      <c r="G1380" s="1210">
        <v>2.5018290838391544E-9</v>
      </c>
    </row>
    <row r="1381" spans="2:7">
      <c r="B1381" s="1207" t="s">
        <v>4316</v>
      </c>
      <c r="C1381" s="1207" t="s">
        <v>2431</v>
      </c>
      <c r="D1381" s="1207" t="s">
        <v>1000</v>
      </c>
      <c r="E1381" s="1208">
        <v>0</v>
      </c>
      <c r="F1381" s="1209">
        <v>1.8797186126805996E-9</v>
      </c>
      <c r="G1381" s="1210">
        <v>2.1478043404663955E-8</v>
      </c>
    </row>
    <row r="1382" spans="2:7">
      <c r="B1382" s="1207" t="s">
        <v>3822</v>
      </c>
      <c r="C1382" s="1207" t="s">
        <v>2151</v>
      </c>
      <c r="D1382" s="1207" t="s">
        <v>1000</v>
      </c>
      <c r="E1382" s="1208">
        <v>0</v>
      </c>
      <c r="F1382" s="1209">
        <v>1.7592915792608598E-9</v>
      </c>
      <c r="G1382" s="1210">
        <v>1.5873287650858028E-7</v>
      </c>
    </row>
    <row r="1383" spans="2:7">
      <c r="B1383" s="1207" t="s">
        <v>3957</v>
      </c>
      <c r="C1383" s="1207" t="s">
        <v>2387</v>
      </c>
      <c r="D1383" s="1207" t="s">
        <v>3431</v>
      </c>
      <c r="E1383" s="1208">
        <v>9.7848770271845713E-9</v>
      </c>
      <c r="F1383" s="1209">
        <v>1.7264018669706098E-9</v>
      </c>
      <c r="G1383" s="1210">
        <v>5.6552510177457586E-9</v>
      </c>
    </row>
    <row r="1384" spans="2:7">
      <c r="B1384" s="1207" t="s">
        <v>4011</v>
      </c>
      <c r="C1384" s="1207" t="s">
        <v>2666</v>
      </c>
      <c r="D1384" s="1207" t="s">
        <v>3431</v>
      </c>
      <c r="E1384" s="1208">
        <v>0</v>
      </c>
      <c r="F1384" s="1209">
        <v>1.6783049165015946E-9</v>
      </c>
      <c r="G1384" s="1210">
        <v>2.195368046085677E-7</v>
      </c>
    </row>
    <row r="1385" spans="2:7">
      <c r="B1385" s="1207" t="s">
        <v>3766</v>
      </c>
      <c r="C1385" s="1207" t="s">
        <v>2122</v>
      </c>
      <c r="D1385" s="1207" t="s">
        <v>1000</v>
      </c>
      <c r="E1385" s="1208">
        <v>3.3068876339786141E-5</v>
      </c>
      <c r="F1385" s="1209">
        <v>1.6566365832366333E-9</v>
      </c>
      <c r="G1385" s="1210">
        <v>6.9922766425201366E-5</v>
      </c>
    </row>
    <row r="1386" spans="2:7">
      <c r="B1386" s="1207" t="s">
        <v>4287</v>
      </c>
      <c r="C1386" s="1207" t="s">
        <v>2411</v>
      </c>
      <c r="D1386" s="1207" t="s">
        <v>3431</v>
      </c>
      <c r="E1386" s="1208">
        <v>0</v>
      </c>
      <c r="F1386" s="1209">
        <v>1.6455955203214079E-9</v>
      </c>
      <c r="G1386" s="1210">
        <v>1.8301861022523556E-7</v>
      </c>
    </row>
    <row r="1387" spans="2:7">
      <c r="B1387" s="1207" t="s">
        <v>4028</v>
      </c>
      <c r="C1387" s="1207" t="s">
        <v>2264</v>
      </c>
      <c r="D1387" s="1207" t="s">
        <v>3431</v>
      </c>
      <c r="E1387" s="1208">
        <v>0</v>
      </c>
      <c r="F1387" s="1209">
        <v>1.6323726353582708E-9</v>
      </c>
      <c r="G1387" s="1210">
        <v>1.320011801688581E-6</v>
      </c>
    </row>
    <row r="1388" spans="2:7">
      <c r="B1388" s="1207" t="s">
        <v>4104</v>
      </c>
      <c r="C1388" s="1207" t="s">
        <v>2299</v>
      </c>
      <c r="D1388" s="1207" t="s">
        <v>3431</v>
      </c>
      <c r="E1388" s="1208">
        <v>0</v>
      </c>
      <c r="F1388" s="1209">
        <v>1.6039400260545113E-9</v>
      </c>
      <c r="G1388" s="1210">
        <v>7.3253217365807782E-8</v>
      </c>
    </row>
    <row r="1389" spans="2:7">
      <c r="B1389" s="1207" t="s">
        <v>3911</v>
      </c>
      <c r="C1389" s="1207" t="s">
        <v>2185</v>
      </c>
      <c r="D1389" s="1207" t="s">
        <v>1000</v>
      </c>
      <c r="E1389" s="1208">
        <v>0</v>
      </c>
      <c r="F1389" s="1209">
        <v>1.5279781631295332E-9</v>
      </c>
      <c r="G1389" s="1210">
        <v>2.0109145219201921E-8</v>
      </c>
    </row>
    <row r="1390" spans="2:7">
      <c r="B1390" s="1207" t="s">
        <v>4315</v>
      </c>
      <c r="C1390" s="1207" t="s">
        <v>2430</v>
      </c>
      <c r="D1390" s="1207" t="s">
        <v>1000</v>
      </c>
      <c r="E1390" s="1208">
        <v>0</v>
      </c>
      <c r="F1390" s="1209">
        <v>1.46380305936707E-9</v>
      </c>
      <c r="G1390" s="1210">
        <v>2.1985504852660337E-7</v>
      </c>
    </row>
    <row r="1391" spans="2:7">
      <c r="B1391" s="1207" t="s">
        <v>3923</v>
      </c>
      <c r="C1391" s="1207" t="s">
        <v>2193</v>
      </c>
      <c r="D1391" s="1207" t="s">
        <v>3431</v>
      </c>
      <c r="E1391" s="1208">
        <v>0</v>
      </c>
      <c r="F1391" s="1209">
        <v>1.4080706727394807E-9</v>
      </c>
      <c r="G1391" s="1210">
        <v>2.416097078905427E-5</v>
      </c>
    </row>
    <row r="1392" spans="2:7">
      <c r="B1392" s="1207" t="s">
        <v>3811</v>
      </c>
      <c r="C1392" s="1207" t="s">
        <v>2143</v>
      </c>
      <c r="D1392" s="1207" t="s">
        <v>1000</v>
      </c>
      <c r="E1392" s="1208">
        <v>0</v>
      </c>
      <c r="F1392" s="1209">
        <v>1.3959343056923156E-9</v>
      </c>
      <c r="G1392" s="1210">
        <v>1.5998986934434749E-5</v>
      </c>
    </row>
    <row r="1393" spans="2:7">
      <c r="B1393" s="1207" t="s">
        <v>3794</v>
      </c>
      <c r="C1393" s="1207" t="s">
        <v>2134</v>
      </c>
      <c r="D1393" s="1207" t="s">
        <v>1000</v>
      </c>
      <c r="E1393" s="1208">
        <v>0</v>
      </c>
      <c r="F1393" s="1209">
        <v>1.3626846334714217E-9</v>
      </c>
      <c r="G1393" s="1210">
        <v>4.1079780305736357E-6</v>
      </c>
    </row>
    <row r="1394" spans="2:7">
      <c r="B1394" s="1207" t="s">
        <v>3934</v>
      </c>
      <c r="C1394" s="1207" t="s">
        <v>2201</v>
      </c>
      <c r="D1394" s="1207" t="s">
        <v>1000</v>
      </c>
      <c r="E1394" s="1208">
        <v>0</v>
      </c>
      <c r="F1394" s="1209">
        <v>1.3498418613252283E-9</v>
      </c>
      <c r="G1394" s="1210">
        <v>2.0421149164897549E-9</v>
      </c>
    </row>
    <row r="1395" spans="2:7">
      <c r="B1395" s="1207" t="s">
        <v>3851</v>
      </c>
      <c r="C1395" s="1207" t="s">
        <v>2161</v>
      </c>
      <c r="D1395" s="1207" t="s">
        <v>3431</v>
      </c>
      <c r="E1395" s="1208">
        <v>0</v>
      </c>
      <c r="F1395" s="1209">
        <v>1.3353771541985263E-9</v>
      </c>
      <c r="G1395" s="1210">
        <v>7.646639442282791E-9</v>
      </c>
    </row>
    <row r="1396" spans="2:7">
      <c r="B1396" s="1207" t="s">
        <v>4266</v>
      </c>
      <c r="C1396" s="1207" t="s">
        <v>2399</v>
      </c>
      <c r="D1396" s="1207" t="s">
        <v>1000</v>
      </c>
      <c r="E1396" s="1208">
        <v>0</v>
      </c>
      <c r="F1396" s="1209">
        <v>1.319579811669987E-9</v>
      </c>
      <c r="G1396" s="1210">
        <v>1.134080541357373E-3</v>
      </c>
    </row>
    <row r="1397" spans="2:7">
      <c r="B1397" s="1207" t="s">
        <v>4022</v>
      </c>
      <c r="C1397" s="1207" t="s">
        <v>2261</v>
      </c>
      <c r="D1397" s="1207" t="s">
        <v>1000</v>
      </c>
      <c r="E1397" s="1208">
        <v>0</v>
      </c>
      <c r="F1397" s="1209">
        <v>1.2758097537177516E-9</v>
      </c>
      <c r="G1397" s="1210">
        <v>1.2384548105203231E-3</v>
      </c>
    </row>
    <row r="1398" spans="2:7">
      <c r="B1398" s="1207" t="s">
        <v>4214</v>
      </c>
      <c r="C1398" s="1207" t="s">
        <v>2366</v>
      </c>
      <c r="D1398" s="1207" t="s">
        <v>1000</v>
      </c>
      <c r="E1398" s="1208">
        <v>0</v>
      </c>
      <c r="F1398" s="1209">
        <v>1.2601779064148775E-9</v>
      </c>
      <c r="G1398" s="1210">
        <v>7.4824112012333644E-7</v>
      </c>
    </row>
    <row r="1399" spans="2:7">
      <c r="B1399" s="1207" t="s">
        <v>4111</v>
      </c>
      <c r="C1399" s="1207" t="s">
        <v>2707</v>
      </c>
      <c r="D1399" s="1207" t="s">
        <v>1000</v>
      </c>
      <c r="E1399" s="1208">
        <v>4.974628635104612E-5</v>
      </c>
      <c r="F1399" s="1209">
        <v>1.1647602729586081E-9</v>
      </c>
      <c r="G1399" s="1210">
        <v>2.5901042097572308E-6</v>
      </c>
    </row>
    <row r="1400" spans="2:7">
      <c r="B1400" s="1207" t="s">
        <v>3929</v>
      </c>
      <c r="C1400" s="1207" t="s">
        <v>2197</v>
      </c>
      <c r="D1400" s="1207" t="s">
        <v>3431</v>
      </c>
      <c r="E1400" s="1208">
        <v>0</v>
      </c>
      <c r="F1400" s="1209">
        <v>1.1037769670120638E-9</v>
      </c>
      <c r="G1400" s="1210">
        <v>6.3157983854752364E-6</v>
      </c>
    </row>
    <row r="1401" spans="2:7">
      <c r="B1401" s="1207" t="s">
        <v>4269</v>
      </c>
      <c r="C1401" s="1207" t="s">
        <v>2078</v>
      </c>
      <c r="D1401" s="1207" t="s">
        <v>991</v>
      </c>
      <c r="E1401" s="1208">
        <v>3.5545725753411323E-8</v>
      </c>
      <c r="F1401" s="1209">
        <v>1.0641855960429841E-9</v>
      </c>
      <c r="G1401" s="1210">
        <v>4.7526678499121251E-11</v>
      </c>
    </row>
    <row r="1402" spans="2:7">
      <c r="B1402" s="1207" t="s">
        <v>3961</v>
      </c>
      <c r="C1402" s="1207" t="s">
        <v>2222</v>
      </c>
      <c r="D1402" s="1207" t="s">
        <v>1000</v>
      </c>
      <c r="E1402" s="1208">
        <v>0</v>
      </c>
      <c r="F1402" s="1209">
        <v>1.0273046640922364E-9</v>
      </c>
      <c r="G1402" s="1210">
        <v>5.3925385507569944E-4</v>
      </c>
    </row>
    <row r="1403" spans="2:7">
      <c r="B1403" s="1207" t="s">
        <v>4035</v>
      </c>
      <c r="C1403" s="1207" t="s">
        <v>2677</v>
      </c>
      <c r="D1403" s="1207" t="s">
        <v>1000</v>
      </c>
      <c r="E1403" s="1208">
        <v>0</v>
      </c>
      <c r="F1403" s="1209">
        <v>1.0178767706031969E-9</v>
      </c>
      <c r="G1403" s="1210">
        <v>8.7625574643878087E-8</v>
      </c>
    </row>
    <row r="1404" spans="2:7">
      <c r="B1404" s="1207" t="s">
        <v>4130</v>
      </c>
      <c r="C1404" s="1207" t="s">
        <v>2313</v>
      </c>
      <c r="D1404" s="1207" t="s">
        <v>1000</v>
      </c>
      <c r="E1404" s="1208">
        <v>0</v>
      </c>
      <c r="F1404" s="1209">
        <v>1.0153080929771141E-9</v>
      </c>
      <c r="G1404" s="1210">
        <v>1.1418800792691651E-4</v>
      </c>
    </row>
    <row r="1405" spans="2:7">
      <c r="B1405" s="1207" t="s">
        <v>3778</v>
      </c>
      <c r="C1405" s="1207" t="s">
        <v>2764</v>
      </c>
      <c r="D1405" s="1207" t="s">
        <v>991</v>
      </c>
      <c r="E1405" s="1208">
        <v>0</v>
      </c>
      <c r="F1405" s="1209">
        <v>1.0112759950437331E-9</v>
      </c>
      <c r="G1405" s="1210">
        <v>5.6017701081620169E-10</v>
      </c>
    </row>
    <row r="1406" spans="2:7">
      <c r="B1406" s="1207" t="s">
        <v>4369</v>
      </c>
      <c r="C1406" s="1207" t="s">
        <v>2457</v>
      </c>
      <c r="D1406" s="1207" t="s">
        <v>3431</v>
      </c>
      <c r="E1406" s="1208">
        <v>0</v>
      </c>
      <c r="F1406" s="1209">
        <v>1.0097769289295635E-9</v>
      </c>
      <c r="G1406" s="1210">
        <v>3.9071608794830374E-8</v>
      </c>
    </row>
    <row r="1407" spans="2:7">
      <c r="B1407" s="1207" t="s">
        <v>4138</v>
      </c>
      <c r="C1407" s="1207" t="s">
        <v>2320</v>
      </c>
      <c r="D1407" s="1207" t="s">
        <v>1000</v>
      </c>
      <c r="E1407" s="1208">
        <v>0</v>
      </c>
      <c r="F1407" s="1209">
        <v>9.970124241695665E-10</v>
      </c>
      <c r="G1407" s="1210">
        <v>5.7067789811094717E-4</v>
      </c>
    </row>
    <row r="1408" spans="2:7">
      <c r="B1408" s="1207" t="s">
        <v>4272</v>
      </c>
      <c r="C1408" s="1207" t="s">
        <v>2740</v>
      </c>
      <c r="D1408" s="1207" t="s">
        <v>3431</v>
      </c>
      <c r="E1408" s="1208">
        <v>0</v>
      </c>
      <c r="F1408" s="1209">
        <v>9.6501075067347349E-10</v>
      </c>
      <c r="G1408" s="1210">
        <v>3.4902366499872233E-9</v>
      </c>
    </row>
    <row r="1409" spans="2:7">
      <c r="B1409" s="1207" t="s">
        <v>4252</v>
      </c>
      <c r="C1409" s="1207" t="s">
        <v>2390</v>
      </c>
      <c r="D1409" s="1207" t="s">
        <v>1000</v>
      </c>
      <c r="E1409" s="1208">
        <v>0</v>
      </c>
      <c r="F1409" s="1209">
        <v>9.6042842244208858E-10</v>
      </c>
      <c r="G1409" s="1210">
        <v>1.2759600666117903E-5</v>
      </c>
    </row>
    <row r="1410" spans="2:7">
      <c r="B1410" s="1207" t="s">
        <v>4222</v>
      </c>
      <c r="C1410" s="1207" t="s">
        <v>2732</v>
      </c>
      <c r="D1410" s="1207" t="s">
        <v>1000</v>
      </c>
      <c r="E1410" s="1208">
        <v>0</v>
      </c>
      <c r="F1410" s="1209">
        <v>8.9281883427764458E-10</v>
      </c>
      <c r="G1410" s="1210">
        <v>2.3362958759674151E-7</v>
      </c>
    </row>
    <row r="1411" spans="2:7">
      <c r="B1411" s="1207" t="s">
        <v>3942</v>
      </c>
      <c r="C1411" s="1207" t="s">
        <v>2651</v>
      </c>
      <c r="D1411" s="1207" t="s">
        <v>1000</v>
      </c>
      <c r="E1411" s="1208">
        <v>0</v>
      </c>
      <c r="F1411" s="1209">
        <v>8.4140117732940603E-10</v>
      </c>
      <c r="G1411" s="1210">
        <v>9.7439856736429503E-7</v>
      </c>
    </row>
    <row r="1412" spans="2:7">
      <c r="B1412" s="1207" t="s">
        <v>3758</v>
      </c>
      <c r="C1412" s="1207" t="s">
        <v>2117</v>
      </c>
      <c r="D1412" s="1207" t="s">
        <v>3431</v>
      </c>
      <c r="E1412" s="1208">
        <v>0</v>
      </c>
      <c r="F1412" s="1209">
        <v>8.1049026196044068E-10</v>
      </c>
      <c r="G1412" s="1210">
        <v>2.0612263663238804E-6</v>
      </c>
    </row>
    <row r="1413" spans="2:7">
      <c r="B1413" s="1207" t="s">
        <v>4155</v>
      </c>
      <c r="C1413" s="1207" t="s">
        <v>2329</v>
      </c>
      <c r="D1413" s="1207" t="s">
        <v>1000</v>
      </c>
      <c r="E1413" s="1208">
        <v>0</v>
      </c>
      <c r="F1413" s="1209">
        <v>8.0827457857360869E-10</v>
      </c>
      <c r="G1413" s="1210">
        <v>2.3057150297025441E-8</v>
      </c>
    </row>
    <row r="1414" spans="2:7">
      <c r="B1414" s="1207" t="s">
        <v>4294</v>
      </c>
      <c r="C1414" s="1207" t="s">
        <v>2415</v>
      </c>
      <c r="D1414" s="1207" t="s">
        <v>1000</v>
      </c>
      <c r="E1414" s="1208">
        <v>0</v>
      </c>
      <c r="F1414" s="1209">
        <v>8.0800081033512632E-10</v>
      </c>
      <c r="G1414" s="1210">
        <v>2.3103354464077417E-7</v>
      </c>
    </row>
    <row r="1415" spans="2:7">
      <c r="B1415" s="1207" t="s">
        <v>4387</v>
      </c>
      <c r="C1415" s="1207" t="s">
        <v>2467</v>
      </c>
      <c r="D1415" s="1207" t="s">
        <v>1000</v>
      </c>
      <c r="E1415" s="1208">
        <v>0</v>
      </c>
      <c r="F1415" s="1209">
        <v>7.8871169501770473E-10</v>
      </c>
      <c r="G1415" s="1210">
        <v>2.3083536267191263E-11</v>
      </c>
    </row>
    <row r="1416" spans="2:7">
      <c r="B1416" s="1207" t="s">
        <v>3948</v>
      </c>
      <c r="C1416" s="1207" t="s">
        <v>2214</v>
      </c>
      <c r="D1416" s="1207" t="s">
        <v>1000</v>
      </c>
      <c r="E1416" s="1208">
        <v>0</v>
      </c>
      <c r="F1416" s="1209">
        <v>7.8315703234367008E-10</v>
      </c>
      <c r="G1416" s="1210">
        <v>1.5990922566323738E-6</v>
      </c>
    </row>
    <row r="1417" spans="2:7">
      <c r="B1417" s="1207" t="s">
        <v>3904</v>
      </c>
      <c r="C1417" s="1207" t="s">
        <v>2644</v>
      </c>
      <c r="D1417" s="1207" t="s">
        <v>3431</v>
      </c>
      <c r="E1417" s="1208">
        <v>0</v>
      </c>
      <c r="F1417" s="1209">
        <v>7.0992039643108353E-10</v>
      </c>
      <c r="G1417" s="1210">
        <v>6.6733737626146393E-7</v>
      </c>
    </row>
    <row r="1418" spans="2:7">
      <c r="B1418" s="1207" t="s">
        <v>4056</v>
      </c>
      <c r="C1418" s="1207" t="s">
        <v>2279</v>
      </c>
      <c r="D1418" s="1207" t="s">
        <v>1000</v>
      </c>
      <c r="E1418" s="1208">
        <v>0</v>
      </c>
      <c r="F1418" s="1209">
        <v>6.8335255466160654E-10</v>
      </c>
      <c r="G1418" s="1210">
        <v>5.6981209508058034E-8</v>
      </c>
    </row>
    <row r="1419" spans="2:7">
      <c r="B1419" s="1207" t="s">
        <v>4329</v>
      </c>
      <c r="C1419" s="1207" t="s">
        <v>2752</v>
      </c>
      <c r="D1419" s="1207" t="s">
        <v>991</v>
      </c>
      <c r="E1419" s="1208">
        <v>0</v>
      </c>
      <c r="F1419" s="1209">
        <v>6.8209146151746569E-10</v>
      </c>
      <c r="G1419" s="1210">
        <v>7.9149798125363459E-9</v>
      </c>
    </row>
    <row r="1420" spans="2:7">
      <c r="B1420" s="1207" t="s">
        <v>4045</v>
      </c>
      <c r="C1420" s="1207" t="s">
        <v>2682</v>
      </c>
      <c r="D1420" s="1207" t="s">
        <v>3431</v>
      </c>
      <c r="E1420" s="1208">
        <v>0</v>
      </c>
      <c r="F1420" s="1209">
        <v>6.7702657009527881E-10</v>
      </c>
      <c r="G1420" s="1210">
        <v>2.5902036973322052E-5</v>
      </c>
    </row>
    <row r="1421" spans="2:7">
      <c r="B1421" s="1207" t="s">
        <v>4054</v>
      </c>
      <c r="C1421" s="1207" t="s">
        <v>2686</v>
      </c>
      <c r="D1421" s="1207" t="s">
        <v>1000</v>
      </c>
      <c r="E1421" s="1208">
        <v>0</v>
      </c>
      <c r="F1421" s="1209">
        <v>6.7489185079191563E-10</v>
      </c>
      <c r="G1421" s="1210">
        <v>2.3741616981439522E-6</v>
      </c>
    </row>
    <row r="1422" spans="2:7">
      <c r="B1422" s="1207" t="s">
        <v>4310</v>
      </c>
      <c r="C1422" s="1207" t="s">
        <v>2427</v>
      </c>
      <c r="D1422" s="1207" t="s">
        <v>1000</v>
      </c>
      <c r="E1422" s="1208">
        <v>0</v>
      </c>
      <c r="F1422" s="1209">
        <v>6.7008713862026883E-10</v>
      </c>
      <c r="G1422" s="1210">
        <v>2.8795051043974926E-5</v>
      </c>
    </row>
    <row r="1423" spans="2:7">
      <c r="B1423" s="1207" t="s">
        <v>3984</v>
      </c>
      <c r="C1423" s="1207" t="s">
        <v>2238</v>
      </c>
      <c r="D1423" s="1207" t="s">
        <v>1000</v>
      </c>
      <c r="E1423" s="1208">
        <v>0</v>
      </c>
      <c r="F1423" s="1209">
        <v>6.5064895285658904E-10</v>
      </c>
      <c r="G1423" s="1210">
        <v>5.3924633750936228E-6</v>
      </c>
    </row>
    <row r="1424" spans="2:7">
      <c r="B1424" s="1207" t="s">
        <v>4057</v>
      </c>
      <c r="C1424" s="1207" t="s">
        <v>2688</v>
      </c>
      <c r="D1424" s="1207" t="s">
        <v>3431</v>
      </c>
      <c r="E1424" s="1208">
        <v>0</v>
      </c>
      <c r="F1424" s="1209">
        <v>6.4127115795451118E-10</v>
      </c>
      <c r="G1424" s="1210">
        <v>4.9647322766005371E-7</v>
      </c>
    </row>
    <row r="1425" spans="2:7">
      <c r="B1425" s="1207" t="s">
        <v>4311</v>
      </c>
      <c r="C1425" s="1207" t="s">
        <v>2428</v>
      </c>
      <c r="D1425" s="1207" t="s">
        <v>991</v>
      </c>
      <c r="E1425" s="1208">
        <v>0</v>
      </c>
      <c r="F1425" s="1209">
        <v>6.2000495967924521E-10</v>
      </c>
      <c r="G1425" s="1210">
        <v>5.6587655308658708E-9</v>
      </c>
    </row>
    <row r="1426" spans="2:7">
      <c r="B1426" s="1207" t="s">
        <v>3993</v>
      </c>
      <c r="C1426" s="1207" t="s">
        <v>2245</v>
      </c>
      <c r="D1426" s="1207" t="s">
        <v>3431</v>
      </c>
      <c r="E1426" s="1208">
        <v>0</v>
      </c>
      <c r="F1426" s="1209">
        <v>5.7863588498690258E-10</v>
      </c>
      <c r="G1426" s="1210">
        <v>2.2295629549910573E-9</v>
      </c>
    </row>
    <row r="1427" spans="2:7">
      <c r="B1427" s="1207" t="s">
        <v>4057</v>
      </c>
      <c r="C1427" s="1207" t="s">
        <v>2688</v>
      </c>
      <c r="D1427" s="1207" t="s">
        <v>1000</v>
      </c>
      <c r="E1427" s="1208">
        <v>0</v>
      </c>
      <c r="F1427" s="1209">
        <v>5.6981658546204374E-10</v>
      </c>
      <c r="G1427" s="1210">
        <v>1.6974245652264514E-6</v>
      </c>
    </row>
    <row r="1428" spans="2:7">
      <c r="B1428" s="1207" t="s">
        <v>4043</v>
      </c>
      <c r="C1428" s="1207" t="s">
        <v>2272</v>
      </c>
      <c r="D1428" s="1207" t="s">
        <v>1000</v>
      </c>
      <c r="E1428" s="1208">
        <v>0</v>
      </c>
      <c r="F1428" s="1209">
        <v>5.531394496862127E-10</v>
      </c>
      <c r="G1428" s="1210">
        <v>1.2024771151430186E-6</v>
      </c>
    </row>
    <row r="1429" spans="2:7">
      <c r="B1429" s="1207" t="s">
        <v>4046</v>
      </c>
      <c r="C1429" s="1207" t="s">
        <v>2274</v>
      </c>
      <c r="D1429" s="1207" t="s">
        <v>1000</v>
      </c>
      <c r="E1429" s="1208">
        <v>0</v>
      </c>
      <c r="F1429" s="1209">
        <v>5.2242952480506711E-10</v>
      </c>
      <c r="G1429" s="1210">
        <v>2.1368607434977025E-4</v>
      </c>
    </row>
    <row r="1430" spans="2:7">
      <c r="B1430" s="1207" t="s">
        <v>3898</v>
      </c>
      <c r="C1430" s="1207" t="s">
        <v>2180</v>
      </c>
      <c r="D1430" s="1207" t="s">
        <v>1000</v>
      </c>
      <c r="E1430" s="1208">
        <v>0</v>
      </c>
      <c r="F1430" s="1209">
        <v>5.1109789172091787E-10</v>
      </c>
      <c r="G1430" s="1210">
        <v>2.7927570792012257E-8</v>
      </c>
    </row>
    <row r="1431" spans="2:7">
      <c r="B1431" s="1207" t="s">
        <v>4252</v>
      </c>
      <c r="C1431" s="1207" t="s">
        <v>2390</v>
      </c>
      <c r="D1431" s="1207" t="s">
        <v>3431</v>
      </c>
      <c r="E1431" s="1208">
        <v>0</v>
      </c>
      <c r="F1431" s="1209">
        <v>4.9703044007259863E-10</v>
      </c>
      <c r="G1431" s="1210">
        <v>1.1872106500247447E-7</v>
      </c>
    </row>
    <row r="1432" spans="2:7">
      <c r="B1432" s="1207" t="s">
        <v>4098</v>
      </c>
      <c r="C1432" s="1207" t="s">
        <v>567</v>
      </c>
      <c r="D1432" s="1207" t="s">
        <v>991</v>
      </c>
      <c r="E1432" s="1208">
        <v>0</v>
      </c>
      <c r="F1432" s="1209">
        <v>4.9505214556898115E-10</v>
      </c>
      <c r="G1432" s="1210">
        <v>8.2848979285637475E-11</v>
      </c>
    </row>
    <row r="1433" spans="2:7">
      <c r="B1433" s="1207" t="s">
        <v>4310</v>
      </c>
      <c r="C1433" s="1207" t="s">
        <v>2427</v>
      </c>
      <c r="D1433" s="1207" t="s">
        <v>3431</v>
      </c>
      <c r="E1433" s="1208">
        <v>0</v>
      </c>
      <c r="F1433" s="1209">
        <v>4.6249161013368832E-10</v>
      </c>
      <c r="G1433" s="1210">
        <v>1.3293529661002144E-7</v>
      </c>
    </row>
    <row r="1434" spans="2:7">
      <c r="B1434" s="1207" t="s">
        <v>4402</v>
      </c>
      <c r="C1434" s="1207" t="s">
        <v>2473</v>
      </c>
      <c r="D1434" s="1207" t="s">
        <v>991</v>
      </c>
      <c r="E1434" s="1208">
        <v>0</v>
      </c>
      <c r="F1434" s="1209">
        <v>4.6148834240365996E-10</v>
      </c>
      <c r="G1434" s="1210">
        <v>2.8287753577093088E-9</v>
      </c>
    </row>
    <row r="1435" spans="2:7">
      <c r="B1435" s="1207" t="s">
        <v>4374</v>
      </c>
      <c r="C1435" s="1207" t="s">
        <v>2461</v>
      </c>
      <c r="D1435" s="1207" t="s">
        <v>3431</v>
      </c>
      <c r="E1435" s="1208">
        <v>0</v>
      </c>
      <c r="F1435" s="1209">
        <v>4.3184413892127559E-10</v>
      </c>
      <c r="G1435" s="1210">
        <v>3.3662269612778629E-7</v>
      </c>
    </row>
    <row r="1436" spans="2:7">
      <c r="B1436" s="1207" t="s">
        <v>4285</v>
      </c>
      <c r="C1436" s="1207" t="s">
        <v>2409</v>
      </c>
      <c r="D1436" s="1207" t="s">
        <v>1000</v>
      </c>
      <c r="E1436" s="1208">
        <v>0</v>
      </c>
      <c r="F1436" s="1209">
        <v>4.1078102062505019E-10</v>
      </c>
      <c r="G1436" s="1210">
        <v>3.606926811654134E-8</v>
      </c>
    </row>
    <row r="1437" spans="2:7">
      <c r="B1437" s="1207" t="s">
        <v>4093</v>
      </c>
      <c r="C1437" s="1207" t="s">
        <v>2297</v>
      </c>
      <c r="D1437" s="1207" t="s">
        <v>1000</v>
      </c>
      <c r="E1437" s="1208">
        <v>0</v>
      </c>
      <c r="F1437" s="1209">
        <v>3.896569598280664E-10</v>
      </c>
      <c r="G1437" s="1210">
        <v>3.4819743043460753E-7</v>
      </c>
    </row>
    <row r="1438" spans="2:7">
      <c r="B1438" s="1207" t="s">
        <v>4140</v>
      </c>
      <c r="C1438" s="1207" t="s">
        <v>2322</v>
      </c>
      <c r="D1438" s="1207" t="s">
        <v>3431</v>
      </c>
      <c r="E1438" s="1208">
        <v>0</v>
      </c>
      <c r="F1438" s="1209">
        <v>3.8543866433107668E-10</v>
      </c>
      <c r="G1438" s="1210">
        <v>9.0513270601421456E-7</v>
      </c>
    </row>
    <row r="1439" spans="2:7">
      <c r="B1439" s="1207" t="s">
        <v>3778</v>
      </c>
      <c r="C1439" s="1207" t="s">
        <v>2629</v>
      </c>
      <c r="D1439" s="1207" t="s">
        <v>1000</v>
      </c>
      <c r="E1439" s="1208">
        <v>1.9343060039376896E-11</v>
      </c>
      <c r="F1439" s="1209">
        <v>3.6307353810623779E-10</v>
      </c>
      <c r="G1439" s="1210">
        <v>1.0323465755388972E-8</v>
      </c>
    </row>
    <row r="1440" spans="2:7">
      <c r="B1440" s="1207" t="s">
        <v>3468</v>
      </c>
      <c r="C1440" s="1207" t="s">
        <v>2075</v>
      </c>
      <c r="D1440" s="1207" t="s">
        <v>3431</v>
      </c>
      <c r="E1440" s="1208">
        <v>0</v>
      </c>
      <c r="F1440" s="1209">
        <v>3.6261754680342998E-10</v>
      </c>
      <c r="G1440" s="1210">
        <v>1.0106975303931731E-8</v>
      </c>
    </row>
    <row r="1441" spans="2:7">
      <c r="B1441" s="1207" t="s">
        <v>4136</v>
      </c>
      <c r="C1441" s="1207" t="s">
        <v>2319</v>
      </c>
      <c r="D1441" s="1207" t="s">
        <v>3431</v>
      </c>
      <c r="E1441" s="1208">
        <v>0</v>
      </c>
      <c r="F1441" s="1209">
        <v>3.4349532939188797E-10</v>
      </c>
      <c r="G1441" s="1210">
        <v>4.7451408256406414E-6</v>
      </c>
    </row>
    <row r="1442" spans="2:7">
      <c r="B1442" s="1207" t="s">
        <v>4015</v>
      </c>
      <c r="C1442" s="1207" t="s">
        <v>2668</v>
      </c>
      <c r="D1442" s="1207" t="s">
        <v>1000</v>
      </c>
      <c r="E1442" s="1208">
        <v>0</v>
      </c>
      <c r="F1442" s="1209">
        <v>3.249138101665225E-10</v>
      </c>
      <c r="G1442" s="1210">
        <v>2.9723096022028056E-7</v>
      </c>
    </row>
    <row r="1443" spans="2:7">
      <c r="B1443" s="1207" t="s">
        <v>4337</v>
      </c>
      <c r="C1443" s="1207" t="s">
        <v>1389</v>
      </c>
      <c r="D1443" s="1207" t="s">
        <v>1000</v>
      </c>
      <c r="E1443" s="1208">
        <v>0</v>
      </c>
      <c r="F1443" s="1209">
        <v>3.2433453234136401E-10</v>
      </c>
      <c r="G1443" s="1210">
        <v>7.2143752786281826E-8</v>
      </c>
    </row>
    <row r="1444" spans="2:7">
      <c r="B1444" s="1207" t="s">
        <v>3878</v>
      </c>
      <c r="C1444" s="1207" t="s">
        <v>2176</v>
      </c>
      <c r="D1444" s="1207" t="s">
        <v>991</v>
      </c>
      <c r="E1444" s="1208">
        <v>0</v>
      </c>
      <c r="F1444" s="1209">
        <v>3.1151975321177983E-10</v>
      </c>
      <c r="G1444" s="1210">
        <v>1.3093124924632922E-7</v>
      </c>
    </row>
    <row r="1445" spans="2:7">
      <c r="B1445" s="1207" t="s">
        <v>4104</v>
      </c>
      <c r="C1445" s="1207" t="s">
        <v>2299</v>
      </c>
      <c r="D1445" s="1207" t="s">
        <v>1000</v>
      </c>
      <c r="E1445" s="1208">
        <v>0</v>
      </c>
      <c r="F1445" s="1209">
        <v>2.9884641894586598E-10</v>
      </c>
      <c r="G1445" s="1210">
        <v>4.3044026992993718E-8</v>
      </c>
    </row>
    <row r="1446" spans="2:7">
      <c r="B1446" s="1207" t="s">
        <v>3761</v>
      </c>
      <c r="C1446" s="1207" t="s">
        <v>2622</v>
      </c>
      <c r="D1446" s="1207" t="s">
        <v>3431</v>
      </c>
      <c r="E1446" s="1208">
        <v>0</v>
      </c>
      <c r="F1446" s="1209">
        <v>2.4124808891846367E-10</v>
      </c>
      <c r="G1446" s="1210">
        <v>3.7062219825683685E-8</v>
      </c>
    </row>
    <row r="1447" spans="2:7">
      <c r="B1447" s="1207" t="s">
        <v>3742</v>
      </c>
      <c r="C1447" s="1207" t="s">
        <v>2109</v>
      </c>
      <c r="D1447" s="1207" t="s">
        <v>991</v>
      </c>
      <c r="E1447" s="1208">
        <v>0</v>
      </c>
      <c r="F1447" s="1209">
        <v>2.268992297646091E-10</v>
      </c>
      <c r="G1447" s="1210">
        <v>2.7091655573684881E-10</v>
      </c>
    </row>
    <row r="1448" spans="2:7">
      <c r="B1448" s="1207" t="s">
        <v>3812</v>
      </c>
      <c r="C1448" s="1207" t="s">
        <v>2144</v>
      </c>
      <c r="D1448" s="1207" t="s">
        <v>1000</v>
      </c>
      <c r="E1448" s="1208">
        <v>0</v>
      </c>
      <c r="F1448" s="1209">
        <v>2.2359573162669052E-10</v>
      </c>
      <c r="G1448" s="1210">
        <v>5.7230337283199992E-9</v>
      </c>
    </row>
    <row r="1449" spans="2:7">
      <c r="B1449" s="1207" t="s">
        <v>4207</v>
      </c>
      <c r="C1449" s="1207" t="s">
        <v>2365</v>
      </c>
      <c r="D1449" s="1207" t="s">
        <v>3431</v>
      </c>
      <c r="E1449" s="1208">
        <v>0</v>
      </c>
      <c r="F1449" s="1209">
        <v>2.225790813406358E-10</v>
      </c>
      <c r="G1449" s="1210">
        <v>5.0997000255930631E-8</v>
      </c>
    </row>
    <row r="1450" spans="2:7">
      <c r="B1450" s="1207" t="s">
        <v>4366</v>
      </c>
      <c r="C1450" s="1207" t="s">
        <v>2760</v>
      </c>
      <c r="D1450" s="1207" t="s">
        <v>1000</v>
      </c>
      <c r="E1450" s="1208">
        <v>0</v>
      </c>
      <c r="F1450" s="1209">
        <v>2.2237115274794521E-10</v>
      </c>
      <c r="G1450" s="1210">
        <v>3.9677195942318679E-8</v>
      </c>
    </row>
    <row r="1451" spans="2:7">
      <c r="B1451" s="1207" t="s">
        <v>3933</v>
      </c>
      <c r="C1451" s="1207" t="s">
        <v>2200</v>
      </c>
      <c r="D1451" s="1207" t="s">
        <v>3431</v>
      </c>
      <c r="E1451" s="1208">
        <v>0</v>
      </c>
      <c r="F1451" s="1209">
        <v>2.0832664746567795E-10</v>
      </c>
      <c r="G1451" s="1210">
        <v>1.0187622249106011E-7</v>
      </c>
    </row>
    <row r="1452" spans="2:7">
      <c r="B1452" s="1207" t="s">
        <v>3921</v>
      </c>
      <c r="C1452" s="1207" t="s">
        <v>2192</v>
      </c>
      <c r="D1452" s="1207" t="s">
        <v>3431</v>
      </c>
      <c r="E1452" s="1208">
        <v>0</v>
      </c>
      <c r="F1452" s="1209">
        <v>1.9400746270103935E-10</v>
      </c>
      <c r="G1452" s="1210">
        <v>1.7058503380891969E-11</v>
      </c>
    </row>
    <row r="1453" spans="2:7">
      <c r="B1453" s="1207" t="s">
        <v>4402</v>
      </c>
      <c r="C1453" s="1207" t="s">
        <v>2473</v>
      </c>
      <c r="D1453" s="1207" t="s">
        <v>3431</v>
      </c>
      <c r="E1453" s="1208">
        <v>0</v>
      </c>
      <c r="F1453" s="1209">
        <v>1.8739349033364945E-10</v>
      </c>
      <c r="G1453" s="1210">
        <v>2.5190860326083861E-8</v>
      </c>
    </row>
    <row r="1454" spans="2:7">
      <c r="B1454" s="1207" t="s">
        <v>3900</v>
      </c>
      <c r="C1454" s="1207" t="s">
        <v>2641</v>
      </c>
      <c r="D1454" s="1207" t="s">
        <v>1000</v>
      </c>
      <c r="E1454" s="1208">
        <v>0</v>
      </c>
      <c r="F1454" s="1209">
        <v>1.7522836462497451E-10</v>
      </c>
      <c r="G1454" s="1210">
        <v>4.0763532656057864E-7</v>
      </c>
    </row>
    <row r="1455" spans="2:7">
      <c r="B1455" s="1207" t="s">
        <v>4207</v>
      </c>
      <c r="C1455" s="1207" t="s">
        <v>2365</v>
      </c>
      <c r="D1455" s="1207" t="s">
        <v>991</v>
      </c>
      <c r="E1455" s="1208">
        <v>0</v>
      </c>
      <c r="F1455" s="1209">
        <v>1.6649438286986861E-10</v>
      </c>
      <c r="G1455" s="1210">
        <v>6.8033538339601681E-9</v>
      </c>
    </row>
    <row r="1456" spans="2:7">
      <c r="B1456" s="1207" t="s">
        <v>3933</v>
      </c>
      <c r="C1456" s="1207" t="s">
        <v>2200</v>
      </c>
      <c r="D1456" s="1207" t="s">
        <v>1000</v>
      </c>
      <c r="E1456" s="1208">
        <v>0</v>
      </c>
      <c r="F1456" s="1209">
        <v>1.4252819240211399E-10</v>
      </c>
      <c r="G1456" s="1210">
        <v>1.6982760187669235E-7</v>
      </c>
    </row>
    <row r="1457" spans="2:7">
      <c r="B1457" s="1207" t="s">
        <v>3765</v>
      </c>
      <c r="C1457" s="1207" t="s">
        <v>2121</v>
      </c>
      <c r="D1457" s="1207" t="s">
        <v>3431</v>
      </c>
      <c r="E1457" s="1208">
        <v>0</v>
      </c>
      <c r="F1457" s="1209">
        <v>1.2253677249422715E-10</v>
      </c>
      <c r="G1457" s="1210">
        <v>7.751898735370427E-8</v>
      </c>
    </row>
    <row r="1458" spans="2:7">
      <c r="B1458" s="1207" t="s">
        <v>4153</v>
      </c>
      <c r="C1458" s="1207" t="s">
        <v>2716</v>
      </c>
      <c r="D1458" s="1207" t="s">
        <v>3431</v>
      </c>
      <c r="E1458" s="1208">
        <v>0</v>
      </c>
      <c r="F1458" s="1209">
        <v>9.8420574254640394E-11</v>
      </c>
      <c r="G1458" s="1210">
        <v>1.68821076970047E-6</v>
      </c>
    </row>
    <row r="1459" spans="2:7">
      <c r="B1459" s="1207" t="s">
        <v>4153</v>
      </c>
      <c r="C1459" s="1207" t="s">
        <v>2716</v>
      </c>
      <c r="D1459" s="1207" t="s">
        <v>991</v>
      </c>
      <c r="E1459" s="1208">
        <v>0</v>
      </c>
      <c r="F1459" s="1209">
        <v>9.6420694360251996E-11</v>
      </c>
      <c r="G1459" s="1210">
        <v>2.4353649525924863E-7</v>
      </c>
    </row>
    <row r="1460" spans="2:7">
      <c r="B1460" s="1207" t="s">
        <v>3811</v>
      </c>
      <c r="C1460" s="1207" t="s">
        <v>2143</v>
      </c>
      <c r="D1460" s="1207" t="s">
        <v>3431</v>
      </c>
      <c r="E1460" s="1208">
        <v>0</v>
      </c>
      <c r="F1460" s="1209">
        <v>9.6372761802249838E-11</v>
      </c>
      <c r="G1460" s="1210">
        <v>7.3874936384142614E-9</v>
      </c>
    </row>
    <row r="1461" spans="2:7">
      <c r="B1461" s="1207" t="s">
        <v>3948</v>
      </c>
      <c r="C1461" s="1207" t="s">
        <v>2214</v>
      </c>
      <c r="D1461" s="1207" t="s">
        <v>3431</v>
      </c>
      <c r="E1461" s="1208">
        <v>0</v>
      </c>
      <c r="F1461" s="1209">
        <v>9.525862988297894E-11</v>
      </c>
      <c r="G1461" s="1210">
        <v>4.7590652972051113E-8</v>
      </c>
    </row>
    <row r="1462" spans="2:7">
      <c r="B1462" s="1207" t="s">
        <v>3761</v>
      </c>
      <c r="C1462" s="1207" t="s">
        <v>2622</v>
      </c>
      <c r="D1462" s="1207" t="s">
        <v>991</v>
      </c>
      <c r="E1462" s="1208">
        <v>0</v>
      </c>
      <c r="F1462" s="1209">
        <v>8.5770571214297156E-11</v>
      </c>
      <c r="G1462" s="1210">
        <v>1.4774465774720988E-9</v>
      </c>
    </row>
    <row r="1463" spans="2:7">
      <c r="B1463" s="1207" t="s">
        <v>4276</v>
      </c>
      <c r="C1463" s="1207" t="s">
        <v>2404</v>
      </c>
      <c r="D1463" s="1207" t="s">
        <v>3431</v>
      </c>
      <c r="E1463" s="1208">
        <v>0</v>
      </c>
      <c r="F1463" s="1209">
        <v>7.7758201013020056E-11</v>
      </c>
      <c r="G1463" s="1210">
        <v>1.4571315899581783E-10</v>
      </c>
    </row>
    <row r="1464" spans="2:7">
      <c r="B1464" s="1207" t="s">
        <v>4311</v>
      </c>
      <c r="C1464" s="1207" t="s">
        <v>2428</v>
      </c>
      <c r="D1464" s="1207" t="s">
        <v>1000</v>
      </c>
      <c r="E1464" s="1208">
        <v>0</v>
      </c>
      <c r="F1464" s="1209">
        <v>5.8683049426706696E-11</v>
      </c>
      <c r="G1464" s="1210">
        <v>7.539658138884884E-9</v>
      </c>
    </row>
    <row r="1465" spans="2:7">
      <c r="B1465" s="1207" t="s">
        <v>3878</v>
      </c>
      <c r="C1465" s="1207" t="s">
        <v>2176</v>
      </c>
      <c r="D1465" s="1207" t="s">
        <v>3431</v>
      </c>
      <c r="E1465" s="1208">
        <v>0</v>
      </c>
      <c r="F1465" s="1209">
        <v>5.8666475699760668E-11</v>
      </c>
      <c r="G1465" s="1210">
        <v>4.3608193570790572E-7</v>
      </c>
    </row>
    <row r="1466" spans="2:7">
      <c r="B1466" s="1207" t="s">
        <v>4180</v>
      </c>
      <c r="C1466" s="1207" t="s">
        <v>2345</v>
      </c>
      <c r="D1466" s="1207" t="s">
        <v>3431</v>
      </c>
      <c r="E1466" s="1208">
        <v>0</v>
      </c>
      <c r="F1466" s="1209">
        <v>5.7281592641695328E-11</v>
      </c>
      <c r="G1466" s="1210">
        <v>1.0310322010241347E-7</v>
      </c>
    </row>
    <row r="1467" spans="2:7">
      <c r="B1467" s="1207" t="s">
        <v>4333</v>
      </c>
      <c r="C1467" s="1207" t="s">
        <v>521</v>
      </c>
      <c r="D1467" s="1207" t="s">
        <v>991</v>
      </c>
      <c r="E1467" s="1208">
        <v>0</v>
      </c>
      <c r="F1467" s="1209">
        <v>5.5120468431860055E-11</v>
      </c>
      <c r="G1467" s="1210">
        <v>1.9547360221208603E-9</v>
      </c>
    </row>
    <row r="1468" spans="2:7">
      <c r="B1468" s="1207" t="s">
        <v>4272</v>
      </c>
      <c r="C1468" s="1207" t="s">
        <v>2740</v>
      </c>
      <c r="D1468" s="1207" t="s">
        <v>1000</v>
      </c>
      <c r="E1468" s="1208">
        <v>0</v>
      </c>
      <c r="F1468" s="1209">
        <v>4.7891048800157507E-11</v>
      </c>
      <c r="G1468" s="1210">
        <v>2.6569311205739726E-10</v>
      </c>
    </row>
    <row r="1469" spans="2:7">
      <c r="B1469" s="1207" t="s">
        <v>4138</v>
      </c>
      <c r="C1469" s="1207" t="s">
        <v>2320</v>
      </c>
      <c r="D1469" s="1207" t="s">
        <v>3431</v>
      </c>
      <c r="E1469" s="1208">
        <v>0</v>
      </c>
      <c r="F1469" s="1209">
        <v>4.248046260250312E-11</v>
      </c>
      <c r="G1469" s="1210">
        <v>4.3640508915905134E-6</v>
      </c>
    </row>
    <row r="1470" spans="2:7">
      <c r="B1470" s="1207" t="s">
        <v>4108</v>
      </c>
      <c r="C1470" s="1207" t="s">
        <v>2705</v>
      </c>
      <c r="D1470" s="1207" t="s">
        <v>3431</v>
      </c>
      <c r="E1470" s="1208">
        <v>0</v>
      </c>
      <c r="F1470" s="1209">
        <v>3.9087602713983915E-11</v>
      </c>
      <c r="G1470" s="1210">
        <v>2.1310355221233962E-10</v>
      </c>
    </row>
    <row r="1471" spans="2:7">
      <c r="B1471" s="1207" t="s">
        <v>4108</v>
      </c>
      <c r="C1471" s="1207" t="s">
        <v>2705</v>
      </c>
      <c r="D1471" s="1207" t="s">
        <v>1000</v>
      </c>
      <c r="E1471" s="1208">
        <v>0</v>
      </c>
      <c r="F1471" s="1209">
        <v>3.7067618401846044E-11</v>
      </c>
      <c r="G1471" s="1210">
        <v>6.4273415939800373E-10</v>
      </c>
    </row>
    <row r="1472" spans="2:7">
      <c r="B1472" s="1207" t="s">
        <v>3993</v>
      </c>
      <c r="C1472" s="1207" t="s">
        <v>2245</v>
      </c>
      <c r="D1472" s="1207" t="s">
        <v>1000</v>
      </c>
      <c r="E1472" s="1208">
        <v>0</v>
      </c>
      <c r="F1472" s="1209">
        <v>3.5485163094505861E-11</v>
      </c>
      <c r="G1472" s="1210">
        <v>2.3863333389509164E-10</v>
      </c>
    </row>
    <row r="1473" spans="2:7">
      <c r="B1473" s="1207" t="s">
        <v>4189</v>
      </c>
      <c r="C1473" s="1207" t="s">
        <v>2721</v>
      </c>
      <c r="D1473" s="1207" t="s">
        <v>1000</v>
      </c>
      <c r="E1473" s="1208">
        <v>0</v>
      </c>
      <c r="F1473" s="1209">
        <v>3.5182351050916768E-11</v>
      </c>
      <c r="G1473" s="1210">
        <v>3.5736289202697492E-8</v>
      </c>
    </row>
    <row r="1474" spans="2:7">
      <c r="B1474" s="1207" t="s">
        <v>4139</v>
      </c>
      <c r="C1474" s="1207" t="s">
        <v>2321</v>
      </c>
      <c r="D1474" s="1207" t="s">
        <v>3431</v>
      </c>
      <c r="E1474" s="1208">
        <v>0</v>
      </c>
      <c r="F1474" s="1209">
        <v>3.3404257022206456E-11</v>
      </c>
      <c r="G1474" s="1210">
        <v>2.3876625912115265E-9</v>
      </c>
    </row>
    <row r="1475" spans="2:7">
      <c r="B1475" s="1207" t="s">
        <v>4329</v>
      </c>
      <c r="C1475" s="1207" t="s">
        <v>2752</v>
      </c>
      <c r="D1475" s="1207" t="s">
        <v>1000</v>
      </c>
      <c r="E1475" s="1208">
        <v>0</v>
      </c>
      <c r="F1475" s="1209">
        <v>3.1738870733735E-11</v>
      </c>
      <c r="G1475" s="1210">
        <v>9.5360500310905904E-9</v>
      </c>
    </row>
    <row r="1476" spans="2:7">
      <c r="B1476" s="1207" t="s">
        <v>4062</v>
      </c>
      <c r="C1476" s="1207" t="s">
        <v>2691</v>
      </c>
      <c r="D1476" s="1207" t="s">
        <v>1000</v>
      </c>
      <c r="E1476" s="1208">
        <v>0</v>
      </c>
      <c r="F1476" s="1209">
        <v>3.092641276383125E-11</v>
      </c>
      <c r="G1476" s="1210">
        <v>7.8433428617576298E-11</v>
      </c>
    </row>
    <row r="1477" spans="2:7">
      <c r="B1477" s="1207" t="s">
        <v>3762</v>
      </c>
      <c r="C1477" s="1207" t="s">
        <v>2119</v>
      </c>
      <c r="D1477" s="1207" t="s">
        <v>3431</v>
      </c>
      <c r="E1477" s="1208">
        <v>0</v>
      </c>
      <c r="F1477" s="1209">
        <v>3.0345796895296028E-11</v>
      </c>
      <c r="G1477" s="1210">
        <v>2.9878486897945047E-10</v>
      </c>
    </row>
    <row r="1478" spans="2:7">
      <c r="B1478" s="1207" t="s">
        <v>3961</v>
      </c>
      <c r="C1478" s="1207" t="s">
        <v>2222</v>
      </c>
      <c r="D1478" s="1207" t="s">
        <v>3431</v>
      </c>
      <c r="E1478" s="1208">
        <v>0</v>
      </c>
      <c r="F1478" s="1209">
        <v>2.9654048507021797E-11</v>
      </c>
      <c r="G1478" s="1210">
        <v>2.774022805294934E-6</v>
      </c>
    </row>
    <row r="1479" spans="2:7">
      <c r="B1479" s="1207" t="s">
        <v>3904</v>
      </c>
      <c r="C1479" s="1207" t="s">
        <v>2644</v>
      </c>
      <c r="D1479" s="1207" t="s">
        <v>1000</v>
      </c>
      <c r="E1479" s="1208">
        <v>0</v>
      </c>
      <c r="F1479" s="1209">
        <v>2.8529082046858629E-11</v>
      </c>
      <c r="G1479" s="1210">
        <v>2.5314972850723089E-7</v>
      </c>
    </row>
    <row r="1480" spans="2:7">
      <c r="B1480" s="1207" t="s">
        <v>3905</v>
      </c>
      <c r="C1480" s="1207" t="s">
        <v>2645</v>
      </c>
      <c r="D1480" s="1207" t="s">
        <v>1000</v>
      </c>
      <c r="E1480" s="1208">
        <v>0</v>
      </c>
      <c r="F1480" s="1209">
        <v>2.8524489470869141E-11</v>
      </c>
      <c r="G1480" s="1210">
        <v>2.5314972850723089E-7</v>
      </c>
    </row>
    <row r="1481" spans="2:7">
      <c r="B1481" s="1207" t="s">
        <v>3905</v>
      </c>
      <c r="C1481" s="1207" t="s">
        <v>2645</v>
      </c>
      <c r="D1481" s="1207" t="s">
        <v>3431</v>
      </c>
      <c r="E1481" s="1208">
        <v>0</v>
      </c>
      <c r="F1481" s="1209">
        <v>2.6964850663769407E-11</v>
      </c>
      <c r="G1481" s="1210">
        <v>2.7585290780387851E-8</v>
      </c>
    </row>
    <row r="1482" spans="2:7">
      <c r="B1482" s="1207" t="s">
        <v>4384</v>
      </c>
      <c r="C1482" s="1207" t="s">
        <v>2465</v>
      </c>
      <c r="D1482" s="1207" t="s">
        <v>1000</v>
      </c>
      <c r="E1482" s="1208">
        <v>0</v>
      </c>
      <c r="F1482" s="1209">
        <v>2.6476826039178885E-11</v>
      </c>
      <c r="G1482" s="1210">
        <v>3.380518078258738E-8</v>
      </c>
    </row>
    <row r="1483" spans="2:7">
      <c r="B1483" s="1207" t="s">
        <v>4139</v>
      </c>
      <c r="C1483" s="1207" t="s">
        <v>2321</v>
      </c>
      <c r="D1483" s="1207" t="s">
        <v>1000</v>
      </c>
      <c r="E1483" s="1208">
        <v>0</v>
      </c>
      <c r="F1483" s="1209">
        <v>1.8334428894939335E-11</v>
      </c>
      <c r="G1483" s="1210">
        <v>2.9503974665988577E-9</v>
      </c>
    </row>
    <row r="1484" spans="2:7">
      <c r="B1484" s="1207" t="s">
        <v>3901</v>
      </c>
      <c r="C1484" s="1207" t="s">
        <v>2643</v>
      </c>
      <c r="D1484" s="1207" t="s">
        <v>1000</v>
      </c>
      <c r="E1484" s="1208">
        <v>0</v>
      </c>
      <c r="F1484" s="1209">
        <v>1.7878668698377073E-11</v>
      </c>
      <c r="G1484" s="1210">
        <v>6.1366631806650029E-6</v>
      </c>
    </row>
    <row r="1485" spans="2:7">
      <c r="B1485" s="1207" t="s">
        <v>3901</v>
      </c>
      <c r="C1485" s="1207" t="s">
        <v>2647</v>
      </c>
      <c r="D1485" s="1207" t="s">
        <v>1000</v>
      </c>
      <c r="E1485" s="1208">
        <v>0</v>
      </c>
      <c r="F1485" s="1209">
        <v>1.7878668698377073E-11</v>
      </c>
      <c r="G1485" s="1210">
        <v>6.1366631806650029E-6</v>
      </c>
    </row>
    <row r="1486" spans="2:7">
      <c r="B1486" s="1207" t="s">
        <v>4402</v>
      </c>
      <c r="C1486" s="1207" t="s">
        <v>2473</v>
      </c>
      <c r="D1486" s="1207" t="s">
        <v>1000</v>
      </c>
      <c r="E1486" s="1208">
        <v>0</v>
      </c>
      <c r="F1486" s="1209">
        <v>1.5725953094089032E-11</v>
      </c>
      <c r="G1486" s="1210">
        <v>6.040941609703165E-9</v>
      </c>
    </row>
    <row r="1487" spans="2:7">
      <c r="B1487" s="1207" t="s">
        <v>4136</v>
      </c>
      <c r="C1487" s="1207" t="s">
        <v>2319</v>
      </c>
      <c r="D1487" s="1207" t="s">
        <v>1000</v>
      </c>
      <c r="E1487" s="1208">
        <v>0</v>
      </c>
      <c r="F1487" s="1209">
        <v>1.0496502600520258E-11</v>
      </c>
      <c r="G1487" s="1210">
        <v>4.990629997628033E-7</v>
      </c>
    </row>
    <row r="1488" spans="2:7">
      <c r="B1488" s="1207" t="s">
        <v>3901</v>
      </c>
      <c r="C1488" s="1207" t="s">
        <v>2757</v>
      </c>
      <c r="D1488" s="1207" t="s">
        <v>1000</v>
      </c>
      <c r="E1488" s="1208">
        <v>0</v>
      </c>
      <c r="F1488" s="1209">
        <v>9.2931392775686782E-12</v>
      </c>
      <c r="G1488" s="1210">
        <v>3.189771375014311E-6</v>
      </c>
    </row>
    <row r="1489" spans="2:7">
      <c r="B1489" s="1207" t="s">
        <v>3984</v>
      </c>
      <c r="C1489" s="1207" t="s">
        <v>2238</v>
      </c>
      <c r="D1489" s="1207" t="s">
        <v>3431</v>
      </c>
      <c r="E1489" s="1208">
        <v>0</v>
      </c>
      <c r="F1489" s="1209">
        <v>5.4230840922302795E-12</v>
      </c>
      <c r="G1489" s="1210">
        <v>7.3134705527782384E-9</v>
      </c>
    </row>
    <row r="1490" spans="2:7">
      <c r="B1490" s="1207" t="s">
        <v>3878</v>
      </c>
      <c r="C1490" s="1207" t="s">
        <v>2176</v>
      </c>
      <c r="D1490" s="1207" t="s">
        <v>1000</v>
      </c>
      <c r="E1490" s="1208">
        <v>0</v>
      </c>
      <c r="F1490" s="1209">
        <v>4.7377875278246291E-12</v>
      </c>
      <c r="G1490" s="1210">
        <v>9.2399428540860484E-8</v>
      </c>
    </row>
    <row r="1491" spans="2:7">
      <c r="B1491" s="1207" t="s">
        <v>3778</v>
      </c>
      <c r="C1491" s="1207" t="s">
        <v>2738</v>
      </c>
      <c r="D1491" s="1207" t="s">
        <v>3431</v>
      </c>
      <c r="E1491" s="1208">
        <v>0</v>
      </c>
      <c r="F1491" s="1209">
        <v>2.997739505571466E-12</v>
      </c>
      <c r="G1491" s="1210">
        <v>1.1870390475484384E-10</v>
      </c>
    </row>
    <row r="1492" spans="2:7">
      <c r="B1492" s="1207" t="s">
        <v>3761</v>
      </c>
      <c r="C1492" s="1207" t="s">
        <v>2622</v>
      </c>
      <c r="D1492" s="1207" t="s">
        <v>1000</v>
      </c>
      <c r="E1492" s="1208">
        <v>0</v>
      </c>
      <c r="F1492" s="1209">
        <v>2.8770315914273243E-12</v>
      </c>
      <c r="G1492" s="1210">
        <v>1.2940116790355184E-9</v>
      </c>
    </row>
    <row r="1493" spans="2:7">
      <c r="B1493" s="1207" t="s">
        <v>4207</v>
      </c>
      <c r="C1493" s="1207" t="s">
        <v>2365</v>
      </c>
      <c r="D1493" s="1207" t="s">
        <v>1000</v>
      </c>
      <c r="E1493" s="1208">
        <v>0</v>
      </c>
      <c r="F1493" s="1209">
        <v>2.8280244728698807E-12</v>
      </c>
      <c r="G1493" s="1210">
        <v>1.043136621982868E-9</v>
      </c>
    </row>
    <row r="1494" spans="2:7">
      <c r="B1494" s="1207" t="s">
        <v>4015</v>
      </c>
      <c r="C1494" s="1207" t="s">
        <v>2668</v>
      </c>
      <c r="D1494" s="1207" t="s">
        <v>3431</v>
      </c>
      <c r="E1494" s="1208">
        <v>0</v>
      </c>
      <c r="F1494" s="1209">
        <v>2.4791319513259581E-12</v>
      </c>
      <c r="G1494" s="1210">
        <v>3.038763021942601E-10</v>
      </c>
    </row>
    <row r="1495" spans="2:7">
      <c r="B1495" s="1207" t="s">
        <v>3883</v>
      </c>
      <c r="C1495" s="1207" t="s">
        <v>2178</v>
      </c>
      <c r="D1495" s="1207" t="s">
        <v>3431</v>
      </c>
      <c r="E1495" s="1208">
        <v>0</v>
      </c>
      <c r="F1495" s="1209">
        <v>1.5031029846242551E-12</v>
      </c>
      <c r="G1495" s="1210">
        <v>1.4023797216167058E-7</v>
      </c>
    </row>
    <row r="1496" spans="2:7">
      <c r="B1496" s="1207" t="s">
        <v>4153</v>
      </c>
      <c r="C1496" s="1207" t="s">
        <v>2716</v>
      </c>
      <c r="D1496" s="1207" t="s">
        <v>1000</v>
      </c>
      <c r="E1496" s="1208">
        <v>0</v>
      </c>
      <c r="F1496" s="1209">
        <v>8.7506375248470198E-13</v>
      </c>
      <c r="G1496" s="1210">
        <v>2.9390968870273855E-8</v>
      </c>
    </row>
    <row r="1497" spans="2:7">
      <c r="B1497" s="1207" t="s">
        <v>3745</v>
      </c>
      <c r="C1497" s="1207" t="s">
        <v>2791</v>
      </c>
      <c r="D1497" s="1207" t="s">
        <v>991</v>
      </c>
      <c r="E1497" s="1208">
        <v>0.11121283300968871</v>
      </c>
      <c r="F1497" s="1209">
        <v>0</v>
      </c>
      <c r="G1497" s="1210">
        <v>5.091481617157543E-6</v>
      </c>
    </row>
    <row r="1498" spans="2:7">
      <c r="B1498" s="1207" t="s">
        <v>3465</v>
      </c>
      <c r="C1498" s="1207" t="s">
        <v>2781</v>
      </c>
      <c r="D1498" s="1207" t="s">
        <v>1000</v>
      </c>
      <c r="E1498" s="1208">
        <v>4.2291597637236257E-2</v>
      </c>
      <c r="F1498" s="1209">
        <v>0</v>
      </c>
      <c r="G1498" s="1210">
        <v>2.665526231758084E-6</v>
      </c>
    </row>
    <row r="1499" spans="2:7">
      <c r="B1499" s="1207" t="s">
        <v>3801</v>
      </c>
      <c r="C1499" s="1207" t="s">
        <v>2792</v>
      </c>
      <c r="D1499" s="1207" t="s">
        <v>991</v>
      </c>
      <c r="E1499" s="1208">
        <v>2.7381643587069928E-2</v>
      </c>
      <c r="F1499" s="1209">
        <v>0</v>
      </c>
      <c r="G1499" s="1210">
        <v>0</v>
      </c>
    </row>
    <row r="1500" spans="2:7">
      <c r="B1500" s="1207" t="s">
        <v>3465</v>
      </c>
      <c r="C1500" s="1207" t="s">
        <v>2781</v>
      </c>
      <c r="D1500" s="1207" t="s">
        <v>991</v>
      </c>
      <c r="E1500" s="1208">
        <v>2.2482643366437988E-2</v>
      </c>
      <c r="F1500" s="1209">
        <v>0</v>
      </c>
      <c r="G1500" s="1210">
        <v>2.2286514889684771E-7</v>
      </c>
    </row>
    <row r="1501" spans="2:7">
      <c r="B1501" s="1207" t="s">
        <v>3798</v>
      </c>
      <c r="C1501" s="1207" t="s">
        <v>2790</v>
      </c>
      <c r="D1501" s="1207" t="s">
        <v>991</v>
      </c>
      <c r="E1501" s="1208">
        <v>2.2325829588898508E-2</v>
      </c>
      <c r="F1501" s="1209">
        <v>0</v>
      </c>
      <c r="G1501" s="1210">
        <v>5.7571974183411446E-4</v>
      </c>
    </row>
    <row r="1502" spans="2:7">
      <c r="B1502" s="1207" t="s">
        <v>3803</v>
      </c>
      <c r="C1502" s="1207" t="s">
        <v>2794</v>
      </c>
      <c r="D1502" s="1207" t="s">
        <v>991</v>
      </c>
      <c r="E1502" s="1208">
        <v>9.7862226493431095E-3</v>
      </c>
      <c r="F1502" s="1209">
        <v>0</v>
      </c>
      <c r="G1502" s="1210">
        <v>0</v>
      </c>
    </row>
    <row r="1503" spans="2:7">
      <c r="B1503" s="1207" t="s">
        <v>3721</v>
      </c>
      <c r="C1503" s="1207" t="s">
        <v>2824</v>
      </c>
      <c r="D1503" s="1207" t="s">
        <v>1000</v>
      </c>
      <c r="E1503" s="1208">
        <v>1.6943283626103954E-3</v>
      </c>
      <c r="F1503" s="1209">
        <v>0</v>
      </c>
      <c r="G1503" s="1210">
        <v>1.182720484557664E-4</v>
      </c>
    </row>
    <row r="1504" spans="2:7">
      <c r="B1504" s="1207" t="s">
        <v>4254</v>
      </c>
      <c r="C1504" s="1207" t="s">
        <v>2817</v>
      </c>
      <c r="D1504" s="1207" t="s">
        <v>991</v>
      </c>
      <c r="E1504" s="1208">
        <v>1.4153460631307147E-3</v>
      </c>
      <c r="F1504" s="1209">
        <v>0</v>
      </c>
      <c r="G1504" s="1210">
        <v>6.4425576712173697E-5</v>
      </c>
    </row>
    <row r="1505" spans="2:7">
      <c r="B1505" s="1207" t="s">
        <v>3802</v>
      </c>
      <c r="C1505" s="1207" t="s">
        <v>2793</v>
      </c>
      <c r="D1505" s="1207" t="s">
        <v>991</v>
      </c>
      <c r="E1505" s="1208">
        <v>6.814594549739829E-4</v>
      </c>
      <c r="F1505" s="1209">
        <v>0</v>
      </c>
      <c r="G1505" s="1210">
        <v>0</v>
      </c>
    </row>
    <row r="1506" spans="2:7">
      <c r="B1506" s="1207" t="s">
        <v>3749</v>
      </c>
      <c r="C1506" s="1207" t="s">
        <v>2840</v>
      </c>
      <c r="D1506" s="1207" t="s">
        <v>991</v>
      </c>
      <c r="E1506" s="1208">
        <v>6.0594438133919869E-4</v>
      </c>
      <c r="F1506" s="1209">
        <v>0</v>
      </c>
      <c r="G1506" s="1210">
        <v>0</v>
      </c>
    </row>
    <row r="1507" spans="2:7">
      <c r="B1507" s="1207" t="s">
        <v>3755</v>
      </c>
      <c r="C1507" s="1207" t="s">
        <v>2782</v>
      </c>
      <c r="D1507" s="1207" t="s">
        <v>991</v>
      </c>
      <c r="E1507" s="1208">
        <v>5.9731466366093095E-4</v>
      </c>
      <c r="F1507" s="1209">
        <v>0</v>
      </c>
      <c r="G1507" s="1210">
        <v>4.900343944434785E-7</v>
      </c>
    </row>
    <row r="1508" spans="2:7">
      <c r="B1508" s="1207" t="s">
        <v>3801</v>
      </c>
      <c r="C1508" s="1207" t="s">
        <v>2792</v>
      </c>
      <c r="D1508" s="1207" t="s">
        <v>1000</v>
      </c>
      <c r="E1508" s="1208">
        <v>4.3917858590337907E-4</v>
      </c>
      <c r="F1508" s="1209">
        <v>0</v>
      </c>
      <c r="G1508" s="1210">
        <v>0</v>
      </c>
    </row>
    <row r="1509" spans="2:7">
      <c r="B1509" s="1207" t="s">
        <v>3735</v>
      </c>
      <c r="C1509" s="1207" t="s">
        <v>2787</v>
      </c>
      <c r="D1509" s="1207" t="s">
        <v>991</v>
      </c>
      <c r="E1509" s="1208">
        <v>2.7262026118627693E-4</v>
      </c>
      <c r="F1509" s="1209">
        <v>0</v>
      </c>
      <c r="G1509" s="1210">
        <v>0</v>
      </c>
    </row>
    <row r="1510" spans="2:7">
      <c r="B1510" s="1207" t="s">
        <v>3465</v>
      </c>
      <c r="C1510" s="1207" t="s">
        <v>2781</v>
      </c>
      <c r="D1510" s="1207" t="s">
        <v>3431</v>
      </c>
      <c r="E1510" s="1208">
        <v>2.1611209528321076E-4</v>
      </c>
      <c r="F1510" s="1209">
        <v>0</v>
      </c>
      <c r="G1510" s="1210">
        <v>5.3835799005200779E-9</v>
      </c>
    </row>
    <row r="1511" spans="2:7">
      <c r="B1511" s="1207" t="s">
        <v>3745</v>
      </c>
      <c r="C1511" s="1207" t="s">
        <v>2791</v>
      </c>
      <c r="D1511" s="1207" t="s">
        <v>1000</v>
      </c>
      <c r="E1511" s="1208">
        <v>1.4636329118041647E-4</v>
      </c>
      <c r="F1511" s="1209">
        <v>0</v>
      </c>
      <c r="G1511" s="1210">
        <v>9.9073708142679496E-7</v>
      </c>
    </row>
    <row r="1512" spans="2:7">
      <c r="B1512" s="1207" t="s">
        <v>3803</v>
      </c>
      <c r="C1512" s="1207" t="s">
        <v>2794</v>
      </c>
      <c r="D1512" s="1207" t="s">
        <v>1000</v>
      </c>
      <c r="E1512" s="1208">
        <v>9.3865249868280983E-5</v>
      </c>
      <c r="F1512" s="1209">
        <v>0</v>
      </c>
      <c r="G1512" s="1210">
        <v>0</v>
      </c>
    </row>
    <row r="1513" spans="2:7">
      <c r="B1513" s="1207" t="s">
        <v>3781</v>
      </c>
      <c r="C1513" s="1207" t="s">
        <v>2836</v>
      </c>
      <c r="D1513" s="1207" t="s">
        <v>1000</v>
      </c>
      <c r="E1513" s="1208">
        <v>4.8431880761629161E-5</v>
      </c>
      <c r="F1513" s="1209">
        <v>0</v>
      </c>
      <c r="G1513" s="1210">
        <v>2.1724468580076322E-5</v>
      </c>
    </row>
    <row r="1514" spans="2:7">
      <c r="B1514" s="1207" t="s">
        <v>3823</v>
      </c>
      <c r="C1514" s="1207" t="s">
        <v>2804</v>
      </c>
      <c r="D1514" s="1207" t="s">
        <v>991</v>
      </c>
      <c r="E1514" s="1208">
        <v>4.1714168018032885E-5</v>
      </c>
      <c r="F1514" s="1209">
        <v>0</v>
      </c>
      <c r="G1514" s="1210">
        <v>1.1440881534949035E-5</v>
      </c>
    </row>
    <row r="1515" spans="2:7">
      <c r="B1515" s="1207" t="s">
        <v>3859</v>
      </c>
      <c r="C1515" s="1207" t="s">
        <v>2828</v>
      </c>
      <c r="D1515" s="1207" t="s">
        <v>991</v>
      </c>
      <c r="E1515" s="1208">
        <v>2.582287742000804E-5</v>
      </c>
      <c r="F1515" s="1209">
        <v>0</v>
      </c>
      <c r="G1515" s="1210">
        <v>2.7210174341526509E-8</v>
      </c>
    </row>
    <row r="1516" spans="2:7">
      <c r="B1516" s="1207" t="s">
        <v>3873</v>
      </c>
      <c r="C1516" s="1207" t="s">
        <v>5</v>
      </c>
      <c r="D1516" s="1207" t="s">
        <v>991</v>
      </c>
      <c r="E1516" s="1208">
        <v>1.7876716076599712E-5</v>
      </c>
      <c r="F1516" s="1209">
        <v>0</v>
      </c>
      <c r="G1516" s="1210">
        <v>0</v>
      </c>
    </row>
    <row r="1517" spans="2:7">
      <c r="B1517" s="1207" t="s">
        <v>3836</v>
      </c>
      <c r="C1517" s="1207" t="s">
        <v>2818</v>
      </c>
      <c r="D1517" s="1207" t="s">
        <v>991</v>
      </c>
      <c r="E1517" s="1208">
        <v>1.7557594970712212E-5</v>
      </c>
      <c r="F1517" s="1209">
        <v>0</v>
      </c>
      <c r="G1517" s="1210">
        <v>8.7757174050303201E-8</v>
      </c>
    </row>
    <row r="1518" spans="2:7">
      <c r="B1518" s="1207" t="s">
        <v>3935</v>
      </c>
      <c r="C1518" s="1207" t="s">
        <v>2823</v>
      </c>
      <c r="D1518" s="1207" t="s">
        <v>991</v>
      </c>
      <c r="E1518" s="1208">
        <v>1.1252748301036798E-5</v>
      </c>
      <c r="F1518" s="1209">
        <v>0</v>
      </c>
      <c r="G1518" s="1210">
        <v>4.5796613886682831E-9</v>
      </c>
    </row>
    <row r="1519" spans="2:7">
      <c r="B1519" s="1207" t="s">
        <v>3950</v>
      </c>
      <c r="C1519" s="1207" t="s">
        <v>2773</v>
      </c>
      <c r="D1519" s="1207" t="s">
        <v>1000</v>
      </c>
      <c r="E1519" s="1208">
        <v>4.6566226919725089E-6</v>
      </c>
      <c r="F1519" s="1209">
        <v>0</v>
      </c>
      <c r="G1519" s="1210">
        <v>1.717177436435212E-6</v>
      </c>
    </row>
    <row r="1520" spans="2:7">
      <c r="B1520" s="1207" t="s">
        <v>4006</v>
      </c>
      <c r="C1520" s="1207" t="s">
        <v>2803</v>
      </c>
      <c r="D1520" s="1207" t="s">
        <v>1000</v>
      </c>
      <c r="E1520" s="1208">
        <v>2.6030844570766378E-6</v>
      </c>
      <c r="F1520" s="1209">
        <v>0</v>
      </c>
      <c r="G1520" s="1210">
        <v>1.6071672633579013E-6</v>
      </c>
    </row>
    <row r="1521" spans="2:7">
      <c r="B1521" s="1207" t="s">
        <v>3802</v>
      </c>
      <c r="C1521" s="1207" t="s">
        <v>2793</v>
      </c>
      <c r="D1521" s="1207" t="s">
        <v>1000</v>
      </c>
      <c r="E1521" s="1208">
        <v>2.1846178568370589E-6</v>
      </c>
      <c r="F1521" s="1209">
        <v>0</v>
      </c>
      <c r="G1521" s="1210">
        <v>0</v>
      </c>
    </row>
    <row r="1522" spans="2:7">
      <c r="B1522" s="1207" t="s">
        <v>4090</v>
      </c>
      <c r="C1522" s="1207" t="s">
        <v>2800</v>
      </c>
      <c r="D1522" s="1207" t="s">
        <v>1000</v>
      </c>
      <c r="E1522" s="1208">
        <v>1.2322388891156907E-6</v>
      </c>
      <c r="F1522" s="1209">
        <v>0</v>
      </c>
      <c r="G1522" s="1210">
        <v>8.122272099641895E-6</v>
      </c>
    </row>
    <row r="1523" spans="2:7">
      <c r="B1523" s="1207" t="s">
        <v>3950</v>
      </c>
      <c r="C1523" s="1207" t="s">
        <v>2773</v>
      </c>
      <c r="D1523" s="1207" t="s">
        <v>991</v>
      </c>
      <c r="E1523" s="1208">
        <v>7.0491334203618898E-7</v>
      </c>
      <c r="F1523" s="1209">
        <v>0</v>
      </c>
      <c r="G1523" s="1210">
        <v>4.2302479424892035E-9</v>
      </c>
    </row>
    <row r="1524" spans="2:7">
      <c r="B1524" s="1207" t="s">
        <v>3859</v>
      </c>
      <c r="C1524" s="1207" t="s">
        <v>2828</v>
      </c>
      <c r="D1524" s="1207" t="s">
        <v>1000</v>
      </c>
      <c r="E1524" s="1208">
        <v>3.139512104376025E-8</v>
      </c>
      <c r="F1524" s="1209">
        <v>0</v>
      </c>
      <c r="G1524" s="1210">
        <v>8.5588595126836606E-8</v>
      </c>
    </row>
    <row r="1525" spans="2:7">
      <c r="B1525" s="1207" t="s">
        <v>3990</v>
      </c>
      <c r="C1525" s="1207" t="s">
        <v>2799</v>
      </c>
      <c r="D1525" s="1207" t="s">
        <v>1000</v>
      </c>
      <c r="E1525" s="1208">
        <v>0</v>
      </c>
      <c r="F1525" s="1209">
        <v>0</v>
      </c>
      <c r="G1525" s="1210">
        <v>1.412567229654628E-3</v>
      </c>
    </row>
    <row r="1526" spans="2:7">
      <c r="B1526" s="1207" t="s">
        <v>3759</v>
      </c>
      <c r="C1526" s="1207" t="s">
        <v>2835</v>
      </c>
      <c r="D1526" s="1207" t="s">
        <v>1000</v>
      </c>
      <c r="E1526" s="1208">
        <v>0</v>
      </c>
      <c r="F1526" s="1209">
        <v>0</v>
      </c>
      <c r="G1526" s="1210">
        <v>7.5254718781181439E-4</v>
      </c>
    </row>
    <row r="1527" spans="2:7">
      <c r="B1527" s="1207" t="s">
        <v>4212</v>
      </c>
      <c r="C1527" s="1207" t="s">
        <v>2842</v>
      </c>
      <c r="D1527" s="1207" t="s">
        <v>1000</v>
      </c>
      <c r="E1527" s="1208">
        <v>0</v>
      </c>
      <c r="F1527" s="1209">
        <v>0</v>
      </c>
      <c r="G1527" s="1210">
        <v>5.3252357794032918E-5</v>
      </c>
    </row>
    <row r="1528" spans="2:7">
      <c r="B1528" s="1207" t="s">
        <v>4359</v>
      </c>
      <c r="C1528" s="1207" t="s">
        <v>2822</v>
      </c>
      <c r="D1528" s="1207" t="s">
        <v>3431</v>
      </c>
      <c r="E1528" s="1208">
        <v>0</v>
      </c>
      <c r="F1528" s="1209">
        <v>0</v>
      </c>
      <c r="G1528" s="1210">
        <v>3.5178119189014623E-5</v>
      </c>
    </row>
    <row r="1529" spans="2:7">
      <c r="B1529" s="1207" t="s">
        <v>3429</v>
      </c>
      <c r="C1529" s="1207" t="s">
        <v>2772</v>
      </c>
      <c r="D1529" s="1207" t="s">
        <v>1000</v>
      </c>
      <c r="E1529" s="1208">
        <v>0</v>
      </c>
      <c r="F1529" s="1209">
        <v>0</v>
      </c>
      <c r="G1529" s="1210">
        <v>3.0117496488020018E-5</v>
      </c>
    </row>
    <row r="1530" spans="2:7">
      <c r="B1530" s="1207" t="s">
        <v>4388</v>
      </c>
      <c r="C1530" s="1207" t="s">
        <v>2826</v>
      </c>
      <c r="D1530" s="1207" t="s">
        <v>1000</v>
      </c>
      <c r="E1530" s="1208">
        <v>0</v>
      </c>
      <c r="F1530" s="1209">
        <v>0</v>
      </c>
      <c r="G1530" s="1210">
        <v>1.6177669442680365E-5</v>
      </c>
    </row>
    <row r="1531" spans="2:7">
      <c r="B1531" s="1207" t="s">
        <v>4142</v>
      </c>
      <c r="C1531" s="1207" t="s">
        <v>2841</v>
      </c>
      <c r="D1531" s="1207" t="s">
        <v>991</v>
      </c>
      <c r="E1531" s="1208">
        <v>0</v>
      </c>
      <c r="F1531" s="1209">
        <v>0</v>
      </c>
      <c r="G1531" s="1210">
        <v>8.4354866328949553E-6</v>
      </c>
    </row>
    <row r="1532" spans="2:7">
      <c r="B1532" s="1207" t="s">
        <v>4105</v>
      </c>
      <c r="C1532" s="1207" t="s">
        <v>2807</v>
      </c>
      <c r="D1532" s="1207" t="s">
        <v>1000</v>
      </c>
      <c r="E1532" s="1208">
        <v>0</v>
      </c>
      <c r="F1532" s="1209">
        <v>0</v>
      </c>
      <c r="G1532" s="1210">
        <v>2.3565021087259295E-6</v>
      </c>
    </row>
    <row r="1533" spans="2:7">
      <c r="B1533" s="1207" t="s">
        <v>4110</v>
      </c>
      <c r="C1533" s="1207" t="s">
        <v>2808</v>
      </c>
      <c r="D1533" s="1207" t="s">
        <v>991</v>
      </c>
      <c r="E1533" s="1208">
        <v>0</v>
      </c>
      <c r="F1533" s="1209">
        <v>0</v>
      </c>
      <c r="G1533" s="1210">
        <v>1.2867559576471782E-6</v>
      </c>
    </row>
    <row r="1534" spans="2:7">
      <c r="B1534" s="1207" t="s">
        <v>3879</v>
      </c>
      <c r="C1534" s="1207" t="s">
        <v>2796</v>
      </c>
      <c r="D1534" s="1207" t="s">
        <v>3431</v>
      </c>
      <c r="E1534" s="1208">
        <v>0</v>
      </c>
      <c r="F1534" s="1209">
        <v>0</v>
      </c>
      <c r="G1534" s="1210">
        <v>6.1534161110776707E-7</v>
      </c>
    </row>
    <row r="1535" spans="2:7">
      <c r="B1535" s="1207" t="s">
        <v>3804</v>
      </c>
      <c r="C1535" s="1207" t="s">
        <v>2795</v>
      </c>
      <c r="D1535" s="1207" t="s">
        <v>991</v>
      </c>
      <c r="E1535" s="1208">
        <v>0</v>
      </c>
      <c r="F1535" s="1209">
        <v>0</v>
      </c>
      <c r="G1535" s="1210">
        <v>6.0933905024688779E-7</v>
      </c>
    </row>
    <row r="1536" spans="2:7">
      <c r="B1536" s="1207" t="s">
        <v>4142</v>
      </c>
      <c r="C1536" s="1207" t="s">
        <v>2841</v>
      </c>
      <c r="D1536" s="1207" t="s">
        <v>1000</v>
      </c>
      <c r="E1536" s="1208">
        <v>0</v>
      </c>
      <c r="F1536" s="1209">
        <v>0</v>
      </c>
      <c r="G1536" s="1210">
        <v>5.1125334824143038E-7</v>
      </c>
    </row>
    <row r="1537" spans="2:7">
      <c r="B1537" s="1207" t="s">
        <v>4391</v>
      </c>
      <c r="C1537" s="1207" t="s">
        <v>2827</v>
      </c>
      <c r="D1537" s="1207" t="s">
        <v>991</v>
      </c>
      <c r="E1537" s="1208">
        <v>0</v>
      </c>
      <c r="F1537" s="1209">
        <v>0</v>
      </c>
      <c r="G1537" s="1210">
        <v>5.0611752550575602E-7</v>
      </c>
    </row>
    <row r="1538" spans="2:7">
      <c r="B1538" s="1207" t="s">
        <v>4406</v>
      </c>
      <c r="C1538" s="1207" t="s">
        <v>2831</v>
      </c>
      <c r="D1538" s="1207" t="s">
        <v>991</v>
      </c>
      <c r="E1538" s="1208">
        <v>0</v>
      </c>
      <c r="F1538" s="1209">
        <v>0</v>
      </c>
      <c r="G1538" s="1210">
        <v>4.1533084631986955E-7</v>
      </c>
    </row>
    <row r="1539" spans="2:7">
      <c r="B1539" s="1207" t="s">
        <v>3704</v>
      </c>
      <c r="C1539" s="1207" t="s">
        <v>2786</v>
      </c>
      <c r="D1539" s="1207" t="s">
        <v>991</v>
      </c>
      <c r="E1539" s="1208">
        <v>0</v>
      </c>
      <c r="F1539" s="1209">
        <v>0</v>
      </c>
      <c r="G1539" s="1210">
        <v>2.8949117224763564E-7</v>
      </c>
    </row>
    <row r="1540" spans="2:7">
      <c r="B1540" s="1207" t="s">
        <v>3743</v>
      </c>
      <c r="C1540" s="1207" t="s">
        <v>2788</v>
      </c>
      <c r="D1540" s="1207" t="s">
        <v>991</v>
      </c>
      <c r="E1540" s="1208">
        <v>0</v>
      </c>
      <c r="F1540" s="1209">
        <v>0</v>
      </c>
      <c r="G1540" s="1210">
        <v>2.4784832632768301E-7</v>
      </c>
    </row>
    <row r="1541" spans="2:7">
      <c r="B1541" s="1207" t="s">
        <v>4202</v>
      </c>
      <c r="C1541" s="1207" t="s">
        <v>2812</v>
      </c>
      <c r="D1541" s="1207" t="s">
        <v>991</v>
      </c>
      <c r="E1541" s="1208">
        <v>0</v>
      </c>
      <c r="F1541" s="1209">
        <v>0</v>
      </c>
      <c r="G1541" s="1210">
        <v>2.4651818018982196E-7</v>
      </c>
    </row>
    <row r="1542" spans="2:7">
      <c r="B1542" s="1207" t="s">
        <v>4401</v>
      </c>
      <c r="C1542" s="1207" t="s">
        <v>2830</v>
      </c>
      <c r="D1542" s="1207" t="s">
        <v>991</v>
      </c>
      <c r="E1542" s="1208">
        <v>0</v>
      </c>
      <c r="F1542" s="1209">
        <v>0</v>
      </c>
      <c r="G1542" s="1210">
        <v>2.1479743135199149E-7</v>
      </c>
    </row>
    <row r="1543" spans="2:7">
      <c r="B1543" s="1207" t="s">
        <v>4357</v>
      </c>
      <c r="C1543" s="1207" t="s">
        <v>2847</v>
      </c>
      <c r="D1543" s="1207" t="s">
        <v>991</v>
      </c>
      <c r="E1543" s="1208">
        <v>0</v>
      </c>
      <c r="F1543" s="1209">
        <v>0</v>
      </c>
      <c r="G1543" s="1210">
        <v>1.2242620551709997E-7</v>
      </c>
    </row>
    <row r="1544" spans="2:7">
      <c r="B1544" s="1207" t="s">
        <v>4177</v>
      </c>
      <c r="C1544" s="1207" t="s">
        <v>2811</v>
      </c>
      <c r="D1544" s="1207" t="s">
        <v>991</v>
      </c>
      <c r="E1544" s="1208">
        <v>0</v>
      </c>
      <c r="F1544" s="1209">
        <v>0</v>
      </c>
      <c r="G1544" s="1210">
        <v>1.1791787970417983E-7</v>
      </c>
    </row>
    <row r="1545" spans="2:7">
      <c r="B1545" s="1207" t="s">
        <v>4228</v>
      </c>
      <c r="C1545" s="1207" t="s">
        <v>2843</v>
      </c>
      <c r="D1545" s="1207" t="s">
        <v>1000</v>
      </c>
      <c r="E1545" s="1208">
        <v>0</v>
      </c>
      <c r="F1545" s="1209">
        <v>0</v>
      </c>
      <c r="G1545" s="1210">
        <v>1.1332579140394189E-7</v>
      </c>
    </row>
    <row r="1546" spans="2:7">
      <c r="B1546" s="1207" t="s">
        <v>4079</v>
      </c>
      <c r="C1546" s="1207" t="s">
        <v>6</v>
      </c>
      <c r="D1546" s="1207" t="s">
        <v>991</v>
      </c>
      <c r="E1546" s="1208">
        <v>0</v>
      </c>
      <c r="F1546" s="1209">
        <v>0</v>
      </c>
      <c r="G1546" s="1210">
        <v>7.5161439496896432E-8</v>
      </c>
    </row>
    <row r="1547" spans="2:7">
      <c r="B1547" s="1207" t="s">
        <v>4242</v>
      </c>
      <c r="C1547" s="1207" t="s">
        <v>2814</v>
      </c>
      <c r="D1547" s="1207" t="s">
        <v>991</v>
      </c>
      <c r="E1547" s="1208">
        <v>0</v>
      </c>
      <c r="F1547" s="1209">
        <v>0</v>
      </c>
      <c r="G1547" s="1210">
        <v>5.8156786893961723E-8</v>
      </c>
    </row>
    <row r="1548" spans="2:7">
      <c r="B1548" s="1207" t="s">
        <v>4225</v>
      </c>
      <c r="C1548" s="1207" t="s">
        <v>2813</v>
      </c>
      <c r="D1548" s="1207" t="s">
        <v>991</v>
      </c>
      <c r="E1548" s="1208">
        <v>0</v>
      </c>
      <c r="F1548" s="1209">
        <v>0</v>
      </c>
      <c r="G1548" s="1210">
        <v>4.5334775443202267E-8</v>
      </c>
    </row>
    <row r="1549" spans="2:7">
      <c r="B1549" s="1207" t="s">
        <v>4394</v>
      </c>
      <c r="C1549" s="1207" t="s">
        <v>2829</v>
      </c>
      <c r="D1549" s="1207" t="s">
        <v>991</v>
      </c>
      <c r="E1549" s="1208">
        <v>0</v>
      </c>
      <c r="F1549" s="1209">
        <v>0</v>
      </c>
      <c r="G1549" s="1210">
        <v>4.2869185917082586E-8</v>
      </c>
    </row>
    <row r="1550" spans="2:7">
      <c r="B1550" s="1207" t="s">
        <v>4249</v>
      </c>
      <c r="C1550" s="1207" t="s">
        <v>2816</v>
      </c>
      <c r="D1550" s="1207" t="s">
        <v>991</v>
      </c>
      <c r="E1550" s="1208">
        <v>0</v>
      </c>
      <c r="F1550" s="1209">
        <v>0</v>
      </c>
      <c r="G1550" s="1210">
        <v>2.9869754911683726E-8</v>
      </c>
    </row>
    <row r="1551" spans="2:7">
      <c r="B1551" s="1207" t="s">
        <v>4097</v>
      </c>
      <c r="C1551" s="1207" t="s">
        <v>563</v>
      </c>
      <c r="D1551" s="1207" t="s">
        <v>991</v>
      </c>
      <c r="E1551" s="1208">
        <v>0</v>
      </c>
      <c r="F1551" s="1209">
        <v>0</v>
      </c>
      <c r="G1551" s="1210">
        <v>2.546047178478333E-8</v>
      </c>
    </row>
    <row r="1552" spans="2:7">
      <c r="B1552" s="1207" t="s">
        <v>4170</v>
      </c>
      <c r="C1552" s="1207" t="s">
        <v>2810</v>
      </c>
      <c r="D1552" s="1207" t="s">
        <v>991</v>
      </c>
      <c r="E1552" s="1208">
        <v>0</v>
      </c>
      <c r="F1552" s="1209">
        <v>0</v>
      </c>
      <c r="G1552" s="1210">
        <v>1.9481601636219626E-8</v>
      </c>
    </row>
    <row r="1553" spans="2:7">
      <c r="B1553" s="1207" t="s">
        <v>3459</v>
      </c>
      <c r="C1553" s="1207" t="s">
        <v>2776</v>
      </c>
      <c r="D1553" s="1207" t="s">
        <v>991</v>
      </c>
      <c r="E1553" s="1208">
        <v>0</v>
      </c>
      <c r="F1553" s="1209">
        <v>0</v>
      </c>
      <c r="G1553" s="1210">
        <v>1.6459721902384277E-8</v>
      </c>
    </row>
    <row r="1554" spans="2:7">
      <c r="B1554" s="1207" t="s">
        <v>4248</v>
      </c>
      <c r="C1554" s="1207" t="s">
        <v>2815</v>
      </c>
      <c r="D1554" s="1207" t="s">
        <v>991</v>
      </c>
      <c r="E1554" s="1208">
        <v>0</v>
      </c>
      <c r="F1554" s="1209">
        <v>0</v>
      </c>
      <c r="G1554" s="1210">
        <v>1.5128921413968957E-8</v>
      </c>
    </row>
    <row r="1555" spans="2:7">
      <c r="B1555" s="1207" t="s">
        <v>4099</v>
      </c>
      <c r="C1555" s="1207" t="s">
        <v>568</v>
      </c>
      <c r="D1555" s="1207" t="s">
        <v>991</v>
      </c>
      <c r="E1555" s="1208">
        <v>0</v>
      </c>
      <c r="F1555" s="1209">
        <v>0</v>
      </c>
      <c r="G1555" s="1210">
        <v>1.4784222050613865E-8</v>
      </c>
    </row>
    <row r="1556" spans="2:7">
      <c r="B1556" s="1207" t="s">
        <v>3442</v>
      </c>
      <c r="C1556" s="1207" t="s">
        <v>2774</v>
      </c>
      <c r="D1556" s="1207" t="s">
        <v>991</v>
      </c>
      <c r="E1556" s="1208">
        <v>0</v>
      </c>
      <c r="F1556" s="1209">
        <v>0</v>
      </c>
      <c r="G1556" s="1210">
        <v>1.0030442457320726E-8</v>
      </c>
    </row>
    <row r="1557" spans="2:7">
      <c r="B1557" s="1207" t="s">
        <v>4354</v>
      </c>
      <c r="C1557" s="1207" t="s">
        <v>2821</v>
      </c>
      <c r="D1557" s="1207" t="s">
        <v>991</v>
      </c>
      <c r="E1557" s="1208">
        <v>0</v>
      </c>
      <c r="F1557" s="1209">
        <v>0</v>
      </c>
      <c r="G1557" s="1210">
        <v>9.2462975474257546E-9</v>
      </c>
    </row>
    <row r="1558" spans="2:7">
      <c r="B1558" s="1207" t="s">
        <v>4320</v>
      </c>
      <c r="C1558" s="1207" t="s">
        <v>2845</v>
      </c>
      <c r="D1558" s="1207" t="s">
        <v>991</v>
      </c>
      <c r="E1558" s="1208">
        <v>0</v>
      </c>
      <c r="F1558" s="1209">
        <v>0</v>
      </c>
      <c r="G1558" s="1210">
        <v>8.0438751084580134E-9</v>
      </c>
    </row>
    <row r="1559" spans="2:7">
      <c r="B1559" s="1207" t="s">
        <v>4320</v>
      </c>
      <c r="C1559" s="1207" t="s">
        <v>2845</v>
      </c>
      <c r="D1559" s="1207" t="s">
        <v>1000</v>
      </c>
      <c r="E1559" s="1208">
        <v>0</v>
      </c>
      <c r="F1559" s="1209">
        <v>0</v>
      </c>
      <c r="G1559" s="1210">
        <v>7.7167162867663785E-9</v>
      </c>
    </row>
    <row r="1560" spans="2:7">
      <c r="B1560" s="1207" t="s">
        <v>4089</v>
      </c>
      <c r="C1560" s="1207" t="s">
        <v>2805</v>
      </c>
      <c r="D1560" s="1207" t="s">
        <v>991</v>
      </c>
      <c r="E1560" s="1208">
        <v>0</v>
      </c>
      <c r="F1560" s="1209">
        <v>0</v>
      </c>
      <c r="G1560" s="1210">
        <v>6.7286219510917093E-9</v>
      </c>
    </row>
    <row r="1561" spans="2:7">
      <c r="B1561" s="1207" t="s">
        <v>4003</v>
      </c>
      <c r="C1561" s="1207" t="s">
        <v>2801</v>
      </c>
      <c r="D1561" s="1207" t="s">
        <v>991</v>
      </c>
      <c r="E1561" s="1208">
        <v>0</v>
      </c>
      <c r="F1561" s="1209">
        <v>0</v>
      </c>
      <c r="G1561" s="1210">
        <v>5.8958411583039563E-9</v>
      </c>
    </row>
    <row r="1562" spans="2:7">
      <c r="B1562" s="1207" t="s">
        <v>4083</v>
      </c>
      <c r="C1562" s="1207" t="s">
        <v>2802</v>
      </c>
      <c r="D1562" s="1207" t="s">
        <v>991</v>
      </c>
      <c r="E1562" s="1208">
        <v>0</v>
      </c>
      <c r="F1562" s="1209">
        <v>0</v>
      </c>
      <c r="G1562" s="1210">
        <v>4.1366712703698416E-9</v>
      </c>
    </row>
    <row r="1563" spans="2:7">
      <c r="B1563" s="1207" t="s">
        <v>3469</v>
      </c>
      <c r="C1563" s="1207" t="s">
        <v>2777</v>
      </c>
      <c r="D1563" s="1207" t="s">
        <v>991</v>
      </c>
      <c r="E1563" s="1208">
        <v>0</v>
      </c>
      <c r="F1563" s="1209">
        <v>0</v>
      </c>
      <c r="G1563" s="1210">
        <v>3.4618884834774621E-9</v>
      </c>
    </row>
    <row r="1564" spans="2:7">
      <c r="B1564" s="1207" t="s">
        <v>3484</v>
      </c>
      <c r="C1564" s="1207" t="s">
        <v>2779</v>
      </c>
      <c r="D1564" s="1207" t="s">
        <v>991</v>
      </c>
      <c r="E1564" s="1208">
        <v>0</v>
      </c>
      <c r="F1564" s="1209">
        <v>0</v>
      </c>
      <c r="G1564" s="1210">
        <v>2.664345621538377E-9</v>
      </c>
    </row>
    <row r="1565" spans="2:7">
      <c r="B1565" s="1207" t="s">
        <v>3580</v>
      </c>
      <c r="C1565" s="1207" t="s">
        <v>2783</v>
      </c>
      <c r="D1565" s="1207" t="s">
        <v>991</v>
      </c>
      <c r="E1565" s="1208">
        <v>0</v>
      </c>
      <c r="F1565" s="1209">
        <v>0</v>
      </c>
      <c r="G1565" s="1210">
        <v>2.6246559337169913E-9</v>
      </c>
    </row>
    <row r="1566" spans="2:7">
      <c r="B1566" s="1207" t="s">
        <v>4321</v>
      </c>
      <c r="C1566" s="1207" t="s">
        <v>2846</v>
      </c>
      <c r="D1566" s="1207" t="s">
        <v>991</v>
      </c>
      <c r="E1566" s="1208">
        <v>0</v>
      </c>
      <c r="F1566" s="1209">
        <v>0</v>
      </c>
      <c r="G1566" s="1210">
        <v>2.1395128962343884E-9</v>
      </c>
    </row>
    <row r="1567" spans="2:7">
      <c r="B1567" s="1207" t="s">
        <v>3699</v>
      </c>
      <c r="C1567" s="1207" t="s">
        <v>2834</v>
      </c>
      <c r="D1567" s="1207" t="s">
        <v>3431</v>
      </c>
      <c r="E1567" s="1208">
        <v>0</v>
      </c>
      <c r="F1567" s="1209">
        <v>0</v>
      </c>
      <c r="G1567" s="1210">
        <v>2.0809579777749064E-9</v>
      </c>
    </row>
    <row r="1568" spans="2:7">
      <c r="B1568" s="1207" t="s">
        <v>4321</v>
      </c>
      <c r="C1568" s="1207" t="s">
        <v>2846</v>
      </c>
      <c r="D1568" s="1207" t="s">
        <v>1000</v>
      </c>
      <c r="E1568" s="1208">
        <v>0</v>
      </c>
      <c r="F1568" s="1209">
        <v>0</v>
      </c>
      <c r="G1568" s="1210">
        <v>2.0169911036829564E-9</v>
      </c>
    </row>
    <row r="1569" spans="2:7">
      <c r="B1569" s="1207" t="s">
        <v>4320</v>
      </c>
      <c r="C1569" s="1207" t="s">
        <v>2845</v>
      </c>
      <c r="D1569" s="1207" t="s">
        <v>3431</v>
      </c>
      <c r="E1569" s="1208">
        <v>0</v>
      </c>
      <c r="F1569" s="1209">
        <v>0</v>
      </c>
      <c r="G1569" s="1210">
        <v>1.4509466614426907E-9</v>
      </c>
    </row>
    <row r="1570" spans="2:7">
      <c r="B1570" s="1207" t="s">
        <v>3478</v>
      </c>
      <c r="C1570" s="1207" t="s">
        <v>2778</v>
      </c>
      <c r="D1570" s="1207" t="s">
        <v>991</v>
      </c>
      <c r="E1570" s="1208">
        <v>0</v>
      </c>
      <c r="F1570" s="1209">
        <v>0</v>
      </c>
      <c r="G1570" s="1210">
        <v>1.1880614009350029E-9</v>
      </c>
    </row>
    <row r="1571" spans="2:7">
      <c r="B1571" s="1207" t="s">
        <v>3699</v>
      </c>
      <c r="C1571" s="1207" t="s">
        <v>2834</v>
      </c>
      <c r="D1571" s="1207" t="s">
        <v>991</v>
      </c>
      <c r="E1571" s="1208">
        <v>0</v>
      </c>
      <c r="F1571" s="1209">
        <v>0</v>
      </c>
      <c r="G1571" s="1210">
        <v>9.1641092329817342E-10</v>
      </c>
    </row>
    <row r="1572" spans="2:7">
      <c r="B1572" s="1207" t="s">
        <v>3699</v>
      </c>
      <c r="C1572" s="1207" t="s">
        <v>2834</v>
      </c>
      <c r="D1572" s="1207" t="s">
        <v>1000</v>
      </c>
      <c r="E1572" s="1208">
        <v>0</v>
      </c>
      <c r="F1572" s="1209">
        <v>0</v>
      </c>
      <c r="G1572" s="1210">
        <v>5.6479657277113123E-10</v>
      </c>
    </row>
    <row r="1573" spans="2:7">
      <c r="B1573" s="1207" t="s">
        <v>4321</v>
      </c>
      <c r="C1573" s="1207" t="s">
        <v>2846</v>
      </c>
      <c r="D1573" s="1207" t="s">
        <v>3431</v>
      </c>
      <c r="E1573" s="1208">
        <v>0</v>
      </c>
      <c r="F1573" s="1209">
        <v>0</v>
      </c>
      <c r="G1573" s="1210">
        <v>4.1412989817118702E-10</v>
      </c>
    </row>
    <row r="1574" spans="2:7">
      <c r="B1574" s="1207" t="s">
        <v>3444</v>
      </c>
      <c r="C1574" s="1207" t="s">
        <v>2775</v>
      </c>
      <c r="D1574" s="1207" t="s">
        <v>991</v>
      </c>
      <c r="E1574" s="1208">
        <v>0</v>
      </c>
      <c r="F1574" s="1209">
        <v>0</v>
      </c>
      <c r="G1574" s="1210">
        <v>2.1198932142005728E-10</v>
      </c>
    </row>
    <row r="1575" spans="2:7">
      <c r="B1575" s="1207" t="s">
        <v>3889</v>
      </c>
      <c r="C1575" s="1207" t="s">
        <v>2797</v>
      </c>
      <c r="D1575" s="1207" t="s">
        <v>991</v>
      </c>
      <c r="E1575" s="1208">
        <v>0</v>
      </c>
      <c r="F1575" s="1209">
        <v>0</v>
      </c>
      <c r="G1575" s="1210">
        <v>1.8513203196727549E-10</v>
      </c>
    </row>
    <row r="1576" spans="2:7">
      <c r="B1576" s="1207" t="s">
        <v>4292</v>
      </c>
      <c r="C1576" s="1207" t="s">
        <v>2819</v>
      </c>
      <c r="D1576" s="1207" t="s">
        <v>991</v>
      </c>
      <c r="E1576" s="1208">
        <v>0</v>
      </c>
      <c r="F1576" s="1209">
        <v>0</v>
      </c>
      <c r="G1576" s="1210">
        <v>8.1179476973629236E-11</v>
      </c>
    </row>
    <row r="1577" spans="2:7">
      <c r="B1577" s="1207" t="s">
        <v>3535</v>
      </c>
      <c r="C1577" s="1207" t="s">
        <v>2780</v>
      </c>
      <c r="D1577" s="1207" t="s">
        <v>991</v>
      </c>
      <c r="E1577" s="1208">
        <v>0</v>
      </c>
      <c r="F1577" s="1209">
        <v>0</v>
      </c>
      <c r="G1577" s="1210">
        <v>6.4048162341439077E-11</v>
      </c>
    </row>
    <row r="1578" spans="2:7">
      <c r="B1578" s="1207" t="s">
        <v>4377</v>
      </c>
      <c r="C1578" s="1207" t="s">
        <v>2825</v>
      </c>
      <c r="D1578" s="1207" t="s">
        <v>991</v>
      </c>
      <c r="E1578" s="1208">
        <v>0</v>
      </c>
      <c r="F1578" s="1209">
        <v>0</v>
      </c>
      <c r="G1578" s="1210">
        <v>5.8155895808601326E-11</v>
      </c>
    </row>
    <row r="1579" spans="2:7">
      <c r="B1579" s="1207" t="s">
        <v>3609</v>
      </c>
      <c r="C1579" s="1207" t="s">
        <v>2785</v>
      </c>
      <c r="D1579" s="1207" t="s">
        <v>991</v>
      </c>
      <c r="E1579" s="1208">
        <v>0</v>
      </c>
      <c r="F1579" s="1209">
        <v>0</v>
      </c>
      <c r="G1579" s="1210">
        <v>4.7209391194515219E-11</v>
      </c>
    </row>
    <row r="1580" spans="2:7">
      <c r="B1580" s="1207" t="s">
        <v>3599</v>
      </c>
      <c r="C1580" s="1207" t="s">
        <v>2784</v>
      </c>
      <c r="D1580" s="1207" t="s">
        <v>991</v>
      </c>
      <c r="E1580" s="1208">
        <v>0</v>
      </c>
      <c r="F1580" s="1209">
        <v>0</v>
      </c>
      <c r="G1580" s="1210">
        <v>3.7979103747619842E-11</v>
      </c>
    </row>
    <row r="1581" spans="2:7">
      <c r="B1581" s="1207" t="s">
        <v>3916</v>
      </c>
      <c r="C1581" s="1207" t="s">
        <v>2798</v>
      </c>
      <c r="D1581" s="1207" t="s">
        <v>991</v>
      </c>
      <c r="E1581" s="1208">
        <v>0</v>
      </c>
      <c r="F1581" s="1209">
        <v>0</v>
      </c>
      <c r="G1581" s="1210">
        <v>2.8836881944468498E-12</v>
      </c>
    </row>
    <row r="1582" spans="2:7">
      <c r="B1582" s="1207" t="s">
        <v>3688</v>
      </c>
      <c r="C1582" s="1207" t="s">
        <v>3689</v>
      </c>
      <c r="D1582" s="1207" t="s">
        <v>991</v>
      </c>
      <c r="E1582" s="1208">
        <v>0</v>
      </c>
      <c r="F1582" s="1209">
        <v>0</v>
      </c>
      <c r="G1582" s="1210">
        <v>0</v>
      </c>
    </row>
    <row r="1583" spans="2:7">
      <c r="B1583" s="1207" t="s">
        <v>4296</v>
      </c>
      <c r="C1583" s="1207" t="s">
        <v>2820</v>
      </c>
      <c r="D1583" s="1207" t="s">
        <v>991</v>
      </c>
      <c r="E1583" s="1208">
        <v>0</v>
      </c>
      <c r="F1583" s="1209">
        <v>0</v>
      </c>
      <c r="G1583" s="1210">
        <v>0</v>
      </c>
    </row>
    <row r="1584" spans="2:7">
      <c r="B1584" s="1207" t="s">
        <v>3691</v>
      </c>
      <c r="C1584" s="1207" t="s">
        <v>3692</v>
      </c>
      <c r="D1584" s="1207" t="s">
        <v>991</v>
      </c>
      <c r="E1584" s="1208">
        <v>0</v>
      </c>
      <c r="F1584" s="1209">
        <v>0</v>
      </c>
      <c r="G1584" s="1210">
        <v>0</v>
      </c>
    </row>
    <row r="1585" spans="2:7">
      <c r="B1585" s="1207" t="s">
        <v>3553</v>
      </c>
      <c r="C1585" s="1207" t="s">
        <v>3554</v>
      </c>
      <c r="D1585" s="1207" t="s">
        <v>991</v>
      </c>
      <c r="E1585" s="1208">
        <v>0</v>
      </c>
      <c r="F1585" s="1209">
        <v>0</v>
      </c>
      <c r="G1585" s="1210">
        <v>0</v>
      </c>
    </row>
    <row r="1586" spans="2:7">
      <c r="B1586" s="1207" t="s">
        <v>4375</v>
      </c>
      <c r="C1586" s="1207" t="s">
        <v>4376</v>
      </c>
      <c r="D1586" s="1207" t="s">
        <v>991</v>
      </c>
      <c r="E1586" s="1208">
        <v>0</v>
      </c>
      <c r="F1586" s="1209">
        <v>0</v>
      </c>
      <c r="G1586" s="1210">
        <v>0</v>
      </c>
    </row>
    <row r="1587" spans="2:7">
      <c r="B1587" s="1207" t="s">
        <v>4372</v>
      </c>
      <c r="C1587" s="1207" t="s">
        <v>2114</v>
      </c>
      <c r="D1587" s="1207" t="s">
        <v>991</v>
      </c>
      <c r="E1587" s="1208">
        <v>0</v>
      </c>
      <c r="F1587" s="1209">
        <v>0</v>
      </c>
      <c r="G1587" s="1210">
        <v>0</v>
      </c>
    </row>
    <row r="1588" spans="2:7">
      <c r="B1588" s="1207" t="s">
        <v>4005</v>
      </c>
      <c r="C1588" s="1207" t="s">
        <v>2253</v>
      </c>
      <c r="D1588" s="1207" t="s">
        <v>991</v>
      </c>
      <c r="E1588" s="1208">
        <v>0</v>
      </c>
      <c r="F1588" s="1209">
        <v>0</v>
      </c>
      <c r="G1588" s="1210">
        <v>0</v>
      </c>
    </row>
    <row r="1589" spans="2:7">
      <c r="B1589" s="1207" t="s">
        <v>3638</v>
      </c>
      <c r="C1589" s="1207" t="s">
        <v>3639</v>
      </c>
      <c r="D1589" s="1207" t="s">
        <v>991</v>
      </c>
      <c r="E1589" s="1208">
        <v>0</v>
      </c>
      <c r="F1589" s="1209">
        <v>0</v>
      </c>
      <c r="G1589" s="1210">
        <v>0</v>
      </c>
    </row>
    <row r="1590" spans="2:7">
      <c r="B1590" s="1207" t="s">
        <v>3590</v>
      </c>
      <c r="C1590" s="1207" t="s">
        <v>3591</v>
      </c>
      <c r="D1590" s="1207" t="s">
        <v>991</v>
      </c>
      <c r="E1590" s="1208">
        <v>0</v>
      </c>
      <c r="F1590" s="1209">
        <v>0</v>
      </c>
      <c r="G1590" s="1210">
        <v>0</v>
      </c>
    </row>
    <row r="1591" spans="2:7">
      <c r="B1591" s="1207" t="s">
        <v>3596</v>
      </c>
      <c r="C1591" s="1207" t="s">
        <v>3597</v>
      </c>
      <c r="D1591" s="1207" t="s">
        <v>991</v>
      </c>
      <c r="E1591" s="1208">
        <v>0</v>
      </c>
      <c r="F1591" s="1209">
        <v>0</v>
      </c>
      <c r="G1591" s="1210">
        <v>0</v>
      </c>
    </row>
    <row r="1592" spans="2:7">
      <c r="B1592" s="1207" t="s">
        <v>3518</v>
      </c>
      <c r="C1592" s="1207" t="s">
        <v>3519</v>
      </c>
      <c r="D1592" s="1207" t="s">
        <v>991</v>
      </c>
      <c r="E1592" s="1208">
        <v>0</v>
      </c>
      <c r="F1592" s="1209">
        <v>0</v>
      </c>
      <c r="G1592" s="1210">
        <v>0</v>
      </c>
    </row>
    <row r="1593" spans="2:7">
      <c r="B1593" s="1207" t="s">
        <v>3526</v>
      </c>
      <c r="C1593" s="1207" t="s">
        <v>3527</v>
      </c>
      <c r="D1593" s="1207" t="s">
        <v>991</v>
      </c>
      <c r="E1593" s="1208">
        <v>0</v>
      </c>
      <c r="F1593" s="1209">
        <v>0</v>
      </c>
      <c r="G1593" s="1210">
        <v>0</v>
      </c>
    </row>
    <row r="1594" spans="2:7">
      <c r="B1594" s="1207" t="s">
        <v>3576</v>
      </c>
      <c r="C1594" s="1207" t="s">
        <v>3577</v>
      </c>
      <c r="D1594" s="1207" t="s">
        <v>991</v>
      </c>
      <c r="E1594" s="1208">
        <v>0</v>
      </c>
      <c r="F1594" s="1209">
        <v>0</v>
      </c>
      <c r="G1594" s="1210">
        <v>0</v>
      </c>
    </row>
    <row r="1595" spans="2:7">
      <c r="B1595" s="1207" t="s">
        <v>4196</v>
      </c>
      <c r="C1595" s="1207" t="s">
        <v>2357</v>
      </c>
      <c r="D1595" s="1207" t="s">
        <v>3431</v>
      </c>
      <c r="E1595" s="1208">
        <v>0</v>
      </c>
      <c r="F1595" s="1209">
        <v>0</v>
      </c>
      <c r="G1595" s="1210">
        <v>0</v>
      </c>
    </row>
    <row r="1596" spans="2:7">
      <c r="B1596" s="1207" t="s">
        <v>4392</v>
      </c>
      <c r="C1596" s="1207" t="s">
        <v>2171</v>
      </c>
      <c r="D1596" s="1207" t="s">
        <v>991</v>
      </c>
      <c r="E1596" s="1208">
        <v>0</v>
      </c>
      <c r="F1596" s="1209">
        <v>0</v>
      </c>
      <c r="G1596" s="1210">
        <v>0</v>
      </c>
    </row>
    <row r="1597" spans="2:7">
      <c r="B1597" s="1207" t="s">
        <v>3645</v>
      </c>
      <c r="C1597" s="1207" t="s">
        <v>3646</v>
      </c>
      <c r="D1597" s="1207" t="s">
        <v>991</v>
      </c>
      <c r="E1597" s="1208">
        <v>0</v>
      </c>
      <c r="F1597" s="1209">
        <v>0</v>
      </c>
      <c r="G1597" s="1210">
        <v>0</v>
      </c>
    </row>
    <row r="1598" spans="2:7">
      <c r="B1598" s="1207" t="s">
        <v>4208</v>
      </c>
      <c r="C1598" s="1207" t="s">
        <v>4209</v>
      </c>
      <c r="D1598" s="1207" t="s">
        <v>991</v>
      </c>
      <c r="E1598" s="1208">
        <v>0</v>
      </c>
      <c r="F1598" s="1209">
        <v>0</v>
      </c>
      <c r="G1598" s="1210">
        <v>0</v>
      </c>
    </row>
    <row r="1599" spans="2:7">
      <c r="B1599" s="1207" t="s">
        <v>3618</v>
      </c>
      <c r="C1599" s="1207" t="s">
        <v>3619</v>
      </c>
      <c r="D1599" s="1207" t="s">
        <v>991</v>
      </c>
      <c r="E1599" s="1208">
        <v>0</v>
      </c>
      <c r="F1599" s="1209">
        <v>0</v>
      </c>
      <c r="G1599" s="1210">
        <v>0</v>
      </c>
    </row>
    <row r="1600" spans="2:7">
      <c r="B1600" s="1207" t="s">
        <v>3610</v>
      </c>
      <c r="C1600" s="1207" t="s">
        <v>3611</v>
      </c>
      <c r="D1600" s="1207" t="s">
        <v>991</v>
      </c>
      <c r="E1600" s="1208">
        <v>0</v>
      </c>
      <c r="F1600" s="1209">
        <v>0</v>
      </c>
      <c r="G1600" s="1210">
        <v>0</v>
      </c>
    </row>
    <row r="1601" spans="2:7">
      <c r="B1601" s="1207" t="s">
        <v>3860</v>
      </c>
      <c r="C1601" s="1207" t="s">
        <v>2295</v>
      </c>
      <c r="D1601" s="1207" t="s">
        <v>3431</v>
      </c>
      <c r="E1601" s="1208">
        <v>0</v>
      </c>
      <c r="F1601" s="1209">
        <v>0</v>
      </c>
      <c r="G1601" s="1210">
        <v>0</v>
      </c>
    </row>
    <row r="1602" spans="2:7">
      <c r="B1602" s="1207" t="s">
        <v>3511</v>
      </c>
      <c r="C1602" s="1207" t="s">
        <v>3512</v>
      </c>
      <c r="D1602" s="1207" t="s">
        <v>991</v>
      </c>
      <c r="E1602" s="1208">
        <v>0</v>
      </c>
      <c r="F1602" s="1209">
        <v>0</v>
      </c>
      <c r="G1602" s="1210">
        <v>0</v>
      </c>
    </row>
    <row r="1603" spans="2:7">
      <c r="B1603" s="1207" t="s">
        <v>3766</v>
      </c>
      <c r="C1603" s="1207" t="s">
        <v>2122</v>
      </c>
      <c r="D1603" s="1207" t="s">
        <v>3431</v>
      </c>
      <c r="E1603" s="1208">
        <v>0</v>
      </c>
      <c r="F1603" s="1209">
        <v>0</v>
      </c>
      <c r="G1603" s="1210">
        <v>0</v>
      </c>
    </row>
    <row r="1604" spans="2:7">
      <c r="B1604" s="1207" t="s">
        <v>3773</v>
      </c>
      <c r="C1604" s="1207" t="s">
        <v>3774</v>
      </c>
      <c r="D1604" s="1207" t="s">
        <v>1000</v>
      </c>
      <c r="E1604" s="1208">
        <v>0</v>
      </c>
      <c r="F1604" s="1209">
        <v>0</v>
      </c>
      <c r="G1604" s="1210">
        <v>0</v>
      </c>
    </row>
    <row r="1605" spans="2:7">
      <c r="B1605" s="1207" t="s">
        <v>3841</v>
      </c>
      <c r="C1605" s="1207" t="s">
        <v>3842</v>
      </c>
      <c r="D1605" s="1207" t="s">
        <v>991</v>
      </c>
      <c r="E1605" s="1208">
        <v>0</v>
      </c>
      <c r="F1605" s="1209">
        <v>0</v>
      </c>
      <c r="G1605" s="1210">
        <v>0</v>
      </c>
    </row>
    <row r="1606" spans="2:7">
      <c r="B1606" s="1207" t="s">
        <v>3841</v>
      </c>
      <c r="C1606" s="1207" t="s">
        <v>3845</v>
      </c>
      <c r="D1606" s="1207" t="s">
        <v>991</v>
      </c>
      <c r="E1606" s="1208">
        <v>0</v>
      </c>
      <c r="F1606" s="1209">
        <v>0</v>
      </c>
      <c r="G1606" s="1210">
        <v>0</v>
      </c>
    </row>
    <row r="1607" spans="2:7">
      <c r="B1607" s="1207" t="s">
        <v>3588</v>
      </c>
      <c r="C1607" s="1207" t="s">
        <v>3589</v>
      </c>
      <c r="D1607" s="1207" t="s">
        <v>991</v>
      </c>
      <c r="E1607" s="1208">
        <v>0</v>
      </c>
      <c r="F1607" s="1209">
        <v>0</v>
      </c>
      <c r="G1607" s="1210">
        <v>0</v>
      </c>
    </row>
    <row r="1608" spans="2:7">
      <c r="B1608" s="1207" t="s">
        <v>3676</v>
      </c>
      <c r="C1608" s="1207" t="s">
        <v>3677</v>
      </c>
      <c r="D1608" s="1207" t="s">
        <v>991</v>
      </c>
      <c r="E1608" s="1208">
        <v>0</v>
      </c>
      <c r="F1608" s="1209">
        <v>0</v>
      </c>
      <c r="G1608" s="1210">
        <v>0</v>
      </c>
    </row>
    <row r="1609" spans="2:7">
      <c r="B1609" s="1207" t="s">
        <v>3724</v>
      </c>
      <c r="C1609" s="1207" t="s">
        <v>3725</v>
      </c>
      <c r="D1609" s="1207" t="s">
        <v>991</v>
      </c>
      <c r="E1609" s="1208">
        <v>0</v>
      </c>
      <c r="F1609" s="1209">
        <v>0</v>
      </c>
      <c r="G1609" s="1210">
        <v>0</v>
      </c>
    </row>
    <row r="1610" spans="2:7">
      <c r="B1610" s="1207" t="s">
        <v>4175</v>
      </c>
      <c r="C1610" s="1207" t="s">
        <v>4176</v>
      </c>
      <c r="D1610" s="1207" t="s">
        <v>991</v>
      </c>
      <c r="E1610" s="1208">
        <v>0</v>
      </c>
      <c r="F1610" s="1209">
        <v>0</v>
      </c>
      <c r="G1610" s="1210">
        <v>0</v>
      </c>
    </row>
    <row r="1611" spans="2:7">
      <c r="B1611" s="1207" t="s">
        <v>3540</v>
      </c>
      <c r="C1611" s="1207" t="s">
        <v>3541</v>
      </c>
      <c r="D1611" s="1207" t="s">
        <v>991</v>
      </c>
      <c r="E1611" s="1208">
        <v>0</v>
      </c>
      <c r="F1611" s="1209">
        <v>0</v>
      </c>
      <c r="G1611" s="1210">
        <v>0</v>
      </c>
    </row>
    <row r="1612" spans="2:7">
      <c r="B1612" s="1207" t="s">
        <v>3665</v>
      </c>
      <c r="C1612" s="1207" t="s">
        <v>3666</v>
      </c>
      <c r="D1612" s="1207" t="s">
        <v>991</v>
      </c>
      <c r="E1612" s="1208">
        <v>0</v>
      </c>
      <c r="F1612" s="1209">
        <v>0</v>
      </c>
      <c r="G1612" s="1210">
        <v>0</v>
      </c>
    </row>
    <row r="1613" spans="2:7">
      <c r="B1613" s="1207" t="s">
        <v>4178</v>
      </c>
      <c r="C1613" s="1207" t="s">
        <v>4179</v>
      </c>
      <c r="D1613" s="1207" t="s">
        <v>991</v>
      </c>
      <c r="E1613" s="1208">
        <v>0</v>
      </c>
      <c r="F1613" s="1209">
        <v>0</v>
      </c>
      <c r="G1613" s="1210">
        <v>0</v>
      </c>
    </row>
    <row r="1614" spans="2:7">
      <c r="B1614" s="1207" t="s">
        <v>3886</v>
      </c>
      <c r="C1614" s="1207" t="s">
        <v>3887</v>
      </c>
      <c r="D1614" s="1207" t="s">
        <v>991</v>
      </c>
      <c r="E1614" s="1208">
        <v>0</v>
      </c>
      <c r="F1614" s="1209">
        <v>0</v>
      </c>
      <c r="G1614" s="1210">
        <v>0</v>
      </c>
    </row>
    <row r="1615" spans="2:7">
      <c r="B1615" s="1207" t="s">
        <v>3702</v>
      </c>
      <c r="C1615" s="1207" t="s">
        <v>3703</v>
      </c>
      <c r="D1615" s="1207" t="s">
        <v>991</v>
      </c>
      <c r="E1615" s="1208">
        <v>0</v>
      </c>
      <c r="F1615" s="1209">
        <v>0</v>
      </c>
      <c r="G1615" s="1210">
        <v>0</v>
      </c>
    </row>
    <row r="1616" spans="2:7">
      <c r="B1616" s="1207" t="s">
        <v>3585</v>
      </c>
      <c r="C1616" s="1207" t="s">
        <v>3586</v>
      </c>
      <c r="D1616" s="1207" t="s">
        <v>991</v>
      </c>
      <c r="E1616" s="1208">
        <v>0</v>
      </c>
      <c r="F1616" s="1209">
        <v>0</v>
      </c>
      <c r="G1616" s="1210">
        <v>0</v>
      </c>
    </row>
    <row r="1617" spans="2:7">
      <c r="B1617" s="1207" t="s">
        <v>3658</v>
      </c>
      <c r="C1617" s="1207" t="s">
        <v>3659</v>
      </c>
      <c r="D1617" s="1207" t="s">
        <v>991</v>
      </c>
      <c r="E1617" s="1208">
        <v>0</v>
      </c>
      <c r="F1617" s="1209">
        <v>0</v>
      </c>
      <c r="G1617" s="1210">
        <v>0</v>
      </c>
    </row>
    <row r="1618" spans="2:7">
      <c r="B1618" s="1207" t="s">
        <v>3660</v>
      </c>
      <c r="C1618" s="1207" t="s">
        <v>3661</v>
      </c>
      <c r="D1618" s="1207" t="s">
        <v>991</v>
      </c>
      <c r="E1618" s="1208">
        <v>0</v>
      </c>
      <c r="F1618" s="1209">
        <v>0</v>
      </c>
      <c r="G1618" s="1210">
        <v>0</v>
      </c>
    </row>
    <row r="1619" spans="2:7">
      <c r="B1619" s="1207" t="s">
        <v>3615</v>
      </c>
      <c r="C1619" s="1207" t="s">
        <v>3616</v>
      </c>
      <c r="D1619" s="1207" t="s">
        <v>991</v>
      </c>
      <c r="E1619" s="1208">
        <v>0</v>
      </c>
      <c r="F1619" s="1209">
        <v>0</v>
      </c>
      <c r="G1619" s="1210">
        <v>0</v>
      </c>
    </row>
    <row r="1620" spans="2:7">
      <c r="B1620" s="1207" t="s">
        <v>3498</v>
      </c>
      <c r="C1620" s="1207" t="s">
        <v>3499</v>
      </c>
      <c r="D1620" s="1207" t="s">
        <v>991</v>
      </c>
      <c r="E1620" s="1208">
        <v>0</v>
      </c>
      <c r="F1620" s="1209">
        <v>0</v>
      </c>
      <c r="G1620" s="1210">
        <v>0</v>
      </c>
    </row>
    <row r="1621" spans="2:7">
      <c r="B1621" s="1207" t="s">
        <v>3546</v>
      </c>
      <c r="C1621" s="1207" t="s">
        <v>3547</v>
      </c>
      <c r="D1621" s="1207" t="s">
        <v>991</v>
      </c>
      <c r="E1621" s="1208">
        <v>0</v>
      </c>
      <c r="F1621" s="1209">
        <v>0</v>
      </c>
      <c r="G1621" s="1210">
        <v>0</v>
      </c>
    </row>
    <row r="1622" spans="2:7">
      <c r="B1622" s="1207" t="s">
        <v>4290</v>
      </c>
      <c r="C1622" s="1207" t="s">
        <v>4291</v>
      </c>
      <c r="D1622" s="1207" t="s">
        <v>991</v>
      </c>
      <c r="E1622" s="1208">
        <v>0</v>
      </c>
      <c r="F1622" s="1209">
        <v>0</v>
      </c>
      <c r="G1622" s="1210">
        <v>0</v>
      </c>
    </row>
    <row r="1623" spans="2:7">
      <c r="B1623" s="1207" t="s">
        <v>3826</v>
      </c>
      <c r="C1623" s="1207" t="s">
        <v>3827</v>
      </c>
      <c r="D1623" s="1207" t="s">
        <v>991</v>
      </c>
      <c r="E1623" s="1208">
        <v>0</v>
      </c>
      <c r="F1623" s="1209">
        <v>0</v>
      </c>
      <c r="G1623" s="1210">
        <v>0</v>
      </c>
    </row>
    <row r="1624" spans="2:7">
      <c r="B1624" s="1207" t="s">
        <v>3641</v>
      </c>
      <c r="C1624" s="1207" t="s">
        <v>3642</v>
      </c>
      <c r="D1624" s="1207" t="s">
        <v>991</v>
      </c>
      <c r="E1624" s="1208">
        <v>0</v>
      </c>
      <c r="F1624" s="1209">
        <v>0</v>
      </c>
      <c r="G1624" s="1210">
        <v>0</v>
      </c>
    </row>
    <row r="1625" spans="2:7">
      <c r="B1625" s="1207" t="s">
        <v>3667</v>
      </c>
      <c r="C1625" s="1207" t="s">
        <v>3668</v>
      </c>
      <c r="D1625" s="1207" t="s">
        <v>991</v>
      </c>
      <c r="E1625" s="1208">
        <v>0</v>
      </c>
      <c r="F1625" s="1209">
        <v>0</v>
      </c>
      <c r="G1625" s="1210">
        <v>0</v>
      </c>
    </row>
    <row r="1626" spans="2:7">
      <c r="B1626" s="1207" t="s">
        <v>3695</v>
      </c>
      <c r="C1626" s="1207" t="s">
        <v>3696</v>
      </c>
      <c r="D1626" s="1207" t="s">
        <v>991</v>
      </c>
      <c r="E1626" s="1208">
        <v>0</v>
      </c>
      <c r="F1626" s="1209">
        <v>0</v>
      </c>
      <c r="G1626" s="1210">
        <v>0</v>
      </c>
    </row>
    <row r="1627" spans="2:7">
      <c r="B1627" s="1207" t="s">
        <v>3594</v>
      </c>
      <c r="C1627" s="1207" t="s">
        <v>3595</v>
      </c>
      <c r="D1627" s="1207" t="s">
        <v>991</v>
      </c>
      <c r="E1627" s="1208">
        <v>0</v>
      </c>
      <c r="F1627" s="1209">
        <v>0</v>
      </c>
      <c r="G1627" s="1210">
        <v>0</v>
      </c>
    </row>
    <row r="1628" spans="2:7">
      <c r="B1628" s="1207" t="s">
        <v>3712</v>
      </c>
      <c r="C1628" s="1207" t="s">
        <v>3713</v>
      </c>
      <c r="D1628" s="1207" t="s">
        <v>991</v>
      </c>
      <c r="E1628" s="1208">
        <v>0</v>
      </c>
      <c r="F1628" s="1209">
        <v>0</v>
      </c>
      <c r="G1628" s="1210">
        <v>0</v>
      </c>
    </row>
    <row r="1629" spans="2:7">
      <c r="B1629" s="1207" t="s">
        <v>3693</v>
      </c>
      <c r="C1629" s="1207" t="s">
        <v>3694</v>
      </c>
      <c r="D1629" s="1207" t="s">
        <v>991</v>
      </c>
      <c r="E1629" s="1208">
        <v>0</v>
      </c>
      <c r="F1629" s="1209">
        <v>0</v>
      </c>
      <c r="G1629" s="1210">
        <v>0</v>
      </c>
    </row>
    <row r="1630" spans="2:7">
      <c r="B1630" s="1207" t="s">
        <v>3662</v>
      </c>
      <c r="C1630" s="1207" t="s">
        <v>3663</v>
      </c>
      <c r="D1630" s="1207" t="s">
        <v>991</v>
      </c>
      <c r="E1630" s="1208">
        <v>0</v>
      </c>
      <c r="F1630" s="1209">
        <v>0</v>
      </c>
      <c r="G1630" s="1210">
        <v>0</v>
      </c>
    </row>
    <row r="1631" spans="2:7">
      <c r="B1631" s="1207" t="s">
        <v>3730</v>
      </c>
      <c r="C1631" s="1207" t="s">
        <v>3731</v>
      </c>
      <c r="D1631" s="1207" t="s">
        <v>991</v>
      </c>
      <c r="E1631" s="1208">
        <v>0</v>
      </c>
      <c r="F1631" s="1209">
        <v>0</v>
      </c>
      <c r="G1631" s="1210">
        <v>0</v>
      </c>
    </row>
    <row r="1632" spans="2:7">
      <c r="B1632" s="1207" t="s">
        <v>3578</v>
      </c>
      <c r="C1632" s="1207" t="s">
        <v>3579</v>
      </c>
      <c r="D1632" s="1207" t="s">
        <v>991</v>
      </c>
      <c r="E1632" s="1208">
        <v>0</v>
      </c>
      <c r="F1632" s="1209">
        <v>0</v>
      </c>
      <c r="G1632" s="1210">
        <v>0</v>
      </c>
    </row>
    <row r="1633" spans="2:7">
      <c r="B1633" s="1207" t="s">
        <v>3569</v>
      </c>
      <c r="C1633" s="1207" t="s">
        <v>3570</v>
      </c>
      <c r="D1633" s="1207" t="s">
        <v>991</v>
      </c>
      <c r="E1633" s="1208">
        <v>0</v>
      </c>
      <c r="F1633" s="1209">
        <v>0</v>
      </c>
      <c r="G1633" s="1210">
        <v>0</v>
      </c>
    </row>
    <row r="1634" spans="2:7">
      <c r="B1634" s="1207" t="s">
        <v>3893</v>
      </c>
      <c r="C1634" s="1207" t="s">
        <v>2838</v>
      </c>
      <c r="D1634" s="1207" t="s">
        <v>1000</v>
      </c>
      <c r="E1634" s="1208">
        <v>0</v>
      </c>
      <c r="F1634" s="1209">
        <v>0</v>
      </c>
      <c r="G1634" s="1210">
        <v>0</v>
      </c>
    </row>
    <row r="1635" spans="2:7">
      <c r="B1635" s="1207" t="s">
        <v>3453</v>
      </c>
      <c r="C1635" s="1207" t="s">
        <v>3454</v>
      </c>
      <c r="D1635" s="1207" t="s">
        <v>991</v>
      </c>
      <c r="E1635" s="1208">
        <v>0</v>
      </c>
      <c r="F1635" s="1209">
        <v>0</v>
      </c>
      <c r="G1635" s="1210">
        <v>0</v>
      </c>
    </row>
    <row r="1636" spans="2:7">
      <c r="B1636" s="1207" t="s">
        <v>3802</v>
      </c>
      <c r="C1636" s="1207" t="s">
        <v>2793</v>
      </c>
      <c r="D1636" s="1207" t="s">
        <v>3431</v>
      </c>
      <c r="E1636" s="1208">
        <v>0</v>
      </c>
      <c r="F1636" s="1209">
        <v>0</v>
      </c>
      <c r="G1636" s="1210">
        <v>0</v>
      </c>
    </row>
    <row r="1637" spans="2:7">
      <c r="B1637" s="1207" t="s">
        <v>4124</v>
      </c>
      <c r="C1637" s="1207" t="s">
        <v>4125</v>
      </c>
      <c r="D1637" s="1207" t="s">
        <v>991</v>
      </c>
      <c r="E1637" s="1208">
        <v>0</v>
      </c>
      <c r="F1637" s="1209">
        <v>0</v>
      </c>
      <c r="G1637" s="1210">
        <v>0</v>
      </c>
    </row>
    <row r="1638" spans="2:7">
      <c r="B1638" s="1207" t="s">
        <v>3592</v>
      </c>
      <c r="C1638" s="1207" t="s">
        <v>3593</v>
      </c>
      <c r="D1638" s="1207" t="s">
        <v>991</v>
      </c>
      <c r="E1638" s="1208">
        <v>0</v>
      </c>
      <c r="F1638" s="1209">
        <v>0</v>
      </c>
      <c r="G1638" s="1210">
        <v>0</v>
      </c>
    </row>
    <row r="1639" spans="2:7">
      <c r="B1639" s="1207" t="s">
        <v>4048</v>
      </c>
      <c r="C1639" s="1207" t="s">
        <v>2276</v>
      </c>
      <c r="D1639" s="1207" t="s">
        <v>3431</v>
      </c>
      <c r="E1639" s="1208">
        <v>0</v>
      </c>
      <c r="F1639" s="1209">
        <v>0</v>
      </c>
      <c r="G1639" s="1210">
        <v>0</v>
      </c>
    </row>
    <row r="1640" spans="2:7">
      <c r="B1640" s="1207" t="s">
        <v>3574</v>
      </c>
      <c r="C1640" s="1207" t="s">
        <v>3575</v>
      </c>
      <c r="D1640" s="1207" t="s">
        <v>991</v>
      </c>
      <c r="E1640" s="1208">
        <v>0</v>
      </c>
      <c r="F1640" s="1209">
        <v>0</v>
      </c>
      <c r="G1640" s="1210">
        <v>0</v>
      </c>
    </row>
    <row r="1641" spans="2:7">
      <c r="B1641" s="1207" t="s">
        <v>3581</v>
      </c>
      <c r="C1641" s="1207" t="s">
        <v>3582</v>
      </c>
      <c r="D1641" s="1207" t="s">
        <v>991</v>
      </c>
      <c r="E1641" s="1208">
        <v>0</v>
      </c>
      <c r="F1641" s="1209">
        <v>0</v>
      </c>
      <c r="G1641" s="1210">
        <v>0</v>
      </c>
    </row>
    <row r="1642" spans="2:7">
      <c r="B1642" s="1207" t="s">
        <v>3684</v>
      </c>
      <c r="C1642" s="1207" t="s">
        <v>3685</v>
      </c>
      <c r="D1642" s="1207" t="s">
        <v>991</v>
      </c>
      <c r="E1642" s="1208">
        <v>0</v>
      </c>
      <c r="F1642" s="1209">
        <v>0</v>
      </c>
      <c r="G1642" s="1210">
        <v>0</v>
      </c>
    </row>
    <row r="1643" spans="2:7">
      <c r="B1643" s="1207" t="s">
        <v>3714</v>
      </c>
      <c r="C1643" s="1207" t="s">
        <v>3715</v>
      </c>
      <c r="D1643" s="1207" t="s">
        <v>991</v>
      </c>
      <c r="E1643" s="1208">
        <v>0</v>
      </c>
      <c r="F1643" s="1209">
        <v>0</v>
      </c>
      <c r="G1643" s="1210">
        <v>0</v>
      </c>
    </row>
    <row r="1644" spans="2:7">
      <c r="B1644" s="1207" t="s">
        <v>4199</v>
      </c>
      <c r="C1644" s="1207" t="s">
        <v>4200</v>
      </c>
      <c r="D1644" s="1207" t="s">
        <v>1000</v>
      </c>
      <c r="E1644" s="1208">
        <v>0</v>
      </c>
      <c r="F1644" s="1209">
        <v>0</v>
      </c>
      <c r="G1644" s="1210">
        <v>0</v>
      </c>
    </row>
    <row r="1645" spans="2:7">
      <c r="B1645" s="1207" t="s">
        <v>3443</v>
      </c>
      <c r="C1645" s="1207" t="s">
        <v>2833</v>
      </c>
      <c r="D1645" s="1207" t="s">
        <v>991</v>
      </c>
      <c r="E1645" s="1208">
        <v>0</v>
      </c>
      <c r="F1645" s="1209">
        <v>0</v>
      </c>
      <c r="G1645" s="1210">
        <v>0</v>
      </c>
    </row>
    <row r="1646" spans="2:7">
      <c r="B1646" s="1207" t="s">
        <v>3460</v>
      </c>
      <c r="C1646" s="1207" t="s">
        <v>3461</v>
      </c>
      <c r="D1646" s="1207" t="s">
        <v>991</v>
      </c>
      <c r="E1646" s="1208">
        <v>0</v>
      </c>
      <c r="F1646" s="1209">
        <v>0</v>
      </c>
      <c r="G1646" s="1210">
        <v>0</v>
      </c>
    </row>
    <row r="1647" spans="2:7">
      <c r="B1647" s="1207" t="s">
        <v>3870</v>
      </c>
      <c r="C1647" s="1207" t="s">
        <v>2352</v>
      </c>
      <c r="D1647" s="1207" t="s">
        <v>991</v>
      </c>
      <c r="E1647" s="1208">
        <v>0</v>
      </c>
      <c r="F1647" s="1209">
        <v>0</v>
      </c>
      <c r="G1647" s="1210">
        <v>0</v>
      </c>
    </row>
    <row r="1648" spans="2:7">
      <c r="B1648" s="1207" t="s">
        <v>3870</v>
      </c>
      <c r="C1648" s="1207" t="s">
        <v>2352</v>
      </c>
      <c r="D1648" s="1207" t="s">
        <v>3431</v>
      </c>
      <c r="E1648" s="1208">
        <v>0</v>
      </c>
      <c r="F1648" s="1209">
        <v>0</v>
      </c>
      <c r="G1648" s="1210">
        <v>0</v>
      </c>
    </row>
    <row r="1649" spans="2:7">
      <c r="B1649" s="1207" t="s">
        <v>3529</v>
      </c>
      <c r="C1649" s="1207" t="s">
        <v>3530</v>
      </c>
      <c r="D1649" s="1207" t="s">
        <v>991</v>
      </c>
      <c r="E1649" s="1208">
        <v>0</v>
      </c>
      <c r="F1649" s="1209">
        <v>0</v>
      </c>
      <c r="G1649" s="1210">
        <v>0</v>
      </c>
    </row>
    <row r="1650" spans="2:7">
      <c r="B1650" s="1207" t="s">
        <v>3455</v>
      </c>
      <c r="C1650" s="1207" t="s">
        <v>3456</v>
      </c>
      <c r="D1650" s="1207" t="s">
        <v>991</v>
      </c>
      <c r="E1650" s="1208">
        <v>0</v>
      </c>
      <c r="F1650" s="1209">
        <v>0</v>
      </c>
      <c r="G1650" s="1210">
        <v>0</v>
      </c>
    </row>
    <row r="1651" spans="2:7">
      <c r="B1651" s="1207" t="s">
        <v>3462</v>
      </c>
      <c r="C1651" s="1207" t="s">
        <v>3463</v>
      </c>
      <c r="D1651" s="1207" t="s">
        <v>991</v>
      </c>
      <c r="E1651" s="1208">
        <v>0</v>
      </c>
      <c r="F1651" s="1209">
        <v>0</v>
      </c>
      <c r="G1651" s="1210">
        <v>0</v>
      </c>
    </row>
    <row r="1652" spans="2:7">
      <c r="B1652" s="1207" t="s">
        <v>3708</v>
      </c>
      <c r="C1652" s="1207" t="s">
        <v>3709</v>
      </c>
      <c r="D1652" s="1207" t="s">
        <v>991</v>
      </c>
      <c r="E1652" s="1208">
        <v>0</v>
      </c>
      <c r="F1652" s="1209">
        <v>0</v>
      </c>
      <c r="G1652" s="1210">
        <v>0</v>
      </c>
    </row>
    <row r="1653" spans="2:7">
      <c r="B1653" s="1207" t="s">
        <v>3607</v>
      </c>
      <c r="C1653" s="1207" t="s">
        <v>3608</v>
      </c>
      <c r="D1653" s="1207" t="s">
        <v>991</v>
      </c>
      <c r="E1653" s="1208">
        <v>0</v>
      </c>
      <c r="F1653" s="1209">
        <v>0</v>
      </c>
      <c r="G1653" s="1210">
        <v>0</v>
      </c>
    </row>
    <row r="1654" spans="2:7">
      <c r="B1654" s="1207" t="s">
        <v>3563</v>
      </c>
      <c r="C1654" s="1207" t="s">
        <v>3564</v>
      </c>
      <c r="D1654" s="1207" t="s">
        <v>991</v>
      </c>
      <c r="E1654" s="1208">
        <v>0</v>
      </c>
      <c r="F1654" s="1209">
        <v>0</v>
      </c>
      <c r="G1654" s="1210">
        <v>0</v>
      </c>
    </row>
    <row r="1655" spans="2:7">
      <c r="B1655" s="1207" t="s">
        <v>3775</v>
      </c>
      <c r="C1655" s="1207" t="s">
        <v>3776</v>
      </c>
      <c r="D1655" s="1207" t="s">
        <v>1000</v>
      </c>
      <c r="E1655" s="1208">
        <v>0</v>
      </c>
      <c r="F1655" s="1209">
        <v>0</v>
      </c>
      <c r="G1655" s="1210">
        <v>0</v>
      </c>
    </row>
    <row r="1656" spans="2:7">
      <c r="B1656" s="1207" t="s">
        <v>3626</v>
      </c>
      <c r="C1656" s="1207" t="s">
        <v>3627</v>
      </c>
      <c r="D1656" s="1207" t="s">
        <v>991</v>
      </c>
      <c r="E1656" s="1208">
        <v>0</v>
      </c>
      <c r="F1656" s="1209">
        <v>0</v>
      </c>
      <c r="G1656" s="1210">
        <v>0</v>
      </c>
    </row>
    <row r="1657" spans="2:7">
      <c r="B1657" s="1207" t="s">
        <v>3561</v>
      </c>
      <c r="C1657" s="1207" t="s">
        <v>3562</v>
      </c>
      <c r="D1657" s="1207" t="s">
        <v>991</v>
      </c>
      <c r="E1657" s="1208">
        <v>0</v>
      </c>
      <c r="F1657" s="1209">
        <v>0</v>
      </c>
      <c r="G1657" s="1210">
        <v>0</v>
      </c>
    </row>
    <row r="1658" spans="2:7">
      <c r="B1658" s="1207" t="s">
        <v>3770</v>
      </c>
      <c r="C1658" s="1207" t="s">
        <v>2116</v>
      </c>
      <c r="D1658" s="1207" t="s">
        <v>991</v>
      </c>
      <c r="E1658" s="1208">
        <v>0</v>
      </c>
      <c r="F1658" s="1209">
        <v>0</v>
      </c>
      <c r="G1658" s="1210">
        <v>0</v>
      </c>
    </row>
    <row r="1659" spans="2:7">
      <c r="B1659" s="1207" t="s">
        <v>3770</v>
      </c>
      <c r="C1659" s="1207" t="s">
        <v>2116</v>
      </c>
      <c r="D1659" s="1207" t="s">
        <v>3431</v>
      </c>
      <c r="E1659" s="1208">
        <v>0</v>
      </c>
      <c r="F1659" s="1209">
        <v>0</v>
      </c>
      <c r="G1659" s="1210">
        <v>0</v>
      </c>
    </row>
    <row r="1660" spans="2:7">
      <c r="B1660" s="1207" t="s">
        <v>3516</v>
      </c>
      <c r="C1660" s="1207" t="s">
        <v>3517</v>
      </c>
      <c r="D1660" s="1207" t="s">
        <v>991</v>
      </c>
      <c r="E1660" s="1208">
        <v>0</v>
      </c>
      <c r="F1660" s="1209">
        <v>0</v>
      </c>
      <c r="G1660" s="1210">
        <v>0</v>
      </c>
    </row>
    <row r="1661" spans="2:7">
      <c r="B1661" s="1207" t="s">
        <v>3716</v>
      </c>
      <c r="C1661" s="1207" t="s">
        <v>3717</v>
      </c>
      <c r="D1661" s="1207" t="s">
        <v>991</v>
      </c>
      <c r="E1661" s="1208">
        <v>0</v>
      </c>
      <c r="F1661" s="1209">
        <v>0</v>
      </c>
      <c r="G1661" s="1210">
        <v>0</v>
      </c>
    </row>
    <row r="1662" spans="2:7">
      <c r="B1662" s="1207" t="s">
        <v>3636</v>
      </c>
      <c r="C1662" s="1207" t="s">
        <v>3637</v>
      </c>
      <c r="D1662" s="1207" t="s">
        <v>991</v>
      </c>
      <c r="E1662" s="1208">
        <v>0</v>
      </c>
      <c r="F1662" s="1209">
        <v>0</v>
      </c>
      <c r="G1662" s="1210">
        <v>0</v>
      </c>
    </row>
    <row r="1663" spans="2:7">
      <c r="B1663" s="1207" t="s">
        <v>3542</v>
      </c>
      <c r="C1663" s="1207" t="s">
        <v>3543</v>
      </c>
      <c r="D1663" s="1207" t="s">
        <v>991</v>
      </c>
      <c r="E1663" s="1208">
        <v>0</v>
      </c>
      <c r="F1663" s="1209">
        <v>0</v>
      </c>
      <c r="G1663" s="1210">
        <v>0</v>
      </c>
    </row>
    <row r="1664" spans="2:7">
      <c r="B1664" s="1207" t="s">
        <v>4075</v>
      </c>
      <c r="C1664" s="1207" t="s">
        <v>455</v>
      </c>
      <c r="D1664" s="1207" t="s">
        <v>991</v>
      </c>
      <c r="E1664" s="1208">
        <v>0</v>
      </c>
      <c r="F1664" s="1209">
        <v>0</v>
      </c>
      <c r="G1664" s="1210">
        <v>0</v>
      </c>
    </row>
    <row r="1665" spans="2:7">
      <c r="B1665" s="1207" t="s">
        <v>4085</v>
      </c>
      <c r="C1665" s="1207" t="s">
        <v>4086</v>
      </c>
      <c r="D1665" s="1207" t="s">
        <v>1000</v>
      </c>
      <c r="E1665" s="1208">
        <v>0</v>
      </c>
      <c r="F1665" s="1209">
        <v>0</v>
      </c>
      <c r="G1665" s="1210">
        <v>0</v>
      </c>
    </row>
    <row r="1666" spans="2:7">
      <c r="B1666" s="1207" t="s">
        <v>3970</v>
      </c>
      <c r="C1666" s="1207" t="s">
        <v>2839</v>
      </c>
      <c r="D1666" s="1207" t="s">
        <v>991</v>
      </c>
      <c r="E1666" s="1208">
        <v>0</v>
      </c>
      <c r="F1666" s="1209">
        <v>0</v>
      </c>
      <c r="G1666" s="1210">
        <v>0</v>
      </c>
    </row>
    <row r="1667" spans="2:7">
      <c r="B1667" s="1207" t="s">
        <v>3449</v>
      </c>
      <c r="C1667" s="1207" t="s">
        <v>3450</v>
      </c>
      <c r="D1667" s="1207" t="s">
        <v>991</v>
      </c>
      <c r="E1667" s="1208">
        <v>0</v>
      </c>
      <c r="F1667" s="1209">
        <v>0</v>
      </c>
      <c r="G1667" s="1210">
        <v>0</v>
      </c>
    </row>
    <row r="1668" spans="2:7">
      <c r="B1668" s="1207" t="s">
        <v>3507</v>
      </c>
      <c r="C1668" s="1207" t="s">
        <v>3508</v>
      </c>
      <c r="D1668" s="1207" t="s">
        <v>991</v>
      </c>
      <c r="E1668" s="1208">
        <v>0</v>
      </c>
      <c r="F1668" s="1209">
        <v>0</v>
      </c>
      <c r="G1668" s="1210">
        <v>0</v>
      </c>
    </row>
    <row r="1669" spans="2:7">
      <c r="B1669" s="1207" t="s">
        <v>4184</v>
      </c>
      <c r="C1669" s="1207" t="s">
        <v>4185</v>
      </c>
      <c r="D1669" s="1207" t="s">
        <v>1000</v>
      </c>
      <c r="E1669" s="1208">
        <v>0</v>
      </c>
      <c r="F1669" s="1209">
        <v>0</v>
      </c>
      <c r="G1669" s="1210">
        <v>0</v>
      </c>
    </row>
    <row r="1670" spans="2:7">
      <c r="B1670" s="1207" t="s">
        <v>4250</v>
      </c>
      <c r="C1670" s="1207" t="s">
        <v>4251</v>
      </c>
      <c r="D1670" s="1207" t="s">
        <v>991</v>
      </c>
      <c r="E1670" s="1208">
        <v>0</v>
      </c>
      <c r="F1670" s="1209">
        <v>0</v>
      </c>
      <c r="G1670" s="1210">
        <v>0</v>
      </c>
    </row>
    <row r="1671" spans="2:7">
      <c r="B1671" s="1207" t="s">
        <v>4323</v>
      </c>
      <c r="C1671" s="1207" t="s">
        <v>4324</v>
      </c>
      <c r="D1671" s="1207" t="s">
        <v>1000</v>
      </c>
      <c r="E1671" s="1208">
        <v>0</v>
      </c>
      <c r="F1671" s="1209">
        <v>0</v>
      </c>
      <c r="G1671" s="1210">
        <v>0</v>
      </c>
    </row>
    <row r="1672" spans="2:7">
      <c r="B1672" s="1207" t="s">
        <v>3476</v>
      </c>
      <c r="C1672" s="1207" t="s">
        <v>3477</v>
      </c>
      <c r="D1672" s="1207" t="s">
        <v>991</v>
      </c>
      <c r="E1672" s="1208">
        <v>0</v>
      </c>
      <c r="F1672" s="1209">
        <v>0</v>
      </c>
      <c r="G1672" s="1210">
        <v>0</v>
      </c>
    </row>
    <row r="1673" spans="2:7">
      <c r="B1673" s="1207" t="s">
        <v>3650</v>
      </c>
      <c r="C1673" s="1207" t="s">
        <v>3651</v>
      </c>
      <c r="D1673" s="1207" t="s">
        <v>991</v>
      </c>
      <c r="E1673" s="1208">
        <v>0</v>
      </c>
      <c r="F1673" s="1209">
        <v>0</v>
      </c>
      <c r="G1673" s="1210">
        <v>0</v>
      </c>
    </row>
    <row r="1674" spans="2:7">
      <c r="B1674" s="1207" t="s">
        <v>4101</v>
      </c>
      <c r="C1674" s="1207" t="s">
        <v>569</v>
      </c>
      <c r="D1674" s="1207" t="s">
        <v>991</v>
      </c>
      <c r="E1674" s="1208">
        <v>0</v>
      </c>
      <c r="F1674" s="1209">
        <v>0</v>
      </c>
      <c r="G1674" s="1210">
        <v>0</v>
      </c>
    </row>
    <row r="1675" spans="2:7">
      <c r="B1675" s="1207" t="s">
        <v>3652</v>
      </c>
      <c r="C1675" s="1207" t="s">
        <v>3653</v>
      </c>
      <c r="D1675" s="1207" t="s">
        <v>991</v>
      </c>
      <c r="E1675" s="1208">
        <v>0</v>
      </c>
      <c r="F1675" s="1209">
        <v>0</v>
      </c>
      <c r="G1675" s="1210">
        <v>0</v>
      </c>
    </row>
    <row r="1676" spans="2:7">
      <c r="B1676" s="1207" t="s">
        <v>3482</v>
      </c>
      <c r="C1676" s="1207" t="s">
        <v>3483</v>
      </c>
      <c r="D1676" s="1207" t="s">
        <v>991</v>
      </c>
      <c r="E1676" s="1208">
        <v>0</v>
      </c>
      <c r="F1676" s="1209">
        <v>0</v>
      </c>
      <c r="G1676" s="1210">
        <v>0</v>
      </c>
    </row>
    <row r="1677" spans="2:7">
      <c r="B1677" s="1207" t="s">
        <v>3520</v>
      </c>
      <c r="C1677" s="1207" t="s">
        <v>3521</v>
      </c>
      <c r="D1677" s="1207" t="s">
        <v>991</v>
      </c>
      <c r="E1677" s="1208">
        <v>0</v>
      </c>
      <c r="F1677" s="1209">
        <v>0</v>
      </c>
      <c r="G1677" s="1210">
        <v>0</v>
      </c>
    </row>
    <row r="1678" spans="2:7">
      <c r="B1678" s="1207" t="s">
        <v>4092</v>
      </c>
      <c r="C1678" s="1207" t="s">
        <v>2806</v>
      </c>
      <c r="D1678" s="1207" t="s">
        <v>991</v>
      </c>
      <c r="E1678" s="1208">
        <v>0</v>
      </c>
      <c r="F1678" s="1209">
        <v>0</v>
      </c>
      <c r="G1678" s="1210">
        <v>0</v>
      </c>
    </row>
    <row r="1679" spans="2:7">
      <c r="B1679" s="1207" t="s">
        <v>4219</v>
      </c>
      <c r="C1679" s="1207" t="s">
        <v>4220</v>
      </c>
      <c r="D1679" s="1207" t="s">
        <v>991</v>
      </c>
      <c r="E1679" s="1208">
        <v>0</v>
      </c>
      <c r="F1679" s="1209">
        <v>0</v>
      </c>
      <c r="G1679" s="1210">
        <v>0</v>
      </c>
    </row>
    <row r="1680" spans="2:7">
      <c r="B1680" s="1207" t="s">
        <v>3429</v>
      </c>
      <c r="C1680" s="1207" t="s">
        <v>2772</v>
      </c>
      <c r="D1680" s="1207" t="s">
        <v>991</v>
      </c>
      <c r="E1680" s="1208">
        <v>0</v>
      </c>
      <c r="F1680" s="1209">
        <v>0</v>
      </c>
      <c r="G1680" s="1210">
        <v>0</v>
      </c>
    </row>
    <row r="1681" spans="2:7">
      <c r="B1681" s="1207" t="s">
        <v>3429</v>
      </c>
      <c r="C1681" s="1207" t="s">
        <v>2772</v>
      </c>
      <c r="D1681" s="1207" t="s">
        <v>3431</v>
      </c>
      <c r="E1681" s="1208">
        <v>0</v>
      </c>
      <c r="F1681" s="1209">
        <v>0</v>
      </c>
      <c r="G1681" s="1210">
        <v>0</v>
      </c>
    </row>
    <row r="1682" spans="2:7">
      <c r="B1682" s="1207" t="s">
        <v>3572</v>
      </c>
      <c r="C1682" s="1207" t="s">
        <v>3573</v>
      </c>
      <c r="D1682" s="1207" t="s">
        <v>991</v>
      </c>
      <c r="E1682" s="1208">
        <v>0</v>
      </c>
      <c r="F1682" s="1209">
        <v>0</v>
      </c>
      <c r="G1682" s="1210">
        <v>0</v>
      </c>
    </row>
    <row r="1683" spans="2:7">
      <c r="B1683" s="1207" t="s">
        <v>4355</v>
      </c>
      <c r="C1683" s="1207" t="s">
        <v>4356</v>
      </c>
      <c r="D1683" s="1207" t="s">
        <v>991</v>
      </c>
      <c r="E1683" s="1208">
        <v>0</v>
      </c>
      <c r="F1683" s="1209">
        <v>0</v>
      </c>
      <c r="G1683" s="1210">
        <v>0</v>
      </c>
    </row>
    <row r="1684" spans="2:7">
      <c r="B1684" s="1207" t="s">
        <v>3445</v>
      </c>
      <c r="C1684" s="1207" t="s">
        <v>3446</v>
      </c>
      <c r="D1684" s="1207" t="s">
        <v>991</v>
      </c>
      <c r="E1684" s="1208">
        <v>0</v>
      </c>
      <c r="F1684" s="1209">
        <v>0</v>
      </c>
      <c r="G1684" s="1210">
        <v>0</v>
      </c>
    </row>
    <row r="1685" spans="2:7">
      <c r="B1685" s="1207" t="s">
        <v>3466</v>
      </c>
      <c r="C1685" s="1207" t="s">
        <v>3467</v>
      </c>
      <c r="D1685" s="1207" t="s">
        <v>991</v>
      </c>
      <c r="E1685" s="1208">
        <v>0</v>
      </c>
      <c r="F1685" s="1209">
        <v>0</v>
      </c>
      <c r="G1685" s="1210">
        <v>0</v>
      </c>
    </row>
    <row r="1686" spans="2:7">
      <c r="B1686" s="1207" t="s">
        <v>4007</v>
      </c>
      <c r="C1686" s="1207" t="s">
        <v>4008</v>
      </c>
      <c r="D1686" s="1207" t="s">
        <v>991</v>
      </c>
      <c r="E1686" s="1208">
        <v>0</v>
      </c>
      <c r="F1686" s="1209">
        <v>0</v>
      </c>
      <c r="G1686" s="1210">
        <v>0</v>
      </c>
    </row>
    <row r="1687" spans="2:7">
      <c r="B1687" s="1207" t="s">
        <v>4378</v>
      </c>
      <c r="C1687" s="1207" t="s">
        <v>4379</v>
      </c>
      <c r="D1687" s="1207" t="s">
        <v>991</v>
      </c>
      <c r="E1687" s="1208">
        <v>0</v>
      </c>
      <c r="F1687" s="1209">
        <v>0</v>
      </c>
      <c r="G1687" s="1210">
        <v>0</v>
      </c>
    </row>
    <row r="1688" spans="2:7">
      <c r="B1688" s="1207" t="s">
        <v>3912</v>
      </c>
      <c r="C1688" s="1207" t="s">
        <v>2202</v>
      </c>
      <c r="D1688" s="1207" t="s">
        <v>991</v>
      </c>
      <c r="E1688" s="1208">
        <v>0</v>
      </c>
      <c r="F1688" s="1209">
        <v>0</v>
      </c>
      <c r="G1688" s="1210">
        <v>0</v>
      </c>
    </row>
    <row r="1689" spans="2:7">
      <c r="B1689" s="1207" t="s">
        <v>3912</v>
      </c>
      <c r="C1689" s="1207" t="s">
        <v>2202</v>
      </c>
      <c r="D1689" s="1207" t="s">
        <v>3431</v>
      </c>
      <c r="E1689" s="1208">
        <v>0</v>
      </c>
      <c r="F1689" s="1209">
        <v>0</v>
      </c>
      <c r="G1689" s="1210">
        <v>0</v>
      </c>
    </row>
    <row r="1690" spans="2:7">
      <c r="B1690" s="1207" t="s">
        <v>4280</v>
      </c>
      <c r="C1690" s="1207" t="s">
        <v>4281</v>
      </c>
      <c r="D1690" s="1207" t="s">
        <v>1000</v>
      </c>
      <c r="E1690" s="1208">
        <v>0</v>
      </c>
      <c r="F1690" s="1209">
        <v>0</v>
      </c>
      <c r="G1690" s="1210">
        <v>0</v>
      </c>
    </row>
    <row r="1691" spans="2:7">
      <c r="B1691" s="1207" t="s">
        <v>3451</v>
      </c>
      <c r="C1691" s="1207" t="s">
        <v>3452</v>
      </c>
      <c r="D1691" s="1207" t="s">
        <v>991</v>
      </c>
      <c r="E1691" s="1208">
        <v>0</v>
      </c>
      <c r="F1691" s="1209">
        <v>0</v>
      </c>
      <c r="G1691" s="1210">
        <v>0</v>
      </c>
    </row>
    <row r="1692" spans="2:7">
      <c r="B1692" s="1207" t="s">
        <v>3447</v>
      </c>
      <c r="C1692" s="1207" t="s">
        <v>3448</v>
      </c>
      <c r="D1692" s="1207" t="s">
        <v>991</v>
      </c>
      <c r="E1692" s="1208">
        <v>0</v>
      </c>
      <c r="F1692" s="1209">
        <v>0</v>
      </c>
      <c r="G1692" s="1210">
        <v>0</v>
      </c>
    </row>
    <row r="1693" spans="2:7">
      <c r="B1693" s="1207" t="s">
        <v>3514</v>
      </c>
      <c r="C1693" s="1207" t="s">
        <v>3515</v>
      </c>
      <c r="D1693" s="1207" t="s">
        <v>991</v>
      </c>
      <c r="E1693" s="1208">
        <v>0</v>
      </c>
      <c r="F1693" s="1209">
        <v>0</v>
      </c>
      <c r="G1693" s="1210">
        <v>0</v>
      </c>
    </row>
    <row r="1694" spans="2:7">
      <c r="B1694" s="1207" t="s">
        <v>3524</v>
      </c>
      <c r="C1694" s="1207" t="s">
        <v>3525</v>
      </c>
      <c r="D1694" s="1207" t="s">
        <v>991</v>
      </c>
      <c r="E1694" s="1208">
        <v>0</v>
      </c>
      <c r="F1694" s="1209">
        <v>0</v>
      </c>
      <c r="G1694" s="1210">
        <v>0</v>
      </c>
    </row>
    <row r="1695" spans="2:7">
      <c r="B1695" s="1207" t="s">
        <v>3624</v>
      </c>
      <c r="C1695" s="1207" t="s">
        <v>3625</v>
      </c>
      <c r="D1695" s="1207" t="s">
        <v>991</v>
      </c>
      <c r="E1695" s="1208">
        <v>0</v>
      </c>
      <c r="F1695" s="1209">
        <v>0</v>
      </c>
      <c r="G1695" s="1210">
        <v>0</v>
      </c>
    </row>
    <row r="1696" spans="2:7">
      <c r="B1696" s="1207" t="s">
        <v>3612</v>
      </c>
      <c r="C1696" s="1207" t="s">
        <v>3613</v>
      </c>
      <c r="D1696" s="1207" t="s">
        <v>991</v>
      </c>
      <c r="E1696" s="1208">
        <v>0</v>
      </c>
      <c r="F1696" s="1209">
        <v>0</v>
      </c>
      <c r="G1696" s="1210">
        <v>0</v>
      </c>
    </row>
    <row r="1697" spans="2:7">
      <c r="B1697" s="1207" t="s">
        <v>3567</v>
      </c>
      <c r="C1697" s="1207" t="s">
        <v>3568</v>
      </c>
      <c r="D1697" s="1207" t="s">
        <v>991</v>
      </c>
      <c r="E1697" s="1208">
        <v>0</v>
      </c>
      <c r="F1697" s="1209">
        <v>0</v>
      </c>
      <c r="G1697" s="1210">
        <v>0</v>
      </c>
    </row>
    <row r="1698" spans="2:7">
      <c r="B1698" s="1207" t="s">
        <v>3550</v>
      </c>
      <c r="C1698" s="1207" t="s">
        <v>3551</v>
      </c>
      <c r="D1698" s="1207" t="s">
        <v>991</v>
      </c>
      <c r="E1698" s="1208">
        <v>0</v>
      </c>
      <c r="F1698" s="1209">
        <v>0</v>
      </c>
      <c r="G1698" s="1210">
        <v>0</v>
      </c>
    </row>
    <row r="1699" spans="2:7">
      <c r="B1699" s="1207" t="s">
        <v>4424</v>
      </c>
      <c r="C1699" s="1207" t="s">
        <v>2165</v>
      </c>
      <c r="D1699" s="1207" t="s">
        <v>3431</v>
      </c>
      <c r="E1699" s="1208">
        <v>0</v>
      </c>
      <c r="F1699" s="1209">
        <v>0</v>
      </c>
      <c r="G1699" s="1210">
        <v>0</v>
      </c>
    </row>
    <row r="1700" spans="2:7">
      <c r="B1700" s="1207" t="s">
        <v>3656</v>
      </c>
      <c r="C1700" s="1207" t="s">
        <v>3657</v>
      </c>
      <c r="D1700" s="1207" t="s">
        <v>991</v>
      </c>
      <c r="E1700" s="1208">
        <v>0</v>
      </c>
      <c r="F1700" s="1209">
        <v>0</v>
      </c>
      <c r="G1700" s="1210">
        <v>0</v>
      </c>
    </row>
    <row r="1701" spans="2:7">
      <c r="B1701" s="1207" t="s">
        <v>3673</v>
      </c>
      <c r="C1701" s="1207" t="s">
        <v>3674</v>
      </c>
      <c r="D1701" s="1207" t="s">
        <v>991</v>
      </c>
      <c r="E1701" s="1208">
        <v>0</v>
      </c>
      <c r="F1701" s="1209">
        <v>0</v>
      </c>
      <c r="G1701" s="1210">
        <v>0</v>
      </c>
    </row>
    <row r="1702" spans="2:7">
      <c r="B1702" s="1207" t="s">
        <v>3680</v>
      </c>
      <c r="C1702" s="1207" t="s">
        <v>3681</v>
      </c>
      <c r="D1702" s="1207" t="s">
        <v>991</v>
      </c>
      <c r="E1702" s="1208">
        <v>0</v>
      </c>
      <c r="F1702" s="1209">
        <v>0</v>
      </c>
      <c r="G1702" s="1210">
        <v>0</v>
      </c>
    </row>
    <row r="1703" spans="2:7">
      <c r="B1703" s="1207" t="s">
        <v>3710</v>
      </c>
      <c r="C1703" s="1207" t="s">
        <v>3711</v>
      </c>
      <c r="D1703" s="1207" t="s">
        <v>991</v>
      </c>
      <c r="E1703" s="1208">
        <v>0</v>
      </c>
      <c r="F1703" s="1209">
        <v>0</v>
      </c>
      <c r="G1703" s="1210">
        <v>0</v>
      </c>
    </row>
    <row r="1704" spans="2:7">
      <c r="B1704" s="1207" t="s">
        <v>3678</v>
      </c>
      <c r="C1704" s="1207" t="s">
        <v>3679</v>
      </c>
      <c r="D1704" s="1207" t="s">
        <v>991</v>
      </c>
      <c r="E1704" s="1208">
        <v>0</v>
      </c>
      <c r="F1704" s="1209">
        <v>0</v>
      </c>
      <c r="G1704" s="1210">
        <v>0</v>
      </c>
    </row>
    <row r="1705" spans="2:7">
      <c r="B1705" s="1207" t="s">
        <v>3601</v>
      </c>
      <c r="C1705" s="1207" t="s">
        <v>3602</v>
      </c>
      <c r="D1705" s="1207" t="s">
        <v>991</v>
      </c>
      <c r="E1705" s="1208">
        <v>0</v>
      </c>
      <c r="F1705" s="1209">
        <v>0</v>
      </c>
      <c r="G1705" s="1210">
        <v>0</v>
      </c>
    </row>
    <row r="1706" spans="2:7">
      <c r="B1706" s="1207" t="s">
        <v>3632</v>
      </c>
      <c r="C1706" s="1207" t="s">
        <v>3633</v>
      </c>
      <c r="D1706" s="1207" t="s">
        <v>991</v>
      </c>
      <c r="E1706" s="1208">
        <v>0</v>
      </c>
      <c r="F1706" s="1209">
        <v>0</v>
      </c>
      <c r="G1706" s="1210">
        <v>0</v>
      </c>
    </row>
    <row r="1707" spans="2:7">
      <c r="B1707" s="1207" t="s">
        <v>3682</v>
      </c>
      <c r="C1707" s="1207" t="s">
        <v>3683</v>
      </c>
      <c r="D1707" s="1207" t="s">
        <v>991</v>
      </c>
      <c r="E1707" s="1208">
        <v>0</v>
      </c>
      <c r="F1707" s="1209">
        <v>0</v>
      </c>
      <c r="G1707" s="1210">
        <v>0</v>
      </c>
    </row>
    <row r="1708" spans="2:7">
      <c r="B1708" s="1207" t="s">
        <v>3583</v>
      </c>
      <c r="C1708" s="1207" t="s">
        <v>3584</v>
      </c>
      <c r="D1708" s="1207" t="s">
        <v>991</v>
      </c>
      <c r="E1708" s="1208">
        <v>0</v>
      </c>
      <c r="F1708" s="1209">
        <v>0</v>
      </c>
      <c r="G1708" s="1210">
        <v>0</v>
      </c>
    </row>
    <row r="1709" spans="2:7">
      <c r="B1709" s="1207" t="s">
        <v>3630</v>
      </c>
      <c r="C1709" s="1207" t="s">
        <v>3631</v>
      </c>
      <c r="D1709" s="1207" t="s">
        <v>991</v>
      </c>
      <c r="E1709" s="1208">
        <v>0</v>
      </c>
      <c r="F1709" s="1209">
        <v>0</v>
      </c>
      <c r="G1709" s="1210">
        <v>0</v>
      </c>
    </row>
    <row r="1710" spans="2:7">
      <c r="B1710" s="1207" t="s">
        <v>3754</v>
      </c>
      <c r="C1710" s="1207" t="s">
        <v>2219</v>
      </c>
      <c r="D1710" s="1207" t="s">
        <v>991</v>
      </c>
      <c r="E1710" s="1208">
        <v>0</v>
      </c>
      <c r="F1710" s="1209">
        <v>0</v>
      </c>
      <c r="G1710" s="1210">
        <v>0</v>
      </c>
    </row>
    <row r="1711" spans="2:7">
      <c r="B1711" s="1207" t="s">
        <v>3754</v>
      </c>
      <c r="C1711" s="1207" t="s">
        <v>2219</v>
      </c>
      <c r="D1711" s="1207" t="s">
        <v>3431</v>
      </c>
      <c r="E1711" s="1208">
        <v>0</v>
      </c>
      <c r="F1711" s="1209">
        <v>0</v>
      </c>
      <c r="G1711" s="1210">
        <v>0</v>
      </c>
    </row>
    <row r="1712" spans="2:7">
      <c r="B1712" s="1207" t="s">
        <v>4113</v>
      </c>
      <c r="C1712" s="1207" t="s">
        <v>4114</v>
      </c>
      <c r="D1712" s="1207" t="s">
        <v>1000</v>
      </c>
      <c r="E1712" s="1208">
        <v>0</v>
      </c>
      <c r="F1712" s="1209">
        <v>0</v>
      </c>
      <c r="G1712" s="1210">
        <v>0</v>
      </c>
    </row>
    <row r="1713" spans="2:7">
      <c r="B1713" s="1207" t="s">
        <v>4244</v>
      </c>
      <c r="C1713" s="1207" t="s">
        <v>2385</v>
      </c>
      <c r="D1713" s="1207" t="s">
        <v>3431</v>
      </c>
      <c r="E1713" s="1208">
        <v>0</v>
      </c>
      <c r="F1713" s="1209">
        <v>0</v>
      </c>
      <c r="G1713" s="1210">
        <v>0</v>
      </c>
    </row>
    <row r="1714" spans="2:7">
      <c r="B1714" s="1207" t="s">
        <v>3495</v>
      </c>
      <c r="C1714" s="1207" t="s">
        <v>3496</v>
      </c>
      <c r="D1714" s="1207" t="s">
        <v>991</v>
      </c>
      <c r="E1714" s="1208">
        <v>0</v>
      </c>
      <c r="F1714" s="1209">
        <v>0</v>
      </c>
      <c r="G1714" s="1210">
        <v>0</v>
      </c>
    </row>
    <row r="1715" spans="2:7">
      <c r="B1715" s="1207" t="s">
        <v>3489</v>
      </c>
      <c r="C1715" s="1207" t="s">
        <v>3490</v>
      </c>
      <c r="D1715" s="1207" t="s">
        <v>991</v>
      </c>
      <c r="E1715" s="1208">
        <v>0</v>
      </c>
      <c r="F1715" s="1209">
        <v>0</v>
      </c>
      <c r="G1715" s="1210">
        <v>0</v>
      </c>
    </row>
    <row r="1716" spans="2:7">
      <c r="B1716" s="1207" t="s">
        <v>3479</v>
      </c>
      <c r="C1716" s="1207" t="s">
        <v>3480</v>
      </c>
      <c r="D1716" s="1207" t="s">
        <v>991</v>
      </c>
      <c r="E1716" s="1208">
        <v>0</v>
      </c>
      <c r="F1716" s="1209">
        <v>0</v>
      </c>
      <c r="G1716" s="1210">
        <v>0</v>
      </c>
    </row>
    <row r="1717" spans="2:7">
      <c r="B1717" s="1207" t="s">
        <v>3671</v>
      </c>
      <c r="C1717" s="1207" t="s">
        <v>3672</v>
      </c>
      <c r="D1717" s="1207" t="s">
        <v>991</v>
      </c>
      <c r="E1717" s="1208">
        <v>0</v>
      </c>
      <c r="F1717" s="1209">
        <v>0</v>
      </c>
      <c r="G1717" s="1210">
        <v>0</v>
      </c>
    </row>
    <row r="1718" spans="2:7">
      <c r="B1718" s="1207" t="s">
        <v>3504</v>
      </c>
      <c r="C1718" s="1207" t="s">
        <v>3505</v>
      </c>
      <c r="D1718" s="1207" t="s">
        <v>991</v>
      </c>
      <c r="E1718" s="1208">
        <v>0</v>
      </c>
      <c r="F1718" s="1209">
        <v>0</v>
      </c>
      <c r="G1718" s="1210">
        <v>0</v>
      </c>
    </row>
    <row r="1719" spans="2:7">
      <c r="B1719" s="1207" t="s">
        <v>3622</v>
      </c>
      <c r="C1719" s="1207" t="s">
        <v>3623</v>
      </c>
      <c r="D1719" s="1207" t="s">
        <v>991</v>
      </c>
      <c r="E1719" s="1208">
        <v>0</v>
      </c>
      <c r="F1719" s="1209">
        <v>0</v>
      </c>
      <c r="G1719" s="1210">
        <v>0</v>
      </c>
    </row>
    <row r="1720" spans="2:7">
      <c r="B1720" s="1207" t="s">
        <v>3728</v>
      </c>
      <c r="C1720" s="1207" t="s">
        <v>3729</v>
      </c>
      <c r="D1720" s="1207" t="s">
        <v>991</v>
      </c>
      <c r="E1720" s="1208">
        <v>0</v>
      </c>
      <c r="F1720" s="1209">
        <v>0</v>
      </c>
      <c r="G1720" s="1210">
        <v>0</v>
      </c>
    </row>
    <row r="1721" spans="2:7">
      <c r="B1721" s="1207" t="s">
        <v>3726</v>
      </c>
      <c r="C1721" s="1207" t="s">
        <v>3727</v>
      </c>
      <c r="D1721" s="1207" t="s">
        <v>991</v>
      </c>
      <c r="E1721" s="1208">
        <v>0</v>
      </c>
      <c r="F1721" s="1209">
        <v>0</v>
      </c>
      <c r="G1721" s="1210">
        <v>0</v>
      </c>
    </row>
    <row r="1722" spans="2:7">
      <c r="B1722" s="1207" t="s">
        <v>3705</v>
      </c>
      <c r="C1722" s="1207" t="s">
        <v>3706</v>
      </c>
      <c r="D1722" s="1207" t="s">
        <v>991</v>
      </c>
      <c r="E1722" s="1208">
        <v>0</v>
      </c>
      <c r="F1722" s="1209">
        <v>0</v>
      </c>
      <c r="G1722" s="1210">
        <v>0</v>
      </c>
    </row>
    <row r="1723" spans="2:7">
      <c r="B1723" s="1207" t="s">
        <v>3500</v>
      </c>
      <c r="C1723" s="1207" t="s">
        <v>3501</v>
      </c>
      <c r="D1723" s="1207" t="s">
        <v>991</v>
      </c>
      <c r="E1723" s="1208">
        <v>0</v>
      </c>
      <c r="F1723" s="1209">
        <v>0</v>
      </c>
      <c r="G1723" s="1210">
        <v>0</v>
      </c>
    </row>
    <row r="1724" spans="2:7">
      <c r="B1724" s="1207" t="s">
        <v>3509</v>
      </c>
      <c r="C1724" s="1207" t="s">
        <v>3510</v>
      </c>
      <c r="D1724" s="1207" t="s">
        <v>991</v>
      </c>
      <c r="E1724" s="1208">
        <v>0</v>
      </c>
      <c r="F1724" s="1209">
        <v>0</v>
      </c>
      <c r="G1724" s="1210">
        <v>0</v>
      </c>
    </row>
    <row r="1725" spans="2:7">
      <c r="B1725" s="1207" t="s">
        <v>3457</v>
      </c>
      <c r="C1725" s="1207" t="s">
        <v>3458</v>
      </c>
      <c r="D1725" s="1207" t="s">
        <v>991</v>
      </c>
      <c r="E1725" s="1208">
        <v>0</v>
      </c>
      <c r="F1725" s="1209">
        <v>0</v>
      </c>
      <c r="G1725" s="1210">
        <v>0</v>
      </c>
    </row>
    <row r="1726" spans="2:7">
      <c r="B1726" s="1207" t="s">
        <v>3697</v>
      </c>
      <c r="C1726" s="1207" t="s">
        <v>3698</v>
      </c>
      <c r="D1726" s="1207" t="s">
        <v>991</v>
      </c>
      <c r="E1726" s="1208">
        <v>0</v>
      </c>
      <c r="F1726" s="1209">
        <v>0</v>
      </c>
      <c r="G1726" s="1210">
        <v>0</v>
      </c>
    </row>
    <row r="1727" spans="2:7">
      <c r="B1727" s="1207" t="s">
        <v>3628</v>
      </c>
      <c r="C1727" s="1207" t="s">
        <v>3629</v>
      </c>
      <c r="D1727" s="1207" t="s">
        <v>991</v>
      </c>
      <c r="E1727" s="1208">
        <v>0</v>
      </c>
      <c r="F1727" s="1209">
        <v>0</v>
      </c>
      <c r="G1727" s="1210">
        <v>0</v>
      </c>
    </row>
    <row r="1728" spans="2:7">
      <c r="B1728" s="1207" t="s">
        <v>3643</v>
      </c>
      <c r="C1728" s="1207" t="s">
        <v>3644</v>
      </c>
      <c r="D1728" s="1207" t="s">
        <v>991</v>
      </c>
      <c r="E1728" s="1208">
        <v>0</v>
      </c>
      <c r="F1728" s="1209">
        <v>0</v>
      </c>
      <c r="G1728" s="1210">
        <v>0</v>
      </c>
    </row>
    <row r="1729" spans="2:7">
      <c r="B1729" s="1207" t="s">
        <v>3493</v>
      </c>
      <c r="C1729" s="1207" t="s">
        <v>3494</v>
      </c>
      <c r="D1729" s="1207" t="s">
        <v>991</v>
      </c>
      <c r="E1729" s="1208">
        <v>0</v>
      </c>
      <c r="F1729" s="1209">
        <v>0</v>
      </c>
      <c r="G1729" s="1210">
        <v>0</v>
      </c>
    </row>
    <row r="1730" spans="2:7">
      <c r="B1730" s="1207" t="s">
        <v>3441</v>
      </c>
      <c r="C1730" s="1207" t="s">
        <v>2832</v>
      </c>
      <c r="D1730" s="1207" t="s">
        <v>991</v>
      </c>
      <c r="E1730" s="1208">
        <v>0</v>
      </c>
      <c r="F1730" s="1209">
        <v>0</v>
      </c>
      <c r="G1730" s="1210">
        <v>0</v>
      </c>
    </row>
    <row r="1731" spans="2:7">
      <c r="B1731" s="1207" t="s">
        <v>4204</v>
      </c>
      <c r="C1731" s="1207" t="s">
        <v>2361</v>
      </c>
      <c r="D1731" s="1207" t="s">
        <v>3431</v>
      </c>
      <c r="E1731" s="1208">
        <v>0</v>
      </c>
      <c r="F1731" s="1209">
        <v>0</v>
      </c>
      <c r="G1731" s="1210">
        <v>0</v>
      </c>
    </row>
    <row r="1732" spans="2:7">
      <c r="B1732" s="1207" t="s">
        <v>4204</v>
      </c>
      <c r="C1732" s="1207" t="s">
        <v>2361</v>
      </c>
      <c r="D1732" s="1207" t="s">
        <v>1000</v>
      </c>
      <c r="E1732" s="1208">
        <v>0</v>
      </c>
      <c r="F1732" s="1209">
        <v>0</v>
      </c>
      <c r="G1732" s="1210">
        <v>0</v>
      </c>
    </row>
    <row r="1733" spans="2:7">
      <c r="B1733" s="1207" t="s">
        <v>3491</v>
      </c>
      <c r="C1733" s="1207" t="s">
        <v>3492</v>
      </c>
      <c r="D1733" s="1207" t="s">
        <v>991</v>
      </c>
      <c r="E1733" s="1208">
        <v>0</v>
      </c>
      <c r="F1733" s="1209">
        <v>0</v>
      </c>
      <c r="G1733" s="1210">
        <v>0</v>
      </c>
    </row>
    <row r="1734" spans="2:7">
      <c r="B1734" s="1207" t="s">
        <v>3565</v>
      </c>
      <c r="C1734" s="1207" t="s">
        <v>3566</v>
      </c>
      <c r="D1734" s="1207" t="s">
        <v>991</v>
      </c>
      <c r="E1734" s="1208">
        <v>0</v>
      </c>
      <c r="F1734" s="1209">
        <v>0</v>
      </c>
      <c r="G1734" s="1210">
        <v>0</v>
      </c>
    </row>
    <row r="1735" spans="2:7">
      <c r="B1735" s="1207" t="s">
        <v>3647</v>
      </c>
      <c r="C1735" s="1207" t="s">
        <v>3648</v>
      </c>
      <c r="D1735" s="1207" t="s">
        <v>991</v>
      </c>
      <c r="E1735" s="1208">
        <v>0</v>
      </c>
      <c r="F1735" s="1209">
        <v>0</v>
      </c>
      <c r="G1735" s="1210">
        <v>0</v>
      </c>
    </row>
    <row r="1736" spans="2:7">
      <c r="B1736" s="1207" t="s">
        <v>3986</v>
      </c>
      <c r="C1736" s="1207" t="s">
        <v>2240</v>
      </c>
      <c r="D1736" s="1207" t="s">
        <v>991</v>
      </c>
      <c r="E1736" s="1208">
        <v>0</v>
      </c>
      <c r="F1736" s="1209">
        <v>0</v>
      </c>
      <c r="G1736" s="1210">
        <v>0</v>
      </c>
    </row>
    <row r="1737" spans="2:7">
      <c r="B1737" s="1207" t="s">
        <v>3986</v>
      </c>
      <c r="C1737" s="1207" t="s">
        <v>2240</v>
      </c>
      <c r="D1737" s="1207" t="s">
        <v>3431</v>
      </c>
      <c r="E1737" s="1208">
        <v>0</v>
      </c>
      <c r="F1737" s="1209">
        <v>0</v>
      </c>
      <c r="G1737" s="1210">
        <v>0</v>
      </c>
    </row>
    <row r="1738" spans="2:7">
      <c r="B1738" s="1207" t="s">
        <v>3669</v>
      </c>
      <c r="C1738" s="1207" t="s">
        <v>3670</v>
      </c>
      <c r="D1738" s="1207" t="s">
        <v>991</v>
      </c>
      <c r="E1738" s="1208">
        <v>0</v>
      </c>
      <c r="F1738" s="1209">
        <v>0</v>
      </c>
      <c r="G1738" s="1210">
        <v>0</v>
      </c>
    </row>
    <row r="1739" spans="2:7">
      <c r="B1739" s="1207" t="s">
        <v>4169</v>
      </c>
      <c r="C1739" s="1207" t="s">
        <v>2809</v>
      </c>
      <c r="D1739" s="1207" t="s">
        <v>991</v>
      </c>
      <c r="E1739" s="1208">
        <v>0</v>
      </c>
      <c r="F1739" s="1209">
        <v>0</v>
      </c>
      <c r="G1739" s="1210">
        <v>0</v>
      </c>
    </row>
    <row r="1740" spans="2:7">
      <c r="B1740" s="1207" t="s">
        <v>3473</v>
      </c>
      <c r="C1740" s="1207" t="s">
        <v>314</v>
      </c>
      <c r="D1740" s="1207" t="s">
        <v>1000</v>
      </c>
      <c r="E1740" s="1208">
        <v>0</v>
      </c>
      <c r="F1740" s="1209">
        <v>0</v>
      </c>
      <c r="G1740" s="1210">
        <v>0</v>
      </c>
    </row>
    <row r="1741" spans="2:7">
      <c r="B1741" s="1207" t="s">
        <v>4332</v>
      </c>
      <c r="C1741" s="1207" t="s">
        <v>532</v>
      </c>
      <c r="D1741" s="1207" t="s">
        <v>991</v>
      </c>
      <c r="E1741" s="1208">
        <v>0</v>
      </c>
      <c r="F1741" s="1209">
        <v>0</v>
      </c>
      <c r="G1741" s="1210">
        <v>0</v>
      </c>
    </row>
    <row r="1742" spans="2:7">
      <c r="B1742" s="1207" t="s">
        <v>3799</v>
      </c>
      <c r="C1742" s="1207" t="s">
        <v>2478</v>
      </c>
      <c r="D1742" s="1207" t="s">
        <v>3431</v>
      </c>
      <c r="E1742" s="1208">
        <v>0</v>
      </c>
      <c r="F1742" s="1209">
        <v>0</v>
      </c>
      <c r="G1742" s="1210">
        <v>0</v>
      </c>
    </row>
    <row r="1743" spans="2:7">
      <c r="B1743" s="1207" t="s">
        <v>3797</v>
      </c>
      <c r="C1743" s="1207" t="s">
        <v>457</v>
      </c>
      <c r="D1743" s="1207" t="s">
        <v>3431</v>
      </c>
      <c r="E1743" s="1208">
        <v>0</v>
      </c>
      <c r="F1743" s="1209">
        <v>0</v>
      </c>
      <c r="G1743" s="1210">
        <v>0</v>
      </c>
    </row>
    <row r="1744" spans="2:7">
      <c r="B1744" s="1207" t="s">
        <v>4080</v>
      </c>
      <c r="C1744" s="1207" t="s">
        <v>450</v>
      </c>
      <c r="D1744" s="1207" t="s">
        <v>991</v>
      </c>
      <c r="E1744" s="1208">
        <v>0</v>
      </c>
      <c r="F1744" s="1209">
        <v>0</v>
      </c>
      <c r="G1744" s="1210">
        <v>0</v>
      </c>
    </row>
    <row r="1745" spans="2:7">
      <c r="B1745" s="1207" t="s">
        <v>3544</v>
      </c>
      <c r="C1745" s="1207" t="s">
        <v>3545</v>
      </c>
      <c r="D1745" s="1207" t="s">
        <v>991</v>
      </c>
      <c r="E1745" s="1208">
        <v>0</v>
      </c>
      <c r="F1745" s="1209">
        <v>0</v>
      </c>
      <c r="G1745" s="1210">
        <v>0</v>
      </c>
    </row>
    <row r="1746" spans="2:7">
      <c r="B1746" s="1207" t="s">
        <v>3874</v>
      </c>
      <c r="C1746" s="1207" t="s">
        <v>2292</v>
      </c>
      <c r="D1746" s="1207" t="s">
        <v>991</v>
      </c>
      <c r="E1746" s="1208">
        <v>0</v>
      </c>
      <c r="F1746" s="1209">
        <v>0</v>
      </c>
      <c r="G1746" s="1210">
        <v>0</v>
      </c>
    </row>
    <row r="1747" spans="2:7">
      <c r="B1747" s="1207" t="s">
        <v>3874</v>
      </c>
      <c r="C1747" s="1207" t="s">
        <v>2292</v>
      </c>
      <c r="D1747" s="1207" t="s">
        <v>3431</v>
      </c>
      <c r="E1747" s="1208">
        <v>0</v>
      </c>
      <c r="F1747" s="1209">
        <v>0</v>
      </c>
      <c r="G1747" s="1210">
        <v>0</v>
      </c>
    </row>
    <row r="1748" spans="2:7">
      <c r="B1748" s="1207" t="s">
        <v>3531</v>
      </c>
      <c r="C1748" s="1207" t="s">
        <v>3532</v>
      </c>
      <c r="D1748" s="1207" t="s">
        <v>991</v>
      </c>
      <c r="E1748" s="1208">
        <v>0</v>
      </c>
      <c r="F1748" s="1209">
        <v>0</v>
      </c>
      <c r="G1748" s="1210">
        <v>0</v>
      </c>
    </row>
    <row r="1749" spans="2:7">
      <c r="B1749" s="1207" t="s">
        <v>3533</v>
      </c>
      <c r="C1749" s="1207" t="s">
        <v>3534</v>
      </c>
      <c r="D1749" s="1207" t="s">
        <v>991</v>
      </c>
      <c r="E1749" s="1208">
        <v>0</v>
      </c>
      <c r="F1749" s="1209">
        <v>0</v>
      </c>
      <c r="G1749" s="1210">
        <v>0</v>
      </c>
    </row>
    <row r="1750" spans="2:7">
      <c r="B1750" s="1207" t="s">
        <v>4120</v>
      </c>
      <c r="C1750" s="1207" t="s">
        <v>2304</v>
      </c>
      <c r="D1750" s="1207" t="s">
        <v>991</v>
      </c>
      <c r="E1750" s="1208">
        <v>0</v>
      </c>
      <c r="F1750" s="1209">
        <v>0</v>
      </c>
      <c r="G1750" s="1210">
        <v>0</v>
      </c>
    </row>
    <row r="1751" spans="2:7">
      <c r="B1751" s="1207" t="s">
        <v>3559</v>
      </c>
      <c r="C1751" s="1207" t="s">
        <v>3560</v>
      </c>
      <c r="D1751" s="1207" t="s">
        <v>991</v>
      </c>
      <c r="E1751" s="1208">
        <v>0</v>
      </c>
      <c r="F1751" s="1209">
        <v>0</v>
      </c>
      <c r="G1751" s="1210">
        <v>0</v>
      </c>
    </row>
    <row r="1752" spans="2:7">
      <c r="B1752" s="1207" t="s">
        <v>3950</v>
      </c>
      <c r="C1752" s="1207" t="s">
        <v>2773</v>
      </c>
      <c r="D1752" s="1207" t="s">
        <v>3431</v>
      </c>
      <c r="E1752" s="1208">
        <v>0</v>
      </c>
      <c r="F1752" s="1209">
        <v>0</v>
      </c>
      <c r="G1752" s="1210">
        <v>0</v>
      </c>
    </row>
    <row r="1753" spans="2:7">
      <c r="B1753" s="1207" t="s">
        <v>3721</v>
      </c>
      <c r="C1753" s="1207" t="s">
        <v>2824</v>
      </c>
      <c r="D1753" s="1207" t="s">
        <v>991</v>
      </c>
      <c r="E1753" s="1208">
        <v>0</v>
      </c>
      <c r="F1753" s="1209">
        <v>0</v>
      </c>
      <c r="G1753" s="1210">
        <v>0</v>
      </c>
    </row>
    <row r="1754" spans="2:7">
      <c r="B1754" s="1207" t="s">
        <v>3721</v>
      </c>
      <c r="C1754" s="1207" t="s">
        <v>2824</v>
      </c>
      <c r="D1754" s="1207" t="s">
        <v>3431</v>
      </c>
      <c r="E1754" s="1208">
        <v>0</v>
      </c>
      <c r="F1754" s="1209">
        <v>0</v>
      </c>
      <c r="G1754" s="1210">
        <v>0</v>
      </c>
    </row>
    <row r="1755" spans="2:7">
      <c r="B1755" s="1207" t="s">
        <v>4312</v>
      </c>
      <c r="C1755" s="1207" t="s">
        <v>4313</v>
      </c>
      <c r="D1755" s="1207" t="s">
        <v>1000</v>
      </c>
      <c r="E1755" s="1208">
        <v>0</v>
      </c>
      <c r="F1755" s="1209">
        <v>0</v>
      </c>
      <c r="G1755" s="1210">
        <v>0</v>
      </c>
    </row>
    <row r="1756" spans="2:7">
      <c r="B1756" s="1207" t="s">
        <v>3891</v>
      </c>
      <c r="C1756" s="1207" t="s">
        <v>2837</v>
      </c>
      <c r="D1756" s="1207" t="s">
        <v>1000</v>
      </c>
      <c r="E1756" s="1208">
        <v>0</v>
      </c>
      <c r="F1756" s="1209">
        <v>0</v>
      </c>
      <c r="G1756" s="1210">
        <v>0</v>
      </c>
    </row>
    <row r="1757" spans="2:7">
      <c r="B1757" s="1207" t="s">
        <v>3634</v>
      </c>
      <c r="C1757" s="1207" t="s">
        <v>3635</v>
      </c>
      <c r="D1757" s="1207" t="s">
        <v>991</v>
      </c>
      <c r="E1757" s="1208">
        <v>0</v>
      </c>
      <c r="F1757" s="1209">
        <v>0</v>
      </c>
      <c r="G1757" s="1210">
        <v>0</v>
      </c>
    </row>
    <row r="1758" spans="2:7">
      <c r="B1758" s="1207" t="s">
        <v>3474</v>
      </c>
      <c r="C1758" s="1207" t="s">
        <v>3475</v>
      </c>
      <c r="D1758" s="1207" t="s">
        <v>991</v>
      </c>
      <c r="E1758" s="1208">
        <v>0</v>
      </c>
      <c r="F1758" s="1209">
        <v>0</v>
      </c>
      <c r="G1758" s="1210">
        <v>0</v>
      </c>
    </row>
    <row r="1759" spans="2:7">
      <c r="B1759" s="1207" t="s">
        <v>3895</v>
      </c>
      <c r="C1759" s="1207" t="s">
        <v>3896</v>
      </c>
      <c r="D1759" s="1207" t="s">
        <v>1000</v>
      </c>
      <c r="E1759" s="1208">
        <v>0</v>
      </c>
      <c r="F1759" s="1209">
        <v>0</v>
      </c>
      <c r="G1759" s="1210">
        <v>0</v>
      </c>
    </row>
    <row r="1760" spans="2:7">
      <c r="B1760" s="1207" t="s">
        <v>4271</v>
      </c>
      <c r="C1760" s="1207" t="s">
        <v>2844</v>
      </c>
      <c r="D1760" s="1207" t="s">
        <v>991</v>
      </c>
      <c r="E1760" s="1208">
        <v>0</v>
      </c>
      <c r="F1760" s="1209">
        <v>0</v>
      </c>
      <c r="G1760" s="1210">
        <v>0</v>
      </c>
    </row>
    <row r="1761" spans="2:7">
      <c r="B1761" s="1207" t="s">
        <v>4271</v>
      </c>
      <c r="C1761" s="1207" t="s">
        <v>2844</v>
      </c>
      <c r="D1761" s="1207" t="s">
        <v>3431</v>
      </c>
      <c r="E1761" s="1208">
        <v>0</v>
      </c>
      <c r="F1761" s="1209">
        <v>0</v>
      </c>
      <c r="G1761" s="1210">
        <v>0</v>
      </c>
    </row>
    <row r="1762" spans="2:7">
      <c r="B1762" s="1207" t="s">
        <v>4271</v>
      </c>
      <c r="C1762" s="1207" t="s">
        <v>2844</v>
      </c>
      <c r="D1762" s="1207" t="s">
        <v>1000</v>
      </c>
      <c r="E1762" s="1208">
        <v>0</v>
      </c>
      <c r="F1762" s="1209">
        <v>0</v>
      </c>
      <c r="G1762" s="1210">
        <v>0</v>
      </c>
    </row>
    <row r="1763" spans="2:7">
      <c r="B1763" s="1207" t="s">
        <v>4352</v>
      </c>
      <c r="C1763" s="1207" t="s">
        <v>4353</v>
      </c>
      <c r="D1763" s="1207" t="s">
        <v>991</v>
      </c>
      <c r="E1763" s="1208">
        <v>0</v>
      </c>
      <c r="F1763" s="1209">
        <v>0</v>
      </c>
      <c r="G1763" s="1210">
        <v>0</v>
      </c>
    </row>
    <row r="1764" spans="2:7">
      <c r="B1764" s="1207" t="s">
        <v>3737</v>
      </c>
      <c r="C1764" s="1207" t="s">
        <v>2359</v>
      </c>
      <c r="D1764" s="1207" t="s">
        <v>3431</v>
      </c>
      <c r="E1764" s="1208">
        <v>0</v>
      </c>
      <c r="F1764" s="1209">
        <v>0</v>
      </c>
      <c r="G1764" s="1210">
        <v>0</v>
      </c>
    </row>
    <row r="1765" spans="2:7">
      <c r="B1765" s="1207" t="s">
        <v>3548</v>
      </c>
      <c r="C1765" s="1207" t="s">
        <v>3549</v>
      </c>
      <c r="D1765" s="1207" t="s">
        <v>991</v>
      </c>
      <c r="E1765" s="1208">
        <v>0</v>
      </c>
      <c r="F1765" s="1209">
        <v>0</v>
      </c>
      <c r="G1765" s="1210">
        <v>0</v>
      </c>
    </row>
    <row r="1766" spans="2:7">
      <c r="B1766" s="1207" t="s">
        <v>3654</v>
      </c>
      <c r="C1766" s="1207" t="s">
        <v>3655</v>
      </c>
      <c r="D1766" s="1207" t="s">
        <v>991</v>
      </c>
      <c r="E1766" s="1208">
        <v>0</v>
      </c>
      <c r="F1766" s="1209">
        <v>0</v>
      </c>
      <c r="G1766" s="1210">
        <v>0</v>
      </c>
    </row>
    <row r="1767" spans="2:7">
      <c r="B1767" s="1207" t="s">
        <v>3470</v>
      </c>
      <c r="C1767" s="1207" t="s">
        <v>3471</v>
      </c>
      <c r="D1767" s="1207" t="s">
        <v>991</v>
      </c>
      <c r="E1767" s="1208">
        <v>0</v>
      </c>
      <c r="F1767" s="1209">
        <v>0</v>
      </c>
      <c r="G1767" s="1210">
        <v>0</v>
      </c>
    </row>
    <row r="1768" spans="2:7">
      <c r="B1768" s="1207" t="s">
        <v>3522</v>
      </c>
      <c r="C1768" s="1207" t="s">
        <v>3523</v>
      </c>
      <c r="D1768" s="1207" t="s">
        <v>991</v>
      </c>
      <c r="E1768" s="1208">
        <v>0</v>
      </c>
      <c r="F1768" s="1209">
        <v>0</v>
      </c>
      <c r="G1768" s="1210">
        <v>0</v>
      </c>
    </row>
    <row r="1769" spans="2:7">
      <c r="B1769" s="1207" t="s">
        <v>3502</v>
      </c>
      <c r="C1769" s="1207" t="s">
        <v>3503</v>
      </c>
      <c r="D1769" s="1207" t="s">
        <v>991</v>
      </c>
      <c r="E1769" s="1208">
        <v>0</v>
      </c>
      <c r="F1769" s="1209">
        <v>0</v>
      </c>
      <c r="G1769" s="1210">
        <v>0</v>
      </c>
    </row>
    <row r="1770" spans="2:7">
      <c r="B1770" s="1207" t="s">
        <v>3700</v>
      </c>
      <c r="C1770" s="1207" t="s">
        <v>3701</v>
      </c>
      <c r="D1770" s="1207" t="s">
        <v>991</v>
      </c>
      <c r="E1770" s="1208">
        <v>0</v>
      </c>
      <c r="F1770" s="1209">
        <v>0</v>
      </c>
      <c r="G1770" s="1210">
        <v>0</v>
      </c>
    </row>
    <row r="1771" spans="2:7">
      <c r="B1771" s="1207" t="s">
        <v>4237</v>
      </c>
      <c r="C1771" s="1207" t="s">
        <v>2379</v>
      </c>
      <c r="D1771" s="1207" t="s">
        <v>3431</v>
      </c>
      <c r="E1771" s="1208">
        <v>0</v>
      </c>
      <c r="F1771" s="1209">
        <v>0</v>
      </c>
      <c r="G1771" s="1210">
        <v>0</v>
      </c>
    </row>
    <row r="1772" spans="2:7">
      <c r="B1772" s="1207" t="s">
        <v>3686</v>
      </c>
      <c r="C1772" s="1207" t="s">
        <v>3687</v>
      </c>
      <c r="D1772" s="1207" t="s">
        <v>991</v>
      </c>
      <c r="E1772" s="1208">
        <v>0</v>
      </c>
      <c r="F1772" s="1209">
        <v>0</v>
      </c>
      <c r="G1772" s="1210">
        <v>0</v>
      </c>
    </row>
    <row r="1773" spans="2:7">
      <c r="B1773" s="1207" t="s">
        <v>4267</v>
      </c>
      <c r="C1773" s="1207" t="s">
        <v>2738</v>
      </c>
      <c r="D1773" s="1207" t="s">
        <v>991</v>
      </c>
      <c r="E1773" s="1208">
        <v>0</v>
      </c>
      <c r="F1773" s="1209">
        <v>0</v>
      </c>
      <c r="G1773" s="1210">
        <v>0</v>
      </c>
    </row>
    <row r="1774" spans="2:7">
      <c r="B1774" s="1207" t="s">
        <v>4267</v>
      </c>
      <c r="C1774" s="1207" t="s">
        <v>4411</v>
      </c>
      <c r="D1774" s="1207" t="s">
        <v>991</v>
      </c>
      <c r="E1774" s="1208">
        <v>0</v>
      </c>
      <c r="F1774" s="1209">
        <v>0</v>
      </c>
      <c r="G1774" s="1210">
        <v>0</v>
      </c>
    </row>
    <row r="1775" spans="2:7">
      <c r="B1775" s="1207" t="s">
        <v>3778</v>
      </c>
      <c r="C1775" s="1207" t="s">
        <v>3831</v>
      </c>
      <c r="D1775" s="1207" t="s">
        <v>991</v>
      </c>
      <c r="E1775" s="1208">
        <v>0</v>
      </c>
      <c r="F1775" s="1209">
        <v>0</v>
      </c>
      <c r="G1775" s="1210">
        <v>0</v>
      </c>
    </row>
    <row r="1776" spans="2:7">
      <c r="B1776" s="1207" t="s">
        <v>3778</v>
      </c>
      <c r="C1776" s="1207" t="s">
        <v>3831</v>
      </c>
      <c r="D1776" s="1207" t="s">
        <v>3431</v>
      </c>
      <c r="E1776" s="1208">
        <v>0</v>
      </c>
      <c r="F1776" s="1209">
        <v>0</v>
      </c>
      <c r="G1776" s="1210">
        <v>0</v>
      </c>
    </row>
    <row r="1777" spans="2:7">
      <c r="B1777" s="1207" t="s">
        <v>3778</v>
      </c>
      <c r="C1777" s="1207" t="s">
        <v>3831</v>
      </c>
      <c r="D1777" s="1207" t="s">
        <v>1000</v>
      </c>
      <c r="E1777" s="1208">
        <v>0</v>
      </c>
      <c r="F1777" s="1209">
        <v>0</v>
      </c>
      <c r="G1777" s="1210">
        <v>0</v>
      </c>
    </row>
    <row r="1778" spans="2:7">
      <c r="B1778" s="1207" t="s">
        <v>3778</v>
      </c>
      <c r="C1778" s="1207" t="s">
        <v>2848</v>
      </c>
      <c r="D1778" s="1207" t="s">
        <v>1000</v>
      </c>
      <c r="E1778" s="1208">
        <v>0</v>
      </c>
      <c r="F1778" s="1209">
        <v>0</v>
      </c>
      <c r="G1778" s="1210">
        <v>0</v>
      </c>
    </row>
  </sheetData>
  <autoFilter ref="B9:G9"/>
  <mergeCells count="1">
    <mergeCell ref="E8:G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9"/>
  <sheetViews>
    <sheetView zoomScale="60" zoomScaleNormal="60" workbookViewId="0">
      <selection activeCell="N23" sqref="N23"/>
    </sheetView>
  </sheetViews>
  <sheetFormatPr defaultRowHeight="15"/>
  <cols>
    <col min="1" max="1" width="3.7109375" style="1214" customWidth="1"/>
    <col min="2" max="2" width="22" style="1214" customWidth="1"/>
    <col min="3" max="3" width="14.5703125" style="1214" customWidth="1"/>
    <col min="4" max="4" width="16.42578125" style="1214" customWidth="1"/>
    <col min="5" max="5" width="14.28515625" style="1214" customWidth="1"/>
    <col min="6" max="6" width="4.5703125" style="1214" customWidth="1"/>
    <col min="7" max="7" width="16.42578125" style="1214" customWidth="1"/>
    <col min="8" max="8" width="14.140625" style="1214" customWidth="1"/>
    <col min="9" max="9" width="16.42578125" style="1214" customWidth="1"/>
    <col min="10" max="10" width="15.140625" style="1214" customWidth="1"/>
    <col min="11" max="11" width="4.5703125" style="1214" customWidth="1"/>
    <col min="12" max="12" width="21.7109375" style="1214" customWidth="1"/>
    <col min="13" max="13" width="15.140625" style="1214" customWidth="1"/>
    <col min="14" max="14" width="16.42578125" style="1214" customWidth="1"/>
    <col min="15" max="15" width="14.42578125" style="1214" customWidth="1"/>
    <col min="16" max="16" width="4.5703125" style="1214" customWidth="1"/>
    <col min="17" max="17" width="19.42578125" style="1214" customWidth="1"/>
    <col min="18" max="18" width="14.140625" style="1214" customWidth="1"/>
    <col min="19" max="19" width="16.42578125" style="1214" customWidth="1"/>
    <col min="20" max="20" width="16.7109375" style="1214" customWidth="1"/>
    <col min="21" max="21" width="4.5703125" style="1214" customWidth="1"/>
    <col min="22" max="22" width="19.42578125" style="1214" customWidth="1"/>
    <col min="23" max="23" width="16" style="1214" customWidth="1"/>
    <col min="24" max="24" width="16.42578125" style="1214" customWidth="1"/>
    <col min="25" max="25" width="15.42578125" style="1214" customWidth="1"/>
    <col min="26" max="26" width="4.5703125" style="1214" customWidth="1"/>
    <col min="27" max="27" width="20.28515625" style="1214" customWidth="1"/>
    <col min="28" max="28" width="15.7109375" style="1214" customWidth="1"/>
    <col min="29" max="29" width="16.42578125" style="1214" customWidth="1"/>
    <col min="30" max="30" width="16" style="1214" customWidth="1"/>
    <col min="31" max="31" width="4.5703125" style="1214" customWidth="1"/>
    <col min="32" max="16384" width="9.140625" style="1214"/>
  </cols>
  <sheetData>
    <row r="1" spans="1:30" ht="15.75" thickBot="1"/>
    <row r="2" spans="1:30" s="1215" customFormat="1" ht="21.75" thickBot="1">
      <c r="B2" s="1216" t="s">
        <v>4438</v>
      </c>
      <c r="C2" s="1217"/>
      <c r="D2" s="1217"/>
      <c r="E2" s="1218">
        <f>AVERAGE(E4:E378)</f>
        <v>740449.00608755986</v>
      </c>
      <c r="G2" s="1216" t="s">
        <v>4439</v>
      </c>
      <c r="H2" s="1217"/>
      <c r="I2" s="1217"/>
      <c r="J2" s="1218">
        <f>AVERAGE(J4:J379)</f>
        <v>143030.9259972368</v>
      </c>
      <c r="L2" s="1216" t="s">
        <v>4440</v>
      </c>
      <c r="M2" s="1217"/>
      <c r="N2" s="1217"/>
      <c r="O2" s="1218">
        <f>AVERAGE(O4:O376)</f>
        <v>26851708.962072387</v>
      </c>
      <c r="Q2" s="1216" t="s">
        <v>4441</v>
      </c>
      <c r="R2" s="1217"/>
      <c r="S2" s="1217"/>
      <c r="T2" s="1218">
        <f>AVERAGE(T4:T303)</f>
        <v>2.2413499043699988E-4</v>
      </c>
      <c r="V2" s="1216" t="s">
        <v>4442</v>
      </c>
      <c r="W2" s="1217"/>
      <c r="X2" s="1217"/>
      <c r="Y2" s="1218">
        <f>AVERAGE(Y4:Y304)</f>
        <v>1.6420805118051806E-5</v>
      </c>
      <c r="AA2" s="1216" t="s">
        <v>4443</v>
      </c>
      <c r="AB2" s="1217"/>
      <c r="AC2" s="1217"/>
      <c r="AD2" s="1218">
        <f>AVERAGE(AD4:AD301)</f>
        <v>1.2492882786617452E-4</v>
      </c>
    </row>
    <row r="3" spans="1:30" s="1223" customFormat="1" ht="73.5" customHeight="1">
      <c r="A3" s="1219"/>
      <c r="B3" s="1219" t="s">
        <v>3415</v>
      </c>
      <c r="C3" s="1220" t="s">
        <v>4444</v>
      </c>
      <c r="D3" s="1221" t="s">
        <v>4499</v>
      </c>
      <c r="E3" s="1222" t="s">
        <v>4500</v>
      </c>
      <c r="G3" s="1219" t="s">
        <v>3415</v>
      </c>
      <c r="H3" s="1220" t="s">
        <v>4444</v>
      </c>
      <c r="I3" s="1221" t="s">
        <v>4499</v>
      </c>
      <c r="J3" s="1222" t="s">
        <v>4500</v>
      </c>
      <c r="L3" s="1219" t="s">
        <v>3415</v>
      </c>
      <c r="M3" s="1220" t="s">
        <v>4444</v>
      </c>
      <c r="N3" s="1221" t="s">
        <v>4499</v>
      </c>
      <c r="O3" s="1222" t="s">
        <v>4500</v>
      </c>
      <c r="Q3" s="1219" t="s">
        <v>3415</v>
      </c>
      <c r="R3" s="1220" t="s">
        <v>4444</v>
      </c>
      <c r="S3" s="1221" t="s">
        <v>4499</v>
      </c>
      <c r="T3" s="1224" t="s">
        <v>4501</v>
      </c>
      <c r="V3" s="1219" t="s">
        <v>3415</v>
      </c>
      <c r="W3" s="1220" t="s">
        <v>4444</v>
      </c>
      <c r="X3" s="1221" t="s">
        <v>4499</v>
      </c>
      <c r="Y3" s="1224" t="s">
        <v>4501</v>
      </c>
      <c r="AA3" s="1219" t="s">
        <v>3415</v>
      </c>
      <c r="AB3" s="1220" t="s">
        <v>4444</v>
      </c>
      <c r="AC3" s="1221" t="s">
        <v>4499</v>
      </c>
      <c r="AD3" s="1224" t="s">
        <v>4501</v>
      </c>
    </row>
    <row r="4" spans="1:30" s="1159" customFormat="1">
      <c r="B4" s="1159" t="s">
        <v>3432</v>
      </c>
      <c r="C4" s="1159" t="s">
        <v>2069</v>
      </c>
      <c r="D4" s="1225" t="s">
        <v>2069</v>
      </c>
      <c r="E4" s="1226">
        <v>8350.1</v>
      </c>
      <c r="G4" s="1159" t="s">
        <v>3432</v>
      </c>
      <c r="H4" s="1159" t="s">
        <v>2069</v>
      </c>
      <c r="I4" s="1225" t="s">
        <v>2069</v>
      </c>
      <c r="J4" s="1226">
        <v>10976</v>
      </c>
      <c r="L4" s="1159" t="s">
        <v>3432</v>
      </c>
      <c r="M4" s="1159" t="s">
        <v>2069</v>
      </c>
      <c r="N4" s="1225" t="s">
        <v>2069</v>
      </c>
      <c r="O4" s="1226">
        <v>68612</v>
      </c>
      <c r="Q4" s="1159" t="s">
        <v>3812</v>
      </c>
      <c r="R4" s="1159" t="s">
        <v>2144</v>
      </c>
      <c r="S4" s="1225" t="s">
        <v>2144</v>
      </c>
      <c r="T4" s="1227">
        <v>1.1688E-2</v>
      </c>
      <c r="V4" s="1159" t="s">
        <v>3986</v>
      </c>
      <c r="W4" s="1159" t="s">
        <v>2240</v>
      </c>
      <c r="X4" s="1225" t="s">
        <v>2240</v>
      </c>
      <c r="Y4" s="1227">
        <v>1.4197999999999999E-3</v>
      </c>
      <c r="AA4" s="1159" t="s">
        <v>3771</v>
      </c>
      <c r="AB4" s="1159" t="s">
        <v>2218</v>
      </c>
      <c r="AC4" s="1225" t="s">
        <v>2218</v>
      </c>
      <c r="AD4" s="1227">
        <v>1.7871000000000001E-2</v>
      </c>
    </row>
    <row r="5" spans="1:30" s="1159" customFormat="1">
      <c r="B5" s="1159" t="s">
        <v>3433</v>
      </c>
      <c r="C5" s="1159" t="s">
        <v>2070</v>
      </c>
      <c r="D5" s="1225" t="s">
        <v>4445</v>
      </c>
      <c r="E5" s="1226">
        <v>75.072000000000003</v>
      </c>
      <c r="G5" s="1159" t="s">
        <v>3433</v>
      </c>
      <c r="H5" s="1159" t="s">
        <v>2070</v>
      </c>
      <c r="I5" s="1225" t="s">
        <v>4445</v>
      </c>
      <c r="J5" s="1226">
        <v>52.781999999999996</v>
      </c>
      <c r="L5" s="1159" t="s">
        <v>3433</v>
      </c>
      <c r="M5" s="1159" t="s">
        <v>2070</v>
      </c>
      <c r="N5" s="1225" t="s">
        <v>4445</v>
      </c>
      <c r="O5" s="1226">
        <v>1631.1</v>
      </c>
      <c r="Q5" s="1159" t="s">
        <v>3925</v>
      </c>
      <c r="R5" s="1159" t="s">
        <v>2194</v>
      </c>
      <c r="S5" s="1225" t="s">
        <v>3926</v>
      </c>
      <c r="T5" s="1227">
        <v>6.6899999999999998E-3</v>
      </c>
      <c r="V5" s="1159" t="s">
        <v>4327</v>
      </c>
      <c r="W5" s="1159" t="s">
        <v>2750</v>
      </c>
      <c r="X5" s="1225" t="s">
        <v>2750</v>
      </c>
      <c r="Y5" s="1227">
        <v>1.0149E-3</v>
      </c>
      <c r="AA5" s="1159" t="s">
        <v>3850</v>
      </c>
      <c r="AB5" s="1159" t="s">
        <v>2160</v>
      </c>
      <c r="AC5" s="1225" t="s">
        <v>2160</v>
      </c>
      <c r="AD5" s="1227">
        <v>3.2188E-3</v>
      </c>
    </row>
    <row r="6" spans="1:30" s="1159" customFormat="1">
      <c r="B6" s="1159" t="s">
        <v>3434</v>
      </c>
      <c r="C6" s="1159" t="s">
        <v>2071</v>
      </c>
      <c r="D6" s="1225" t="s">
        <v>2071</v>
      </c>
      <c r="E6" s="1226">
        <v>1593.7</v>
      </c>
      <c r="G6" s="1159" t="s">
        <v>3434</v>
      </c>
      <c r="H6" s="1159" t="s">
        <v>2071</v>
      </c>
      <c r="I6" s="1225" t="s">
        <v>2071</v>
      </c>
      <c r="J6" s="1226">
        <v>2160.4</v>
      </c>
      <c r="L6" s="1159" t="s">
        <v>3434</v>
      </c>
      <c r="M6" s="1159" t="s">
        <v>2071</v>
      </c>
      <c r="N6" s="1225" t="s">
        <v>2071</v>
      </c>
      <c r="O6" s="1226">
        <v>9807.2999999999993</v>
      </c>
      <c r="Q6" s="1159" t="s">
        <v>3949</v>
      </c>
      <c r="R6" s="1159" t="s">
        <v>2217</v>
      </c>
      <c r="S6" s="1225" t="s">
        <v>2217</v>
      </c>
      <c r="T6" s="1227">
        <v>5.9442999999999996E-3</v>
      </c>
      <c r="V6" s="1159" t="s">
        <v>3870</v>
      </c>
      <c r="W6" s="1159" t="s">
        <v>2352</v>
      </c>
      <c r="X6" s="1225" t="s">
        <v>2352</v>
      </c>
      <c r="Y6" s="1227">
        <v>1.973E-4</v>
      </c>
      <c r="AA6" s="1159" t="s">
        <v>4385</v>
      </c>
      <c r="AB6" s="1159" t="s">
        <v>2466</v>
      </c>
      <c r="AC6" s="1225" t="s">
        <v>2466</v>
      </c>
      <c r="AD6" s="1227">
        <v>1.5229E-3</v>
      </c>
    </row>
    <row r="7" spans="1:30" s="1159" customFormat="1">
      <c r="B7" s="1159" t="s">
        <v>3435</v>
      </c>
      <c r="C7" s="1159" t="s">
        <v>2072</v>
      </c>
      <c r="D7" s="1225" t="s">
        <v>4446</v>
      </c>
      <c r="E7" s="1226">
        <v>37308</v>
      </c>
      <c r="G7" s="1159" t="s">
        <v>3435</v>
      </c>
      <c r="H7" s="1159" t="s">
        <v>2072</v>
      </c>
      <c r="I7" s="1225" t="s">
        <v>4446</v>
      </c>
      <c r="J7" s="1226">
        <v>69.481999999999999</v>
      </c>
      <c r="L7" s="1159" t="s">
        <v>3435</v>
      </c>
      <c r="M7" s="1159" t="s">
        <v>2072</v>
      </c>
      <c r="N7" s="1225" t="s">
        <v>4446</v>
      </c>
      <c r="O7" s="1226">
        <v>698610</v>
      </c>
      <c r="Q7" s="1159" t="s">
        <v>4012</v>
      </c>
      <c r="R7" s="1159" t="s">
        <v>2256</v>
      </c>
      <c r="S7" s="1225" t="s">
        <v>2256</v>
      </c>
      <c r="T7" s="1227">
        <v>5.1008E-3</v>
      </c>
      <c r="V7" s="1159" t="s">
        <v>3771</v>
      </c>
      <c r="W7" s="1159" t="s">
        <v>2218</v>
      </c>
      <c r="X7" s="1225" t="s">
        <v>2218</v>
      </c>
      <c r="Y7" s="1227">
        <v>1.7615999999999999E-4</v>
      </c>
      <c r="AA7" s="1159" t="s">
        <v>4032</v>
      </c>
      <c r="AB7" s="1159" t="s">
        <v>2268</v>
      </c>
      <c r="AC7" s="1225" t="s">
        <v>2268</v>
      </c>
      <c r="AD7" s="1227">
        <v>1.4809000000000001E-3</v>
      </c>
    </row>
    <row r="8" spans="1:30" s="1159" customFormat="1">
      <c r="B8" s="1159" t="s">
        <v>3468</v>
      </c>
      <c r="C8" s="1159" t="s">
        <v>2075</v>
      </c>
      <c r="D8" s="1225" t="s">
        <v>2075</v>
      </c>
      <c r="E8" s="1226">
        <v>82.861000000000004</v>
      </c>
      <c r="G8" s="1159" t="s">
        <v>3468</v>
      </c>
      <c r="H8" s="1159" t="s">
        <v>2075</v>
      </c>
      <c r="I8" s="1225" t="s">
        <v>2075</v>
      </c>
      <c r="J8" s="1226">
        <v>1.6649</v>
      </c>
      <c r="L8" s="1159" t="s">
        <v>3468</v>
      </c>
      <c r="M8" s="1159" t="s">
        <v>2075</v>
      </c>
      <c r="N8" s="1225" t="s">
        <v>2075</v>
      </c>
      <c r="O8" s="1226">
        <v>1536.2</v>
      </c>
      <c r="Q8" s="1159" t="s">
        <v>3876</v>
      </c>
      <c r="R8" s="1159" t="s">
        <v>2174</v>
      </c>
      <c r="S8" s="1225" t="s">
        <v>2174</v>
      </c>
      <c r="T8" s="1227">
        <v>3.6486000000000001E-3</v>
      </c>
      <c r="V8" s="1159" t="s">
        <v>3958</v>
      </c>
      <c r="W8" s="1159" t="s">
        <v>2317</v>
      </c>
      <c r="X8" s="1225" t="s">
        <v>2317</v>
      </c>
      <c r="Y8" s="1227">
        <v>1.6886000000000001E-4</v>
      </c>
      <c r="AA8" s="1159" t="s">
        <v>3876</v>
      </c>
      <c r="AB8" s="1159" t="s">
        <v>2174</v>
      </c>
      <c r="AC8" s="1225" t="s">
        <v>2174</v>
      </c>
      <c r="AD8" s="1227">
        <v>1.3699999999999999E-3</v>
      </c>
    </row>
    <row r="9" spans="1:30" s="1159" customFormat="1">
      <c r="B9" s="1159" t="s">
        <v>3833</v>
      </c>
      <c r="C9" s="1159" t="s">
        <v>2077</v>
      </c>
      <c r="D9" s="1225" t="s">
        <v>2077</v>
      </c>
      <c r="E9" s="1226">
        <v>4.9284999999999997</v>
      </c>
      <c r="G9" s="1159" t="s">
        <v>3833</v>
      </c>
      <c r="H9" s="1159" t="s">
        <v>2077</v>
      </c>
      <c r="I9" s="1225" t="s">
        <v>2077</v>
      </c>
      <c r="J9" s="1226">
        <v>333.78</v>
      </c>
      <c r="L9" s="1159" t="s">
        <v>3833</v>
      </c>
      <c r="M9" s="1159" t="s">
        <v>2077</v>
      </c>
      <c r="N9" s="1225" t="s">
        <v>2077</v>
      </c>
      <c r="O9" s="1226">
        <v>13657</v>
      </c>
      <c r="Q9" s="1159" t="s">
        <v>4327</v>
      </c>
      <c r="R9" s="1159" t="s">
        <v>2750</v>
      </c>
      <c r="S9" s="1225" t="s">
        <v>2750</v>
      </c>
      <c r="T9" s="1227">
        <v>3.4443999999999998E-3</v>
      </c>
      <c r="V9" s="1159" t="s">
        <v>4386</v>
      </c>
      <c r="W9" s="1159" t="s">
        <v>2763</v>
      </c>
      <c r="X9" s="1225" t="s">
        <v>4447</v>
      </c>
      <c r="Y9" s="1227">
        <v>1.3678E-4</v>
      </c>
      <c r="AA9" s="1159" t="s">
        <v>4348</v>
      </c>
      <c r="AB9" s="1159" t="s">
        <v>2446</v>
      </c>
      <c r="AC9" s="1225" t="s">
        <v>2446</v>
      </c>
      <c r="AD9" s="1227">
        <v>8.0216E-4</v>
      </c>
    </row>
    <row r="10" spans="1:30" s="1159" customFormat="1">
      <c r="B10" s="1159" t="s">
        <v>3486</v>
      </c>
      <c r="C10" s="1159" t="s">
        <v>2079</v>
      </c>
      <c r="D10" s="1225" t="s">
        <v>4448</v>
      </c>
      <c r="E10" s="1226">
        <v>2086.6999999999998</v>
      </c>
      <c r="G10" s="1159" t="s">
        <v>3486</v>
      </c>
      <c r="H10" s="1159" t="s">
        <v>2079</v>
      </c>
      <c r="I10" s="1225" t="s">
        <v>4448</v>
      </c>
      <c r="J10" s="1226">
        <v>305.85000000000002</v>
      </c>
      <c r="L10" s="1159" t="s">
        <v>3486</v>
      </c>
      <c r="M10" s="1159" t="s">
        <v>2079</v>
      </c>
      <c r="N10" s="1225" t="s">
        <v>4448</v>
      </c>
      <c r="O10" s="1226">
        <v>40479</v>
      </c>
      <c r="Q10" s="1159" t="s">
        <v>3998</v>
      </c>
      <c r="R10" s="1159" t="s">
        <v>2250</v>
      </c>
      <c r="S10" s="1225" t="s">
        <v>2250</v>
      </c>
      <c r="T10" s="1227">
        <v>3.1478999999999999E-3</v>
      </c>
      <c r="V10" s="1159" t="s">
        <v>4122</v>
      </c>
      <c r="W10" s="1159" t="s">
        <v>2306</v>
      </c>
      <c r="X10" s="1225" t="s">
        <v>2306</v>
      </c>
      <c r="Y10" s="1227">
        <v>1.3600999999999999E-4</v>
      </c>
      <c r="AA10" s="1159" t="s">
        <v>4327</v>
      </c>
      <c r="AB10" s="1159" t="s">
        <v>2750</v>
      </c>
      <c r="AC10" s="1225" t="s">
        <v>2750</v>
      </c>
      <c r="AD10" s="1227">
        <v>7.9480999999999996E-4</v>
      </c>
    </row>
    <row r="11" spans="1:30" s="1159" customFormat="1">
      <c r="B11" s="1159" t="s">
        <v>3538</v>
      </c>
      <c r="C11" s="1159" t="s">
        <v>2082</v>
      </c>
      <c r="D11" s="1225" t="s">
        <v>2082</v>
      </c>
      <c r="E11" s="1226">
        <v>192.41</v>
      </c>
      <c r="G11" s="1159" t="s">
        <v>3538</v>
      </c>
      <c r="H11" s="1159" t="s">
        <v>2082</v>
      </c>
      <c r="I11" s="1225" t="s">
        <v>2082</v>
      </c>
      <c r="J11" s="1226">
        <v>91.805000000000007</v>
      </c>
      <c r="L11" s="1159" t="s">
        <v>3538</v>
      </c>
      <c r="M11" s="1159" t="s">
        <v>2082</v>
      </c>
      <c r="N11" s="1225" t="s">
        <v>2082</v>
      </c>
      <c r="O11" s="1226">
        <v>29881</v>
      </c>
      <c r="Q11" s="1159" t="s">
        <v>4197</v>
      </c>
      <c r="R11" s="1159" t="s">
        <v>2358</v>
      </c>
      <c r="S11" s="1225" t="s">
        <v>2358</v>
      </c>
      <c r="T11" s="1227">
        <v>2.7144999999999999E-3</v>
      </c>
      <c r="V11" s="1159" t="s">
        <v>4232</v>
      </c>
      <c r="W11" s="1159" t="s">
        <v>2374</v>
      </c>
      <c r="X11" s="1225" t="s">
        <v>2374</v>
      </c>
      <c r="Y11" s="1227">
        <v>1.2999999999999999E-4</v>
      </c>
      <c r="AA11" s="1159" t="s">
        <v>3943</v>
      </c>
      <c r="AB11" s="1159" t="s">
        <v>2209</v>
      </c>
      <c r="AC11" s="1225" t="s">
        <v>2209</v>
      </c>
      <c r="AD11" s="1227">
        <v>7.4925000000000002E-4</v>
      </c>
    </row>
    <row r="12" spans="1:30" s="1159" customFormat="1">
      <c r="B12" s="1159" t="s">
        <v>3539</v>
      </c>
      <c r="C12" s="1159" t="s">
        <v>2083</v>
      </c>
      <c r="D12" s="1225" t="s">
        <v>4449</v>
      </c>
      <c r="E12" s="1226">
        <v>1353.1</v>
      </c>
      <c r="G12" s="1159" t="s">
        <v>3539</v>
      </c>
      <c r="H12" s="1159" t="s">
        <v>2083</v>
      </c>
      <c r="I12" s="1225" t="s">
        <v>4449</v>
      </c>
      <c r="J12" s="1226">
        <v>1312.3</v>
      </c>
      <c r="L12" s="1159" t="s">
        <v>3539</v>
      </c>
      <c r="M12" s="1159" t="s">
        <v>2083</v>
      </c>
      <c r="N12" s="1225" t="s">
        <v>4449</v>
      </c>
      <c r="O12" s="1226">
        <v>56990</v>
      </c>
      <c r="Q12" s="1159" t="s">
        <v>3872</v>
      </c>
      <c r="R12" s="1159" t="s">
        <v>2335</v>
      </c>
      <c r="S12" s="1225" t="s">
        <v>2335</v>
      </c>
      <c r="T12" s="1227">
        <v>2.1629000000000002E-3</v>
      </c>
      <c r="V12" s="1159" t="s">
        <v>3863</v>
      </c>
      <c r="W12" s="1159" t="s">
        <v>2167</v>
      </c>
      <c r="X12" s="1225" t="s">
        <v>2167</v>
      </c>
      <c r="Y12" s="1227">
        <v>1.1818E-4</v>
      </c>
      <c r="AA12" s="1159" t="s">
        <v>3958</v>
      </c>
      <c r="AB12" s="1159" t="s">
        <v>2317</v>
      </c>
      <c r="AC12" s="1225" t="s">
        <v>2317</v>
      </c>
      <c r="AD12" s="1227">
        <v>6.7942999999999996E-4</v>
      </c>
    </row>
    <row r="13" spans="1:30" s="1159" customFormat="1">
      <c r="B13" s="1159" t="s">
        <v>3558</v>
      </c>
      <c r="C13" s="1159" t="s">
        <v>2084</v>
      </c>
      <c r="D13" s="1225" t="s">
        <v>2084</v>
      </c>
      <c r="E13" s="1226">
        <v>27473</v>
      </c>
      <c r="G13" s="1159" t="s">
        <v>3558</v>
      </c>
      <c r="H13" s="1159" t="s">
        <v>2084</v>
      </c>
      <c r="I13" s="1225" t="s">
        <v>2084</v>
      </c>
      <c r="J13" s="1226">
        <v>529.54999999999995</v>
      </c>
      <c r="L13" s="1159" t="s">
        <v>3558</v>
      </c>
      <c r="M13" s="1159" t="s">
        <v>2084</v>
      </c>
      <c r="N13" s="1225" t="s">
        <v>2084</v>
      </c>
      <c r="O13" s="1226">
        <v>1741900</v>
      </c>
      <c r="Q13" s="1159" t="s">
        <v>4227</v>
      </c>
      <c r="R13" s="1159" t="s">
        <v>2372</v>
      </c>
      <c r="S13" s="1225" t="s">
        <v>2372</v>
      </c>
      <c r="T13" s="1227">
        <v>2.0579999999999999E-3</v>
      </c>
      <c r="V13" s="1159" t="s">
        <v>3770</v>
      </c>
      <c r="W13" s="1159" t="s">
        <v>2116</v>
      </c>
      <c r="X13" s="1225" t="s">
        <v>2116</v>
      </c>
      <c r="Y13" s="1227">
        <v>1.1792E-4</v>
      </c>
      <c r="AA13" s="1159" t="s">
        <v>3973</v>
      </c>
      <c r="AB13" s="1159" t="s">
        <v>2657</v>
      </c>
      <c r="AC13" s="1225" t="s">
        <v>4450</v>
      </c>
      <c r="AD13" s="1227">
        <v>6.4159000000000004E-4</v>
      </c>
    </row>
    <row r="14" spans="1:30" s="1159" customFormat="1">
      <c r="B14" s="1159" t="s">
        <v>3571</v>
      </c>
      <c r="C14" s="1159" t="s">
        <v>2085</v>
      </c>
      <c r="D14" s="1225" t="s">
        <v>2085</v>
      </c>
      <c r="E14" s="1226">
        <v>4701.2</v>
      </c>
      <c r="G14" s="1159" t="s">
        <v>3571</v>
      </c>
      <c r="H14" s="1159" t="s">
        <v>2085</v>
      </c>
      <c r="I14" s="1225" t="s">
        <v>2085</v>
      </c>
      <c r="J14" s="1226">
        <v>5647.1</v>
      </c>
      <c r="L14" s="1159" t="s">
        <v>3571</v>
      </c>
      <c r="M14" s="1159" t="s">
        <v>2085</v>
      </c>
      <c r="N14" s="1225" t="s">
        <v>2085</v>
      </c>
      <c r="O14" s="1226">
        <v>31475</v>
      </c>
      <c r="Q14" s="1159" t="s">
        <v>3870</v>
      </c>
      <c r="R14" s="1159" t="s">
        <v>2352</v>
      </c>
      <c r="S14" s="1225" t="s">
        <v>2352</v>
      </c>
      <c r="T14" s="1227">
        <v>1.9312999999999999E-3</v>
      </c>
      <c r="V14" s="1159" t="s">
        <v>4348</v>
      </c>
      <c r="W14" s="1159" t="s">
        <v>2446</v>
      </c>
      <c r="X14" s="1225" t="s">
        <v>2446</v>
      </c>
      <c r="Y14" s="1227">
        <v>1.1577E-4</v>
      </c>
      <c r="AA14" s="1159" t="s">
        <v>3944</v>
      </c>
      <c r="AB14" s="1159" t="s">
        <v>2210</v>
      </c>
      <c r="AC14" s="1225" t="s">
        <v>2210</v>
      </c>
      <c r="AD14" s="1227">
        <v>6.2105999999999999E-4</v>
      </c>
    </row>
    <row r="15" spans="1:30" s="1159" customFormat="1">
      <c r="B15" s="1159" t="s">
        <v>3587</v>
      </c>
      <c r="C15" s="1159" t="s">
        <v>2086</v>
      </c>
      <c r="D15" s="1225" t="s">
        <v>2086</v>
      </c>
      <c r="E15" s="1226">
        <v>11977</v>
      </c>
      <c r="G15" s="1159" t="s">
        <v>3587</v>
      </c>
      <c r="H15" s="1159" t="s">
        <v>2086</v>
      </c>
      <c r="I15" s="1225" t="s">
        <v>2086</v>
      </c>
      <c r="J15" s="1226">
        <v>1498.2</v>
      </c>
      <c r="L15" s="1159" t="s">
        <v>3587</v>
      </c>
      <c r="M15" s="1159" t="s">
        <v>2086</v>
      </c>
      <c r="N15" s="1225" t="s">
        <v>2086</v>
      </c>
      <c r="O15" s="1226">
        <v>152210</v>
      </c>
      <c r="Q15" s="1159" t="s">
        <v>3981</v>
      </c>
      <c r="R15" s="1159" t="s">
        <v>2236</v>
      </c>
      <c r="S15" s="1225" t="s">
        <v>2236</v>
      </c>
      <c r="T15" s="1227">
        <v>1.4637999999999999E-3</v>
      </c>
      <c r="V15" s="1159" t="s">
        <v>4343</v>
      </c>
      <c r="W15" s="1159" t="s">
        <v>2441</v>
      </c>
      <c r="X15" s="1225" t="s">
        <v>2441</v>
      </c>
      <c r="Y15" s="1227">
        <v>1.0483E-4</v>
      </c>
      <c r="AA15" s="1159" t="s">
        <v>3863</v>
      </c>
      <c r="AB15" s="1159" t="s">
        <v>2167</v>
      </c>
      <c r="AC15" s="1225" t="s">
        <v>2167</v>
      </c>
      <c r="AD15" s="1227">
        <v>5.4872000000000005E-4</v>
      </c>
    </row>
    <row r="16" spans="1:30" s="1159" customFormat="1">
      <c r="B16" s="1159" t="s">
        <v>3598</v>
      </c>
      <c r="C16" s="1159" t="s">
        <v>2087</v>
      </c>
      <c r="D16" s="1225" t="s">
        <v>2087</v>
      </c>
      <c r="E16" s="1226">
        <v>44398</v>
      </c>
      <c r="G16" s="1159" t="s">
        <v>3598</v>
      </c>
      <c r="H16" s="1159" t="s">
        <v>2087</v>
      </c>
      <c r="I16" s="1225" t="s">
        <v>2087</v>
      </c>
      <c r="J16" s="1226">
        <v>48100</v>
      </c>
      <c r="L16" s="1159" t="s">
        <v>3598</v>
      </c>
      <c r="M16" s="1159" t="s">
        <v>2087</v>
      </c>
      <c r="N16" s="1225" t="s">
        <v>2087</v>
      </c>
      <c r="O16" s="1226">
        <v>971770</v>
      </c>
      <c r="Q16" s="1159" t="s">
        <v>4032</v>
      </c>
      <c r="R16" s="1159" t="s">
        <v>2268</v>
      </c>
      <c r="S16" s="1225" t="s">
        <v>2268</v>
      </c>
      <c r="T16" s="1227">
        <v>1.1747999999999999E-3</v>
      </c>
      <c r="V16" s="1159" t="s">
        <v>4032</v>
      </c>
      <c r="W16" s="1159" t="s">
        <v>2268</v>
      </c>
      <c r="X16" s="1225" t="s">
        <v>2268</v>
      </c>
      <c r="Y16" s="1227">
        <v>9.8476999999999999E-5</v>
      </c>
      <c r="AA16" s="1159" t="s">
        <v>4386</v>
      </c>
      <c r="AB16" s="1159" t="s">
        <v>2763</v>
      </c>
      <c r="AC16" s="1225" t="s">
        <v>4447</v>
      </c>
      <c r="AD16" s="1227">
        <v>4.3614000000000001E-4</v>
      </c>
    </row>
    <row r="17" spans="2:30" s="1159" customFormat="1">
      <c r="B17" s="1159" t="s">
        <v>3604</v>
      </c>
      <c r="C17" s="1159" t="s">
        <v>2088</v>
      </c>
      <c r="D17" s="1225" t="s">
        <v>4451</v>
      </c>
      <c r="E17" s="1226">
        <v>1502.3</v>
      </c>
      <c r="G17" s="1159" t="s">
        <v>3604</v>
      </c>
      <c r="H17" s="1159" t="s">
        <v>2088</v>
      </c>
      <c r="I17" s="1225" t="s">
        <v>4451</v>
      </c>
      <c r="J17" s="1226">
        <v>544.69000000000005</v>
      </c>
      <c r="L17" s="1159" t="s">
        <v>3604</v>
      </c>
      <c r="M17" s="1159" t="s">
        <v>2088</v>
      </c>
      <c r="N17" s="1225" t="s">
        <v>4451</v>
      </c>
      <c r="O17" s="1226">
        <v>52991</v>
      </c>
      <c r="Q17" s="1159" t="s">
        <v>3771</v>
      </c>
      <c r="R17" s="1159" t="s">
        <v>2218</v>
      </c>
      <c r="S17" s="1225" t="s">
        <v>2218</v>
      </c>
      <c r="T17" s="1227">
        <v>1.1528E-3</v>
      </c>
      <c r="V17" s="1153" t="s">
        <v>4385</v>
      </c>
      <c r="W17" s="1159" t="s">
        <v>2466</v>
      </c>
      <c r="X17" s="1225" t="s">
        <v>2466</v>
      </c>
      <c r="Y17" s="1227">
        <v>8.2646999999999997E-5</v>
      </c>
      <c r="AA17" s="1159" t="s">
        <v>4191</v>
      </c>
      <c r="AB17" s="1159" t="s">
        <v>2104</v>
      </c>
      <c r="AC17" s="1225" t="s">
        <v>2104</v>
      </c>
      <c r="AD17" s="1227">
        <v>3.4549E-4</v>
      </c>
    </row>
    <row r="18" spans="2:30" s="1159" customFormat="1">
      <c r="B18" s="1159" t="s">
        <v>3605</v>
      </c>
      <c r="C18" s="1159" t="s">
        <v>2089</v>
      </c>
      <c r="D18" s="1225" t="s">
        <v>4452</v>
      </c>
      <c r="E18" s="1226">
        <v>21834000</v>
      </c>
      <c r="G18" s="1159" t="s">
        <v>3605</v>
      </c>
      <c r="H18" s="1159" t="s">
        <v>2089</v>
      </c>
      <c r="I18" s="1225" t="s">
        <v>4452</v>
      </c>
      <c r="J18" s="1226">
        <v>17296000</v>
      </c>
      <c r="L18" s="1159" t="s">
        <v>3605</v>
      </c>
      <c r="M18" s="1159" t="s">
        <v>2089</v>
      </c>
      <c r="N18" s="1225" t="s">
        <v>4452</v>
      </c>
      <c r="O18" s="1226">
        <v>688260000</v>
      </c>
      <c r="Q18" s="1159" t="s">
        <v>4164</v>
      </c>
      <c r="R18" s="1159" t="s">
        <v>2336</v>
      </c>
      <c r="S18" s="1225" t="s">
        <v>2336</v>
      </c>
      <c r="T18" s="1227">
        <v>1.0719E-3</v>
      </c>
      <c r="V18" s="1159" t="s">
        <v>4191</v>
      </c>
      <c r="W18" s="1159" t="s">
        <v>2104</v>
      </c>
      <c r="X18" s="1225" t="s">
        <v>2104</v>
      </c>
      <c r="Y18" s="1227">
        <v>7.5611000000000005E-5</v>
      </c>
      <c r="AA18" s="1159" t="s">
        <v>4232</v>
      </c>
      <c r="AB18" s="1159" t="s">
        <v>2374</v>
      </c>
      <c r="AC18" s="1225" t="s">
        <v>2374</v>
      </c>
      <c r="AD18" s="1227">
        <v>2.9991000000000002E-4</v>
      </c>
    </row>
    <row r="19" spans="2:30" s="1159" customFormat="1">
      <c r="B19" s="1159" t="s">
        <v>3620</v>
      </c>
      <c r="C19" s="1159" t="s">
        <v>2091</v>
      </c>
      <c r="D19" s="1225" t="s">
        <v>2091</v>
      </c>
      <c r="E19" s="1226">
        <v>191.74</v>
      </c>
      <c r="G19" s="1159" t="s">
        <v>3620</v>
      </c>
      <c r="H19" s="1159" t="s">
        <v>2091</v>
      </c>
      <c r="I19" s="1225" t="s">
        <v>2091</v>
      </c>
      <c r="J19" s="1226">
        <v>397.12</v>
      </c>
      <c r="L19" s="1159" t="s">
        <v>3620</v>
      </c>
      <c r="M19" s="1159" t="s">
        <v>2091</v>
      </c>
      <c r="N19" s="1225" t="s">
        <v>2091</v>
      </c>
      <c r="O19" s="1226">
        <v>5891.7</v>
      </c>
      <c r="Q19" s="1159" t="s">
        <v>4385</v>
      </c>
      <c r="R19" s="1159" t="s">
        <v>2466</v>
      </c>
      <c r="S19" s="1225" t="s">
        <v>2466</v>
      </c>
      <c r="T19" s="1227">
        <v>9.4671999999999996E-4</v>
      </c>
      <c r="V19" s="1159" t="s">
        <v>3830</v>
      </c>
      <c r="W19" s="1159" t="s">
        <v>2631</v>
      </c>
      <c r="X19" s="1225" t="s">
        <v>2631</v>
      </c>
      <c r="Y19" s="1227">
        <v>6.7481E-5</v>
      </c>
      <c r="AA19" s="1159" t="s">
        <v>4227</v>
      </c>
      <c r="AB19" s="1159" t="s">
        <v>2372</v>
      </c>
      <c r="AC19" s="1225" t="s">
        <v>2372</v>
      </c>
      <c r="AD19" s="1227">
        <v>2.4876999999999999E-4</v>
      </c>
    </row>
    <row r="20" spans="2:30" s="1159" customFormat="1">
      <c r="B20" s="1159" t="s">
        <v>3621</v>
      </c>
      <c r="C20" s="1159" t="s">
        <v>2092</v>
      </c>
      <c r="D20" s="1225" t="s">
        <v>2092</v>
      </c>
      <c r="E20" s="1226">
        <v>6912.3</v>
      </c>
      <c r="G20" s="1159" t="s">
        <v>3621</v>
      </c>
      <c r="H20" s="1159" t="s">
        <v>2092</v>
      </c>
      <c r="I20" s="1225" t="s">
        <v>2092</v>
      </c>
      <c r="J20" s="1226">
        <v>3704.8</v>
      </c>
      <c r="L20" s="1159" t="s">
        <v>3621</v>
      </c>
      <c r="M20" s="1159" t="s">
        <v>2092</v>
      </c>
      <c r="N20" s="1225" t="s">
        <v>2092</v>
      </c>
      <c r="O20" s="1226">
        <v>62687</v>
      </c>
      <c r="Q20" s="1159" t="s">
        <v>4191</v>
      </c>
      <c r="R20" s="1159" t="s">
        <v>2104</v>
      </c>
      <c r="S20" s="1225" t="s">
        <v>2104</v>
      </c>
      <c r="T20" s="1227">
        <v>7.8627999999999999E-4</v>
      </c>
      <c r="V20" s="1159" t="s">
        <v>3973</v>
      </c>
      <c r="W20" s="1159" t="s">
        <v>2657</v>
      </c>
      <c r="X20" s="1225" t="s">
        <v>4450</v>
      </c>
      <c r="Y20" s="1227">
        <v>4.0908999999999997E-5</v>
      </c>
      <c r="AA20" s="1159" t="s">
        <v>3995</v>
      </c>
      <c r="AB20" s="1159" t="s">
        <v>2247</v>
      </c>
      <c r="AC20" s="1225" t="s">
        <v>2247</v>
      </c>
      <c r="AD20" s="1227">
        <v>2.3955E-4</v>
      </c>
    </row>
    <row r="21" spans="2:30" s="1159" customFormat="1">
      <c r="B21" s="1159" t="s">
        <v>3649</v>
      </c>
      <c r="C21" s="1159" t="s">
        <v>2094</v>
      </c>
      <c r="D21" s="1225" t="s">
        <v>4453</v>
      </c>
      <c r="E21" s="1226">
        <v>12482</v>
      </c>
      <c r="G21" s="1159" t="s">
        <v>3649</v>
      </c>
      <c r="H21" s="1159" t="s">
        <v>2094</v>
      </c>
      <c r="I21" s="1225" t="s">
        <v>4453</v>
      </c>
      <c r="J21" s="1226">
        <v>1649.8</v>
      </c>
      <c r="L21" s="1159" t="s">
        <v>3649</v>
      </c>
      <c r="M21" s="1159" t="s">
        <v>2094</v>
      </c>
      <c r="N21" s="1225" t="s">
        <v>4453</v>
      </c>
      <c r="O21" s="1226">
        <v>311950</v>
      </c>
      <c r="Q21" s="1159" t="s">
        <v>3939</v>
      </c>
      <c r="R21" s="1159" t="s">
        <v>2206</v>
      </c>
      <c r="S21" s="1225" t="s">
        <v>2206</v>
      </c>
      <c r="T21" s="1227">
        <v>7.7570999999999998E-4</v>
      </c>
      <c r="V21" s="1159" t="s">
        <v>4351</v>
      </c>
      <c r="W21" s="1159" t="s">
        <v>2449</v>
      </c>
      <c r="X21" s="1225" t="s">
        <v>2449</v>
      </c>
      <c r="Y21" s="1227">
        <v>3.4844E-5</v>
      </c>
      <c r="AA21" s="1159" t="s">
        <v>3877</v>
      </c>
      <c r="AB21" s="1159" t="s">
        <v>2175</v>
      </c>
      <c r="AC21" s="1225" t="s">
        <v>2175</v>
      </c>
      <c r="AD21" s="1227">
        <v>2.2803999999999999E-4</v>
      </c>
    </row>
    <row r="22" spans="2:30" s="1159" customFormat="1">
      <c r="B22" s="1159" t="s">
        <v>3664</v>
      </c>
      <c r="C22" s="1159" t="s">
        <v>2095</v>
      </c>
      <c r="D22" s="1225" t="s">
        <v>2095</v>
      </c>
      <c r="E22" s="1226">
        <v>210660</v>
      </c>
      <c r="G22" s="1159" t="s">
        <v>3664</v>
      </c>
      <c r="H22" s="1159" t="s">
        <v>2095</v>
      </c>
      <c r="I22" s="1225" t="s">
        <v>2095</v>
      </c>
      <c r="J22" s="1226">
        <v>40387</v>
      </c>
      <c r="L22" s="1159" t="s">
        <v>3664</v>
      </c>
      <c r="M22" s="1159" t="s">
        <v>2095</v>
      </c>
      <c r="N22" s="1225" t="s">
        <v>2095</v>
      </c>
      <c r="O22" s="1226">
        <v>3991200</v>
      </c>
      <c r="Q22" s="1159" t="s">
        <v>3937</v>
      </c>
      <c r="R22" s="1159" t="s">
        <v>2204</v>
      </c>
      <c r="S22" s="1225" t="s">
        <v>2204</v>
      </c>
      <c r="T22" s="1227">
        <v>7.6968000000000002E-4</v>
      </c>
      <c r="V22" s="1159" t="s">
        <v>3944</v>
      </c>
      <c r="W22" s="1159" t="s">
        <v>2210</v>
      </c>
      <c r="X22" s="1225" t="s">
        <v>2210</v>
      </c>
      <c r="Y22" s="1227">
        <v>3.3640000000000003E-5</v>
      </c>
      <c r="AA22" s="1159" t="s">
        <v>3558</v>
      </c>
      <c r="AB22" s="1159" t="s">
        <v>2084</v>
      </c>
      <c r="AC22" s="1225" t="s">
        <v>2084</v>
      </c>
      <c r="AD22" s="1227">
        <v>2.2380999999999999E-4</v>
      </c>
    </row>
    <row r="23" spans="2:30" s="1159" customFormat="1">
      <c r="B23" s="1159" t="s">
        <v>3690</v>
      </c>
      <c r="C23" s="1159" t="s">
        <v>2097</v>
      </c>
      <c r="D23" s="1225" t="s">
        <v>2097</v>
      </c>
      <c r="E23" s="1226">
        <v>1048.3</v>
      </c>
      <c r="G23" s="1159" t="s">
        <v>3690</v>
      </c>
      <c r="H23" s="1159" t="s">
        <v>2097</v>
      </c>
      <c r="I23" s="1225" t="s">
        <v>2097</v>
      </c>
      <c r="J23" s="1226">
        <v>380.93</v>
      </c>
      <c r="L23" s="1159" t="s">
        <v>3690</v>
      </c>
      <c r="M23" s="1159" t="s">
        <v>2097</v>
      </c>
      <c r="N23" s="1225" t="s">
        <v>2097</v>
      </c>
      <c r="O23" s="1226">
        <v>23457</v>
      </c>
      <c r="Q23" s="1159" t="s">
        <v>4386</v>
      </c>
      <c r="R23" s="1159" t="s">
        <v>2763</v>
      </c>
      <c r="S23" s="1225" t="s">
        <v>4447</v>
      </c>
      <c r="T23" s="1227">
        <v>6.8389000000000004E-4</v>
      </c>
      <c r="V23" s="1159" t="s">
        <v>4194</v>
      </c>
      <c r="W23" s="1159" t="s">
        <v>2354</v>
      </c>
      <c r="X23" s="1225" t="s">
        <v>2354</v>
      </c>
      <c r="Y23" s="1227">
        <v>3.2858000000000003E-5</v>
      </c>
      <c r="AA23" s="1159" t="s">
        <v>3959</v>
      </c>
      <c r="AB23" s="1159" t="s">
        <v>2220</v>
      </c>
      <c r="AC23" s="1225" t="s">
        <v>2220</v>
      </c>
      <c r="AD23" s="1227">
        <v>1.9500999999999999E-4</v>
      </c>
    </row>
    <row r="24" spans="2:30" s="1159" customFormat="1">
      <c r="B24" s="1159" t="s">
        <v>3699</v>
      </c>
      <c r="C24" s="1159" t="s">
        <v>2834</v>
      </c>
      <c r="D24" s="1225" t="s">
        <v>4454</v>
      </c>
      <c r="E24" s="1226">
        <v>22.521000000000001</v>
      </c>
      <c r="G24" s="1159" t="s">
        <v>3699</v>
      </c>
      <c r="H24" s="1159" t="s">
        <v>2834</v>
      </c>
      <c r="I24" s="1225" t="s">
        <v>4454</v>
      </c>
      <c r="J24" s="1226">
        <v>38.354999999999997</v>
      </c>
      <c r="L24" s="1159" t="s">
        <v>3699</v>
      </c>
      <c r="M24" s="1159" t="s">
        <v>2834</v>
      </c>
      <c r="N24" s="1225" t="s">
        <v>4454</v>
      </c>
      <c r="O24" s="1226">
        <v>208.2</v>
      </c>
      <c r="Q24" s="1159" t="s">
        <v>3558</v>
      </c>
      <c r="R24" s="1159" t="s">
        <v>2084</v>
      </c>
      <c r="S24" s="1225" t="s">
        <v>2084</v>
      </c>
      <c r="T24" s="1227">
        <v>6.6580000000000003E-4</v>
      </c>
      <c r="V24" s="1159" t="s">
        <v>4257</v>
      </c>
      <c r="W24" s="1159" t="s">
        <v>2393</v>
      </c>
      <c r="X24" s="1225" t="s">
        <v>2393</v>
      </c>
      <c r="Y24" s="1227">
        <v>2.6177999999999999E-5</v>
      </c>
      <c r="AA24" s="1159" t="s">
        <v>4197</v>
      </c>
      <c r="AB24" s="1159" t="s">
        <v>2358</v>
      </c>
      <c r="AC24" s="1225" t="s">
        <v>2358</v>
      </c>
      <c r="AD24" s="1227">
        <v>1.8935999999999999E-4</v>
      </c>
    </row>
    <row r="25" spans="2:30" s="1159" customFormat="1">
      <c r="B25" s="1159" t="s">
        <v>3719</v>
      </c>
      <c r="C25" s="1159" t="s">
        <v>2100</v>
      </c>
      <c r="D25" s="1225" t="s">
        <v>2100</v>
      </c>
      <c r="E25" s="1226">
        <v>3081.7</v>
      </c>
      <c r="G25" s="1159" t="s">
        <v>3719</v>
      </c>
      <c r="H25" s="1159" t="s">
        <v>2100</v>
      </c>
      <c r="I25" s="1225" t="s">
        <v>2100</v>
      </c>
      <c r="J25" s="1226">
        <v>2870.3</v>
      </c>
      <c r="L25" s="1159" t="s">
        <v>3719</v>
      </c>
      <c r="M25" s="1159" t="s">
        <v>2100</v>
      </c>
      <c r="N25" s="1225" t="s">
        <v>2100</v>
      </c>
      <c r="O25" s="1226">
        <v>30113</v>
      </c>
      <c r="Q25" s="1159" t="s">
        <v>3973</v>
      </c>
      <c r="R25" s="1159" t="s">
        <v>2657</v>
      </c>
      <c r="S25" s="1225" t="s">
        <v>4450</v>
      </c>
      <c r="T25" s="1227">
        <v>6.4011000000000005E-4</v>
      </c>
      <c r="V25" s="1159" t="s">
        <v>4260</v>
      </c>
      <c r="W25" s="1159" t="s">
        <v>2396</v>
      </c>
      <c r="X25" s="1225" t="s">
        <v>2396</v>
      </c>
      <c r="Y25" s="1227">
        <v>2.546E-5</v>
      </c>
      <c r="AA25" s="1159" t="s">
        <v>3927</v>
      </c>
      <c r="AB25" s="1159" t="s">
        <v>2195</v>
      </c>
      <c r="AC25" s="1225" t="s">
        <v>2195</v>
      </c>
      <c r="AD25" s="1227">
        <v>1.8446000000000001E-4</v>
      </c>
    </row>
    <row r="26" spans="2:30" s="1159" customFormat="1">
      <c r="B26" s="1159" t="s">
        <v>3868</v>
      </c>
      <c r="C26" s="1159" t="s">
        <v>2101</v>
      </c>
      <c r="D26" s="1225" t="s">
        <v>4455</v>
      </c>
      <c r="E26" s="1226">
        <v>184.73</v>
      </c>
      <c r="G26" s="1159" t="s">
        <v>3868</v>
      </c>
      <c r="H26" s="1159" t="s">
        <v>2101</v>
      </c>
      <c r="I26" s="1225" t="s">
        <v>4455</v>
      </c>
      <c r="J26" s="1226">
        <v>232.3</v>
      </c>
      <c r="L26" s="1159" t="s">
        <v>3868</v>
      </c>
      <c r="M26" s="1159" t="s">
        <v>2101</v>
      </c>
      <c r="N26" s="1225" t="s">
        <v>4455</v>
      </c>
      <c r="O26" s="1226">
        <v>668.97</v>
      </c>
      <c r="Q26" s="1159" t="s">
        <v>3809</v>
      </c>
      <c r="R26" s="1159" t="s">
        <v>2141</v>
      </c>
      <c r="S26" s="1225" t="s">
        <v>2141</v>
      </c>
      <c r="T26" s="1227">
        <v>5.5645E-4</v>
      </c>
      <c r="V26" s="1159" t="s">
        <v>4192</v>
      </c>
      <c r="W26" s="1159" t="s">
        <v>2353</v>
      </c>
      <c r="X26" s="1225" t="s">
        <v>2353</v>
      </c>
      <c r="Y26" s="1227">
        <v>2.4243000000000002E-5</v>
      </c>
      <c r="AA26" s="1159" t="s">
        <v>3980</v>
      </c>
      <c r="AB26" s="1159" t="s">
        <v>2235</v>
      </c>
      <c r="AC26" s="1225" t="s">
        <v>2235</v>
      </c>
      <c r="AD26" s="1227">
        <v>1.8408000000000001E-4</v>
      </c>
    </row>
    <row r="27" spans="2:30" s="1159" customFormat="1">
      <c r="B27" s="1159" t="s">
        <v>3723</v>
      </c>
      <c r="C27" s="1159" t="s">
        <v>2102</v>
      </c>
      <c r="D27" s="1225" t="s">
        <v>2102</v>
      </c>
      <c r="E27" s="1226">
        <v>923.94</v>
      </c>
      <c r="G27" s="1159" t="s">
        <v>3723</v>
      </c>
      <c r="H27" s="1159" t="s">
        <v>2102</v>
      </c>
      <c r="I27" s="1225" t="s">
        <v>2102</v>
      </c>
      <c r="J27" s="1226">
        <v>2691.2</v>
      </c>
      <c r="L27" s="1159" t="s">
        <v>3723</v>
      </c>
      <c r="M27" s="1159" t="s">
        <v>2102</v>
      </c>
      <c r="N27" s="1225" t="s">
        <v>2102</v>
      </c>
      <c r="O27" s="1226">
        <v>39539</v>
      </c>
      <c r="Q27" s="1159" t="s">
        <v>4279</v>
      </c>
      <c r="R27" s="1159" t="s">
        <v>2406</v>
      </c>
      <c r="S27" s="1225" t="s">
        <v>2406</v>
      </c>
      <c r="T27" s="1227">
        <v>3.9623000000000002E-4</v>
      </c>
      <c r="V27" s="1159" t="s">
        <v>4026</v>
      </c>
      <c r="W27" s="1159" t="s">
        <v>2262</v>
      </c>
      <c r="X27" s="1225" t="s">
        <v>2262</v>
      </c>
      <c r="Y27" s="1227">
        <v>2.1678000000000001E-5</v>
      </c>
      <c r="AA27" s="1159" t="s">
        <v>4026</v>
      </c>
      <c r="AB27" s="1159" t="s">
        <v>2262</v>
      </c>
      <c r="AC27" s="1225" t="s">
        <v>2262</v>
      </c>
      <c r="AD27" s="1227">
        <v>1.838E-4</v>
      </c>
    </row>
    <row r="28" spans="2:30" s="1159" customFormat="1">
      <c r="B28" s="1159" t="s">
        <v>4191</v>
      </c>
      <c r="C28" s="1159" t="s">
        <v>2104</v>
      </c>
      <c r="D28" s="1225" t="s">
        <v>2104</v>
      </c>
      <c r="E28" s="1226">
        <v>196.83</v>
      </c>
      <c r="G28" s="1159" t="s">
        <v>4191</v>
      </c>
      <c r="H28" s="1159" t="s">
        <v>2104</v>
      </c>
      <c r="I28" s="1225" t="s">
        <v>2104</v>
      </c>
      <c r="J28" s="1226">
        <v>294.77999999999997</v>
      </c>
      <c r="L28" s="1159" t="s">
        <v>4191</v>
      </c>
      <c r="M28" s="1159" t="s">
        <v>2104</v>
      </c>
      <c r="N28" s="1225" t="s">
        <v>2104</v>
      </c>
      <c r="O28" s="1226">
        <v>2139.3000000000002</v>
      </c>
      <c r="Q28" s="1159" t="s">
        <v>4026</v>
      </c>
      <c r="R28" s="1159" t="s">
        <v>2262</v>
      </c>
      <c r="S28" s="1225" t="s">
        <v>2262</v>
      </c>
      <c r="T28" s="1227">
        <v>3.6642000000000001E-4</v>
      </c>
      <c r="V28" s="1159" t="s">
        <v>3943</v>
      </c>
      <c r="W28" s="1159" t="s">
        <v>2209</v>
      </c>
      <c r="X28" s="1225" t="s">
        <v>2209</v>
      </c>
      <c r="Y28" s="1227">
        <v>2.0936000000000001E-5</v>
      </c>
      <c r="AA28" s="1159" t="s">
        <v>4302</v>
      </c>
      <c r="AB28" s="1159" t="s">
        <v>2419</v>
      </c>
      <c r="AC28" s="1225" t="s">
        <v>2419</v>
      </c>
      <c r="AD28" s="1227">
        <v>1.7934E-4</v>
      </c>
    </row>
    <row r="29" spans="2:30" s="1159" customFormat="1">
      <c r="B29" s="1159" t="s">
        <v>3740</v>
      </c>
      <c r="C29" s="1159" t="s">
        <v>2107</v>
      </c>
      <c r="D29" s="1225" t="s">
        <v>2107</v>
      </c>
      <c r="E29" s="1226">
        <v>142130</v>
      </c>
      <c r="G29" s="1159" t="s">
        <v>3740</v>
      </c>
      <c r="H29" s="1159" t="s">
        <v>2107</v>
      </c>
      <c r="I29" s="1225" t="s">
        <v>2107</v>
      </c>
      <c r="J29" s="1226">
        <v>139020</v>
      </c>
      <c r="L29" s="1159" t="s">
        <v>3740</v>
      </c>
      <c r="M29" s="1159" t="s">
        <v>2107</v>
      </c>
      <c r="N29" s="1225" t="s">
        <v>2107</v>
      </c>
      <c r="O29" s="1226">
        <v>5352100</v>
      </c>
      <c r="Q29" s="1159" t="s">
        <v>3929</v>
      </c>
      <c r="R29" s="1159" t="s">
        <v>2197</v>
      </c>
      <c r="S29" s="1225" t="s">
        <v>2197</v>
      </c>
      <c r="T29" s="1227">
        <v>3.6371999999999999E-4</v>
      </c>
      <c r="V29" s="1159" t="s">
        <v>4037</v>
      </c>
      <c r="W29" s="1159" t="s">
        <v>2679</v>
      </c>
      <c r="X29" s="1225" t="s">
        <v>4456</v>
      </c>
      <c r="Y29" s="1227">
        <v>2.0092999999999999E-5</v>
      </c>
      <c r="AA29" s="1159" t="s">
        <v>3435</v>
      </c>
      <c r="AB29" s="1159" t="s">
        <v>2072</v>
      </c>
      <c r="AC29" s="1225" t="s">
        <v>4446</v>
      </c>
      <c r="AD29" s="1227">
        <v>1.7259999999999999E-4</v>
      </c>
    </row>
    <row r="30" spans="2:30" s="1159" customFormat="1">
      <c r="B30" s="1159" t="s">
        <v>3744</v>
      </c>
      <c r="C30" s="1159" t="s">
        <v>2110</v>
      </c>
      <c r="D30" s="1225" t="s">
        <v>4457</v>
      </c>
      <c r="E30" s="1226">
        <v>4499.3</v>
      </c>
      <c r="G30" s="1159" t="s">
        <v>3744</v>
      </c>
      <c r="H30" s="1159" t="s">
        <v>2110</v>
      </c>
      <c r="I30" s="1225" t="s">
        <v>4457</v>
      </c>
      <c r="J30" s="1226">
        <v>4462.8</v>
      </c>
      <c r="L30" s="1159" t="s">
        <v>3744</v>
      </c>
      <c r="M30" s="1159" t="s">
        <v>2110</v>
      </c>
      <c r="N30" s="1225" t="s">
        <v>4457</v>
      </c>
      <c r="O30" s="1226">
        <v>62191</v>
      </c>
      <c r="Q30" s="1159" t="s">
        <v>3929</v>
      </c>
      <c r="R30" s="1159" t="s">
        <v>2197</v>
      </c>
      <c r="S30" s="1225" t="s">
        <v>2197</v>
      </c>
      <c r="T30" s="1227">
        <v>3.6371999999999999E-4</v>
      </c>
      <c r="V30" s="1159" t="s">
        <v>4060</v>
      </c>
      <c r="W30" s="1159" t="s">
        <v>2690</v>
      </c>
      <c r="X30" s="1225" t="s">
        <v>4458</v>
      </c>
      <c r="Y30" s="1227">
        <v>2.0032999999999999E-5</v>
      </c>
      <c r="AA30" s="1159" t="s">
        <v>3538</v>
      </c>
      <c r="AB30" s="1159" t="s">
        <v>2082</v>
      </c>
      <c r="AC30" s="1225" t="s">
        <v>2082</v>
      </c>
      <c r="AD30" s="1227">
        <v>1.3350999999999999E-4</v>
      </c>
    </row>
    <row r="31" spans="2:30" s="1159" customFormat="1">
      <c r="B31" s="1159" t="s">
        <v>3746</v>
      </c>
      <c r="C31" s="1159" t="s">
        <v>2112</v>
      </c>
      <c r="D31" s="1225" t="s">
        <v>2112</v>
      </c>
      <c r="E31" s="1226">
        <v>63906</v>
      </c>
      <c r="G31" s="1159" t="s">
        <v>3746</v>
      </c>
      <c r="H31" s="1159" t="s">
        <v>2112</v>
      </c>
      <c r="I31" s="1225" t="s">
        <v>2112</v>
      </c>
      <c r="J31" s="1226">
        <v>17005</v>
      </c>
      <c r="L31" s="1159" t="s">
        <v>3746</v>
      </c>
      <c r="M31" s="1159" t="s">
        <v>2112</v>
      </c>
      <c r="N31" s="1225" t="s">
        <v>2112</v>
      </c>
      <c r="O31" s="1226">
        <v>1414500</v>
      </c>
      <c r="Q31" s="1159" t="s">
        <v>3967</v>
      </c>
      <c r="R31" s="1159" t="s">
        <v>2226</v>
      </c>
      <c r="S31" s="1225" t="s">
        <v>2226</v>
      </c>
      <c r="T31" s="1227">
        <v>2.7827E-4</v>
      </c>
      <c r="V31" s="1159" t="s">
        <v>3912</v>
      </c>
      <c r="W31" s="1159" t="s">
        <v>2202</v>
      </c>
      <c r="X31" s="1225" t="s">
        <v>4459</v>
      </c>
      <c r="Y31" s="1227">
        <v>2.0024E-5</v>
      </c>
      <c r="AA31" s="1159" t="s">
        <v>4306</v>
      </c>
      <c r="AB31" s="1159" t="s">
        <v>2423</v>
      </c>
      <c r="AC31" s="1225" t="s">
        <v>2423</v>
      </c>
      <c r="AD31" s="1227">
        <v>1.3098E-4</v>
      </c>
    </row>
    <row r="32" spans="2:30" s="1159" customFormat="1">
      <c r="B32" s="1159" t="s">
        <v>3747</v>
      </c>
      <c r="C32" s="1159" t="s">
        <v>2618</v>
      </c>
      <c r="D32" s="1225" t="s">
        <v>4460</v>
      </c>
      <c r="E32" s="1226">
        <v>4118100</v>
      </c>
      <c r="G32" s="1159" t="s">
        <v>3747</v>
      </c>
      <c r="H32" s="1159" t="s">
        <v>2618</v>
      </c>
      <c r="I32" s="1225" t="s">
        <v>4460</v>
      </c>
      <c r="J32" s="1226">
        <v>106770</v>
      </c>
      <c r="L32" s="1159" t="s">
        <v>3747</v>
      </c>
      <c r="M32" s="1159" t="s">
        <v>2618</v>
      </c>
      <c r="N32" s="1225" t="s">
        <v>4460</v>
      </c>
      <c r="O32" s="1226">
        <v>95275000</v>
      </c>
      <c r="Q32" s="1159" t="s">
        <v>3830</v>
      </c>
      <c r="R32" s="1159" t="s">
        <v>2631</v>
      </c>
      <c r="S32" s="1225" t="s">
        <v>2631</v>
      </c>
      <c r="T32" s="1227">
        <v>2.7438000000000001E-4</v>
      </c>
      <c r="V32" s="1159" t="s">
        <v>3980</v>
      </c>
      <c r="W32" s="1159" t="s">
        <v>2235</v>
      </c>
      <c r="X32" s="1225" t="s">
        <v>2235</v>
      </c>
      <c r="Y32" s="1227">
        <v>1.6583999999999999E-5</v>
      </c>
      <c r="AA32" s="1159" t="s">
        <v>4351</v>
      </c>
      <c r="AB32" s="1159" t="s">
        <v>2449</v>
      </c>
      <c r="AC32" s="1225" t="s">
        <v>2449</v>
      </c>
      <c r="AD32" s="1227">
        <v>1.1733E-4</v>
      </c>
    </row>
    <row r="33" spans="2:30" s="1159" customFormat="1">
      <c r="B33" s="1159" t="s">
        <v>3752</v>
      </c>
      <c r="C33" s="1159" t="s">
        <v>2115</v>
      </c>
      <c r="D33" s="1225" t="s">
        <v>2115</v>
      </c>
      <c r="E33" s="1226">
        <v>4528.6000000000004</v>
      </c>
      <c r="G33" s="1159" t="s">
        <v>3752</v>
      </c>
      <c r="H33" s="1159" t="s">
        <v>2115</v>
      </c>
      <c r="I33" s="1225" t="s">
        <v>2115</v>
      </c>
      <c r="J33" s="1226">
        <v>2063.6</v>
      </c>
      <c r="L33" s="1159" t="s">
        <v>3752</v>
      </c>
      <c r="M33" s="1159" t="s">
        <v>2115</v>
      </c>
      <c r="N33" s="1225" t="s">
        <v>2115</v>
      </c>
      <c r="O33" s="1226">
        <v>78274</v>
      </c>
      <c r="Q33" s="1159" t="s">
        <v>4190</v>
      </c>
      <c r="R33" s="1159" t="s">
        <v>2351</v>
      </c>
      <c r="S33" s="1225" t="s">
        <v>2351</v>
      </c>
      <c r="T33" s="1227">
        <v>2.5211999999999999E-4</v>
      </c>
      <c r="V33" s="1159" t="s">
        <v>4197</v>
      </c>
      <c r="W33" s="1159" t="s">
        <v>2358</v>
      </c>
      <c r="X33" s="1225" t="s">
        <v>2358</v>
      </c>
      <c r="Y33" s="1227">
        <v>1.5756999999999998E-5</v>
      </c>
      <c r="AA33" s="1159" t="s">
        <v>4343</v>
      </c>
      <c r="AB33" s="1159" t="s">
        <v>2441</v>
      </c>
      <c r="AC33" s="1225" t="s">
        <v>2441</v>
      </c>
      <c r="AD33" s="1227">
        <v>1.0637999999999999E-4</v>
      </c>
    </row>
    <row r="34" spans="2:30" s="1159" customFormat="1">
      <c r="B34" s="1159" t="s">
        <v>3758</v>
      </c>
      <c r="C34" s="1159" t="s">
        <v>2117</v>
      </c>
      <c r="D34" s="1225" t="s">
        <v>2117</v>
      </c>
      <c r="E34" s="1226">
        <v>1430400</v>
      </c>
      <c r="G34" s="1159" t="s">
        <v>3770</v>
      </c>
      <c r="H34" s="1159" t="s">
        <v>2116</v>
      </c>
      <c r="I34" s="1225" t="s">
        <v>2116</v>
      </c>
      <c r="J34" s="1226">
        <v>2001.7</v>
      </c>
      <c r="L34" s="1159" t="s">
        <v>3758</v>
      </c>
      <c r="M34" s="1159" t="s">
        <v>2117</v>
      </c>
      <c r="N34" s="1225" t="s">
        <v>2117</v>
      </c>
      <c r="O34" s="1226">
        <v>58369000</v>
      </c>
      <c r="Q34" s="1159" t="s">
        <v>4128</v>
      </c>
      <c r="R34" s="1159" t="s">
        <v>2311</v>
      </c>
      <c r="S34" s="1225" t="s">
        <v>2311</v>
      </c>
      <c r="T34" s="1227">
        <v>2.4722999999999998E-4</v>
      </c>
      <c r="V34" s="1159" t="s">
        <v>3995</v>
      </c>
      <c r="W34" s="1159" t="s">
        <v>2247</v>
      </c>
      <c r="X34" s="1225" t="s">
        <v>2247</v>
      </c>
      <c r="Y34" s="1227">
        <v>1.501E-5</v>
      </c>
      <c r="AA34" s="1159" t="s">
        <v>4260</v>
      </c>
      <c r="AB34" s="1159" t="s">
        <v>2396</v>
      </c>
      <c r="AC34" s="1225" t="s">
        <v>2396</v>
      </c>
      <c r="AD34" s="1227">
        <v>1.0384E-4</v>
      </c>
    </row>
    <row r="35" spans="2:30" s="1159" customFormat="1">
      <c r="B35" s="1159" t="s">
        <v>3760</v>
      </c>
      <c r="C35" s="1159" t="s">
        <v>2118</v>
      </c>
      <c r="D35" s="1225" t="s">
        <v>2118</v>
      </c>
      <c r="E35" s="1226">
        <v>15150</v>
      </c>
      <c r="G35" s="1159" t="s">
        <v>3758</v>
      </c>
      <c r="H35" s="1159" t="s">
        <v>2117</v>
      </c>
      <c r="I35" s="1225" t="s">
        <v>2117</v>
      </c>
      <c r="J35" s="1226">
        <v>15828</v>
      </c>
      <c r="L35" s="1159" t="s">
        <v>3760</v>
      </c>
      <c r="M35" s="1159" t="s">
        <v>2118</v>
      </c>
      <c r="N35" s="1225" t="s">
        <v>2118</v>
      </c>
      <c r="O35" s="1226">
        <v>347740</v>
      </c>
      <c r="Q35" s="1159" t="s">
        <v>4194</v>
      </c>
      <c r="R35" s="1159" t="s">
        <v>2354</v>
      </c>
      <c r="S35" s="1225" t="s">
        <v>2354</v>
      </c>
      <c r="T35" s="1227">
        <v>2.3154999999999999E-4</v>
      </c>
      <c r="V35" s="1159" t="s">
        <v>3571</v>
      </c>
      <c r="W35" s="1159" t="s">
        <v>2085</v>
      </c>
      <c r="X35" s="1225" t="s">
        <v>2085</v>
      </c>
      <c r="Y35" s="1227">
        <v>1.3548E-5</v>
      </c>
      <c r="AA35" s="1159" t="s">
        <v>4194</v>
      </c>
      <c r="AB35" s="1159" t="s">
        <v>2354</v>
      </c>
      <c r="AC35" s="1225" t="s">
        <v>2354</v>
      </c>
      <c r="AD35" s="1227">
        <v>1.0115000000000001E-4</v>
      </c>
    </row>
    <row r="36" spans="2:30" s="1159" customFormat="1">
      <c r="B36" s="1159" t="s">
        <v>3761</v>
      </c>
      <c r="C36" s="1159" t="s">
        <v>2622</v>
      </c>
      <c r="D36" s="1225" t="s">
        <v>2622</v>
      </c>
      <c r="E36" s="1226">
        <v>168.98</v>
      </c>
      <c r="G36" s="1159" t="s">
        <v>3760</v>
      </c>
      <c r="H36" s="1159" t="s">
        <v>2118</v>
      </c>
      <c r="I36" s="1225" t="s">
        <v>2118</v>
      </c>
      <c r="J36" s="1226">
        <v>23763</v>
      </c>
      <c r="L36" s="1159" t="s">
        <v>3761</v>
      </c>
      <c r="M36" s="1159" t="s">
        <v>2622</v>
      </c>
      <c r="N36" s="1225" t="s">
        <v>2622</v>
      </c>
      <c r="O36" s="1226">
        <v>2220</v>
      </c>
      <c r="Q36" s="1159" t="s">
        <v>3791</v>
      </c>
      <c r="R36" s="1159" t="s">
        <v>2132</v>
      </c>
      <c r="S36" s="1225" t="s">
        <v>2132</v>
      </c>
      <c r="T36" s="1227">
        <v>2.2257000000000001E-4</v>
      </c>
      <c r="V36" s="1159" t="s">
        <v>3998</v>
      </c>
      <c r="W36" s="1159" t="s">
        <v>2250</v>
      </c>
      <c r="X36" s="1225" t="s">
        <v>2250</v>
      </c>
      <c r="Y36" s="1227">
        <v>1.3052E-5</v>
      </c>
      <c r="AA36" s="1159" t="s">
        <v>4190</v>
      </c>
      <c r="AB36" s="1159" t="s">
        <v>2351</v>
      </c>
      <c r="AC36" s="1225" t="s">
        <v>2351</v>
      </c>
      <c r="AD36" s="1227">
        <v>1.0106E-4</v>
      </c>
    </row>
    <row r="37" spans="2:30" s="1159" customFormat="1">
      <c r="B37" s="1159" t="s">
        <v>3762</v>
      </c>
      <c r="C37" s="1159" t="s">
        <v>2119</v>
      </c>
      <c r="D37" s="1225" t="s">
        <v>2119</v>
      </c>
      <c r="E37" s="1226">
        <v>470.93</v>
      </c>
      <c r="G37" s="1159" t="s">
        <v>3761</v>
      </c>
      <c r="H37" s="1159" t="s">
        <v>2622</v>
      </c>
      <c r="I37" s="1225" t="s">
        <v>2622</v>
      </c>
      <c r="J37" s="1226">
        <v>859.24</v>
      </c>
      <c r="L37" s="1159" t="s">
        <v>3762</v>
      </c>
      <c r="M37" s="1159" t="s">
        <v>2119</v>
      </c>
      <c r="N37" s="1225" t="s">
        <v>2119</v>
      </c>
      <c r="O37" s="1226">
        <v>59278</v>
      </c>
      <c r="Q37" s="1159" t="s">
        <v>4106</v>
      </c>
      <c r="R37" s="1159" t="s">
        <v>2300</v>
      </c>
      <c r="S37" s="1225" t="s">
        <v>2300</v>
      </c>
      <c r="T37" s="1227">
        <v>2.0432E-4</v>
      </c>
      <c r="V37" s="1159" t="s">
        <v>3959</v>
      </c>
      <c r="W37" s="1159" t="s">
        <v>2220</v>
      </c>
      <c r="X37" s="1225" t="s">
        <v>2220</v>
      </c>
      <c r="Y37" s="1227">
        <v>1.2804E-5</v>
      </c>
      <c r="AA37" s="1159" t="s">
        <v>4358</v>
      </c>
      <c r="AB37" s="1159" t="s">
        <v>2756</v>
      </c>
      <c r="AC37" s="1225" t="s">
        <v>4461</v>
      </c>
      <c r="AD37" s="1227">
        <v>9.6631000000000004E-5</v>
      </c>
    </row>
    <row r="38" spans="2:30" s="1159" customFormat="1">
      <c r="B38" s="1159" t="s">
        <v>3821</v>
      </c>
      <c r="C38" s="1159" t="s">
        <v>2120</v>
      </c>
      <c r="D38" s="1225" t="s">
        <v>2120</v>
      </c>
      <c r="E38" s="1226">
        <v>2211.1</v>
      </c>
      <c r="G38" s="1159" t="s">
        <v>3762</v>
      </c>
      <c r="H38" s="1159" t="s">
        <v>2119</v>
      </c>
      <c r="I38" s="1225" t="s">
        <v>2119</v>
      </c>
      <c r="J38" s="1226">
        <v>0.27761999999999998</v>
      </c>
      <c r="L38" s="1159" t="s">
        <v>3821</v>
      </c>
      <c r="M38" s="1159" t="s">
        <v>2120</v>
      </c>
      <c r="N38" s="1225" t="s">
        <v>2120</v>
      </c>
      <c r="O38" s="1226">
        <v>31029</v>
      </c>
      <c r="Q38" s="1159" t="s">
        <v>4258</v>
      </c>
      <c r="R38" s="1159" t="s">
        <v>2394</v>
      </c>
      <c r="S38" s="1225" t="s">
        <v>2394</v>
      </c>
      <c r="T38" s="1227">
        <v>2.006E-4</v>
      </c>
      <c r="V38" s="1159" t="s">
        <v>3967</v>
      </c>
      <c r="W38" s="1159" t="s">
        <v>2226</v>
      </c>
      <c r="X38" s="1225" t="s">
        <v>2226</v>
      </c>
      <c r="Y38" s="1227">
        <v>1.1768E-5</v>
      </c>
      <c r="AA38" s="1159" t="s">
        <v>3998</v>
      </c>
      <c r="AB38" s="1159" t="s">
        <v>2250</v>
      </c>
      <c r="AC38" s="1225" t="s">
        <v>2250</v>
      </c>
      <c r="AD38" s="1227">
        <v>9.0863000000000001E-5</v>
      </c>
    </row>
    <row r="39" spans="2:30" s="1159" customFormat="1">
      <c r="B39" s="1159" t="s">
        <v>3765</v>
      </c>
      <c r="C39" s="1159" t="s">
        <v>2121</v>
      </c>
      <c r="D39" s="1225" t="s">
        <v>2121</v>
      </c>
      <c r="E39" s="1226">
        <v>18321</v>
      </c>
      <c r="G39" s="1159" t="s">
        <v>3821</v>
      </c>
      <c r="H39" s="1159" t="s">
        <v>2120</v>
      </c>
      <c r="I39" s="1225" t="s">
        <v>2120</v>
      </c>
      <c r="J39" s="1226">
        <v>795.7</v>
      </c>
      <c r="L39" s="1159" t="s">
        <v>3765</v>
      </c>
      <c r="M39" s="1159" t="s">
        <v>2121</v>
      </c>
      <c r="N39" s="1225" t="s">
        <v>2121</v>
      </c>
      <c r="O39" s="1226">
        <v>666000</v>
      </c>
      <c r="Q39" s="1159" t="s">
        <v>3958</v>
      </c>
      <c r="R39" s="1159" t="s">
        <v>2317</v>
      </c>
      <c r="S39" s="1225" t="s">
        <v>2317</v>
      </c>
      <c r="T39" s="1227">
        <v>1.9937000000000001E-4</v>
      </c>
      <c r="V39" s="1159" t="s">
        <v>4047</v>
      </c>
      <c r="W39" s="1159" t="s">
        <v>2275</v>
      </c>
      <c r="X39" s="1225" t="s">
        <v>2275</v>
      </c>
      <c r="Y39" s="1227">
        <v>1.1669E-5</v>
      </c>
      <c r="AA39" s="1159" t="s">
        <v>3830</v>
      </c>
      <c r="AB39" s="1159" t="s">
        <v>2631</v>
      </c>
      <c r="AC39" s="1225" t="s">
        <v>2631</v>
      </c>
      <c r="AD39" s="1227">
        <v>8.3887000000000005E-5</v>
      </c>
    </row>
    <row r="40" spans="2:30" s="1159" customFormat="1">
      <c r="B40" s="1159" t="s">
        <v>3780</v>
      </c>
      <c r="C40" s="1159" t="s">
        <v>2126</v>
      </c>
      <c r="D40" s="1225" t="s">
        <v>2126</v>
      </c>
      <c r="E40" s="1226">
        <v>16156</v>
      </c>
      <c r="G40" s="1159" t="s">
        <v>3765</v>
      </c>
      <c r="H40" s="1159" t="s">
        <v>2121</v>
      </c>
      <c r="I40" s="1225" t="s">
        <v>2121</v>
      </c>
      <c r="J40" s="1226">
        <v>178.48</v>
      </c>
      <c r="L40" s="1159" t="s">
        <v>3780</v>
      </c>
      <c r="M40" s="1159" t="s">
        <v>2126</v>
      </c>
      <c r="N40" s="1225" t="s">
        <v>2126</v>
      </c>
      <c r="O40" s="1226">
        <v>424730</v>
      </c>
      <c r="Q40" s="1159" t="s">
        <v>4068</v>
      </c>
      <c r="R40" s="1159" t="s">
        <v>2157</v>
      </c>
      <c r="S40" s="1225" t="s">
        <v>2157</v>
      </c>
      <c r="T40" s="1227">
        <v>1.9325000000000001E-4</v>
      </c>
      <c r="V40" s="1159" t="s">
        <v>3876</v>
      </c>
      <c r="W40" s="1159" t="s">
        <v>2174</v>
      </c>
      <c r="X40" s="1225" t="s">
        <v>2174</v>
      </c>
      <c r="Y40" s="1227">
        <v>1.0030000000000001E-5</v>
      </c>
      <c r="AA40" s="1159" t="s">
        <v>3837</v>
      </c>
      <c r="AB40" s="1159" t="s">
        <v>2400</v>
      </c>
      <c r="AC40" s="1225" t="s">
        <v>2400</v>
      </c>
      <c r="AD40" s="1227">
        <v>8.3008000000000002E-5</v>
      </c>
    </row>
    <row r="41" spans="2:30" s="1159" customFormat="1">
      <c r="B41" s="1159" t="s">
        <v>3784</v>
      </c>
      <c r="C41" s="1159" t="s">
        <v>2127</v>
      </c>
      <c r="D41" s="1225" t="s">
        <v>2127</v>
      </c>
      <c r="E41" s="1226">
        <v>48281</v>
      </c>
      <c r="G41" s="1159" t="s">
        <v>3780</v>
      </c>
      <c r="H41" s="1159" t="s">
        <v>2126</v>
      </c>
      <c r="I41" s="1225" t="s">
        <v>2126</v>
      </c>
      <c r="J41" s="1226">
        <v>14848</v>
      </c>
      <c r="L41" s="1159" t="s">
        <v>3784</v>
      </c>
      <c r="M41" s="1159" t="s">
        <v>2127</v>
      </c>
      <c r="N41" s="1225" t="s">
        <v>2127</v>
      </c>
      <c r="O41" s="1226">
        <v>3036200</v>
      </c>
      <c r="Q41" s="1159" t="s">
        <v>4028</v>
      </c>
      <c r="R41" s="1159" t="s">
        <v>2264</v>
      </c>
      <c r="S41" s="1225" t="s">
        <v>2264</v>
      </c>
      <c r="T41" s="1227">
        <v>1.8704999999999999E-4</v>
      </c>
      <c r="V41" s="1159" t="s">
        <v>3872</v>
      </c>
      <c r="W41" s="1159" t="s">
        <v>2335</v>
      </c>
      <c r="X41" s="1225" t="s">
        <v>2335</v>
      </c>
      <c r="Y41" s="1227">
        <v>9.7377E-6</v>
      </c>
      <c r="AA41" s="1159" t="s">
        <v>3938</v>
      </c>
      <c r="AB41" s="1159" t="s">
        <v>2205</v>
      </c>
      <c r="AC41" s="1225" t="s">
        <v>4462</v>
      </c>
      <c r="AD41" s="1227">
        <v>8.2989000000000001E-5</v>
      </c>
    </row>
    <row r="42" spans="2:30" s="1159" customFormat="1">
      <c r="B42" s="1159" t="s">
        <v>3785</v>
      </c>
      <c r="C42" s="1159" t="s">
        <v>2128</v>
      </c>
      <c r="D42" s="1225" t="s">
        <v>2128</v>
      </c>
      <c r="E42" s="1226">
        <v>1325400</v>
      </c>
      <c r="G42" s="1159" t="s">
        <v>3784</v>
      </c>
      <c r="H42" s="1159" t="s">
        <v>2127</v>
      </c>
      <c r="I42" s="1225" t="s">
        <v>2127</v>
      </c>
      <c r="J42" s="1226">
        <v>85803</v>
      </c>
      <c r="L42" s="1159" t="s">
        <v>3785</v>
      </c>
      <c r="M42" s="1159" t="s">
        <v>2128</v>
      </c>
      <c r="N42" s="1225" t="s">
        <v>2128</v>
      </c>
      <c r="O42" s="1226">
        <v>64857000</v>
      </c>
      <c r="Q42" s="1159" t="s">
        <v>4016</v>
      </c>
      <c r="R42" s="1159" t="s">
        <v>2258</v>
      </c>
      <c r="S42" s="1225" t="s">
        <v>2258</v>
      </c>
      <c r="T42" s="1227">
        <v>1.8354999999999999E-4</v>
      </c>
      <c r="V42" s="1159" t="s">
        <v>4055</v>
      </c>
      <c r="W42" s="1159" t="s">
        <v>2687</v>
      </c>
      <c r="X42" s="1225" t="s">
        <v>2687</v>
      </c>
      <c r="Y42" s="1227">
        <v>9.6593999999999994E-6</v>
      </c>
      <c r="AA42" s="1159" t="s">
        <v>3939</v>
      </c>
      <c r="AB42" s="1159" t="s">
        <v>2206</v>
      </c>
      <c r="AC42" s="1225" t="s">
        <v>2206</v>
      </c>
      <c r="AD42" s="1227">
        <v>8.2928000000000003E-5</v>
      </c>
    </row>
    <row r="43" spans="2:30" s="1159" customFormat="1">
      <c r="B43" s="1159" t="s">
        <v>3786</v>
      </c>
      <c r="C43" s="1159" t="s">
        <v>2129</v>
      </c>
      <c r="D43" s="1225" t="s">
        <v>2129</v>
      </c>
      <c r="E43" s="1226">
        <v>114.25</v>
      </c>
      <c r="G43" s="1159" t="s">
        <v>3785</v>
      </c>
      <c r="H43" s="1159" t="s">
        <v>2128</v>
      </c>
      <c r="I43" s="1225" t="s">
        <v>2128</v>
      </c>
      <c r="J43" s="1226">
        <v>1695600</v>
      </c>
      <c r="L43" s="1159" t="s">
        <v>3786</v>
      </c>
      <c r="M43" s="1159" t="s">
        <v>2129</v>
      </c>
      <c r="N43" s="1225" t="s">
        <v>2129</v>
      </c>
      <c r="O43" s="1226">
        <v>1892.7</v>
      </c>
      <c r="Q43" s="1159" t="s">
        <v>4238</v>
      </c>
      <c r="R43" s="1159" t="s">
        <v>2380</v>
      </c>
      <c r="S43" s="1225" t="s">
        <v>2380</v>
      </c>
      <c r="T43" s="1227">
        <v>1.5431E-4</v>
      </c>
      <c r="V43" s="1159" t="s">
        <v>4035</v>
      </c>
      <c r="W43" s="1159" t="s">
        <v>2677</v>
      </c>
      <c r="X43" s="1225" t="s">
        <v>4463</v>
      </c>
      <c r="Y43" s="1227">
        <v>9.4509999999999998E-6</v>
      </c>
      <c r="AA43" s="1153" t="s">
        <v>3989</v>
      </c>
      <c r="AB43" s="1159" t="s">
        <v>2242</v>
      </c>
      <c r="AC43" s="1225" t="s">
        <v>2242</v>
      </c>
      <c r="AD43" s="1227">
        <v>7.852E-5</v>
      </c>
    </row>
    <row r="44" spans="2:30" s="1159" customFormat="1">
      <c r="B44" s="1159" t="s">
        <v>3787</v>
      </c>
      <c r="C44" s="1159" t="s">
        <v>2130</v>
      </c>
      <c r="D44" s="1225" t="s">
        <v>2130</v>
      </c>
      <c r="E44" s="1226">
        <v>15775</v>
      </c>
      <c r="G44" s="1159" t="s">
        <v>3786</v>
      </c>
      <c r="H44" s="1159" t="s">
        <v>2129</v>
      </c>
      <c r="I44" s="1225" t="s">
        <v>2129</v>
      </c>
      <c r="J44" s="1226">
        <v>14.432</v>
      </c>
      <c r="L44" s="1159" t="s">
        <v>3787</v>
      </c>
      <c r="M44" s="1159" t="s">
        <v>2130</v>
      </c>
      <c r="N44" s="1225" t="s">
        <v>2130</v>
      </c>
      <c r="O44" s="1226">
        <v>228780</v>
      </c>
      <c r="Q44" s="1159" t="s">
        <v>4351</v>
      </c>
      <c r="R44" s="1159" t="s">
        <v>2449</v>
      </c>
      <c r="S44" s="1225" t="s">
        <v>2449</v>
      </c>
      <c r="T44" s="1227">
        <v>1.5182999999999999E-4</v>
      </c>
      <c r="V44" s="1159" t="s">
        <v>3840</v>
      </c>
      <c r="W44" s="1159" t="s">
        <v>2159</v>
      </c>
      <c r="X44" s="1225" t="s">
        <v>2159</v>
      </c>
      <c r="Y44" s="1227">
        <v>9.3134999999999999E-6</v>
      </c>
      <c r="AA44" s="1159" t="s">
        <v>4122</v>
      </c>
      <c r="AB44" s="1159" t="s">
        <v>2306</v>
      </c>
      <c r="AC44" s="1225" t="s">
        <v>2306</v>
      </c>
      <c r="AD44" s="1227">
        <v>7.5988000000000005E-5</v>
      </c>
    </row>
    <row r="45" spans="2:30" s="1159" customFormat="1">
      <c r="B45" s="1159" t="s">
        <v>3789</v>
      </c>
      <c r="C45" s="1159" t="s">
        <v>2625</v>
      </c>
      <c r="D45" s="1225" t="s">
        <v>4464</v>
      </c>
      <c r="E45" s="1226">
        <v>1828.4</v>
      </c>
      <c r="G45" s="1159" t="s">
        <v>3787</v>
      </c>
      <c r="H45" s="1159" t="s">
        <v>2130</v>
      </c>
      <c r="I45" s="1225" t="s">
        <v>2130</v>
      </c>
      <c r="J45" s="1226">
        <v>5150.6000000000004</v>
      </c>
      <c r="L45" s="1159" t="s">
        <v>3789</v>
      </c>
      <c r="M45" s="1159" t="s">
        <v>2625</v>
      </c>
      <c r="N45" s="1225" t="s">
        <v>4464</v>
      </c>
      <c r="O45" s="1226">
        <v>63731</v>
      </c>
      <c r="Q45" s="1159" t="s">
        <v>4380</v>
      </c>
      <c r="R45" s="1159" t="s">
        <v>2462</v>
      </c>
      <c r="S45" s="1225" t="s">
        <v>2462</v>
      </c>
      <c r="T45" s="1227">
        <v>1.4725E-4</v>
      </c>
      <c r="V45" s="1159" t="s">
        <v>3938</v>
      </c>
      <c r="W45" s="1159" t="s">
        <v>2205</v>
      </c>
      <c r="X45" s="1225" t="s">
        <v>4462</v>
      </c>
      <c r="Y45" s="1227">
        <v>9.1136000000000003E-6</v>
      </c>
      <c r="AA45" s="1159" t="s">
        <v>3862</v>
      </c>
      <c r="AB45" s="1159" t="s">
        <v>2166</v>
      </c>
      <c r="AC45" s="1225" t="s">
        <v>2166</v>
      </c>
      <c r="AD45" s="1227">
        <v>7.4977999999999999E-5</v>
      </c>
    </row>
    <row r="46" spans="2:30" s="1159" customFormat="1">
      <c r="B46" s="1159" t="s">
        <v>3790</v>
      </c>
      <c r="C46" s="1159" t="s">
        <v>2131</v>
      </c>
      <c r="D46" s="1225" t="s">
        <v>2131</v>
      </c>
      <c r="E46" s="1226">
        <v>33.35</v>
      </c>
      <c r="G46" s="1159" t="s">
        <v>3789</v>
      </c>
      <c r="H46" s="1159" t="s">
        <v>2625</v>
      </c>
      <c r="I46" s="1225" t="s">
        <v>4464</v>
      </c>
      <c r="J46" s="1226">
        <v>519.24</v>
      </c>
      <c r="L46" s="1159" t="s">
        <v>3790</v>
      </c>
      <c r="M46" s="1159" t="s">
        <v>2131</v>
      </c>
      <c r="N46" s="1225" t="s">
        <v>2131</v>
      </c>
      <c r="O46" s="1226">
        <v>249.98</v>
      </c>
      <c r="Q46" s="1159" t="s">
        <v>3833</v>
      </c>
      <c r="R46" s="1159" t="s">
        <v>2077</v>
      </c>
      <c r="S46" s="1225" t="s">
        <v>2077</v>
      </c>
      <c r="T46" s="1227">
        <v>1.3294000000000001E-4</v>
      </c>
      <c r="V46" s="1159" t="s">
        <v>3949</v>
      </c>
      <c r="W46" s="1159" t="s">
        <v>2217</v>
      </c>
      <c r="X46" s="1225" t="s">
        <v>2217</v>
      </c>
      <c r="Y46" s="1227">
        <v>8.5096999999999992E-6</v>
      </c>
      <c r="AA46" s="1159" t="s">
        <v>3810</v>
      </c>
      <c r="AB46" s="1159" t="s">
        <v>2142</v>
      </c>
      <c r="AC46" s="1225" t="s">
        <v>2142</v>
      </c>
      <c r="AD46" s="1227">
        <v>7.4311000000000001E-5</v>
      </c>
    </row>
    <row r="47" spans="2:30" s="1159" customFormat="1">
      <c r="B47" s="1159" t="s">
        <v>3791</v>
      </c>
      <c r="C47" s="1159" t="s">
        <v>2132</v>
      </c>
      <c r="D47" s="1225" t="s">
        <v>2132</v>
      </c>
      <c r="E47" s="1226">
        <v>83.262</v>
      </c>
      <c r="G47" s="1159" t="s">
        <v>3790</v>
      </c>
      <c r="H47" s="1159" t="s">
        <v>2131</v>
      </c>
      <c r="I47" s="1225" t="s">
        <v>2131</v>
      </c>
      <c r="J47" s="1226">
        <v>41.454999999999998</v>
      </c>
      <c r="L47" s="1159" t="s">
        <v>3791</v>
      </c>
      <c r="M47" s="1159" t="s">
        <v>2132</v>
      </c>
      <c r="N47" s="1225" t="s">
        <v>2132</v>
      </c>
      <c r="O47" s="1226">
        <v>37651</v>
      </c>
      <c r="Q47" s="1159" t="s">
        <v>4343</v>
      </c>
      <c r="R47" s="1159" t="s">
        <v>2441</v>
      </c>
      <c r="S47" s="1225" t="s">
        <v>2441</v>
      </c>
      <c r="T47" s="1227">
        <v>1.2800999999999999E-4</v>
      </c>
      <c r="V47" s="1159" t="s">
        <v>3833</v>
      </c>
      <c r="W47" s="1159" t="s">
        <v>2077</v>
      </c>
      <c r="X47" s="1225" t="s">
        <v>2077</v>
      </c>
      <c r="Y47" s="1227">
        <v>8.4388999999999998E-6</v>
      </c>
      <c r="AA47" s="1159" t="s">
        <v>3740</v>
      </c>
      <c r="AB47" s="1159" t="s">
        <v>2107</v>
      </c>
      <c r="AC47" s="1225" t="s">
        <v>2107</v>
      </c>
      <c r="AD47" s="1227">
        <v>6.3645000000000005E-5</v>
      </c>
    </row>
    <row r="48" spans="2:30" s="1159" customFormat="1">
      <c r="B48" s="1159" t="s">
        <v>3792</v>
      </c>
      <c r="C48" s="1159" t="s">
        <v>2133</v>
      </c>
      <c r="D48" s="1225" t="s">
        <v>2133</v>
      </c>
      <c r="E48" s="1226">
        <v>150360</v>
      </c>
      <c r="G48" s="1159" t="s">
        <v>3791</v>
      </c>
      <c r="H48" s="1159" t="s">
        <v>2132</v>
      </c>
      <c r="I48" s="1225" t="s">
        <v>2132</v>
      </c>
      <c r="J48" s="1226">
        <v>76.945999999999998</v>
      </c>
      <c r="L48" s="1159" t="s">
        <v>3792</v>
      </c>
      <c r="M48" s="1159" t="s">
        <v>2133</v>
      </c>
      <c r="N48" s="1225" t="s">
        <v>2133</v>
      </c>
      <c r="O48" s="1226">
        <v>5364300</v>
      </c>
      <c r="Q48" s="1159" t="s">
        <v>3598</v>
      </c>
      <c r="R48" s="1159" t="s">
        <v>2087</v>
      </c>
      <c r="S48" s="1225" t="s">
        <v>2087</v>
      </c>
      <c r="T48" s="1227">
        <v>1.1174E-4</v>
      </c>
      <c r="V48" s="1159" t="s">
        <v>4054</v>
      </c>
      <c r="W48" s="1159" t="s">
        <v>2686</v>
      </c>
      <c r="X48" s="1225" t="s">
        <v>4465</v>
      </c>
      <c r="Y48" s="1227">
        <v>8.4225999999999996E-6</v>
      </c>
      <c r="AA48" s="1159" t="s">
        <v>3967</v>
      </c>
      <c r="AB48" s="1159" t="s">
        <v>2226</v>
      </c>
      <c r="AC48" s="1225" t="s">
        <v>2226</v>
      </c>
      <c r="AD48" s="1227">
        <v>6.2452000000000004E-5</v>
      </c>
    </row>
    <row r="49" spans="2:30" s="1159" customFormat="1">
      <c r="B49" s="1159" t="s">
        <v>3794</v>
      </c>
      <c r="C49" s="1159" t="s">
        <v>2134</v>
      </c>
      <c r="D49" s="1225" t="s">
        <v>2134</v>
      </c>
      <c r="E49" s="1226">
        <v>961.71</v>
      </c>
      <c r="G49" s="1159" t="s">
        <v>3792</v>
      </c>
      <c r="H49" s="1159" t="s">
        <v>2133</v>
      </c>
      <c r="I49" s="1225" t="s">
        <v>2133</v>
      </c>
      <c r="J49" s="1226">
        <v>219430</v>
      </c>
      <c r="L49" s="1159" t="s">
        <v>3794</v>
      </c>
      <c r="M49" s="1159" t="s">
        <v>2134</v>
      </c>
      <c r="N49" s="1225" t="s">
        <v>2134</v>
      </c>
      <c r="O49" s="1226">
        <v>40033</v>
      </c>
      <c r="Q49" s="1159" t="s">
        <v>3938</v>
      </c>
      <c r="R49" s="1159" t="s">
        <v>2205</v>
      </c>
      <c r="S49" s="1225" t="s">
        <v>4462</v>
      </c>
      <c r="T49" s="1227">
        <v>1.0620000000000001E-4</v>
      </c>
      <c r="V49" s="1159" t="s">
        <v>3829</v>
      </c>
      <c r="W49" s="1159" t="s">
        <v>2386</v>
      </c>
      <c r="X49" s="1225" t="s">
        <v>2386</v>
      </c>
      <c r="Y49" s="1227">
        <v>7.6877999999999995E-6</v>
      </c>
      <c r="AA49" s="1159" t="s">
        <v>4137</v>
      </c>
      <c r="AB49" s="1159" t="s">
        <v>2713</v>
      </c>
      <c r="AC49" s="1225" t="s">
        <v>4466</v>
      </c>
      <c r="AD49" s="1227">
        <v>5.9249000000000001E-5</v>
      </c>
    </row>
    <row r="50" spans="2:30" s="1159" customFormat="1">
      <c r="B50" s="1159" t="s">
        <v>3795</v>
      </c>
      <c r="C50" s="1159" t="s">
        <v>2135</v>
      </c>
      <c r="D50" s="1225" t="s">
        <v>2135</v>
      </c>
      <c r="E50" s="1226">
        <v>24.515000000000001</v>
      </c>
      <c r="G50" s="1159" t="s">
        <v>3794</v>
      </c>
      <c r="H50" s="1159" t="s">
        <v>2134</v>
      </c>
      <c r="I50" s="1225" t="s">
        <v>2134</v>
      </c>
      <c r="J50" s="1226">
        <v>2613.6999999999998</v>
      </c>
      <c r="L50" s="1159" t="s">
        <v>3795</v>
      </c>
      <c r="M50" s="1159" t="s">
        <v>2135</v>
      </c>
      <c r="N50" s="1225" t="s">
        <v>2135</v>
      </c>
      <c r="O50" s="1226">
        <v>735.15</v>
      </c>
      <c r="Q50" s="1159" t="s">
        <v>4129</v>
      </c>
      <c r="R50" s="1159" t="s">
        <v>2312</v>
      </c>
      <c r="S50" s="1225" t="s">
        <v>2312</v>
      </c>
      <c r="T50" s="1227">
        <v>1.0335E-4</v>
      </c>
      <c r="V50" s="1159" t="s">
        <v>4318</v>
      </c>
      <c r="W50" s="1159" t="s">
        <v>2433</v>
      </c>
      <c r="X50" s="1225" t="s">
        <v>2433</v>
      </c>
      <c r="Y50" s="1227">
        <v>7.6194000000000003E-6</v>
      </c>
      <c r="AA50" s="1159" t="s">
        <v>4055</v>
      </c>
      <c r="AB50" s="1159" t="s">
        <v>2687</v>
      </c>
      <c r="AC50" s="1225" t="s">
        <v>2687</v>
      </c>
      <c r="AD50" s="1227">
        <v>5.3658E-5</v>
      </c>
    </row>
    <row r="51" spans="2:30" s="1159" customFormat="1">
      <c r="B51" s="1159" t="s">
        <v>3805</v>
      </c>
      <c r="C51" s="1159" t="s">
        <v>2138</v>
      </c>
      <c r="D51" s="1225" t="s">
        <v>2138</v>
      </c>
      <c r="E51" s="1226">
        <v>172.18</v>
      </c>
      <c r="G51" s="1159" t="s">
        <v>3795</v>
      </c>
      <c r="H51" s="1159" t="s">
        <v>2135</v>
      </c>
      <c r="I51" s="1225" t="s">
        <v>2135</v>
      </c>
      <c r="J51" s="1226">
        <v>62.686999999999998</v>
      </c>
      <c r="L51" s="1159" t="s">
        <v>3805</v>
      </c>
      <c r="M51" s="1159" t="s">
        <v>2138</v>
      </c>
      <c r="N51" s="1225" t="s">
        <v>2138</v>
      </c>
      <c r="O51" s="1226">
        <v>7506.7</v>
      </c>
      <c r="Q51" s="1159" t="s">
        <v>3944</v>
      </c>
      <c r="R51" s="1159" t="s">
        <v>2210</v>
      </c>
      <c r="S51" s="1225" t="s">
        <v>2210</v>
      </c>
      <c r="T51" s="1227">
        <v>1.0198E-4</v>
      </c>
      <c r="V51" s="1159" t="s">
        <v>3982</v>
      </c>
      <c r="W51" s="1159" t="s">
        <v>2237</v>
      </c>
      <c r="X51" s="1225" t="s">
        <v>2237</v>
      </c>
      <c r="Y51" s="1227">
        <v>7.5832999999999999E-6</v>
      </c>
      <c r="AA51" s="1159" t="s">
        <v>3752</v>
      </c>
      <c r="AB51" s="1159" t="s">
        <v>2115</v>
      </c>
      <c r="AC51" s="1225" t="s">
        <v>2115</v>
      </c>
      <c r="AD51" s="1227">
        <v>5.1041000000000001E-5</v>
      </c>
    </row>
    <row r="52" spans="2:30" s="1159" customFormat="1">
      <c r="B52" s="1159" t="s">
        <v>3806</v>
      </c>
      <c r="C52" s="1159" t="s">
        <v>2139</v>
      </c>
      <c r="D52" s="1225" t="s">
        <v>2139</v>
      </c>
      <c r="E52" s="1226">
        <v>2.7705000000000002</v>
      </c>
      <c r="G52" s="1159" t="s">
        <v>3805</v>
      </c>
      <c r="H52" s="1159" t="s">
        <v>2138</v>
      </c>
      <c r="I52" s="1225" t="s">
        <v>2138</v>
      </c>
      <c r="J52" s="1226">
        <v>344.45</v>
      </c>
      <c r="L52" s="1159" t="s">
        <v>3806</v>
      </c>
      <c r="M52" s="1159" t="s">
        <v>2139</v>
      </c>
      <c r="N52" s="1225" t="s">
        <v>2139</v>
      </c>
      <c r="O52" s="1226">
        <v>83.075000000000003</v>
      </c>
      <c r="Q52" s="1159" t="s">
        <v>3863</v>
      </c>
      <c r="R52" s="1159" t="s">
        <v>2167</v>
      </c>
      <c r="S52" s="1225" t="s">
        <v>2167</v>
      </c>
      <c r="T52" s="1227">
        <v>9.5377000000000005E-5</v>
      </c>
      <c r="V52" s="1159" t="s">
        <v>3538</v>
      </c>
      <c r="W52" s="1159" t="s">
        <v>2082</v>
      </c>
      <c r="X52" s="1225" t="s">
        <v>2082</v>
      </c>
      <c r="Y52" s="1227">
        <v>7.4028999999999999E-6</v>
      </c>
      <c r="AA52" s="1159" t="s">
        <v>4058</v>
      </c>
      <c r="AB52" s="1159" t="s">
        <v>2689</v>
      </c>
      <c r="AC52" s="1225" t="s">
        <v>2689</v>
      </c>
      <c r="AD52" s="1227">
        <v>4.9156999999999997E-5</v>
      </c>
    </row>
    <row r="53" spans="2:30" s="1159" customFormat="1">
      <c r="B53" s="1159" t="s">
        <v>3809</v>
      </c>
      <c r="C53" s="1159" t="s">
        <v>2141</v>
      </c>
      <c r="D53" s="1225" t="s">
        <v>2141</v>
      </c>
      <c r="E53" s="1226">
        <v>2259800</v>
      </c>
      <c r="G53" s="1159" t="s">
        <v>3806</v>
      </c>
      <c r="H53" s="1159" t="s">
        <v>2139</v>
      </c>
      <c r="I53" s="1225" t="s">
        <v>2139</v>
      </c>
      <c r="J53" s="1226">
        <v>19.016999999999999</v>
      </c>
      <c r="L53" s="1159" t="s">
        <v>3809</v>
      </c>
      <c r="M53" s="1159" t="s">
        <v>2141</v>
      </c>
      <c r="N53" s="1225" t="s">
        <v>2141</v>
      </c>
      <c r="O53" s="1226">
        <v>34385000</v>
      </c>
      <c r="Q53" s="1153" t="s">
        <v>4134</v>
      </c>
      <c r="R53" s="1159" t="s">
        <v>2316</v>
      </c>
      <c r="S53" s="1225" t="s">
        <v>2316</v>
      </c>
      <c r="T53" s="1227">
        <v>8.1327000000000002E-5</v>
      </c>
      <c r="V53" s="1159" t="s">
        <v>4262</v>
      </c>
      <c r="W53" s="1159" t="s">
        <v>2736</v>
      </c>
      <c r="X53" s="1225" t="s">
        <v>4467</v>
      </c>
      <c r="Y53" s="1227">
        <v>7.2080000000000003E-6</v>
      </c>
      <c r="AA53" s="1159" t="s">
        <v>4013</v>
      </c>
      <c r="AB53" s="1159" t="s">
        <v>2667</v>
      </c>
      <c r="AC53" s="1225" t="s">
        <v>4468</v>
      </c>
      <c r="AD53" s="1227">
        <v>4.6238E-5</v>
      </c>
    </row>
    <row r="54" spans="2:30" s="1159" customFormat="1">
      <c r="B54" s="1159" t="s">
        <v>3810</v>
      </c>
      <c r="C54" s="1159" t="s">
        <v>2142</v>
      </c>
      <c r="D54" s="1225" t="s">
        <v>2142</v>
      </c>
      <c r="E54" s="1226">
        <v>6560400</v>
      </c>
      <c r="G54" s="1159" t="s">
        <v>3809</v>
      </c>
      <c r="H54" s="1159" t="s">
        <v>2141</v>
      </c>
      <c r="I54" s="1225" t="s">
        <v>2141</v>
      </c>
      <c r="J54" s="1226">
        <v>11571</v>
      </c>
      <c r="L54" s="1159" t="s">
        <v>3810</v>
      </c>
      <c r="M54" s="1159" t="s">
        <v>2142</v>
      </c>
      <c r="N54" s="1225" t="s">
        <v>2142</v>
      </c>
      <c r="O54" s="1226">
        <v>229740000</v>
      </c>
      <c r="Q54" s="1159" t="s">
        <v>4027</v>
      </c>
      <c r="R54" s="1159" t="s">
        <v>2263</v>
      </c>
      <c r="S54" s="1225" t="s">
        <v>2263</v>
      </c>
      <c r="T54" s="1227">
        <v>7.7416000000000006E-5</v>
      </c>
      <c r="V54" s="1159" t="s">
        <v>3850</v>
      </c>
      <c r="W54" s="1159" t="s">
        <v>2160</v>
      </c>
      <c r="X54" s="1225" t="s">
        <v>2160</v>
      </c>
      <c r="Y54" s="1227">
        <v>7.1014000000000003E-6</v>
      </c>
      <c r="AA54" s="1159" t="s">
        <v>4012</v>
      </c>
      <c r="AB54" s="1159" t="s">
        <v>2256</v>
      </c>
      <c r="AC54" s="1225" t="s">
        <v>2256</v>
      </c>
      <c r="AD54" s="1227">
        <v>4.5349999999999998E-5</v>
      </c>
    </row>
    <row r="55" spans="2:30" s="1159" customFormat="1">
      <c r="B55" s="1159" t="s">
        <v>3811</v>
      </c>
      <c r="C55" s="1159" t="s">
        <v>2143</v>
      </c>
      <c r="D55" s="1225" t="s">
        <v>2143</v>
      </c>
      <c r="E55" s="1226">
        <v>30790</v>
      </c>
      <c r="G55" s="1159" t="s">
        <v>3810</v>
      </c>
      <c r="H55" s="1159" t="s">
        <v>2142</v>
      </c>
      <c r="I55" s="1225" t="s">
        <v>2142</v>
      </c>
      <c r="J55" s="1226">
        <v>398160</v>
      </c>
      <c r="L55" s="1159" t="s">
        <v>3811</v>
      </c>
      <c r="M55" s="1159" t="s">
        <v>2143</v>
      </c>
      <c r="N55" s="1225" t="s">
        <v>2143</v>
      </c>
      <c r="O55" s="1226">
        <v>2457100</v>
      </c>
      <c r="Q55" s="1159" t="s">
        <v>4348</v>
      </c>
      <c r="R55" s="1159" t="s">
        <v>2446</v>
      </c>
      <c r="S55" s="1225" t="s">
        <v>2446</v>
      </c>
      <c r="T55" s="1227">
        <v>7.3225000000000004E-5</v>
      </c>
      <c r="V55" s="1159" t="s">
        <v>3792</v>
      </c>
      <c r="W55" s="1159" t="s">
        <v>2133</v>
      </c>
      <c r="X55" s="1225" t="s">
        <v>2133</v>
      </c>
      <c r="Y55" s="1227">
        <v>6.7750000000000004E-6</v>
      </c>
      <c r="AA55" s="1159" t="s">
        <v>3486</v>
      </c>
      <c r="AB55" s="1159" t="s">
        <v>2079</v>
      </c>
      <c r="AC55" s="1225" t="s">
        <v>4448</v>
      </c>
      <c r="AD55" s="1227">
        <v>4.4385999999999998E-5</v>
      </c>
    </row>
    <row r="56" spans="2:30" s="1159" customFormat="1">
      <c r="B56" s="1159" t="s">
        <v>3812</v>
      </c>
      <c r="C56" s="1159" t="s">
        <v>2144</v>
      </c>
      <c r="D56" s="1225" t="s">
        <v>2144</v>
      </c>
      <c r="E56" s="1226">
        <v>13.544</v>
      </c>
      <c r="G56" s="1159" t="s">
        <v>3811</v>
      </c>
      <c r="H56" s="1159" t="s">
        <v>2143</v>
      </c>
      <c r="I56" s="1225" t="s">
        <v>2143</v>
      </c>
      <c r="J56" s="1226">
        <v>56.728000000000002</v>
      </c>
      <c r="L56" s="1159" t="s">
        <v>3812</v>
      </c>
      <c r="M56" s="1159" t="s">
        <v>2144</v>
      </c>
      <c r="N56" s="1225" t="s">
        <v>2144</v>
      </c>
      <c r="O56" s="1226">
        <v>251.32</v>
      </c>
      <c r="Q56" s="1159" t="s">
        <v>4136</v>
      </c>
      <c r="R56" s="1159" t="s">
        <v>2319</v>
      </c>
      <c r="S56" s="1225" t="s">
        <v>2319</v>
      </c>
      <c r="T56" s="1227">
        <v>7.0760999999999996E-5</v>
      </c>
      <c r="V56" s="1159" t="s">
        <v>4350</v>
      </c>
      <c r="W56" s="1159" t="s">
        <v>2448</v>
      </c>
      <c r="X56" s="1225" t="s">
        <v>2448</v>
      </c>
      <c r="Y56" s="1227">
        <v>6.6421999999999997E-6</v>
      </c>
      <c r="AA56" s="1159" t="s">
        <v>4330</v>
      </c>
      <c r="AB56" s="1159" t="s">
        <v>2435</v>
      </c>
      <c r="AC56" s="1225" t="s">
        <v>2435</v>
      </c>
      <c r="AD56" s="1227">
        <v>4.0525999999999998E-5</v>
      </c>
    </row>
    <row r="57" spans="2:30" s="1159" customFormat="1">
      <c r="B57" s="1159" t="s">
        <v>3814</v>
      </c>
      <c r="C57" s="1159" t="s">
        <v>2145</v>
      </c>
      <c r="D57" s="1225" t="s">
        <v>2145</v>
      </c>
      <c r="E57" s="1226">
        <v>878.97</v>
      </c>
      <c r="G57" s="1159" t="s">
        <v>3812</v>
      </c>
      <c r="H57" s="1159" t="s">
        <v>2144</v>
      </c>
      <c r="I57" s="1225" t="s">
        <v>2144</v>
      </c>
      <c r="J57" s="1226">
        <v>0.23819000000000001</v>
      </c>
      <c r="L57" s="1159" t="s">
        <v>3814</v>
      </c>
      <c r="M57" s="1159" t="s">
        <v>2145</v>
      </c>
      <c r="N57" s="1225" t="s">
        <v>2145</v>
      </c>
      <c r="O57" s="1226">
        <v>6506.6</v>
      </c>
      <c r="Q57" s="1159" t="s">
        <v>3752</v>
      </c>
      <c r="R57" s="1159" t="s">
        <v>2115</v>
      </c>
      <c r="S57" s="1225" t="s">
        <v>2115</v>
      </c>
      <c r="T57" s="1227">
        <v>6.7959000000000004E-5</v>
      </c>
      <c r="V57" s="1159" t="s">
        <v>3740</v>
      </c>
      <c r="W57" s="1159" t="s">
        <v>2107</v>
      </c>
      <c r="X57" s="1225" t="s">
        <v>2107</v>
      </c>
      <c r="Y57" s="1227">
        <v>6.3346999999999997E-6</v>
      </c>
      <c r="AA57" s="1159" t="s">
        <v>3925</v>
      </c>
      <c r="AB57" s="1159" t="s">
        <v>2194</v>
      </c>
      <c r="AC57" s="1225" t="s">
        <v>3926</v>
      </c>
      <c r="AD57" s="1227">
        <v>3.8294999999999998E-5</v>
      </c>
    </row>
    <row r="58" spans="2:30" s="1159" customFormat="1">
      <c r="B58" s="1159" t="s">
        <v>3815</v>
      </c>
      <c r="C58" s="1159" t="s">
        <v>2146</v>
      </c>
      <c r="D58" s="1225" t="s">
        <v>2146</v>
      </c>
      <c r="E58" s="1226">
        <v>21693</v>
      </c>
      <c r="G58" s="1159" t="s">
        <v>3814</v>
      </c>
      <c r="H58" s="1159" t="s">
        <v>2145</v>
      </c>
      <c r="I58" s="1225" t="s">
        <v>2145</v>
      </c>
      <c r="J58" s="1226">
        <v>2613.8000000000002</v>
      </c>
      <c r="L58" s="1159" t="s">
        <v>3815</v>
      </c>
      <c r="M58" s="1159" t="s">
        <v>2146</v>
      </c>
      <c r="N58" s="1225" t="s">
        <v>2146</v>
      </c>
      <c r="O58" s="1226">
        <v>262710</v>
      </c>
      <c r="Q58" s="1159" t="s">
        <v>4260</v>
      </c>
      <c r="R58" s="1159" t="s">
        <v>2396</v>
      </c>
      <c r="S58" s="1225" t="s">
        <v>2396</v>
      </c>
      <c r="T58" s="1227">
        <v>6.6379999999999998E-5</v>
      </c>
      <c r="V58" s="1159" t="s">
        <v>4339</v>
      </c>
      <c r="W58" s="1159" t="s">
        <v>2439</v>
      </c>
      <c r="X58" s="1225" t="s">
        <v>2439</v>
      </c>
      <c r="Y58" s="1227">
        <v>5.8250000000000001E-6</v>
      </c>
      <c r="AA58" s="1159" t="s">
        <v>4257</v>
      </c>
      <c r="AB58" s="1159" t="s">
        <v>2393</v>
      </c>
      <c r="AC58" s="1225" t="s">
        <v>2393</v>
      </c>
      <c r="AD58" s="1227">
        <v>3.7095999999999999E-5</v>
      </c>
    </row>
    <row r="59" spans="2:30" s="1159" customFormat="1">
      <c r="B59" s="1159" t="s">
        <v>3818</v>
      </c>
      <c r="C59" s="1159" t="s">
        <v>2147</v>
      </c>
      <c r="D59" s="1225" t="s">
        <v>2147</v>
      </c>
      <c r="E59" s="1226">
        <v>2278.1999999999998</v>
      </c>
      <c r="G59" s="1159" t="s">
        <v>3815</v>
      </c>
      <c r="H59" s="1159" t="s">
        <v>2146</v>
      </c>
      <c r="I59" s="1225" t="s">
        <v>2146</v>
      </c>
      <c r="J59" s="1226">
        <v>12827</v>
      </c>
      <c r="L59" s="1159" t="s">
        <v>3818</v>
      </c>
      <c r="M59" s="1159" t="s">
        <v>2147</v>
      </c>
      <c r="N59" s="1225" t="s">
        <v>2147</v>
      </c>
      <c r="O59" s="1226">
        <v>56575</v>
      </c>
      <c r="Q59" s="1159" t="s">
        <v>4058</v>
      </c>
      <c r="R59" s="1159" t="s">
        <v>2689</v>
      </c>
      <c r="S59" s="1225" t="s">
        <v>2689</v>
      </c>
      <c r="T59" s="1227">
        <v>6.4578000000000004E-5</v>
      </c>
      <c r="V59" s="1159" t="s">
        <v>3989</v>
      </c>
      <c r="W59" s="1159" t="s">
        <v>2242</v>
      </c>
      <c r="X59" s="1225" t="s">
        <v>2242</v>
      </c>
      <c r="Y59" s="1227">
        <v>5.6301999999999999E-6</v>
      </c>
      <c r="AA59" s="1159" t="s">
        <v>4368</v>
      </c>
      <c r="AB59" s="1159" t="s">
        <v>2456</v>
      </c>
      <c r="AC59" s="1225" t="s">
        <v>2456</v>
      </c>
      <c r="AD59" s="1227">
        <v>3.6400999999999999E-5</v>
      </c>
    </row>
    <row r="60" spans="2:30" s="1159" customFormat="1">
      <c r="B60" s="1159" t="s">
        <v>3819</v>
      </c>
      <c r="C60" s="1159" t="s">
        <v>2148</v>
      </c>
      <c r="D60" s="1225" t="s">
        <v>2148</v>
      </c>
      <c r="E60" s="1226">
        <v>2363.8000000000002</v>
      </c>
      <c r="G60" s="1159" t="s">
        <v>3818</v>
      </c>
      <c r="H60" s="1159" t="s">
        <v>2147</v>
      </c>
      <c r="I60" s="1225" t="s">
        <v>2147</v>
      </c>
      <c r="J60" s="1226">
        <v>178.25</v>
      </c>
      <c r="L60" s="1159" t="s">
        <v>3819</v>
      </c>
      <c r="M60" s="1159" t="s">
        <v>2148</v>
      </c>
      <c r="N60" s="1225" t="s">
        <v>2148</v>
      </c>
      <c r="O60" s="1226">
        <v>27432</v>
      </c>
      <c r="Q60" s="1159" t="s">
        <v>3850</v>
      </c>
      <c r="R60" s="1159" t="s">
        <v>2160</v>
      </c>
      <c r="S60" s="1225" t="s">
        <v>2160</v>
      </c>
      <c r="T60" s="1227">
        <v>6.2104E-5</v>
      </c>
      <c r="V60" s="1159" t="s">
        <v>3837</v>
      </c>
      <c r="W60" s="1159" t="s">
        <v>2400</v>
      </c>
      <c r="X60" s="1225" t="s">
        <v>2400</v>
      </c>
      <c r="Y60" s="1227">
        <v>5.5405999999999999E-6</v>
      </c>
      <c r="AA60" s="1159" t="s">
        <v>4415</v>
      </c>
      <c r="AB60" s="1159" t="s">
        <v>2483</v>
      </c>
      <c r="AC60" s="1225" t="s">
        <v>4469</v>
      </c>
      <c r="AD60" s="1227">
        <v>3.4761000000000001E-5</v>
      </c>
    </row>
    <row r="61" spans="2:30" s="1159" customFormat="1">
      <c r="B61" s="1159" t="s">
        <v>3820</v>
      </c>
      <c r="C61" s="1159" t="s">
        <v>2149</v>
      </c>
      <c r="D61" s="1225" t="s">
        <v>2149</v>
      </c>
      <c r="E61" s="1226">
        <v>8051.7</v>
      </c>
      <c r="G61" s="1159" t="s">
        <v>3819</v>
      </c>
      <c r="H61" s="1159" t="s">
        <v>2148</v>
      </c>
      <c r="I61" s="1225" t="s">
        <v>2148</v>
      </c>
      <c r="J61" s="1226">
        <v>647.61</v>
      </c>
      <c r="L61" s="1159" t="s">
        <v>3820</v>
      </c>
      <c r="M61" s="1159" t="s">
        <v>2149</v>
      </c>
      <c r="N61" s="1225" t="s">
        <v>2149</v>
      </c>
      <c r="O61" s="1226">
        <v>136450</v>
      </c>
      <c r="Q61" s="1159" t="s">
        <v>4232</v>
      </c>
      <c r="R61" s="1159" t="s">
        <v>2374</v>
      </c>
      <c r="S61" s="1225" t="s">
        <v>2374</v>
      </c>
      <c r="T61" s="1227">
        <v>6.0541999999999997E-5</v>
      </c>
      <c r="V61" s="1159" t="s">
        <v>3939</v>
      </c>
      <c r="W61" s="1159" t="s">
        <v>2206</v>
      </c>
      <c r="X61" s="1225" t="s">
        <v>2206</v>
      </c>
      <c r="Y61" s="1227">
        <v>5.4671999999999999E-6</v>
      </c>
      <c r="AA61" s="1159" t="s">
        <v>4174</v>
      </c>
      <c r="AB61" s="1159" t="s">
        <v>2344</v>
      </c>
      <c r="AC61" s="1225" t="s">
        <v>2344</v>
      </c>
      <c r="AD61" s="1227">
        <v>3.2311999999999998E-5</v>
      </c>
    </row>
    <row r="62" spans="2:30" s="1159" customFormat="1">
      <c r="B62" s="1159" t="s">
        <v>3822</v>
      </c>
      <c r="C62" s="1159" t="s">
        <v>2151</v>
      </c>
      <c r="D62" s="1225" t="s">
        <v>2151</v>
      </c>
      <c r="E62" s="1226">
        <v>2314</v>
      </c>
      <c r="G62" s="1159" t="s">
        <v>3820</v>
      </c>
      <c r="H62" s="1159" t="s">
        <v>2149</v>
      </c>
      <c r="I62" s="1225" t="s">
        <v>2149</v>
      </c>
      <c r="J62" s="1226">
        <v>4089.4</v>
      </c>
      <c r="L62" s="1159" t="s">
        <v>3822</v>
      </c>
      <c r="M62" s="1159" t="s">
        <v>2151</v>
      </c>
      <c r="N62" s="1225" t="s">
        <v>2151</v>
      </c>
      <c r="O62" s="1226">
        <v>93654</v>
      </c>
      <c r="Q62" s="1159" t="s">
        <v>4370</v>
      </c>
      <c r="R62" s="1159" t="s">
        <v>2458</v>
      </c>
      <c r="S62" s="1225" t="s">
        <v>2458</v>
      </c>
      <c r="T62" s="1227">
        <v>5.9549000000000002E-5</v>
      </c>
      <c r="V62" s="1159" t="s">
        <v>4145</v>
      </c>
      <c r="W62" s="1159" t="s">
        <v>2326</v>
      </c>
      <c r="X62" s="1225" t="s">
        <v>4146</v>
      </c>
      <c r="Y62" s="1227">
        <v>5.2344999999999996E-6</v>
      </c>
      <c r="AA62" s="1159" t="s">
        <v>4263</v>
      </c>
      <c r="AB62" s="1159" t="s">
        <v>2397</v>
      </c>
      <c r="AC62" s="1225" t="s">
        <v>2397</v>
      </c>
      <c r="AD62" s="1227">
        <v>3.0961999999999999E-5</v>
      </c>
    </row>
    <row r="63" spans="2:30" s="1159" customFormat="1">
      <c r="B63" s="1159" t="s">
        <v>3824</v>
      </c>
      <c r="C63" s="1159" t="s">
        <v>2153</v>
      </c>
      <c r="D63" s="1225" t="s">
        <v>2153</v>
      </c>
      <c r="E63" s="1226">
        <v>57.78</v>
      </c>
      <c r="G63" s="1159" t="s">
        <v>3822</v>
      </c>
      <c r="H63" s="1159" t="s">
        <v>2151</v>
      </c>
      <c r="I63" s="1225" t="s">
        <v>2151</v>
      </c>
      <c r="J63" s="1226">
        <v>415.58</v>
      </c>
      <c r="L63" s="1159" t="s">
        <v>3824</v>
      </c>
      <c r="M63" s="1159" t="s">
        <v>2153</v>
      </c>
      <c r="N63" s="1225" t="s">
        <v>2153</v>
      </c>
      <c r="O63" s="1226">
        <v>1488.8</v>
      </c>
      <c r="Q63" s="1159" t="s">
        <v>3927</v>
      </c>
      <c r="R63" s="1159" t="s">
        <v>2195</v>
      </c>
      <c r="S63" s="1225" t="s">
        <v>2195</v>
      </c>
      <c r="T63" s="1227">
        <v>5.8771999999999999E-5</v>
      </c>
      <c r="V63" s="1159" t="s">
        <v>4340</v>
      </c>
      <c r="W63" s="1159" t="s">
        <v>2753</v>
      </c>
      <c r="X63" s="1225" t="s">
        <v>2753</v>
      </c>
      <c r="Y63" s="1227">
        <v>5.0597E-6</v>
      </c>
      <c r="AA63" s="1159" t="s">
        <v>4038</v>
      </c>
      <c r="AB63" s="1159" t="s">
        <v>2269</v>
      </c>
      <c r="AC63" s="1225" t="s">
        <v>2269</v>
      </c>
      <c r="AD63" s="1227">
        <v>2.9292999999999999E-5</v>
      </c>
    </row>
    <row r="64" spans="2:30" s="1159" customFormat="1">
      <c r="B64" s="1159" t="s">
        <v>3825</v>
      </c>
      <c r="C64" s="1159" t="s">
        <v>2154</v>
      </c>
      <c r="D64" s="1225" t="s">
        <v>2154</v>
      </c>
      <c r="E64" s="1226">
        <v>4493.6000000000004</v>
      </c>
      <c r="G64" s="1159" t="s">
        <v>3824</v>
      </c>
      <c r="H64" s="1159" t="s">
        <v>2153</v>
      </c>
      <c r="I64" s="1225" t="s">
        <v>2153</v>
      </c>
      <c r="J64" s="1226">
        <v>46.122999999999998</v>
      </c>
      <c r="L64" s="1159" t="s">
        <v>3825</v>
      </c>
      <c r="M64" s="1159" t="s">
        <v>2154</v>
      </c>
      <c r="N64" s="1225" t="s">
        <v>2154</v>
      </c>
      <c r="O64" s="1226">
        <v>328350</v>
      </c>
      <c r="Q64" s="1159" t="s">
        <v>4055</v>
      </c>
      <c r="R64" s="1159" t="s">
        <v>2687</v>
      </c>
      <c r="S64" s="1225" t="s">
        <v>2687</v>
      </c>
      <c r="T64" s="1227">
        <v>5.7797000000000002E-5</v>
      </c>
      <c r="V64" s="1159" t="s">
        <v>4335</v>
      </c>
      <c r="W64" s="1159" t="s">
        <v>2436</v>
      </c>
      <c r="X64" s="1225" t="s">
        <v>2436</v>
      </c>
      <c r="Y64" s="1227">
        <v>5.0591999999999998E-6</v>
      </c>
      <c r="AA64" s="1159" t="s">
        <v>3937</v>
      </c>
      <c r="AB64" s="1159" t="s">
        <v>2204</v>
      </c>
      <c r="AC64" s="1225" t="s">
        <v>2204</v>
      </c>
      <c r="AD64" s="1227">
        <v>2.7495999999999999E-5</v>
      </c>
    </row>
    <row r="65" spans="1:30" s="1159" customFormat="1">
      <c r="B65" s="1159" t="s">
        <v>3830</v>
      </c>
      <c r="C65" s="1159" t="s">
        <v>2631</v>
      </c>
      <c r="D65" s="1225" t="s">
        <v>2631</v>
      </c>
      <c r="E65" s="1226">
        <v>775.89</v>
      </c>
      <c r="G65" s="1159" t="s">
        <v>3825</v>
      </c>
      <c r="H65" s="1159" t="s">
        <v>2154</v>
      </c>
      <c r="I65" s="1225" t="s">
        <v>2154</v>
      </c>
      <c r="J65" s="1226">
        <v>2025.4</v>
      </c>
      <c r="L65" s="1159" t="s">
        <v>3830</v>
      </c>
      <c r="M65" s="1159" t="s">
        <v>2631</v>
      </c>
      <c r="N65" s="1225" t="s">
        <v>2631</v>
      </c>
      <c r="O65" s="1226">
        <v>109930</v>
      </c>
      <c r="Q65" s="1159" t="s">
        <v>3435</v>
      </c>
      <c r="R65" s="1159" t="s">
        <v>2072</v>
      </c>
      <c r="S65" s="1225" t="s">
        <v>4446</v>
      </c>
      <c r="T65" s="1227">
        <v>4.8717999999999997E-5</v>
      </c>
      <c r="V65" s="1159" t="s">
        <v>4061</v>
      </c>
      <c r="W65" s="1159" t="s">
        <v>2282</v>
      </c>
      <c r="X65" s="1225" t="s">
        <v>2282</v>
      </c>
      <c r="Y65" s="1227">
        <v>5.0033E-6</v>
      </c>
      <c r="AA65" s="1159" t="s">
        <v>3872</v>
      </c>
      <c r="AB65" s="1159" t="s">
        <v>2335</v>
      </c>
      <c r="AC65" s="1225" t="s">
        <v>2335</v>
      </c>
      <c r="AD65" s="1227">
        <v>2.7180000000000001E-5</v>
      </c>
    </row>
    <row r="66" spans="1:30" s="1159" customFormat="1">
      <c r="B66" s="1159" t="s">
        <v>4152</v>
      </c>
      <c r="C66" s="1159" t="s">
        <v>2156</v>
      </c>
      <c r="D66" s="1225" t="s">
        <v>2156</v>
      </c>
      <c r="E66" s="1226">
        <v>5177</v>
      </c>
      <c r="G66" s="1159" t="s">
        <v>3830</v>
      </c>
      <c r="H66" s="1159" t="s">
        <v>2631</v>
      </c>
      <c r="I66" s="1225" t="s">
        <v>2631</v>
      </c>
      <c r="J66" s="1226">
        <v>2975</v>
      </c>
      <c r="L66" s="1159" t="s">
        <v>4152</v>
      </c>
      <c r="M66" s="1159" t="s">
        <v>2156</v>
      </c>
      <c r="N66" s="1225" t="s">
        <v>2156</v>
      </c>
      <c r="O66" s="1226">
        <v>237670</v>
      </c>
      <c r="Q66" s="1159" t="s">
        <v>4282</v>
      </c>
      <c r="R66" s="1159" t="s">
        <v>2407</v>
      </c>
      <c r="S66" s="1225" t="s">
        <v>2407</v>
      </c>
      <c r="T66" s="1227">
        <v>4.4946E-5</v>
      </c>
      <c r="V66" s="1159" t="s">
        <v>3862</v>
      </c>
      <c r="W66" s="1159" t="s">
        <v>2166</v>
      </c>
      <c r="X66" s="1225" t="s">
        <v>2166</v>
      </c>
      <c r="Y66" s="1227">
        <v>4.9544999999999997E-6</v>
      </c>
      <c r="AA66" s="1159" t="s">
        <v>3598</v>
      </c>
      <c r="AB66" s="1159" t="s">
        <v>2087</v>
      </c>
      <c r="AC66" s="1225" t="s">
        <v>2087</v>
      </c>
      <c r="AD66" s="1227">
        <v>2.7056999999999999E-5</v>
      </c>
    </row>
    <row r="67" spans="1:30" s="1159" customFormat="1">
      <c r="B67" s="1159" t="s">
        <v>4068</v>
      </c>
      <c r="C67" s="1159" t="s">
        <v>2157</v>
      </c>
      <c r="D67" s="1225" t="s">
        <v>2157</v>
      </c>
      <c r="E67" s="1226">
        <v>27933</v>
      </c>
      <c r="G67" s="1159" t="s">
        <v>4152</v>
      </c>
      <c r="H67" s="1159" t="s">
        <v>2156</v>
      </c>
      <c r="I67" s="1225" t="s">
        <v>2156</v>
      </c>
      <c r="J67" s="1226">
        <v>487.78</v>
      </c>
      <c r="L67" s="1159" t="s">
        <v>4068</v>
      </c>
      <c r="M67" s="1159" t="s">
        <v>2157</v>
      </c>
      <c r="N67" s="1225" t="s">
        <v>2157</v>
      </c>
      <c r="O67" s="1226">
        <v>729640</v>
      </c>
      <c r="Q67" s="1159" t="s">
        <v>3840</v>
      </c>
      <c r="R67" s="1159" t="s">
        <v>2159</v>
      </c>
      <c r="S67" s="1225" t="s">
        <v>2159</v>
      </c>
      <c r="T67" s="1227">
        <v>4.4085000000000002E-5</v>
      </c>
      <c r="V67" s="1159" t="s">
        <v>4306</v>
      </c>
      <c r="W67" s="1159" t="s">
        <v>2423</v>
      </c>
      <c r="X67" s="1225" t="s">
        <v>2423</v>
      </c>
      <c r="Y67" s="1227">
        <v>4.6577000000000003E-6</v>
      </c>
      <c r="AA67" s="1159" t="s">
        <v>4340</v>
      </c>
      <c r="AB67" s="1159" t="s">
        <v>2753</v>
      </c>
      <c r="AC67" s="1225" t="s">
        <v>2753</v>
      </c>
      <c r="AD67" s="1227">
        <v>2.6968999999999999E-5</v>
      </c>
    </row>
    <row r="68" spans="1:30" s="1159" customFormat="1">
      <c r="B68" s="1159" t="s">
        <v>3839</v>
      </c>
      <c r="C68" s="1159" t="s">
        <v>2158</v>
      </c>
      <c r="D68" s="1225" t="s">
        <v>2158</v>
      </c>
      <c r="E68" s="1226">
        <v>91215</v>
      </c>
      <c r="G68" s="1159" t="s">
        <v>4068</v>
      </c>
      <c r="H68" s="1159" t="s">
        <v>2157</v>
      </c>
      <c r="I68" s="1225" t="s">
        <v>2157</v>
      </c>
      <c r="J68" s="1226">
        <v>22918</v>
      </c>
      <c r="L68" s="1159" t="s">
        <v>3839</v>
      </c>
      <c r="M68" s="1159" t="s">
        <v>2158</v>
      </c>
      <c r="N68" s="1225" t="s">
        <v>2158</v>
      </c>
      <c r="O68" s="1226">
        <v>3143400</v>
      </c>
      <c r="Q68" s="1159" t="s">
        <v>4358</v>
      </c>
      <c r="R68" s="1159" t="s">
        <v>2756</v>
      </c>
      <c r="S68" s="1225" t="s">
        <v>4461</v>
      </c>
      <c r="T68" s="1227">
        <v>4.1869000000000002E-5</v>
      </c>
      <c r="V68" s="1159" t="s">
        <v>3605</v>
      </c>
      <c r="W68" s="1159" t="s">
        <v>2089</v>
      </c>
      <c r="X68" s="1225" t="s">
        <v>4452</v>
      </c>
      <c r="Y68" s="1227">
        <v>4.3536000000000001E-6</v>
      </c>
      <c r="AA68" s="1159" t="s">
        <v>4023</v>
      </c>
      <c r="AB68" s="1159" t="s">
        <v>2672</v>
      </c>
      <c r="AC68" s="1225" t="s">
        <v>2672</v>
      </c>
      <c r="AD68" s="1227">
        <v>2.5718E-5</v>
      </c>
    </row>
    <row r="69" spans="1:30" s="1159" customFormat="1">
      <c r="B69" s="1159" t="s">
        <v>3840</v>
      </c>
      <c r="C69" s="1159" t="s">
        <v>2159</v>
      </c>
      <c r="D69" s="1225" t="s">
        <v>2159</v>
      </c>
      <c r="E69" s="1226">
        <v>148750</v>
      </c>
      <c r="G69" s="1159" t="s">
        <v>3839</v>
      </c>
      <c r="H69" s="1159" t="s">
        <v>2158</v>
      </c>
      <c r="I69" s="1225" t="s">
        <v>2158</v>
      </c>
      <c r="J69" s="1226">
        <v>457110</v>
      </c>
      <c r="L69" s="1159" t="s">
        <v>3840</v>
      </c>
      <c r="M69" s="1159" t="s">
        <v>2159</v>
      </c>
      <c r="N69" s="1225" t="s">
        <v>2159</v>
      </c>
      <c r="O69" s="1226">
        <v>2491000</v>
      </c>
      <c r="Q69" s="1159" t="s">
        <v>3959</v>
      </c>
      <c r="R69" s="1159" t="s">
        <v>2220</v>
      </c>
      <c r="S69" s="1225" t="s">
        <v>2220</v>
      </c>
      <c r="T69" s="1227">
        <v>4.0114999999999998E-5</v>
      </c>
      <c r="V69" s="1159" t="s">
        <v>4160</v>
      </c>
      <c r="W69" s="1159" t="s">
        <v>2333</v>
      </c>
      <c r="X69" s="1225" t="s">
        <v>2333</v>
      </c>
      <c r="Y69" s="1227">
        <v>4.3475000000000003E-6</v>
      </c>
      <c r="AA69" s="1159" t="s">
        <v>4241</v>
      </c>
      <c r="AB69" s="1159" t="s">
        <v>2383</v>
      </c>
      <c r="AC69" s="1225" t="s">
        <v>2383</v>
      </c>
      <c r="AD69" s="1227">
        <v>2.5154E-5</v>
      </c>
    </row>
    <row r="70" spans="1:30" s="1159" customFormat="1">
      <c r="B70" s="1159" t="s">
        <v>3850</v>
      </c>
      <c r="C70" s="1159" t="s">
        <v>2160</v>
      </c>
      <c r="D70" s="1225" t="s">
        <v>2160</v>
      </c>
      <c r="E70" s="1226">
        <v>4555.3</v>
      </c>
      <c r="G70" s="1159" t="s">
        <v>3840</v>
      </c>
      <c r="H70" s="1159" t="s">
        <v>2159</v>
      </c>
      <c r="I70" s="1225" t="s">
        <v>2159</v>
      </c>
      <c r="J70" s="1226">
        <v>345720</v>
      </c>
      <c r="L70" s="1159" t="s">
        <v>3850</v>
      </c>
      <c r="M70" s="1159" t="s">
        <v>2160</v>
      </c>
      <c r="N70" s="1225" t="s">
        <v>2160</v>
      </c>
      <c r="O70" s="1226">
        <v>402880</v>
      </c>
      <c r="Q70" s="1159" t="s">
        <v>4160</v>
      </c>
      <c r="R70" s="1159" t="s">
        <v>2333</v>
      </c>
      <c r="S70" s="1225" t="s">
        <v>2333</v>
      </c>
      <c r="T70" s="1227">
        <v>3.9869000000000001E-5</v>
      </c>
      <c r="V70" s="1159" t="s">
        <v>3598</v>
      </c>
      <c r="W70" s="1159" t="s">
        <v>2087</v>
      </c>
      <c r="X70" s="1225" t="s">
        <v>2087</v>
      </c>
      <c r="Y70" s="1227">
        <v>4.2718000000000003E-6</v>
      </c>
      <c r="AA70" s="1159" t="s">
        <v>3829</v>
      </c>
      <c r="AB70" s="1159" t="s">
        <v>2386</v>
      </c>
      <c r="AC70" s="1225" t="s">
        <v>2386</v>
      </c>
      <c r="AD70" s="1227">
        <v>2.4981E-5</v>
      </c>
    </row>
    <row r="71" spans="1:30" s="1159" customFormat="1">
      <c r="B71" s="1159" t="s">
        <v>3851</v>
      </c>
      <c r="C71" s="1159" t="s">
        <v>2161</v>
      </c>
      <c r="D71" s="1225" t="s">
        <v>2161</v>
      </c>
      <c r="E71" s="1226">
        <v>493.17</v>
      </c>
      <c r="G71" s="1159" t="s">
        <v>3850</v>
      </c>
      <c r="H71" s="1159" t="s">
        <v>2160</v>
      </c>
      <c r="I71" s="1225" t="s">
        <v>2160</v>
      </c>
      <c r="J71" s="1226">
        <v>169.39</v>
      </c>
      <c r="L71" s="1159" t="s">
        <v>3851</v>
      </c>
      <c r="M71" s="1159" t="s">
        <v>2161</v>
      </c>
      <c r="N71" s="1225" t="s">
        <v>2161</v>
      </c>
      <c r="O71" s="1226">
        <v>23347</v>
      </c>
      <c r="Q71" s="1159" t="s">
        <v>3820</v>
      </c>
      <c r="R71" s="1159" t="s">
        <v>2149</v>
      </c>
      <c r="S71" s="1225" t="s">
        <v>2149</v>
      </c>
      <c r="T71" s="1227">
        <v>3.7496000000000001E-5</v>
      </c>
      <c r="V71" s="1159" t="s">
        <v>3791</v>
      </c>
      <c r="W71" s="1159" t="s">
        <v>2132</v>
      </c>
      <c r="X71" s="1225" t="s">
        <v>2132</v>
      </c>
      <c r="Y71" s="1227">
        <v>4.1941999999999996E-6</v>
      </c>
      <c r="AA71" s="1159" t="s">
        <v>4027</v>
      </c>
      <c r="AB71" s="1159" t="s">
        <v>2263</v>
      </c>
      <c r="AC71" s="1225" t="s">
        <v>2263</v>
      </c>
      <c r="AD71" s="1227">
        <v>2.3649999999999999E-5</v>
      </c>
    </row>
    <row r="72" spans="1:30" s="1159" customFormat="1">
      <c r="B72" s="1159" t="s">
        <v>3856</v>
      </c>
      <c r="C72" s="1159" t="s">
        <v>2162</v>
      </c>
      <c r="D72" s="1225" t="s">
        <v>2162</v>
      </c>
      <c r="E72" s="1226">
        <v>251730</v>
      </c>
      <c r="G72" s="1159" t="s">
        <v>3851</v>
      </c>
      <c r="H72" s="1159" t="s">
        <v>2161</v>
      </c>
      <c r="I72" s="1225" t="s">
        <v>2161</v>
      </c>
      <c r="J72" s="1226">
        <v>58.372</v>
      </c>
      <c r="L72" s="1159" t="s">
        <v>3856</v>
      </c>
      <c r="M72" s="1159" t="s">
        <v>2162</v>
      </c>
      <c r="N72" s="1225" t="s">
        <v>2162</v>
      </c>
      <c r="O72" s="1226">
        <v>3970000</v>
      </c>
      <c r="Q72" s="1159" t="s">
        <v>3740</v>
      </c>
      <c r="R72" s="1159" t="s">
        <v>2107</v>
      </c>
      <c r="S72" s="1225" t="s">
        <v>2107</v>
      </c>
      <c r="T72" s="1227">
        <v>3.6965000000000003E-5</v>
      </c>
      <c r="V72" s="1159" t="s">
        <v>4241</v>
      </c>
      <c r="W72" s="1159" t="s">
        <v>2383</v>
      </c>
      <c r="X72" s="1225" t="s">
        <v>2383</v>
      </c>
      <c r="Y72" s="1227">
        <v>4.1479999999999999E-6</v>
      </c>
      <c r="AA72" s="1159" t="s">
        <v>4192</v>
      </c>
      <c r="AB72" s="1159" t="s">
        <v>2353</v>
      </c>
      <c r="AC72" s="1225" t="s">
        <v>2353</v>
      </c>
      <c r="AD72" s="1227">
        <v>2.3390000000000001E-5</v>
      </c>
    </row>
    <row r="73" spans="1:30" s="1159" customFormat="1">
      <c r="B73" s="1159" t="s">
        <v>3857</v>
      </c>
      <c r="C73" s="1159" t="s">
        <v>2163</v>
      </c>
      <c r="D73" s="1225" t="s">
        <v>2163</v>
      </c>
      <c r="E73" s="1226">
        <v>1545.7</v>
      </c>
      <c r="G73" s="1159" t="s">
        <v>3856</v>
      </c>
      <c r="H73" s="1159" t="s">
        <v>2162</v>
      </c>
      <c r="I73" s="1225" t="s">
        <v>2162</v>
      </c>
      <c r="J73" s="1226">
        <v>27799</v>
      </c>
      <c r="L73" s="1159" t="s">
        <v>3857</v>
      </c>
      <c r="M73" s="1159" t="s">
        <v>2163</v>
      </c>
      <c r="N73" s="1225" t="s">
        <v>2163</v>
      </c>
      <c r="O73" s="1226">
        <v>26646</v>
      </c>
      <c r="Q73" s="1159" t="s">
        <v>3982</v>
      </c>
      <c r="R73" s="1159" t="s">
        <v>2237</v>
      </c>
      <c r="S73" s="1225" t="s">
        <v>2237</v>
      </c>
      <c r="T73" s="1227">
        <v>3.5051E-5</v>
      </c>
      <c r="V73" s="1159" t="s">
        <v>4135</v>
      </c>
      <c r="W73" s="1159" t="s">
        <v>2318</v>
      </c>
      <c r="X73" s="1225" t="s">
        <v>2318</v>
      </c>
      <c r="Y73" s="1227">
        <v>4.0136E-6</v>
      </c>
      <c r="AA73" s="1159" t="s">
        <v>4236</v>
      </c>
      <c r="AB73" s="1159" t="s">
        <v>2378</v>
      </c>
      <c r="AC73" s="1225" t="s">
        <v>2378</v>
      </c>
      <c r="AD73" s="1227">
        <v>2.3121000000000001E-5</v>
      </c>
    </row>
    <row r="74" spans="1:30" s="1159" customFormat="1">
      <c r="B74" s="1159" t="s">
        <v>3858</v>
      </c>
      <c r="C74" s="1159" t="s">
        <v>2164</v>
      </c>
      <c r="D74" s="1225" t="s">
        <v>2164</v>
      </c>
      <c r="E74" s="1226">
        <v>175.46</v>
      </c>
      <c r="G74" s="1159" t="s">
        <v>3857</v>
      </c>
      <c r="H74" s="1159" t="s">
        <v>2163</v>
      </c>
      <c r="I74" s="1225" t="s">
        <v>2163</v>
      </c>
      <c r="J74" s="1226">
        <v>981.96</v>
      </c>
      <c r="L74" s="1159" t="s">
        <v>3858</v>
      </c>
      <c r="M74" s="1159" t="s">
        <v>2164</v>
      </c>
      <c r="N74" s="1225" t="s">
        <v>2164</v>
      </c>
      <c r="O74" s="1226">
        <v>3853.7</v>
      </c>
      <c r="Q74" s="1159" t="s">
        <v>4060</v>
      </c>
      <c r="R74" s="1159" t="s">
        <v>2690</v>
      </c>
      <c r="S74" s="1225" t="s">
        <v>4458</v>
      </c>
      <c r="T74" s="1227">
        <v>3.2477000000000001E-5</v>
      </c>
      <c r="V74" s="1159" t="s">
        <v>4181</v>
      </c>
      <c r="W74" s="1159" t="s">
        <v>2346</v>
      </c>
      <c r="X74" s="1225" t="s">
        <v>2346</v>
      </c>
      <c r="Y74" s="1227">
        <v>3.9620000000000004E-6</v>
      </c>
      <c r="AA74" s="1159" t="s">
        <v>4336</v>
      </c>
      <c r="AB74" s="1159" t="s">
        <v>2437</v>
      </c>
      <c r="AC74" s="1225" t="s">
        <v>2437</v>
      </c>
      <c r="AD74" s="1227">
        <v>2.2325000000000001E-5</v>
      </c>
    </row>
    <row r="75" spans="1:30" s="1159" customFormat="1">
      <c r="B75" s="1159" t="s">
        <v>3862</v>
      </c>
      <c r="C75" s="1159" t="s">
        <v>2166</v>
      </c>
      <c r="D75" s="1225" t="s">
        <v>2166</v>
      </c>
      <c r="E75" s="1226">
        <v>4099.3</v>
      </c>
      <c r="G75" s="1159" t="s">
        <v>3858</v>
      </c>
      <c r="H75" s="1159" t="s">
        <v>2164</v>
      </c>
      <c r="I75" s="1225" t="s">
        <v>2164</v>
      </c>
      <c r="J75" s="1226">
        <v>574.51</v>
      </c>
      <c r="L75" s="1159" t="s">
        <v>3862</v>
      </c>
      <c r="M75" s="1159" t="s">
        <v>2166</v>
      </c>
      <c r="N75" s="1225" t="s">
        <v>2166</v>
      </c>
      <c r="O75" s="1226">
        <v>79673</v>
      </c>
      <c r="Q75" s="1159" t="s">
        <v>4047</v>
      </c>
      <c r="R75" s="1159" t="s">
        <v>2275</v>
      </c>
      <c r="S75" s="1225" t="s">
        <v>2275</v>
      </c>
      <c r="T75" s="1227">
        <v>3.1050000000000003E-5</v>
      </c>
      <c r="V75" s="1159" t="s">
        <v>4330</v>
      </c>
      <c r="W75" s="1159" t="s">
        <v>2435</v>
      </c>
      <c r="X75" s="1225" t="s">
        <v>2435</v>
      </c>
      <c r="Y75" s="1227">
        <v>3.5858999999999998E-6</v>
      </c>
      <c r="AA75" s="1159" t="s">
        <v>3571</v>
      </c>
      <c r="AB75" s="1159" t="s">
        <v>2085</v>
      </c>
      <c r="AC75" s="1225" t="s">
        <v>2085</v>
      </c>
      <c r="AD75" s="1227">
        <v>2.1971999999999999E-5</v>
      </c>
    </row>
    <row r="76" spans="1:30" s="1159" customFormat="1">
      <c r="B76" s="1159" t="s">
        <v>3863</v>
      </c>
      <c r="C76" s="1159" t="s">
        <v>2167</v>
      </c>
      <c r="D76" s="1225" t="s">
        <v>2167</v>
      </c>
      <c r="E76" s="1226">
        <v>9331.7999999999993</v>
      </c>
      <c r="G76" s="1159" t="s">
        <v>3862</v>
      </c>
      <c r="H76" s="1159" t="s">
        <v>2166</v>
      </c>
      <c r="I76" s="1225" t="s">
        <v>2166</v>
      </c>
      <c r="J76" s="1226">
        <v>1572.1</v>
      </c>
      <c r="L76" s="1159" t="s">
        <v>3863</v>
      </c>
      <c r="M76" s="1159" t="s">
        <v>2167</v>
      </c>
      <c r="N76" s="1225" t="s">
        <v>2167</v>
      </c>
      <c r="O76" s="1226">
        <v>332160</v>
      </c>
      <c r="Q76" s="1159" t="s">
        <v>4165</v>
      </c>
      <c r="R76" s="1159" t="s">
        <v>2337</v>
      </c>
      <c r="S76" s="1225" t="s">
        <v>2337</v>
      </c>
      <c r="T76" s="1227">
        <v>3.0689999999999999E-5</v>
      </c>
      <c r="V76" s="1159" t="s">
        <v>4190</v>
      </c>
      <c r="W76" s="1159" t="s">
        <v>2351</v>
      </c>
      <c r="X76" s="1225" t="s">
        <v>2351</v>
      </c>
      <c r="Y76" s="1227">
        <v>3.4255999999999999E-6</v>
      </c>
      <c r="AA76" s="1159" t="s">
        <v>4016</v>
      </c>
      <c r="AB76" s="1159" t="s">
        <v>2258</v>
      </c>
      <c r="AC76" s="1225" t="s">
        <v>2258</v>
      </c>
      <c r="AD76" s="1227">
        <v>2.1024999999999999E-5</v>
      </c>
    </row>
    <row r="77" spans="1:30" s="1159" customFormat="1">
      <c r="B77" s="1159" t="s">
        <v>3864</v>
      </c>
      <c r="C77" s="1159" t="s">
        <v>2168</v>
      </c>
      <c r="D77" s="1225" t="s">
        <v>2168</v>
      </c>
      <c r="E77" s="1226">
        <v>402.55</v>
      </c>
      <c r="G77" s="1159" t="s">
        <v>3863</v>
      </c>
      <c r="H77" s="1159" t="s">
        <v>2167</v>
      </c>
      <c r="I77" s="1225" t="s">
        <v>2167</v>
      </c>
      <c r="J77" s="1226">
        <v>16626</v>
      </c>
      <c r="L77" s="1159" t="s">
        <v>3864</v>
      </c>
      <c r="M77" s="1159" t="s">
        <v>2168</v>
      </c>
      <c r="N77" s="1225" t="s">
        <v>2168</v>
      </c>
      <c r="O77" s="1226">
        <v>9064.7000000000007</v>
      </c>
      <c r="Q77" s="1159" t="s">
        <v>4415</v>
      </c>
      <c r="R77" s="1159" t="s">
        <v>2483</v>
      </c>
      <c r="S77" s="1225" t="s">
        <v>4469</v>
      </c>
      <c r="T77" s="1227">
        <v>3.0015999999999999E-5</v>
      </c>
      <c r="V77" s="1159" t="s">
        <v>3869</v>
      </c>
      <c r="W77" s="1159" t="s">
        <v>2471</v>
      </c>
      <c r="X77" s="1225" t="s">
        <v>2471</v>
      </c>
      <c r="Y77" s="1227">
        <v>3.4077E-6</v>
      </c>
      <c r="AA77" s="1159" t="s">
        <v>3840</v>
      </c>
      <c r="AB77" s="1159" t="s">
        <v>2159</v>
      </c>
      <c r="AC77" s="1225" t="s">
        <v>2159</v>
      </c>
      <c r="AD77" s="1227">
        <v>2.0784E-5</v>
      </c>
    </row>
    <row r="78" spans="1:30" s="1159" customFormat="1">
      <c r="B78" s="1159" t="s">
        <v>3865</v>
      </c>
      <c r="C78" s="1159" t="s">
        <v>2169</v>
      </c>
      <c r="D78" s="1225" t="s">
        <v>2169</v>
      </c>
      <c r="E78" s="1226">
        <v>11.401999999999999</v>
      </c>
      <c r="G78" s="1159" t="s">
        <v>3864</v>
      </c>
      <c r="H78" s="1159" t="s">
        <v>2168</v>
      </c>
      <c r="I78" s="1225" t="s">
        <v>2168</v>
      </c>
      <c r="J78" s="1226">
        <v>1036</v>
      </c>
      <c r="L78" s="1159" t="s">
        <v>3865</v>
      </c>
      <c r="M78" s="1159" t="s">
        <v>2169</v>
      </c>
      <c r="N78" s="1225" t="s">
        <v>2169</v>
      </c>
      <c r="O78" s="1226">
        <v>22062</v>
      </c>
      <c r="Q78" s="1159" t="s">
        <v>4318</v>
      </c>
      <c r="R78" s="1159" t="s">
        <v>2433</v>
      </c>
      <c r="S78" s="1225" t="s">
        <v>2433</v>
      </c>
      <c r="T78" s="1227">
        <v>2.9719000000000001E-5</v>
      </c>
      <c r="V78" s="1159" t="s">
        <v>4409</v>
      </c>
      <c r="W78" s="1159" t="s">
        <v>2476</v>
      </c>
      <c r="X78" s="1225" t="s">
        <v>2476</v>
      </c>
      <c r="Y78" s="1227">
        <v>3.3044999999999999E-6</v>
      </c>
      <c r="AA78" s="1159" t="s">
        <v>3869</v>
      </c>
      <c r="AB78" s="1159" t="s">
        <v>2471</v>
      </c>
      <c r="AC78" s="1225" t="s">
        <v>2471</v>
      </c>
      <c r="AD78" s="1227">
        <v>2.0598000000000002E-5</v>
      </c>
    </row>
    <row r="79" spans="1:30" s="1159" customFormat="1">
      <c r="A79" s="1153"/>
      <c r="B79" s="1214" t="s">
        <v>3866</v>
      </c>
      <c r="C79" s="1159" t="s">
        <v>2170</v>
      </c>
      <c r="D79" s="1225" t="s">
        <v>3867</v>
      </c>
      <c r="E79" s="1226">
        <v>211.29</v>
      </c>
      <c r="G79" s="1159" t="s">
        <v>3865</v>
      </c>
      <c r="H79" s="1159" t="s">
        <v>2169</v>
      </c>
      <c r="I79" s="1225" t="s">
        <v>2169</v>
      </c>
      <c r="J79" s="1226">
        <v>469.69</v>
      </c>
      <c r="L79" s="1214" t="s">
        <v>3866</v>
      </c>
      <c r="M79" s="1159" t="s">
        <v>2170</v>
      </c>
      <c r="N79" s="1225" t="s">
        <v>3867</v>
      </c>
      <c r="O79" s="1226">
        <v>1297.5</v>
      </c>
      <c r="Q79" s="1159" t="s">
        <v>4319</v>
      </c>
      <c r="R79" s="1159" t="s">
        <v>2746</v>
      </c>
      <c r="S79" s="1225" t="s">
        <v>4470</v>
      </c>
      <c r="T79" s="1227">
        <v>2.9135000000000001E-5</v>
      </c>
      <c r="V79" s="1159" t="s">
        <v>4259</v>
      </c>
      <c r="W79" s="1159" t="s">
        <v>2395</v>
      </c>
      <c r="X79" s="1225" t="s">
        <v>2395</v>
      </c>
      <c r="Y79" s="1227">
        <v>3.1541E-6</v>
      </c>
      <c r="AA79" s="1159" t="s">
        <v>4339</v>
      </c>
      <c r="AB79" s="1159" t="s">
        <v>2439</v>
      </c>
      <c r="AC79" s="1225" t="s">
        <v>2439</v>
      </c>
      <c r="AD79" s="1227">
        <v>1.9802000000000001E-5</v>
      </c>
    </row>
    <row r="80" spans="1:30" s="1159" customFormat="1">
      <c r="B80" s="1159" t="s">
        <v>4091</v>
      </c>
      <c r="C80" s="1159" t="s">
        <v>2172</v>
      </c>
      <c r="D80" s="1225" t="s">
        <v>2172</v>
      </c>
      <c r="E80" s="1226">
        <v>54902</v>
      </c>
      <c r="G80" s="1214" t="s">
        <v>3866</v>
      </c>
      <c r="H80" s="1159" t="s">
        <v>2170</v>
      </c>
      <c r="I80" s="1225" t="s">
        <v>3867</v>
      </c>
      <c r="J80" s="1226">
        <v>344.92</v>
      </c>
      <c r="L80" s="1159" t="s">
        <v>4091</v>
      </c>
      <c r="M80" s="1159" t="s">
        <v>2172</v>
      </c>
      <c r="N80" s="1225" t="s">
        <v>2172</v>
      </c>
      <c r="O80" s="1226">
        <v>794680</v>
      </c>
      <c r="Q80" s="1159" t="s">
        <v>4181</v>
      </c>
      <c r="R80" s="1159" t="s">
        <v>2346</v>
      </c>
      <c r="S80" s="1225" t="s">
        <v>2346</v>
      </c>
      <c r="T80" s="1227">
        <v>2.889E-5</v>
      </c>
      <c r="V80" s="1159" t="s">
        <v>3913</v>
      </c>
      <c r="W80" s="1159" t="s">
        <v>2402</v>
      </c>
      <c r="X80" s="1225" t="s">
        <v>2402</v>
      </c>
      <c r="Y80" s="1227">
        <v>3.1329999999999999E-6</v>
      </c>
      <c r="AA80" s="1159" t="s">
        <v>3791</v>
      </c>
      <c r="AB80" s="1159" t="s">
        <v>2132</v>
      </c>
      <c r="AC80" s="1225" t="s">
        <v>2132</v>
      </c>
      <c r="AD80" s="1227">
        <v>1.8919E-5</v>
      </c>
    </row>
    <row r="81" spans="2:30" s="1159" customFormat="1">
      <c r="B81" s="1159" t="s">
        <v>3875</v>
      </c>
      <c r="C81" s="1159" t="s">
        <v>2173</v>
      </c>
      <c r="D81" s="1225" t="s">
        <v>2173</v>
      </c>
      <c r="E81" s="1226">
        <v>167.04</v>
      </c>
      <c r="G81" s="1159" t="s">
        <v>4091</v>
      </c>
      <c r="H81" s="1159" t="s">
        <v>2172</v>
      </c>
      <c r="I81" s="1225" t="s">
        <v>2172</v>
      </c>
      <c r="J81" s="1226">
        <v>1211</v>
      </c>
      <c r="L81" s="1159" t="s">
        <v>3875</v>
      </c>
      <c r="M81" s="1159" t="s">
        <v>2173</v>
      </c>
      <c r="N81" s="1225" t="s">
        <v>2173</v>
      </c>
      <c r="O81" s="1226">
        <v>9144.7000000000007</v>
      </c>
      <c r="Q81" s="1159" t="s">
        <v>3829</v>
      </c>
      <c r="R81" s="1159" t="s">
        <v>2386</v>
      </c>
      <c r="S81" s="1225" t="s">
        <v>2386</v>
      </c>
      <c r="T81" s="1227">
        <v>2.8276000000000002E-5</v>
      </c>
      <c r="V81" s="1159" t="s">
        <v>4366</v>
      </c>
      <c r="W81" s="1159" t="s">
        <v>2760</v>
      </c>
      <c r="X81" s="1225" t="s">
        <v>2760</v>
      </c>
      <c r="Y81" s="1227">
        <v>3.1115000000000002E-6</v>
      </c>
      <c r="AA81" s="1159" t="s">
        <v>3820</v>
      </c>
      <c r="AB81" s="1159" t="s">
        <v>2149</v>
      </c>
      <c r="AC81" s="1225" t="s">
        <v>2149</v>
      </c>
      <c r="AD81" s="1227">
        <v>1.8162E-5</v>
      </c>
    </row>
    <row r="82" spans="2:30" s="1159" customFormat="1">
      <c r="B82" s="1159" t="s">
        <v>3876</v>
      </c>
      <c r="C82" s="1159" t="s">
        <v>2174</v>
      </c>
      <c r="D82" s="1225" t="s">
        <v>2174</v>
      </c>
      <c r="E82" s="1226">
        <v>1523900</v>
      </c>
      <c r="G82" s="1159" t="s">
        <v>3875</v>
      </c>
      <c r="H82" s="1159" t="s">
        <v>2173</v>
      </c>
      <c r="I82" s="1225" t="s">
        <v>2173</v>
      </c>
      <c r="J82" s="1226">
        <v>286.2</v>
      </c>
      <c r="L82" s="1159" t="s">
        <v>3876</v>
      </c>
      <c r="M82" s="1159" t="s">
        <v>2174</v>
      </c>
      <c r="N82" s="1225" t="s">
        <v>2174</v>
      </c>
      <c r="O82" s="1226">
        <v>196830000</v>
      </c>
      <c r="Q82" s="1159" t="s">
        <v>3943</v>
      </c>
      <c r="R82" s="1159" t="s">
        <v>2209</v>
      </c>
      <c r="S82" s="1225" t="s">
        <v>2209</v>
      </c>
      <c r="T82" s="1227">
        <v>2.8251000000000001E-5</v>
      </c>
      <c r="V82" s="1159" t="s">
        <v>4344</v>
      </c>
      <c r="W82" s="1159" t="s">
        <v>2442</v>
      </c>
      <c r="X82" s="1225" t="s">
        <v>2442</v>
      </c>
      <c r="Y82" s="1227">
        <v>2.8515000000000001E-6</v>
      </c>
      <c r="AA82" s="1159" t="s">
        <v>3985</v>
      </c>
      <c r="AB82" s="1159" t="s">
        <v>2239</v>
      </c>
      <c r="AC82" s="1225" t="s">
        <v>2239</v>
      </c>
      <c r="AD82" s="1227">
        <v>1.7748E-5</v>
      </c>
    </row>
    <row r="83" spans="2:30" s="1159" customFormat="1">
      <c r="B83" s="1159" t="s">
        <v>3877</v>
      </c>
      <c r="C83" s="1159" t="s">
        <v>2175</v>
      </c>
      <c r="D83" s="1225" t="s">
        <v>2175</v>
      </c>
      <c r="E83" s="1226">
        <v>11336</v>
      </c>
      <c r="G83" s="1159" t="s">
        <v>3876</v>
      </c>
      <c r="H83" s="1159" t="s">
        <v>2174</v>
      </c>
      <c r="I83" s="1225" t="s">
        <v>2174</v>
      </c>
      <c r="J83" s="1226">
        <v>236310</v>
      </c>
      <c r="L83" s="1159" t="s">
        <v>3877</v>
      </c>
      <c r="M83" s="1159" t="s">
        <v>2175</v>
      </c>
      <c r="N83" s="1225" t="s">
        <v>2175</v>
      </c>
      <c r="O83" s="1226">
        <v>1214300</v>
      </c>
      <c r="Q83" s="1159" t="s">
        <v>3980</v>
      </c>
      <c r="R83" s="1159" t="s">
        <v>2235</v>
      </c>
      <c r="S83" s="1225" t="s">
        <v>2235</v>
      </c>
      <c r="T83" s="1227">
        <v>2.7682999999999999E-5</v>
      </c>
      <c r="V83" s="1159" t="s">
        <v>4382</v>
      </c>
      <c r="W83" s="1159" t="s">
        <v>2464</v>
      </c>
      <c r="X83" s="1225" t="s">
        <v>2464</v>
      </c>
      <c r="Y83" s="1227">
        <v>2.7854E-6</v>
      </c>
      <c r="AA83" s="1159" t="s">
        <v>3949</v>
      </c>
      <c r="AB83" s="1159" t="s">
        <v>2217</v>
      </c>
      <c r="AC83" s="1225" t="s">
        <v>2217</v>
      </c>
      <c r="AD83" s="1227">
        <v>1.7445E-5</v>
      </c>
    </row>
    <row r="84" spans="2:30" s="1159" customFormat="1">
      <c r="B84" s="1159" t="s">
        <v>3878</v>
      </c>
      <c r="C84" s="1159" t="s">
        <v>2176</v>
      </c>
      <c r="D84" s="1225" t="s">
        <v>2176</v>
      </c>
      <c r="E84" s="1226">
        <v>14975</v>
      </c>
      <c r="G84" s="1159" t="s">
        <v>3877</v>
      </c>
      <c r="H84" s="1159" t="s">
        <v>2175</v>
      </c>
      <c r="I84" s="1225" t="s">
        <v>2175</v>
      </c>
      <c r="J84" s="1226">
        <v>605.16</v>
      </c>
      <c r="L84" s="1159" t="s">
        <v>3878</v>
      </c>
      <c r="M84" s="1159" t="s">
        <v>2176</v>
      </c>
      <c r="N84" s="1225" t="s">
        <v>2176</v>
      </c>
      <c r="O84" s="1226">
        <v>158520</v>
      </c>
      <c r="Q84" s="1159" t="s">
        <v>4336</v>
      </c>
      <c r="R84" s="1159" t="s">
        <v>2437</v>
      </c>
      <c r="S84" s="1225" t="s">
        <v>2437</v>
      </c>
      <c r="T84" s="1227">
        <v>2.7148000000000002E-5</v>
      </c>
      <c r="V84" s="1159" t="s">
        <v>3978</v>
      </c>
      <c r="W84" s="1159" t="s">
        <v>2233</v>
      </c>
      <c r="X84" s="1225" t="s">
        <v>2233</v>
      </c>
      <c r="Y84" s="1227">
        <v>2.7787000000000002E-6</v>
      </c>
      <c r="AA84" s="1159" t="s">
        <v>4061</v>
      </c>
      <c r="AB84" s="1159" t="s">
        <v>2282</v>
      </c>
      <c r="AC84" s="1225" t="s">
        <v>2282</v>
      </c>
      <c r="AD84" s="1227">
        <v>1.7124000000000001E-5</v>
      </c>
    </row>
    <row r="85" spans="2:30" s="1159" customFormat="1">
      <c r="B85" s="1159" t="s">
        <v>3880</v>
      </c>
      <c r="C85" s="1159" t="s">
        <v>2177</v>
      </c>
      <c r="D85" s="1225" t="s">
        <v>2177</v>
      </c>
      <c r="E85" s="1226">
        <v>220.32</v>
      </c>
      <c r="G85" s="1159" t="s">
        <v>3878</v>
      </c>
      <c r="H85" s="1159" t="s">
        <v>2176</v>
      </c>
      <c r="I85" s="1225" t="s">
        <v>2176</v>
      </c>
      <c r="J85" s="1226">
        <v>10110</v>
      </c>
      <c r="L85" s="1159" t="s">
        <v>3880</v>
      </c>
      <c r="M85" s="1159" t="s">
        <v>2177</v>
      </c>
      <c r="N85" s="1225" t="s">
        <v>2177</v>
      </c>
      <c r="O85" s="1226">
        <v>4473.3999999999996</v>
      </c>
      <c r="Q85" s="1159" t="s">
        <v>3538</v>
      </c>
      <c r="R85" s="1159" t="s">
        <v>2082</v>
      </c>
      <c r="S85" s="1225" t="s">
        <v>2082</v>
      </c>
      <c r="T85" s="1227">
        <v>2.6117000000000001E-5</v>
      </c>
      <c r="V85" s="1159" t="s">
        <v>3752</v>
      </c>
      <c r="W85" s="1159" t="s">
        <v>2115</v>
      </c>
      <c r="X85" s="1225" t="s">
        <v>2115</v>
      </c>
      <c r="Y85" s="1227">
        <v>2.7172999999999998E-6</v>
      </c>
      <c r="AA85" s="1159" t="s">
        <v>3778</v>
      </c>
      <c r="AB85" s="1159" t="s">
        <v>2730</v>
      </c>
      <c r="AC85" s="1225" t="s">
        <v>4471</v>
      </c>
      <c r="AD85" s="1227">
        <v>1.6881999999999999E-5</v>
      </c>
    </row>
    <row r="86" spans="2:30" s="1159" customFormat="1">
      <c r="B86" s="1159" t="s">
        <v>3892</v>
      </c>
      <c r="C86" s="1159" t="s">
        <v>2179</v>
      </c>
      <c r="D86" s="1225" t="s">
        <v>2179</v>
      </c>
      <c r="E86" s="1226">
        <v>11.702999999999999</v>
      </c>
      <c r="G86" s="1159" t="s">
        <v>3880</v>
      </c>
      <c r="H86" s="1159" t="s">
        <v>2177</v>
      </c>
      <c r="I86" s="1225" t="s">
        <v>2177</v>
      </c>
      <c r="J86" s="1226">
        <v>620.5</v>
      </c>
      <c r="L86" s="1159" t="s">
        <v>3892</v>
      </c>
      <c r="M86" s="1159" t="s">
        <v>2179</v>
      </c>
      <c r="N86" s="1225" t="s">
        <v>2179</v>
      </c>
      <c r="O86" s="1226">
        <v>752.52</v>
      </c>
      <c r="Q86" s="1159" t="s">
        <v>4054</v>
      </c>
      <c r="R86" s="1159" t="s">
        <v>2686</v>
      </c>
      <c r="S86" s="1225" t="s">
        <v>4465</v>
      </c>
      <c r="T86" s="1227">
        <v>2.5896000000000001E-5</v>
      </c>
      <c r="V86" s="1159" t="s">
        <v>4036</v>
      </c>
      <c r="W86" s="1159" t="s">
        <v>2678</v>
      </c>
      <c r="X86" s="1225" t="s">
        <v>2678</v>
      </c>
      <c r="Y86" s="1227">
        <v>2.6927999999999999E-6</v>
      </c>
      <c r="AA86" s="1159" t="s">
        <v>4407</v>
      </c>
      <c r="AB86" s="1159" t="s">
        <v>2474</v>
      </c>
      <c r="AC86" s="1225" t="s">
        <v>2474</v>
      </c>
      <c r="AD86" s="1227">
        <v>1.5828000000000002E-5</v>
      </c>
    </row>
    <row r="87" spans="2:30" s="1159" customFormat="1">
      <c r="B87" s="1159" t="s">
        <v>3898</v>
      </c>
      <c r="C87" s="1159" t="s">
        <v>2180</v>
      </c>
      <c r="D87" s="1225" t="s">
        <v>2180</v>
      </c>
      <c r="E87" s="1226">
        <v>103.02</v>
      </c>
      <c r="G87" s="1159" t="s">
        <v>3892</v>
      </c>
      <c r="H87" s="1159" t="s">
        <v>2179</v>
      </c>
      <c r="I87" s="1225" t="s">
        <v>2179</v>
      </c>
      <c r="J87" s="1226">
        <v>6.9497999999999998</v>
      </c>
      <c r="L87" s="1159" t="s">
        <v>3898</v>
      </c>
      <c r="M87" s="1159" t="s">
        <v>2180</v>
      </c>
      <c r="N87" s="1225" t="s">
        <v>2180</v>
      </c>
      <c r="O87" s="1226">
        <v>1755.2</v>
      </c>
      <c r="Q87" s="1159" t="s">
        <v>4000</v>
      </c>
      <c r="R87" s="1159" t="s">
        <v>2663</v>
      </c>
      <c r="S87" s="1225" t="s">
        <v>2663</v>
      </c>
      <c r="T87" s="1227">
        <v>2.4708000000000001E-5</v>
      </c>
      <c r="V87" s="1159" t="s">
        <v>4289</v>
      </c>
      <c r="W87" s="1159" t="s">
        <v>2413</v>
      </c>
      <c r="X87" s="1225" t="s">
        <v>2413</v>
      </c>
      <c r="Y87" s="1227">
        <v>2.6025000000000001E-6</v>
      </c>
      <c r="AA87" s="1159" t="s">
        <v>3785</v>
      </c>
      <c r="AB87" s="1159" t="s">
        <v>2128</v>
      </c>
      <c r="AC87" s="1225" t="s">
        <v>2128</v>
      </c>
      <c r="AD87" s="1227">
        <v>1.5675000000000002E-5</v>
      </c>
    </row>
    <row r="88" spans="2:30" s="1159" customFormat="1">
      <c r="B88" s="1159" t="s">
        <v>3899</v>
      </c>
      <c r="C88" s="1159" t="s">
        <v>2181</v>
      </c>
      <c r="D88" s="1225" t="s">
        <v>2181</v>
      </c>
      <c r="E88" s="1226">
        <v>107.71</v>
      </c>
      <c r="G88" s="1159" t="s">
        <v>3898</v>
      </c>
      <c r="H88" s="1159" t="s">
        <v>2180</v>
      </c>
      <c r="I88" s="1225" t="s">
        <v>2180</v>
      </c>
      <c r="J88" s="1226">
        <v>215.9</v>
      </c>
      <c r="L88" s="1159" t="s">
        <v>3899</v>
      </c>
      <c r="M88" s="1159" t="s">
        <v>2181</v>
      </c>
      <c r="N88" s="1225" t="s">
        <v>2181</v>
      </c>
      <c r="O88" s="1226">
        <v>961.98</v>
      </c>
      <c r="Q88" s="1159" t="s">
        <v>3877</v>
      </c>
      <c r="R88" s="1159" t="s">
        <v>2175</v>
      </c>
      <c r="S88" s="1225" t="s">
        <v>2175</v>
      </c>
      <c r="T88" s="1227">
        <v>2.4664999999999998E-5</v>
      </c>
      <c r="V88" s="1159" t="s">
        <v>4347</v>
      </c>
      <c r="W88" s="1159" t="s">
        <v>2445</v>
      </c>
      <c r="X88" s="1225" t="s">
        <v>2445</v>
      </c>
      <c r="Y88" s="1227">
        <v>2.4681999999999999E-6</v>
      </c>
      <c r="AA88" s="1159" t="s">
        <v>4160</v>
      </c>
      <c r="AB88" s="1159" t="s">
        <v>2333</v>
      </c>
      <c r="AC88" s="1225" t="s">
        <v>2333</v>
      </c>
      <c r="AD88" s="1227">
        <v>1.5175E-5</v>
      </c>
    </row>
    <row r="89" spans="2:30" s="1159" customFormat="1">
      <c r="B89" s="1159" t="s">
        <v>3901</v>
      </c>
      <c r="C89" s="1159" t="s">
        <v>325</v>
      </c>
      <c r="D89" s="1225" t="s">
        <v>325</v>
      </c>
      <c r="E89" s="1226">
        <v>36400</v>
      </c>
      <c r="G89" s="1159" t="s">
        <v>3899</v>
      </c>
      <c r="H89" s="1159" t="s">
        <v>2181</v>
      </c>
      <c r="I89" s="1225" t="s">
        <v>2181</v>
      </c>
      <c r="J89" s="1226">
        <v>61.106000000000002</v>
      </c>
      <c r="L89" s="1159" t="s">
        <v>3901</v>
      </c>
      <c r="M89" s="1159" t="s">
        <v>325</v>
      </c>
      <c r="N89" s="1225" t="s">
        <v>325</v>
      </c>
      <c r="O89" s="1226">
        <v>49600</v>
      </c>
      <c r="Q89" s="1159" t="s">
        <v>4037</v>
      </c>
      <c r="R89" s="1159" t="s">
        <v>2679</v>
      </c>
      <c r="S89" s="1225" t="s">
        <v>4456</v>
      </c>
      <c r="T89" s="1227">
        <v>2.4621999999999999E-5</v>
      </c>
      <c r="V89" s="1159" t="s">
        <v>4227</v>
      </c>
      <c r="W89" s="1159" t="s">
        <v>2372</v>
      </c>
      <c r="X89" s="1225" t="s">
        <v>2372</v>
      </c>
      <c r="Y89" s="1227">
        <v>2.4262000000000002E-6</v>
      </c>
      <c r="AA89" s="1159" t="s">
        <v>3821</v>
      </c>
      <c r="AB89" s="1159" t="s">
        <v>2120</v>
      </c>
      <c r="AC89" s="1225" t="s">
        <v>2120</v>
      </c>
      <c r="AD89" s="1227">
        <v>1.4985E-5</v>
      </c>
    </row>
    <row r="90" spans="2:30" s="1159" customFormat="1">
      <c r="B90" s="1159" t="s">
        <v>3901</v>
      </c>
      <c r="C90" s="1159" t="s">
        <v>2643</v>
      </c>
      <c r="D90" s="1225" t="s">
        <v>325</v>
      </c>
      <c r="E90" s="1226">
        <v>36400</v>
      </c>
      <c r="G90" s="1159" t="s">
        <v>3901</v>
      </c>
      <c r="H90" s="1159" t="s">
        <v>2643</v>
      </c>
      <c r="I90" s="1225" t="s">
        <v>325</v>
      </c>
      <c r="J90" s="1226">
        <v>52400</v>
      </c>
      <c r="L90" s="1159" t="s">
        <v>3901</v>
      </c>
      <c r="M90" s="1159" t="s">
        <v>2643</v>
      </c>
      <c r="N90" s="1225" t="s">
        <v>325</v>
      </c>
      <c r="O90" s="1226">
        <v>49600</v>
      </c>
      <c r="Q90" s="1159" t="s">
        <v>4368</v>
      </c>
      <c r="R90" s="1159" t="s">
        <v>2456</v>
      </c>
      <c r="S90" s="1225" t="s">
        <v>2456</v>
      </c>
      <c r="T90" s="1227">
        <v>2.4603000000000001E-5</v>
      </c>
      <c r="V90" s="1159" t="s">
        <v>4238</v>
      </c>
      <c r="W90" s="1159" t="s">
        <v>2380</v>
      </c>
      <c r="X90" s="1225" t="s">
        <v>2380</v>
      </c>
      <c r="Y90" s="1227">
        <v>2.4254000000000001E-6</v>
      </c>
      <c r="AA90" s="1159" t="s">
        <v>4318</v>
      </c>
      <c r="AB90" s="1159" t="s">
        <v>2433</v>
      </c>
      <c r="AC90" s="1225" t="s">
        <v>2433</v>
      </c>
      <c r="AD90" s="1227">
        <v>1.4849E-5</v>
      </c>
    </row>
    <row r="91" spans="2:30" s="1159" customFormat="1">
      <c r="B91" s="1159" t="s">
        <v>4331</v>
      </c>
      <c r="C91" s="1159" t="s">
        <v>365</v>
      </c>
      <c r="D91" s="1225" t="s">
        <v>365</v>
      </c>
      <c r="E91" s="1226">
        <v>8574.2000000000007</v>
      </c>
      <c r="G91" s="1159" t="s">
        <v>3901</v>
      </c>
      <c r="H91" s="1159" t="s">
        <v>2647</v>
      </c>
      <c r="I91" s="1225" t="s">
        <v>325</v>
      </c>
      <c r="J91" s="1226">
        <v>52400</v>
      </c>
      <c r="L91" s="1159" t="s">
        <v>3901</v>
      </c>
      <c r="M91" s="1159" t="s">
        <v>2647</v>
      </c>
      <c r="N91" s="1225" t="s">
        <v>325</v>
      </c>
      <c r="O91" s="1226">
        <v>49600</v>
      </c>
      <c r="Q91" s="1159" t="s">
        <v>3821</v>
      </c>
      <c r="R91" s="1159" t="s">
        <v>2120</v>
      </c>
      <c r="S91" s="1225" t="s">
        <v>2120</v>
      </c>
      <c r="T91" s="1227">
        <v>2.3969999999999999E-5</v>
      </c>
      <c r="V91" s="1159" t="s">
        <v>4165</v>
      </c>
      <c r="W91" s="1159" t="s">
        <v>2337</v>
      </c>
      <c r="X91" s="1225" t="s">
        <v>2337</v>
      </c>
      <c r="Y91" s="1227">
        <v>2.2583E-6</v>
      </c>
      <c r="AA91" s="1159" t="s">
        <v>4344</v>
      </c>
      <c r="AB91" s="1159" t="s">
        <v>2442</v>
      </c>
      <c r="AC91" s="1225" t="s">
        <v>2442</v>
      </c>
      <c r="AD91" s="1227">
        <v>1.4766000000000001E-5</v>
      </c>
    </row>
    <row r="92" spans="2:30" s="1159" customFormat="1">
      <c r="B92" s="1159" t="s">
        <v>3904</v>
      </c>
      <c r="C92" s="1159" t="s">
        <v>2644</v>
      </c>
      <c r="D92" s="1225" t="s">
        <v>4472</v>
      </c>
      <c r="E92" s="1226">
        <v>282.74</v>
      </c>
      <c r="G92" s="1159" t="s">
        <v>3911</v>
      </c>
      <c r="H92" s="1159" t="s">
        <v>2185</v>
      </c>
      <c r="I92" s="1225" t="s">
        <v>2185</v>
      </c>
      <c r="J92" s="1226">
        <v>420.25</v>
      </c>
      <c r="L92" s="1159" t="s">
        <v>3911</v>
      </c>
      <c r="M92" s="1159" t="s">
        <v>2185</v>
      </c>
      <c r="N92" s="1225" t="s">
        <v>2185</v>
      </c>
      <c r="O92" s="1226">
        <v>7412.8</v>
      </c>
      <c r="Q92" s="1159" t="s">
        <v>3571</v>
      </c>
      <c r="R92" s="1159" t="s">
        <v>2085</v>
      </c>
      <c r="S92" s="1225" t="s">
        <v>2085</v>
      </c>
      <c r="T92" s="1227">
        <v>2.3794E-5</v>
      </c>
      <c r="V92" s="1159" t="s">
        <v>4000</v>
      </c>
      <c r="W92" s="1159" t="s">
        <v>2663</v>
      </c>
      <c r="X92" s="1225" t="s">
        <v>2663</v>
      </c>
      <c r="Y92" s="1227">
        <v>1.9584000000000002E-6</v>
      </c>
      <c r="AA92" s="1159" t="s">
        <v>4047</v>
      </c>
      <c r="AB92" s="1159" t="s">
        <v>2275</v>
      </c>
      <c r="AC92" s="1225" t="s">
        <v>2275</v>
      </c>
      <c r="AD92" s="1227">
        <v>1.4691E-5</v>
      </c>
    </row>
    <row r="93" spans="2:30" s="1159" customFormat="1">
      <c r="B93" s="1159" t="s">
        <v>3905</v>
      </c>
      <c r="C93" s="1159" t="s">
        <v>2645</v>
      </c>
      <c r="D93" s="1225" t="s">
        <v>4473</v>
      </c>
      <c r="E93" s="1226">
        <v>160.93</v>
      </c>
      <c r="G93" s="1159" t="s">
        <v>3769</v>
      </c>
      <c r="H93" s="1159" t="s">
        <v>2186</v>
      </c>
      <c r="I93" s="1225" t="s">
        <v>2186</v>
      </c>
      <c r="J93" s="1226">
        <v>5878.6</v>
      </c>
      <c r="L93" s="1159" t="s">
        <v>3769</v>
      </c>
      <c r="M93" s="1159" t="s">
        <v>2186</v>
      </c>
      <c r="N93" s="1225" t="s">
        <v>2186</v>
      </c>
      <c r="O93" s="1226">
        <v>142620</v>
      </c>
      <c r="Q93" s="1159" t="s">
        <v>4038</v>
      </c>
      <c r="R93" s="1159" t="s">
        <v>2269</v>
      </c>
      <c r="S93" s="1225" t="s">
        <v>2269</v>
      </c>
      <c r="T93" s="1227">
        <v>2.3247E-5</v>
      </c>
      <c r="V93" s="1159" t="s">
        <v>4309</v>
      </c>
      <c r="W93" s="1159" t="s">
        <v>2426</v>
      </c>
      <c r="X93" s="1225" t="s">
        <v>2426</v>
      </c>
      <c r="Y93" s="1227">
        <v>1.9537999999999998E-6</v>
      </c>
      <c r="AA93" s="1159" t="s">
        <v>3856</v>
      </c>
      <c r="AB93" s="1159" t="s">
        <v>2162</v>
      </c>
      <c r="AC93" s="1225" t="s">
        <v>2162</v>
      </c>
      <c r="AD93" s="1227">
        <v>1.4443E-5</v>
      </c>
    </row>
    <row r="94" spans="2:30" s="1159" customFormat="1">
      <c r="B94" s="1159" t="s">
        <v>3901</v>
      </c>
      <c r="C94" s="1159" t="s">
        <v>2647</v>
      </c>
      <c r="D94" s="1225" t="s">
        <v>325</v>
      </c>
      <c r="E94" s="1226">
        <v>36400</v>
      </c>
      <c r="G94" s="1159" t="s">
        <v>3915</v>
      </c>
      <c r="H94" s="1159" t="s">
        <v>2187</v>
      </c>
      <c r="I94" s="1225" t="s">
        <v>2187</v>
      </c>
      <c r="J94" s="1226">
        <v>8467.4</v>
      </c>
      <c r="L94" s="1159" t="s">
        <v>3915</v>
      </c>
      <c r="M94" s="1159" t="s">
        <v>2187</v>
      </c>
      <c r="N94" s="1225" t="s">
        <v>2187</v>
      </c>
      <c r="O94" s="1226">
        <v>34832</v>
      </c>
      <c r="Q94" s="1159" t="s">
        <v>3954</v>
      </c>
      <c r="R94" s="1159" t="s">
        <v>2482</v>
      </c>
      <c r="S94" s="1225" t="s">
        <v>2482</v>
      </c>
      <c r="T94" s="1227">
        <v>2.2568000000000001E-5</v>
      </c>
      <c r="V94" s="1159" t="s">
        <v>4065</v>
      </c>
      <c r="W94" s="1159" t="s">
        <v>2285</v>
      </c>
      <c r="X94" s="1225" t="s">
        <v>2285</v>
      </c>
      <c r="Y94" s="1227">
        <v>1.9375999999999999E-6</v>
      </c>
      <c r="AA94" s="1159" t="s">
        <v>4373</v>
      </c>
      <c r="AB94" s="1159" t="s">
        <v>2761</v>
      </c>
      <c r="AC94" s="1225" t="s">
        <v>2761</v>
      </c>
      <c r="AD94" s="1227">
        <v>1.4406000000000001E-5</v>
      </c>
    </row>
    <row r="95" spans="2:30" s="1159" customFormat="1">
      <c r="B95" s="1159" t="s">
        <v>3911</v>
      </c>
      <c r="C95" s="1159" t="s">
        <v>2185</v>
      </c>
      <c r="D95" s="1225" t="s">
        <v>2185</v>
      </c>
      <c r="E95" s="1226">
        <v>891.84</v>
      </c>
      <c r="G95" s="1159" t="s">
        <v>3921</v>
      </c>
      <c r="H95" s="1159" t="s">
        <v>2192</v>
      </c>
      <c r="I95" s="1225" t="s">
        <v>2192</v>
      </c>
      <c r="J95" s="1226">
        <v>1.0777999999999999E-2</v>
      </c>
      <c r="L95" s="1159" t="s">
        <v>3921</v>
      </c>
      <c r="M95" s="1159" t="s">
        <v>2192</v>
      </c>
      <c r="N95" s="1225" t="s">
        <v>2192</v>
      </c>
      <c r="O95" s="1226">
        <v>264.95999999999998</v>
      </c>
      <c r="Q95" s="1159" t="s">
        <v>3911</v>
      </c>
      <c r="R95" s="1159" t="s">
        <v>2185</v>
      </c>
      <c r="S95" s="1225" t="s">
        <v>2185</v>
      </c>
      <c r="T95" s="1227">
        <v>2.1365E-5</v>
      </c>
      <c r="V95" s="1159" t="s">
        <v>3434</v>
      </c>
      <c r="W95" s="1159" t="s">
        <v>2071</v>
      </c>
      <c r="X95" s="1225" t="s">
        <v>2071</v>
      </c>
      <c r="Y95" s="1227">
        <v>1.8642000000000001E-6</v>
      </c>
      <c r="AA95" s="1159" t="s">
        <v>4060</v>
      </c>
      <c r="AB95" s="1159" t="s">
        <v>2690</v>
      </c>
      <c r="AC95" s="1225" t="s">
        <v>4458</v>
      </c>
      <c r="AD95" s="1227">
        <v>1.4375999999999999E-5</v>
      </c>
    </row>
    <row r="96" spans="2:30" s="1159" customFormat="1">
      <c r="B96" s="1159" t="s">
        <v>3769</v>
      </c>
      <c r="C96" s="1159" t="s">
        <v>2186</v>
      </c>
      <c r="D96" s="1225" t="s">
        <v>2186</v>
      </c>
      <c r="E96" s="1226">
        <v>9984</v>
      </c>
      <c r="G96" s="1159" t="s">
        <v>3923</v>
      </c>
      <c r="H96" s="1159" t="s">
        <v>2193</v>
      </c>
      <c r="I96" s="1225" t="s">
        <v>2193</v>
      </c>
      <c r="J96" s="1226">
        <v>81566</v>
      </c>
      <c r="L96" s="1159" t="s">
        <v>3923</v>
      </c>
      <c r="M96" s="1159" t="s">
        <v>2193</v>
      </c>
      <c r="N96" s="1225" t="s">
        <v>2193</v>
      </c>
      <c r="O96" s="1226">
        <v>814760000</v>
      </c>
      <c r="Q96" s="1159" t="s">
        <v>4294</v>
      </c>
      <c r="R96" s="1159" t="s">
        <v>2415</v>
      </c>
      <c r="S96" s="1225" t="s">
        <v>2415</v>
      </c>
      <c r="T96" s="1227">
        <v>2.0998000000000001E-5</v>
      </c>
      <c r="V96" s="1159" t="s">
        <v>4283</v>
      </c>
      <c r="W96" s="1159" t="s">
        <v>2408</v>
      </c>
      <c r="X96" s="1225" t="s">
        <v>2408</v>
      </c>
      <c r="Y96" s="1227">
        <v>1.8074000000000001E-6</v>
      </c>
      <c r="AA96" s="1159" t="s">
        <v>4367</v>
      </c>
      <c r="AB96" s="1159" t="s">
        <v>2455</v>
      </c>
      <c r="AC96" s="1225" t="s">
        <v>2455</v>
      </c>
      <c r="AD96" s="1227">
        <v>1.4375E-5</v>
      </c>
    </row>
    <row r="97" spans="2:30" s="1159" customFormat="1">
      <c r="B97" s="1159" t="s">
        <v>3915</v>
      </c>
      <c r="C97" s="1159" t="s">
        <v>2187</v>
      </c>
      <c r="D97" s="1225" t="s">
        <v>2187</v>
      </c>
      <c r="E97" s="1226">
        <v>7250.6</v>
      </c>
      <c r="G97" s="1159" t="s">
        <v>3923</v>
      </c>
      <c r="H97" s="1159" t="s">
        <v>2193</v>
      </c>
      <c r="I97" s="1225" t="s">
        <v>2193</v>
      </c>
      <c r="J97" s="1226">
        <v>81566</v>
      </c>
      <c r="L97" s="1159" t="s">
        <v>3923</v>
      </c>
      <c r="M97" s="1159" t="s">
        <v>2193</v>
      </c>
      <c r="N97" s="1225" t="s">
        <v>2193</v>
      </c>
      <c r="O97" s="1226">
        <v>814760000</v>
      </c>
      <c r="Q97" s="1159" t="s">
        <v>4262</v>
      </c>
      <c r="R97" s="1159" t="s">
        <v>2736</v>
      </c>
      <c r="S97" s="1225" t="s">
        <v>4467</v>
      </c>
      <c r="T97" s="1227">
        <v>2.0965E-5</v>
      </c>
      <c r="V97" s="1159" t="s">
        <v>4294</v>
      </c>
      <c r="W97" s="1159" t="s">
        <v>2415</v>
      </c>
      <c r="X97" s="1225" t="s">
        <v>2415</v>
      </c>
      <c r="Y97" s="1227">
        <v>1.7940999999999999E-6</v>
      </c>
      <c r="AA97" s="1159" t="s">
        <v>4030</v>
      </c>
      <c r="AB97" s="1159" t="s">
        <v>2266</v>
      </c>
      <c r="AC97" s="1225" t="s">
        <v>2266</v>
      </c>
      <c r="AD97" s="1227">
        <v>1.4345000000000001E-5</v>
      </c>
    </row>
    <row r="98" spans="2:30" s="1159" customFormat="1">
      <c r="B98" s="1159" t="s">
        <v>3921</v>
      </c>
      <c r="C98" s="1159" t="s">
        <v>2192</v>
      </c>
      <c r="D98" s="1225" t="s">
        <v>2192</v>
      </c>
      <c r="E98" s="1226">
        <v>5.4396000000000004</v>
      </c>
      <c r="G98" s="1159" t="s">
        <v>3925</v>
      </c>
      <c r="H98" s="1159" t="s">
        <v>2194</v>
      </c>
      <c r="I98" s="1225" t="s">
        <v>3926</v>
      </c>
      <c r="J98" s="1226">
        <v>250940</v>
      </c>
      <c r="L98" s="1159" t="s">
        <v>3925</v>
      </c>
      <c r="M98" s="1159" t="s">
        <v>2194</v>
      </c>
      <c r="N98" s="1225" t="s">
        <v>3926</v>
      </c>
      <c r="O98" s="1226">
        <v>2012700000</v>
      </c>
      <c r="Q98" s="1159" t="s">
        <v>4387</v>
      </c>
      <c r="R98" s="1159" t="s">
        <v>2467</v>
      </c>
      <c r="S98" s="1225" t="s">
        <v>2467</v>
      </c>
      <c r="T98" s="1227">
        <v>1.9979999999999998E-5</v>
      </c>
      <c r="V98" s="1159" t="s">
        <v>3820</v>
      </c>
      <c r="W98" s="1159" t="s">
        <v>2149</v>
      </c>
      <c r="X98" s="1225" t="s">
        <v>2149</v>
      </c>
      <c r="Y98" s="1227">
        <v>1.7898E-6</v>
      </c>
      <c r="AA98" s="1159" t="s">
        <v>4037</v>
      </c>
      <c r="AB98" s="1159" t="s">
        <v>2679</v>
      </c>
      <c r="AC98" s="1225" t="s">
        <v>4456</v>
      </c>
      <c r="AD98" s="1227">
        <v>1.4282E-5</v>
      </c>
    </row>
    <row r="99" spans="2:30" s="1159" customFormat="1">
      <c r="B99" s="1159" t="s">
        <v>3923</v>
      </c>
      <c r="C99" s="1159" t="s">
        <v>2193</v>
      </c>
      <c r="D99" s="1225" t="s">
        <v>2193</v>
      </c>
      <c r="E99" s="1226">
        <v>34604000</v>
      </c>
      <c r="G99" s="1159" t="s">
        <v>3927</v>
      </c>
      <c r="H99" s="1159" t="s">
        <v>2195</v>
      </c>
      <c r="I99" s="1225" t="s">
        <v>2195</v>
      </c>
      <c r="J99" s="1226">
        <v>13485</v>
      </c>
      <c r="L99" s="1159" t="s">
        <v>3927</v>
      </c>
      <c r="M99" s="1159" t="s">
        <v>2195</v>
      </c>
      <c r="N99" s="1225" t="s">
        <v>2195</v>
      </c>
      <c r="O99" s="1226">
        <v>79485000</v>
      </c>
      <c r="Q99" s="1159" t="s">
        <v>4350</v>
      </c>
      <c r="R99" s="1159" t="s">
        <v>2448</v>
      </c>
      <c r="S99" s="1225" t="s">
        <v>2448</v>
      </c>
      <c r="T99" s="1227">
        <v>1.9576999999999999E-5</v>
      </c>
      <c r="V99" s="1159" t="s">
        <v>4336</v>
      </c>
      <c r="W99" s="1159" t="s">
        <v>2437</v>
      </c>
      <c r="X99" s="1225" t="s">
        <v>2437</v>
      </c>
      <c r="Y99" s="1227">
        <v>1.7269999999999999E-6</v>
      </c>
      <c r="AA99" s="1159" t="s">
        <v>4031</v>
      </c>
      <c r="AB99" s="1159" t="s">
        <v>2267</v>
      </c>
      <c r="AC99" s="1225" t="s">
        <v>2267</v>
      </c>
      <c r="AD99" s="1227">
        <v>1.3906E-5</v>
      </c>
    </row>
    <row r="100" spans="2:30" s="1159" customFormat="1">
      <c r="B100" s="1159" t="s">
        <v>3923</v>
      </c>
      <c r="C100" s="1159" t="s">
        <v>2193</v>
      </c>
      <c r="D100" s="1225" t="s">
        <v>2193</v>
      </c>
      <c r="E100" s="1226">
        <v>34604000</v>
      </c>
      <c r="G100" s="1159" t="s">
        <v>3928</v>
      </c>
      <c r="H100" s="1159" t="s">
        <v>2196</v>
      </c>
      <c r="I100" s="1225" t="s">
        <v>2196</v>
      </c>
      <c r="J100" s="1226">
        <v>512.96</v>
      </c>
      <c r="L100" s="1159" t="s">
        <v>3928</v>
      </c>
      <c r="M100" s="1159" t="s">
        <v>2196</v>
      </c>
      <c r="N100" s="1225" t="s">
        <v>2196</v>
      </c>
      <c r="O100" s="1226">
        <v>103430</v>
      </c>
      <c r="Q100" s="1159" t="s">
        <v>4293</v>
      </c>
      <c r="R100" s="1159" t="s">
        <v>2414</v>
      </c>
      <c r="S100" s="1225" t="s">
        <v>2414</v>
      </c>
      <c r="T100" s="1227">
        <v>1.8719000000000002E-5</v>
      </c>
      <c r="V100" s="1159" t="s">
        <v>4319</v>
      </c>
      <c r="W100" s="1159" t="s">
        <v>2746</v>
      </c>
      <c r="X100" s="1225" t="s">
        <v>4470</v>
      </c>
      <c r="Y100" s="1227">
        <v>1.6914E-6</v>
      </c>
      <c r="AA100" s="1159" t="s">
        <v>3605</v>
      </c>
      <c r="AB100" s="1159" t="s">
        <v>2089</v>
      </c>
      <c r="AC100" s="1225" t="s">
        <v>4452</v>
      </c>
      <c r="AD100" s="1227">
        <v>1.3686000000000001E-5</v>
      </c>
    </row>
    <row r="101" spans="2:30" s="1159" customFormat="1">
      <c r="B101" s="1159" t="s">
        <v>3925</v>
      </c>
      <c r="C101" s="1159" t="s">
        <v>2194</v>
      </c>
      <c r="D101" s="1225" t="s">
        <v>3926</v>
      </c>
      <c r="E101" s="1226">
        <v>32639000</v>
      </c>
      <c r="G101" s="1159" t="s">
        <v>3929</v>
      </c>
      <c r="H101" s="1159" t="s">
        <v>2197</v>
      </c>
      <c r="I101" s="1225" t="s">
        <v>2197</v>
      </c>
      <c r="J101" s="1226">
        <v>19340</v>
      </c>
      <c r="L101" s="1159" t="s">
        <v>3929</v>
      </c>
      <c r="M101" s="1159" t="s">
        <v>2197</v>
      </c>
      <c r="N101" s="1225" t="s">
        <v>2197</v>
      </c>
      <c r="O101" s="1226">
        <v>50934000</v>
      </c>
      <c r="Q101" s="1159" t="s">
        <v>4298</v>
      </c>
      <c r="R101" s="1159" t="s">
        <v>2417</v>
      </c>
      <c r="S101" s="1225" t="s">
        <v>2417</v>
      </c>
      <c r="T101" s="1227">
        <v>1.8062000000000001E-5</v>
      </c>
      <c r="V101" s="1159" t="s">
        <v>4373</v>
      </c>
      <c r="W101" s="1159" t="s">
        <v>2761</v>
      </c>
      <c r="X101" s="1225" t="s">
        <v>2761</v>
      </c>
      <c r="Y101" s="1227">
        <v>1.652E-6</v>
      </c>
      <c r="AA101" s="1159" t="s">
        <v>4293</v>
      </c>
      <c r="AB101" s="1159" t="s">
        <v>2414</v>
      </c>
      <c r="AC101" s="1225" t="s">
        <v>2414</v>
      </c>
      <c r="AD101" s="1227">
        <v>1.3152E-5</v>
      </c>
    </row>
    <row r="102" spans="2:30" s="1159" customFormat="1">
      <c r="B102" s="1159" t="s">
        <v>3927</v>
      </c>
      <c r="C102" s="1159" t="s">
        <v>2195</v>
      </c>
      <c r="D102" s="1225" t="s">
        <v>2195</v>
      </c>
      <c r="E102" s="1226">
        <v>4244100</v>
      </c>
      <c r="G102" s="1159" t="s">
        <v>3929</v>
      </c>
      <c r="H102" s="1159" t="s">
        <v>2197</v>
      </c>
      <c r="I102" s="1225" t="s">
        <v>2197</v>
      </c>
      <c r="J102" s="1226">
        <v>19340</v>
      </c>
      <c r="L102" s="1159" t="s">
        <v>3929</v>
      </c>
      <c r="M102" s="1159" t="s">
        <v>2197</v>
      </c>
      <c r="N102" s="1225" t="s">
        <v>2197</v>
      </c>
      <c r="O102" s="1226">
        <v>50934000</v>
      </c>
      <c r="Q102" s="1159" t="s">
        <v>3989</v>
      </c>
      <c r="R102" s="1159" t="s">
        <v>2242</v>
      </c>
      <c r="S102" s="1225" t="s">
        <v>2242</v>
      </c>
      <c r="T102" s="1227">
        <v>1.7482999999999998E-5</v>
      </c>
      <c r="V102" s="1159" t="s">
        <v>4342</v>
      </c>
      <c r="W102" s="1159" t="s">
        <v>2440</v>
      </c>
      <c r="X102" s="1225" t="s">
        <v>2440</v>
      </c>
      <c r="Y102" s="1227">
        <v>1.6423999999999999E-6</v>
      </c>
      <c r="AA102" s="1159" t="s">
        <v>4181</v>
      </c>
      <c r="AB102" s="1159" t="s">
        <v>2346</v>
      </c>
      <c r="AC102" s="1225" t="s">
        <v>2346</v>
      </c>
      <c r="AD102" s="1227">
        <v>1.2571E-5</v>
      </c>
    </row>
    <row r="103" spans="2:30" s="1159" customFormat="1">
      <c r="B103" s="1159" t="s">
        <v>3928</v>
      </c>
      <c r="C103" s="1159" t="s">
        <v>2196</v>
      </c>
      <c r="D103" s="1225" t="s">
        <v>2196</v>
      </c>
      <c r="E103" s="1226">
        <v>5832.8</v>
      </c>
      <c r="G103" s="1159" t="s">
        <v>3932</v>
      </c>
      <c r="H103" s="1159" t="s">
        <v>2199</v>
      </c>
      <c r="I103" s="1225" t="s">
        <v>2199</v>
      </c>
      <c r="J103" s="1226">
        <v>2446.6999999999998</v>
      </c>
      <c r="L103" s="1159" t="s">
        <v>3932</v>
      </c>
      <c r="M103" s="1159" t="s">
        <v>2199</v>
      </c>
      <c r="N103" s="1225" t="s">
        <v>2199</v>
      </c>
      <c r="O103" s="1226">
        <v>116880</v>
      </c>
      <c r="Q103" s="1159" t="s">
        <v>4374</v>
      </c>
      <c r="R103" s="1159" t="s">
        <v>2461</v>
      </c>
      <c r="S103" s="1225" t="s">
        <v>2461</v>
      </c>
      <c r="T103" s="1227">
        <v>1.7433000000000001E-5</v>
      </c>
      <c r="V103" s="1159" t="s">
        <v>4293</v>
      </c>
      <c r="W103" s="1159" t="s">
        <v>2414</v>
      </c>
      <c r="X103" s="1225" t="s">
        <v>2414</v>
      </c>
      <c r="Y103" s="1227">
        <v>1.4982999999999999E-6</v>
      </c>
      <c r="AA103" s="1159" t="s">
        <v>3792</v>
      </c>
      <c r="AB103" s="1159" t="s">
        <v>2133</v>
      </c>
      <c r="AC103" s="1225" t="s">
        <v>2133</v>
      </c>
      <c r="AD103" s="1227">
        <v>1.2493999999999999E-5</v>
      </c>
    </row>
    <row r="104" spans="2:30" s="1159" customFormat="1">
      <c r="B104" s="1159" t="s">
        <v>3929</v>
      </c>
      <c r="C104" s="1159" t="s">
        <v>2197</v>
      </c>
      <c r="D104" s="1225" t="s">
        <v>2197</v>
      </c>
      <c r="E104" s="1226">
        <v>1279600</v>
      </c>
      <c r="G104" s="1159" t="s">
        <v>3933</v>
      </c>
      <c r="H104" s="1159" t="s">
        <v>2200</v>
      </c>
      <c r="I104" s="1225" t="s">
        <v>2200</v>
      </c>
      <c r="J104" s="1226">
        <v>3005.4</v>
      </c>
      <c r="L104" s="1159" t="s">
        <v>3933</v>
      </c>
      <c r="M104" s="1159" t="s">
        <v>2200</v>
      </c>
      <c r="N104" s="1225" t="s">
        <v>2200</v>
      </c>
      <c r="O104" s="1226">
        <v>100200</v>
      </c>
      <c r="Q104" s="1159" t="s">
        <v>4174</v>
      </c>
      <c r="R104" s="1159" t="s">
        <v>2344</v>
      </c>
      <c r="S104" s="1225" t="s">
        <v>2344</v>
      </c>
      <c r="T104" s="1227">
        <v>1.6586999999999999E-5</v>
      </c>
      <c r="V104" s="1159" t="s">
        <v>3785</v>
      </c>
      <c r="W104" s="1159" t="s">
        <v>2128</v>
      </c>
      <c r="X104" s="1225" t="s">
        <v>2128</v>
      </c>
      <c r="Y104" s="1227">
        <v>1.4539E-6</v>
      </c>
      <c r="AA104" s="1159" t="s">
        <v>4009</v>
      </c>
      <c r="AB104" s="1159" t="s">
        <v>2255</v>
      </c>
      <c r="AC104" s="1225" t="s">
        <v>2255</v>
      </c>
      <c r="AD104" s="1227">
        <v>1.1602E-5</v>
      </c>
    </row>
    <row r="105" spans="2:30" s="1159" customFormat="1">
      <c r="B105" s="1159" t="s">
        <v>3929</v>
      </c>
      <c r="C105" s="1159" t="s">
        <v>2197</v>
      </c>
      <c r="D105" s="1225" t="s">
        <v>2197</v>
      </c>
      <c r="E105" s="1226">
        <v>1279600</v>
      </c>
      <c r="G105" s="1159" t="s">
        <v>3934</v>
      </c>
      <c r="H105" s="1159" t="s">
        <v>2201</v>
      </c>
      <c r="I105" s="1225" t="s">
        <v>2201</v>
      </c>
      <c r="J105" s="1226">
        <v>42.506999999999998</v>
      </c>
      <c r="L105" s="1159" t="s">
        <v>3934</v>
      </c>
      <c r="M105" s="1159" t="s">
        <v>2201</v>
      </c>
      <c r="N105" s="1225" t="s">
        <v>2201</v>
      </c>
      <c r="O105" s="1226">
        <v>181.12</v>
      </c>
      <c r="Q105" s="1159" t="s">
        <v>4013</v>
      </c>
      <c r="R105" s="1159" t="s">
        <v>2667</v>
      </c>
      <c r="S105" s="1225" t="s">
        <v>4468</v>
      </c>
      <c r="T105" s="1227">
        <v>1.6123000000000001E-5</v>
      </c>
      <c r="V105" s="1159" t="s">
        <v>4038</v>
      </c>
      <c r="W105" s="1159" t="s">
        <v>2269</v>
      </c>
      <c r="X105" s="1225" t="s">
        <v>2269</v>
      </c>
      <c r="Y105" s="1227">
        <v>1.3986E-6</v>
      </c>
      <c r="AA105" s="1159" t="s">
        <v>4068</v>
      </c>
      <c r="AB105" s="1159" t="s">
        <v>2157</v>
      </c>
      <c r="AC105" s="1225" t="s">
        <v>2157</v>
      </c>
      <c r="AD105" s="1227">
        <v>1.1260000000000001E-5</v>
      </c>
    </row>
    <row r="106" spans="2:30" s="1159" customFormat="1">
      <c r="B106" s="1159" t="s">
        <v>3932</v>
      </c>
      <c r="C106" s="1159" t="s">
        <v>2199</v>
      </c>
      <c r="D106" s="1225" t="s">
        <v>2199</v>
      </c>
      <c r="E106" s="1226">
        <v>1900.5</v>
      </c>
      <c r="G106" s="1159" t="s">
        <v>3912</v>
      </c>
      <c r="H106" s="1159" t="s">
        <v>2202</v>
      </c>
      <c r="I106" s="1225" t="s">
        <v>4459</v>
      </c>
      <c r="J106" s="1226">
        <v>14329</v>
      </c>
      <c r="L106" s="1159" t="s">
        <v>3937</v>
      </c>
      <c r="M106" s="1159" t="s">
        <v>2204</v>
      </c>
      <c r="N106" s="1225" t="s">
        <v>2204</v>
      </c>
      <c r="O106" s="1226">
        <v>1993500000</v>
      </c>
      <c r="Q106" s="1159" t="s">
        <v>4135</v>
      </c>
      <c r="R106" s="1159" t="s">
        <v>2318</v>
      </c>
      <c r="S106" s="1225" t="s">
        <v>2318</v>
      </c>
      <c r="T106" s="1227">
        <v>1.5773E-5</v>
      </c>
      <c r="V106" s="1159" t="s">
        <v>4300</v>
      </c>
      <c r="W106" s="1159" t="s">
        <v>2418</v>
      </c>
      <c r="X106" s="1225" t="s">
        <v>2418</v>
      </c>
      <c r="Y106" s="1227">
        <v>1.3894E-6</v>
      </c>
      <c r="AA106" s="1159" t="s">
        <v>4045</v>
      </c>
      <c r="AB106" s="1159" t="s">
        <v>2682</v>
      </c>
      <c r="AC106" s="1225" t="s">
        <v>4474</v>
      </c>
      <c r="AD106" s="1227">
        <v>1.1236000000000001E-5</v>
      </c>
    </row>
    <row r="107" spans="2:30" s="1159" customFormat="1">
      <c r="B107" s="1159" t="s">
        <v>3933</v>
      </c>
      <c r="C107" s="1159" t="s">
        <v>2200</v>
      </c>
      <c r="D107" s="1225" t="s">
        <v>2200</v>
      </c>
      <c r="E107" s="1226">
        <v>8232.5</v>
      </c>
      <c r="G107" s="1159" t="s">
        <v>3937</v>
      </c>
      <c r="H107" s="1159" t="s">
        <v>2204</v>
      </c>
      <c r="I107" s="1225" t="s">
        <v>2204</v>
      </c>
      <c r="J107" s="1226">
        <v>246660</v>
      </c>
      <c r="L107" s="1159" t="s">
        <v>3938</v>
      </c>
      <c r="M107" s="1159" t="s">
        <v>2205</v>
      </c>
      <c r="N107" s="1225" t="s">
        <v>4462</v>
      </c>
      <c r="O107" s="1226">
        <v>966.34</v>
      </c>
      <c r="Q107" s="1159" t="s">
        <v>4306</v>
      </c>
      <c r="R107" s="1159" t="s">
        <v>2423</v>
      </c>
      <c r="S107" s="1225" t="s">
        <v>2423</v>
      </c>
      <c r="T107" s="1227">
        <v>1.4364E-5</v>
      </c>
      <c r="V107" s="1159" t="s">
        <v>4030</v>
      </c>
      <c r="W107" s="1159" t="s">
        <v>2266</v>
      </c>
      <c r="X107" s="1225" t="s">
        <v>2266</v>
      </c>
      <c r="Y107" s="1227">
        <v>1.3778E-6</v>
      </c>
      <c r="AA107" s="1159" t="s">
        <v>4028</v>
      </c>
      <c r="AB107" s="1159" t="s">
        <v>2264</v>
      </c>
      <c r="AC107" s="1225" t="s">
        <v>2264</v>
      </c>
      <c r="AD107" s="1227">
        <v>1.0584999999999999E-5</v>
      </c>
    </row>
    <row r="108" spans="2:30" s="1159" customFormat="1">
      <c r="B108" s="1159" t="s">
        <v>3934</v>
      </c>
      <c r="C108" s="1159" t="s">
        <v>2201</v>
      </c>
      <c r="D108" s="1225" t="s">
        <v>2201</v>
      </c>
      <c r="E108" s="1226">
        <v>40.371000000000002</v>
      </c>
      <c r="G108" s="1159" t="s">
        <v>3938</v>
      </c>
      <c r="H108" s="1159" t="s">
        <v>2205</v>
      </c>
      <c r="I108" s="1225" t="s">
        <v>4462</v>
      </c>
      <c r="J108" s="1226">
        <v>34.655000000000001</v>
      </c>
      <c r="L108" s="1159" t="s">
        <v>3939</v>
      </c>
      <c r="M108" s="1159" t="s">
        <v>2206</v>
      </c>
      <c r="N108" s="1225" t="s">
        <v>2206</v>
      </c>
      <c r="O108" s="1226">
        <v>50050</v>
      </c>
      <c r="Q108" s="1159" t="s">
        <v>4192</v>
      </c>
      <c r="R108" s="1159" t="s">
        <v>2353</v>
      </c>
      <c r="S108" s="1225" t="s">
        <v>2353</v>
      </c>
      <c r="T108" s="1227">
        <v>1.3531E-5</v>
      </c>
      <c r="V108" s="1159" t="s">
        <v>3877</v>
      </c>
      <c r="W108" s="1159" t="s">
        <v>2175</v>
      </c>
      <c r="X108" s="1225" t="s">
        <v>2175</v>
      </c>
      <c r="Y108" s="1227">
        <v>1.1786E-6</v>
      </c>
      <c r="AA108" s="1159" t="s">
        <v>4259</v>
      </c>
      <c r="AB108" s="1159" t="s">
        <v>2395</v>
      </c>
      <c r="AC108" s="1225" t="s">
        <v>2395</v>
      </c>
      <c r="AD108" s="1227">
        <v>1.0332999999999999E-5</v>
      </c>
    </row>
    <row r="109" spans="2:30" s="1159" customFormat="1">
      <c r="B109" s="1159" t="s">
        <v>3937</v>
      </c>
      <c r="C109" s="1159" t="s">
        <v>2204</v>
      </c>
      <c r="D109" s="1225" t="s">
        <v>2204</v>
      </c>
      <c r="E109" s="1226">
        <v>28208000</v>
      </c>
      <c r="G109" s="1159" t="s">
        <v>3939</v>
      </c>
      <c r="H109" s="1159" t="s">
        <v>2206</v>
      </c>
      <c r="I109" s="1225" t="s">
        <v>2206</v>
      </c>
      <c r="J109" s="1226">
        <v>1461.5</v>
      </c>
      <c r="L109" s="1159" t="s">
        <v>3940</v>
      </c>
      <c r="M109" s="1159" t="s">
        <v>2207</v>
      </c>
      <c r="N109" s="1225" t="s">
        <v>2207</v>
      </c>
      <c r="O109" s="1226">
        <v>141160</v>
      </c>
      <c r="Q109" s="1159" t="s">
        <v>3976</v>
      </c>
      <c r="R109" s="1159" t="s">
        <v>2231</v>
      </c>
      <c r="S109" s="1225" t="s">
        <v>2231</v>
      </c>
      <c r="T109" s="1227">
        <v>1.3433E-5</v>
      </c>
      <c r="V109" s="1159" t="s">
        <v>4068</v>
      </c>
      <c r="W109" s="1159" t="s">
        <v>2157</v>
      </c>
      <c r="X109" s="1225" t="s">
        <v>2157</v>
      </c>
      <c r="Y109" s="1227">
        <v>1.1753E-6</v>
      </c>
      <c r="AA109" s="1159" t="s">
        <v>4000</v>
      </c>
      <c r="AB109" s="1159" t="s">
        <v>2663</v>
      </c>
      <c r="AC109" s="1225" t="s">
        <v>2663</v>
      </c>
      <c r="AD109" s="1227">
        <v>1.0248000000000001E-5</v>
      </c>
    </row>
    <row r="110" spans="2:30" s="1159" customFormat="1">
      <c r="B110" s="1159" t="s">
        <v>3938</v>
      </c>
      <c r="C110" s="1159" t="s">
        <v>2205</v>
      </c>
      <c r="D110" s="1225" t="s">
        <v>4462</v>
      </c>
      <c r="E110" s="1226">
        <v>28.202000000000002</v>
      </c>
      <c r="G110" s="1159" t="s">
        <v>3940</v>
      </c>
      <c r="H110" s="1159" t="s">
        <v>2207</v>
      </c>
      <c r="I110" s="1225" t="s">
        <v>2207</v>
      </c>
      <c r="J110" s="1226">
        <v>396.65</v>
      </c>
      <c r="L110" s="1159" t="s">
        <v>3941</v>
      </c>
      <c r="M110" s="1159" t="s">
        <v>2208</v>
      </c>
      <c r="N110" s="1225" t="s">
        <v>2208</v>
      </c>
      <c r="O110" s="1226">
        <v>32600</v>
      </c>
      <c r="Q110" s="1159" t="s">
        <v>4009</v>
      </c>
      <c r="R110" s="1159" t="s">
        <v>2255</v>
      </c>
      <c r="S110" s="1225" t="s">
        <v>2255</v>
      </c>
      <c r="T110" s="1227">
        <v>1.3145999999999999E-5</v>
      </c>
      <c r="V110" s="1159" t="s">
        <v>4188</v>
      </c>
      <c r="W110" s="1159" t="s">
        <v>2350</v>
      </c>
      <c r="X110" s="1225" t="s">
        <v>2350</v>
      </c>
      <c r="Y110" s="1227">
        <v>1.1378999999999999E-6</v>
      </c>
      <c r="AA110" s="1159" t="s">
        <v>4309</v>
      </c>
      <c r="AB110" s="1159" t="s">
        <v>2426</v>
      </c>
      <c r="AC110" s="1225" t="s">
        <v>2426</v>
      </c>
      <c r="AD110" s="1227">
        <v>1.0225E-5</v>
      </c>
    </row>
    <row r="111" spans="2:30" s="1159" customFormat="1">
      <c r="B111" s="1159" t="s">
        <v>3939</v>
      </c>
      <c r="C111" s="1159" t="s">
        <v>2206</v>
      </c>
      <c r="D111" s="1225" t="s">
        <v>2206</v>
      </c>
      <c r="E111" s="1226">
        <v>1194.0999999999999</v>
      </c>
      <c r="G111" s="1159" t="s">
        <v>3941</v>
      </c>
      <c r="H111" s="1159" t="s">
        <v>2208</v>
      </c>
      <c r="I111" s="1225" t="s">
        <v>2208</v>
      </c>
      <c r="J111" s="1226">
        <v>399.77</v>
      </c>
      <c r="L111" s="1159" t="s">
        <v>3943</v>
      </c>
      <c r="M111" s="1159" t="s">
        <v>2209</v>
      </c>
      <c r="N111" s="1225" t="s">
        <v>2209</v>
      </c>
      <c r="O111" s="1226">
        <v>21778</v>
      </c>
      <c r="Q111" s="1159" t="s">
        <v>4407</v>
      </c>
      <c r="R111" s="1159" t="s">
        <v>2474</v>
      </c>
      <c r="S111" s="1225" t="s">
        <v>2474</v>
      </c>
      <c r="T111" s="1227">
        <v>1.2872E-5</v>
      </c>
      <c r="V111" s="1159" t="s">
        <v>3856</v>
      </c>
      <c r="W111" s="1159" t="s">
        <v>2162</v>
      </c>
      <c r="X111" s="1225" t="s">
        <v>2162</v>
      </c>
      <c r="Y111" s="1227">
        <v>1.0989E-6</v>
      </c>
      <c r="AA111" s="1159" t="s">
        <v>4350</v>
      </c>
      <c r="AB111" s="1159" t="s">
        <v>2448</v>
      </c>
      <c r="AC111" s="1225" t="s">
        <v>2448</v>
      </c>
      <c r="AD111" s="1227">
        <v>9.7119999999999995E-6</v>
      </c>
    </row>
    <row r="112" spans="2:30" s="1159" customFormat="1">
      <c r="B112" s="1159" t="s">
        <v>3940</v>
      </c>
      <c r="C112" s="1159" t="s">
        <v>2207</v>
      </c>
      <c r="D112" s="1225" t="s">
        <v>2207</v>
      </c>
      <c r="E112" s="1226">
        <v>3128.7</v>
      </c>
      <c r="G112" s="1159" t="s">
        <v>3943</v>
      </c>
      <c r="H112" s="1159" t="s">
        <v>2209</v>
      </c>
      <c r="I112" s="1225" t="s">
        <v>2209</v>
      </c>
      <c r="J112" s="1226">
        <v>112.74</v>
      </c>
      <c r="L112" s="1159" t="s">
        <v>3944</v>
      </c>
      <c r="M112" s="1159" t="s">
        <v>2210</v>
      </c>
      <c r="N112" s="1225" t="s">
        <v>2210</v>
      </c>
      <c r="O112" s="1226">
        <v>29186000</v>
      </c>
      <c r="Q112" s="1159" t="s">
        <v>4344</v>
      </c>
      <c r="R112" s="1159" t="s">
        <v>2442</v>
      </c>
      <c r="S112" s="1225" t="s">
        <v>2442</v>
      </c>
      <c r="T112" s="1227">
        <v>1.2843999999999999E-5</v>
      </c>
      <c r="V112" s="1159" t="s">
        <v>3486</v>
      </c>
      <c r="W112" s="1159" t="s">
        <v>2079</v>
      </c>
      <c r="X112" s="1225" t="s">
        <v>4448</v>
      </c>
      <c r="Y112" s="1227">
        <v>1.0439000000000001E-6</v>
      </c>
      <c r="AA112" s="1159" t="s">
        <v>4258</v>
      </c>
      <c r="AB112" s="1159" t="s">
        <v>2394</v>
      </c>
      <c r="AC112" s="1225" t="s">
        <v>2394</v>
      </c>
      <c r="AD112" s="1227">
        <v>9.4914000000000003E-6</v>
      </c>
    </row>
    <row r="113" spans="2:30" s="1159" customFormat="1">
      <c r="B113" s="1159" t="s">
        <v>3941</v>
      </c>
      <c r="C113" s="1159" t="s">
        <v>2208</v>
      </c>
      <c r="D113" s="1225" t="s">
        <v>2208</v>
      </c>
      <c r="E113" s="1226">
        <v>1228.7</v>
      </c>
      <c r="G113" s="1159" t="s">
        <v>3944</v>
      </c>
      <c r="H113" s="1159" t="s">
        <v>2210</v>
      </c>
      <c r="I113" s="1225" t="s">
        <v>2210</v>
      </c>
      <c r="J113" s="1226">
        <v>251360</v>
      </c>
      <c r="L113" s="1159" t="s">
        <v>3946</v>
      </c>
      <c r="M113" s="1159" t="s">
        <v>2212</v>
      </c>
      <c r="N113" s="1225" t="s">
        <v>2212</v>
      </c>
      <c r="O113" s="1226">
        <v>38.384</v>
      </c>
      <c r="Q113" s="1159" t="s">
        <v>3792</v>
      </c>
      <c r="R113" s="1159" t="s">
        <v>2133</v>
      </c>
      <c r="S113" s="1225" t="s">
        <v>2133</v>
      </c>
      <c r="T113" s="1227">
        <v>1.2709E-5</v>
      </c>
      <c r="V113" s="1159" t="s">
        <v>3760</v>
      </c>
      <c r="W113" s="1159" t="s">
        <v>2118</v>
      </c>
      <c r="X113" s="1225" t="s">
        <v>2118</v>
      </c>
      <c r="Y113" s="1227">
        <v>1.0372E-6</v>
      </c>
      <c r="AA113" s="1159" t="s">
        <v>4035</v>
      </c>
      <c r="AB113" s="1159" t="s">
        <v>2677</v>
      </c>
      <c r="AC113" s="1225" t="s">
        <v>4463</v>
      </c>
      <c r="AD113" s="1227">
        <v>9.4088000000000004E-6</v>
      </c>
    </row>
    <row r="114" spans="2:30" s="1159" customFormat="1">
      <c r="B114" s="1159" t="s">
        <v>3943</v>
      </c>
      <c r="C114" s="1159" t="s">
        <v>2209</v>
      </c>
      <c r="D114" s="1225" t="s">
        <v>2209</v>
      </c>
      <c r="E114" s="1226">
        <v>305.14</v>
      </c>
      <c r="G114" s="1159" t="s">
        <v>3946</v>
      </c>
      <c r="H114" s="1159" t="s">
        <v>2212</v>
      </c>
      <c r="I114" s="1225" t="s">
        <v>2212</v>
      </c>
      <c r="J114" s="1226">
        <v>1.1503000000000001</v>
      </c>
      <c r="L114" s="1159" t="s">
        <v>3947</v>
      </c>
      <c r="M114" s="1159" t="s">
        <v>2213</v>
      </c>
      <c r="N114" s="1225" t="s">
        <v>2213</v>
      </c>
      <c r="O114" s="1226">
        <v>34816</v>
      </c>
      <c r="Q114" s="1159" t="s">
        <v>4014</v>
      </c>
      <c r="R114" s="1159" t="s">
        <v>2257</v>
      </c>
      <c r="S114" s="1225" t="s">
        <v>2257</v>
      </c>
      <c r="T114" s="1227">
        <v>1.2264E-5</v>
      </c>
      <c r="V114" s="1159" t="s">
        <v>4129</v>
      </c>
      <c r="W114" s="1159" t="s">
        <v>2312</v>
      </c>
      <c r="X114" s="1225" t="s">
        <v>2312</v>
      </c>
      <c r="Y114" s="1227">
        <v>9.9274999999999994E-7</v>
      </c>
      <c r="AA114" s="1159" t="s">
        <v>4410</v>
      </c>
      <c r="AB114" s="1159" t="s">
        <v>2477</v>
      </c>
      <c r="AC114" s="1225" t="s">
        <v>2477</v>
      </c>
      <c r="AD114" s="1227">
        <v>9.3170999999999993E-6</v>
      </c>
    </row>
    <row r="115" spans="2:30" s="1159" customFormat="1">
      <c r="B115" s="1159" t="s">
        <v>3944</v>
      </c>
      <c r="C115" s="1159" t="s">
        <v>2210</v>
      </c>
      <c r="D115" s="1225" t="s">
        <v>2210</v>
      </c>
      <c r="E115" s="1226">
        <v>522710</v>
      </c>
      <c r="G115" s="1159" t="s">
        <v>3947</v>
      </c>
      <c r="H115" s="1159" t="s">
        <v>2213</v>
      </c>
      <c r="I115" s="1225" t="s">
        <v>2213</v>
      </c>
      <c r="J115" s="1226">
        <v>984.13</v>
      </c>
      <c r="L115" s="1159" t="s">
        <v>3948</v>
      </c>
      <c r="M115" s="1159" t="s">
        <v>2214</v>
      </c>
      <c r="N115" s="1225" t="s">
        <v>2214</v>
      </c>
      <c r="O115" s="1226">
        <v>110480</v>
      </c>
      <c r="Q115" s="1159" t="s">
        <v>4122</v>
      </c>
      <c r="R115" s="1159" t="s">
        <v>2306</v>
      </c>
      <c r="S115" s="1225" t="s">
        <v>2306</v>
      </c>
      <c r="T115" s="1227">
        <v>1.2106000000000001E-5</v>
      </c>
      <c r="V115" s="1159" t="s">
        <v>3778</v>
      </c>
      <c r="W115" s="1159" t="s">
        <v>2730</v>
      </c>
      <c r="X115" s="1225" t="s">
        <v>4471</v>
      </c>
      <c r="Y115" s="1227">
        <v>9.7620999999999993E-7</v>
      </c>
      <c r="AA115" s="1159" t="s">
        <v>4326</v>
      </c>
      <c r="AB115" s="1159" t="s">
        <v>2749</v>
      </c>
      <c r="AC115" s="1225" t="s">
        <v>2749</v>
      </c>
      <c r="AD115" s="1227">
        <v>8.4885000000000001E-6</v>
      </c>
    </row>
    <row r="116" spans="2:30" s="1159" customFormat="1">
      <c r="B116" s="1159" t="s">
        <v>3946</v>
      </c>
      <c r="C116" s="1159" t="s">
        <v>2212</v>
      </c>
      <c r="D116" s="1225" t="s">
        <v>2212</v>
      </c>
      <c r="E116" s="1226">
        <v>2.9982000000000002</v>
      </c>
      <c r="G116" s="1159" t="s">
        <v>3948</v>
      </c>
      <c r="H116" s="1159" t="s">
        <v>2214</v>
      </c>
      <c r="I116" s="1225" t="s">
        <v>2214</v>
      </c>
      <c r="J116" s="1226">
        <v>164.4</v>
      </c>
      <c r="L116" s="1159" t="s">
        <v>3951</v>
      </c>
      <c r="M116" s="1159" t="s">
        <v>2215</v>
      </c>
      <c r="N116" s="1225" t="s">
        <v>4475</v>
      </c>
      <c r="O116" s="1226">
        <v>410290</v>
      </c>
      <c r="Q116" s="1159" t="s">
        <v>4302</v>
      </c>
      <c r="R116" s="1159" t="s">
        <v>2419</v>
      </c>
      <c r="S116" s="1225" t="s">
        <v>2419</v>
      </c>
      <c r="T116" s="1227">
        <v>1.1788E-5</v>
      </c>
      <c r="V116" s="1159" t="s">
        <v>3822</v>
      </c>
      <c r="W116" s="1159" t="s">
        <v>2151</v>
      </c>
      <c r="X116" s="1225" t="s">
        <v>2151</v>
      </c>
      <c r="Y116" s="1227">
        <v>9.4440999999999997E-7</v>
      </c>
      <c r="AA116" s="1159" t="s">
        <v>4286</v>
      </c>
      <c r="AB116" s="1159" t="s">
        <v>2410</v>
      </c>
      <c r="AC116" s="1225" t="s">
        <v>2410</v>
      </c>
      <c r="AD116" s="1227">
        <v>7.8581000000000002E-6</v>
      </c>
    </row>
    <row r="117" spans="2:30" s="1159" customFormat="1">
      <c r="B117" s="1159" t="s">
        <v>3947</v>
      </c>
      <c r="C117" s="1159" t="s">
        <v>2213</v>
      </c>
      <c r="D117" s="1225" t="s">
        <v>2213</v>
      </c>
      <c r="E117" s="1226">
        <v>2720.7</v>
      </c>
      <c r="G117" s="1159" t="s">
        <v>3951</v>
      </c>
      <c r="H117" s="1159" t="s">
        <v>2215</v>
      </c>
      <c r="I117" s="1225" t="s">
        <v>4475</v>
      </c>
      <c r="J117" s="1226">
        <v>620.1</v>
      </c>
      <c r="L117" s="1159" t="s">
        <v>3952</v>
      </c>
      <c r="M117" s="1159" t="s">
        <v>2216</v>
      </c>
      <c r="N117" s="1225" t="s">
        <v>2216</v>
      </c>
      <c r="O117" s="1226">
        <v>704.69</v>
      </c>
      <c r="Q117" s="1159" t="s">
        <v>3778</v>
      </c>
      <c r="R117" s="1159" t="s">
        <v>2730</v>
      </c>
      <c r="S117" s="1225" t="s">
        <v>4471</v>
      </c>
      <c r="T117" s="1227">
        <v>1.1734E-5</v>
      </c>
      <c r="V117" s="1159" t="s">
        <v>3965</v>
      </c>
      <c r="W117" s="1159" t="s">
        <v>2225</v>
      </c>
      <c r="X117" s="1225" t="s">
        <v>2225</v>
      </c>
      <c r="Y117" s="1227">
        <v>9.3855E-7</v>
      </c>
      <c r="AA117" s="1159" t="s">
        <v>4262</v>
      </c>
      <c r="AB117" s="1159" t="s">
        <v>2736</v>
      </c>
      <c r="AC117" s="1225" t="s">
        <v>4467</v>
      </c>
      <c r="AD117" s="1227">
        <v>7.8404000000000004E-6</v>
      </c>
    </row>
    <row r="118" spans="2:30" s="1159" customFormat="1">
      <c r="B118" s="1159" t="s">
        <v>3948</v>
      </c>
      <c r="C118" s="1159" t="s">
        <v>2214</v>
      </c>
      <c r="D118" s="1225" t="s">
        <v>2214</v>
      </c>
      <c r="E118" s="1226">
        <v>4218</v>
      </c>
      <c r="G118" s="1159" t="s">
        <v>3952</v>
      </c>
      <c r="H118" s="1159" t="s">
        <v>2216</v>
      </c>
      <c r="I118" s="1225" t="s">
        <v>2216</v>
      </c>
      <c r="J118" s="1226">
        <v>36.505000000000003</v>
      </c>
      <c r="L118" s="1159" t="s">
        <v>3953</v>
      </c>
      <c r="M118" s="1159" t="s">
        <v>2652</v>
      </c>
      <c r="N118" s="1225" t="s">
        <v>2652</v>
      </c>
      <c r="O118" s="1226">
        <v>97.832999999999998</v>
      </c>
      <c r="Q118" s="1159" t="s">
        <v>3434</v>
      </c>
      <c r="R118" s="1159" t="s">
        <v>2071</v>
      </c>
      <c r="S118" s="1225" t="s">
        <v>2071</v>
      </c>
      <c r="T118" s="1227">
        <v>1.1712999999999999E-5</v>
      </c>
      <c r="V118" s="1159" t="s">
        <v>3432</v>
      </c>
      <c r="W118" s="1159" t="s">
        <v>2069</v>
      </c>
      <c r="X118" s="1225" t="s">
        <v>2069</v>
      </c>
      <c r="Y118" s="1227">
        <v>9.2712999999999996E-7</v>
      </c>
      <c r="AA118" s="1159" t="s">
        <v>3923</v>
      </c>
      <c r="AB118" s="1159" t="s">
        <v>2193</v>
      </c>
      <c r="AC118" s="1225" t="s">
        <v>2193</v>
      </c>
      <c r="AD118" s="1227">
        <v>7.6811E-6</v>
      </c>
    </row>
    <row r="119" spans="2:30" s="1159" customFormat="1">
      <c r="B119" s="1159" t="s">
        <v>3951</v>
      </c>
      <c r="C119" s="1159" t="s">
        <v>2215</v>
      </c>
      <c r="D119" s="1225" t="s">
        <v>4475</v>
      </c>
      <c r="E119" s="1226">
        <v>9474.2999999999993</v>
      </c>
      <c r="G119" s="1159" t="s">
        <v>3953</v>
      </c>
      <c r="H119" s="1159" t="s">
        <v>2652</v>
      </c>
      <c r="I119" s="1225" t="s">
        <v>2652</v>
      </c>
      <c r="J119" s="1226">
        <v>14.535</v>
      </c>
      <c r="L119" s="1159" t="s">
        <v>3949</v>
      </c>
      <c r="M119" s="1159" t="s">
        <v>2217</v>
      </c>
      <c r="N119" s="1225" t="s">
        <v>2217</v>
      </c>
      <c r="O119" s="1226">
        <v>167690</v>
      </c>
      <c r="Q119" s="1159" t="s">
        <v>4157</v>
      </c>
      <c r="R119" s="1159" t="s">
        <v>2331</v>
      </c>
      <c r="S119" s="1225" t="s">
        <v>2331</v>
      </c>
      <c r="T119" s="1227">
        <v>1.1688000000000001E-5</v>
      </c>
      <c r="V119" s="1159" t="s">
        <v>3932</v>
      </c>
      <c r="W119" s="1159" t="s">
        <v>2199</v>
      </c>
      <c r="X119" s="1225" t="s">
        <v>2199</v>
      </c>
      <c r="Y119" s="1227">
        <v>9.0561000000000002E-7</v>
      </c>
      <c r="AA119" s="1159" t="s">
        <v>3923</v>
      </c>
      <c r="AB119" s="1159" t="s">
        <v>2193</v>
      </c>
      <c r="AC119" s="1225" t="s">
        <v>2193</v>
      </c>
      <c r="AD119" s="1227">
        <v>7.6811E-6</v>
      </c>
    </row>
    <row r="120" spans="2:30" s="1159" customFormat="1">
      <c r="B120" s="1159" t="s">
        <v>3952</v>
      </c>
      <c r="C120" s="1159" t="s">
        <v>2216</v>
      </c>
      <c r="D120" s="1225" t="s">
        <v>2216</v>
      </c>
      <c r="E120" s="1226">
        <v>43.261000000000003</v>
      </c>
      <c r="G120" s="1159" t="s">
        <v>3949</v>
      </c>
      <c r="H120" s="1159" t="s">
        <v>2217</v>
      </c>
      <c r="I120" s="1225" t="s">
        <v>2217</v>
      </c>
      <c r="J120" s="1226">
        <v>3237.8</v>
      </c>
      <c r="L120" s="1159" t="s">
        <v>3771</v>
      </c>
      <c r="M120" s="1159" t="s">
        <v>2218</v>
      </c>
      <c r="N120" s="1225" t="s">
        <v>2218</v>
      </c>
      <c r="O120" s="1226">
        <v>697150</v>
      </c>
      <c r="Q120" s="1159" t="s">
        <v>3856</v>
      </c>
      <c r="R120" s="1159" t="s">
        <v>2162</v>
      </c>
      <c r="S120" s="1225" t="s">
        <v>2162</v>
      </c>
      <c r="T120" s="1227">
        <v>1.1681E-5</v>
      </c>
      <c r="V120" s="1159" t="s">
        <v>4093</v>
      </c>
      <c r="W120" s="1159" t="s">
        <v>2297</v>
      </c>
      <c r="X120" s="1225" t="s">
        <v>2297</v>
      </c>
      <c r="Y120" s="1227">
        <v>8.9815000000000003E-7</v>
      </c>
      <c r="AA120" s="1159" t="s">
        <v>3929</v>
      </c>
      <c r="AB120" s="1159" t="s">
        <v>2197</v>
      </c>
      <c r="AC120" s="1225" t="s">
        <v>2197</v>
      </c>
      <c r="AD120" s="1227">
        <v>7.6557000000000002E-6</v>
      </c>
    </row>
    <row r="121" spans="2:30" s="1159" customFormat="1">
      <c r="B121" s="1159" t="s">
        <v>3953</v>
      </c>
      <c r="C121" s="1159" t="s">
        <v>2652</v>
      </c>
      <c r="D121" s="1225" t="s">
        <v>2652</v>
      </c>
      <c r="E121" s="1226">
        <v>9.2015999999999991</v>
      </c>
      <c r="G121" s="1159" t="s">
        <v>3771</v>
      </c>
      <c r="H121" s="1159" t="s">
        <v>2218</v>
      </c>
      <c r="I121" s="1225" t="s">
        <v>2218</v>
      </c>
      <c r="J121" s="1226">
        <v>6085.8</v>
      </c>
      <c r="L121" s="1159" t="s">
        <v>3959</v>
      </c>
      <c r="M121" s="1159" t="s">
        <v>2220</v>
      </c>
      <c r="N121" s="1225" t="s">
        <v>2220</v>
      </c>
      <c r="O121" s="1226">
        <v>1234700</v>
      </c>
      <c r="Q121" s="1159" t="s">
        <v>4137</v>
      </c>
      <c r="R121" s="1159" t="s">
        <v>2713</v>
      </c>
      <c r="S121" s="1225" t="s">
        <v>4466</v>
      </c>
      <c r="T121" s="1227">
        <v>1.0793E-5</v>
      </c>
      <c r="V121" s="1159" t="s">
        <v>4023</v>
      </c>
      <c r="W121" s="1159" t="s">
        <v>2672</v>
      </c>
      <c r="X121" s="1225" t="s">
        <v>2672</v>
      </c>
      <c r="Y121" s="1227">
        <v>8.6041000000000001E-7</v>
      </c>
      <c r="AA121" s="1159" t="s">
        <v>3929</v>
      </c>
      <c r="AB121" s="1159" t="s">
        <v>2197</v>
      </c>
      <c r="AC121" s="1225" t="s">
        <v>2197</v>
      </c>
      <c r="AD121" s="1227">
        <v>7.6557000000000002E-6</v>
      </c>
    </row>
    <row r="122" spans="2:30" s="1159" customFormat="1">
      <c r="B122" s="1159" t="s">
        <v>3949</v>
      </c>
      <c r="C122" s="1159" t="s">
        <v>2217</v>
      </c>
      <c r="D122" s="1225" t="s">
        <v>2217</v>
      </c>
      <c r="E122" s="1226">
        <v>6335.3</v>
      </c>
      <c r="G122" s="1159" t="s">
        <v>3959</v>
      </c>
      <c r="H122" s="1159" t="s">
        <v>2220</v>
      </c>
      <c r="I122" s="1225" t="s">
        <v>2220</v>
      </c>
      <c r="J122" s="1226">
        <v>40052</v>
      </c>
      <c r="L122" s="1159" t="s">
        <v>3960</v>
      </c>
      <c r="M122" s="1159" t="s">
        <v>2221</v>
      </c>
      <c r="N122" s="1225" t="s">
        <v>2221</v>
      </c>
      <c r="O122" s="1226">
        <v>17483</v>
      </c>
      <c r="Q122" s="1159" t="s">
        <v>4309</v>
      </c>
      <c r="R122" s="1159" t="s">
        <v>2426</v>
      </c>
      <c r="S122" s="1225" t="s">
        <v>2426</v>
      </c>
      <c r="T122" s="1227">
        <v>1.0601000000000001E-5</v>
      </c>
      <c r="V122" s="1159" t="s">
        <v>4387</v>
      </c>
      <c r="W122" s="1159" t="s">
        <v>2467</v>
      </c>
      <c r="X122" s="1225" t="s">
        <v>2467</v>
      </c>
      <c r="Y122" s="1227">
        <v>7.7817000000000004E-7</v>
      </c>
      <c r="AA122" s="1159" t="s">
        <v>4294</v>
      </c>
      <c r="AB122" s="1159" t="s">
        <v>2415</v>
      </c>
      <c r="AC122" s="1225" t="s">
        <v>2415</v>
      </c>
      <c r="AD122" s="1227">
        <v>7.4688000000000004E-6</v>
      </c>
    </row>
    <row r="123" spans="2:30" s="1159" customFormat="1">
      <c r="B123" s="1159" t="s">
        <v>3771</v>
      </c>
      <c r="C123" s="1159" t="s">
        <v>2218</v>
      </c>
      <c r="D123" s="1225" t="s">
        <v>2218</v>
      </c>
      <c r="E123" s="1226">
        <v>39863</v>
      </c>
      <c r="G123" s="1159" t="s">
        <v>3960</v>
      </c>
      <c r="H123" s="1159" t="s">
        <v>2221</v>
      </c>
      <c r="I123" s="1225" t="s">
        <v>2221</v>
      </c>
      <c r="J123" s="1226">
        <v>708.93</v>
      </c>
      <c r="L123" s="1159" t="s">
        <v>3961</v>
      </c>
      <c r="M123" s="1159" t="s">
        <v>2222</v>
      </c>
      <c r="N123" s="1225" t="s">
        <v>2222</v>
      </c>
      <c r="O123" s="1226">
        <v>77330000</v>
      </c>
      <c r="Q123" s="1159" t="s">
        <v>3978</v>
      </c>
      <c r="R123" s="1159" t="s">
        <v>2233</v>
      </c>
      <c r="S123" s="1225" t="s">
        <v>2233</v>
      </c>
      <c r="T123" s="1227">
        <v>1.0461E-5</v>
      </c>
      <c r="V123" s="1159" t="s">
        <v>3985</v>
      </c>
      <c r="W123" s="1159" t="s">
        <v>2239</v>
      </c>
      <c r="X123" s="1225" t="s">
        <v>2239</v>
      </c>
      <c r="Y123" s="1227">
        <v>7.7158999999999999E-7</v>
      </c>
      <c r="AA123" s="1159" t="s">
        <v>4135</v>
      </c>
      <c r="AB123" s="1159" t="s">
        <v>2318</v>
      </c>
      <c r="AC123" s="1225" t="s">
        <v>2318</v>
      </c>
      <c r="AD123" s="1227">
        <v>7.3813E-6</v>
      </c>
    </row>
    <row r="124" spans="2:30" s="1159" customFormat="1">
      <c r="B124" s="1159" t="s">
        <v>3959</v>
      </c>
      <c r="C124" s="1159" t="s">
        <v>2220</v>
      </c>
      <c r="D124" s="1225" t="s">
        <v>2220</v>
      </c>
      <c r="E124" s="1226">
        <v>95236</v>
      </c>
      <c r="G124" s="1159" t="s">
        <v>3961</v>
      </c>
      <c r="H124" s="1159" t="s">
        <v>2222</v>
      </c>
      <c r="I124" s="1225" t="s">
        <v>2222</v>
      </c>
      <c r="J124" s="1226">
        <v>19890</v>
      </c>
      <c r="L124" s="1159" t="s">
        <v>3962</v>
      </c>
      <c r="M124" s="1159" t="s">
        <v>2223</v>
      </c>
      <c r="N124" s="1225" t="s">
        <v>2223</v>
      </c>
      <c r="O124" s="1226">
        <v>5078600</v>
      </c>
      <c r="Q124" s="1159" t="s">
        <v>4039</v>
      </c>
      <c r="R124" s="1159" t="s">
        <v>2270</v>
      </c>
      <c r="S124" s="1225" t="s">
        <v>2270</v>
      </c>
      <c r="T124" s="1227">
        <v>1.0448999999999999E-5</v>
      </c>
      <c r="V124" s="1159" t="s">
        <v>4174</v>
      </c>
      <c r="W124" s="1159" t="s">
        <v>2344</v>
      </c>
      <c r="X124" s="1225" t="s">
        <v>2344</v>
      </c>
      <c r="Y124" s="1227">
        <v>7.5499000000000001E-7</v>
      </c>
      <c r="AA124" s="1159" t="s">
        <v>4387</v>
      </c>
      <c r="AB124" s="1159" t="s">
        <v>2467</v>
      </c>
      <c r="AC124" s="1225" t="s">
        <v>2467</v>
      </c>
      <c r="AD124" s="1227">
        <v>7.2904999999999999E-6</v>
      </c>
    </row>
    <row r="125" spans="2:30" s="1159" customFormat="1">
      <c r="B125" s="1159" t="s">
        <v>3960</v>
      </c>
      <c r="C125" s="1159" t="s">
        <v>2221</v>
      </c>
      <c r="D125" s="1225" t="s">
        <v>2221</v>
      </c>
      <c r="E125" s="1226">
        <v>482.36</v>
      </c>
      <c r="G125" s="1159" t="s">
        <v>3962</v>
      </c>
      <c r="H125" s="1159" t="s">
        <v>2223</v>
      </c>
      <c r="I125" s="1225" t="s">
        <v>2223</v>
      </c>
      <c r="J125" s="1226">
        <v>44842</v>
      </c>
      <c r="L125" s="1159" t="s">
        <v>3963</v>
      </c>
      <c r="M125" s="1159" t="s">
        <v>2224</v>
      </c>
      <c r="N125" s="1225" t="s">
        <v>2224</v>
      </c>
      <c r="O125" s="1226">
        <v>30768</v>
      </c>
      <c r="Q125" s="1159" t="s">
        <v>3862</v>
      </c>
      <c r="R125" s="1159" t="s">
        <v>2166</v>
      </c>
      <c r="S125" s="1225" t="s">
        <v>2166</v>
      </c>
      <c r="T125" s="1227">
        <v>1.0404000000000001E-5</v>
      </c>
      <c r="V125" s="1159" t="s">
        <v>4381</v>
      </c>
      <c r="W125" s="1159" t="s">
        <v>2463</v>
      </c>
      <c r="X125" s="1225" t="s">
        <v>2463</v>
      </c>
      <c r="Y125" s="1227">
        <v>7.1753999999999995E-7</v>
      </c>
      <c r="AA125" s="1159" t="s">
        <v>4145</v>
      </c>
      <c r="AB125" s="1159" t="s">
        <v>2326</v>
      </c>
      <c r="AC125" s="1225" t="s">
        <v>4146</v>
      </c>
      <c r="AD125" s="1227">
        <v>7.0693000000000002E-6</v>
      </c>
    </row>
    <row r="126" spans="2:30" s="1159" customFormat="1">
      <c r="B126" s="1159" t="s">
        <v>3961</v>
      </c>
      <c r="C126" s="1159" t="s">
        <v>2222</v>
      </c>
      <c r="D126" s="1225" t="s">
        <v>2222</v>
      </c>
      <c r="E126" s="1226">
        <v>2908300</v>
      </c>
      <c r="G126" s="1159" t="s">
        <v>3963</v>
      </c>
      <c r="H126" s="1159" t="s">
        <v>2224</v>
      </c>
      <c r="I126" s="1225" t="s">
        <v>2224</v>
      </c>
      <c r="J126" s="1226">
        <v>175.48</v>
      </c>
      <c r="L126" s="1159" t="s">
        <v>3965</v>
      </c>
      <c r="M126" s="1159" t="s">
        <v>2225</v>
      </c>
      <c r="N126" s="1225" t="s">
        <v>2225</v>
      </c>
      <c r="O126" s="1226">
        <v>128340</v>
      </c>
      <c r="Q126" s="1159" t="s">
        <v>4031</v>
      </c>
      <c r="R126" s="1159" t="s">
        <v>2267</v>
      </c>
      <c r="S126" s="1225" t="s">
        <v>2267</v>
      </c>
      <c r="T126" s="1227">
        <v>9.9846999999999995E-6</v>
      </c>
      <c r="V126" s="1159" t="s">
        <v>4134</v>
      </c>
      <c r="W126" s="1159" t="s">
        <v>2316</v>
      </c>
      <c r="X126" s="1225" t="s">
        <v>2316</v>
      </c>
      <c r="Y126" s="1227">
        <v>7.0592999999999997E-7</v>
      </c>
      <c r="AA126" s="1159" t="s">
        <v>4238</v>
      </c>
      <c r="AB126" s="1159" t="s">
        <v>2380</v>
      </c>
      <c r="AC126" s="1225" t="s">
        <v>2380</v>
      </c>
      <c r="AD126" s="1227">
        <v>7.0589999999999997E-6</v>
      </c>
    </row>
    <row r="127" spans="2:30" s="1159" customFormat="1">
      <c r="B127" s="1159" t="s">
        <v>3962</v>
      </c>
      <c r="C127" s="1159" t="s">
        <v>2223</v>
      </c>
      <c r="D127" s="1225" t="s">
        <v>2223</v>
      </c>
      <c r="E127" s="1226">
        <v>282130</v>
      </c>
      <c r="G127" s="1159" t="s">
        <v>3965</v>
      </c>
      <c r="H127" s="1159" t="s">
        <v>2225</v>
      </c>
      <c r="I127" s="1225" t="s">
        <v>2225</v>
      </c>
      <c r="J127" s="1226">
        <v>37401</v>
      </c>
      <c r="L127" s="1159" t="s">
        <v>3966</v>
      </c>
      <c r="M127" s="1159" t="s">
        <v>2655</v>
      </c>
      <c r="N127" s="1225" t="s">
        <v>4476</v>
      </c>
      <c r="O127" s="1226">
        <v>1507800</v>
      </c>
      <c r="Q127" s="1159" t="s">
        <v>4188</v>
      </c>
      <c r="R127" s="1159" t="s">
        <v>2350</v>
      </c>
      <c r="S127" s="1225" t="s">
        <v>2350</v>
      </c>
      <c r="T127" s="1227">
        <v>9.9374000000000008E-6</v>
      </c>
      <c r="V127" s="1159" t="s">
        <v>4368</v>
      </c>
      <c r="W127" s="1159" t="s">
        <v>2456</v>
      </c>
      <c r="X127" s="1225" t="s">
        <v>2456</v>
      </c>
      <c r="Y127" s="1227">
        <v>7.0577999999999996E-7</v>
      </c>
      <c r="AA127" s="1159" t="s">
        <v>3833</v>
      </c>
      <c r="AB127" s="1159" t="s">
        <v>2077</v>
      </c>
      <c r="AC127" s="1225" t="s">
        <v>2077</v>
      </c>
      <c r="AD127" s="1227">
        <v>6.9109000000000002E-6</v>
      </c>
    </row>
    <row r="128" spans="2:30" s="1159" customFormat="1">
      <c r="B128" s="1159" t="s">
        <v>3963</v>
      </c>
      <c r="C128" s="1159" t="s">
        <v>2224</v>
      </c>
      <c r="D128" s="1225" t="s">
        <v>2224</v>
      </c>
      <c r="E128" s="1226">
        <v>813.63</v>
      </c>
      <c r="G128" s="1159" t="s">
        <v>3966</v>
      </c>
      <c r="H128" s="1159" t="s">
        <v>2655</v>
      </c>
      <c r="I128" s="1225" t="s">
        <v>4476</v>
      </c>
      <c r="J128" s="1226">
        <v>439390</v>
      </c>
      <c r="L128" s="1159" t="s">
        <v>3967</v>
      </c>
      <c r="M128" s="1159" t="s">
        <v>2226</v>
      </c>
      <c r="N128" s="1225" t="s">
        <v>2226</v>
      </c>
      <c r="O128" s="1226">
        <v>36610</v>
      </c>
      <c r="Q128" s="1159" t="s">
        <v>4373</v>
      </c>
      <c r="R128" s="1159" t="s">
        <v>2761</v>
      </c>
      <c r="S128" s="1225" t="s">
        <v>2761</v>
      </c>
      <c r="T128" s="1227">
        <v>9.6158000000000003E-6</v>
      </c>
      <c r="V128" s="1159" t="s">
        <v>4264</v>
      </c>
      <c r="W128" s="1159" t="s">
        <v>2737</v>
      </c>
      <c r="X128" s="1225" t="s">
        <v>4477</v>
      </c>
      <c r="Y128" s="1227">
        <v>6.7940000000000001E-7</v>
      </c>
      <c r="AA128" s="1159" t="s">
        <v>3962</v>
      </c>
      <c r="AB128" s="1159" t="s">
        <v>2223</v>
      </c>
      <c r="AC128" s="1225" t="s">
        <v>2223</v>
      </c>
      <c r="AD128" s="1227">
        <v>6.7646999999999998E-6</v>
      </c>
    </row>
    <row r="129" spans="2:30" s="1159" customFormat="1">
      <c r="B129" s="1159" t="s">
        <v>3965</v>
      </c>
      <c r="C129" s="1159" t="s">
        <v>2225</v>
      </c>
      <c r="D129" s="1225" t="s">
        <v>2225</v>
      </c>
      <c r="E129" s="1226">
        <v>6441.4</v>
      </c>
      <c r="G129" s="1159" t="s">
        <v>3967</v>
      </c>
      <c r="H129" s="1159" t="s">
        <v>2226</v>
      </c>
      <c r="I129" s="1225" t="s">
        <v>2226</v>
      </c>
      <c r="J129" s="1226">
        <v>1983</v>
      </c>
      <c r="L129" s="1159" t="s">
        <v>3968</v>
      </c>
      <c r="M129" s="1159" t="s">
        <v>2227</v>
      </c>
      <c r="N129" s="1225" t="s">
        <v>2227</v>
      </c>
      <c r="O129" s="1226">
        <v>35335</v>
      </c>
      <c r="Q129" s="1159" t="s">
        <v>4335</v>
      </c>
      <c r="R129" s="1159" t="s">
        <v>2436</v>
      </c>
      <c r="S129" s="1225" t="s">
        <v>2436</v>
      </c>
      <c r="T129" s="1227">
        <v>9.2137999999999998E-6</v>
      </c>
      <c r="V129" s="1159" t="s">
        <v>4147</v>
      </c>
      <c r="W129" s="1159" t="s">
        <v>2327</v>
      </c>
      <c r="X129" s="1225" t="s">
        <v>2327</v>
      </c>
      <c r="Y129" s="1227">
        <v>6.7311000000000002E-7</v>
      </c>
      <c r="AA129" s="1159" t="s">
        <v>3851</v>
      </c>
      <c r="AB129" s="1159" t="s">
        <v>2161</v>
      </c>
      <c r="AC129" s="1225" t="s">
        <v>2161</v>
      </c>
      <c r="AD129" s="1227">
        <v>6.6189999999999996E-6</v>
      </c>
    </row>
    <row r="130" spans="2:30" s="1159" customFormat="1">
      <c r="B130" s="1159" t="s">
        <v>3966</v>
      </c>
      <c r="C130" s="1159" t="s">
        <v>2655</v>
      </c>
      <c r="D130" s="1225" t="s">
        <v>4476</v>
      </c>
      <c r="E130" s="1226">
        <v>75677</v>
      </c>
      <c r="G130" s="1159" t="s">
        <v>3968</v>
      </c>
      <c r="H130" s="1159" t="s">
        <v>2227</v>
      </c>
      <c r="I130" s="1225" t="s">
        <v>2227</v>
      </c>
      <c r="J130" s="1226">
        <v>33.176000000000002</v>
      </c>
      <c r="L130" s="1159" t="s">
        <v>3972</v>
      </c>
      <c r="M130" s="1159" t="s">
        <v>2229</v>
      </c>
      <c r="N130" s="1225" t="s">
        <v>2229</v>
      </c>
      <c r="O130" s="1226">
        <v>62068</v>
      </c>
      <c r="Q130" s="1159" t="s">
        <v>4340</v>
      </c>
      <c r="R130" s="1159" t="s">
        <v>2753</v>
      </c>
      <c r="S130" s="1225" t="s">
        <v>2753</v>
      </c>
      <c r="T130" s="1227">
        <v>9.0886999999999999E-6</v>
      </c>
      <c r="V130" s="1159" t="s">
        <v>4009</v>
      </c>
      <c r="W130" s="1159" t="s">
        <v>2255</v>
      </c>
      <c r="X130" s="1225" t="s">
        <v>2255</v>
      </c>
      <c r="Y130" s="1227">
        <v>6.0027999999999997E-7</v>
      </c>
      <c r="AA130" s="1159" t="s">
        <v>4319</v>
      </c>
      <c r="AB130" s="1159" t="s">
        <v>2746</v>
      </c>
      <c r="AC130" s="1225" t="s">
        <v>4470</v>
      </c>
      <c r="AD130" s="1227">
        <v>6.5294999999999999E-6</v>
      </c>
    </row>
    <row r="131" spans="2:30" s="1159" customFormat="1">
      <c r="B131" s="1159" t="s">
        <v>3967</v>
      </c>
      <c r="C131" s="1159" t="s">
        <v>2226</v>
      </c>
      <c r="D131" s="1225" t="s">
        <v>2226</v>
      </c>
      <c r="E131" s="1226">
        <v>1021.2</v>
      </c>
      <c r="G131" s="1159" t="s">
        <v>3972</v>
      </c>
      <c r="H131" s="1159" t="s">
        <v>2229</v>
      </c>
      <c r="I131" s="1225" t="s">
        <v>2229</v>
      </c>
      <c r="J131" s="1226">
        <v>440.81</v>
      </c>
      <c r="L131" s="1159" t="s">
        <v>3973</v>
      </c>
      <c r="M131" s="1159" t="s">
        <v>2657</v>
      </c>
      <c r="N131" s="1225" t="s">
        <v>4450</v>
      </c>
      <c r="O131" s="1226">
        <v>345540</v>
      </c>
      <c r="Q131" s="1159" t="s">
        <v>3760</v>
      </c>
      <c r="R131" s="1159" t="s">
        <v>2118</v>
      </c>
      <c r="S131" s="1225" t="s">
        <v>2118</v>
      </c>
      <c r="T131" s="1227">
        <v>8.8572000000000005E-6</v>
      </c>
      <c r="V131" s="1159" t="s">
        <v>4234</v>
      </c>
      <c r="W131" s="1159" t="s">
        <v>2376</v>
      </c>
      <c r="X131" s="1225" t="s">
        <v>2376</v>
      </c>
      <c r="Y131" s="1227">
        <v>5.8933999999999996E-7</v>
      </c>
      <c r="AA131" s="1159" t="s">
        <v>4289</v>
      </c>
      <c r="AB131" s="1159" t="s">
        <v>2413</v>
      </c>
      <c r="AC131" s="1225" t="s">
        <v>2413</v>
      </c>
      <c r="AD131" s="1227">
        <v>6.4434E-6</v>
      </c>
    </row>
    <row r="132" spans="2:30" s="1159" customFormat="1">
      <c r="B132" s="1159" t="s">
        <v>3968</v>
      </c>
      <c r="C132" s="1159" t="s">
        <v>2227</v>
      </c>
      <c r="D132" s="1225" t="s">
        <v>2227</v>
      </c>
      <c r="E132" s="1226">
        <v>749.22</v>
      </c>
      <c r="G132" s="1159" t="s">
        <v>3973</v>
      </c>
      <c r="H132" s="1159" t="s">
        <v>2657</v>
      </c>
      <c r="I132" s="1225" t="s">
        <v>4450</v>
      </c>
      <c r="J132" s="1226">
        <v>530.22</v>
      </c>
      <c r="L132" s="1159" t="s">
        <v>3975</v>
      </c>
      <c r="M132" s="1159" t="s">
        <v>2230</v>
      </c>
      <c r="N132" s="1225" t="s">
        <v>2230</v>
      </c>
      <c r="O132" s="1226">
        <v>97354</v>
      </c>
      <c r="Q132" s="1159" t="s">
        <v>4367</v>
      </c>
      <c r="R132" s="1159" t="s">
        <v>2455</v>
      </c>
      <c r="S132" s="1225" t="s">
        <v>2455</v>
      </c>
      <c r="T132" s="1227">
        <v>8.8369E-6</v>
      </c>
      <c r="V132" s="1159" t="s">
        <v>4358</v>
      </c>
      <c r="W132" s="1159" t="s">
        <v>2756</v>
      </c>
      <c r="X132" s="1225" t="s">
        <v>4461</v>
      </c>
      <c r="Y132" s="1227">
        <v>5.792E-7</v>
      </c>
      <c r="AA132" s="1159" t="s">
        <v>4054</v>
      </c>
      <c r="AB132" s="1159" t="s">
        <v>2686</v>
      </c>
      <c r="AC132" s="1225" t="s">
        <v>4465</v>
      </c>
      <c r="AD132" s="1227">
        <v>6.2384000000000003E-6</v>
      </c>
    </row>
    <row r="133" spans="2:30" s="1159" customFormat="1">
      <c r="B133" s="1159" t="s">
        <v>3972</v>
      </c>
      <c r="C133" s="1159" t="s">
        <v>2229</v>
      </c>
      <c r="D133" s="1225" t="s">
        <v>2229</v>
      </c>
      <c r="E133" s="1226">
        <v>3907.7</v>
      </c>
      <c r="G133" s="1159" t="s">
        <v>3975</v>
      </c>
      <c r="H133" s="1159" t="s">
        <v>2230</v>
      </c>
      <c r="I133" s="1225" t="s">
        <v>2230</v>
      </c>
      <c r="J133" s="1226">
        <v>476.03</v>
      </c>
      <c r="L133" s="1159" t="s">
        <v>3976</v>
      </c>
      <c r="M133" s="1159" t="s">
        <v>2231</v>
      </c>
      <c r="N133" s="1225" t="s">
        <v>2231</v>
      </c>
      <c r="O133" s="1226">
        <v>1956100</v>
      </c>
      <c r="Q133" s="1159" t="s">
        <v>4118</v>
      </c>
      <c r="R133" s="1159" t="s">
        <v>2710</v>
      </c>
      <c r="S133" s="1225" t="s">
        <v>4478</v>
      </c>
      <c r="T133" s="1227">
        <v>8.8014000000000001E-6</v>
      </c>
      <c r="V133" s="1159" t="s">
        <v>3901</v>
      </c>
      <c r="W133" s="1159" t="s">
        <v>2643</v>
      </c>
      <c r="X133" s="1225" t="s">
        <v>325</v>
      </c>
      <c r="Y133" s="1227">
        <v>5.7051000000000004E-7</v>
      </c>
      <c r="AA133" s="1159" t="s">
        <v>4374</v>
      </c>
      <c r="AB133" s="1159" t="s">
        <v>2461</v>
      </c>
      <c r="AC133" s="1225" t="s">
        <v>2461</v>
      </c>
      <c r="AD133" s="1227">
        <v>6.1931E-6</v>
      </c>
    </row>
    <row r="134" spans="2:30" s="1159" customFormat="1">
      <c r="B134" s="1159" t="s">
        <v>3973</v>
      </c>
      <c r="C134" s="1159" t="s">
        <v>2657</v>
      </c>
      <c r="D134" s="1225" t="s">
        <v>4450</v>
      </c>
      <c r="E134" s="1226">
        <v>11570</v>
      </c>
      <c r="G134" s="1159" t="s">
        <v>3976</v>
      </c>
      <c r="H134" s="1159" t="s">
        <v>2231</v>
      </c>
      <c r="I134" s="1225" t="s">
        <v>2231</v>
      </c>
      <c r="J134" s="1226">
        <v>1614.9</v>
      </c>
      <c r="L134" s="1159" t="s">
        <v>3977</v>
      </c>
      <c r="M134" s="1159" t="s">
        <v>2232</v>
      </c>
      <c r="N134" s="1225" t="s">
        <v>2232</v>
      </c>
      <c r="O134" s="1226">
        <v>678360</v>
      </c>
      <c r="Q134" s="1159" t="s">
        <v>4145</v>
      </c>
      <c r="R134" s="1159" t="s">
        <v>2326</v>
      </c>
      <c r="S134" s="1225" t="s">
        <v>4146</v>
      </c>
      <c r="T134" s="1227">
        <v>8.7009E-6</v>
      </c>
      <c r="V134" s="1159" t="s">
        <v>3901</v>
      </c>
      <c r="W134" s="1159" t="s">
        <v>2647</v>
      </c>
      <c r="X134" s="1225" t="s">
        <v>325</v>
      </c>
      <c r="Y134" s="1227">
        <v>5.7051000000000004E-7</v>
      </c>
      <c r="AA134" s="1159" t="s">
        <v>4380</v>
      </c>
      <c r="AB134" s="1159" t="s">
        <v>2462</v>
      </c>
      <c r="AC134" s="1225" t="s">
        <v>2462</v>
      </c>
      <c r="AD134" s="1227">
        <v>6.1844999999999998E-6</v>
      </c>
    </row>
    <row r="135" spans="2:30" s="1159" customFormat="1">
      <c r="B135" s="1159" t="s">
        <v>3975</v>
      </c>
      <c r="C135" s="1159" t="s">
        <v>2230</v>
      </c>
      <c r="D135" s="1225" t="s">
        <v>2230</v>
      </c>
      <c r="E135" s="1226">
        <v>2017</v>
      </c>
      <c r="G135" s="1159" t="s">
        <v>3977</v>
      </c>
      <c r="H135" s="1159" t="s">
        <v>2232</v>
      </c>
      <c r="I135" s="1225" t="s">
        <v>2232</v>
      </c>
      <c r="J135" s="1226">
        <v>5794.5</v>
      </c>
      <c r="L135" s="1159" t="s">
        <v>3978</v>
      </c>
      <c r="M135" s="1159" t="s">
        <v>2233</v>
      </c>
      <c r="N135" s="1225" t="s">
        <v>2233</v>
      </c>
      <c r="O135" s="1226">
        <v>27842</v>
      </c>
      <c r="Q135" s="1159" t="s">
        <v>4236</v>
      </c>
      <c r="R135" s="1159" t="s">
        <v>2378</v>
      </c>
      <c r="S135" s="1225" t="s">
        <v>2378</v>
      </c>
      <c r="T135" s="1227">
        <v>8.6999999999999997E-6</v>
      </c>
      <c r="V135" s="1159" t="s">
        <v>3962</v>
      </c>
      <c r="W135" s="1159" t="s">
        <v>2223</v>
      </c>
      <c r="X135" s="1225" t="s">
        <v>2223</v>
      </c>
      <c r="Y135" s="1227">
        <v>5.6087000000000002E-7</v>
      </c>
      <c r="AA135" s="1159" t="s">
        <v>4010</v>
      </c>
      <c r="AB135" s="1159" t="s">
        <v>2665</v>
      </c>
      <c r="AC135" s="1225" t="s">
        <v>4479</v>
      </c>
      <c r="AD135" s="1227">
        <v>6.1048000000000004E-6</v>
      </c>
    </row>
    <row r="136" spans="2:30" s="1159" customFormat="1">
      <c r="B136" s="1159" t="s">
        <v>3976</v>
      </c>
      <c r="C136" s="1159" t="s">
        <v>2231</v>
      </c>
      <c r="D136" s="1225" t="s">
        <v>2231</v>
      </c>
      <c r="E136" s="1226">
        <v>78992</v>
      </c>
      <c r="G136" s="1159" t="s">
        <v>3978</v>
      </c>
      <c r="H136" s="1159" t="s">
        <v>2233</v>
      </c>
      <c r="I136" s="1225" t="s">
        <v>2233</v>
      </c>
      <c r="J136" s="1226">
        <v>13361</v>
      </c>
      <c r="L136" s="1159" t="s">
        <v>3980</v>
      </c>
      <c r="M136" s="1159" t="s">
        <v>2235</v>
      </c>
      <c r="N136" s="1225" t="s">
        <v>2235</v>
      </c>
      <c r="O136" s="1226">
        <v>9798200</v>
      </c>
      <c r="Q136" s="1159" t="s">
        <v>4241</v>
      </c>
      <c r="R136" s="1159" t="s">
        <v>2383</v>
      </c>
      <c r="S136" s="1225" t="s">
        <v>2383</v>
      </c>
      <c r="T136" s="1227">
        <v>8.6835999999999993E-6</v>
      </c>
      <c r="V136" s="1159" t="s">
        <v>4189</v>
      </c>
      <c r="W136" s="1159" t="s">
        <v>2721</v>
      </c>
      <c r="X136" s="1225" t="s">
        <v>2721</v>
      </c>
      <c r="Y136" s="1227">
        <v>5.4555000000000001E-7</v>
      </c>
      <c r="AA136" s="1159" t="s">
        <v>4165</v>
      </c>
      <c r="AB136" s="1159" t="s">
        <v>2337</v>
      </c>
      <c r="AC136" s="1225" t="s">
        <v>2337</v>
      </c>
      <c r="AD136" s="1227">
        <v>6.0847000000000004E-6</v>
      </c>
    </row>
    <row r="137" spans="2:30" s="1159" customFormat="1">
      <c r="B137" s="1159" t="s">
        <v>3977</v>
      </c>
      <c r="C137" s="1159" t="s">
        <v>2232</v>
      </c>
      <c r="D137" s="1225" t="s">
        <v>2232</v>
      </c>
      <c r="E137" s="1226">
        <v>50660</v>
      </c>
      <c r="G137" s="1159" t="s">
        <v>3980</v>
      </c>
      <c r="H137" s="1159" t="s">
        <v>2235</v>
      </c>
      <c r="I137" s="1225" t="s">
        <v>2235</v>
      </c>
      <c r="J137" s="1226">
        <v>91829</v>
      </c>
      <c r="L137" s="1159" t="s">
        <v>3981</v>
      </c>
      <c r="M137" s="1159" t="s">
        <v>2236</v>
      </c>
      <c r="N137" s="1225" t="s">
        <v>2236</v>
      </c>
      <c r="O137" s="1226">
        <v>3574200</v>
      </c>
      <c r="Q137" s="1159" t="s">
        <v>3928</v>
      </c>
      <c r="R137" s="1159" t="s">
        <v>2196</v>
      </c>
      <c r="S137" s="1225" t="s">
        <v>2196</v>
      </c>
      <c r="T137" s="1227">
        <v>8.6000999999999992E-6</v>
      </c>
      <c r="V137" s="1159" t="s">
        <v>4126</v>
      </c>
      <c r="W137" s="1159" t="s">
        <v>2309</v>
      </c>
      <c r="X137" s="1225" t="s">
        <v>2309</v>
      </c>
      <c r="Y137" s="1227">
        <v>5.4328999999999999E-7</v>
      </c>
      <c r="AA137" s="1159" t="s">
        <v>3760</v>
      </c>
      <c r="AB137" s="1159" t="s">
        <v>2118</v>
      </c>
      <c r="AC137" s="1225" t="s">
        <v>2118</v>
      </c>
      <c r="AD137" s="1227">
        <v>6.0391000000000003E-6</v>
      </c>
    </row>
    <row r="138" spans="2:30" s="1159" customFormat="1">
      <c r="B138" s="1159" t="s">
        <v>3978</v>
      </c>
      <c r="C138" s="1159" t="s">
        <v>2233</v>
      </c>
      <c r="D138" s="1225" t="s">
        <v>2233</v>
      </c>
      <c r="E138" s="1226">
        <v>3872.1</v>
      </c>
      <c r="G138" s="1159" t="s">
        <v>3981</v>
      </c>
      <c r="H138" s="1159" t="s">
        <v>2236</v>
      </c>
      <c r="I138" s="1225" t="s">
        <v>2236</v>
      </c>
      <c r="J138" s="1226">
        <v>9059.7000000000007</v>
      </c>
      <c r="L138" s="1159" t="s">
        <v>3982</v>
      </c>
      <c r="M138" s="1159" t="s">
        <v>2237</v>
      </c>
      <c r="N138" s="1225" t="s">
        <v>2237</v>
      </c>
      <c r="O138" s="1226">
        <v>98085</v>
      </c>
      <c r="Q138" s="1159" t="s">
        <v>4023</v>
      </c>
      <c r="R138" s="1159" t="s">
        <v>2672</v>
      </c>
      <c r="S138" s="1225" t="s">
        <v>2672</v>
      </c>
      <c r="T138" s="1227">
        <v>8.2004000000000003E-6</v>
      </c>
      <c r="V138" s="1159" t="s">
        <v>4265</v>
      </c>
      <c r="W138" s="1159" t="s">
        <v>2398</v>
      </c>
      <c r="X138" s="1225" t="s">
        <v>2398</v>
      </c>
      <c r="Y138" s="1227">
        <v>5.2514E-7</v>
      </c>
      <c r="AA138" s="1159" t="s">
        <v>4382</v>
      </c>
      <c r="AB138" s="1159" t="s">
        <v>2464</v>
      </c>
      <c r="AC138" s="1225" t="s">
        <v>2464</v>
      </c>
      <c r="AD138" s="1227">
        <v>5.9174000000000003E-6</v>
      </c>
    </row>
    <row r="139" spans="2:30" s="1159" customFormat="1">
      <c r="B139" s="1159" t="s">
        <v>3980</v>
      </c>
      <c r="C139" s="1159" t="s">
        <v>2235</v>
      </c>
      <c r="D139" s="1225" t="s">
        <v>2235</v>
      </c>
      <c r="E139" s="1226">
        <v>59242</v>
      </c>
      <c r="G139" s="1159" t="s">
        <v>3982</v>
      </c>
      <c r="H139" s="1159" t="s">
        <v>2237</v>
      </c>
      <c r="I139" s="1225" t="s">
        <v>2237</v>
      </c>
      <c r="J139" s="1226">
        <v>13191</v>
      </c>
      <c r="L139" s="1159" t="s">
        <v>3984</v>
      </c>
      <c r="M139" s="1159" t="s">
        <v>2238</v>
      </c>
      <c r="N139" s="1225" t="s">
        <v>2238</v>
      </c>
      <c r="O139" s="1226">
        <v>51224</v>
      </c>
      <c r="Q139" s="1159" t="s">
        <v>4257</v>
      </c>
      <c r="R139" s="1159" t="s">
        <v>2393</v>
      </c>
      <c r="S139" s="1225" t="s">
        <v>2393</v>
      </c>
      <c r="T139" s="1227">
        <v>7.6938999999999993E-6</v>
      </c>
      <c r="V139" s="1159" t="s">
        <v>4167</v>
      </c>
      <c r="W139" s="1159" t="s">
        <v>2339</v>
      </c>
      <c r="X139" s="1225" t="s">
        <v>2339</v>
      </c>
      <c r="Y139" s="1227">
        <v>5.1220000000000005E-7</v>
      </c>
      <c r="AA139" s="1159" t="s">
        <v>4300</v>
      </c>
      <c r="AB139" s="1159" t="s">
        <v>2418</v>
      </c>
      <c r="AC139" s="1225" t="s">
        <v>2418</v>
      </c>
      <c r="AD139" s="1227">
        <v>5.8885999999999998E-6</v>
      </c>
    </row>
    <row r="140" spans="2:30" s="1159" customFormat="1">
      <c r="B140" s="1159" t="s">
        <v>3981</v>
      </c>
      <c r="C140" s="1159" t="s">
        <v>2236</v>
      </c>
      <c r="D140" s="1225" t="s">
        <v>2236</v>
      </c>
      <c r="E140" s="1226">
        <v>128600</v>
      </c>
      <c r="G140" s="1159" t="s">
        <v>3984</v>
      </c>
      <c r="H140" s="1159" t="s">
        <v>2238</v>
      </c>
      <c r="I140" s="1225" t="s">
        <v>2238</v>
      </c>
      <c r="J140" s="1226">
        <v>3.4735999999999998</v>
      </c>
      <c r="L140" s="1159" t="s">
        <v>3985</v>
      </c>
      <c r="M140" s="1159" t="s">
        <v>2239</v>
      </c>
      <c r="N140" s="1225" t="s">
        <v>2239</v>
      </c>
      <c r="O140" s="1226">
        <v>991570</v>
      </c>
      <c r="Q140" s="1159" t="s">
        <v>4366</v>
      </c>
      <c r="R140" s="1159" t="s">
        <v>2760</v>
      </c>
      <c r="S140" s="1225" t="s">
        <v>2760</v>
      </c>
      <c r="T140" s="1227">
        <v>7.3876000000000002E-6</v>
      </c>
      <c r="V140" s="1159" t="s">
        <v>4128</v>
      </c>
      <c r="W140" s="1159" t="s">
        <v>2311</v>
      </c>
      <c r="X140" s="1225" t="s">
        <v>2311</v>
      </c>
      <c r="Y140" s="1227">
        <v>4.9655000000000004E-7</v>
      </c>
      <c r="AA140" s="1159" t="s">
        <v>3913</v>
      </c>
      <c r="AB140" s="1159" t="s">
        <v>2402</v>
      </c>
      <c r="AC140" s="1225" t="s">
        <v>2402</v>
      </c>
      <c r="AD140" s="1227">
        <v>5.8242000000000001E-6</v>
      </c>
    </row>
    <row r="141" spans="2:30" s="1159" customFormat="1">
      <c r="B141" s="1159" t="s">
        <v>3982</v>
      </c>
      <c r="C141" s="1159" t="s">
        <v>2237</v>
      </c>
      <c r="D141" s="1225" t="s">
        <v>2237</v>
      </c>
      <c r="E141" s="1226">
        <v>8999.4</v>
      </c>
      <c r="G141" s="1159" t="s">
        <v>3985</v>
      </c>
      <c r="H141" s="1159" t="s">
        <v>2239</v>
      </c>
      <c r="I141" s="1225" t="s">
        <v>2239</v>
      </c>
      <c r="J141" s="1226">
        <v>4420.3</v>
      </c>
      <c r="L141" s="1159" t="s">
        <v>3989</v>
      </c>
      <c r="M141" s="1159" t="s">
        <v>2242</v>
      </c>
      <c r="N141" s="1225" t="s">
        <v>2242</v>
      </c>
      <c r="O141" s="1226">
        <v>686930000</v>
      </c>
      <c r="Q141" s="1159" t="s">
        <v>3810</v>
      </c>
      <c r="R141" s="1159" t="s">
        <v>2142</v>
      </c>
      <c r="S141" s="1225" t="s">
        <v>2142</v>
      </c>
      <c r="T141" s="1227">
        <v>7.0802000000000004E-6</v>
      </c>
      <c r="V141" s="1159" t="s">
        <v>3821</v>
      </c>
      <c r="W141" s="1159" t="s">
        <v>2120</v>
      </c>
      <c r="X141" s="1225" t="s">
        <v>2120</v>
      </c>
      <c r="Y141" s="1227">
        <v>4.8500000000000002E-7</v>
      </c>
      <c r="AA141" s="1159" t="s">
        <v>3818</v>
      </c>
      <c r="AB141" s="1159" t="s">
        <v>2147</v>
      </c>
      <c r="AC141" s="1225" t="s">
        <v>2147</v>
      </c>
      <c r="AD141" s="1227">
        <v>5.7711999999999999E-6</v>
      </c>
    </row>
    <row r="142" spans="2:30" s="1159" customFormat="1">
      <c r="B142" s="1159" t="s">
        <v>3984</v>
      </c>
      <c r="C142" s="1159" t="s">
        <v>2238</v>
      </c>
      <c r="D142" s="1225" t="s">
        <v>2238</v>
      </c>
      <c r="E142" s="1226">
        <v>1088.5999999999999</v>
      </c>
      <c r="G142" s="1159" t="s">
        <v>3986</v>
      </c>
      <c r="H142" s="1159" t="s">
        <v>2240</v>
      </c>
      <c r="I142" s="1225" t="s">
        <v>2240</v>
      </c>
      <c r="J142" s="1226">
        <v>2232400</v>
      </c>
      <c r="L142" s="1159" t="s">
        <v>3991</v>
      </c>
      <c r="M142" s="1159" t="s">
        <v>2243</v>
      </c>
      <c r="N142" s="1225" t="s">
        <v>2243</v>
      </c>
      <c r="O142" s="1226">
        <v>429790</v>
      </c>
      <c r="Q142" s="1159" t="s">
        <v>4240</v>
      </c>
      <c r="R142" s="1159" t="s">
        <v>2382</v>
      </c>
      <c r="S142" s="1225" t="s">
        <v>2382</v>
      </c>
      <c r="T142" s="1227">
        <v>6.9670999999999998E-6</v>
      </c>
      <c r="V142" s="1159" t="s">
        <v>4311</v>
      </c>
      <c r="W142" s="1159" t="s">
        <v>2428</v>
      </c>
      <c r="X142" s="1225" t="s">
        <v>2428</v>
      </c>
      <c r="Y142" s="1227">
        <v>4.8075000000000001E-7</v>
      </c>
      <c r="AA142" s="1159" t="s">
        <v>3822</v>
      </c>
      <c r="AB142" s="1159" t="s">
        <v>2151</v>
      </c>
      <c r="AC142" s="1225" t="s">
        <v>2151</v>
      </c>
      <c r="AD142" s="1227">
        <v>5.5926999999999998E-6</v>
      </c>
    </row>
    <row r="143" spans="2:30" s="1159" customFormat="1">
      <c r="B143" s="1159" t="s">
        <v>3985</v>
      </c>
      <c r="C143" s="1159" t="s">
        <v>2239</v>
      </c>
      <c r="D143" s="1225" t="s">
        <v>2239</v>
      </c>
      <c r="E143" s="1226">
        <v>11499</v>
      </c>
      <c r="G143" s="1159" t="s">
        <v>3989</v>
      </c>
      <c r="H143" s="1159" t="s">
        <v>2242</v>
      </c>
      <c r="I143" s="1225" t="s">
        <v>2242</v>
      </c>
      <c r="J143" s="1226">
        <v>8452500</v>
      </c>
      <c r="L143" s="1159" t="s">
        <v>3993</v>
      </c>
      <c r="M143" s="1159" t="s">
        <v>2245</v>
      </c>
      <c r="N143" s="1225" t="s">
        <v>2245</v>
      </c>
      <c r="O143" s="1226">
        <v>87.966999999999999</v>
      </c>
      <c r="Q143" s="1159" t="s">
        <v>3486</v>
      </c>
      <c r="R143" s="1159" t="s">
        <v>2079</v>
      </c>
      <c r="S143" s="1225" t="s">
        <v>4448</v>
      </c>
      <c r="T143" s="1227">
        <v>6.9435999999999999E-6</v>
      </c>
      <c r="V143" s="1159" t="s">
        <v>4380</v>
      </c>
      <c r="W143" s="1159" t="s">
        <v>2462</v>
      </c>
      <c r="X143" s="1225" t="s">
        <v>2462</v>
      </c>
      <c r="Y143" s="1227">
        <v>4.7957000000000005E-7</v>
      </c>
      <c r="AA143" s="1159" t="s">
        <v>4106</v>
      </c>
      <c r="AB143" s="1159" t="s">
        <v>2300</v>
      </c>
      <c r="AC143" s="1225" t="s">
        <v>2300</v>
      </c>
      <c r="AD143" s="1227">
        <v>4.9977999999999998E-6</v>
      </c>
    </row>
    <row r="144" spans="2:30" s="1159" customFormat="1">
      <c r="B144" s="1159" t="s">
        <v>3989</v>
      </c>
      <c r="C144" s="1159" t="s">
        <v>2242</v>
      </c>
      <c r="D144" s="1225" t="s">
        <v>2242</v>
      </c>
      <c r="E144" s="1226">
        <v>17431000</v>
      </c>
      <c r="G144" s="1159" t="s">
        <v>3991</v>
      </c>
      <c r="H144" s="1159" t="s">
        <v>2243</v>
      </c>
      <c r="I144" s="1225" t="s">
        <v>2243</v>
      </c>
      <c r="J144" s="1226">
        <v>2793.6</v>
      </c>
      <c r="L144" s="1159" t="s">
        <v>3994</v>
      </c>
      <c r="M144" s="1159" t="s">
        <v>2246</v>
      </c>
      <c r="N144" s="1225" t="s">
        <v>2246</v>
      </c>
      <c r="O144" s="1226">
        <v>8007.6</v>
      </c>
      <c r="Q144" s="1159" t="s">
        <v>4067</v>
      </c>
      <c r="R144" s="1159" t="s">
        <v>2286</v>
      </c>
      <c r="S144" s="1225" t="s">
        <v>2286</v>
      </c>
      <c r="T144" s="1227">
        <v>6.8511000000000004E-6</v>
      </c>
      <c r="V144" s="1159" t="s">
        <v>4058</v>
      </c>
      <c r="W144" s="1159" t="s">
        <v>2689</v>
      </c>
      <c r="X144" s="1225" t="s">
        <v>2689</v>
      </c>
      <c r="Y144" s="1227">
        <v>4.7841000000000001E-7</v>
      </c>
      <c r="AA144" s="1159" t="s">
        <v>4042</v>
      </c>
      <c r="AB144" s="1159" t="s">
        <v>2271</v>
      </c>
      <c r="AC144" s="1225" t="s">
        <v>2271</v>
      </c>
      <c r="AD144" s="1227">
        <v>4.8010000000000003E-6</v>
      </c>
    </row>
    <row r="145" spans="2:30" s="1159" customFormat="1">
      <c r="B145" s="1159" t="s">
        <v>3991</v>
      </c>
      <c r="C145" s="1159" t="s">
        <v>2243</v>
      </c>
      <c r="D145" s="1225" t="s">
        <v>2243</v>
      </c>
      <c r="E145" s="1226">
        <v>607.63</v>
      </c>
      <c r="G145" s="1159" t="s">
        <v>3993</v>
      </c>
      <c r="H145" s="1159" t="s">
        <v>2245</v>
      </c>
      <c r="I145" s="1225" t="s">
        <v>2245</v>
      </c>
      <c r="J145" s="1226">
        <v>41.094000000000001</v>
      </c>
      <c r="L145" s="1159" t="s">
        <v>3995</v>
      </c>
      <c r="M145" s="1159" t="s">
        <v>2247</v>
      </c>
      <c r="N145" s="1225" t="s">
        <v>2247</v>
      </c>
      <c r="O145" s="1226">
        <v>350510</v>
      </c>
      <c r="Q145" s="1159" t="s">
        <v>4035</v>
      </c>
      <c r="R145" s="1159" t="s">
        <v>2677</v>
      </c>
      <c r="S145" s="1225" t="s">
        <v>4463</v>
      </c>
      <c r="T145" s="1227">
        <v>6.5807999999999997E-6</v>
      </c>
      <c r="V145" s="1159" t="s">
        <v>4326</v>
      </c>
      <c r="W145" s="1159" t="s">
        <v>2749</v>
      </c>
      <c r="X145" s="1225" t="s">
        <v>2749</v>
      </c>
      <c r="Y145" s="1227">
        <v>4.3883000000000002E-7</v>
      </c>
      <c r="AA145" s="1159" t="s">
        <v>4282</v>
      </c>
      <c r="AB145" s="1159" t="s">
        <v>2407</v>
      </c>
      <c r="AC145" s="1225" t="s">
        <v>2407</v>
      </c>
      <c r="AD145" s="1227">
        <v>4.2192000000000002E-6</v>
      </c>
    </row>
    <row r="146" spans="2:30" s="1159" customFormat="1">
      <c r="B146" s="1159" t="s">
        <v>3993</v>
      </c>
      <c r="C146" s="1159" t="s">
        <v>2245</v>
      </c>
      <c r="D146" s="1225" t="s">
        <v>2245</v>
      </c>
      <c r="E146" s="1226">
        <v>32.037999999999997</v>
      </c>
      <c r="G146" s="1159" t="s">
        <v>3994</v>
      </c>
      <c r="H146" s="1159" t="s">
        <v>2246</v>
      </c>
      <c r="I146" s="1225" t="s">
        <v>2246</v>
      </c>
      <c r="J146" s="1226">
        <v>829.63</v>
      </c>
      <c r="L146" s="1159" t="s">
        <v>3996</v>
      </c>
      <c r="M146" s="1159" t="s">
        <v>2248</v>
      </c>
      <c r="N146" s="1225" t="s">
        <v>2248</v>
      </c>
      <c r="O146" s="1226">
        <v>659.68</v>
      </c>
      <c r="Q146" s="1159" t="s">
        <v>3913</v>
      </c>
      <c r="R146" s="1159" t="s">
        <v>2402</v>
      </c>
      <c r="S146" s="1225" t="s">
        <v>2402</v>
      </c>
      <c r="T146" s="1227">
        <v>6.4501000000000003E-6</v>
      </c>
      <c r="V146" s="1159" t="s">
        <v>3976</v>
      </c>
      <c r="W146" s="1159" t="s">
        <v>2231</v>
      </c>
      <c r="X146" s="1225" t="s">
        <v>2231</v>
      </c>
      <c r="Y146" s="1227">
        <v>4.2152999999999999E-7</v>
      </c>
      <c r="AA146" s="1159" t="s">
        <v>4014</v>
      </c>
      <c r="AB146" s="1159" t="s">
        <v>2257</v>
      </c>
      <c r="AC146" s="1225" t="s">
        <v>2257</v>
      </c>
      <c r="AD146" s="1227">
        <v>4.1552999999999998E-6</v>
      </c>
    </row>
    <row r="147" spans="2:30" s="1159" customFormat="1">
      <c r="B147" s="1159" t="s">
        <v>3994</v>
      </c>
      <c r="C147" s="1159" t="s">
        <v>2246</v>
      </c>
      <c r="D147" s="1225" t="s">
        <v>2246</v>
      </c>
      <c r="E147" s="1226">
        <v>442.47</v>
      </c>
      <c r="G147" s="1159" t="s">
        <v>3995</v>
      </c>
      <c r="H147" s="1159" t="s">
        <v>2247</v>
      </c>
      <c r="I147" s="1225" t="s">
        <v>2247</v>
      </c>
      <c r="J147" s="1226">
        <v>1525.7</v>
      </c>
      <c r="L147" s="1159" t="s">
        <v>3997</v>
      </c>
      <c r="M147" s="1159" t="s">
        <v>2249</v>
      </c>
      <c r="N147" s="1225" t="s">
        <v>2249</v>
      </c>
      <c r="O147" s="1226">
        <v>9391.2999999999993</v>
      </c>
      <c r="Q147" s="1159" t="s">
        <v>3605</v>
      </c>
      <c r="R147" s="1159" t="s">
        <v>2089</v>
      </c>
      <c r="S147" s="1225" t="s">
        <v>4452</v>
      </c>
      <c r="T147" s="1227">
        <v>6.3601000000000003E-6</v>
      </c>
      <c r="V147" s="1159" t="s">
        <v>3875</v>
      </c>
      <c r="W147" s="1159" t="s">
        <v>2173</v>
      </c>
      <c r="X147" s="1225" t="s">
        <v>2173</v>
      </c>
      <c r="Y147" s="1227">
        <v>4.1548000000000001E-7</v>
      </c>
      <c r="AA147" s="1159" t="s">
        <v>4188</v>
      </c>
      <c r="AB147" s="1159" t="s">
        <v>2350</v>
      </c>
      <c r="AC147" s="1225" t="s">
        <v>2350</v>
      </c>
      <c r="AD147" s="1227">
        <v>4.1291E-6</v>
      </c>
    </row>
    <row r="148" spans="2:30" s="1159" customFormat="1">
      <c r="B148" s="1159" t="s">
        <v>3995</v>
      </c>
      <c r="C148" s="1159" t="s">
        <v>2247</v>
      </c>
      <c r="D148" s="1225" t="s">
        <v>2247</v>
      </c>
      <c r="E148" s="1226">
        <v>2068.6999999999998</v>
      </c>
      <c r="G148" s="1159" t="s">
        <v>3996</v>
      </c>
      <c r="H148" s="1159" t="s">
        <v>2248</v>
      </c>
      <c r="I148" s="1225" t="s">
        <v>2248</v>
      </c>
      <c r="J148" s="1226">
        <v>18.082999999999998</v>
      </c>
      <c r="L148" s="1159" t="s">
        <v>3998</v>
      </c>
      <c r="M148" s="1159" t="s">
        <v>2250</v>
      </c>
      <c r="N148" s="1225" t="s">
        <v>2250</v>
      </c>
      <c r="O148" s="1226">
        <v>261580</v>
      </c>
      <c r="Q148" s="1159" t="s">
        <v>4287</v>
      </c>
      <c r="R148" s="1159" t="s">
        <v>2411</v>
      </c>
      <c r="S148" s="1225" t="s">
        <v>2411</v>
      </c>
      <c r="T148" s="1227">
        <v>5.9833E-6</v>
      </c>
      <c r="V148" s="1159" t="s">
        <v>4117</v>
      </c>
      <c r="W148" s="1159" t="s">
        <v>2303</v>
      </c>
      <c r="X148" s="1225" t="s">
        <v>2303</v>
      </c>
      <c r="Y148" s="1227">
        <v>4.0881000000000002E-7</v>
      </c>
      <c r="AA148" s="1159" t="s">
        <v>4338</v>
      </c>
      <c r="AB148" s="1159" t="s">
        <v>2438</v>
      </c>
      <c r="AC148" s="1225" t="s">
        <v>2438</v>
      </c>
      <c r="AD148" s="1227">
        <v>3.8995999999999999E-6</v>
      </c>
    </row>
    <row r="149" spans="2:30" s="1159" customFormat="1">
      <c r="B149" s="1159" t="s">
        <v>3996</v>
      </c>
      <c r="C149" s="1159" t="s">
        <v>2248</v>
      </c>
      <c r="D149" s="1225" t="s">
        <v>2248</v>
      </c>
      <c r="E149" s="1226">
        <v>14.222</v>
      </c>
      <c r="G149" s="1159" t="s">
        <v>3997</v>
      </c>
      <c r="H149" s="1159" t="s">
        <v>2249</v>
      </c>
      <c r="I149" s="1225" t="s">
        <v>2249</v>
      </c>
      <c r="J149" s="1226">
        <v>581.66999999999996</v>
      </c>
      <c r="L149" s="1159" t="s">
        <v>4000</v>
      </c>
      <c r="M149" s="1159" t="s">
        <v>2663</v>
      </c>
      <c r="N149" s="1225" t="s">
        <v>2663</v>
      </c>
      <c r="O149" s="1226">
        <v>433890</v>
      </c>
      <c r="Q149" s="1159" t="s">
        <v>4036</v>
      </c>
      <c r="R149" s="1159" t="s">
        <v>2678</v>
      </c>
      <c r="S149" s="1225" t="s">
        <v>2678</v>
      </c>
      <c r="T149" s="1227">
        <v>5.8443000000000001E-6</v>
      </c>
      <c r="V149" s="1159" t="s">
        <v>3953</v>
      </c>
      <c r="W149" s="1159" t="s">
        <v>2652</v>
      </c>
      <c r="X149" s="1225" t="s">
        <v>2652</v>
      </c>
      <c r="Y149" s="1227">
        <v>3.9668999999999999E-7</v>
      </c>
      <c r="AA149" s="1159" t="s">
        <v>3978</v>
      </c>
      <c r="AB149" s="1159" t="s">
        <v>2233</v>
      </c>
      <c r="AC149" s="1225" t="s">
        <v>2233</v>
      </c>
      <c r="AD149" s="1227">
        <v>3.7627E-6</v>
      </c>
    </row>
    <row r="150" spans="2:30" s="1159" customFormat="1">
      <c r="B150" s="1159" t="s">
        <v>3997</v>
      </c>
      <c r="C150" s="1159" t="s">
        <v>2249</v>
      </c>
      <c r="D150" s="1225" t="s">
        <v>2249</v>
      </c>
      <c r="E150" s="1226">
        <v>282.8</v>
      </c>
      <c r="G150" s="1159" t="s">
        <v>3998</v>
      </c>
      <c r="H150" s="1159" t="s">
        <v>2250</v>
      </c>
      <c r="I150" s="1225" t="s">
        <v>2250</v>
      </c>
      <c r="J150" s="1226">
        <v>1983.2</v>
      </c>
      <c r="L150" s="1159" t="s">
        <v>4009</v>
      </c>
      <c r="M150" s="1159" t="s">
        <v>2255</v>
      </c>
      <c r="N150" s="1225" t="s">
        <v>2255</v>
      </c>
      <c r="O150" s="1226">
        <v>20395</v>
      </c>
      <c r="Q150" s="1159" t="s">
        <v>4410</v>
      </c>
      <c r="R150" s="1159" t="s">
        <v>2477</v>
      </c>
      <c r="S150" s="1225" t="s">
        <v>2477</v>
      </c>
      <c r="T150" s="1227">
        <v>5.8135000000000003E-6</v>
      </c>
      <c r="V150" s="1159" t="s">
        <v>3911</v>
      </c>
      <c r="W150" s="1159" t="s">
        <v>2185</v>
      </c>
      <c r="X150" s="1225" t="s">
        <v>2185</v>
      </c>
      <c r="Y150" s="1227">
        <v>3.9200999999999997E-7</v>
      </c>
      <c r="AA150" s="1159" t="s">
        <v>3976</v>
      </c>
      <c r="AB150" s="1159" t="s">
        <v>2231</v>
      </c>
      <c r="AC150" s="1225" t="s">
        <v>2231</v>
      </c>
      <c r="AD150" s="1227">
        <v>3.6563999999999998E-6</v>
      </c>
    </row>
    <row r="151" spans="2:30" s="1159" customFormat="1">
      <c r="B151" s="1159" t="s">
        <v>3998</v>
      </c>
      <c r="C151" s="1159" t="s">
        <v>2250</v>
      </c>
      <c r="D151" s="1225" t="s">
        <v>2250</v>
      </c>
      <c r="E151" s="1226">
        <v>4876.6000000000004</v>
      </c>
      <c r="G151" s="1159" t="s">
        <v>4000</v>
      </c>
      <c r="H151" s="1159" t="s">
        <v>2663</v>
      </c>
      <c r="I151" s="1225" t="s">
        <v>2663</v>
      </c>
      <c r="J151" s="1226">
        <v>3673.3</v>
      </c>
      <c r="L151" s="1159" t="s">
        <v>4010</v>
      </c>
      <c r="M151" s="1159" t="s">
        <v>2665</v>
      </c>
      <c r="N151" s="1225" t="s">
        <v>4479</v>
      </c>
      <c r="O151" s="1226">
        <v>3216600</v>
      </c>
      <c r="Q151" s="1159" t="s">
        <v>3762</v>
      </c>
      <c r="R151" s="1159" t="s">
        <v>2119</v>
      </c>
      <c r="S151" s="1225" t="s">
        <v>2119</v>
      </c>
      <c r="T151" s="1227">
        <v>5.7127000000000004E-6</v>
      </c>
      <c r="V151" s="1159" t="s">
        <v>4410</v>
      </c>
      <c r="W151" s="1159" t="s">
        <v>2477</v>
      </c>
      <c r="X151" s="1225" t="s">
        <v>2477</v>
      </c>
      <c r="Y151" s="1227">
        <v>3.8537000000000002E-7</v>
      </c>
      <c r="AA151" s="1159" t="s">
        <v>3690</v>
      </c>
      <c r="AB151" s="1159" t="s">
        <v>2097</v>
      </c>
      <c r="AC151" s="1225" t="s">
        <v>2097</v>
      </c>
      <c r="AD151" s="1227">
        <v>3.6098999999999999E-6</v>
      </c>
    </row>
    <row r="152" spans="2:30" s="1159" customFormat="1">
      <c r="B152" s="1159" t="s">
        <v>4000</v>
      </c>
      <c r="C152" s="1159" t="s">
        <v>2663</v>
      </c>
      <c r="D152" s="1225" t="s">
        <v>2663</v>
      </c>
      <c r="E152" s="1226">
        <v>13533</v>
      </c>
      <c r="G152" s="1159" t="s">
        <v>4009</v>
      </c>
      <c r="H152" s="1159" t="s">
        <v>2255</v>
      </c>
      <c r="I152" s="1225" t="s">
        <v>2255</v>
      </c>
      <c r="J152" s="1226">
        <v>233.5</v>
      </c>
      <c r="L152" s="1159" t="s">
        <v>4011</v>
      </c>
      <c r="M152" s="1159" t="s">
        <v>2666</v>
      </c>
      <c r="N152" s="1225" t="s">
        <v>4480</v>
      </c>
      <c r="O152" s="1226">
        <v>328550</v>
      </c>
      <c r="Q152" s="1159" t="s">
        <v>4347</v>
      </c>
      <c r="R152" s="1159" t="s">
        <v>2445</v>
      </c>
      <c r="S152" s="1225" t="s">
        <v>2445</v>
      </c>
      <c r="T152" s="1227">
        <v>5.3028000000000003E-6</v>
      </c>
      <c r="V152" s="1159" t="s">
        <v>4367</v>
      </c>
      <c r="W152" s="1159" t="s">
        <v>2455</v>
      </c>
      <c r="X152" s="1225" t="s">
        <v>2455</v>
      </c>
      <c r="Y152" s="1227">
        <v>3.8389999999999999E-7</v>
      </c>
      <c r="AA152" s="1159" t="s">
        <v>4335</v>
      </c>
      <c r="AB152" s="1159" t="s">
        <v>2436</v>
      </c>
      <c r="AC152" s="1225" t="s">
        <v>2436</v>
      </c>
      <c r="AD152" s="1227">
        <v>3.5760999999999999E-6</v>
      </c>
    </row>
    <row r="153" spans="2:30" s="1159" customFormat="1">
      <c r="B153" s="1159" t="s">
        <v>4009</v>
      </c>
      <c r="C153" s="1159" t="s">
        <v>2255</v>
      </c>
      <c r="D153" s="1225" t="s">
        <v>2255</v>
      </c>
      <c r="E153" s="1226">
        <v>982.93</v>
      </c>
      <c r="G153" s="1159" t="s">
        <v>4010</v>
      </c>
      <c r="H153" s="1159" t="s">
        <v>2665</v>
      </c>
      <c r="I153" s="1225" t="s">
        <v>4479</v>
      </c>
      <c r="J153" s="1226">
        <v>7720.6</v>
      </c>
      <c r="L153" s="1159" t="s">
        <v>4012</v>
      </c>
      <c r="M153" s="1159" t="s">
        <v>2256</v>
      </c>
      <c r="N153" s="1225" t="s">
        <v>2256</v>
      </c>
      <c r="O153" s="1226">
        <v>2127800</v>
      </c>
      <c r="Q153" s="1159" t="s">
        <v>3837</v>
      </c>
      <c r="R153" s="1159" t="s">
        <v>2400</v>
      </c>
      <c r="S153" s="1225" t="s">
        <v>2400</v>
      </c>
      <c r="T153" s="1227">
        <v>5.2592000000000004E-6</v>
      </c>
      <c r="V153" s="1159" t="s">
        <v>4016</v>
      </c>
      <c r="W153" s="1159" t="s">
        <v>2258</v>
      </c>
      <c r="X153" s="1225" t="s">
        <v>2258</v>
      </c>
      <c r="Y153" s="1227">
        <v>3.7225000000000001E-7</v>
      </c>
      <c r="AA153" s="1159" t="s">
        <v>4128</v>
      </c>
      <c r="AB153" s="1159" t="s">
        <v>2311</v>
      </c>
      <c r="AC153" s="1225" t="s">
        <v>2311</v>
      </c>
      <c r="AD153" s="1227">
        <v>3.4807E-6</v>
      </c>
    </row>
    <row r="154" spans="2:30" s="1159" customFormat="1">
      <c r="B154" s="1159" t="s">
        <v>4010</v>
      </c>
      <c r="C154" s="1159" t="s">
        <v>2665</v>
      </c>
      <c r="D154" s="1225" t="s">
        <v>4479</v>
      </c>
      <c r="E154" s="1226">
        <v>72748</v>
      </c>
      <c r="G154" s="1159" t="s">
        <v>4011</v>
      </c>
      <c r="H154" s="1159" t="s">
        <v>2666</v>
      </c>
      <c r="I154" s="1225" t="s">
        <v>4480</v>
      </c>
      <c r="J154" s="1226">
        <v>594.98</v>
      </c>
      <c r="L154" s="1159" t="s">
        <v>4013</v>
      </c>
      <c r="M154" s="1159" t="s">
        <v>2667</v>
      </c>
      <c r="N154" s="1225" t="s">
        <v>4468</v>
      </c>
      <c r="O154" s="1226">
        <v>2241900</v>
      </c>
      <c r="Q154" s="1159" t="s">
        <v>3785</v>
      </c>
      <c r="R154" s="1159" t="s">
        <v>2128</v>
      </c>
      <c r="S154" s="1225" t="s">
        <v>2128</v>
      </c>
      <c r="T154" s="1227">
        <v>4.9092000000000004E-6</v>
      </c>
      <c r="V154" s="1159" t="s">
        <v>4329</v>
      </c>
      <c r="W154" s="1159" t="s">
        <v>2752</v>
      </c>
      <c r="X154" s="1225" t="s">
        <v>2752</v>
      </c>
      <c r="Y154" s="1227">
        <v>3.6724E-7</v>
      </c>
      <c r="AA154" s="1159" t="s">
        <v>3762</v>
      </c>
      <c r="AB154" s="1159" t="s">
        <v>2119</v>
      </c>
      <c r="AC154" s="1225" t="s">
        <v>2119</v>
      </c>
      <c r="AD154" s="1227">
        <v>3.4788999999999998E-6</v>
      </c>
    </row>
    <row r="155" spans="2:30" s="1159" customFormat="1">
      <c r="B155" s="1159" t="s">
        <v>4011</v>
      </c>
      <c r="C155" s="1159" t="s">
        <v>2666</v>
      </c>
      <c r="D155" s="1225" t="s">
        <v>4480</v>
      </c>
      <c r="E155" s="1226">
        <v>11978</v>
      </c>
      <c r="G155" s="1159" t="s">
        <v>4012</v>
      </c>
      <c r="H155" s="1159" t="s">
        <v>2256</v>
      </c>
      <c r="I155" s="1225" t="s">
        <v>2256</v>
      </c>
      <c r="J155" s="1226">
        <v>2905.7</v>
      </c>
      <c r="L155" s="1159" t="s">
        <v>4014</v>
      </c>
      <c r="M155" s="1159" t="s">
        <v>2257</v>
      </c>
      <c r="N155" s="1225" t="s">
        <v>2257</v>
      </c>
      <c r="O155" s="1226">
        <v>60623</v>
      </c>
      <c r="Q155" s="1159" t="s">
        <v>3869</v>
      </c>
      <c r="R155" s="1159" t="s">
        <v>2471</v>
      </c>
      <c r="S155" s="1225" t="s">
        <v>2471</v>
      </c>
      <c r="T155" s="1227">
        <v>4.8945000000000003E-6</v>
      </c>
      <c r="V155" s="1159" t="s">
        <v>4316</v>
      </c>
      <c r="W155" s="1159" t="s">
        <v>2431</v>
      </c>
      <c r="X155" s="1225" t="s">
        <v>2431</v>
      </c>
      <c r="Y155" s="1227">
        <v>3.4779000000000002E-7</v>
      </c>
      <c r="AA155" s="1159" t="s">
        <v>4129</v>
      </c>
      <c r="AB155" s="1159" t="s">
        <v>2312</v>
      </c>
      <c r="AC155" s="1225" t="s">
        <v>2312</v>
      </c>
      <c r="AD155" s="1227">
        <v>3.3542E-6</v>
      </c>
    </row>
    <row r="156" spans="2:30" s="1159" customFormat="1">
      <c r="B156" s="1159" t="s">
        <v>4012</v>
      </c>
      <c r="C156" s="1159" t="s">
        <v>2256</v>
      </c>
      <c r="D156" s="1225" t="s">
        <v>2256</v>
      </c>
      <c r="E156" s="1226">
        <v>47910</v>
      </c>
      <c r="G156" s="1159" t="s">
        <v>4013</v>
      </c>
      <c r="H156" s="1159" t="s">
        <v>2667</v>
      </c>
      <c r="I156" s="1225" t="s">
        <v>4468</v>
      </c>
      <c r="J156" s="1226">
        <v>442.25</v>
      </c>
      <c r="L156" s="1159" t="s">
        <v>4015</v>
      </c>
      <c r="M156" s="1159" t="s">
        <v>2668</v>
      </c>
      <c r="N156" s="1225" t="s">
        <v>4481</v>
      </c>
      <c r="O156" s="1226">
        <v>27597</v>
      </c>
      <c r="Q156" s="1159" t="s">
        <v>3789</v>
      </c>
      <c r="R156" s="1159" t="s">
        <v>2625</v>
      </c>
      <c r="S156" s="1225" t="s">
        <v>4464</v>
      </c>
      <c r="T156" s="1227">
        <v>4.8667000000000003E-6</v>
      </c>
      <c r="V156" s="1159" t="s">
        <v>3934</v>
      </c>
      <c r="W156" s="1159" t="s">
        <v>2201</v>
      </c>
      <c r="X156" s="1225" t="s">
        <v>2201</v>
      </c>
      <c r="Y156" s="1227">
        <v>3.4346999999999999E-7</v>
      </c>
      <c r="AA156" s="1159" t="s">
        <v>4279</v>
      </c>
      <c r="AB156" s="1159" t="s">
        <v>2406</v>
      </c>
      <c r="AC156" s="1225" t="s">
        <v>2406</v>
      </c>
      <c r="AD156" s="1227">
        <v>3.3459999999999998E-6</v>
      </c>
    </row>
    <row r="157" spans="2:30" s="1159" customFormat="1">
      <c r="B157" s="1159" t="s">
        <v>4013</v>
      </c>
      <c r="C157" s="1159" t="s">
        <v>2667</v>
      </c>
      <c r="D157" s="1225" t="s">
        <v>4468</v>
      </c>
      <c r="E157" s="1226">
        <v>58314</v>
      </c>
      <c r="G157" s="1159" t="s">
        <v>4014</v>
      </c>
      <c r="H157" s="1159" t="s">
        <v>2257</v>
      </c>
      <c r="I157" s="1225" t="s">
        <v>2257</v>
      </c>
      <c r="J157" s="1226">
        <v>25.408000000000001</v>
      </c>
      <c r="L157" s="1159" t="s">
        <v>4016</v>
      </c>
      <c r="M157" s="1159" t="s">
        <v>2258</v>
      </c>
      <c r="N157" s="1225" t="s">
        <v>2258</v>
      </c>
      <c r="O157" s="1226">
        <v>5011200</v>
      </c>
      <c r="Q157" s="1159" t="s">
        <v>3985</v>
      </c>
      <c r="R157" s="1159" t="s">
        <v>2239</v>
      </c>
      <c r="S157" s="1225" t="s">
        <v>2239</v>
      </c>
      <c r="T157" s="1227">
        <v>4.6649E-6</v>
      </c>
      <c r="V157" s="1159" t="s">
        <v>3810</v>
      </c>
      <c r="W157" s="1159" t="s">
        <v>2142</v>
      </c>
      <c r="X157" s="1225" t="s">
        <v>2142</v>
      </c>
      <c r="Y157" s="1227">
        <v>3.3286999999999999E-7</v>
      </c>
      <c r="AA157" s="1159" t="s">
        <v>4164</v>
      </c>
      <c r="AB157" s="1159" t="s">
        <v>2336</v>
      </c>
      <c r="AC157" s="1225" t="s">
        <v>2336</v>
      </c>
      <c r="AD157" s="1227">
        <v>3.2783999999999998E-6</v>
      </c>
    </row>
    <row r="158" spans="2:30" s="1159" customFormat="1">
      <c r="B158" s="1159" t="s">
        <v>4014</v>
      </c>
      <c r="C158" s="1159" t="s">
        <v>2257</v>
      </c>
      <c r="D158" s="1225" t="s">
        <v>2257</v>
      </c>
      <c r="E158" s="1226">
        <v>2640</v>
      </c>
      <c r="G158" s="1159" t="s">
        <v>4015</v>
      </c>
      <c r="H158" s="1159" t="s">
        <v>2668</v>
      </c>
      <c r="I158" s="1225" t="s">
        <v>4481</v>
      </c>
      <c r="J158" s="1226">
        <v>1.4107000000000001</v>
      </c>
      <c r="L158" s="1159" t="s">
        <v>4020</v>
      </c>
      <c r="M158" s="1159" t="s">
        <v>2259</v>
      </c>
      <c r="N158" s="1225" t="s">
        <v>2259</v>
      </c>
      <c r="O158" s="1226">
        <v>55051</v>
      </c>
      <c r="Q158" s="1159" t="s">
        <v>4330</v>
      </c>
      <c r="R158" s="1159" t="s">
        <v>2435</v>
      </c>
      <c r="S158" s="1225" t="s">
        <v>2435</v>
      </c>
      <c r="T158" s="1227">
        <v>4.5535999999999999E-6</v>
      </c>
      <c r="V158" s="1159" t="s">
        <v>4302</v>
      </c>
      <c r="W158" s="1159" t="s">
        <v>2419</v>
      </c>
      <c r="X158" s="1225" t="s">
        <v>2419</v>
      </c>
      <c r="Y158" s="1227">
        <v>3.2342999999999998E-7</v>
      </c>
      <c r="AA158" s="1159" t="s">
        <v>4240</v>
      </c>
      <c r="AB158" s="1159" t="s">
        <v>2382</v>
      </c>
      <c r="AC158" s="1225" t="s">
        <v>2382</v>
      </c>
      <c r="AD158" s="1227">
        <v>3.2503999999999998E-6</v>
      </c>
    </row>
    <row r="159" spans="2:30" s="1159" customFormat="1">
      <c r="B159" s="1159" t="s">
        <v>4015</v>
      </c>
      <c r="C159" s="1159" t="s">
        <v>2668</v>
      </c>
      <c r="D159" s="1225" t="s">
        <v>4481</v>
      </c>
      <c r="E159" s="1226">
        <v>1431.2</v>
      </c>
      <c r="G159" s="1159" t="s">
        <v>4016</v>
      </c>
      <c r="H159" s="1159" t="s">
        <v>2258</v>
      </c>
      <c r="I159" s="1225" t="s">
        <v>2258</v>
      </c>
      <c r="J159" s="1226">
        <v>16602</v>
      </c>
      <c r="L159" s="1159" t="s">
        <v>4021</v>
      </c>
      <c r="M159" s="1159" t="s">
        <v>2260</v>
      </c>
      <c r="N159" s="1225" t="s">
        <v>2260</v>
      </c>
      <c r="O159" s="1226">
        <v>159210</v>
      </c>
      <c r="Q159" s="1159" t="s">
        <v>3822</v>
      </c>
      <c r="R159" s="1159" t="s">
        <v>2151</v>
      </c>
      <c r="S159" s="1225" t="s">
        <v>2151</v>
      </c>
      <c r="T159" s="1227">
        <v>4.4872E-6</v>
      </c>
      <c r="V159" s="1159" t="s">
        <v>4404</v>
      </c>
      <c r="W159" s="1159" t="s">
        <v>2768</v>
      </c>
      <c r="X159" s="1225" t="s">
        <v>4482</v>
      </c>
      <c r="Y159" s="1227">
        <v>3.2193999999999998E-7</v>
      </c>
      <c r="AA159" s="1159" t="s">
        <v>4298</v>
      </c>
      <c r="AB159" s="1159" t="s">
        <v>2417</v>
      </c>
      <c r="AC159" s="1225" t="s">
        <v>2417</v>
      </c>
      <c r="AD159" s="1227">
        <v>3.2468E-6</v>
      </c>
    </row>
    <row r="160" spans="2:30" s="1159" customFormat="1">
      <c r="B160" s="1159" t="s">
        <v>4016</v>
      </c>
      <c r="C160" s="1159" t="s">
        <v>2258</v>
      </c>
      <c r="D160" s="1225" t="s">
        <v>2258</v>
      </c>
      <c r="E160" s="1226">
        <v>60911</v>
      </c>
      <c r="G160" s="1159" t="s">
        <v>4020</v>
      </c>
      <c r="H160" s="1159" t="s">
        <v>2259</v>
      </c>
      <c r="I160" s="1225" t="s">
        <v>2259</v>
      </c>
      <c r="J160" s="1226">
        <v>172.93</v>
      </c>
      <c r="L160" s="1159" t="s">
        <v>4022</v>
      </c>
      <c r="M160" s="1159" t="s">
        <v>2261</v>
      </c>
      <c r="N160" s="1225" t="s">
        <v>2261</v>
      </c>
      <c r="O160" s="1226">
        <v>190200000</v>
      </c>
      <c r="Q160" s="1159" t="s">
        <v>3995</v>
      </c>
      <c r="R160" s="1159" t="s">
        <v>2247</v>
      </c>
      <c r="S160" s="1225" t="s">
        <v>2247</v>
      </c>
      <c r="T160" s="1227">
        <v>4.4791E-6</v>
      </c>
      <c r="V160" s="1159" t="s">
        <v>4062</v>
      </c>
      <c r="W160" s="1159" t="s">
        <v>2691</v>
      </c>
      <c r="X160" s="1225" t="s">
        <v>2691</v>
      </c>
      <c r="Y160" s="1227">
        <v>3.2180999999999999E-7</v>
      </c>
      <c r="AA160" s="1159" t="s">
        <v>3981</v>
      </c>
      <c r="AB160" s="1159" t="s">
        <v>2236</v>
      </c>
      <c r="AC160" s="1225" t="s">
        <v>2236</v>
      </c>
      <c r="AD160" s="1227">
        <v>3.2467000000000002E-6</v>
      </c>
    </row>
    <row r="161" spans="2:30" s="1159" customFormat="1">
      <c r="B161" s="1159" t="s">
        <v>4020</v>
      </c>
      <c r="C161" s="1159" t="s">
        <v>2259</v>
      </c>
      <c r="D161" s="1225" t="s">
        <v>2259</v>
      </c>
      <c r="E161" s="1226">
        <v>1374.3</v>
      </c>
      <c r="G161" s="1159" t="s">
        <v>4021</v>
      </c>
      <c r="H161" s="1159" t="s">
        <v>2260</v>
      </c>
      <c r="I161" s="1225" t="s">
        <v>2260</v>
      </c>
      <c r="J161" s="1226">
        <v>12131</v>
      </c>
      <c r="L161" s="1159" t="s">
        <v>4023</v>
      </c>
      <c r="M161" s="1159" t="s">
        <v>2672</v>
      </c>
      <c r="N161" s="1225" t="s">
        <v>2672</v>
      </c>
      <c r="O161" s="1226">
        <v>180480</v>
      </c>
      <c r="Q161" s="1159" t="s">
        <v>4339</v>
      </c>
      <c r="R161" s="1159" t="s">
        <v>2439</v>
      </c>
      <c r="S161" s="1225" t="s">
        <v>2439</v>
      </c>
      <c r="T161" s="1227">
        <v>4.3285000000000001E-6</v>
      </c>
      <c r="V161" s="1159" t="s">
        <v>4043</v>
      </c>
      <c r="W161" s="1159" t="s">
        <v>2272</v>
      </c>
      <c r="X161" s="1225" t="s">
        <v>2272</v>
      </c>
      <c r="Y161" s="1227">
        <v>3.0116999999999999E-7</v>
      </c>
      <c r="AA161" s="1159" t="s">
        <v>4283</v>
      </c>
      <c r="AB161" s="1159" t="s">
        <v>2408</v>
      </c>
      <c r="AC161" s="1225" t="s">
        <v>2408</v>
      </c>
      <c r="AD161" s="1227">
        <v>3.1290999999999998E-6</v>
      </c>
    </row>
    <row r="162" spans="2:30" s="1159" customFormat="1">
      <c r="B162" s="1159" t="s">
        <v>4021</v>
      </c>
      <c r="C162" s="1159" t="s">
        <v>2260</v>
      </c>
      <c r="D162" s="1225" t="s">
        <v>2260</v>
      </c>
      <c r="E162" s="1226">
        <v>8928.6</v>
      </c>
      <c r="G162" s="1159" t="s">
        <v>4022</v>
      </c>
      <c r="H162" s="1159" t="s">
        <v>2261</v>
      </c>
      <c r="I162" s="1225" t="s">
        <v>2261</v>
      </c>
      <c r="J162" s="1226">
        <v>170970</v>
      </c>
      <c r="L162" s="1159" t="s">
        <v>4026</v>
      </c>
      <c r="M162" s="1159" t="s">
        <v>2262</v>
      </c>
      <c r="N162" s="1225" t="s">
        <v>2262</v>
      </c>
      <c r="O162" s="1226">
        <v>22486000</v>
      </c>
      <c r="Q162" s="1159" t="s">
        <v>3851</v>
      </c>
      <c r="R162" s="1159" t="s">
        <v>2161</v>
      </c>
      <c r="S162" s="1225" t="s">
        <v>2161</v>
      </c>
      <c r="T162" s="1227">
        <v>4.2591999999999998E-6</v>
      </c>
      <c r="V162" s="1159" t="s">
        <v>3818</v>
      </c>
      <c r="W162" s="1159" t="s">
        <v>2147</v>
      </c>
      <c r="X162" s="1225" t="s">
        <v>2147</v>
      </c>
      <c r="Y162" s="1227">
        <v>2.8476000000000002E-7</v>
      </c>
      <c r="AA162" s="1159" t="s">
        <v>4065</v>
      </c>
      <c r="AB162" s="1159" t="s">
        <v>2285</v>
      </c>
      <c r="AC162" s="1225" t="s">
        <v>2285</v>
      </c>
      <c r="AD162" s="1227">
        <v>3.1020000000000001E-6</v>
      </c>
    </row>
    <row r="163" spans="2:30" s="1159" customFormat="1">
      <c r="B163" s="1159" t="s">
        <v>4022</v>
      </c>
      <c r="C163" s="1159" t="s">
        <v>2261</v>
      </c>
      <c r="D163" s="1225" t="s">
        <v>2261</v>
      </c>
      <c r="E163" s="1226">
        <v>2983700</v>
      </c>
      <c r="G163" s="1159" t="s">
        <v>4023</v>
      </c>
      <c r="H163" s="1159" t="s">
        <v>2672</v>
      </c>
      <c r="I163" s="1225" t="s">
        <v>2672</v>
      </c>
      <c r="J163" s="1226">
        <v>508.13</v>
      </c>
      <c r="L163" s="1159" t="s">
        <v>4027</v>
      </c>
      <c r="M163" s="1159" t="s">
        <v>2263</v>
      </c>
      <c r="N163" s="1225" t="s">
        <v>2263</v>
      </c>
      <c r="O163" s="1226">
        <v>425240000</v>
      </c>
      <c r="Q163" s="1159" t="s">
        <v>4140</v>
      </c>
      <c r="R163" s="1159" t="s">
        <v>2322</v>
      </c>
      <c r="S163" s="1225" t="s">
        <v>2322</v>
      </c>
      <c r="T163" s="1227">
        <v>4.0894000000000002E-6</v>
      </c>
      <c r="V163" s="1159" t="s">
        <v>4012</v>
      </c>
      <c r="W163" s="1159" t="s">
        <v>2256</v>
      </c>
      <c r="X163" s="1225" t="s">
        <v>2256</v>
      </c>
      <c r="Y163" s="1227">
        <v>2.7985000000000001E-7</v>
      </c>
      <c r="AA163" s="1159" t="s">
        <v>3434</v>
      </c>
      <c r="AB163" s="1159" t="s">
        <v>2071</v>
      </c>
      <c r="AC163" s="1225" t="s">
        <v>2071</v>
      </c>
      <c r="AD163" s="1227">
        <v>3.0433999999999999E-6</v>
      </c>
    </row>
    <row r="164" spans="2:30" s="1159" customFormat="1">
      <c r="B164" s="1159" t="s">
        <v>4023</v>
      </c>
      <c r="C164" s="1159" t="s">
        <v>2672</v>
      </c>
      <c r="D164" s="1225" t="s">
        <v>2672</v>
      </c>
      <c r="E164" s="1226">
        <v>6402</v>
      </c>
      <c r="G164" s="1159" t="s">
        <v>4026</v>
      </c>
      <c r="H164" s="1159" t="s">
        <v>2262</v>
      </c>
      <c r="I164" s="1225" t="s">
        <v>2262</v>
      </c>
      <c r="J164" s="1226">
        <v>171650</v>
      </c>
      <c r="L164" s="1159" t="s">
        <v>4028</v>
      </c>
      <c r="M164" s="1159" t="s">
        <v>2264</v>
      </c>
      <c r="N164" s="1225" t="s">
        <v>2264</v>
      </c>
      <c r="O164" s="1226">
        <v>34196000</v>
      </c>
      <c r="Q164" s="1159" t="s">
        <v>4045</v>
      </c>
      <c r="R164" s="1159" t="s">
        <v>2682</v>
      </c>
      <c r="S164" s="1225" t="s">
        <v>4474</v>
      </c>
      <c r="T164" s="1227">
        <v>3.9751999999999996E-6</v>
      </c>
      <c r="V164" s="1159" t="s">
        <v>4031</v>
      </c>
      <c r="W164" s="1159" t="s">
        <v>2267</v>
      </c>
      <c r="X164" s="1225" t="s">
        <v>2267</v>
      </c>
      <c r="Y164" s="1227">
        <v>2.7636999999999998E-7</v>
      </c>
      <c r="AA164" s="1159" t="s">
        <v>3911</v>
      </c>
      <c r="AB164" s="1159" t="s">
        <v>2185</v>
      </c>
      <c r="AC164" s="1225" t="s">
        <v>2185</v>
      </c>
      <c r="AD164" s="1227">
        <v>3.0348000000000001E-6</v>
      </c>
    </row>
    <row r="165" spans="2:30" s="1159" customFormat="1">
      <c r="B165" s="1159" t="s">
        <v>4026</v>
      </c>
      <c r="C165" s="1159" t="s">
        <v>2262</v>
      </c>
      <c r="D165" s="1225" t="s">
        <v>2262</v>
      </c>
      <c r="E165" s="1226">
        <v>219010</v>
      </c>
      <c r="G165" s="1159" t="s">
        <v>4027</v>
      </c>
      <c r="H165" s="1159" t="s">
        <v>2263</v>
      </c>
      <c r="I165" s="1225" t="s">
        <v>2263</v>
      </c>
      <c r="J165" s="1226">
        <v>588610</v>
      </c>
      <c r="L165" s="1159" t="s">
        <v>4029</v>
      </c>
      <c r="M165" s="1159" t="s">
        <v>2265</v>
      </c>
      <c r="N165" s="1225" t="s">
        <v>2265</v>
      </c>
      <c r="O165" s="1226">
        <v>4646.8</v>
      </c>
      <c r="Q165" s="1159" t="s">
        <v>4061</v>
      </c>
      <c r="R165" s="1159" t="s">
        <v>2282</v>
      </c>
      <c r="S165" s="1225" t="s">
        <v>2282</v>
      </c>
      <c r="T165" s="1227">
        <v>3.9319000000000004E-6</v>
      </c>
      <c r="V165" s="1159" t="s">
        <v>4010</v>
      </c>
      <c r="W165" s="1159" t="s">
        <v>2665</v>
      </c>
      <c r="X165" s="1225" t="s">
        <v>4479</v>
      </c>
      <c r="Y165" s="1227">
        <v>2.6852000000000002E-7</v>
      </c>
      <c r="AA165" s="1159" t="s">
        <v>3932</v>
      </c>
      <c r="AB165" s="1159" t="s">
        <v>2199</v>
      </c>
      <c r="AC165" s="1225" t="s">
        <v>2199</v>
      </c>
      <c r="AD165" s="1227">
        <v>2.942E-6</v>
      </c>
    </row>
    <row r="166" spans="2:30" s="1159" customFormat="1">
      <c r="B166" s="1159" t="s">
        <v>4027</v>
      </c>
      <c r="C166" s="1159" t="s">
        <v>2263</v>
      </c>
      <c r="D166" s="1225" t="s">
        <v>2263</v>
      </c>
      <c r="E166" s="1226">
        <v>22038000</v>
      </c>
      <c r="G166" s="1159" t="s">
        <v>4028</v>
      </c>
      <c r="H166" s="1159" t="s">
        <v>2264</v>
      </c>
      <c r="I166" s="1225" t="s">
        <v>2264</v>
      </c>
      <c r="J166" s="1226">
        <v>3039.2</v>
      </c>
      <c r="L166" s="1159" t="s">
        <v>4030</v>
      </c>
      <c r="M166" s="1159" t="s">
        <v>2266</v>
      </c>
      <c r="N166" s="1225" t="s">
        <v>2266</v>
      </c>
      <c r="O166" s="1226">
        <v>53735000</v>
      </c>
      <c r="Q166" s="1159" t="s">
        <v>3946</v>
      </c>
      <c r="R166" s="1159" t="s">
        <v>2212</v>
      </c>
      <c r="S166" s="1225" t="s">
        <v>2212</v>
      </c>
      <c r="T166" s="1227">
        <v>3.8510000000000001E-6</v>
      </c>
      <c r="V166" s="1159" t="s">
        <v>4258</v>
      </c>
      <c r="W166" s="1159" t="s">
        <v>2394</v>
      </c>
      <c r="X166" s="1225" t="s">
        <v>2394</v>
      </c>
      <c r="Y166" s="1227">
        <v>2.6652999999999999E-7</v>
      </c>
      <c r="AA166" s="1159" t="s">
        <v>4409</v>
      </c>
      <c r="AB166" s="1159" t="s">
        <v>2476</v>
      </c>
      <c r="AC166" s="1225" t="s">
        <v>2476</v>
      </c>
      <c r="AD166" s="1227">
        <v>2.8194000000000001E-6</v>
      </c>
    </row>
    <row r="167" spans="2:30" s="1159" customFormat="1">
      <c r="B167" s="1159" t="s">
        <v>4028</v>
      </c>
      <c r="C167" s="1159" t="s">
        <v>2264</v>
      </c>
      <c r="D167" s="1225" t="s">
        <v>2264</v>
      </c>
      <c r="E167" s="1226">
        <v>1432000</v>
      </c>
      <c r="G167" s="1159" t="s">
        <v>4029</v>
      </c>
      <c r="H167" s="1159" t="s">
        <v>2265</v>
      </c>
      <c r="I167" s="1225" t="s">
        <v>2265</v>
      </c>
      <c r="J167" s="1226">
        <v>2288.5</v>
      </c>
      <c r="L167" s="1159" t="s">
        <v>4031</v>
      </c>
      <c r="M167" s="1159" t="s">
        <v>2267</v>
      </c>
      <c r="N167" s="1225" t="s">
        <v>2267</v>
      </c>
      <c r="O167" s="1226">
        <v>467500</v>
      </c>
      <c r="Q167" s="1159" t="s">
        <v>3972</v>
      </c>
      <c r="R167" s="1159" t="s">
        <v>2229</v>
      </c>
      <c r="S167" s="1225" t="s">
        <v>2229</v>
      </c>
      <c r="T167" s="1227">
        <v>3.7614000000000001E-6</v>
      </c>
      <c r="V167" s="1159" t="s">
        <v>3947</v>
      </c>
      <c r="W167" s="1159" t="s">
        <v>2213</v>
      </c>
      <c r="X167" s="1225" t="s">
        <v>2213</v>
      </c>
      <c r="Y167" s="1227">
        <v>2.6646000000000002E-7</v>
      </c>
      <c r="AA167" s="1159" t="s">
        <v>3954</v>
      </c>
      <c r="AB167" s="1159" t="s">
        <v>2482</v>
      </c>
      <c r="AC167" s="1225" t="s">
        <v>2482</v>
      </c>
      <c r="AD167" s="1227">
        <v>2.7877999999999998E-6</v>
      </c>
    </row>
    <row r="168" spans="2:30" s="1159" customFormat="1">
      <c r="B168" s="1159" t="s">
        <v>4029</v>
      </c>
      <c r="C168" s="1159" t="s">
        <v>2265</v>
      </c>
      <c r="D168" s="1225" t="s">
        <v>2265</v>
      </c>
      <c r="E168" s="1226">
        <v>443.81</v>
      </c>
      <c r="G168" s="1159" t="s">
        <v>4030</v>
      </c>
      <c r="H168" s="1159" t="s">
        <v>2266</v>
      </c>
      <c r="I168" s="1225" t="s">
        <v>2266</v>
      </c>
      <c r="J168" s="1226">
        <v>212390</v>
      </c>
      <c r="L168" s="1159" t="s">
        <v>4032</v>
      </c>
      <c r="M168" s="1159" t="s">
        <v>2268</v>
      </c>
      <c r="N168" s="1225" t="s">
        <v>2268</v>
      </c>
      <c r="O168" s="1226">
        <v>62713000</v>
      </c>
      <c r="Q168" s="1159" t="s">
        <v>3953</v>
      </c>
      <c r="R168" s="1159" t="s">
        <v>2652</v>
      </c>
      <c r="S168" s="1225" t="s">
        <v>2652</v>
      </c>
      <c r="T168" s="1227">
        <v>3.7261000000000002E-6</v>
      </c>
      <c r="V168" s="1159" t="s">
        <v>3778</v>
      </c>
      <c r="W168" s="1159" t="s">
        <v>2729</v>
      </c>
      <c r="X168" s="1225" t="s">
        <v>4483</v>
      </c>
      <c r="Y168" s="1227">
        <v>2.6049999999999998E-7</v>
      </c>
      <c r="AA168" s="1159" t="s">
        <v>3758</v>
      </c>
      <c r="AB168" s="1159" t="s">
        <v>2117</v>
      </c>
      <c r="AC168" s="1225" t="s">
        <v>2117</v>
      </c>
      <c r="AD168" s="1227">
        <v>2.7870000000000002E-6</v>
      </c>
    </row>
    <row r="169" spans="2:30" s="1159" customFormat="1">
      <c r="B169" s="1159" t="s">
        <v>4030</v>
      </c>
      <c r="C169" s="1159" t="s">
        <v>2266</v>
      </c>
      <c r="D169" s="1225" t="s">
        <v>2266</v>
      </c>
      <c r="E169" s="1226">
        <v>1936300</v>
      </c>
      <c r="G169" s="1159" t="s">
        <v>4031</v>
      </c>
      <c r="H169" s="1159" t="s">
        <v>2267</v>
      </c>
      <c r="I169" s="1225" t="s">
        <v>2267</v>
      </c>
      <c r="J169" s="1226">
        <v>4172.2</v>
      </c>
      <c r="L169" s="1159" t="s">
        <v>4035</v>
      </c>
      <c r="M169" s="1159" t="s">
        <v>2677</v>
      </c>
      <c r="N169" s="1225" t="s">
        <v>4463</v>
      </c>
      <c r="O169" s="1226">
        <v>150330</v>
      </c>
      <c r="Q169" s="1159" t="s">
        <v>4011</v>
      </c>
      <c r="R169" s="1159" t="s">
        <v>2666</v>
      </c>
      <c r="S169" s="1225" t="s">
        <v>4480</v>
      </c>
      <c r="T169" s="1227">
        <v>3.7133999999999999E-6</v>
      </c>
      <c r="V169" s="1159" t="s">
        <v>4384</v>
      </c>
      <c r="W169" s="1159" t="s">
        <v>2465</v>
      </c>
      <c r="X169" s="1225" t="s">
        <v>2465</v>
      </c>
      <c r="Y169" s="1227">
        <v>2.5533E-7</v>
      </c>
      <c r="AA169" s="1159" t="s">
        <v>3982</v>
      </c>
      <c r="AB169" s="1159" t="s">
        <v>2237</v>
      </c>
      <c r="AC169" s="1225" t="s">
        <v>2237</v>
      </c>
      <c r="AD169" s="1227">
        <v>2.7808999999999999E-6</v>
      </c>
    </row>
    <row r="170" spans="2:30" s="1159" customFormat="1">
      <c r="B170" s="1159" t="s">
        <v>4031</v>
      </c>
      <c r="C170" s="1159" t="s">
        <v>2267</v>
      </c>
      <c r="D170" s="1225" t="s">
        <v>2267</v>
      </c>
      <c r="E170" s="1226">
        <v>15742</v>
      </c>
      <c r="G170" s="1159" t="s">
        <v>4032</v>
      </c>
      <c r="H170" s="1159" t="s">
        <v>2268</v>
      </c>
      <c r="I170" s="1225" t="s">
        <v>2268</v>
      </c>
      <c r="J170" s="1226">
        <v>809740</v>
      </c>
      <c r="L170" s="1159" t="s">
        <v>4036</v>
      </c>
      <c r="M170" s="1159" t="s">
        <v>2678</v>
      </c>
      <c r="N170" s="1225" t="s">
        <v>2678</v>
      </c>
      <c r="O170" s="1226">
        <v>164930</v>
      </c>
      <c r="Q170" s="1159" t="s">
        <v>3432</v>
      </c>
      <c r="R170" s="1159" t="s">
        <v>2069</v>
      </c>
      <c r="S170" s="1225" t="s">
        <v>2069</v>
      </c>
      <c r="T170" s="1227">
        <v>3.6974E-6</v>
      </c>
      <c r="V170" s="1159" t="s">
        <v>3558</v>
      </c>
      <c r="W170" s="1159" t="s">
        <v>2084</v>
      </c>
      <c r="X170" s="1225" t="s">
        <v>2084</v>
      </c>
      <c r="Y170" s="1227">
        <v>2.5310000000000001E-7</v>
      </c>
      <c r="AA170" s="1159" t="s">
        <v>4039</v>
      </c>
      <c r="AB170" s="1159" t="s">
        <v>2270</v>
      </c>
      <c r="AC170" s="1225" t="s">
        <v>2270</v>
      </c>
      <c r="AD170" s="1227">
        <v>2.7398999999999998E-6</v>
      </c>
    </row>
    <row r="171" spans="2:30" s="1159" customFormat="1">
      <c r="B171" s="1159" t="s">
        <v>4032</v>
      </c>
      <c r="C171" s="1159" t="s">
        <v>2268</v>
      </c>
      <c r="D171" s="1225" t="s">
        <v>2268</v>
      </c>
      <c r="E171" s="1226">
        <v>1418100</v>
      </c>
      <c r="G171" s="1159" t="s">
        <v>4035</v>
      </c>
      <c r="H171" s="1159" t="s">
        <v>2677</v>
      </c>
      <c r="I171" s="1225" t="s">
        <v>4463</v>
      </c>
      <c r="J171" s="1226">
        <v>91591</v>
      </c>
      <c r="L171" s="1159" t="s">
        <v>4038</v>
      </c>
      <c r="M171" s="1159" t="s">
        <v>2269</v>
      </c>
      <c r="N171" s="1225" t="s">
        <v>2269</v>
      </c>
      <c r="O171" s="1226">
        <v>73646</v>
      </c>
      <c r="Q171" s="1159" t="s">
        <v>3962</v>
      </c>
      <c r="R171" s="1159" t="s">
        <v>2223</v>
      </c>
      <c r="S171" s="1225" t="s">
        <v>2223</v>
      </c>
      <c r="T171" s="1227">
        <v>3.6157E-6</v>
      </c>
      <c r="V171" s="1159" t="s">
        <v>3746</v>
      </c>
      <c r="W171" s="1159" t="s">
        <v>2112</v>
      </c>
      <c r="X171" s="1225" t="s">
        <v>2112</v>
      </c>
      <c r="Y171" s="1227">
        <v>2.5265999999999999E-7</v>
      </c>
      <c r="AA171" s="1159" t="s">
        <v>4404</v>
      </c>
      <c r="AB171" s="1159" t="s">
        <v>2768</v>
      </c>
      <c r="AC171" s="1225" t="s">
        <v>4482</v>
      </c>
      <c r="AD171" s="1227">
        <v>2.5245999999999999E-6</v>
      </c>
    </row>
    <row r="172" spans="2:30" s="1159" customFormat="1">
      <c r="B172" s="1159" t="s">
        <v>4035</v>
      </c>
      <c r="C172" s="1159" t="s">
        <v>2677</v>
      </c>
      <c r="D172" s="1225" t="s">
        <v>4463</v>
      </c>
      <c r="E172" s="1226">
        <v>17433</v>
      </c>
      <c r="G172" s="1159" t="s">
        <v>4036</v>
      </c>
      <c r="H172" s="1159" t="s">
        <v>2678</v>
      </c>
      <c r="I172" s="1225" t="s">
        <v>2678</v>
      </c>
      <c r="J172" s="1226">
        <v>116510</v>
      </c>
      <c r="L172" s="1159" t="s">
        <v>4039</v>
      </c>
      <c r="M172" s="1159" t="s">
        <v>2270</v>
      </c>
      <c r="N172" s="1225" t="s">
        <v>2270</v>
      </c>
      <c r="O172" s="1226">
        <v>378860</v>
      </c>
      <c r="Q172" s="1159" t="s">
        <v>4259</v>
      </c>
      <c r="R172" s="1159" t="s">
        <v>2395</v>
      </c>
      <c r="S172" s="1225" t="s">
        <v>2395</v>
      </c>
      <c r="T172" s="1227">
        <v>3.5514999999999998E-6</v>
      </c>
      <c r="V172" s="1159" t="s">
        <v>3819</v>
      </c>
      <c r="W172" s="1159" t="s">
        <v>2148</v>
      </c>
      <c r="X172" s="1225" t="s">
        <v>2148</v>
      </c>
      <c r="Y172" s="1227">
        <v>2.4956999999999998E-7</v>
      </c>
      <c r="AA172" s="1159" t="s">
        <v>3947</v>
      </c>
      <c r="AB172" s="1159" t="s">
        <v>2213</v>
      </c>
      <c r="AC172" s="1225" t="s">
        <v>2213</v>
      </c>
      <c r="AD172" s="1227">
        <v>2.4200000000000001E-6</v>
      </c>
    </row>
    <row r="173" spans="2:30" s="1159" customFormat="1">
      <c r="B173" s="1159" t="s">
        <v>4036</v>
      </c>
      <c r="C173" s="1159" t="s">
        <v>2678</v>
      </c>
      <c r="D173" s="1225" t="s">
        <v>2678</v>
      </c>
      <c r="E173" s="1226">
        <v>62585</v>
      </c>
      <c r="G173" s="1159" t="s">
        <v>4038</v>
      </c>
      <c r="H173" s="1159" t="s">
        <v>2269</v>
      </c>
      <c r="I173" s="1225" t="s">
        <v>2269</v>
      </c>
      <c r="J173" s="1226">
        <v>147.47</v>
      </c>
      <c r="L173" s="1159" t="s">
        <v>4042</v>
      </c>
      <c r="M173" s="1159" t="s">
        <v>2271</v>
      </c>
      <c r="N173" s="1225" t="s">
        <v>2271</v>
      </c>
      <c r="O173" s="1226">
        <v>53504000</v>
      </c>
      <c r="Q173" s="1159" t="s">
        <v>4342</v>
      </c>
      <c r="R173" s="1159" t="s">
        <v>2440</v>
      </c>
      <c r="S173" s="1225" t="s">
        <v>2440</v>
      </c>
      <c r="T173" s="1227">
        <v>3.3768999999999998E-6</v>
      </c>
      <c r="V173" s="1159" t="s">
        <v>4059</v>
      </c>
      <c r="W173" s="1159" t="s">
        <v>2280</v>
      </c>
      <c r="X173" s="1225" t="s">
        <v>2280</v>
      </c>
      <c r="Y173" s="1227">
        <v>2.4591000000000001E-7</v>
      </c>
      <c r="AA173" s="1159" t="s">
        <v>4118</v>
      </c>
      <c r="AB173" s="1159" t="s">
        <v>2710</v>
      </c>
      <c r="AC173" s="1225" t="s">
        <v>4478</v>
      </c>
      <c r="AD173" s="1227">
        <v>2.4117999999999999E-6</v>
      </c>
    </row>
    <row r="174" spans="2:30" s="1159" customFormat="1">
      <c r="B174" s="1159" t="s">
        <v>4038</v>
      </c>
      <c r="C174" s="1159" t="s">
        <v>2269</v>
      </c>
      <c r="D174" s="1225" t="s">
        <v>2269</v>
      </c>
      <c r="E174" s="1226">
        <v>1396</v>
      </c>
      <c r="G174" s="1159" t="s">
        <v>4039</v>
      </c>
      <c r="H174" s="1159" t="s">
        <v>2270</v>
      </c>
      <c r="I174" s="1225" t="s">
        <v>2270</v>
      </c>
      <c r="J174" s="1226">
        <v>874.4</v>
      </c>
      <c r="L174" s="1159" t="s">
        <v>4043</v>
      </c>
      <c r="M174" s="1159" t="s">
        <v>2272</v>
      </c>
      <c r="N174" s="1225" t="s">
        <v>2272</v>
      </c>
      <c r="O174" s="1226">
        <v>632570</v>
      </c>
      <c r="Q174" s="1159" t="s">
        <v>4030</v>
      </c>
      <c r="R174" s="1159" t="s">
        <v>2266</v>
      </c>
      <c r="S174" s="1225" t="s">
        <v>2266</v>
      </c>
      <c r="T174" s="1227">
        <v>3.3303999999999999E-6</v>
      </c>
      <c r="V174" s="1159" t="s">
        <v>4230</v>
      </c>
      <c r="W174" s="1159" t="s">
        <v>2373</v>
      </c>
      <c r="X174" s="1225" t="s">
        <v>2373</v>
      </c>
      <c r="Y174" s="1227">
        <v>2.4313999999999999E-7</v>
      </c>
      <c r="AA174" s="1159" t="s">
        <v>4167</v>
      </c>
      <c r="AB174" s="1159" t="s">
        <v>2339</v>
      </c>
      <c r="AC174" s="1225" t="s">
        <v>2339</v>
      </c>
      <c r="AD174" s="1227">
        <v>2.323E-6</v>
      </c>
    </row>
    <row r="175" spans="2:30" s="1159" customFormat="1">
      <c r="B175" s="1159" t="s">
        <v>4039</v>
      </c>
      <c r="C175" s="1159" t="s">
        <v>2270</v>
      </c>
      <c r="D175" s="1225" t="s">
        <v>2270</v>
      </c>
      <c r="E175" s="1226">
        <v>26631</v>
      </c>
      <c r="G175" s="1159" t="s">
        <v>4042</v>
      </c>
      <c r="H175" s="1159" t="s">
        <v>2271</v>
      </c>
      <c r="I175" s="1225" t="s">
        <v>2271</v>
      </c>
      <c r="J175" s="1226">
        <v>24716</v>
      </c>
      <c r="L175" s="1159" t="s">
        <v>4044</v>
      </c>
      <c r="M175" s="1159" t="s">
        <v>2273</v>
      </c>
      <c r="N175" s="1225" t="s">
        <v>2273</v>
      </c>
      <c r="O175" s="1226">
        <v>6511500</v>
      </c>
      <c r="Q175" s="1159" t="s">
        <v>3587</v>
      </c>
      <c r="R175" s="1159" t="s">
        <v>2086</v>
      </c>
      <c r="S175" s="1225" t="s">
        <v>2086</v>
      </c>
      <c r="T175" s="1227">
        <v>3.1080999999999999E-6</v>
      </c>
      <c r="V175" s="1159" t="s">
        <v>4155</v>
      </c>
      <c r="W175" s="1159" t="s">
        <v>2329</v>
      </c>
      <c r="X175" s="1225" t="s">
        <v>2329</v>
      </c>
      <c r="Y175" s="1227">
        <v>2.4207E-7</v>
      </c>
      <c r="AA175" s="1159" t="s">
        <v>4091</v>
      </c>
      <c r="AB175" s="1159" t="s">
        <v>2172</v>
      </c>
      <c r="AC175" s="1225" t="s">
        <v>2172</v>
      </c>
      <c r="AD175" s="1227">
        <v>2.0771E-6</v>
      </c>
    </row>
    <row r="176" spans="2:30" s="1159" customFormat="1">
      <c r="B176" s="1159" t="s">
        <v>4042</v>
      </c>
      <c r="C176" s="1159" t="s">
        <v>2271</v>
      </c>
      <c r="D176" s="1225" t="s">
        <v>2271</v>
      </c>
      <c r="E176" s="1226">
        <v>1235800</v>
      </c>
      <c r="G176" s="1159" t="s">
        <v>4043</v>
      </c>
      <c r="H176" s="1159" t="s">
        <v>2272</v>
      </c>
      <c r="I176" s="1225" t="s">
        <v>2272</v>
      </c>
      <c r="J176" s="1226">
        <v>33289</v>
      </c>
      <c r="L176" s="1159" t="s">
        <v>4045</v>
      </c>
      <c r="M176" s="1159" t="s">
        <v>2682</v>
      </c>
      <c r="N176" s="1225" t="s">
        <v>4474</v>
      </c>
      <c r="O176" s="1226">
        <v>443070000</v>
      </c>
      <c r="Q176" s="1159" t="s">
        <v>4286</v>
      </c>
      <c r="R176" s="1159" t="s">
        <v>2410</v>
      </c>
      <c r="S176" s="1225" t="s">
        <v>2410</v>
      </c>
      <c r="T176" s="1227">
        <v>3.0999000000000002E-6</v>
      </c>
      <c r="V176" s="1159" t="s">
        <v>3690</v>
      </c>
      <c r="W176" s="1159" t="s">
        <v>2097</v>
      </c>
      <c r="X176" s="1225" t="s">
        <v>2097</v>
      </c>
      <c r="Y176" s="1227">
        <v>2.2555999999999999E-7</v>
      </c>
      <c r="AA176" s="1159" t="s">
        <v>4234</v>
      </c>
      <c r="AB176" s="1159" t="s">
        <v>2376</v>
      </c>
      <c r="AC176" s="1225" t="s">
        <v>2376</v>
      </c>
      <c r="AD176" s="1227">
        <v>2.0729999999999999E-6</v>
      </c>
    </row>
    <row r="177" spans="2:30" s="1159" customFormat="1">
      <c r="B177" s="1159" t="s">
        <v>4043</v>
      </c>
      <c r="C177" s="1159" t="s">
        <v>2272</v>
      </c>
      <c r="D177" s="1225" t="s">
        <v>2272</v>
      </c>
      <c r="E177" s="1226">
        <v>20475</v>
      </c>
      <c r="G177" s="1159" t="s">
        <v>4044</v>
      </c>
      <c r="H177" s="1159" t="s">
        <v>2273</v>
      </c>
      <c r="I177" s="1225" t="s">
        <v>2273</v>
      </c>
      <c r="J177" s="1226">
        <v>266380</v>
      </c>
      <c r="L177" s="1159" t="s">
        <v>4046</v>
      </c>
      <c r="M177" s="1159" t="s">
        <v>2274</v>
      </c>
      <c r="N177" s="1225" t="s">
        <v>2274</v>
      </c>
      <c r="O177" s="1226">
        <v>1905300</v>
      </c>
      <c r="Q177" s="1159" t="s">
        <v>4010</v>
      </c>
      <c r="R177" s="1159" t="s">
        <v>2665</v>
      </c>
      <c r="S177" s="1225" t="s">
        <v>4479</v>
      </c>
      <c r="T177" s="1227">
        <v>3.0954999999999998E-6</v>
      </c>
      <c r="V177" s="1159" t="s">
        <v>4282</v>
      </c>
      <c r="W177" s="1159" t="s">
        <v>2407</v>
      </c>
      <c r="X177" s="1225" t="s">
        <v>2407</v>
      </c>
      <c r="Y177" s="1227">
        <v>2.1332999999999999E-7</v>
      </c>
      <c r="AA177" s="1159" t="s">
        <v>3765</v>
      </c>
      <c r="AB177" s="1159" t="s">
        <v>2121</v>
      </c>
      <c r="AC177" s="1225" t="s">
        <v>2121</v>
      </c>
      <c r="AD177" s="1227">
        <v>2.0588000000000001E-6</v>
      </c>
    </row>
    <row r="178" spans="2:30" s="1159" customFormat="1">
      <c r="B178" s="1159" t="s">
        <v>4044</v>
      </c>
      <c r="C178" s="1159" t="s">
        <v>2273</v>
      </c>
      <c r="D178" s="1225" t="s">
        <v>2273</v>
      </c>
      <c r="E178" s="1226">
        <v>303940</v>
      </c>
      <c r="G178" s="1159" t="s">
        <v>4045</v>
      </c>
      <c r="H178" s="1159" t="s">
        <v>2682</v>
      </c>
      <c r="I178" s="1225" t="s">
        <v>4474</v>
      </c>
      <c r="J178" s="1226">
        <v>185720</v>
      </c>
      <c r="L178" s="1159" t="s">
        <v>4047</v>
      </c>
      <c r="M178" s="1159" t="s">
        <v>2275</v>
      </c>
      <c r="N178" s="1225" t="s">
        <v>2275</v>
      </c>
      <c r="O178" s="1226">
        <v>24085</v>
      </c>
      <c r="Q178" s="1159" t="s">
        <v>4234</v>
      </c>
      <c r="R178" s="1159" t="s">
        <v>2376</v>
      </c>
      <c r="S178" s="1225" t="s">
        <v>2376</v>
      </c>
      <c r="T178" s="1227">
        <v>3.0261999999999999E-6</v>
      </c>
      <c r="V178" s="1159" t="s">
        <v>4338</v>
      </c>
      <c r="W178" s="1159" t="s">
        <v>2438</v>
      </c>
      <c r="X178" s="1225" t="s">
        <v>2438</v>
      </c>
      <c r="Y178" s="1227">
        <v>2.0195999999999999E-7</v>
      </c>
      <c r="AA178" s="1159" t="s">
        <v>4366</v>
      </c>
      <c r="AB178" s="1159" t="s">
        <v>2760</v>
      </c>
      <c r="AC178" s="1225" t="s">
        <v>2760</v>
      </c>
      <c r="AD178" s="1227">
        <v>2.0555000000000001E-6</v>
      </c>
    </row>
    <row r="179" spans="2:30" s="1159" customFormat="1">
      <c r="B179" s="1159" t="s">
        <v>4045</v>
      </c>
      <c r="C179" s="1159" t="s">
        <v>2682</v>
      </c>
      <c r="D179" s="1225" t="s">
        <v>4474</v>
      </c>
      <c r="E179" s="1226">
        <v>24311000</v>
      </c>
      <c r="G179" s="1159" t="s">
        <v>4046</v>
      </c>
      <c r="H179" s="1159" t="s">
        <v>2274</v>
      </c>
      <c r="I179" s="1225" t="s">
        <v>2274</v>
      </c>
      <c r="J179" s="1226">
        <v>1468900</v>
      </c>
      <c r="L179" s="1159" t="s">
        <v>4051</v>
      </c>
      <c r="M179" s="1159" t="s">
        <v>2278</v>
      </c>
      <c r="N179" s="1225" t="s">
        <v>2278</v>
      </c>
      <c r="O179" s="1226">
        <v>22206</v>
      </c>
      <c r="Q179" s="1159" t="s">
        <v>4393</v>
      </c>
      <c r="R179" s="1159" t="s">
        <v>2468</v>
      </c>
      <c r="S179" s="1225" t="s">
        <v>2468</v>
      </c>
      <c r="T179" s="1227">
        <v>2.9181000000000001E-6</v>
      </c>
      <c r="V179" s="1159" t="s">
        <v>3780</v>
      </c>
      <c r="W179" s="1159" t="s">
        <v>2126</v>
      </c>
      <c r="X179" s="1225" t="s">
        <v>2126</v>
      </c>
      <c r="Y179" s="1227">
        <v>1.9928E-7</v>
      </c>
      <c r="AA179" s="1159" t="s">
        <v>4036</v>
      </c>
      <c r="AB179" s="1159" t="s">
        <v>2678</v>
      </c>
      <c r="AC179" s="1225" t="s">
        <v>2678</v>
      </c>
      <c r="AD179" s="1227">
        <v>1.9809E-6</v>
      </c>
    </row>
    <row r="180" spans="2:30" s="1159" customFormat="1">
      <c r="B180" s="1159" t="s">
        <v>4046</v>
      </c>
      <c r="C180" s="1159" t="s">
        <v>2274</v>
      </c>
      <c r="D180" s="1225" t="s">
        <v>2274</v>
      </c>
      <c r="E180" s="1226">
        <v>988410</v>
      </c>
      <c r="G180" s="1159" t="s">
        <v>4047</v>
      </c>
      <c r="H180" s="1159" t="s">
        <v>2275</v>
      </c>
      <c r="I180" s="1225" t="s">
        <v>2275</v>
      </c>
      <c r="J180" s="1226">
        <v>6736.5</v>
      </c>
      <c r="L180" s="1159" t="s">
        <v>4054</v>
      </c>
      <c r="M180" s="1159" t="s">
        <v>2686</v>
      </c>
      <c r="N180" s="1225" t="s">
        <v>4465</v>
      </c>
      <c r="O180" s="1226">
        <v>4073100</v>
      </c>
      <c r="Q180" s="1159" t="s">
        <v>3965</v>
      </c>
      <c r="R180" s="1159" t="s">
        <v>2225</v>
      </c>
      <c r="S180" s="1225" t="s">
        <v>2225</v>
      </c>
      <c r="T180" s="1227">
        <v>2.8723E-6</v>
      </c>
      <c r="V180" s="1159" t="s">
        <v>4013</v>
      </c>
      <c r="W180" s="1159" t="s">
        <v>2667</v>
      </c>
      <c r="X180" s="1225" t="s">
        <v>4468</v>
      </c>
      <c r="Y180" s="1227">
        <v>1.9569E-7</v>
      </c>
      <c r="AA180" s="1159" t="s">
        <v>4400</v>
      </c>
      <c r="AB180" s="1159" t="s">
        <v>2472</v>
      </c>
      <c r="AC180" s="1225" t="s">
        <v>2472</v>
      </c>
      <c r="AD180" s="1227">
        <v>1.9682000000000001E-6</v>
      </c>
    </row>
    <row r="181" spans="2:30" s="1159" customFormat="1">
      <c r="B181" s="1159" t="s">
        <v>4047</v>
      </c>
      <c r="C181" s="1159" t="s">
        <v>2275</v>
      </c>
      <c r="D181" s="1225" t="s">
        <v>2275</v>
      </c>
      <c r="E181" s="1226">
        <v>3972.8</v>
      </c>
      <c r="G181" s="1159" t="s">
        <v>4051</v>
      </c>
      <c r="H181" s="1159" t="s">
        <v>2278</v>
      </c>
      <c r="I181" s="1225" t="s">
        <v>2278</v>
      </c>
      <c r="J181" s="1226">
        <v>3151.6</v>
      </c>
      <c r="L181" s="1159" t="s">
        <v>4055</v>
      </c>
      <c r="M181" s="1159" t="s">
        <v>2687</v>
      </c>
      <c r="N181" s="1225" t="s">
        <v>2687</v>
      </c>
      <c r="O181" s="1226">
        <v>482770</v>
      </c>
      <c r="Q181" s="1159" t="s">
        <v>4289</v>
      </c>
      <c r="R181" s="1159" t="s">
        <v>2413</v>
      </c>
      <c r="S181" s="1225" t="s">
        <v>2413</v>
      </c>
      <c r="T181" s="1227">
        <v>2.8638E-6</v>
      </c>
      <c r="V181" s="1159" t="s">
        <v>3866</v>
      </c>
      <c r="W181" s="1159" t="s">
        <v>2170</v>
      </c>
      <c r="X181" s="1225" t="s">
        <v>3867</v>
      </c>
      <c r="Y181" s="1227">
        <v>1.9371999999999999E-7</v>
      </c>
      <c r="AA181" s="1159" t="s">
        <v>4287</v>
      </c>
      <c r="AB181" s="1159" t="s">
        <v>2411</v>
      </c>
      <c r="AC181" s="1225" t="s">
        <v>2411</v>
      </c>
      <c r="AD181" s="1227">
        <v>1.8146E-6</v>
      </c>
    </row>
    <row r="182" spans="2:30" s="1159" customFormat="1">
      <c r="B182" s="1159" t="s">
        <v>4051</v>
      </c>
      <c r="C182" s="1159" t="s">
        <v>2278</v>
      </c>
      <c r="D182" s="1225" t="s">
        <v>2278</v>
      </c>
      <c r="E182" s="1226">
        <v>2882.3</v>
      </c>
      <c r="G182" s="1159" t="s">
        <v>4054</v>
      </c>
      <c r="H182" s="1159" t="s">
        <v>2686</v>
      </c>
      <c r="I182" s="1225" t="s">
        <v>4465</v>
      </c>
      <c r="J182" s="1226">
        <v>3421100</v>
      </c>
      <c r="L182" s="1159" t="s">
        <v>4056</v>
      </c>
      <c r="M182" s="1159" t="s">
        <v>2279</v>
      </c>
      <c r="N182" s="1225" t="s">
        <v>2279</v>
      </c>
      <c r="O182" s="1226">
        <v>1397</v>
      </c>
      <c r="Q182" s="1159" t="s">
        <v>3778</v>
      </c>
      <c r="R182" s="1159" t="s">
        <v>2729</v>
      </c>
      <c r="S182" s="1225" t="s">
        <v>4483</v>
      </c>
      <c r="T182" s="1227">
        <v>2.7978999999999999E-6</v>
      </c>
      <c r="V182" s="1159" t="s">
        <v>4243</v>
      </c>
      <c r="W182" s="1159" t="s">
        <v>2384</v>
      </c>
      <c r="X182" s="1225" t="s">
        <v>2384</v>
      </c>
      <c r="Y182" s="1227">
        <v>1.9317E-7</v>
      </c>
      <c r="AA182" s="1159" t="s">
        <v>3746</v>
      </c>
      <c r="AB182" s="1159" t="s">
        <v>2112</v>
      </c>
      <c r="AC182" s="1225" t="s">
        <v>2112</v>
      </c>
      <c r="AD182" s="1227">
        <v>1.7943999999999999E-6</v>
      </c>
    </row>
    <row r="183" spans="2:30" s="1159" customFormat="1">
      <c r="B183" s="1159" t="s">
        <v>4054</v>
      </c>
      <c r="C183" s="1159" t="s">
        <v>2686</v>
      </c>
      <c r="D183" s="1225" t="s">
        <v>4465</v>
      </c>
      <c r="E183" s="1226">
        <v>2413900</v>
      </c>
      <c r="G183" s="1159" t="s">
        <v>4055</v>
      </c>
      <c r="H183" s="1159" t="s">
        <v>2687</v>
      </c>
      <c r="I183" s="1225" t="s">
        <v>2687</v>
      </c>
      <c r="J183" s="1226">
        <v>38691</v>
      </c>
      <c r="L183" s="1159" t="s">
        <v>4057</v>
      </c>
      <c r="M183" s="1159" t="s">
        <v>2688</v>
      </c>
      <c r="N183" s="1225" t="s">
        <v>2688</v>
      </c>
      <c r="O183" s="1226">
        <v>192430</v>
      </c>
      <c r="Q183" s="1159" t="s">
        <v>4382</v>
      </c>
      <c r="R183" s="1159" t="s">
        <v>2464</v>
      </c>
      <c r="S183" s="1225" t="s">
        <v>2464</v>
      </c>
      <c r="T183" s="1227">
        <v>2.7972000000000001E-6</v>
      </c>
      <c r="V183" s="1159" t="s">
        <v>3795</v>
      </c>
      <c r="W183" s="1159" t="s">
        <v>2135</v>
      </c>
      <c r="X183" s="1225" t="s">
        <v>2135</v>
      </c>
      <c r="Y183" s="1227">
        <v>1.9147999999999999E-7</v>
      </c>
      <c r="AA183" s="1159" t="s">
        <v>3875</v>
      </c>
      <c r="AB183" s="1159" t="s">
        <v>2173</v>
      </c>
      <c r="AC183" s="1225" t="s">
        <v>2173</v>
      </c>
      <c r="AD183" s="1227">
        <v>1.7912999999999999E-6</v>
      </c>
    </row>
    <row r="184" spans="2:30" s="1159" customFormat="1">
      <c r="B184" s="1159" t="s">
        <v>4055</v>
      </c>
      <c r="C184" s="1159" t="s">
        <v>2687</v>
      </c>
      <c r="D184" s="1225" t="s">
        <v>2687</v>
      </c>
      <c r="E184" s="1226">
        <v>53692</v>
      </c>
      <c r="G184" s="1159" t="s">
        <v>4056</v>
      </c>
      <c r="H184" s="1159" t="s">
        <v>2279</v>
      </c>
      <c r="I184" s="1225" t="s">
        <v>2279</v>
      </c>
      <c r="J184" s="1226">
        <v>755.22</v>
      </c>
      <c r="L184" s="1159" t="s">
        <v>4058</v>
      </c>
      <c r="M184" s="1159" t="s">
        <v>2689</v>
      </c>
      <c r="N184" s="1225" t="s">
        <v>2689</v>
      </c>
      <c r="O184" s="1226">
        <v>577170</v>
      </c>
      <c r="Q184" s="1159" t="s">
        <v>4384</v>
      </c>
      <c r="R184" s="1159" t="s">
        <v>2465</v>
      </c>
      <c r="S184" s="1225" t="s">
        <v>2465</v>
      </c>
      <c r="T184" s="1227">
        <v>2.7889000000000001E-6</v>
      </c>
      <c r="V184" s="1159" t="s">
        <v>4263</v>
      </c>
      <c r="W184" s="1159" t="s">
        <v>2397</v>
      </c>
      <c r="X184" s="1225" t="s">
        <v>2397</v>
      </c>
      <c r="Y184" s="1227">
        <v>1.8736999999999999E-7</v>
      </c>
      <c r="AA184" s="1159" t="s">
        <v>3921</v>
      </c>
      <c r="AB184" s="1159" t="s">
        <v>2192</v>
      </c>
      <c r="AC184" s="1225" t="s">
        <v>2192</v>
      </c>
      <c r="AD184" s="1227">
        <v>1.7302E-6</v>
      </c>
    </row>
    <row r="185" spans="2:30" s="1159" customFormat="1">
      <c r="B185" s="1159" t="s">
        <v>4056</v>
      </c>
      <c r="C185" s="1159" t="s">
        <v>2279</v>
      </c>
      <c r="D185" s="1225" t="s">
        <v>2279</v>
      </c>
      <c r="E185" s="1226">
        <v>192.24</v>
      </c>
      <c r="G185" s="1159" t="s">
        <v>4057</v>
      </c>
      <c r="H185" s="1159" t="s">
        <v>2688</v>
      </c>
      <c r="I185" s="1225" t="s">
        <v>2688</v>
      </c>
      <c r="J185" s="1226">
        <v>956.02</v>
      </c>
      <c r="L185" s="1159" t="s">
        <v>4059</v>
      </c>
      <c r="M185" s="1159" t="s">
        <v>2280</v>
      </c>
      <c r="N185" s="1225" t="s">
        <v>2280</v>
      </c>
      <c r="O185" s="1226">
        <v>20651</v>
      </c>
      <c r="Q185" s="1159" t="s">
        <v>4167</v>
      </c>
      <c r="R185" s="1159" t="s">
        <v>2339</v>
      </c>
      <c r="S185" s="1225" t="s">
        <v>2339</v>
      </c>
      <c r="T185" s="1227">
        <v>2.7584999999999999E-6</v>
      </c>
      <c r="V185" s="1159" t="s">
        <v>4273</v>
      </c>
      <c r="W185" s="1159" t="s">
        <v>2401</v>
      </c>
      <c r="X185" s="1225" t="s">
        <v>2401</v>
      </c>
      <c r="Y185" s="1227">
        <v>1.8729999999999999E-7</v>
      </c>
      <c r="AA185" s="1159" t="s">
        <v>4370</v>
      </c>
      <c r="AB185" s="1159" t="s">
        <v>2458</v>
      </c>
      <c r="AC185" s="1225" t="s">
        <v>2458</v>
      </c>
      <c r="AD185" s="1227">
        <v>1.6877E-6</v>
      </c>
    </row>
    <row r="186" spans="2:30" s="1159" customFormat="1">
      <c r="B186" s="1159" t="s">
        <v>4057</v>
      </c>
      <c r="C186" s="1159" t="s">
        <v>2688</v>
      </c>
      <c r="D186" s="1225" t="s">
        <v>2688</v>
      </c>
      <c r="E186" s="1226">
        <v>4244.6000000000004</v>
      </c>
      <c r="G186" s="1159" t="s">
        <v>4058</v>
      </c>
      <c r="H186" s="1159" t="s">
        <v>2689</v>
      </c>
      <c r="I186" s="1225" t="s">
        <v>2689</v>
      </c>
      <c r="J186" s="1226">
        <v>1860.8</v>
      </c>
      <c r="L186" s="1159" t="s">
        <v>4060</v>
      </c>
      <c r="M186" s="1159" t="s">
        <v>2690</v>
      </c>
      <c r="N186" s="1225" t="s">
        <v>4458</v>
      </c>
      <c r="O186" s="1226">
        <v>16253</v>
      </c>
      <c r="Q186" s="1159" t="s">
        <v>3866</v>
      </c>
      <c r="R186" s="1159" t="s">
        <v>2170</v>
      </c>
      <c r="S186" s="1225" t="s">
        <v>3867</v>
      </c>
      <c r="T186" s="1227">
        <v>2.6763999999999999E-6</v>
      </c>
      <c r="V186" s="1159" t="s">
        <v>4400</v>
      </c>
      <c r="W186" s="1159" t="s">
        <v>2472</v>
      </c>
      <c r="X186" s="1225" t="s">
        <v>2472</v>
      </c>
      <c r="Y186" s="1227">
        <v>1.8684E-7</v>
      </c>
      <c r="AA186" s="1159" t="s">
        <v>4011</v>
      </c>
      <c r="AB186" s="1159" t="s">
        <v>2666</v>
      </c>
      <c r="AC186" s="1225" t="s">
        <v>4480</v>
      </c>
      <c r="AD186" s="1227">
        <v>1.6644999999999999E-6</v>
      </c>
    </row>
    <row r="187" spans="2:30" s="1159" customFormat="1">
      <c r="B187" s="1159" t="s">
        <v>4058</v>
      </c>
      <c r="C187" s="1159" t="s">
        <v>2689</v>
      </c>
      <c r="D187" s="1225" t="s">
        <v>2689</v>
      </c>
      <c r="E187" s="1226">
        <v>30911</v>
      </c>
      <c r="G187" s="1159" t="s">
        <v>4059</v>
      </c>
      <c r="H187" s="1159" t="s">
        <v>2280</v>
      </c>
      <c r="I187" s="1225" t="s">
        <v>2280</v>
      </c>
      <c r="J187" s="1226">
        <v>507.14</v>
      </c>
      <c r="L187" s="1159" t="s">
        <v>3956</v>
      </c>
      <c r="M187" s="1159" t="s">
        <v>2281</v>
      </c>
      <c r="N187" s="1225" t="s">
        <v>2281</v>
      </c>
      <c r="O187" s="1226">
        <v>1357100</v>
      </c>
      <c r="Q187" s="1159" t="s">
        <v>4266</v>
      </c>
      <c r="R187" s="1159" t="s">
        <v>2399</v>
      </c>
      <c r="S187" s="1225" t="s">
        <v>2399</v>
      </c>
      <c r="T187" s="1227">
        <v>2.5973000000000001E-6</v>
      </c>
      <c r="V187" s="1159" t="s">
        <v>4298</v>
      </c>
      <c r="W187" s="1159" t="s">
        <v>2417</v>
      </c>
      <c r="X187" s="1225" t="s">
        <v>2417</v>
      </c>
      <c r="Y187" s="1227">
        <v>1.7422000000000001E-7</v>
      </c>
      <c r="AA187" s="1159" t="s">
        <v>3819</v>
      </c>
      <c r="AB187" s="1159" t="s">
        <v>2148</v>
      </c>
      <c r="AC187" s="1225" t="s">
        <v>2148</v>
      </c>
      <c r="AD187" s="1227">
        <v>1.6368999999999999E-6</v>
      </c>
    </row>
    <row r="188" spans="2:30" s="1159" customFormat="1">
      <c r="B188" s="1159" t="s">
        <v>4059</v>
      </c>
      <c r="C188" s="1159" t="s">
        <v>2280</v>
      </c>
      <c r="D188" s="1225" t="s">
        <v>2280</v>
      </c>
      <c r="E188" s="1226">
        <v>452.97</v>
      </c>
      <c r="G188" s="1159" t="s">
        <v>4060</v>
      </c>
      <c r="H188" s="1159" t="s">
        <v>2690</v>
      </c>
      <c r="I188" s="1225" t="s">
        <v>4458</v>
      </c>
      <c r="J188" s="1226">
        <v>11302</v>
      </c>
      <c r="L188" s="1159" t="s">
        <v>4061</v>
      </c>
      <c r="M188" s="1159" t="s">
        <v>2282</v>
      </c>
      <c r="N188" s="1225" t="s">
        <v>2282</v>
      </c>
      <c r="O188" s="1226">
        <v>5107800</v>
      </c>
      <c r="Q188" s="1159" t="s">
        <v>3780</v>
      </c>
      <c r="R188" s="1159" t="s">
        <v>2126</v>
      </c>
      <c r="S188" s="1225" t="s">
        <v>2126</v>
      </c>
      <c r="T188" s="1227">
        <v>2.5436000000000001E-6</v>
      </c>
      <c r="V188" s="1159" t="s">
        <v>4415</v>
      </c>
      <c r="W188" s="1159" t="s">
        <v>2483</v>
      </c>
      <c r="X188" s="1225" t="s">
        <v>4469</v>
      </c>
      <c r="Y188" s="1227">
        <v>1.6605000000000001E-7</v>
      </c>
      <c r="AA188" s="1159" t="s">
        <v>3778</v>
      </c>
      <c r="AB188" s="1159" t="s">
        <v>2728</v>
      </c>
      <c r="AC188" s="1225" t="s">
        <v>4484</v>
      </c>
      <c r="AD188" s="1227">
        <v>1.6305999999999999E-6</v>
      </c>
    </row>
    <row r="189" spans="2:30" s="1159" customFormat="1">
      <c r="B189" s="1159" t="s">
        <v>4060</v>
      </c>
      <c r="C189" s="1159" t="s">
        <v>2690</v>
      </c>
      <c r="D189" s="1225" t="s">
        <v>4458</v>
      </c>
      <c r="E189" s="1226">
        <v>8513.7000000000007</v>
      </c>
      <c r="G189" s="1159" t="s">
        <v>3956</v>
      </c>
      <c r="H189" s="1159" t="s">
        <v>2281</v>
      </c>
      <c r="I189" s="1225" t="s">
        <v>2281</v>
      </c>
      <c r="J189" s="1226">
        <v>121030</v>
      </c>
      <c r="L189" s="1159" t="s">
        <v>4062</v>
      </c>
      <c r="M189" s="1159" t="s">
        <v>2691</v>
      </c>
      <c r="N189" s="1225" t="s">
        <v>2691</v>
      </c>
      <c r="O189" s="1226">
        <v>134.56</v>
      </c>
      <c r="Q189" s="1159" t="s">
        <v>4042</v>
      </c>
      <c r="R189" s="1159" t="s">
        <v>2271</v>
      </c>
      <c r="S189" s="1225" t="s">
        <v>2271</v>
      </c>
      <c r="T189" s="1227">
        <v>2.5374E-6</v>
      </c>
      <c r="V189" s="1159" t="s">
        <v>4144</v>
      </c>
      <c r="W189" s="1159" t="s">
        <v>2325</v>
      </c>
      <c r="X189" s="1225" t="s">
        <v>4485</v>
      </c>
      <c r="Y189" s="1227">
        <v>1.6117000000000001E-7</v>
      </c>
      <c r="AA189" s="1159" t="s">
        <v>3432</v>
      </c>
      <c r="AB189" s="1159" t="s">
        <v>2069</v>
      </c>
      <c r="AC189" s="1225" t="s">
        <v>2069</v>
      </c>
      <c r="AD189" s="1227">
        <v>1.6204E-6</v>
      </c>
    </row>
    <row r="190" spans="2:30" s="1159" customFormat="1">
      <c r="B190" s="1159" t="s">
        <v>3956</v>
      </c>
      <c r="C190" s="1159" t="s">
        <v>2281</v>
      </c>
      <c r="D190" s="1225" t="s">
        <v>2281</v>
      </c>
      <c r="E190" s="1226">
        <v>79288</v>
      </c>
      <c r="G190" s="1159" t="s">
        <v>4061</v>
      </c>
      <c r="H190" s="1159" t="s">
        <v>2282</v>
      </c>
      <c r="I190" s="1225" t="s">
        <v>2282</v>
      </c>
      <c r="J190" s="1226">
        <v>113940</v>
      </c>
      <c r="L190" s="1159" t="s">
        <v>4063</v>
      </c>
      <c r="M190" s="1159" t="s">
        <v>2692</v>
      </c>
      <c r="N190" s="1225" t="s">
        <v>2692</v>
      </c>
      <c r="O190" s="1226">
        <v>227120</v>
      </c>
      <c r="Q190" s="1159" t="s">
        <v>4326</v>
      </c>
      <c r="R190" s="1159" t="s">
        <v>2749</v>
      </c>
      <c r="S190" s="1225" t="s">
        <v>2749</v>
      </c>
      <c r="T190" s="1227">
        <v>2.5372999999999998E-6</v>
      </c>
      <c r="V190" s="1159" t="s">
        <v>3994</v>
      </c>
      <c r="W190" s="1159" t="s">
        <v>2246</v>
      </c>
      <c r="X190" s="1225" t="s">
        <v>2246</v>
      </c>
      <c r="Y190" s="1227">
        <v>1.6014E-7</v>
      </c>
      <c r="AA190" s="1159" t="s">
        <v>4067</v>
      </c>
      <c r="AB190" s="1159" t="s">
        <v>2286</v>
      </c>
      <c r="AC190" s="1225" t="s">
        <v>2286</v>
      </c>
      <c r="AD190" s="1227">
        <v>1.5967000000000001E-6</v>
      </c>
    </row>
    <row r="191" spans="2:30" s="1159" customFormat="1">
      <c r="B191" s="1159" t="s">
        <v>4061</v>
      </c>
      <c r="C191" s="1159" t="s">
        <v>2282</v>
      </c>
      <c r="D191" s="1225" t="s">
        <v>2282</v>
      </c>
      <c r="E191" s="1226">
        <v>21949</v>
      </c>
      <c r="G191" s="1159" t="s">
        <v>4062</v>
      </c>
      <c r="H191" s="1159" t="s">
        <v>2691</v>
      </c>
      <c r="I191" s="1225" t="s">
        <v>2691</v>
      </c>
      <c r="J191" s="1226">
        <v>105.37</v>
      </c>
      <c r="L191" s="1159" t="s">
        <v>4065</v>
      </c>
      <c r="M191" s="1159" t="s">
        <v>2285</v>
      </c>
      <c r="N191" s="1225" t="s">
        <v>2285</v>
      </c>
      <c r="O191" s="1226">
        <v>1237.2</v>
      </c>
      <c r="Q191" s="1159" t="s">
        <v>3923</v>
      </c>
      <c r="R191" s="1159" t="s">
        <v>2193</v>
      </c>
      <c r="S191" s="1225" t="s">
        <v>2193</v>
      </c>
      <c r="T191" s="1227">
        <v>2.3955000000000002E-6</v>
      </c>
      <c r="V191" s="1159" t="s">
        <v>4118</v>
      </c>
      <c r="W191" s="1159" t="s">
        <v>2710</v>
      </c>
      <c r="X191" s="1225" t="s">
        <v>4478</v>
      </c>
      <c r="Y191" s="1227">
        <v>1.5601999999999999E-7</v>
      </c>
      <c r="AA191" s="1159" t="s">
        <v>4218</v>
      </c>
      <c r="AB191" s="1159" t="s">
        <v>2370</v>
      </c>
      <c r="AC191" s="1225" t="s">
        <v>4486</v>
      </c>
      <c r="AD191" s="1227">
        <v>1.5901E-6</v>
      </c>
    </row>
    <row r="192" spans="2:30" s="1159" customFormat="1">
      <c r="B192" s="1159" t="s">
        <v>4062</v>
      </c>
      <c r="C192" s="1159" t="s">
        <v>2691</v>
      </c>
      <c r="D192" s="1225" t="s">
        <v>2691</v>
      </c>
      <c r="E192" s="1226">
        <v>74.852999999999994</v>
      </c>
      <c r="G192" s="1159" t="s">
        <v>4063</v>
      </c>
      <c r="H192" s="1159" t="s">
        <v>2692</v>
      </c>
      <c r="I192" s="1225" t="s">
        <v>2692</v>
      </c>
      <c r="J192" s="1226">
        <v>243.52</v>
      </c>
      <c r="L192" s="1159" t="s">
        <v>4067</v>
      </c>
      <c r="M192" s="1159" t="s">
        <v>2286</v>
      </c>
      <c r="N192" s="1225" t="s">
        <v>2286</v>
      </c>
      <c r="O192" s="1226">
        <v>18821</v>
      </c>
      <c r="Q192" s="1159" t="s">
        <v>3923</v>
      </c>
      <c r="R192" s="1159" t="s">
        <v>2193</v>
      </c>
      <c r="S192" s="1225" t="s">
        <v>2193</v>
      </c>
      <c r="T192" s="1227">
        <v>2.3955000000000002E-6</v>
      </c>
      <c r="V192" s="1159" t="s">
        <v>4042</v>
      </c>
      <c r="W192" s="1159" t="s">
        <v>2271</v>
      </c>
      <c r="X192" s="1225" t="s">
        <v>2271</v>
      </c>
      <c r="Y192" s="1227">
        <v>1.5265999999999999E-7</v>
      </c>
      <c r="AA192" s="1159" t="s">
        <v>4043</v>
      </c>
      <c r="AB192" s="1159" t="s">
        <v>2272</v>
      </c>
      <c r="AC192" s="1225" t="s">
        <v>2272</v>
      </c>
      <c r="AD192" s="1227">
        <v>1.5678E-6</v>
      </c>
    </row>
    <row r="193" spans="2:30" s="1159" customFormat="1">
      <c r="B193" s="1159" t="s">
        <v>4063</v>
      </c>
      <c r="C193" s="1159" t="s">
        <v>2692</v>
      </c>
      <c r="D193" s="1225" t="s">
        <v>2692</v>
      </c>
      <c r="E193" s="1226">
        <v>5155.5</v>
      </c>
      <c r="G193" s="1159" t="s">
        <v>4065</v>
      </c>
      <c r="H193" s="1159" t="s">
        <v>2285</v>
      </c>
      <c r="I193" s="1225" t="s">
        <v>2285</v>
      </c>
      <c r="J193" s="1226">
        <v>262.93</v>
      </c>
      <c r="L193" s="1159" t="s">
        <v>4071</v>
      </c>
      <c r="M193" s="1159" t="s">
        <v>2289</v>
      </c>
      <c r="N193" s="1225" t="s">
        <v>2289</v>
      </c>
      <c r="O193" s="1226">
        <v>572.09</v>
      </c>
      <c r="Q193" s="1159" t="s">
        <v>4338</v>
      </c>
      <c r="R193" s="1159" t="s">
        <v>2438</v>
      </c>
      <c r="S193" s="1225" t="s">
        <v>2438</v>
      </c>
      <c r="T193" s="1227">
        <v>2.3091000000000001E-6</v>
      </c>
      <c r="V193" s="1159" t="s">
        <v>4186</v>
      </c>
      <c r="W193" s="1159" t="s">
        <v>2720</v>
      </c>
      <c r="X193" s="1225" t="s">
        <v>2720</v>
      </c>
      <c r="Y193" s="1227">
        <v>1.5131E-7</v>
      </c>
      <c r="AA193" s="1159" t="s">
        <v>3953</v>
      </c>
      <c r="AB193" s="1159" t="s">
        <v>2652</v>
      </c>
      <c r="AC193" s="1225" t="s">
        <v>2652</v>
      </c>
      <c r="AD193" s="1227">
        <v>1.5410999999999999E-6</v>
      </c>
    </row>
    <row r="194" spans="2:30" s="1159" customFormat="1">
      <c r="B194" s="1159" t="s">
        <v>4065</v>
      </c>
      <c r="C194" s="1159" t="s">
        <v>2285</v>
      </c>
      <c r="D194" s="1225" t="s">
        <v>2285</v>
      </c>
      <c r="E194" s="1226">
        <v>51.468000000000004</v>
      </c>
      <c r="G194" s="1159" t="s">
        <v>4067</v>
      </c>
      <c r="H194" s="1159" t="s">
        <v>2286</v>
      </c>
      <c r="I194" s="1225" t="s">
        <v>2286</v>
      </c>
      <c r="J194" s="1226">
        <v>15.275</v>
      </c>
      <c r="L194" s="1159" t="s">
        <v>4073</v>
      </c>
      <c r="M194" s="1159" t="s">
        <v>2291</v>
      </c>
      <c r="N194" s="1225" t="s">
        <v>2291</v>
      </c>
      <c r="O194" s="1226">
        <v>542.27</v>
      </c>
      <c r="Q194" s="1159" t="s">
        <v>3778</v>
      </c>
      <c r="R194" s="1159" t="s">
        <v>2728</v>
      </c>
      <c r="S194" s="1225" t="s">
        <v>4484</v>
      </c>
      <c r="T194" s="1227">
        <v>2.261E-6</v>
      </c>
      <c r="V194" s="1159" t="s">
        <v>4286</v>
      </c>
      <c r="W194" s="1159" t="s">
        <v>2410</v>
      </c>
      <c r="X194" s="1225" t="s">
        <v>2410</v>
      </c>
      <c r="Y194" s="1227">
        <v>1.5075E-7</v>
      </c>
      <c r="AA194" s="1159" t="s">
        <v>3778</v>
      </c>
      <c r="AB194" s="1159" t="s">
        <v>2729</v>
      </c>
      <c r="AC194" s="1225" t="s">
        <v>4483</v>
      </c>
      <c r="AD194" s="1227">
        <v>1.5410999999999999E-6</v>
      </c>
    </row>
    <row r="195" spans="2:30" s="1159" customFormat="1">
      <c r="B195" s="1159" t="s">
        <v>4067</v>
      </c>
      <c r="C195" s="1159" t="s">
        <v>2286</v>
      </c>
      <c r="D195" s="1225" t="s">
        <v>2286</v>
      </c>
      <c r="E195" s="1226">
        <v>395.06</v>
      </c>
      <c r="G195" s="1159" t="s">
        <v>4071</v>
      </c>
      <c r="H195" s="1159" t="s">
        <v>2289</v>
      </c>
      <c r="I195" s="1225" t="s">
        <v>2289</v>
      </c>
      <c r="J195" s="1226">
        <v>9.9468999999999994</v>
      </c>
      <c r="L195" s="1159" t="s">
        <v>4078</v>
      </c>
      <c r="M195" s="1159" t="s">
        <v>2698</v>
      </c>
      <c r="N195" s="1225" t="s">
        <v>4487</v>
      </c>
      <c r="O195" s="1226">
        <v>802890</v>
      </c>
      <c r="Q195" s="1159" t="s">
        <v>3746</v>
      </c>
      <c r="R195" s="1159" t="s">
        <v>2112</v>
      </c>
      <c r="S195" s="1225" t="s">
        <v>2112</v>
      </c>
      <c r="T195" s="1227">
        <v>2.2195000000000001E-6</v>
      </c>
      <c r="V195" s="1159" t="s">
        <v>3723</v>
      </c>
      <c r="W195" s="1159" t="s">
        <v>2102</v>
      </c>
      <c r="X195" s="1225" t="s">
        <v>2102</v>
      </c>
      <c r="Y195" s="1227">
        <v>1.5032000000000001E-7</v>
      </c>
      <c r="AA195" s="1159" t="s">
        <v>4347</v>
      </c>
      <c r="AB195" s="1159" t="s">
        <v>2445</v>
      </c>
      <c r="AC195" s="1225" t="s">
        <v>2445</v>
      </c>
      <c r="AD195" s="1227">
        <v>1.5232000000000001E-6</v>
      </c>
    </row>
    <row r="196" spans="2:30" s="1159" customFormat="1">
      <c r="B196" s="1159" t="s">
        <v>4071</v>
      </c>
      <c r="C196" s="1159" t="s">
        <v>2289</v>
      </c>
      <c r="D196" s="1225" t="s">
        <v>2289</v>
      </c>
      <c r="E196" s="1226">
        <v>19.172999999999998</v>
      </c>
      <c r="G196" s="1159" t="s">
        <v>4073</v>
      </c>
      <c r="H196" s="1159" t="s">
        <v>2291</v>
      </c>
      <c r="I196" s="1225" t="s">
        <v>2291</v>
      </c>
      <c r="J196" s="1226">
        <v>182.93</v>
      </c>
      <c r="L196" s="1159" t="s">
        <v>4084</v>
      </c>
      <c r="M196" s="1159" t="s">
        <v>2294</v>
      </c>
      <c r="N196" s="1225" t="s">
        <v>2294</v>
      </c>
      <c r="O196" s="1226">
        <v>120060</v>
      </c>
      <c r="Q196" s="1159" t="s">
        <v>4409</v>
      </c>
      <c r="R196" s="1159" t="s">
        <v>2476</v>
      </c>
      <c r="S196" s="1225" t="s">
        <v>2476</v>
      </c>
      <c r="T196" s="1227">
        <v>2.2019E-6</v>
      </c>
      <c r="V196" s="1159" t="s">
        <v>3927</v>
      </c>
      <c r="W196" s="1159" t="s">
        <v>2195</v>
      </c>
      <c r="X196" s="1225" t="s">
        <v>2195</v>
      </c>
      <c r="Y196" s="1227">
        <v>1.3570999999999999E-7</v>
      </c>
      <c r="AA196" s="1159" t="s">
        <v>3809</v>
      </c>
      <c r="AB196" s="1159" t="s">
        <v>2141</v>
      </c>
      <c r="AC196" s="1225" t="s">
        <v>2141</v>
      </c>
      <c r="AD196" s="1227">
        <v>1.5032000000000001E-6</v>
      </c>
    </row>
    <row r="197" spans="2:30" s="1159" customFormat="1">
      <c r="B197" s="1159" t="s">
        <v>4073</v>
      </c>
      <c r="C197" s="1159" t="s">
        <v>2291</v>
      </c>
      <c r="D197" s="1225" t="s">
        <v>2291</v>
      </c>
      <c r="E197" s="1226">
        <v>30.4</v>
      </c>
      <c r="G197" s="1159" t="s">
        <v>4078</v>
      </c>
      <c r="H197" s="1159" t="s">
        <v>2698</v>
      </c>
      <c r="I197" s="1225" t="s">
        <v>4487</v>
      </c>
      <c r="J197" s="1226">
        <v>40.415999999999997</v>
      </c>
      <c r="L197" s="1159" t="s">
        <v>4093</v>
      </c>
      <c r="M197" s="1159" t="s">
        <v>2297</v>
      </c>
      <c r="N197" s="1225" t="s">
        <v>2297</v>
      </c>
      <c r="O197" s="1226">
        <v>205440</v>
      </c>
      <c r="Q197" s="1159" t="s">
        <v>4381</v>
      </c>
      <c r="R197" s="1159" t="s">
        <v>2463</v>
      </c>
      <c r="S197" s="1225" t="s">
        <v>2463</v>
      </c>
      <c r="T197" s="1227">
        <v>2.1729E-6</v>
      </c>
      <c r="V197" s="1159" t="s">
        <v>4407</v>
      </c>
      <c r="W197" s="1159" t="s">
        <v>2474</v>
      </c>
      <c r="X197" s="1225" t="s">
        <v>2474</v>
      </c>
      <c r="Y197" s="1227">
        <v>1.3024000000000001E-7</v>
      </c>
      <c r="AA197" s="1159" t="s">
        <v>4152</v>
      </c>
      <c r="AB197" s="1159" t="s">
        <v>2156</v>
      </c>
      <c r="AC197" s="1225" t="s">
        <v>2156</v>
      </c>
      <c r="AD197" s="1227">
        <v>1.4816999999999999E-6</v>
      </c>
    </row>
    <row r="198" spans="2:30" s="1159" customFormat="1">
      <c r="B198" s="1159" t="s">
        <v>4078</v>
      </c>
      <c r="C198" s="1159" t="s">
        <v>2698</v>
      </c>
      <c r="D198" s="1225" t="s">
        <v>4487</v>
      </c>
      <c r="E198" s="1226">
        <v>21059</v>
      </c>
      <c r="G198" s="1159" t="s">
        <v>4084</v>
      </c>
      <c r="H198" s="1159" t="s">
        <v>2294</v>
      </c>
      <c r="I198" s="1225" t="s">
        <v>2294</v>
      </c>
      <c r="J198" s="1226">
        <v>861.53</v>
      </c>
      <c r="L198" s="1159" t="s">
        <v>4104</v>
      </c>
      <c r="M198" s="1159" t="s">
        <v>2299</v>
      </c>
      <c r="N198" s="1225" t="s">
        <v>2299</v>
      </c>
      <c r="O198" s="1226">
        <v>1428</v>
      </c>
      <c r="Q198" s="1159" t="s">
        <v>4147</v>
      </c>
      <c r="R198" s="1159" t="s">
        <v>2327</v>
      </c>
      <c r="S198" s="1225" t="s">
        <v>2327</v>
      </c>
      <c r="T198" s="1227">
        <v>2.1049E-6</v>
      </c>
      <c r="V198" s="1159" t="s">
        <v>3996</v>
      </c>
      <c r="W198" s="1159" t="s">
        <v>2248</v>
      </c>
      <c r="X198" s="1225" t="s">
        <v>2248</v>
      </c>
      <c r="Y198" s="1227">
        <v>1.2253E-7</v>
      </c>
      <c r="AA198" s="1159" t="s">
        <v>3928</v>
      </c>
      <c r="AB198" s="1159" t="s">
        <v>2196</v>
      </c>
      <c r="AC198" s="1225" t="s">
        <v>2196</v>
      </c>
      <c r="AD198" s="1227">
        <v>1.4580000000000001E-6</v>
      </c>
    </row>
    <row r="199" spans="2:30" s="1159" customFormat="1">
      <c r="B199" s="1159" t="s">
        <v>4084</v>
      </c>
      <c r="C199" s="1159" t="s">
        <v>2294</v>
      </c>
      <c r="D199" s="1225" t="s">
        <v>2294</v>
      </c>
      <c r="E199" s="1226">
        <v>2041.1</v>
      </c>
      <c r="G199" s="1159" t="s">
        <v>4093</v>
      </c>
      <c r="H199" s="1159" t="s">
        <v>2297</v>
      </c>
      <c r="I199" s="1225" t="s">
        <v>2297</v>
      </c>
      <c r="J199" s="1226">
        <v>2161.5</v>
      </c>
      <c r="L199" s="1159" t="s">
        <v>4106</v>
      </c>
      <c r="M199" s="1159" t="s">
        <v>2300</v>
      </c>
      <c r="N199" s="1225" t="s">
        <v>2300</v>
      </c>
      <c r="O199" s="1226">
        <v>27736</v>
      </c>
      <c r="Q199" s="1159" t="s">
        <v>4065</v>
      </c>
      <c r="R199" s="1159" t="s">
        <v>2285</v>
      </c>
      <c r="S199" s="1225" t="s">
        <v>2285</v>
      </c>
      <c r="T199" s="1227">
        <v>2.0916E-6</v>
      </c>
      <c r="V199" s="1159" t="s">
        <v>3925</v>
      </c>
      <c r="W199" s="1159" t="s">
        <v>2194</v>
      </c>
      <c r="X199" s="1225" t="s">
        <v>3926</v>
      </c>
      <c r="Y199" s="1227">
        <v>1.1912E-7</v>
      </c>
      <c r="AA199" s="1159" t="s">
        <v>3965</v>
      </c>
      <c r="AB199" s="1159" t="s">
        <v>2225</v>
      </c>
      <c r="AC199" s="1225" t="s">
        <v>2225</v>
      </c>
      <c r="AD199" s="1227">
        <v>1.3557E-6</v>
      </c>
    </row>
    <row r="200" spans="2:30" s="1159" customFormat="1">
      <c r="B200" s="1159" t="s">
        <v>4093</v>
      </c>
      <c r="C200" s="1159" t="s">
        <v>2297</v>
      </c>
      <c r="D200" s="1225" t="s">
        <v>2297</v>
      </c>
      <c r="E200" s="1226">
        <v>6065.9</v>
      </c>
      <c r="G200" s="1159" t="s">
        <v>4104</v>
      </c>
      <c r="H200" s="1159" t="s">
        <v>2299</v>
      </c>
      <c r="I200" s="1225" t="s">
        <v>2299</v>
      </c>
      <c r="J200" s="1226">
        <v>121.51</v>
      </c>
      <c r="L200" s="1159" t="s">
        <v>4108</v>
      </c>
      <c r="M200" s="1159" t="s">
        <v>2705</v>
      </c>
      <c r="N200" s="1225" t="s">
        <v>2705</v>
      </c>
      <c r="O200" s="1226">
        <v>236.93</v>
      </c>
      <c r="Q200" s="1159" t="s">
        <v>3947</v>
      </c>
      <c r="R200" s="1159" t="s">
        <v>2213</v>
      </c>
      <c r="S200" s="1225" t="s">
        <v>2213</v>
      </c>
      <c r="T200" s="1227">
        <v>1.9763E-6</v>
      </c>
      <c r="V200" s="1159" t="s">
        <v>3864</v>
      </c>
      <c r="W200" s="1159" t="s">
        <v>2168</v>
      </c>
      <c r="X200" s="1225" t="s">
        <v>2168</v>
      </c>
      <c r="Y200" s="1227">
        <v>1.173E-7</v>
      </c>
      <c r="AA200" s="1159" t="s">
        <v>3587</v>
      </c>
      <c r="AB200" s="1159" t="s">
        <v>2086</v>
      </c>
      <c r="AC200" s="1225" t="s">
        <v>2086</v>
      </c>
      <c r="AD200" s="1227">
        <v>1.3350999999999999E-6</v>
      </c>
    </row>
    <row r="201" spans="2:30" s="1159" customFormat="1">
      <c r="B201" s="1159" t="s">
        <v>4104</v>
      </c>
      <c r="C201" s="1159" t="s">
        <v>2299</v>
      </c>
      <c r="D201" s="1225" t="s">
        <v>2299</v>
      </c>
      <c r="E201" s="1226">
        <v>36.204000000000001</v>
      </c>
      <c r="G201" s="1159" t="s">
        <v>4106</v>
      </c>
      <c r="H201" s="1159" t="s">
        <v>2300</v>
      </c>
      <c r="I201" s="1225" t="s">
        <v>2300</v>
      </c>
      <c r="J201" s="1226">
        <v>28.969000000000001</v>
      </c>
      <c r="L201" s="1159" t="s">
        <v>4109</v>
      </c>
      <c r="M201" s="1159" t="s">
        <v>2301</v>
      </c>
      <c r="N201" s="1225" t="s">
        <v>2301</v>
      </c>
      <c r="O201" s="1226">
        <v>480290</v>
      </c>
      <c r="Q201" s="1159" t="s">
        <v>3787</v>
      </c>
      <c r="R201" s="1159" t="s">
        <v>2130</v>
      </c>
      <c r="S201" s="1225" t="s">
        <v>2130</v>
      </c>
      <c r="T201" s="1227">
        <v>1.9643E-6</v>
      </c>
      <c r="V201" s="1159" t="s">
        <v>3778</v>
      </c>
      <c r="W201" s="1159" t="s">
        <v>2728</v>
      </c>
      <c r="X201" s="1225" t="s">
        <v>4484</v>
      </c>
      <c r="Y201" s="1227">
        <v>1.1667E-7</v>
      </c>
      <c r="AA201" s="1159" t="s">
        <v>4059</v>
      </c>
      <c r="AB201" s="1159" t="s">
        <v>2280</v>
      </c>
      <c r="AC201" s="1225" t="s">
        <v>2280</v>
      </c>
      <c r="AD201" s="1227">
        <v>1.3337E-6</v>
      </c>
    </row>
    <row r="202" spans="2:30" s="1159" customFormat="1">
      <c r="B202" s="1159" t="s">
        <v>4106</v>
      </c>
      <c r="C202" s="1159" t="s">
        <v>2300</v>
      </c>
      <c r="D202" s="1225" t="s">
        <v>2300</v>
      </c>
      <c r="E202" s="1226">
        <v>620.63</v>
      </c>
      <c r="G202" s="1159" t="s">
        <v>4108</v>
      </c>
      <c r="H202" s="1159" t="s">
        <v>2705</v>
      </c>
      <c r="I202" s="1225" t="s">
        <v>2705</v>
      </c>
      <c r="J202" s="1226">
        <v>3.9278</v>
      </c>
      <c r="L202" s="1159" t="s">
        <v>4116</v>
      </c>
      <c r="M202" s="1159" t="s">
        <v>2302</v>
      </c>
      <c r="N202" s="1225" t="s">
        <v>2302</v>
      </c>
      <c r="O202" s="1226">
        <v>32983</v>
      </c>
      <c r="Q202" s="1159" t="s">
        <v>4156</v>
      </c>
      <c r="R202" s="1159" t="s">
        <v>2330</v>
      </c>
      <c r="S202" s="1225" t="s">
        <v>2330</v>
      </c>
      <c r="T202" s="1227">
        <v>1.9036000000000001E-6</v>
      </c>
      <c r="V202" s="1159" t="s">
        <v>3892</v>
      </c>
      <c r="W202" s="1159" t="s">
        <v>2179</v>
      </c>
      <c r="X202" s="1225" t="s">
        <v>2179</v>
      </c>
      <c r="Y202" s="1227">
        <v>1.1358E-7</v>
      </c>
      <c r="AA202" s="1159" t="s">
        <v>4381</v>
      </c>
      <c r="AB202" s="1159" t="s">
        <v>2463</v>
      </c>
      <c r="AC202" s="1225" t="s">
        <v>2463</v>
      </c>
      <c r="AD202" s="1227">
        <v>1.2622E-6</v>
      </c>
    </row>
    <row r="203" spans="2:30" s="1159" customFormat="1">
      <c r="B203" s="1159" t="s">
        <v>4108</v>
      </c>
      <c r="C203" s="1159" t="s">
        <v>2705</v>
      </c>
      <c r="D203" s="1225" t="s">
        <v>2705</v>
      </c>
      <c r="E203" s="1226">
        <v>15.372</v>
      </c>
      <c r="G203" s="1159" t="s">
        <v>4109</v>
      </c>
      <c r="H203" s="1159" t="s">
        <v>2301</v>
      </c>
      <c r="I203" s="1225" t="s">
        <v>2301</v>
      </c>
      <c r="J203" s="1226">
        <v>29581</v>
      </c>
      <c r="L203" s="1159" t="s">
        <v>4117</v>
      </c>
      <c r="M203" s="1159" t="s">
        <v>2303</v>
      </c>
      <c r="N203" s="1225" t="s">
        <v>2303</v>
      </c>
      <c r="O203" s="1226">
        <v>362350</v>
      </c>
      <c r="Q203" s="1159" t="s">
        <v>4283</v>
      </c>
      <c r="R203" s="1159" t="s">
        <v>2408</v>
      </c>
      <c r="S203" s="1225" t="s">
        <v>2408</v>
      </c>
      <c r="T203" s="1227">
        <v>1.8113999999999999E-6</v>
      </c>
      <c r="V203" s="1159" t="s">
        <v>4308</v>
      </c>
      <c r="W203" s="1159" t="s">
        <v>2425</v>
      </c>
      <c r="X203" s="1225" t="s">
        <v>2425</v>
      </c>
      <c r="Y203" s="1227">
        <v>1.1216000000000001E-7</v>
      </c>
      <c r="AA203" s="1159" t="s">
        <v>4093</v>
      </c>
      <c r="AB203" s="1159" t="s">
        <v>2297</v>
      </c>
      <c r="AC203" s="1225" t="s">
        <v>2297</v>
      </c>
      <c r="AD203" s="1227">
        <v>1.2387000000000001E-6</v>
      </c>
    </row>
    <row r="204" spans="2:30" s="1159" customFormat="1">
      <c r="B204" s="1159" t="s">
        <v>4109</v>
      </c>
      <c r="C204" s="1159" t="s">
        <v>2301</v>
      </c>
      <c r="D204" s="1225" t="s">
        <v>2301</v>
      </c>
      <c r="E204" s="1226">
        <v>34527</v>
      </c>
      <c r="G204" s="1159" t="s">
        <v>4116</v>
      </c>
      <c r="H204" s="1159" t="s">
        <v>2302</v>
      </c>
      <c r="I204" s="1225" t="s">
        <v>2302</v>
      </c>
      <c r="J204" s="1226">
        <v>478.52</v>
      </c>
      <c r="L204" s="1159" t="s">
        <v>4118</v>
      </c>
      <c r="M204" s="1159" t="s">
        <v>2710</v>
      </c>
      <c r="N204" s="1225" t="s">
        <v>4478</v>
      </c>
      <c r="O204" s="1226">
        <v>4679.3999999999996</v>
      </c>
      <c r="Q204" s="1159" t="s">
        <v>4093</v>
      </c>
      <c r="R204" s="1159" t="s">
        <v>2297</v>
      </c>
      <c r="S204" s="1225" t="s">
        <v>2297</v>
      </c>
      <c r="T204" s="1227">
        <v>1.7987E-6</v>
      </c>
      <c r="V204" s="1159" t="s">
        <v>3946</v>
      </c>
      <c r="W204" s="1159" t="s">
        <v>2212</v>
      </c>
      <c r="X204" s="1225" t="s">
        <v>2212</v>
      </c>
      <c r="Y204" s="1227">
        <v>1.1182E-7</v>
      </c>
      <c r="AA204" s="1159" t="s">
        <v>3789</v>
      </c>
      <c r="AB204" s="1159" t="s">
        <v>2625</v>
      </c>
      <c r="AC204" s="1225" t="s">
        <v>4464</v>
      </c>
      <c r="AD204" s="1227">
        <v>1.175E-6</v>
      </c>
    </row>
    <row r="205" spans="2:30" s="1159" customFormat="1">
      <c r="B205" s="1159" t="s">
        <v>4116</v>
      </c>
      <c r="C205" s="1159" t="s">
        <v>2302</v>
      </c>
      <c r="D205" s="1225" t="s">
        <v>2302</v>
      </c>
      <c r="E205" s="1226">
        <v>2601.5</v>
      </c>
      <c r="G205" s="1159" t="s">
        <v>4117</v>
      </c>
      <c r="H205" s="1159" t="s">
        <v>2303</v>
      </c>
      <c r="I205" s="1225" t="s">
        <v>2303</v>
      </c>
      <c r="J205" s="1226">
        <v>86440</v>
      </c>
      <c r="L205" s="1159" t="s">
        <v>4122</v>
      </c>
      <c r="M205" s="1159" t="s">
        <v>2306</v>
      </c>
      <c r="N205" s="1225" t="s">
        <v>2306</v>
      </c>
      <c r="O205" s="1226">
        <v>678940</v>
      </c>
      <c r="Q205" s="1159" t="s">
        <v>4062</v>
      </c>
      <c r="R205" s="1159" t="s">
        <v>2691</v>
      </c>
      <c r="S205" s="1225" t="s">
        <v>2691</v>
      </c>
      <c r="T205" s="1227">
        <v>1.7937000000000001E-6</v>
      </c>
      <c r="V205" s="1159" t="s">
        <v>3956</v>
      </c>
      <c r="W205" s="1159" t="s">
        <v>2281</v>
      </c>
      <c r="X205" s="1225" t="s">
        <v>2281</v>
      </c>
      <c r="Y205" s="1227">
        <v>1.108E-7</v>
      </c>
      <c r="AA205" s="1159" t="s">
        <v>3946</v>
      </c>
      <c r="AB205" s="1159" t="s">
        <v>2212</v>
      </c>
      <c r="AC205" s="1225" t="s">
        <v>2212</v>
      </c>
      <c r="AD205" s="1227">
        <v>1.1687999999999999E-6</v>
      </c>
    </row>
    <row r="206" spans="2:30" s="1159" customFormat="1">
      <c r="B206" s="1159" t="s">
        <v>4117</v>
      </c>
      <c r="C206" s="1159" t="s">
        <v>2303</v>
      </c>
      <c r="D206" s="1225" t="s">
        <v>2303</v>
      </c>
      <c r="E206" s="1226">
        <v>35007</v>
      </c>
      <c r="G206" s="1159" t="s">
        <v>4118</v>
      </c>
      <c r="H206" s="1159" t="s">
        <v>2710</v>
      </c>
      <c r="I206" s="1225" t="s">
        <v>4478</v>
      </c>
      <c r="J206" s="1226">
        <v>32.643999999999998</v>
      </c>
      <c r="L206" s="1159" t="s">
        <v>4126</v>
      </c>
      <c r="M206" s="1159" t="s">
        <v>2309</v>
      </c>
      <c r="N206" s="1225" t="s">
        <v>2309</v>
      </c>
      <c r="O206" s="1226">
        <v>18419</v>
      </c>
      <c r="Q206" s="1159" t="s">
        <v>3690</v>
      </c>
      <c r="R206" s="1159" t="s">
        <v>2097</v>
      </c>
      <c r="S206" s="1225" t="s">
        <v>2097</v>
      </c>
      <c r="T206" s="1227">
        <v>1.7923E-6</v>
      </c>
      <c r="V206" s="1159" t="s">
        <v>4198</v>
      </c>
      <c r="W206" s="1159" t="s">
        <v>2360</v>
      </c>
      <c r="X206" s="1225" t="s">
        <v>2360</v>
      </c>
      <c r="Y206" s="1227">
        <v>1.1049000000000001E-7</v>
      </c>
      <c r="AA206" s="1159" t="s">
        <v>4371</v>
      </c>
      <c r="AB206" s="1159" t="s">
        <v>2459</v>
      </c>
      <c r="AC206" s="1225" t="s">
        <v>2459</v>
      </c>
      <c r="AD206" s="1227">
        <v>1.1643E-6</v>
      </c>
    </row>
    <row r="207" spans="2:30" s="1159" customFormat="1">
      <c r="B207" s="1159" t="s">
        <v>4118</v>
      </c>
      <c r="C207" s="1159" t="s">
        <v>2710</v>
      </c>
      <c r="D207" s="1225" t="s">
        <v>4478</v>
      </c>
      <c r="E207" s="1226">
        <v>126.63</v>
      </c>
      <c r="G207" s="1159" t="s">
        <v>4122</v>
      </c>
      <c r="H207" s="1159" t="s">
        <v>2306</v>
      </c>
      <c r="I207" s="1225" t="s">
        <v>2306</v>
      </c>
      <c r="J207" s="1226">
        <v>77810</v>
      </c>
      <c r="L207" s="1159" t="s">
        <v>4128</v>
      </c>
      <c r="M207" s="1159" t="s">
        <v>2311</v>
      </c>
      <c r="N207" s="1225" t="s">
        <v>2311</v>
      </c>
      <c r="O207" s="1226">
        <v>199430</v>
      </c>
      <c r="Q207" s="1159" t="s">
        <v>4300</v>
      </c>
      <c r="R207" s="1159" t="s">
        <v>2418</v>
      </c>
      <c r="S207" s="1225" t="s">
        <v>2418</v>
      </c>
      <c r="T207" s="1227">
        <v>1.7617E-6</v>
      </c>
      <c r="V207" s="1159" t="s">
        <v>3954</v>
      </c>
      <c r="W207" s="1159" t="s">
        <v>2482</v>
      </c>
      <c r="X207" s="1225" t="s">
        <v>2482</v>
      </c>
      <c r="Y207" s="1227">
        <v>1.0861E-7</v>
      </c>
      <c r="AA207" s="1159" t="s">
        <v>3811</v>
      </c>
      <c r="AB207" s="1159" t="s">
        <v>2143</v>
      </c>
      <c r="AC207" s="1225" t="s">
        <v>2143</v>
      </c>
      <c r="AD207" s="1227">
        <v>1.1551E-6</v>
      </c>
    </row>
    <row r="208" spans="2:30" s="1159" customFormat="1">
      <c r="B208" s="1159" t="s">
        <v>4122</v>
      </c>
      <c r="C208" s="1159" t="s">
        <v>2306</v>
      </c>
      <c r="D208" s="1225" t="s">
        <v>2306</v>
      </c>
      <c r="E208" s="1226">
        <v>12561</v>
      </c>
      <c r="G208" s="1159" t="s">
        <v>4126</v>
      </c>
      <c r="H208" s="1159" t="s">
        <v>2309</v>
      </c>
      <c r="I208" s="1225" t="s">
        <v>2309</v>
      </c>
      <c r="J208" s="1226">
        <v>96.748999999999995</v>
      </c>
      <c r="L208" s="1159" t="s">
        <v>4129</v>
      </c>
      <c r="M208" s="1159" t="s">
        <v>2312</v>
      </c>
      <c r="N208" s="1225" t="s">
        <v>2312</v>
      </c>
      <c r="O208" s="1226">
        <v>11953</v>
      </c>
      <c r="Q208" s="1159" t="s">
        <v>4263</v>
      </c>
      <c r="R208" s="1159" t="s">
        <v>2397</v>
      </c>
      <c r="S208" s="1225" t="s">
        <v>2397</v>
      </c>
      <c r="T208" s="1227">
        <v>1.6897000000000001E-6</v>
      </c>
      <c r="V208" s="1159" t="s">
        <v>4214</v>
      </c>
      <c r="W208" s="1159" t="s">
        <v>2366</v>
      </c>
      <c r="X208" s="1225" t="s">
        <v>2366</v>
      </c>
      <c r="Y208" s="1227">
        <v>1.0855E-7</v>
      </c>
      <c r="AA208" s="1159" t="s">
        <v>3892</v>
      </c>
      <c r="AB208" s="1159" t="s">
        <v>2179</v>
      </c>
      <c r="AC208" s="1225" t="s">
        <v>2179</v>
      </c>
      <c r="AD208" s="1227">
        <v>1.127E-6</v>
      </c>
    </row>
    <row r="209" spans="2:30" s="1159" customFormat="1">
      <c r="B209" s="1159" t="s">
        <v>4126</v>
      </c>
      <c r="C209" s="1159" t="s">
        <v>2309</v>
      </c>
      <c r="D209" s="1225" t="s">
        <v>2309</v>
      </c>
      <c r="E209" s="1226">
        <v>67.850999999999999</v>
      </c>
      <c r="G209" s="1159" t="s">
        <v>4128</v>
      </c>
      <c r="H209" s="1159" t="s">
        <v>2311</v>
      </c>
      <c r="I209" s="1225" t="s">
        <v>2311</v>
      </c>
      <c r="J209" s="1226">
        <v>5985.1</v>
      </c>
      <c r="L209" s="1159" t="s">
        <v>4130</v>
      </c>
      <c r="M209" s="1159" t="s">
        <v>2313</v>
      </c>
      <c r="N209" s="1225" t="s">
        <v>2313</v>
      </c>
      <c r="O209" s="1226">
        <v>459930</v>
      </c>
      <c r="Q209" s="1159" t="s">
        <v>4091</v>
      </c>
      <c r="R209" s="1159" t="s">
        <v>2172</v>
      </c>
      <c r="S209" s="1225" t="s">
        <v>2172</v>
      </c>
      <c r="T209" s="1227">
        <v>1.6413000000000001E-6</v>
      </c>
      <c r="V209" s="1159" t="s">
        <v>4156</v>
      </c>
      <c r="W209" s="1159" t="s">
        <v>2330</v>
      </c>
      <c r="X209" s="1225" t="s">
        <v>2330</v>
      </c>
      <c r="Y209" s="1227">
        <v>1.0747999999999999E-7</v>
      </c>
      <c r="AA209" s="1159" t="s">
        <v>4022</v>
      </c>
      <c r="AB209" s="1159" t="s">
        <v>2261</v>
      </c>
      <c r="AC209" s="1225" t="s">
        <v>2261</v>
      </c>
      <c r="AD209" s="1227">
        <v>1.0556999999999999E-6</v>
      </c>
    </row>
    <row r="210" spans="2:30" s="1159" customFormat="1">
      <c r="B210" s="1159" t="s">
        <v>4128</v>
      </c>
      <c r="C210" s="1159" t="s">
        <v>2311</v>
      </c>
      <c r="D210" s="1225" t="s">
        <v>2311</v>
      </c>
      <c r="E210" s="1226">
        <v>10814</v>
      </c>
      <c r="G210" s="1159" t="s">
        <v>4129</v>
      </c>
      <c r="H210" s="1159" t="s">
        <v>2312</v>
      </c>
      <c r="I210" s="1225" t="s">
        <v>2312</v>
      </c>
      <c r="J210" s="1226">
        <v>455.29</v>
      </c>
      <c r="L210" s="1159" t="s">
        <v>4131</v>
      </c>
      <c r="M210" s="1159" t="s">
        <v>2314</v>
      </c>
      <c r="N210" s="1225" t="s">
        <v>2314</v>
      </c>
      <c r="O210" s="1226">
        <v>126830</v>
      </c>
      <c r="Q210" s="1159" t="s">
        <v>4308</v>
      </c>
      <c r="R210" s="1159" t="s">
        <v>2425</v>
      </c>
      <c r="S210" s="1225" t="s">
        <v>2425</v>
      </c>
      <c r="T210" s="1227">
        <v>1.5718999999999999E-6</v>
      </c>
      <c r="V210" s="1159" t="s">
        <v>4056</v>
      </c>
      <c r="W210" s="1159" t="s">
        <v>2279</v>
      </c>
      <c r="X210" s="1225" t="s">
        <v>2279</v>
      </c>
      <c r="Y210" s="1227">
        <v>1.048E-7</v>
      </c>
      <c r="AA210" s="1159" t="s">
        <v>4141</v>
      </c>
      <c r="AB210" s="1159" t="s">
        <v>2323</v>
      </c>
      <c r="AC210" s="1225" t="s">
        <v>2323</v>
      </c>
      <c r="AD210" s="1227">
        <v>1.0349E-6</v>
      </c>
    </row>
    <row r="211" spans="2:30" s="1159" customFormat="1">
      <c r="B211" s="1159" t="s">
        <v>4129</v>
      </c>
      <c r="C211" s="1159" t="s">
        <v>2312</v>
      </c>
      <c r="D211" s="1225" t="s">
        <v>2312</v>
      </c>
      <c r="E211" s="1226">
        <v>265.56</v>
      </c>
      <c r="G211" s="1159" t="s">
        <v>4130</v>
      </c>
      <c r="H211" s="1159" t="s">
        <v>2313</v>
      </c>
      <c r="I211" s="1225" t="s">
        <v>2313</v>
      </c>
      <c r="J211" s="1226">
        <v>53540</v>
      </c>
      <c r="L211" s="1159" t="s">
        <v>4134</v>
      </c>
      <c r="M211" s="1159" t="s">
        <v>2316</v>
      </c>
      <c r="N211" s="1225" t="s">
        <v>2316</v>
      </c>
      <c r="O211" s="1226">
        <v>1107300</v>
      </c>
      <c r="Q211" s="1159" t="s">
        <v>4337</v>
      </c>
      <c r="R211" s="1159" t="s">
        <v>1389</v>
      </c>
      <c r="S211" s="1225" t="s">
        <v>4488</v>
      </c>
      <c r="T211" s="1227">
        <v>1.5501E-6</v>
      </c>
      <c r="V211" s="1159" t="s">
        <v>3839</v>
      </c>
      <c r="W211" s="1159" t="s">
        <v>2158</v>
      </c>
      <c r="X211" s="1225" t="s">
        <v>2158</v>
      </c>
      <c r="Y211" s="1227">
        <v>1.0356E-7</v>
      </c>
      <c r="AA211" s="1159" t="s">
        <v>4273</v>
      </c>
      <c r="AB211" s="1159" t="s">
        <v>2401</v>
      </c>
      <c r="AC211" s="1225" t="s">
        <v>2401</v>
      </c>
      <c r="AD211" s="1227">
        <v>9.6332999999999993E-7</v>
      </c>
    </row>
    <row r="212" spans="2:30" s="1159" customFormat="1">
      <c r="B212" s="1159" t="s">
        <v>4130</v>
      </c>
      <c r="C212" s="1159" t="s">
        <v>2313</v>
      </c>
      <c r="D212" s="1225" t="s">
        <v>2313</v>
      </c>
      <c r="E212" s="1226">
        <v>20761</v>
      </c>
      <c r="G212" s="1159" t="s">
        <v>4131</v>
      </c>
      <c r="H212" s="1159" t="s">
        <v>2314</v>
      </c>
      <c r="I212" s="1225" t="s">
        <v>2314</v>
      </c>
      <c r="J212" s="1226">
        <v>4596.7</v>
      </c>
      <c r="L212" s="1159" t="s">
        <v>3958</v>
      </c>
      <c r="M212" s="1159" t="s">
        <v>2317</v>
      </c>
      <c r="N212" s="1225" t="s">
        <v>2317</v>
      </c>
      <c r="O212" s="1226">
        <v>1738600</v>
      </c>
      <c r="Q212" s="1159" t="s">
        <v>3933</v>
      </c>
      <c r="R212" s="1159" t="s">
        <v>2200</v>
      </c>
      <c r="S212" s="1225" t="s">
        <v>2200</v>
      </c>
      <c r="T212" s="1227">
        <v>1.5178000000000001E-6</v>
      </c>
      <c r="V212" s="1159" t="s">
        <v>4337</v>
      </c>
      <c r="W212" s="1159" t="s">
        <v>1389</v>
      </c>
      <c r="X212" s="1225" t="s">
        <v>4488</v>
      </c>
      <c r="Y212" s="1227">
        <v>9.9134999999999994E-8</v>
      </c>
      <c r="AA212" s="1159" t="s">
        <v>4157</v>
      </c>
      <c r="AB212" s="1159" t="s">
        <v>2331</v>
      </c>
      <c r="AC212" s="1225" t="s">
        <v>2331</v>
      </c>
      <c r="AD212" s="1227">
        <v>9.0607999999999997E-7</v>
      </c>
    </row>
    <row r="213" spans="2:30" s="1159" customFormat="1">
      <c r="B213" s="1159" t="s">
        <v>4131</v>
      </c>
      <c r="C213" s="1159" t="s">
        <v>2314</v>
      </c>
      <c r="D213" s="1225" t="s">
        <v>2314</v>
      </c>
      <c r="E213" s="1226">
        <v>3875.2</v>
      </c>
      <c r="G213" s="1159" t="s">
        <v>4134</v>
      </c>
      <c r="H213" s="1159" t="s">
        <v>2316</v>
      </c>
      <c r="I213" s="1225" t="s">
        <v>2316</v>
      </c>
      <c r="J213" s="1226">
        <v>437900</v>
      </c>
      <c r="L213" s="1159" t="s">
        <v>4135</v>
      </c>
      <c r="M213" s="1159" t="s">
        <v>2318</v>
      </c>
      <c r="N213" s="1225" t="s">
        <v>2318</v>
      </c>
      <c r="O213" s="1226">
        <v>257000</v>
      </c>
      <c r="Q213" s="1159" t="s">
        <v>4189</v>
      </c>
      <c r="R213" s="1159" t="s">
        <v>2721</v>
      </c>
      <c r="S213" s="1225" t="s">
        <v>2721</v>
      </c>
      <c r="T213" s="1227">
        <v>1.5163E-6</v>
      </c>
      <c r="V213" s="1159" t="s">
        <v>4182</v>
      </c>
      <c r="W213" s="1159" t="s">
        <v>2347</v>
      </c>
      <c r="X213" s="1225" t="s">
        <v>2347</v>
      </c>
      <c r="Y213" s="1227">
        <v>9.8330999999999996E-8</v>
      </c>
      <c r="AA213" s="1159" t="s">
        <v>4144</v>
      </c>
      <c r="AB213" s="1159" t="s">
        <v>2325</v>
      </c>
      <c r="AC213" s="1225" t="s">
        <v>4485</v>
      </c>
      <c r="AD213" s="1227">
        <v>8.6898000000000004E-7</v>
      </c>
    </row>
    <row r="214" spans="2:30" s="1159" customFormat="1">
      <c r="B214" s="1159" t="s">
        <v>4134</v>
      </c>
      <c r="C214" s="1159" t="s">
        <v>2316</v>
      </c>
      <c r="D214" s="1225" t="s">
        <v>2316</v>
      </c>
      <c r="E214" s="1226">
        <v>96745</v>
      </c>
      <c r="G214" s="1159" t="s">
        <v>3958</v>
      </c>
      <c r="H214" s="1159" t="s">
        <v>2317</v>
      </c>
      <c r="I214" s="1225" t="s">
        <v>2317</v>
      </c>
      <c r="J214" s="1226">
        <v>237430</v>
      </c>
      <c r="L214" s="1159" t="s">
        <v>4136</v>
      </c>
      <c r="M214" s="1159" t="s">
        <v>2319</v>
      </c>
      <c r="N214" s="1225" t="s">
        <v>2319</v>
      </c>
      <c r="O214" s="1226">
        <v>856190</v>
      </c>
      <c r="Q214" s="1159" t="s">
        <v>4109</v>
      </c>
      <c r="R214" s="1159" t="s">
        <v>2301</v>
      </c>
      <c r="S214" s="1225" t="s">
        <v>2301</v>
      </c>
      <c r="T214" s="1227">
        <v>1.4738E-6</v>
      </c>
      <c r="V214" s="1159" t="s">
        <v>3789</v>
      </c>
      <c r="W214" s="1159" t="s">
        <v>2625</v>
      </c>
      <c r="X214" s="1225" t="s">
        <v>4464</v>
      </c>
      <c r="Y214" s="1227">
        <v>9.8050999999999996E-8</v>
      </c>
      <c r="AA214" s="1159" t="s">
        <v>4369</v>
      </c>
      <c r="AB214" s="1159" t="s">
        <v>2457</v>
      </c>
      <c r="AC214" s="1225" t="s">
        <v>2457</v>
      </c>
      <c r="AD214" s="1227">
        <v>8.6143999999999996E-7</v>
      </c>
    </row>
    <row r="215" spans="2:30" s="1159" customFormat="1">
      <c r="B215" s="1159" t="s">
        <v>3958</v>
      </c>
      <c r="C215" s="1159" t="s">
        <v>2317</v>
      </c>
      <c r="D215" s="1225" t="s">
        <v>2317</v>
      </c>
      <c r="E215" s="1226">
        <v>148830</v>
      </c>
      <c r="G215" s="1159" t="s">
        <v>4135</v>
      </c>
      <c r="H215" s="1159" t="s">
        <v>2318</v>
      </c>
      <c r="I215" s="1225" t="s">
        <v>2318</v>
      </c>
      <c r="J215" s="1226">
        <v>28703</v>
      </c>
      <c r="L215" s="1159" t="s">
        <v>4137</v>
      </c>
      <c r="M215" s="1159" t="s">
        <v>2713</v>
      </c>
      <c r="N215" s="1225" t="s">
        <v>4466</v>
      </c>
      <c r="O215" s="1226">
        <v>11558000</v>
      </c>
      <c r="Q215" s="1159" t="s">
        <v>4180</v>
      </c>
      <c r="R215" s="1159" t="s">
        <v>2345</v>
      </c>
      <c r="S215" s="1225" t="s">
        <v>2345</v>
      </c>
      <c r="T215" s="1227">
        <v>1.426E-6</v>
      </c>
      <c r="V215" s="1159" t="s">
        <v>4272</v>
      </c>
      <c r="W215" s="1159" t="s">
        <v>2740</v>
      </c>
      <c r="X215" s="1225" t="s">
        <v>2740</v>
      </c>
      <c r="Y215" s="1227">
        <v>9.5832999999999995E-8</v>
      </c>
      <c r="AA215" s="1159" t="s">
        <v>3951</v>
      </c>
      <c r="AB215" s="1159" t="s">
        <v>2215</v>
      </c>
      <c r="AC215" s="1225" t="s">
        <v>4475</v>
      </c>
      <c r="AD215" s="1227">
        <v>8.5858999999999996E-7</v>
      </c>
    </row>
    <row r="216" spans="2:30" s="1159" customFormat="1">
      <c r="B216" s="1159" t="s">
        <v>4135</v>
      </c>
      <c r="C216" s="1159" t="s">
        <v>2318</v>
      </c>
      <c r="D216" s="1225" t="s">
        <v>2318</v>
      </c>
      <c r="E216" s="1226">
        <v>21746</v>
      </c>
      <c r="G216" s="1159" t="s">
        <v>4136</v>
      </c>
      <c r="H216" s="1159" t="s">
        <v>2319</v>
      </c>
      <c r="I216" s="1225" t="s">
        <v>2319</v>
      </c>
      <c r="J216" s="1226">
        <v>110010</v>
      </c>
      <c r="L216" s="1159" t="s">
        <v>4138</v>
      </c>
      <c r="M216" s="1159" t="s">
        <v>2320</v>
      </c>
      <c r="N216" s="1225" t="s">
        <v>2320</v>
      </c>
      <c r="O216" s="1226">
        <v>10820000</v>
      </c>
      <c r="Q216" s="1159" t="s">
        <v>3758</v>
      </c>
      <c r="R216" s="1159" t="s">
        <v>2117</v>
      </c>
      <c r="S216" s="1225" t="s">
        <v>2117</v>
      </c>
      <c r="T216" s="1227">
        <v>1.3949E-6</v>
      </c>
      <c r="V216" s="1159" t="s">
        <v>3972</v>
      </c>
      <c r="W216" s="1159" t="s">
        <v>2229</v>
      </c>
      <c r="X216" s="1225" t="s">
        <v>2229</v>
      </c>
      <c r="Y216" s="1227">
        <v>9.5507999999999997E-8</v>
      </c>
      <c r="AA216" s="1159" t="s">
        <v>4140</v>
      </c>
      <c r="AB216" s="1159" t="s">
        <v>2322</v>
      </c>
      <c r="AC216" s="1225" t="s">
        <v>2322</v>
      </c>
      <c r="AD216" s="1227">
        <v>8.2424999999999999E-7</v>
      </c>
    </row>
    <row r="217" spans="2:30" s="1159" customFormat="1">
      <c r="B217" s="1159" t="s">
        <v>4136</v>
      </c>
      <c r="C217" s="1159" t="s">
        <v>2319</v>
      </c>
      <c r="D217" s="1225" t="s">
        <v>2319</v>
      </c>
      <c r="E217" s="1226">
        <v>113490</v>
      </c>
      <c r="G217" s="1159" t="s">
        <v>4137</v>
      </c>
      <c r="H217" s="1159" t="s">
        <v>2713</v>
      </c>
      <c r="I217" s="1225" t="s">
        <v>4466</v>
      </c>
      <c r="J217" s="1226">
        <v>4288.6000000000004</v>
      </c>
      <c r="L217" s="1159" t="s">
        <v>4139</v>
      </c>
      <c r="M217" s="1159" t="s">
        <v>2321</v>
      </c>
      <c r="N217" s="1225" t="s">
        <v>2321</v>
      </c>
      <c r="O217" s="1226">
        <v>1087.5999999999999</v>
      </c>
      <c r="Q217" s="1159" t="s">
        <v>3934</v>
      </c>
      <c r="R217" s="1159" t="s">
        <v>2201</v>
      </c>
      <c r="S217" s="1225" t="s">
        <v>2201</v>
      </c>
      <c r="T217" s="1227">
        <v>1.3519999999999999E-6</v>
      </c>
      <c r="V217" s="1159" t="s">
        <v>3937</v>
      </c>
      <c r="W217" s="1159" t="s">
        <v>2204</v>
      </c>
      <c r="X217" s="1225" t="s">
        <v>2204</v>
      </c>
      <c r="Y217" s="1227">
        <v>9.4930000000000004E-8</v>
      </c>
      <c r="AA217" s="1159" t="s">
        <v>4151</v>
      </c>
      <c r="AB217" s="1159" t="s">
        <v>2481</v>
      </c>
      <c r="AC217" s="1225" t="s">
        <v>2481</v>
      </c>
      <c r="AD217" s="1227">
        <v>8.1203E-7</v>
      </c>
    </row>
    <row r="218" spans="2:30" s="1159" customFormat="1">
      <c r="B218" s="1159" t="s">
        <v>4137</v>
      </c>
      <c r="C218" s="1159" t="s">
        <v>2713</v>
      </c>
      <c r="D218" s="1225" t="s">
        <v>4466</v>
      </c>
      <c r="E218" s="1226">
        <v>583650</v>
      </c>
      <c r="G218" s="1159" t="s">
        <v>4138</v>
      </c>
      <c r="H218" s="1159" t="s">
        <v>2320</v>
      </c>
      <c r="I218" s="1225" t="s">
        <v>2320</v>
      </c>
      <c r="J218" s="1226">
        <v>4137.1000000000004</v>
      </c>
      <c r="L218" s="1159" t="s">
        <v>4140</v>
      </c>
      <c r="M218" s="1159" t="s">
        <v>2322</v>
      </c>
      <c r="N218" s="1225" t="s">
        <v>2322</v>
      </c>
      <c r="O218" s="1226">
        <v>1084900</v>
      </c>
      <c r="Q218" s="1159" t="s">
        <v>3818</v>
      </c>
      <c r="R218" s="1159" t="s">
        <v>2147</v>
      </c>
      <c r="S218" s="1225" t="s">
        <v>2147</v>
      </c>
      <c r="T218" s="1227">
        <v>1.342E-6</v>
      </c>
      <c r="V218" s="1159" t="s">
        <v>4393</v>
      </c>
      <c r="W218" s="1159" t="s">
        <v>2468</v>
      </c>
      <c r="X218" s="1225" t="s">
        <v>2468</v>
      </c>
      <c r="Y218" s="1227">
        <v>9.3897999999999998E-8</v>
      </c>
      <c r="AA218" s="1159" t="s">
        <v>4275</v>
      </c>
      <c r="AB218" s="1159" t="s">
        <v>2403</v>
      </c>
      <c r="AC218" s="1225" t="s">
        <v>2403</v>
      </c>
      <c r="AD218" s="1227">
        <v>8.117E-7</v>
      </c>
    </row>
    <row r="219" spans="2:30" s="1159" customFormat="1">
      <c r="B219" s="1159" t="s">
        <v>4138</v>
      </c>
      <c r="C219" s="1159" t="s">
        <v>2320</v>
      </c>
      <c r="D219" s="1225" t="s">
        <v>2320</v>
      </c>
      <c r="E219" s="1226">
        <v>240120</v>
      </c>
      <c r="G219" s="1159" t="s">
        <v>4139</v>
      </c>
      <c r="H219" s="1159" t="s">
        <v>2321</v>
      </c>
      <c r="I219" s="1225" t="s">
        <v>2321</v>
      </c>
      <c r="J219" s="1226">
        <v>44.008000000000003</v>
      </c>
      <c r="L219" s="1159" t="s">
        <v>4141</v>
      </c>
      <c r="M219" s="1159" t="s">
        <v>2323</v>
      </c>
      <c r="N219" s="1225" t="s">
        <v>2323</v>
      </c>
      <c r="O219" s="1226">
        <v>114700</v>
      </c>
      <c r="Q219" s="1159" t="s">
        <v>4404</v>
      </c>
      <c r="R219" s="1159" t="s">
        <v>2768</v>
      </c>
      <c r="S219" s="1225" t="s">
        <v>4482</v>
      </c>
      <c r="T219" s="1227">
        <v>1.2597E-6</v>
      </c>
      <c r="V219" s="1159" t="s">
        <v>4027</v>
      </c>
      <c r="W219" s="1159" t="s">
        <v>2263</v>
      </c>
      <c r="X219" s="1225" t="s">
        <v>2263</v>
      </c>
      <c r="Y219" s="1227">
        <v>9.3218999999999996E-8</v>
      </c>
      <c r="AA219" s="1159" t="s">
        <v>3780</v>
      </c>
      <c r="AB219" s="1159" t="s">
        <v>2126</v>
      </c>
      <c r="AC219" s="1225" t="s">
        <v>2126</v>
      </c>
      <c r="AD219" s="1227">
        <v>8.1121999999999998E-7</v>
      </c>
    </row>
    <row r="220" spans="2:30" s="1159" customFormat="1">
      <c r="B220" s="1159" t="s">
        <v>4139</v>
      </c>
      <c r="C220" s="1159" t="s">
        <v>2321</v>
      </c>
      <c r="D220" s="1225" t="s">
        <v>2321</v>
      </c>
      <c r="E220" s="1226">
        <v>61.482999999999997</v>
      </c>
      <c r="G220" s="1159" t="s">
        <v>4140</v>
      </c>
      <c r="H220" s="1159" t="s">
        <v>2322</v>
      </c>
      <c r="I220" s="1225" t="s">
        <v>2322</v>
      </c>
      <c r="J220" s="1226">
        <v>3.3887</v>
      </c>
      <c r="L220" s="1159" t="s">
        <v>4143</v>
      </c>
      <c r="M220" s="1159" t="s">
        <v>2324</v>
      </c>
      <c r="N220" s="1225" t="s">
        <v>4489</v>
      </c>
      <c r="O220" s="1226">
        <v>155.41999999999999</v>
      </c>
      <c r="Q220" s="1159" t="s">
        <v>3819</v>
      </c>
      <c r="R220" s="1159" t="s">
        <v>2148</v>
      </c>
      <c r="S220" s="1225" t="s">
        <v>2148</v>
      </c>
      <c r="T220" s="1227">
        <v>1.2057E-6</v>
      </c>
      <c r="V220" s="1159" t="s">
        <v>4305</v>
      </c>
      <c r="W220" s="1159" t="s">
        <v>2422</v>
      </c>
      <c r="X220" s="1225" t="s">
        <v>2422</v>
      </c>
      <c r="Y220" s="1227">
        <v>8.6022000000000001E-8</v>
      </c>
      <c r="AA220" s="1159" t="s">
        <v>4126</v>
      </c>
      <c r="AB220" s="1159" t="s">
        <v>2309</v>
      </c>
      <c r="AC220" s="1225" t="s">
        <v>2309</v>
      </c>
      <c r="AD220" s="1227">
        <v>8.0101999999999996E-7</v>
      </c>
    </row>
    <row r="221" spans="2:30" s="1159" customFormat="1">
      <c r="B221" s="1159" t="s">
        <v>4140</v>
      </c>
      <c r="C221" s="1159" t="s">
        <v>2322</v>
      </c>
      <c r="D221" s="1225" t="s">
        <v>2322</v>
      </c>
      <c r="E221" s="1226">
        <v>55580</v>
      </c>
      <c r="G221" s="1159" t="s">
        <v>4141</v>
      </c>
      <c r="H221" s="1159" t="s">
        <v>2323</v>
      </c>
      <c r="I221" s="1225" t="s">
        <v>2323</v>
      </c>
      <c r="J221" s="1226">
        <v>3485.7</v>
      </c>
      <c r="L221" s="1159" t="s">
        <v>4144</v>
      </c>
      <c r="M221" s="1159" t="s">
        <v>2325</v>
      </c>
      <c r="N221" s="1225" t="s">
        <v>4485</v>
      </c>
      <c r="O221" s="1226">
        <v>828.99</v>
      </c>
      <c r="Q221" s="1159" t="s">
        <v>4126</v>
      </c>
      <c r="R221" s="1159" t="s">
        <v>2309</v>
      </c>
      <c r="S221" s="1225" t="s">
        <v>2309</v>
      </c>
      <c r="T221" s="1227">
        <v>1.1724E-6</v>
      </c>
      <c r="V221" s="1159" t="s">
        <v>4022</v>
      </c>
      <c r="W221" s="1159" t="s">
        <v>2261</v>
      </c>
      <c r="X221" s="1225" t="s">
        <v>2261</v>
      </c>
      <c r="Y221" s="1227">
        <v>7.8155000000000001E-8</v>
      </c>
      <c r="AA221" s="1159" t="s">
        <v>4252</v>
      </c>
      <c r="AB221" s="1159" t="s">
        <v>2390</v>
      </c>
      <c r="AC221" s="1225" t="s">
        <v>2390</v>
      </c>
      <c r="AD221" s="1227">
        <v>7.9472999999999997E-7</v>
      </c>
    </row>
    <row r="222" spans="2:30" s="1159" customFormat="1">
      <c r="B222" s="1159" t="s">
        <v>4141</v>
      </c>
      <c r="C222" s="1159" t="s">
        <v>2323</v>
      </c>
      <c r="D222" s="1225" t="s">
        <v>2323</v>
      </c>
      <c r="E222" s="1226">
        <v>2522.1999999999998</v>
      </c>
      <c r="G222" s="1159" t="s">
        <v>4143</v>
      </c>
      <c r="H222" s="1159" t="s">
        <v>2324</v>
      </c>
      <c r="I222" s="1225" t="s">
        <v>4489</v>
      </c>
      <c r="J222" s="1226">
        <v>104.38</v>
      </c>
      <c r="L222" s="1159" t="s">
        <v>4145</v>
      </c>
      <c r="M222" s="1159" t="s">
        <v>2326</v>
      </c>
      <c r="N222" s="1225" t="s">
        <v>4146</v>
      </c>
      <c r="O222" s="1226">
        <v>1633.1</v>
      </c>
      <c r="Q222" s="1159" t="s">
        <v>4230</v>
      </c>
      <c r="R222" s="1159" t="s">
        <v>2373</v>
      </c>
      <c r="S222" s="1225" t="s">
        <v>2373</v>
      </c>
      <c r="T222" s="1227">
        <v>1.1481000000000001E-6</v>
      </c>
      <c r="V222" s="1159" t="s">
        <v>4137</v>
      </c>
      <c r="W222" s="1159" t="s">
        <v>2713</v>
      </c>
      <c r="X222" s="1225" t="s">
        <v>4466</v>
      </c>
      <c r="Y222" s="1227">
        <v>7.5879000000000001E-8</v>
      </c>
      <c r="AA222" s="1159" t="s">
        <v>3961</v>
      </c>
      <c r="AB222" s="1159" t="s">
        <v>2222</v>
      </c>
      <c r="AC222" s="1225" t="s">
        <v>2222</v>
      </c>
      <c r="AD222" s="1227">
        <v>7.9373999999999996E-7</v>
      </c>
    </row>
    <row r="223" spans="2:30" s="1159" customFormat="1">
      <c r="B223" s="1159" t="s">
        <v>4143</v>
      </c>
      <c r="C223" s="1159" t="s">
        <v>2324</v>
      </c>
      <c r="D223" s="1225" t="s">
        <v>4489</v>
      </c>
      <c r="E223" s="1226">
        <v>76.423000000000002</v>
      </c>
      <c r="G223" s="1159" t="s">
        <v>4144</v>
      </c>
      <c r="H223" s="1159" t="s">
        <v>2325</v>
      </c>
      <c r="I223" s="1225" t="s">
        <v>4485</v>
      </c>
      <c r="J223" s="1226">
        <v>32.134</v>
      </c>
      <c r="L223" s="1159" t="s">
        <v>4147</v>
      </c>
      <c r="M223" s="1159" t="s">
        <v>2327</v>
      </c>
      <c r="N223" s="1225" t="s">
        <v>2327</v>
      </c>
      <c r="O223" s="1226">
        <v>1281.5999999999999</v>
      </c>
      <c r="Q223" s="1159" t="s">
        <v>4186</v>
      </c>
      <c r="R223" s="1159" t="s">
        <v>2720</v>
      </c>
      <c r="S223" s="1225" t="s">
        <v>2720</v>
      </c>
      <c r="T223" s="1227">
        <v>1.1480000000000001E-6</v>
      </c>
      <c r="V223" s="1159" t="s">
        <v>4109</v>
      </c>
      <c r="W223" s="1159" t="s">
        <v>2301</v>
      </c>
      <c r="X223" s="1225" t="s">
        <v>2301</v>
      </c>
      <c r="Y223" s="1227">
        <v>7.5149999999999995E-8</v>
      </c>
      <c r="AA223" s="1159" t="s">
        <v>4264</v>
      </c>
      <c r="AB223" s="1159" t="s">
        <v>2737</v>
      </c>
      <c r="AC223" s="1225" t="s">
        <v>4477</v>
      </c>
      <c r="AD223" s="1227">
        <v>7.9065999999999996E-7</v>
      </c>
    </row>
    <row r="224" spans="2:30" s="1159" customFormat="1">
      <c r="B224" s="1159" t="s">
        <v>4144</v>
      </c>
      <c r="C224" s="1159" t="s">
        <v>2325</v>
      </c>
      <c r="D224" s="1225" t="s">
        <v>4485</v>
      </c>
      <c r="E224" s="1226">
        <v>36.79</v>
      </c>
      <c r="G224" s="1159" t="s">
        <v>4145</v>
      </c>
      <c r="H224" s="1159" t="s">
        <v>2326</v>
      </c>
      <c r="I224" s="1225" t="s">
        <v>4146</v>
      </c>
      <c r="J224" s="1226">
        <v>692.86</v>
      </c>
      <c r="L224" s="1159" t="s">
        <v>4153</v>
      </c>
      <c r="M224" s="1159" t="s">
        <v>2716</v>
      </c>
      <c r="N224" s="1225" t="s">
        <v>4490</v>
      </c>
      <c r="O224" s="1226">
        <v>50423</v>
      </c>
      <c r="Q224" s="1159" t="s">
        <v>3875</v>
      </c>
      <c r="R224" s="1159" t="s">
        <v>2173</v>
      </c>
      <c r="S224" s="1225" t="s">
        <v>2173</v>
      </c>
      <c r="T224" s="1227">
        <v>9.8856999999999996E-7</v>
      </c>
      <c r="V224" s="1159" t="s">
        <v>3898</v>
      </c>
      <c r="W224" s="1159" t="s">
        <v>2180</v>
      </c>
      <c r="X224" s="1225" t="s">
        <v>2180</v>
      </c>
      <c r="Y224" s="1227">
        <v>7.3475000000000001E-8</v>
      </c>
      <c r="AA224" s="1159" t="s">
        <v>4214</v>
      </c>
      <c r="AB224" s="1159" t="s">
        <v>2366</v>
      </c>
      <c r="AC224" s="1225" t="s">
        <v>2366</v>
      </c>
      <c r="AD224" s="1227">
        <v>7.6973E-7</v>
      </c>
    </row>
    <row r="225" spans="2:30" s="1159" customFormat="1">
      <c r="B225" s="1159" t="s">
        <v>4145</v>
      </c>
      <c r="C225" s="1159" t="s">
        <v>2326</v>
      </c>
      <c r="D225" s="1225" t="s">
        <v>4146</v>
      </c>
      <c r="E225" s="1226">
        <v>243.93</v>
      </c>
      <c r="G225" s="1159" t="s">
        <v>4147</v>
      </c>
      <c r="H225" s="1159" t="s">
        <v>2327</v>
      </c>
      <c r="I225" s="1225" t="s">
        <v>2327</v>
      </c>
      <c r="J225" s="1226">
        <v>603.44000000000005</v>
      </c>
      <c r="L225" s="1159" t="s">
        <v>4154</v>
      </c>
      <c r="M225" s="1159" t="s">
        <v>2717</v>
      </c>
      <c r="N225" s="1225" t="s">
        <v>4491</v>
      </c>
      <c r="O225" s="1226">
        <v>196520</v>
      </c>
      <c r="Q225" s="1159" t="s">
        <v>4071</v>
      </c>
      <c r="R225" s="1159" t="s">
        <v>2289</v>
      </c>
      <c r="S225" s="1225" t="s">
        <v>2289</v>
      </c>
      <c r="T225" s="1227">
        <v>9.4458999999999996E-7</v>
      </c>
      <c r="V225" s="1159" t="s">
        <v>4240</v>
      </c>
      <c r="W225" s="1159" t="s">
        <v>2382</v>
      </c>
      <c r="X225" s="1225" t="s">
        <v>2382</v>
      </c>
      <c r="Y225" s="1227">
        <v>6.744E-8</v>
      </c>
      <c r="AA225" s="1159" t="s">
        <v>4265</v>
      </c>
      <c r="AB225" s="1159" t="s">
        <v>2398</v>
      </c>
      <c r="AC225" s="1225" t="s">
        <v>2398</v>
      </c>
      <c r="AD225" s="1227">
        <v>7.5209000000000001E-7</v>
      </c>
    </row>
    <row r="226" spans="2:30" s="1159" customFormat="1">
      <c r="B226" s="1159" t="s">
        <v>4147</v>
      </c>
      <c r="C226" s="1159" t="s">
        <v>2327</v>
      </c>
      <c r="D226" s="1225" t="s">
        <v>2327</v>
      </c>
      <c r="E226" s="1226">
        <v>159.53</v>
      </c>
      <c r="G226" s="1159" t="s">
        <v>4153</v>
      </c>
      <c r="H226" s="1159" t="s">
        <v>2716</v>
      </c>
      <c r="I226" s="1225" t="s">
        <v>4490</v>
      </c>
      <c r="J226" s="1226">
        <v>39139</v>
      </c>
      <c r="L226" s="1159" t="s">
        <v>4155</v>
      </c>
      <c r="M226" s="1159" t="s">
        <v>2329</v>
      </c>
      <c r="N226" s="1225" t="s">
        <v>2329</v>
      </c>
      <c r="O226" s="1226">
        <v>1593</v>
      </c>
      <c r="Q226" s="1159" t="s">
        <v>3932</v>
      </c>
      <c r="R226" s="1159" t="s">
        <v>2199</v>
      </c>
      <c r="S226" s="1225" t="s">
        <v>2199</v>
      </c>
      <c r="T226" s="1227">
        <v>9.4312000000000004E-7</v>
      </c>
      <c r="V226" s="1159" t="s">
        <v>3812</v>
      </c>
      <c r="W226" s="1159" t="s">
        <v>2144</v>
      </c>
      <c r="X226" s="1225" t="s">
        <v>2144</v>
      </c>
      <c r="Y226" s="1227">
        <v>6.7036000000000005E-8</v>
      </c>
      <c r="AA226" s="1159" t="s">
        <v>4342</v>
      </c>
      <c r="AB226" s="1159" t="s">
        <v>2440</v>
      </c>
      <c r="AC226" s="1225" t="s">
        <v>2440</v>
      </c>
      <c r="AD226" s="1227">
        <v>7.5194999999999995E-7</v>
      </c>
    </row>
    <row r="227" spans="2:30" s="1159" customFormat="1">
      <c r="B227" s="1159" t="s">
        <v>4153</v>
      </c>
      <c r="C227" s="1159" t="s">
        <v>2716</v>
      </c>
      <c r="D227" s="1225" t="s">
        <v>4490</v>
      </c>
      <c r="E227" s="1226">
        <v>27854</v>
      </c>
      <c r="G227" s="1159" t="s">
        <v>4154</v>
      </c>
      <c r="H227" s="1159" t="s">
        <v>2717</v>
      </c>
      <c r="I227" s="1225" t="s">
        <v>4491</v>
      </c>
      <c r="J227" s="1226">
        <v>98396</v>
      </c>
      <c r="L227" s="1159" t="s">
        <v>4156</v>
      </c>
      <c r="M227" s="1159" t="s">
        <v>2330</v>
      </c>
      <c r="N227" s="1225" t="s">
        <v>2330</v>
      </c>
      <c r="O227" s="1226">
        <v>4978.7</v>
      </c>
      <c r="Q227" s="1159" t="s">
        <v>3468</v>
      </c>
      <c r="R227" s="1159" t="s">
        <v>2075</v>
      </c>
      <c r="S227" s="1225" t="s">
        <v>2075</v>
      </c>
      <c r="T227" s="1227">
        <v>8.6186999999999997E-7</v>
      </c>
      <c r="V227" s="1159" t="s">
        <v>4218</v>
      </c>
      <c r="W227" s="1159" t="s">
        <v>2370</v>
      </c>
      <c r="X227" s="1225" t="s">
        <v>4486</v>
      </c>
      <c r="Y227" s="1227">
        <v>6.0768000000000005E-8</v>
      </c>
      <c r="AA227" s="1159" t="s">
        <v>3996</v>
      </c>
      <c r="AB227" s="1159" t="s">
        <v>2248</v>
      </c>
      <c r="AC227" s="1225" t="s">
        <v>2248</v>
      </c>
      <c r="AD227" s="1227">
        <v>7.2816999999999999E-7</v>
      </c>
    </row>
    <row r="228" spans="2:30" s="1159" customFormat="1">
      <c r="B228" s="1159" t="s">
        <v>4154</v>
      </c>
      <c r="C228" s="1159" t="s">
        <v>2717</v>
      </c>
      <c r="D228" s="1225" t="s">
        <v>4491</v>
      </c>
      <c r="E228" s="1226">
        <v>77707</v>
      </c>
      <c r="G228" s="1159" t="s">
        <v>4155</v>
      </c>
      <c r="H228" s="1159" t="s">
        <v>2329</v>
      </c>
      <c r="I228" s="1225" t="s">
        <v>2329</v>
      </c>
      <c r="J228" s="1226">
        <v>561.76</v>
      </c>
      <c r="L228" s="1159" t="s">
        <v>4157</v>
      </c>
      <c r="M228" s="1159" t="s">
        <v>2331</v>
      </c>
      <c r="N228" s="1225" t="s">
        <v>2331</v>
      </c>
      <c r="O228" s="1226">
        <v>273040</v>
      </c>
      <c r="Q228" s="1159" t="s">
        <v>4117</v>
      </c>
      <c r="R228" s="1159" t="s">
        <v>2303</v>
      </c>
      <c r="S228" s="1225" t="s">
        <v>2303</v>
      </c>
      <c r="T228" s="1227">
        <v>8.4534999999999998E-7</v>
      </c>
      <c r="V228" s="1159" t="s">
        <v>3993</v>
      </c>
      <c r="W228" s="1159" t="s">
        <v>2245</v>
      </c>
      <c r="X228" s="1225" t="s">
        <v>2245</v>
      </c>
      <c r="Y228" s="1227">
        <v>5.7463000000000003E-8</v>
      </c>
      <c r="AA228" s="1159" t="s">
        <v>4186</v>
      </c>
      <c r="AB228" s="1159" t="s">
        <v>2720</v>
      </c>
      <c r="AC228" s="1225" t="s">
        <v>2720</v>
      </c>
      <c r="AD228" s="1227">
        <v>7.2511999999999997E-7</v>
      </c>
    </row>
    <row r="229" spans="2:30" s="1159" customFormat="1">
      <c r="B229" s="1159" t="s">
        <v>4155</v>
      </c>
      <c r="C229" s="1159" t="s">
        <v>2329</v>
      </c>
      <c r="D229" s="1225" t="s">
        <v>2329</v>
      </c>
      <c r="E229" s="1226">
        <v>159.99</v>
      </c>
      <c r="G229" s="1159" t="s">
        <v>4156</v>
      </c>
      <c r="H229" s="1159" t="s">
        <v>2330</v>
      </c>
      <c r="I229" s="1225" t="s">
        <v>2330</v>
      </c>
      <c r="J229" s="1226">
        <v>463.82</v>
      </c>
      <c r="L229" s="1159" t="s">
        <v>4158</v>
      </c>
      <c r="M229" s="1159" t="s">
        <v>2718</v>
      </c>
      <c r="N229" s="1225" t="s">
        <v>2718</v>
      </c>
      <c r="O229" s="1226">
        <v>16998</v>
      </c>
      <c r="Q229" s="1159" t="s">
        <v>4214</v>
      </c>
      <c r="R229" s="1159" t="s">
        <v>2366</v>
      </c>
      <c r="S229" s="1225" t="s">
        <v>2366</v>
      </c>
      <c r="T229" s="1227">
        <v>8.0823000000000003E-7</v>
      </c>
      <c r="V229" s="1159" t="s">
        <v>4141</v>
      </c>
      <c r="W229" s="1159" t="s">
        <v>2323</v>
      </c>
      <c r="X229" s="1225" t="s">
        <v>2323</v>
      </c>
      <c r="Y229" s="1227">
        <v>5.6179000000000003E-8</v>
      </c>
      <c r="AA229" s="1159" t="s">
        <v>3604</v>
      </c>
      <c r="AB229" s="1159" t="s">
        <v>2088</v>
      </c>
      <c r="AC229" s="1225" t="s">
        <v>4451</v>
      </c>
      <c r="AD229" s="1227">
        <v>6.9584999999999997E-7</v>
      </c>
    </row>
    <row r="230" spans="2:30" s="1159" customFormat="1">
      <c r="B230" s="1159" t="s">
        <v>4156</v>
      </c>
      <c r="C230" s="1159" t="s">
        <v>2330</v>
      </c>
      <c r="D230" s="1225" t="s">
        <v>2330</v>
      </c>
      <c r="E230" s="1226">
        <v>301.99</v>
      </c>
      <c r="G230" s="1159" t="s">
        <v>4157</v>
      </c>
      <c r="H230" s="1159" t="s">
        <v>2331</v>
      </c>
      <c r="I230" s="1225" t="s">
        <v>2331</v>
      </c>
      <c r="J230" s="1226">
        <v>1423.2</v>
      </c>
      <c r="L230" s="1159" t="s">
        <v>4159</v>
      </c>
      <c r="M230" s="1159" t="s">
        <v>2332</v>
      </c>
      <c r="N230" s="1225" t="s">
        <v>2332</v>
      </c>
      <c r="O230" s="1226">
        <v>25867</v>
      </c>
      <c r="Q230" s="1159" t="s">
        <v>4362</v>
      </c>
      <c r="R230" s="1159" t="s">
        <v>2453</v>
      </c>
      <c r="S230" s="1225" t="s">
        <v>2453</v>
      </c>
      <c r="T230" s="1227">
        <v>7.8968000000000001E-7</v>
      </c>
      <c r="V230" s="1159" t="s">
        <v>4164</v>
      </c>
      <c r="W230" s="1159" t="s">
        <v>2336</v>
      </c>
      <c r="X230" s="1225" t="s">
        <v>2336</v>
      </c>
      <c r="Y230" s="1227">
        <v>5.5944000000000001E-8</v>
      </c>
      <c r="AA230" s="1159" t="s">
        <v>3795</v>
      </c>
      <c r="AB230" s="1159" t="s">
        <v>2135</v>
      </c>
      <c r="AC230" s="1225" t="s">
        <v>2135</v>
      </c>
      <c r="AD230" s="1227">
        <v>6.7998000000000003E-7</v>
      </c>
    </row>
    <row r="231" spans="2:30" s="1159" customFormat="1">
      <c r="B231" s="1159" t="s">
        <v>4157</v>
      </c>
      <c r="C231" s="1159" t="s">
        <v>2331</v>
      </c>
      <c r="D231" s="1225" t="s">
        <v>2331</v>
      </c>
      <c r="E231" s="1226">
        <v>6699.8</v>
      </c>
      <c r="G231" s="1159" t="s">
        <v>4158</v>
      </c>
      <c r="H231" s="1159" t="s">
        <v>2718</v>
      </c>
      <c r="I231" s="1225" t="s">
        <v>2718</v>
      </c>
      <c r="J231" s="1226">
        <v>343.45</v>
      </c>
      <c r="L231" s="1159" t="s">
        <v>4160</v>
      </c>
      <c r="M231" s="1159" t="s">
        <v>2333</v>
      </c>
      <c r="N231" s="1225" t="s">
        <v>2333</v>
      </c>
      <c r="O231" s="1226">
        <v>16566</v>
      </c>
      <c r="Q231" s="1159" t="s">
        <v>3723</v>
      </c>
      <c r="R231" s="1159" t="s">
        <v>2102</v>
      </c>
      <c r="S231" s="1225" t="s">
        <v>2102</v>
      </c>
      <c r="T231" s="1227">
        <v>7.5216000000000003E-7</v>
      </c>
      <c r="V231" s="1159" t="s">
        <v>3851</v>
      </c>
      <c r="W231" s="1159" t="s">
        <v>2161</v>
      </c>
      <c r="X231" s="1225" t="s">
        <v>2161</v>
      </c>
      <c r="Y231" s="1227">
        <v>5.4924000000000003E-8</v>
      </c>
      <c r="AA231" s="1159" t="s">
        <v>4109</v>
      </c>
      <c r="AB231" s="1159" t="s">
        <v>2301</v>
      </c>
      <c r="AC231" s="1225" t="s">
        <v>2301</v>
      </c>
      <c r="AD231" s="1227">
        <v>6.5600000000000005E-7</v>
      </c>
    </row>
    <row r="232" spans="2:30" s="1159" customFormat="1">
      <c r="B232" s="1159" t="s">
        <v>4158</v>
      </c>
      <c r="C232" s="1159" t="s">
        <v>2718</v>
      </c>
      <c r="D232" s="1225" t="s">
        <v>2718</v>
      </c>
      <c r="E232" s="1226">
        <v>742.72</v>
      </c>
      <c r="G232" s="1159" t="s">
        <v>4159</v>
      </c>
      <c r="H232" s="1159" t="s">
        <v>2332</v>
      </c>
      <c r="I232" s="1225" t="s">
        <v>2332</v>
      </c>
      <c r="J232" s="1226">
        <v>2622.7</v>
      </c>
      <c r="L232" s="1159" t="s">
        <v>3872</v>
      </c>
      <c r="M232" s="1159" t="s">
        <v>2335</v>
      </c>
      <c r="N232" s="1225" t="s">
        <v>2335</v>
      </c>
      <c r="O232" s="1226">
        <v>5897300</v>
      </c>
      <c r="Q232" s="1159" t="s">
        <v>4022</v>
      </c>
      <c r="R232" s="1159" t="s">
        <v>2261</v>
      </c>
      <c r="S232" s="1225" t="s">
        <v>2261</v>
      </c>
      <c r="T232" s="1227">
        <v>7.3679000000000002E-7</v>
      </c>
      <c r="V232" s="1159" t="s">
        <v>4285</v>
      </c>
      <c r="W232" s="1159" t="s">
        <v>2409</v>
      </c>
      <c r="X232" s="1225" t="s">
        <v>2409</v>
      </c>
      <c r="Y232" s="1227">
        <v>5.0922999999999999E-8</v>
      </c>
      <c r="AA232" s="1159" t="s">
        <v>3968</v>
      </c>
      <c r="AB232" s="1159" t="s">
        <v>2227</v>
      </c>
      <c r="AC232" s="1225" t="s">
        <v>2227</v>
      </c>
      <c r="AD232" s="1227">
        <v>6.4718999999999996E-7</v>
      </c>
    </row>
    <row r="233" spans="2:30" s="1159" customFormat="1">
      <c r="B233" s="1159" t="s">
        <v>4159</v>
      </c>
      <c r="C233" s="1159" t="s">
        <v>2332</v>
      </c>
      <c r="D233" s="1225" t="s">
        <v>2332</v>
      </c>
      <c r="E233" s="1226">
        <v>1030.4000000000001</v>
      </c>
      <c r="G233" s="1159" t="s">
        <v>4160</v>
      </c>
      <c r="H233" s="1159" t="s">
        <v>2333</v>
      </c>
      <c r="I233" s="1225" t="s">
        <v>2333</v>
      </c>
      <c r="J233" s="1226">
        <v>2118.1</v>
      </c>
      <c r="L233" s="1159" t="s">
        <v>4164</v>
      </c>
      <c r="M233" s="1159" t="s">
        <v>2336</v>
      </c>
      <c r="N233" s="1225" t="s">
        <v>2336</v>
      </c>
      <c r="O233" s="1226">
        <v>6242900</v>
      </c>
      <c r="Q233" s="1159" t="s">
        <v>3892</v>
      </c>
      <c r="R233" s="1159" t="s">
        <v>2179</v>
      </c>
      <c r="S233" s="1225" t="s">
        <v>2179</v>
      </c>
      <c r="T233" s="1227">
        <v>7.2982000000000001E-7</v>
      </c>
      <c r="V233" s="1159" t="s">
        <v>3435</v>
      </c>
      <c r="W233" s="1159" t="s">
        <v>2072</v>
      </c>
      <c r="X233" s="1225" t="s">
        <v>4446</v>
      </c>
      <c r="Y233" s="1227">
        <v>5.0460000000000003E-8</v>
      </c>
      <c r="AA233" s="1159" t="s">
        <v>3934</v>
      </c>
      <c r="AB233" s="1159" t="s">
        <v>2201</v>
      </c>
      <c r="AC233" s="1225" t="s">
        <v>2201</v>
      </c>
      <c r="AD233" s="1227">
        <v>6.4504999999999997E-7</v>
      </c>
    </row>
    <row r="234" spans="2:30" s="1159" customFormat="1">
      <c r="B234" s="1159" t="s">
        <v>4160</v>
      </c>
      <c r="C234" s="1159" t="s">
        <v>2333</v>
      </c>
      <c r="D234" s="1225" t="s">
        <v>2333</v>
      </c>
      <c r="E234" s="1226">
        <v>860.7</v>
      </c>
      <c r="G234" s="1159" t="s">
        <v>3872</v>
      </c>
      <c r="H234" s="1159" t="s">
        <v>2335</v>
      </c>
      <c r="I234" s="1225" t="s">
        <v>2335</v>
      </c>
      <c r="J234" s="1226">
        <v>668380</v>
      </c>
      <c r="L234" s="1159" t="s">
        <v>4165</v>
      </c>
      <c r="M234" s="1159" t="s">
        <v>2337</v>
      </c>
      <c r="N234" s="1225" t="s">
        <v>2337</v>
      </c>
      <c r="O234" s="1226">
        <v>413980</v>
      </c>
      <c r="Q234" s="1159" t="s">
        <v>3994</v>
      </c>
      <c r="R234" s="1159" t="s">
        <v>2246</v>
      </c>
      <c r="S234" s="1225" t="s">
        <v>2246</v>
      </c>
      <c r="T234" s="1227">
        <v>7.1791999999999996E-7</v>
      </c>
      <c r="V234" s="1159" t="s">
        <v>3587</v>
      </c>
      <c r="W234" s="1159" t="s">
        <v>2086</v>
      </c>
      <c r="X234" s="1225" t="s">
        <v>2086</v>
      </c>
      <c r="Y234" s="1227">
        <v>4.4810999999999997E-8</v>
      </c>
      <c r="AA234" s="1159" t="s">
        <v>4315</v>
      </c>
      <c r="AB234" s="1159" t="s">
        <v>2430</v>
      </c>
      <c r="AC234" s="1225" t="s">
        <v>2430</v>
      </c>
      <c r="AD234" s="1227">
        <v>6.4292000000000004E-7</v>
      </c>
    </row>
    <row r="235" spans="2:30" s="1159" customFormat="1">
      <c r="B235" s="1159" t="s">
        <v>3872</v>
      </c>
      <c r="C235" s="1159" t="s">
        <v>2335</v>
      </c>
      <c r="D235" s="1225" t="s">
        <v>2335</v>
      </c>
      <c r="E235" s="1226">
        <v>161500</v>
      </c>
      <c r="G235" s="1159" t="s">
        <v>4164</v>
      </c>
      <c r="H235" s="1159" t="s">
        <v>2336</v>
      </c>
      <c r="I235" s="1225" t="s">
        <v>2336</v>
      </c>
      <c r="J235" s="1226">
        <v>21420</v>
      </c>
      <c r="L235" s="1159" t="s">
        <v>4166</v>
      </c>
      <c r="M235" s="1159" t="s">
        <v>2338</v>
      </c>
      <c r="N235" s="1225" t="s">
        <v>2338</v>
      </c>
      <c r="O235" s="1226">
        <v>4122.1000000000004</v>
      </c>
      <c r="Q235" s="1159" t="s">
        <v>4316</v>
      </c>
      <c r="R235" s="1159" t="s">
        <v>2431</v>
      </c>
      <c r="S235" s="1225" t="s">
        <v>2431</v>
      </c>
      <c r="T235" s="1227">
        <v>7.1287E-7</v>
      </c>
      <c r="V235" s="1159" t="s">
        <v>4136</v>
      </c>
      <c r="W235" s="1159" t="s">
        <v>2319</v>
      </c>
      <c r="X235" s="1225" t="s">
        <v>2319</v>
      </c>
      <c r="Y235" s="1227">
        <v>4.2907000000000002E-8</v>
      </c>
      <c r="AA235" s="1159" t="s">
        <v>4182</v>
      </c>
      <c r="AB235" s="1159" t="s">
        <v>2347</v>
      </c>
      <c r="AC235" s="1225" t="s">
        <v>2347</v>
      </c>
      <c r="AD235" s="1227">
        <v>6.2076999999999997E-7</v>
      </c>
    </row>
    <row r="236" spans="2:30" s="1159" customFormat="1">
      <c r="B236" s="1159" t="s">
        <v>4164</v>
      </c>
      <c r="C236" s="1159" t="s">
        <v>2336</v>
      </c>
      <c r="D236" s="1225" t="s">
        <v>2336</v>
      </c>
      <c r="E236" s="1226">
        <v>264700</v>
      </c>
      <c r="G236" s="1159" t="s">
        <v>4165</v>
      </c>
      <c r="H236" s="1159" t="s">
        <v>2337</v>
      </c>
      <c r="I236" s="1225" t="s">
        <v>2337</v>
      </c>
      <c r="J236" s="1226">
        <v>49163</v>
      </c>
      <c r="L236" s="1159" t="s">
        <v>4167</v>
      </c>
      <c r="M236" s="1159" t="s">
        <v>2339</v>
      </c>
      <c r="N236" s="1225" t="s">
        <v>2339</v>
      </c>
      <c r="O236" s="1226">
        <v>110530</v>
      </c>
      <c r="Q236" s="1159" t="s">
        <v>4144</v>
      </c>
      <c r="R236" s="1159" t="s">
        <v>2325</v>
      </c>
      <c r="S236" s="1225" t="s">
        <v>4485</v>
      </c>
      <c r="T236" s="1227">
        <v>7.0561000000000003E-7</v>
      </c>
      <c r="V236" s="1159" t="s">
        <v>4362</v>
      </c>
      <c r="W236" s="1159" t="s">
        <v>2453</v>
      </c>
      <c r="X236" s="1225" t="s">
        <v>2453</v>
      </c>
      <c r="Y236" s="1227">
        <v>4.2851999999999999E-8</v>
      </c>
      <c r="AA236" s="1159" t="s">
        <v>4230</v>
      </c>
      <c r="AB236" s="1159" t="s">
        <v>2373</v>
      </c>
      <c r="AC236" s="1225" t="s">
        <v>2373</v>
      </c>
      <c r="AD236" s="1227">
        <v>5.8217000000000003E-7</v>
      </c>
    </row>
    <row r="237" spans="2:30" s="1159" customFormat="1">
      <c r="B237" s="1159" t="s">
        <v>4165</v>
      </c>
      <c r="C237" s="1159" t="s">
        <v>2337</v>
      </c>
      <c r="D237" s="1225" t="s">
        <v>2337</v>
      </c>
      <c r="E237" s="1226">
        <v>43415</v>
      </c>
      <c r="G237" s="1159" t="s">
        <v>4166</v>
      </c>
      <c r="H237" s="1159" t="s">
        <v>2338</v>
      </c>
      <c r="I237" s="1225" t="s">
        <v>2338</v>
      </c>
      <c r="J237" s="1226">
        <v>423.72</v>
      </c>
      <c r="L237" s="1159" t="s">
        <v>4173</v>
      </c>
      <c r="M237" s="1159" t="s">
        <v>2343</v>
      </c>
      <c r="N237" s="1225" t="s">
        <v>4492</v>
      </c>
      <c r="O237" s="1226">
        <v>1533.9</v>
      </c>
      <c r="Q237" s="1159" t="s">
        <v>4218</v>
      </c>
      <c r="R237" s="1159" t="s">
        <v>2370</v>
      </c>
      <c r="S237" s="1225" t="s">
        <v>4486</v>
      </c>
      <c r="T237" s="1227">
        <v>6.9523000000000001E-7</v>
      </c>
      <c r="V237" s="1159" t="s">
        <v>4371</v>
      </c>
      <c r="W237" s="1159" t="s">
        <v>2459</v>
      </c>
      <c r="X237" s="1225" t="s">
        <v>2459</v>
      </c>
      <c r="Y237" s="1227">
        <v>3.9342999999999997E-8</v>
      </c>
      <c r="AA237" s="1159" t="s">
        <v>4310</v>
      </c>
      <c r="AB237" s="1159" t="s">
        <v>2427</v>
      </c>
      <c r="AC237" s="1225" t="s">
        <v>2427</v>
      </c>
      <c r="AD237" s="1227">
        <v>5.5448000000000003E-7</v>
      </c>
    </row>
    <row r="238" spans="2:30" s="1159" customFormat="1">
      <c r="B238" s="1159" t="s">
        <v>4166</v>
      </c>
      <c r="C238" s="1159" t="s">
        <v>2338</v>
      </c>
      <c r="D238" s="1225" t="s">
        <v>2338</v>
      </c>
      <c r="E238" s="1226">
        <v>172.21</v>
      </c>
      <c r="G238" s="1159" t="s">
        <v>4167</v>
      </c>
      <c r="H238" s="1159" t="s">
        <v>2339</v>
      </c>
      <c r="I238" s="1225" t="s">
        <v>2339</v>
      </c>
      <c r="J238" s="1226">
        <v>6127.2</v>
      </c>
      <c r="L238" s="1159" t="s">
        <v>4174</v>
      </c>
      <c r="M238" s="1159" t="s">
        <v>2344</v>
      </c>
      <c r="N238" s="1225" t="s">
        <v>2344</v>
      </c>
      <c r="O238" s="1226">
        <v>14914000</v>
      </c>
      <c r="Q238" s="1159" t="s">
        <v>4273</v>
      </c>
      <c r="R238" s="1159" t="s">
        <v>2401</v>
      </c>
      <c r="S238" s="1225" t="s">
        <v>2401</v>
      </c>
      <c r="T238" s="1227">
        <v>6.9372000000000005E-7</v>
      </c>
      <c r="V238" s="1159" t="s">
        <v>4039</v>
      </c>
      <c r="W238" s="1159" t="s">
        <v>2270</v>
      </c>
      <c r="X238" s="1225" t="s">
        <v>2270</v>
      </c>
      <c r="Y238" s="1227">
        <v>3.8788999999999997E-8</v>
      </c>
      <c r="AA238" s="1159" t="s">
        <v>4311</v>
      </c>
      <c r="AB238" s="1159" t="s">
        <v>2428</v>
      </c>
      <c r="AC238" s="1225" t="s">
        <v>2428</v>
      </c>
      <c r="AD238" s="1227">
        <v>5.4244000000000003E-7</v>
      </c>
    </row>
    <row r="239" spans="2:30" s="1159" customFormat="1">
      <c r="B239" s="1159" t="s">
        <v>4167</v>
      </c>
      <c r="C239" s="1159" t="s">
        <v>2339</v>
      </c>
      <c r="D239" s="1225" t="s">
        <v>2339</v>
      </c>
      <c r="E239" s="1226">
        <v>6823.6</v>
      </c>
      <c r="G239" s="1159" t="s">
        <v>4173</v>
      </c>
      <c r="H239" s="1159" t="s">
        <v>2343</v>
      </c>
      <c r="I239" s="1225" t="s">
        <v>4492</v>
      </c>
      <c r="J239" s="1226">
        <v>198.9</v>
      </c>
      <c r="L239" s="1159" t="s">
        <v>4180</v>
      </c>
      <c r="M239" s="1159" t="s">
        <v>2345</v>
      </c>
      <c r="N239" s="1225" t="s">
        <v>2345</v>
      </c>
      <c r="O239" s="1226">
        <v>102380</v>
      </c>
      <c r="Q239" s="1159" t="s">
        <v>4264</v>
      </c>
      <c r="R239" s="1159" t="s">
        <v>2737</v>
      </c>
      <c r="S239" s="1225" t="s">
        <v>4477</v>
      </c>
      <c r="T239" s="1227">
        <v>6.8675000000000003E-7</v>
      </c>
      <c r="V239" s="1159" t="s">
        <v>4266</v>
      </c>
      <c r="W239" s="1159" t="s">
        <v>2399</v>
      </c>
      <c r="X239" s="1225" t="s">
        <v>2399</v>
      </c>
      <c r="Y239" s="1227">
        <v>3.8729999999999997E-8</v>
      </c>
      <c r="AA239" s="1159" t="s">
        <v>4393</v>
      </c>
      <c r="AB239" s="1159" t="s">
        <v>2468</v>
      </c>
      <c r="AC239" s="1225" t="s">
        <v>2468</v>
      </c>
      <c r="AD239" s="1227">
        <v>5.4063000000000004E-7</v>
      </c>
    </row>
    <row r="240" spans="2:30" s="1159" customFormat="1">
      <c r="B240" s="1159" t="s">
        <v>4173</v>
      </c>
      <c r="C240" s="1159" t="s">
        <v>2343</v>
      </c>
      <c r="D240" s="1225" t="s">
        <v>4492</v>
      </c>
      <c r="E240" s="1226">
        <v>60.151000000000003</v>
      </c>
      <c r="G240" s="1159" t="s">
        <v>4174</v>
      </c>
      <c r="H240" s="1159" t="s">
        <v>2344</v>
      </c>
      <c r="I240" s="1225" t="s">
        <v>2344</v>
      </c>
      <c r="J240" s="1226">
        <v>94396</v>
      </c>
      <c r="L240" s="1159" t="s">
        <v>4181</v>
      </c>
      <c r="M240" s="1159" t="s">
        <v>2346</v>
      </c>
      <c r="N240" s="1225" t="s">
        <v>2346</v>
      </c>
      <c r="O240" s="1226">
        <v>57198</v>
      </c>
      <c r="Q240" s="1159" t="s">
        <v>3961</v>
      </c>
      <c r="R240" s="1159" t="s">
        <v>2222</v>
      </c>
      <c r="S240" s="1225" t="s">
        <v>2222</v>
      </c>
      <c r="T240" s="1227">
        <v>6.8266999999999996E-7</v>
      </c>
      <c r="V240" s="1159" t="s">
        <v>4236</v>
      </c>
      <c r="W240" s="1159" t="s">
        <v>2378</v>
      </c>
      <c r="X240" s="1225" t="s">
        <v>2378</v>
      </c>
      <c r="Y240" s="1227">
        <v>3.6175999999999999E-8</v>
      </c>
      <c r="AA240" s="1159" t="s">
        <v>3994</v>
      </c>
      <c r="AB240" s="1159" t="s">
        <v>2246</v>
      </c>
      <c r="AC240" s="1225" t="s">
        <v>2246</v>
      </c>
      <c r="AD240" s="1227">
        <v>5.3664000000000002E-7</v>
      </c>
    </row>
    <row r="241" spans="2:30" s="1159" customFormat="1">
      <c r="B241" s="1159" t="s">
        <v>4174</v>
      </c>
      <c r="C241" s="1159" t="s">
        <v>2344</v>
      </c>
      <c r="D241" s="1225" t="s">
        <v>2344</v>
      </c>
      <c r="E241" s="1226">
        <v>318680</v>
      </c>
      <c r="G241" s="1159" t="s">
        <v>4180</v>
      </c>
      <c r="H241" s="1159" t="s">
        <v>2345</v>
      </c>
      <c r="I241" s="1225" t="s">
        <v>2345</v>
      </c>
      <c r="J241" s="1226">
        <v>2.4605999999999999</v>
      </c>
      <c r="L241" s="1159" t="s">
        <v>4182</v>
      </c>
      <c r="M241" s="1159" t="s">
        <v>2347</v>
      </c>
      <c r="N241" s="1225" t="s">
        <v>2347</v>
      </c>
      <c r="O241" s="1226">
        <v>111700</v>
      </c>
      <c r="Q241" s="1159" t="s">
        <v>3604</v>
      </c>
      <c r="R241" s="1159" t="s">
        <v>2088</v>
      </c>
      <c r="S241" s="1225" t="s">
        <v>4451</v>
      </c>
      <c r="T241" s="1227">
        <v>6.7909000000000003E-7</v>
      </c>
      <c r="V241" s="1159" t="s">
        <v>4046</v>
      </c>
      <c r="W241" s="1159" t="s">
        <v>2274</v>
      </c>
      <c r="X241" s="1225" t="s">
        <v>2274</v>
      </c>
      <c r="Y241" s="1227">
        <v>3.4095000000000002E-8</v>
      </c>
      <c r="AA241" s="1159" t="s">
        <v>3972</v>
      </c>
      <c r="AB241" s="1159" t="s">
        <v>2229</v>
      </c>
      <c r="AC241" s="1225" t="s">
        <v>2229</v>
      </c>
      <c r="AD241" s="1227">
        <v>5.1160999999999996E-7</v>
      </c>
    </row>
    <row r="242" spans="2:30" s="1159" customFormat="1">
      <c r="B242" s="1159" t="s">
        <v>4180</v>
      </c>
      <c r="C242" s="1159" t="s">
        <v>2345</v>
      </c>
      <c r="D242" s="1225" t="s">
        <v>2345</v>
      </c>
      <c r="E242" s="1226">
        <v>3876.5</v>
      </c>
      <c r="G242" s="1159" t="s">
        <v>4181</v>
      </c>
      <c r="H242" s="1159" t="s">
        <v>2346</v>
      </c>
      <c r="I242" s="1225" t="s">
        <v>2346</v>
      </c>
      <c r="J242" s="1226">
        <v>5052.1000000000004</v>
      </c>
      <c r="L242" s="1159" t="s">
        <v>4183</v>
      </c>
      <c r="M242" s="1159" t="s">
        <v>2348</v>
      </c>
      <c r="N242" s="1225" t="s">
        <v>2348</v>
      </c>
      <c r="O242" s="1226">
        <v>190510</v>
      </c>
      <c r="Q242" s="1159" t="s">
        <v>3996</v>
      </c>
      <c r="R242" s="1159" t="s">
        <v>2248</v>
      </c>
      <c r="S242" s="1225" t="s">
        <v>2248</v>
      </c>
      <c r="T242" s="1227">
        <v>6.7393999999999996E-7</v>
      </c>
      <c r="V242" s="1159" t="s">
        <v>3981</v>
      </c>
      <c r="W242" s="1159" t="s">
        <v>2236</v>
      </c>
      <c r="X242" s="1225" t="s">
        <v>2236</v>
      </c>
      <c r="Y242" s="1227">
        <v>3.3578999999999999E-8</v>
      </c>
      <c r="AA242" s="1159" t="s">
        <v>4147</v>
      </c>
      <c r="AB242" s="1159" t="s">
        <v>2327</v>
      </c>
      <c r="AC242" s="1225" t="s">
        <v>2327</v>
      </c>
      <c r="AD242" s="1227">
        <v>4.8054000000000004E-7</v>
      </c>
    </row>
    <row r="243" spans="2:30" s="1159" customFormat="1">
      <c r="B243" s="1159" t="s">
        <v>4181</v>
      </c>
      <c r="C243" s="1159" t="s">
        <v>2346</v>
      </c>
      <c r="D243" s="1225" t="s">
        <v>2346</v>
      </c>
      <c r="E243" s="1226">
        <v>3842.4</v>
      </c>
      <c r="G243" s="1159" t="s">
        <v>4182</v>
      </c>
      <c r="H243" s="1159" t="s">
        <v>2347</v>
      </c>
      <c r="I243" s="1225" t="s">
        <v>2347</v>
      </c>
      <c r="J243" s="1226">
        <v>4066.5</v>
      </c>
      <c r="L243" s="1159" t="s">
        <v>4186</v>
      </c>
      <c r="M243" s="1159" t="s">
        <v>2720</v>
      </c>
      <c r="N243" s="1225" t="s">
        <v>2720</v>
      </c>
      <c r="O243" s="1226">
        <v>54601</v>
      </c>
      <c r="Q243" s="1159" t="s">
        <v>3904</v>
      </c>
      <c r="R243" s="1159" t="s">
        <v>2644</v>
      </c>
      <c r="S243" s="1225" t="s">
        <v>4472</v>
      </c>
      <c r="T243" s="1227">
        <v>6.6454999999999995E-7</v>
      </c>
      <c r="V243" s="1159" t="s">
        <v>3758</v>
      </c>
      <c r="W243" s="1159" t="s">
        <v>2117</v>
      </c>
      <c r="X243" s="1225" t="s">
        <v>2117</v>
      </c>
      <c r="Y243" s="1227">
        <v>3.3533E-8</v>
      </c>
      <c r="AA243" s="1159" t="s">
        <v>3866</v>
      </c>
      <c r="AB243" s="1159" t="s">
        <v>2170</v>
      </c>
      <c r="AC243" s="1225" t="s">
        <v>3867</v>
      </c>
      <c r="AD243" s="1227">
        <v>4.7491000000000001E-7</v>
      </c>
    </row>
    <row r="244" spans="2:30" s="1159" customFormat="1">
      <c r="B244" s="1159" t="s">
        <v>4182</v>
      </c>
      <c r="C244" s="1159" t="s">
        <v>2347</v>
      </c>
      <c r="D244" s="1225" t="s">
        <v>2347</v>
      </c>
      <c r="E244" s="1226">
        <v>3151.9</v>
      </c>
      <c r="G244" s="1159" t="s">
        <v>4183</v>
      </c>
      <c r="H244" s="1159" t="s">
        <v>2348</v>
      </c>
      <c r="I244" s="1225" t="s">
        <v>2348</v>
      </c>
      <c r="J244" s="1226">
        <v>6935.5</v>
      </c>
      <c r="L244" s="1159" t="s">
        <v>4187</v>
      </c>
      <c r="M244" s="1159" t="s">
        <v>2349</v>
      </c>
      <c r="N244" s="1225" t="s">
        <v>2349</v>
      </c>
      <c r="O244" s="1226">
        <v>208.09</v>
      </c>
      <c r="Q244" s="1159" t="s">
        <v>3905</v>
      </c>
      <c r="R244" s="1159" t="s">
        <v>2645</v>
      </c>
      <c r="S244" s="1225" t="s">
        <v>4473</v>
      </c>
      <c r="T244" s="1227">
        <v>6.0763E-7</v>
      </c>
      <c r="V244" s="1159" t="s">
        <v>3933</v>
      </c>
      <c r="W244" s="1159" t="s">
        <v>2200</v>
      </c>
      <c r="X244" s="1225" t="s">
        <v>2200</v>
      </c>
      <c r="Y244" s="1227">
        <v>3.3113E-8</v>
      </c>
      <c r="AA244" s="1159" t="s">
        <v>3787</v>
      </c>
      <c r="AB244" s="1159" t="s">
        <v>2130</v>
      </c>
      <c r="AC244" s="1225" t="s">
        <v>2130</v>
      </c>
      <c r="AD244" s="1227">
        <v>4.6497000000000001E-7</v>
      </c>
    </row>
    <row r="245" spans="2:30" s="1159" customFormat="1">
      <c r="B245" s="1159" t="s">
        <v>4183</v>
      </c>
      <c r="C245" s="1159" t="s">
        <v>2348</v>
      </c>
      <c r="D245" s="1225" t="s">
        <v>2348</v>
      </c>
      <c r="E245" s="1226">
        <v>5374.9</v>
      </c>
      <c r="G245" s="1159" t="s">
        <v>4186</v>
      </c>
      <c r="H245" s="1159" t="s">
        <v>2720</v>
      </c>
      <c r="I245" s="1225" t="s">
        <v>2720</v>
      </c>
      <c r="J245" s="1226">
        <v>4580.6000000000004</v>
      </c>
      <c r="L245" s="1159" t="s">
        <v>4188</v>
      </c>
      <c r="M245" s="1159" t="s">
        <v>2350</v>
      </c>
      <c r="N245" s="1225" t="s">
        <v>2350</v>
      </c>
      <c r="O245" s="1226">
        <v>187340</v>
      </c>
      <c r="Q245" s="1159" t="s">
        <v>3898</v>
      </c>
      <c r="R245" s="1159" t="s">
        <v>2180</v>
      </c>
      <c r="S245" s="1225" t="s">
        <v>2180</v>
      </c>
      <c r="T245" s="1227">
        <v>6.0490999999999998E-7</v>
      </c>
      <c r="V245" s="1159" t="s">
        <v>3787</v>
      </c>
      <c r="W245" s="1159" t="s">
        <v>2130</v>
      </c>
      <c r="X245" s="1225" t="s">
        <v>2130</v>
      </c>
      <c r="Y245" s="1227">
        <v>3.0604000000000001E-8</v>
      </c>
      <c r="AA245" s="1159" t="s">
        <v>3723</v>
      </c>
      <c r="AB245" s="1159" t="s">
        <v>2102</v>
      </c>
      <c r="AC245" s="1225" t="s">
        <v>2102</v>
      </c>
      <c r="AD245" s="1227">
        <v>4.6240000000000001E-7</v>
      </c>
    </row>
    <row r="246" spans="2:30" s="1159" customFormat="1">
      <c r="B246" s="1159" t="s">
        <v>4186</v>
      </c>
      <c r="C246" s="1159" t="s">
        <v>2720</v>
      </c>
      <c r="D246" s="1225" t="s">
        <v>2720</v>
      </c>
      <c r="E246" s="1226">
        <v>6051.6</v>
      </c>
      <c r="G246" s="1159" t="s">
        <v>4187</v>
      </c>
      <c r="H246" s="1159" t="s">
        <v>2349</v>
      </c>
      <c r="I246" s="1225" t="s">
        <v>2349</v>
      </c>
      <c r="J246" s="1226">
        <v>29.190999999999999</v>
      </c>
      <c r="L246" s="1159" t="s">
        <v>4189</v>
      </c>
      <c r="M246" s="1159" t="s">
        <v>2721</v>
      </c>
      <c r="N246" s="1225" t="s">
        <v>2721</v>
      </c>
      <c r="O246" s="1226">
        <v>61309</v>
      </c>
      <c r="Q246" s="1159" t="s">
        <v>4015</v>
      </c>
      <c r="R246" s="1159" t="s">
        <v>2668</v>
      </c>
      <c r="S246" s="1225" t="s">
        <v>4481</v>
      </c>
      <c r="T246" s="1227">
        <v>5.9739000000000003E-7</v>
      </c>
      <c r="V246" s="1159" t="s">
        <v>3761</v>
      </c>
      <c r="W246" s="1159" t="s">
        <v>2622</v>
      </c>
      <c r="X246" s="1225" t="s">
        <v>2622</v>
      </c>
      <c r="Y246" s="1227">
        <v>3.0134999999999998E-8</v>
      </c>
      <c r="AA246" s="1159" t="s">
        <v>3933</v>
      </c>
      <c r="AB246" s="1159" t="s">
        <v>2200</v>
      </c>
      <c r="AC246" s="1225" t="s">
        <v>2200</v>
      </c>
      <c r="AD246" s="1227">
        <v>4.5308999999999999E-7</v>
      </c>
    </row>
    <row r="247" spans="2:30" s="1159" customFormat="1">
      <c r="B247" s="1159" t="s">
        <v>4187</v>
      </c>
      <c r="C247" s="1159" t="s">
        <v>2349</v>
      </c>
      <c r="D247" s="1225" t="s">
        <v>2349</v>
      </c>
      <c r="E247" s="1226">
        <v>11.590999999999999</v>
      </c>
      <c r="G247" s="1159" t="s">
        <v>4188</v>
      </c>
      <c r="H247" s="1159" t="s">
        <v>2350</v>
      </c>
      <c r="I247" s="1225" t="s">
        <v>2350</v>
      </c>
      <c r="J247" s="1226">
        <v>17617</v>
      </c>
      <c r="L247" s="1159" t="s">
        <v>4190</v>
      </c>
      <c r="M247" s="1159" t="s">
        <v>2351</v>
      </c>
      <c r="N247" s="1225" t="s">
        <v>2351</v>
      </c>
      <c r="O247" s="1226">
        <v>83229000</v>
      </c>
      <c r="Q247" s="1159" t="s">
        <v>4305</v>
      </c>
      <c r="R247" s="1159" t="s">
        <v>2422</v>
      </c>
      <c r="S247" s="1225" t="s">
        <v>2422</v>
      </c>
      <c r="T247" s="1227">
        <v>5.9311000000000005E-7</v>
      </c>
      <c r="V247" s="1159" t="s">
        <v>4207</v>
      </c>
      <c r="W247" s="1159" t="s">
        <v>2365</v>
      </c>
      <c r="X247" s="1225" t="s">
        <v>2365</v>
      </c>
      <c r="Y247" s="1227">
        <v>2.7803000000000001E-8</v>
      </c>
      <c r="AA247" s="1159" t="s">
        <v>3956</v>
      </c>
      <c r="AB247" s="1159" t="s">
        <v>2281</v>
      </c>
      <c r="AC247" s="1225" t="s">
        <v>2281</v>
      </c>
      <c r="AD247" s="1227">
        <v>4.1273999999999998E-7</v>
      </c>
    </row>
    <row r="248" spans="2:30" s="1159" customFormat="1">
      <c r="B248" s="1159" t="s">
        <v>4188</v>
      </c>
      <c r="C248" s="1159" t="s">
        <v>2350</v>
      </c>
      <c r="D248" s="1225" t="s">
        <v>2350</v>
      </c>
      <c r="E248" s="1226">
        <v>11411</v>
      </c>
      <c r="G248" s="1159" t="s">
        <v>4189</v>
      </c>
      <c r="H248" s="1159" t="s">
        <v>2721</v>
      </c>
      <c r="I248" s="1225" t="s">
        <v>2721</v>
      </c>
      <c r="J248" s="1226">
        <v>36860</v>
      </c>
      <c r="L248" s="1159" t="s">
        <v>4192</v>
      </c>
      <c r="M248" s="1159" t="s">
        <v>2353</v>
      </c>
      <c r="N248" s="1225" t="s">
        <v>2353</v>
      </c>
      <c r="O248" s="1226">
        <v>23652</v>
      </c>
      <c r="Q248" s="1159" t="s">
        <v>3956</v>
      </c>
      <c r="R248" s="1159" t="s">
        <v>2281</v>
      </c>
      <c r="S248" s="1225" t="s">
        <v>2281</v>
      </c>
      <c r="T248" s="1227">
        <v>5.8920999999999997E-7</v>
      </c>
      <c r="V248" s="1159" t="s">
        <v>4279</v>
      </c>
      <c r="W248" s="1159" t="s">
        <v>2406</v>
      </c>
      <c r="X248" s="1225" t="s">
        <v>2406</v>
      </c>
      <c r="Y248" s="1227">
        <v>2.7246000000000001E-8</v>
      </c>
      <c r="AA248" s="1159" t="s">
        <v>3864</v>
      </c>
      <c r="AB248" s="1159" t="s">
        <v>2168</v>
      </c>
      <c r="AC248" s="1225" t="s">
        <v>2168</v>
      </c>
      <c r="AD248" s="1227">
        <v>4.0282E-7</v>
      </c>
    </row>
    <row r="249" spans="2:30" s="1159" customFormat="1">
      <c r="B249" s="1159" t="s">
        <v>4189</v>
      </c>
      <c r="C249" s="1159" t="s">
        <v>2721</v>
      </c>
      <c r="D249" s="1225" t="s">
        <v>2721</v>
      </c>
      <c r="E249" s="1226">
        <v>26983</v>
      </c>
      <c r="G249" s="1159" t="s">
        <v>4190</v>
      </c>
      <c r="H249" s="1159" t="s">
        <v>2351</v>
      </c>
      <c r="I249" s="1225" t="s">
        <v>2351</v>
      </c>
      <c r="J249" s="1226">
        <v>1022700</v>
      </c>
      <c r="L249" s="1159" t="s">
        <v>4194</v>
      </c>
      <c r="M249" s="1159" t="s">
        <v>2354</v>
      </c>
      <c r="N249" s="1225" t="s">
        <v>2354</v>
      </c>
      <c r="O249" s="1226">
        <v>2038900</v>
      </c>
      <c r="Q249" s="1159" t="s">
        <v>3864</v>
      </c>
      <c r="R249" s="1159" t="s">
        <v>2168</v>
      </c>
      <c r="S249" s="1225" t="s">
        <v>2168</v>
      </c>
      <c r="T249" s="1227">
        <v>5.8584000000000001E-7</v>
      </c>
      <c r="V249" s="1159" t="s">
        <v>4045</v>
      </c>
      <c r="W249" s="1159" t="s">
        <v>2682</v>
      </c>
      <c r="X249" s="1225" t="s">
        <v>4474</v>
      </c>
      <c r="Y249" s="1227">
        <v>2.6155000000000002E-8</v>
      </c>
      <c r="AA249" s="1159" t="s">
        <v>4305</v>
      </c>
      <c r="AB249" s="1159" t="s">
        <v>2422</v>
      </c>
      <c r="AC249" s="1225" t="s">
        <v>2422</v>
      </c>
      <c r="AD249" s="1227">
        <v>3.9167000000000001E-7</v>
      </c>
    </row>
    <row r="250" spans="2:30" s="1159" customFormat="1">
      <c r="B250" s="1159" t="s">
        <v>4190</v>
      </c>
      <c r="C250" s="1159" t="s">
        <v>2351</v>
      </c>
      <c r="D250" s="1225" t="s">
        <v>2351</v>
      </c>
      <c r="E250" s="1226">
        <v>2501700</v>
      </c>
      <c r="G250" s="1159" t="s">
        <v>3870</v>
      </c>
      <c r="H250" s="1159" t="s">
        <v>2352</v>
      </c>
      <c r="I250" s="1225" t="s">
        <v>2352</v>
      </c>
      <c r="J250" s="1226">
        <v>6.5152999999999999</v>
      </c>
      <c r="L250" s="1159" t="s">
        <v>4195</v>
      </c>
      <c r="M250" s="1159" t="s">
        <v>2355</v>
      </c>
      <c r="N250" s="1225" t="s">
        <v>2355</v>
      </c>
      <c r="O250" s="1226">
        <v>32165</v>
      </c>
      <c r="Q250" s="1159" t="s">
        <v>4265</v>
      </c>
      <c r="R250" s="1159" t="s">
        <v>2398</v>
      </c>
      <c r="S250" s="1225" t="s">
        <v>2398</v>
      </c>
      <c r="T250" s="1227">
        <v>5.8530999999999999E-7</v>
      </c>
      <c r="V250" s="1159" t="s">
        <v>3923</v>
      </c>
      <c r="W250" s="1159" t="s">
        <v>2193</v>
      </c>
      <c r="X250" s="1225" t="s">
        <v>2193</v>
      </c>
      <c r="Y250" s="1227">
        <v>2.5612000000000001E-8</v>
      </c>
      <c r="AA250" s="1159" t="s">
        <v>4117</v>
      </c>
      <c r="AB250" s="1159" t="s">
        <v>2303</v>
      </c>
      <c r="AC250" s="1225" t="s">
        <v>2303</v>
      </c>
      <c r="AD250" s="1227">
        <v>3.7238E-7</v>
      </c>
    </row>
    <row r="251" spans="2:30" s="1159" customFormat="1">
      <c r="B251" s="1159" t="s">
        <v>3870</v>
      </c>
      <c r="C251" s="1159" t="s">
        <v>2352</v>
      </c>
      <c r="D251" s="1225" t="s">
        <v>2352</v>
      </c>
      <c r="E251" s="1226">
        <v>50.856999999999999</v>
      </c>
      <c r="G251" s="1159" t="s">
        <v>4192</v>
      </c>
      <c r="H251" s="1159" t="s">
        <v>2353</v>
      </c>
      <c r="I251" s="1225" t="s">
        <v>2353</v>
      </c>
      <c r="J251" s="1226">
        <v>2934.2</v>
      </c>
      <c r="L251" s="1159" t="s">
        <v>4132</v>
      </c>
      <c r="M251" s="1159" t="s">
        <v>2356</v>
      </c>
      <c r="N251" s="1225" t="s">
        <v>2356</v>
      </c>
      <c r="O251" s="1226">
        <v>92708</v>
      </c>
      <c r="Q251" s="1159" t="s">
        <v>4043</v>
      </c>
      <c r="R251" s="1159" t="s">
        <v>2272</v>
      </c>
      <c r="S251" s="1225" t="s">
        <v>2272</v>
      </c>
      <c r="T251" s="1227">
        <v>5.7105000000000002E-7</v>
      </c>
      <c r="V251" s="1159" t="s">
        <v>3923</v>
      </c>
      <c r="W251" s="1159" t="s">
        <v>2193</v>
      </c>
      <c r="X251" s="1225" t="s">
        <v>2193</v>
      </c>
      <c r="Y251" s="1227">
        <v>2.5612000000000001E-8</v>
      </c>
      <c r="AA251" s="1159" t="s">
        <v>4198</v>
      </c>
      <c r="AB251" s="1159" t="s">
        <v>2360</v>
      </c>
      <c r="AC251" s="1225" t="s">
        <v>2360</v>
      </c>
      <c r="AD251" s="1227">
        <v>3.6147000000000002E-7</v>
      </c>
    </row>
    <row r="252" spans="2:30" s="1159" customFormat="1">
      <c r="B252" s="1159" t="s">
        <v>4192</v>
      </c>
      <c r="C252" s="1159" t="s">
        <v>2353</v>
      </c>
      <c r="D252" s="1225" t="s">
        <v>2353</v>
      </c>
      <c r="E252" s="1226">
        <v>270.10000000000002</v>
      </c>
      <c r="G252" s="1159" t="s">
        <v>4194</v>
      </c>
      <c r="H252" s="1159" t="s">
        <v>2354</v>
      </c>
      <c r="I252" s="1225" t="s">
        <v>2354</v>
      </c>
      <c r="J252" s="1226">
        <v>264500</v>
      </c>
      <c r="L252" s="1159" t="s">
        <v>4197</v>
      </c>
      <c r="M252" s="1159" t="s">
        <v>2358</v>
      </c>
      <c r="N252" s="1225" t="s">
        <v>2358</v>
      </c>
      <c r="O252" s="1226">
        <v>32388000</v>
      </c>
      <c r="Q252" s="1159" t="s">
        <v>3795</v>
      </c>
      <c r="R252" s="1159" t="s">
        <v>2135</v>
      </c>
      <c r="S252" s="1225" t="s">
        <v>2135</v>
      </c>
      <c r="T252" s="1227">
        <v>5.6380999999999996E-7</v>
      </c>
      <c r="V252" s="1159" t="s">
        <v>4011</v>
      </c>
      <c r="W252" s="1159" t="s">
        <v>2666</v>
      </c>
      <c r="X252" s="1225" t="s">
        <v>4480</v>
      </c>
      <c r="Y252" s="1227">
        <v>2.4506999999999999E-8</v>
      </c>
      <c r="AA252" s="1159" t="s">
        <v>4057</v>
      </c>
      <c r="AB252" s="1159" t="s">
        <v>2688</v>
      </c>
      <c r="AC252" s="1225" t="s">
        <v>2688</v>
      </c>
      <c r="AD252" s="1227">
        <v>3.4805E-7</v>
      </c>
    </row>
    <row r="253" spans="2:30" s="1159" customFormat="1">
      <c r="B253" s="1159" t="s">
        <v>4194</v>
      </c>
      <c r="C253" s="1159" t="s">
        <v>2354</v>
      </c>
      <c r="D253" s="1225" t="s">
        <v>2354</v>
      </c>
      <c r="E253" s="1226">
        <v>93595</v>
      </c>
      <c r="G253" s="1159" t="s">
        <v>4195</v>
      </c>
      <c r="H253" s="1159" t="s">
        <v>2355</v>
      </c>
      <c r="I253" s="1225" t="s">
        <v>2355</v>
      </c>
      <c r="J253" s="1226">
        <v>6154.2</v>
      </c>
      <c r="L253" s="1159" t="s">
        <v>4198</v>
      </c>
      <c r="M253" s="1159" t="s">
        <v>2360</v>
      </c>
      <c r="N253" s="1225" t="s">
        <v>2360</v>
      </c>
      <c r="O253" s="1226">
        <v>2433.8000000000002</v>
      </c>
      <c r="Q253" s="1159" t="s">
        <v>3811</v>
      </c>
      <c r="R253" s="1159" t="s">
        <v>2143</v>
      </c>
      <c r="S253" s="1225" t="s">
        <v>2143</v>
      </c>
      <c r="T253" s="1227">
        <v>5.4102000000000001E-7</v>
      </c>
      <c r="V253" s="1159" t="s">
        <v>4275</v>
      </c>
      <c r="W253" s="1159" t="s">
        <v>2403</v>
      </c>
      <c r="X253" s="1225" t="s">
        <v>2403</v>
      </c>
      <c r="Y253" s="1227">
        <v>2.2081000000000001E-8</v>
      </c>
      <c r="AA253" s="1159" t="s">
        <v>4189</v>
      </c>
      <c r="AB253" s="1159" t="s">
        <v>2721</v>
      </c>
      <c r="AC253" s="1225" t="s">
        <v>2721</v>
      </c>
      <c r="AD253" s="1227">
        <v>3.2520999999999999E-7</v>
      </c>
    </row>
    <row r="254" spans="2:30" s="1159" customFormat="1">
      <c r="B254" s="1159" t="s">
        <v>4195</v>
      </c>
      <c r="C254" s="1159" t="s">
        <v>2355</v>
      </c>
      <c r="D254" s="1225" t="s">
        <v>2355</v>
      </c>
      <c r="E254" s="1226">
        <v>3021.2</v>
      </c>
      <c r="G254" s="1159" t="s">
        <v>4132</v>
      </c>
      <c r="H254" s="1159" t="s">
        <v>2356</v>
      </c>
      <c r="I254" s="1225" t="s">
        <v>2356</v>
      </c>
      <c r="J254" s="1226">
        <v>44782</v>
      </c>
      <c r="L254" s="1159" t="s">
        <v>4206</v>
      </c>
      <c r="M254" s="1159" t="s">
        <v>2363</v>
      </c>
      <c r="N254" s="1225" t="s">
        <v>2363</v>
      </c>
      <c r="O254" s="1226">
        <v>89466</v>
      </c>
      <c r="Q254" s="1159" t="s">
        <v>3968</v>
      </c>
      <c r="R254" s="1159" t="s">
        <v>2227</v>
      </c>
      <c r="S254" s="1225" t="s">
        <v>2227</v>
      </c>
      <c r="T254" s="1227">
        <v>5.3142000000000003E-7</v>
      </c>
      <c r="V254" s="1159" t="s">
        <v>4252</v>
      </c>
      <c r="W254" s="1159" t="s">
        <v>2390</v>
      </c>
      <c r="X254" s="1225" t="s">
        <v>2390</v>
      </c>
      <c r="Y254" s="1227">
        <v>2.0564000000000001E-8</v>
      </c>
      <c r="AA254" s="1159" t="s">
        <v>4134</v>
      </c>
      <c r="AB254" s="1159" t="s">
        <v>2316</v>
      </c>
      <c r="AC254" s="1225" t="s">
        <v>2316</v>
      </c>
      <c r="AD254" s="1227">
        <v>3.1577999999999999E-7</v>
      </c>
    </row>
    <row r="255" spans="2:30" s="1159" customFormat="1">
      <c r="B255" s="1159" t="s">
        <v>4132</v>
      </c>
      <c r="C255" s="1159" t="s">
        <v>2356</v>
      </c>
      <c r="D255" s="1225" t="s">
        <v>2356</v>
      </c>
      <c r="E255" s="1226">
        <v>16907</v>
      </c>
      <c r="G255" s="1159" t="s">
        <v>4197</v>
      </c>
      <c r="H255" s="1159" t="s">
        <v>2358</v>
      </c>
      <c r="I255" s="1225" t="s">
        <v>2358</v>
      </c>
      <c r="J255" s="1226">
        <v>102830</v>
      </c>
      <c r="L255" s="1159" t="s">
        <v>4207</v>
      </c>
      <c r="M255" s="1159" t="s">
        <v>2365</v>
      </c>
      <c r="N255" s="1225" t="s">
        <v>2365</v>
      </c>
      <c r="O255" s="1226">
        <v>1789.6</v>
      </c>
      <c r="Q255" s="1159" t="s">
        <v>4275</v>
      </c>
      <c r="R255" s="1159" t="s">
        <v>2403</v>
      </c>
      <c r="S255" s="1225" t="s">
        <v>2403</v>
      </c>
      <c r="T255" s="1227">
        <v>5.1427000000000001E-7</v>
      </c>
      <c r="V255" s="1159" t="s">
        <v>3794</v>
      </c>
      <c r="W255" s="1159" t="s">
        <v>2134</v>
      </c>
      <c r="X255" s="1225" t="s">
        <v>2134</v>
      </c>
      <c r="Y255" s="1227">
        <v>2.0365000000000001E-8</v>
      </c>
      <c r="AA255" s="1159" t="s">
        <v>4243</v>
      </c>
      <c r="AB255" s="1159" t="s">
        <v>2384</v>
      </c>
      <c r="AC255" s="1225" t="s">
        <v>2384</v>
      </c>
      <c r="AD255" s="1227">
        <v>3.1109000000000001E-7</v>
      </c>
    </row>
    <row r="256" spans="2:30" s="1159" customFormat="1">
      <c r="B256" s="1159" t="s">
        <v>4196</v>
      </c>
      <c r="C256" s="1159" t="s">
        <v>2357</v>
      </c>
      <c r="D256" s="1225" t="s">
        <v>2357</v>
      </c>
      <c r="E256" s="1226">
        <v>8.1634999999999999E-2</v>
      </c>
      <c r="G256" s="1159" t="s">
        <v>4198</v>
      </c>
      <c r="H256" s="1159" t="s">
        <v>2360</v>
      </c>
      <c r="I256" s="1225" t="s">
        <v>2360</v>
      </c>
      <c r="J256" s="1226">
        <v>146.5</v>
      </c>
      <c r="L256" s="1159" t="s">
        <v>4214</v>
      </c>
      <c r="M256" s="1159" t="s">
        <v>2366</v>
      </c>
      <c r="N256" s="1225" t="s">
        <v>2366</v>
      </c>
      <c r="O256" s="1226">
        <v>84825</v>
      </c>
      <c r="Q256" s="1159" t="s">
        <v>4252</v>
      </c>
      <c r="R256" s="1159" t="s">
        <v>2390</v>
      </c>
      <c r="S256" s="1225" t="s">
        <v>2390</v>
      </c>
      <c r="T256" s="1227">
        <v>5.1366000000000001E-7</v>
      </c>
      <c r="V256" s="1159" t="s">
        <v>4028</v>
      </c>
      <c r="W256" s="1159" t="s">
        <v>2264</v>
      </c>
      <c r="X256" s="1225" t="s">
        <v>2264</v>
      </c>
      <c r="Y256" s="1227">
        <v>2.0249999999999999E-8</v>
      </c>
      <c r="AA256" s="1159" t="s">
        <v>4156</v>
      </c>
      <c r="AB256" s="1159" t="s">
        <v>2330</v>
      </c>
      <c r="AC256" s="1225" t="s">
        <v>2330</v>
      </c>
      <c r="AD256" s="1227">
        <v>3.0377000000000003E-7</v>
      </c>
    </row>
    <row r="257" spans="2:30" s="1159" customFormat="1">
      <c r="B257" s="1159" t="s">
        <v>4197</v>
      </c>
      <c r="C257" s="1159" t="s">
        <v>2358</v>
      </c>
      <c r="D257" s="1225" t="s">
        <v>2358</v>
      </c>
      <c r="E257" s="1226">
        <v>432170</v>
      </c>
      <c r="G257" s="1159" t="s">
        <v>4206</v>
      </c>
      <c r="H257" s="1159" t="s">
        <v>2363</v>
      </c>
      <c r="I257" s="1225" t="s">
        <v>2363</v>
      </c>
      <c r="J257" s="1226">
        <v>2235.1999999999998</v>
      </c>
      <c r="L257" s="1159" t="s">
        <v>4217</v>
      </c>
      <c r="M257" s="1159" t="s">
        <v>2369</v>
      </c>
      <c r="N257" s="1225" t="s">
        <v>4493</v>
      </c>
      <c r="O257" s="1226">
        <v>7460.3</v>
      </c>
      <c r="Q257" s="1159" t="s">
        <v>3921</v>
      </c>
      <c r="R257" s="1159" t="s">
        <v>2192</v>
      </c>
      <c r="S257" s="1225" t="s">
        <v>2192</v>
      </c>
      <c r="T257" s="1227">
        <v>4.9256000000000001E-7</v>
      </c>
      <c r="V257" s="1159" t="s">
        <v>4310</v>
      </c>
      <c r="W257" s="1159" t="s">
        <v>2427</v>
      </c>
      <c r="X257" s="1225" t="s">
        <v>2427</v>
      </c>
      <c r="Y257" s="1227">
        <v>1.9134999999999999E-8</v>
      </c>
      <c r="AA257" s="1159" t="s">
        <v>4155</v>
      </c>
      <c r="AB257" s="1159" t="s">
        <v>2329</v>
      </c>
      <c r="AC257" s="1225" t="s">
        <v>2329</v>
      </c>
      <c r="AD257" s="1227">
        <v>3.0087999999999998E-7</v>
      </c>
    </row>
    <row r="258" spans="2:30" s="1159" customFormat="1">
      <c r="B258" s="1159" t="s">
        <v>4198</v>
      </c>
      <c r="C258" s="1159" t="s">
        <v>2360</v>
      </c>
      <c r="D258" s="1225" t="s">
        <v>2360</v>
      </c>
      <c r="E258" s="1226">
        <v>56.792999999999999</v>
      </c>
      <c r="G258" s="1159" t="s">
        <v>4207</v>
      </c>
      <c r="H258" s="1159" t="s">
        <v>2365</v>
      </c>
      <c r="I258" s="1225" t="s">
        <v>2365</v>
      </c>
      <c r="J258" s="1226">
        <v>1182.3</v>
      </c>
      <c r="L258" s="1159" t="s">
        <v>4218</v>
      </c>
      <c r="M258" s="1159" t="s">
        <v>2370</v>
      </c>
      <c r="N258" s="1225" t="s">
        <v>4486</v>
      </c>
      <c r="O258" s="1226">
        <v>6747800</v>
      </c>
      <c r="Q258" s="1159" t="s">
        <v>4255</v>
      </c>
      <c r="R258" s="1159" t="s">
        <v>2391</v>
      </c>
      <c r="S258" s="1225" t="s">
        <v>2391</v>
      </c>
      <c r="T258" s="1227">
        <v>4.6746999999999999E-7</v>
      </c>
      <c r="V258" s="1159" t="s">
        <v>3604</v>
      </c>
      <c r="W258" s="1159" t="s">
        <v>2088</v>
      </c>
      <c r="X258" s="1225" t="s">
        <v>4451</v>
      </c>
      <c r="Y258" s="1227">
        <v>1.8921999999999999E-8</v>
      </c>
      <c r="AA258" s="1159" t="s">
        <v>4329</v>
      </c>
      <c r="AB258" s="1159" t="s">
        <v>2752</v>
      </c>
      <c r="AC258" s="1225" t="s">
        <v>2752</v>
      </c>
      <c r="AD258" s="1227">
        <v>2.9338E-7</v>
      </c>
    </row>
    <row r="259" spans="2:30" s="1159" customFormat="1">
      <c r="B259" s="1159" t="s">
        <v>4206</v>
      </c>
      <c r="C259" s="1159" t="s">
        <v>2363</v>
      </c>
      <c r="D259" s="1225" t="s">
        <v>2363</v>
      </c>
      <c r="E259" s="1226">
        <v>3192.8</v>
      </c>
      <c r="G259" s="1159" t="s">
        <v>4331</v>
      </c>
      <c r="H259" s="1159" t="s">
        <v>365</v>
      </c>
      <c r="I259" s="1225" t="s">
        <v>365</v>
      </c>
      <c r="J259" s="1226">
        <v>20911</v>
      </c>
      <c r="L259" s="1159" t="s">
        <v>4227</v>
      </c>
      <c r="M259" s="1159" t="s">
        <v>2372</v>
      </c>
      <c r="N259" s="1225" t="s">
        <v>2372</v>
      </c>
      <c r="O259" s="1226">
        <v>133380</v>
      </c>
      <c r="Q259" s="1159" t="s">
        <v>4108</v>
      </c>
      <c r="R259" s="1159" t="s">
        <v>2705</v>
      </c>
      <c r="S259" s="1225" t="s">
        <v>2705</v>
      </c>
      <c r="T259" s="1227">
        <v>4.3495000000000001E-7</v>
      </c>
      <c r="V259" s="1159" t="s">
        <v>3929</v>
      </c>
      <c r="W259" s="1159" t="s">
        <v>2197</v>
      </c>
      <c r="X259" s="1225" t="s">
        <v>2197</v>
      </c>
      <c r="Y259" s="1227">
        <v>1.8211E-8</v>
      </c>
      <c r="AA259" s="1159" t="s">
        <v>3948</v>
      </c>
      <c r="AB259" s="1159" t="s">
        <v>2214</v>
      </c>
      <c r="AC259" s="1225" t="s">
        <v>2214</v>
      </c>
      <c r="AD259" s="1227">
        <v>2.9153000000000002E-7</v>
      </c>
    </row>
    <row r="260" spans="2:30" s="1159" customFormat="1">
      <c r="B260" s="1159" t="s">
        <v>4207</v>
      </c>
      <c r="C260" s="1159" t="s">
        <v>2365</v>
      </c>
      <c r="D260" s="1225" t="s">
        <v>2365</v>
      </c>
      <c r="E260" s="1226">
        <v>778.12</v>
      </c>
      <c r="G260" s="1159" t="s">
        <v>4214</v>
      </c>
      <c r="H260" s="1159" t="s">
        <v>2366</v>
      </c>
      <c r="I260" s="1225" t="s">
        <v>2366</v>
      </c>
      <c r="J260" s="1226">
        <v>5037.6000000000004</v>
      </c>
      <c r="L260" s="1159" t="s">
        <v>4230</v>
      </c>
      <c r="M260" s="1159" t="s">
        <v>2373</v>
      </c>
      <c r="N260" s="1225" t="s">
        <v>2373</v>
      </c>
      <c r="O260" s="1226">
        <v>22123</v>
      </c>
      <c r="Q260" s="1159" t="s">
        <v>4400</v>
      </c>
      <c r="R260" s="1159" t="s">
        <v>2472</v>
      </c>
      <c r="S260" s="1225" t="s">
        <v>2472</v>
      </c>
      <c r="T260" s="1227">
        <v>4.2523E-7</v>
      </c>
      <c r="V260" s="1159" t="s">
        <v>3929</v>
      </c>
      <c r="W260" s="1159" t="s">
        <v>2197</v>
      </c>
      <c r="X260" s="1225" t="s">
        <v>2197</v>
      </c>
      <c r="Y260" s="1227">
        <v>1.8211E-8</v>
      </c>
      <c r="AA260" s="1159" t="s">
        <v>4062</v>
      </c>
      <c r="AB260" s="1159" t="s">
        <v>2691</v>
      </c>
      <c r="AC260" s="1225" t="s">
        <v>2691</v>
      </c>
      <c r="AD260" s="1227">
        <v>2.8587E-7</v>
      </c>
    </row>
    <row r="261" spans="2:30" s="1159" customFormat="1">
      <c r="B261" s="1159" t="s">
        <v>4214</v>
      </c>
      <c r="C261" s="1159" t="s">
        <v>2366</v>
      </c>
      <c r="D261" s="1225" t="s">
        <v>2366</v>
      </c>
      <c r="E261" s="1226">
        <v>5671.5</v>
      </c>
      <c r="G261" s="1159" t="s">
        <v>4217</v>
      </c>
      <c r="H261" s="1159" t="s">
        <v>2369</v>
      </c>
      <c r="I261" s="1225" t="s">
        <v>4493</v>
      </c>
      <c r="J261" s="1226">
        <v>4.2998000000000003</v>
      </c>
      <c r="L261" s="1159" t="s">
        <v>3778</v>
      </c>
      <c r="M261" s="1159" t="s">
        <v>2728</v>
      </c>
      <c r="N261" s="1225" t="s">
        <v>4484</v>
      </c>
      <c r="O261" s="1226">
        <v>50458</v>
      </c>
      <c r="Q261" s="1159" t="s">
        <v>4057</v>
      </c>
      <c r="R261" s="1159" t="s">
        <v>2688</v>
      </c>
      <c r="S261" s="1225" t="s">
        <v>2688</v>
      </c>
      <c r="T261" s="1227">
        <v>4.2245999999999999E-7</v>
      </c>
      <c r="V261" s="1159" t="s">
        <v>4374</v>
      </c>
      <c r="W261" s="1159" t="s">
        <v>2461</v>
      </c>
      <c r="X261" s="1225" t="s">
        <v>2461</v>
      </c>
      <c r="Y261" s="1227">
        <v>1.7867E-8</v>
      </c>
      <c r="AA261" s="1159" t="s">
        <v>4362</v>
      </c>
      <c r="AB261" s="1159" t="s">
        <v>2453</v>
      </c>
      <c r="AC261" s="1225" t="s">
        <v>2453</v>
      </c>
      <c r="AD261" s="1227">
        <v>2.8451E-7</v>
      </c>
    </row>
    <row r="262" spans="2:30" s="1159" customFormat="1">
      <c r="B262" s="1159" t="s">
        <v>4217</v>
      </c>
      <c r="C262" s="1159" t="s">
        <v>2369</v>
      </c>
      <c r="D262" s="1225" t="s">
        <v>4493</v>
      </c>
      <c r="E262" s="1226">
        <v>10.138</v>
      </c>
      <c r="G262" s="1159" t="s">
        <v>4218</v>
      </c>
      <c r="H262" s="1159" t="s">
        <v>2370</v>
      </c>
      <c r="I262" s="1225" t="s">
        <v>4486</v>
      </c>
      <c r="J262" s="1226">
        <v>30058</v>
      </c>
      <c r="L262" s="1159" t="s">
        <v>3778</v>
      </c>
      <c r="M262" s="1159" t="s">
        <v>2729</v>
      </c>
      <c r="N262" s="1225" t="s">
        <v>4483</v>
      </c>
      <c r="O262" s="1226">
        <v>37438</v>
      </c>
      <c r="Q262" s="1159" t="s">
        <v>4329</v>
      </c>
      <c r="R262" s="1159" t="s">
        <v>2752</v>
      </c>
      <c r="S262" s="1225" t="s">
        <v>2752</v>
      </c>
      <c r="T262" s="1227">
        <v>4.2033000000000001E-7</v>
      </c>
      <c r="V262" s="1159" t="s">
        <v>4130</v>
      </c>
      <c r="W262" s="1159" t="s">
        <v>2313</v>
      </c>
      <c r="X262" s="1225" t="s">
        <v>2313</v>
      </c>
      <c r="Y262" s="1227">
        <v>1.7643999999999999E-8</v>
      </c>
      <c r="AA262" s="1159" t="s">
        <v>4276</v>
      </c>
      <c r="AB262" s="1159" t="s">
        <v>2404</v>
      </c>
      <c r="AC262" s="1225" t="s">
        <v>2404</v>
      </c>
      <c r="AD262" s="1227">
        <v>2.5466999999999999E-7</v>
      </c>
    </row>
    <row r="263" spans="2:30" s="1159" customFormat="1">
      <c r="B263" s="1159" t="s">
        <v>4218</v>
      </c>
      <c r="C263" s="1159" t="s">
        <v>2370</v>
      </c>
      <c r="D263" s="1225" t="s">
        <v>4486</v>
      </c>
      <c r="E263" s="1226">
        <v>171650</v>
      </c>
      <c r="G263" s="1159" t="s">
        <v>4227</v>
      </c>
      <c r="H263" s="1159" t="s">
        <v>2372</v>
      </c>
      <c r="I263" s="1225" t="s">
        <v>2372</v>
      </c>
      <c r="J263" s="1226">
        <v>576.15</v>
      </c>
      <c r="L263" s="1159" t="s">
        <v>3778</v>
      </c>
      <c r="M263" s="1159" t="s">
        <v>2730</v>
      </c>
      <c r="N263" s="1225" t="s">
        <v>4471</v>
      </c>
      <c r="O263" s="1226">
        <v>332160</v>
      </c>
      <c r="Q263" s="1159" t="s">
        <v>4371</v>
      </c>
      <c r="R263" s="1159" t="s">
        <v>2459</v>
      </c>
      <c r="S263" s="1225" t="s">
        <v>2459</v>
      </c>
      <c r="T263" s="1227">
        <v>4.1717000000000002E-7</v>
      </c>
      <c r="V263" s="1159" t="s">
        <v>4402</v>
      </c>
      <c r="W263" s="1159" t="s">
        <v>2473</v>
      </c>
      <c r="X263" s="1225" t="s">
        <v>2473</v>
      </c>
      <c r="Y263" s="1227">
        <v>1.6977E-8</v>
      </c>
      <c r="AA263" s="1159" t="s">
        <v>4384</v>
      </c>
      <c r="AB263" s="1159" t="s">
        <v>2465</v>
      </c>
      <c r="AC263" s="1225" t="s">
        <v>2465</v>
      </c>
      <c r="AD263" s="1227">
        <v>2.4474000000000001E-7</v>
      </c>
    </row>
    <row r="264" spans="2:30" s="1159" customFormat="1">
      <c r="B264" s="1159" t="s">
        <v>4227</v>
      </c>
      <c r="C264" s="1159" t="s">
        <v>2372</v>
      </c>
      <c r="D264" s="1225" t="s">
        <v>2372</v>
      </c>
      <c r="E264" s="1226">
        <v>4374.8</v>
      </c>
      <c r="G264" s="1159" t="s">
        <v>4230</v>
      </c>
      <c r="H264" s="1159" t="s">
        <v>2373</v>
      </c>
      <c r="I264" s="1225" t="s">
        <v>2373</v>
      </c>
      <c r="J264" s="1226">
        <v>834.13</v>
      </c>
      <c r="L264" s="1159" t="s">
        <v>4232</v>
      </c>
      <c r="M264" s="1159" t="s">
        <v>2374</v>
      </c>
      <c r="N264" s="1225" t="s">
        <v>2374</v>
      </c>
      <c r="O264" s="1226">
        <v>678930</v>
      </c>
      <c r="Q264" s="1159" t="s">
        <v>4059</v>
      </c>
      <c r="R264" s="1159" t="s">
        <v>2280</v>
      </c>
      <c r="S264" s="1225" t="s">
        <v>2280</v>
      </c>
      <c r="T264" s="1227">
        <v>3.9878999999999999E-7</v>
      </c>
      <c r="V264" s="1159" t="s">
        <v>3997</v>
      </c>
      <c r="W264" s="1159" t="s">
        <v>2249</v>
      </c>
      <c r="X264" s="1225" t="s">
        <v>2249</v>
      </c>
      <c r="Y264" s="1227">
        <v>1.5843999999999999E-8</v>
      </c>
      <c r="AA264" s="1159" t="s">
        <v>4308</v>
      </c>
      <c r="AB264" s="1159" t="s">
        <v>2425</v>
      </c>
      <c r="AC264" s="1225" t="s">
        <v>2425</v>
      </c>
      <c r="AD264" s="1227">
        <v>2.4117999999999999E-7</v>
      </c>
    </row>
    <row r="265" spans="2:30" s="1159" customFormat="1">
      <c r="B265" s="1159" t="s">
        <v>4230</v>
      </c>
      <c r="C265" s="1159" t="s">
        <v>2373</v>
      </c>
      <c r="D265" s="1225" t="s">
        <v>2373</v>
      </c>
      <c r="E265" s="1226">
        <v>914.09</v>
      </c>
      <c r="G265" s="1159" t="s">
        <v>3778</v>
      </c>
      <c r="H265" s="1159" t="s">
        <v>2728</v>
      </c>
      <c r="I265" s="1225" t="s">
        <v>4484</v>
      </c>
      <c r="J265" s="1226">
        <v>510.55</v>
      </c>
      <c r="L265" s="1159" t="s">
        <v>4233</v>
      </c>
      <c r="M265" s="1159" t="s">
        <v>2375</v>
      </c>
      <c r="N265" s="1225" t="s">
        <v>2375</v>
      </c>
      <c r="O265" s="1226">
        <v>486.18</v>
      </c>
      <c r="Q265" s="1159" t="s">
        <v>3951</v>
      </c>
      <c r="R265" s="1159" t="s">
        <v>2215</v>
      </c>
      <c r="S265" s="1225" t="s">
        <v>4475</v>
      </c>
      <c r="T265" s="1227">
        <v>3.8590999999999999E-7</v>
      </c>
      <c r="V265" s="1159" t="s">
        <v>4315</v>
      </c>
      <c r="W265" s="1159" t="s">
        <v>2430</v>
      </c>
      <c r="X265" s="1225" t="s">
        <v>2430</v>
      </c>
      <c r="Y265" s="1227">
        <v>1.5681E-8</v>
      </c>
      <c r="AA265" s="1159" t="s">
        <v>4255</v>
      </c>
      <c r="AB265" s="1159" t="s">
        <v>2391</v>
      </c>
      <c r="AC265" s="1225" t="s">
        <v>2391</v>
      </c>
      <c r="AD265" s="1227">
        <v>2.3935999999999999E-7</v>
      </c>
    </row>
    <row r="266" spans="2:30" s="1159" customFormat="1">
      <c r="B266" s="1159" t="s">
        <v>3778</v>
      </c>
      <c r="C266" s="1159" t="s">
        <v>2728</v>
      </c>
      <c r="D266" s="1225" t="s">
        <v>4484</v>
      </c>
      <c r="E266" s="1226">
        <v>1864.5</v>
      </c>
      <c r="G266" s="1159" t="s">
        <v>3778</v>
      </c>
      <c r="H266" s="1159" t="s">
        <v>2729</v>
      </c>
      <c r="I266" s="1225" t="s">
        <v>4483</v>
      </c>
      <c r="J266" s="1226">
        <v>1010.1</v>
      </c>
      <c r="L266" s="1159" t="s">
        <v>4234</v>
      </c>
      <c r="M266" s="1159" t="s">
        <v>2376</v>
      </c>
      <c r="N266" s="1225" t="s">
        <v>2376</v>
      </c>
      <c r="O266" s="1226">
        <v>55085</v>
      </c>
      <c r="Q266" s="1159" t="s">
        <v>4311</v>
      </c>
      <c r="R266" s="1159" t="s">
        <v>2428</v>
      </c>
      <c r="S266" s="1225" t="s">
        <v>2428</v>
      </c>
      <c r="T266" s="1227">
        <v>3.8206999999999998E-7</v>
      </c>
      <c r="V266" s="1159" t="s">
        <v>3928</v>
      </c>
      <c r="W266" s="1159" t="s">
        <v>2196</v>
      </c>
      <c r="X266" s="1225" t="s">
        <v>2196</v>
      </c>
      <c r="Y266" s="1227">
        <v>1.5675E-8</v>
      </c>
      <c r="AA266" s="1159" t="s">
        <v>3839</v>
      </c>
      <c r="AB266" s="1159" t="s">
        <v>2158</v>
      </c>
      <c r="AC266" s="1225" t="s">
        <v>2158</v>
      </c>
      <c r="AD266" s="1227">
        <v>2.3269E-7</v>
      </c>
    </row>
    <row r="267" spans="2:30" s="1159" customFormat="1">
      <c r="B267" s="1159" t="s">
        <v>3778</v>
      </c>
      <c r="C267" s="1159" t="s">
        <v>2729</v>
      </c>
      <c r="D267" s="1225" t="s">
        <v>4483</v>
      </c>
      <c r="E267" s="1226">
        <v>2138.6</v>
      </c>
      <c r="G267" s="1159" t="s">
        <v>3778</v>
      </c>
      <c r="H267" s="1159" t="s">
        <v>2730</v>
      </c>
      <c r="I267" s="1225" t="s">
        <v>4471</v>
      </c>
      <c r="J267" s="1226">
        <v>3109.5</v>
      </c>
      <c r="L267" s="1159" t="s">
        <v>4235</v>
      </c>
      <c r="M267" s="1159" t="s">
        <v>2377</v>
      </c>
      <c r="N267" s="1225" t="s">
        <v>2377</v>
      </c>
      <c r="O267" s="1226">
        <v>3684700</v>
      </c>
      <c r="Q267" s="1159" t="s">
        <v>3993</v>
      </c>
      <c r="R267" s="1159" t="s">
        <v>2245</v>
      </c>
      <c r="S267" s="1225" t="s">
        <v>2245</v>
      </c>
      <c r="T267" s="1227">
        <v>3.7142000000000003E-7</v>
      </c>
      <c r="V267" s="1159" t="s">
        <v>4106</v>
      </c>
      <c r="W267" s="1159" t="s">
        <v>2300</v>
      </c>
      <c r="X267" s="1225" t="s">
        <v>2300</v>
      </c>
      <c r="Y267" s="1227">
        <v>1.5160999999999999E-8</v>
      </c>
      <c r="AA267" s="1159" t="s">
        <v>4071</v>
      </c>
      <c r="AB267" s="1159" t="s">
        <v>2289</v>
      </c>
      <c r="AC267" s="1225" t="s">
        <v>2289</v>
      </c>
      <c r="AD267" s="1227">
        <v>2.0125000000000001E-7</v>
      </c>
    </row>
    <row r="268" spans="2:30" s="1159" customFormat="1">
      <c r="B268" s="1159" t="s">
        <v>3778</v>
      </c>
      <c r="C268" s="1159" t="s">
        <v>2730</v>
      </c>
      <c r="D268" s="1225" t="s">
        <v>4471</v>
      </c>
      <c r="E268" s="1226">
        <v>8802.2999999999993</v>
      </c>
      <c r="G268" s="1159" t="s">
        <v>4232</v>
      </c>
      <c r="H268" s="1159" t="s">
        <v>2374</v>
      </c>
      <c r="I268" s="1225" t="s">
        <v>2374</v>
      </c>
      <c r="J268" s="1226">
        <v>52072</v>
      </c>
      <c r="L268" s="1159" t="s">
        <v>4236</v>
      </c>
      <c r="M268" s="1159" t="s">
        <v>2378</v>
      </c>
      <c r="N268" s="1225" t="s">
        <v>2378</v>
      </c>
      <c r="O268" s="1226">
        <v>466350</v>
      </c>
      <c r="Q268" s="1159" t="s">
        <v>4369</v>
      </c>
      <c r="R268" s="1159" t="s">
        <v>2457</v>
      </c>
      <c r="S268" s="1225" t="s">
        <v>2457</v>
      </c>
      <c r="T268" s="1227">
        <v>3.5968E-7</v>
      </c>
      <c r="V268" s="1159" t="s">
        <v>4104</v>
      </c>
      <c r="W268" s="1159" t="s">
        <v>2299</v>
      </c>
      <c r="X268" s="1225" t="s">
        <v>2299</v>
      </c>
      <c r="Y268" s="1227">
        <v>1.4335000000000001E-8</v>
      </c>
      <c r="AA268" s="1159" t="s">
        <v>3898</v>
      </c>
      <c r="AB268" s="1159" t="s">
        <v>2180</v>
      </c>
      <c r="AC268" s="1225" t="s">
        <v>2180</v>
      </c>
      <c r="AD268" s="1227">
        <v>1.7307E-7</v>
      </c>
    </row>
    <row r="269" spans="2:30" s="1159" customFormat="1">
      <c r="B269" s="1159" t="s">
        <v>4232</v>
      </c>
      <c r="C269" s="1159" t="s">
        <v>2374</v>
      </c>
      <c r="D269" s="1225" t="s">
        <v>2374</v>
      </c>
      <c r="E269" s="1226">
        <v>30098</v>
      </c>
      <c r="G269" s="1159" t="s">
        <v>4233</v>
      </c>
      <c r="H269" s="1159" t="s">
        <v>2375</v>
      </c>
      <c r="I269" s="1225" t="s">
        <v>2375</v>
      </c>
      <c r="J269" s="1226">
        <v>364.7</v>
      </c>
      <c r="L269" s="1159" t="s">
        <v>4238</v>
      </c>
      <c r="M269" s="1159" t="s">
        <v>2380</v>
      </c>
      <c r="N269" s="1225" t="s">
        <v>2380</v>
      </c>
      <c r="O269" s="1226">
        <v>7533.8</v>
      </c>
      <c r="Q269" s="1159" t="s">
        <v>3901</v>
      </c>
      <c r="R269" s="1159" t="s">
        <v>325</v>
      </c>
      <c r="S269" s="1225" t="s">
        <v>325</v>
      </c>
      <c r="T269" s="1227">
        <v>3.5232000000000002E-7</v>
      </c>
      <c r="V269" s="1159" t="s">
        <v>4151</v>
      </c>
      <c r="W269" s="1159" t="s">
        <v>2481</v>
      </c>
      <c r="X269" s="1225" t="s">
        <v>2481</v>
      </c>
      <c r="Y269" s="1227">
        <v>1.33E-8</v>
      </c>
      <c r="AA269" s="1159" t="s">
        <v>4015</v>
      </c>
      <c r="AB269" s="1159" t="s">
        <v>2668</v>
      </c>
      <c r="AC269" s="1225" t="s">
        <v>4481</v>
      </c>
      <c r="AD269" s="1227">
        <v>1.6254E-7</v>
      </c>
    </row>
    <row r="270" spans="2:30" s="1159" customFormat="1">
      <c r="B270" s="1159" t="s">
        <v>4233</v>
      </c>
      <c r="C270" s="1159" t="s">
        <v>2375</v>
      </c>
      <c r="D270" s="1225" t="s">
        <v>2375</v>
      </c>
      <c r="E270" s="1226">
        <v>74.483999999999995</v>
      </c>
      <c r="G270" s="1159" t="s">
        <v>4234</v>
      </c>
      <c r="H270" s="1159" t="s">
        <v>2376</v>
      </c>
      <c r="I270" s="1225" t="s">
        <v>2376</v>
      </c>
      <c r="J270" s="1226">
        <v>9580.6</v>
      </c>
      <c r="L270" s="1159" t="s">
        <v>4240</v>
      </c>
      <c r="M270" s="1159" t="s">
        <v>2382</v>
      </c>
      <c r="N270" s="1225" t="s">
        <v>2382</v>
      </c>
      <c r="O270" s="1226">
        <v>8766.2999999999993</v>
      </c>
      <c r="Q270" s="1159" t="s">
        <v>3901</v>
      </c>
      <c r="R270" s="1159" t="s">
        <v>2643</v>
      </c>
      <c r="S270" s="1225" t="s">
        <v>325</v>
      </c>
      <c r="T270" s="1227">
        <v>3.5232000000000002E-7</v>
      </c>
      <c r="V270" s="1159" t="s">
        <v>4091</v>
      </c>
      <c r="W270" s="1159" t="s">
        <v>2172</v>
      </c>
      <c r="X270" s="1225" t="s">
        <v>2172</v>
      </c>
      <c r="Y270" s="1227">
        <v>1.2515999999999999E-8</v>
      </c>
      <c r="AA270" s="1159" t="s">
        <v>4337</v>
      </c>
      <c r="AB270" s="1159" t="s">
        <v>1389</v>
      </c>
      <c r="AC270" s="1225" t="s">
        <v>4488</v>
      </c>
      <c r="AD270" s="1227">
        <v>1.5498999999999999E-7</v>
      </c>
    </row>
    <row r="271" spans="2:30" s="1159" customFormat="1">
      <c r="B271" s="1159" t="s">
        <v>4234</v>
      </c>
      <c r="C271" s="1159" t="s">
        <v>2376</v>
      </c>
      <c r="D271" s="1225" t="s">
        <v>2376</v>
      </c>
      <c r="E271" s="1226">
        <v>3987.2</v>
      </c>
      <c r="G271" s="1159" t="s">
        <v>4235</v>
      </c>
      <c r="H271" s="1159" t="s">
        <v>2377</v>
      </c>
      <c r="I271" s="1225" t="s">
        <v>2377</v>
      </c>
      <c r="J271" s="1226">
        <v>857290</v>
      </c>
      <c r="L271" s="1159" t="s">
        <v>4241</v>
      </c>
      <c r="M271" s="1159" t="s">
        <v>2383</v>
      </c>
      <c r="N271" s="1225" t="s">
        <v>2383</v>
      </c>
      <c r="O271" s="1226">
        <v>21816000</v>
      </c>
      <c r="Q271" s="1159" t="s">
        <v>3901</v>
      </c>
      <c r="R271" s="1159" t="s">
        <v>2647</v>
      </c>
      <c r="S271" s="1225" t="s">
        <v>325</v>
      </c>
      <c r="T271" s="1227">
        <v>3.5232000000000002E-7</v>
      </c>
      <c r="V271" s="1159" t="s">
        <v>4157</v>
      </c>
      <c r="W271" s="1159" t="s">
        <v>2331</v>
      </c>
      <c r="X271" s="1225" t="s">
        <v>2331</v>
      </c>
      <c r="Y271" s="1227">
        <v>1.2358000000000001E-8</v>
      </c>
      <c r="AA271" s="1159" t="s">
        <v>4316</v>
      </c>
      <c r="AB271" s="1159" t="s">
        <v>2431</v>
      </c>
      <c r="AC271" s="1225" t="s">
        <v>2431</v>
      </c>
      <c r="AD271" s="1227">
        <v>1.4102E-7</v>
      </c>
    </row>
    <row r="272" spans="2:30" s="1159" customFormat="1">
      <c r="B272" s="1159" t="s">
        <v>4235</v>
      </c>
      <c r="C272" s="1159" t="s">
        <v>2377</v>
      </c>
      <c r="D272" s="1225" t="s">
        <v>2377</v>
      </c>
      <c r="E272" s="1226">
        <v>123400</v>
      </c>
      <c r="G272" s="1159" t="s">
        <v>4236</v>
      </c>
      <c r="H272" s="1159" t="s">
        <v>2378</v>
      </c>
      <c r="I272" s="1225" t="s">
        <v>2378</v>
      </c>
      <c r="J272" s="1226">
        <v>128.03</v>
      </c>
      <c r="L272" s="1159" t="s">
        <v>4243</v>
      </c>
      <c r="M272" s="1159" t="s">
        <v>2384</v>
      </c>
      <c r="N272" s="1225" t="s">
        <v>2384</v>
      </c>
      <c r="O272" s="1226">
        <v>762560</v>
      </c>
      <c r="Q272" s="1159" t="s">
        <v>4182</v>
      </c>
      <c r="R272" s="1159" t="s">
        <v>2347</v>
      </c>
      <c r="S272" s="1225" t="s">
        <v>2347</v>
      </c>
      <c r="T272" s="1227">
        <v>3.3381E-7</v>
      </c>
      <c r="V272" s="1159" t="s">
        <v>4153</v>
      </c>
      <c r="W272" s="1159" t="s">
        <v>2716</v>
      </c>
      <c r="X272" s="1225" t="s">
        <v>4490</v>
      </c>
      <c r="Y272" s="1227">
        <v>1.2294000000000001E-8</v>
      </c>
      <c r="AA272" s="1159" t="s">
        <v>4266</v>
      </c>
      <c r="AB272" s="1159" t="s">
        <v>2399</v>
      </c>
      <c r="AC272" s="1225" t="s">
        <v>2399</v>
      </c>
      <c r="AD272" s="1227">
        <v>1.3267000000000001E-7</v>
      </c>
    </row>
    <row r="273" spans="2:30" s="1159" customFormat="1">
      <c r="B273" s="1159" t="s">
        <v>4236</v>
      </c>
      <c r="C273" s="1159" t="s">
        <v>2378</v>
      </c>
      <c r="D273" s="1225" t="s">
        <v>2378</v>
      </c>
      <c r="E273" s="1226">
        <v>13205</v>
      </c>
      <c r="G273" s="1159" t="s">
        <v>4238</v>
      </c>
      <c r="H273" s="1159" t="s">
        <v>2380</v>
      </c>
      <c r="I273" s="1225" t="s">
        <v>2380</v>
      </c>
      <c r="J273" s="1226">
        <v>795.63</v>
      </c>
      <c r="L273" s="1159" t="s">
        <v>3829</v>
      </c>
      <c r="M273" s="1159" t="s">
        <v>2386</v>
      </c>
      <c r="N273" s="1225" t="s">
        <v>2386</v>
      </c>
      <c r="O273" s="1226">
        <v>92827</v>
      </c>
      <c r="Q273" s="1159" t="s">
        <v>4152</v>
      </c>
      <c r="R273" s="1159" t="s">
        <v>2156</v>
      </c>
      <c r="S273" s="1225" t="s">
        <v>2156</v>
      </c>
      <c r="T273" s="1227">
        <v>3.2945999999999999E-7</v>
      </c>
      <c r="V273" s="1159" t="s">
        <v>4073</v>
      </c>
      <c r="W273" s="1159" t="s">
        <v>2291</v>
      </c>
      <c r="X273" s="1225" t="s">
        <v>2291</v>
      </c>
      <c r="Y273" s="1227">
        <v>1.0951999999999999E-8</v>
      </c>
      <c r="AA273" s="1159" t="s">
        <v>4285</v>
      </c>
      <c r="AB273" s="1159" t="s">
        <v>2409</v>
      </c>
      <c r="AC273" s="1225" t="s">
        <v>2409</v>
      </c>
      <c r="AD273" s="1227">
        <v>1.0733999999999999E-7</v>
      </c>
    </row>
    <row r="274" spans="2:30" s="1159" customFormat="1">
      <c r="B274" s="1159" t="s">
        <v>4238</v>
      </c>
      <c r="C274" s="1159" t="s">
        <v>2380</v>
      </c>
      <c r="D274" s="1225" t="s">
        <v>2380</v>
      </c>
      <c r="E274" s="1226">
        <v>536.86</v>
      </c>
      <c r="G274" s="1159" t="s">
        <v>4240</v>
      </c>
      <c r="H274" s="1159" t="s">
        <v>2382</v>
      </c>
      <c r="I274" s="1225" t="s">
        <v>2382</v>
      </c>
      <c r="J274" s="1226">
        <v>111.15</v>
      </c>
      <c r="L274" s="1159" t="s">
        <v>4252</v>
      </c>
      <c r="M274" s="1159" t="s">
        <v>2390</v>
      </c>
      <c r="N274" s="1225" t="s">
        <v>2390</v>
      </c>
      <c r="O274" s="1226">
        <v>1959600</v>
      </c>
      <c r="Q274" s="1159" t="s">
        <v>4243</v>
      </c>
      <c r="R274" s="1159" t="s">
        <v>2384</v>
      </c>
      <c r="S274" s="1225" t="s">
        <v>2384</v>
      </c>
      <c r="T274" s="1227">
        <v>3.1094E-7</v>
      </c>
      <c r="V274" s="1159" t="s">
        <v>3809</v>
      </c>
      <c r="W274" s="1159" t="s">
        <v>2141</v>
      </c>
      <c r="X274" s="1225" t="s">
        <v>2141</v>
      </c>
      <c r="Y274" s="1227">
        <v>1.0194E-8</v>
      </c>
      <c r="AA274" s="1159" t="s">
        <v>3468</v>
      </c>
      <c r="AB274" s="1159" t="s">
        <v>2075</v>
      </c>
      <c r="AC274" s="1225" t="s">
        <v>2075</v>
      </c>
      <c r="AD274" s="1227">
        <v>1.0715E-7</v>
      </c>
    </row>
    <row r="275" spans="2:30" s="1159" customFormat="1">
      <c r="B275" s="1159" t="s">
        <v>4240</v>
      </c>
      <c r="C275" s="1159" t="s">
        <v>2382</v>
      </c>
      <c r="D275" s="1225" t="s">
        <v>2382</v>
      </c>
      <c r="E275" s="1226">
        <v>325.29000000000002</v>
      </c>
      <c r="G275" s="1159" t="s">
        <v>4241</v>
      </c>
      <c r="H275" s="1159" t="s">
        <v>2383</v>
      </c>
      <c r="I275" s="1225" t="s">
        <v>2383</v>
      </c>
      <c r="J275" s="1226">
        <v>351910</v>
      </c>
      <c r="L275" s="1159" t="s">
        <v>4255</v>
      </c>
      <c r="M275" s="1159" t="s">
        <v>2391</v>
      </c>
      <c r="N275" s="1225" t="s">
        <v>2391</v>
      </c>
      <c r="O275" s="1226">
        <v>70153</v>
      </c>
      <c r="Q275" s="1159" t="s">
        <v>3765</v>
      </c>
      <c r="R275" s="1159" t="s">
        <v>2121</v>
      </c>
      <c r="S275" s="1225" t="s">
        <v>2121</v>
      </c>
      <c r="T275" s="1227">
        <v>3.1061E-7</v>
      </c>
      <c r="V275" s="1159" t="s">
        <v>4014</v>
      </c>
      <c r="W275" s="1159" t="s">
        <v>2257</v>
      </c>
      <c r="X275" s="1225" t="s">
        <v>2257</v>
      </c>
      <c r="Y275" s="1227">
        <v>9.0479000000000006E-9</v>
      </c>
      <c r="AA275" s="1159" t="s">
        <v>4138</v>
      </c>
      <c r="AB275" s="1159" t="s">
        <v>2320</v>
      </c>
      <c r="AC275" s="1225" t="s">
        <v>2320</v>
      </c>
      <c r="AD275" s="1227">
        <v>1.0185E-7</v>
      </c>
    </row>
    <row r="276" spans="2:30" s="1159" customFormat="1">
      <c r="B276" s="1159" t="s">
        <v>4241</v>
      </c>
      <c r="C276" s="1159" t="s">
        <v>2383</v>
      </c>
      <c r="D276" s="1225" t="s">
        <v>2383</v>
      </c>
      <c r="E276" s="1226">
        <v>321130</v>
      </c>
      <c r="G276" s="1159" t="s">
        <v>4243</v>
      </c>
      <c r="H276" s="1159" t="s">
        <v>2384</v>
      </c>
      <c r="I276" s="1225" t="s">
        <v>2384</v>
      </c>
      <c r="J276" s="1226">
        <v>7428.8</v>
      </c>
      <c r="L276" s="1159" t="s">
        <v>4257</v>
      </c>
      <c r="M276" s="1159" t="s">
        <v>2393</v>
      </c>
      <c r="N276" s="1225" t="s">
        <v>2393</v>
      </c>
      <c r="O276" s="1226">
        <v>21544000</v>
      </c>
      <c r="Q276" s="1159" t="s">
        <v>4155</v>
      </c>
      <c r="R276" s="1159" t="s">
        <v>2329</v>
      </c>
      <c r="S276" s="1225" t="s">
        <v>2329</v>
      </c>
      <c r="T276" s="1227">
        <v>2.9245E-7</v>
      </c>
      <c r="V276" s="1159" t="s">
        <v>4067</v>
      </c>
      <c r="W276" s="1159" t="s">
        <v>2286</v>
      </c>
      <c r="X276" s="1225" t="s">
        <v>2286</v>
      </c>
      <c r="Y276" s="1227">
        <v>8.8193999999999996E-9</v>
      </c>
      <c r="AA276" s="1159" t="s">
        <v>4136</v>
      </c>
      <c r="AB276" s="1159" t="s">
        <v>2319</v>
      </c>
      <c r="AC276" s="1225" t="s">
        <v>2319</v>
      </c>
      <c r="AD276" s="1227">
        <v>9.7024999999999997E-8</v>
      </c>
    </row>
    <row r="277" spans="2:30" s="1159" customFormat="1">
      <c r="B277" s="1159" t="s">
        <v>4243</v>
      </c>
      <c r="C277" s="1159" t="s">
        <v>2384</v>
      </c>
      <c r="D277" s="1225" t="s">
        <v>2384</v>
      </c>
      <c r="E277" s="1226">
        <v>13885</v>
      </c>
      <c r="G277" s="1159" t="s">
        <v>3829</v>
      </c>
      <c r="H277" s="1159" t="s">
        <v>2386</v>
      </c>
      <c r="I277" s="1225" t="s">
        <v>2386</v>
      </c>
      <c r="J277" s="1226">
        <v>1726.2</v>
      </c>
      <c r="L277" s="1159" t="s">
        <v>4258</v>
      </c>
      <c r="M277" s="1159" t="s">
        <v>2394</v>
      </c>
      <c r="N277" s="1225" t="s">
        <v>2394</v>
      </c>
      <c r="O277" s="1226">
        <v>2955600</v>
      </c>
      <c r="Q277" s="1159" t="s">
        <v>4141</v>
      </c>
      <c r="R277" s="1159" t="s">
        <v>2323</v>
      </c>
      <c r="S277" s="1225" t="s">
        <v>2323</v>
      </c>
      <c r="T277" s="1227">
        <v>2.6043000000000001E-7</v>
      </c>
      <c r="V277" s="1159" t="s">
        <v>4255</v>
      </c>
      <c r="W277" s="1159" t="s">
        <v>2391</v>
      </c>
      <c r="X277" s="1225" t="s">
        <v>2391</v>
      </c>
      <c r="Y277" s="1227">
        <v>7.7929000000000003E-9</v>
      </c>
      <c r="AA277" s="1159" t="s">
        <v>4272</v>
      </c>
      <c r="AB277" s="1159" t="s">
        <v>2740</v>
      </c>
      <c r="AC277" s="1225" t="s">
        <v>2740</v>
      </c>
      <c r="AD277" s="1227">
        <v>9.5119000000000006E-8</v>
      </c>
    </row>
    <row r="278" spans="2:30" s="1159" customFormat="1">
      <c r="B278" s="1159" t="s">
        <v>3829</v>
      </c>
      <c r="C278" s="1159" t="s">
        <v>2386</v>
      </c>
      <c r="D278" s="1225" t="s">
        <v>2386</v>
      </c>
      <c r="E278" s="1226">
        <v>5760.2</v>
      </c>
      <c r="G278" s="1159" t="s">
        <v>4252</v>
      </c>
      <c r="H278" s="1159" t="s">
        <v>2390</v>
      </c>
      <c r="I278" s="1225" t="s">
        <v>2390</v>
      </c>
      <c r="J278" s="1226">
        <v>911.65</v>
      </c>
      <c r="L278" s="1159" t="s">
        <v>4259</v>
      </c>
      <c r="M278" s="1159" t="s">
        <v>2395</v>
      </c>
      <c r="N278" s="1225" t="s">
        <v>2395</v>
      </c>
      <c r="O278" s="1226">
        <v>2740200</v>
      </c>
      <c r="Q278" s="1159" t="s">
        <v>4310</v>
      </c>
      <c r="R278" s="1159" t="s">
        <v>2427</v>
      </c>
      <c r="S278" s="1225" t="s">
        <v>2427</v>
      </c>
      <c r="T278" s="1227">
        <v>2.6003999999999999E-7</v>
      </c>
      <c r="V278" s="1159" t="s">
        <v>3878</v>
      </c>
      <c r="W278" s="1159" t="s">
        <v>2176</v>
      </c>
      <c r="X278" s="1225" t="s">
        <v>2176</v>
      </c>
      <c r="Y278" s="1227">
        <v>7.3282000000000004E-9</v>
      </c>
      <c r="AA278" s="1159" t="s">
        <v>4180</v>
      </c>
      <c r="AB278" s="1159" t="s">
        <v>2345</v>
      </c>
      <c r="AC278" s="1225" t="s">
        <v>2345</v>
      </c>
      <c r="AD278" s="1227">
        <v>9.1294999999999998E-8</v>
      </c>
    </row>
    <row r="279" spans="2:30" s="1159" customFormat="1">
      <c r="B279" s="1159" t="s">
        <v>4252</v>
      </c>
      <c r="C279" s="1159" t="s">
        <v>2390</v>
      </c>
      <c r="D279" s="1225" t="s">
        <v>2390</v>
      </c>
      <c r="E279" s="1226">
        <v>34186</v>
      </c>
      <c r="G279" s="1159" t="s">
        <v>4255</v>
      </c>
      <c r="H279" s="1159" t="s">
        <v>2391</v>
      </c>
      <c r="I279" s="1225" t="s">
        <v>2391</v>
      </c>
      <c r="J279" s="1226">
        <v>200.32</v>
      </c>
      <c r="L279" s="1159" t="s">
        <v>4260</v>
      </c>
      <c r="M279" s="1159" t="s">
        <v>2396</v>
      </c>
      <c r="N279" s="1225" t="s">
        <v>2396</v>
      </c>
      <c r="O279" s="1226">
        <v>335230</v>
      </c>
      <c r="Q279" s="1159" t="s">
        <v>4272</v>
      </c>
      <c r="R279" s="1159" t="s">
        <v>2740</v>
      </c>
      <c r="S279" s="1225" t="s">
        <v>2740</v>
      </c>
      <c r="T279" s="1227">
        <v>2.5683E-7</v>
      </c>
      <c r="V279" s="1159" t="s">
        <v>4071</v>
      </c>
      <c r="W279" s="1159" t="s">
        <v>2289</v>
      </c>
      <c r="X279" s="1225" t="s">
        <v>2289</v>
      </c>
      <c r="Y279" s="1227">
        <v>6.9053999999999997E-9</v>
      </c>
      <c r="AA279" s="1159" t="s">
        <v>4056</v>
      </c>
      <c r="AB279" s="1159" t="s">
        <v>2279</v>
      </c>
      <c r="AC279" s="1225" t="s">
        <v>2279</v>
      </c>
      <c r="AD279" s="1227">
        <v>9.0267999999999998E-8</v>
      </c>
    </row>
    <row r="280" spans="2:30" s="1159" customFormat="1">
      <c r="B280" s="1159" t="s">
        <v>4255</v>
      </c>
      <c r="C280" s="1159" t="s">
        <v>2391</v>
      </c>
      <c r="D280" s="1225" t="s">
        <v>2391</v>
      </c>
      <c r="E280" s="1226">
        <v>3493.7</v>
      </c>
      <c r="G280" s="1159" t="s">
        <v>4257</v>
      </c>
      <c r="H280" s="1159" t="s">
        <v>2393</v>
      </c>
      <c r="I280" s="1225" t="s">
        <v>2393</v>
      </c>
      <c r="J280" s="1226">
        <v>1209500</v>
      </c>
      <c r="L280" s="1159" t="s">
        <v>4331</v>
      </c>
      <c r="M280" s="1159" t="s">
        <v>365</v>
      </c>
      <c r="N280" s="1225" t="s">
        <v>365</v>
      </c>
      <c r="O280" s="1226">
        <v>66901</v>
      </c>
      <c r="Q280" s="1159" t="s">
        <v>4139</v>
      </c>
      <c r="R280" s="1159" t="s">
        <v>2321</v>
      </c>
      <c r="S280" s="1225" t="s">
        <v>2321</v>
      </c>
      <c r="T280" s="1227">
        <v>2.4923000000000002E-7</v>
      </c>
      <c r="V280" s="1159" t="s">
        <v>4057</v>
      </c>
      <c r="W280" s="1159" t="s">
        <v>2688</v>
      </c>
      <c r="X280" s="1225" t="s">
        <v>2688</v>
      </c>
      <c r="Y280" s="1227">
        <v>6.6532999999999998E-9</v>
      </c>
      <c r="AA280" s="1159" t="s">
        <v>4108</v>
      </c>
      <c r="AB280" s="1159" t="s">
        <v>2705</v>
      </c>
      <c r="AC280" s="1225" t="s">
        <v>2705</v>
      </c>
      <c r="AD280" s="1227">
        <v>7.3621999999999996E-8</v>
      </c>
    </row>
    <row r="281" spans="2:30" s="1159" customFormat="1">
      <c r="B281" s="1159" t="s">
        <v>4257</v>
      </c>
      <c r="C281" s="1159" t="s">
        <v>2393</v>
      </c>
      <c r="D281" s="1225" t="s">
        <v>2393</v>
      </c>
      <c r="E281" s="1226">
        <v>46603</v>
      </c>
      <c r="G281" s="1159" t="s">
        <v>4258</v>
      </c>
      <c r="H281" s="1159" t="s">
        <v>2394</v>
      </c>
      <c r="I281" s="1225" t="s">
        <v>2394</v>
      </c>
      <c r="J281" s="1226">
        <v>7240.2</v>
      </c>
      <c r="L281" s="1159" t="s">
        <v>4262</v>
      </c>
      <c r="M281" s="1159" t="s">
        <v>2736</v>
      </c>
      <c r="N281" s="1225" t="s">
        <v>4467</v>
      </c>
      <c r="O281" s="1226">
        <v>68205</v>
      </c>
      <c r="Q281" s="1159" t="s">
        <v>4151</v>
      </c>
      <c r="R281" s="1159" t="s">
        <v>2481</v>
      </c>
      <c r="S281" s="1225" t="s">
        <v>2481</v>
      </c>
      <c r="T281" s="1227">
        <v>2.4716E-7</v>
      </c>
      <c r="V281" s="1159" t="s">
        <v>4152</v>
      </c>
      <c r="W281" s="1159" t="s">
        <v>2156</v>
      </c>
      <c r="X281" s="1225" t="s">
        <v>2156</v>
      </c>
      <c r="Y281" s="1227">
        <v>5.7478000000000004E-9</v>
      </c>
      <c r="AA281" s="1159" t="s">
        <v>3794</v>
      </c>
      <c r="AB281" s="1159" t="s">
        <v>2134</v>
      </c>
      <c r="AC281" s="1225" t="s">
        <v>2134</v>
      </c>
      <c r="AD281" s="1227">
        <v>7.1550000000000002E-8</v>
      </c>
    </row>
    <row r="282" spans="2:30" s="1159" customFormat="1">
      <c r="B282" s="1159" t="s">
        <v>4258</v>
      </c>
      <c r="C282" s="1159" t="s">
        <v>2394</v>
      </c>
      <c r="D282" s="1225" t="s">
        <v>2394</v>
      </c>
      <c r="E282" s="1226">
        <v>54729</v>
      </c>
      <c r="G282" s="1159" t="s">
        <v>4259</v>
      </c>
      <c r="H282" s="1159" t="s">
        <v>2395</v>
      </c>
      <c r="I282" s="1225" t="s">
        <v>2395</v>
      </c>
      <c r="J282" s="1226">
        <v>233440</v>
      </c>
      <c r="L282" s="1159" t="s">
        <v>4263</v>
      </c>
      <c r="M282" s="1159" t="s">
        <v>2397</v>
      </c>
      <c r="N282" s="1225" t="s">
        <v>2397</v>
      </c>
      <c r="O282" s="1226">
        <v>240830</v>
      </c>
      <c r="Q282" s="1159" t="s">
        <v>3984</v>
      </c>
      <c r="R282" s="1159" t="s">
        <v>2238</v>
      </c>
      <c r="S282" s="1225" t="s">
        <v>2238</v>
      </c>
      <c r="T282" s="1227">
        <v>2.4581E-7</v>
      </c>
      <c r="V282" s="1159" t="s">
        <v>3951</v>
      </c>
      <c r="W282" s="1159" t="s">
        <v>2215</v>
      </c>
      <c r="X282" s="1225" t="s">
        <v>4475</v>
      </c>
      <c r="Y282" s="1227">
        <v>5.2512000000000002E-9</v>
      </c>
      <c r="AA282" s="1159" t="s">
        <v>3997</v>
      </c>
      <c r="AB282" s="1159" t="s">
        <v>2249</v>
      </c>
      <c r="AC282" s="1225" t="s">
        <v>2249</v>
      </c>
      <c r="AD282" s="1227">
        <v>7.0809999999999997E-8</v>
      </c>
    </row>
    <row r="283" spans="2:30" s="1159" customFormat="1">
      <c r="B283" s="1159" t="s">
        <v>4259</v>
      </c>
      <c r="C283" s="1159" t="s">
        <v>2395</v>
      </c>
      <c r="D283" s="1225" t="s">
        <v>2395</v>
      </c>
      <c r="E283" s="1226">
        <v>69333</v>
      </c>
      <c r="G283" s="1159" t="s">
        <v>4260</v>
      </c>
      <c r="H283" s="1159" t="s">
        <v>2396</v>
      </c>
      <c r="I283" s="1225" t="s">
        <v>2396</v>
      </c>
      <c r="J283" s="1226">
        <v>45370</v>
      </c>
      <c r="L283" s="1159" t="s">
        <v>4264</v>
      </c>
      <c r="M283" s="1159" t="s">
        <v>2737</v>
      </c>
      <c r="N283" s="1225" t="s">
        <v>4477</v>
      </c>
      <c r="O283" s="1226">
        <v>3963400</v>
      </c>
      <c r="Q283" s="1159" t="s">
        <v>3839</v>
      </c>
      <c r="R283" s="1159" t="s">
        <v>2158</v>
      </c>
      <c r="S283" s="1225" t="s">
        <v>2158</v>
      </c>
      <c r="T283" s="1227">
        <v>1.9607000000000001E-7</v>
      </c>
      <c r="V283" s="1159" t="s">
        <v>4370</v>
      </c>
      <c r="W283" s="1159" t="s">
        <v>2458</v>
      </c>
      <c r="X283" s="1225" t="s">
        <v>2458</v>
      </c>
      <c r="Y283" s="1227">
        <v>5.0039999999999997E-9</v>
      </c>
      <c r="AA283" s="1159" t="s">
        <v>3993</v>
      </c>
      <c r="AB283" s="1159" t="s">
        <v>2245</v>
      </c>
      <c r="AC283" s="1225" t="s">
        <v>2245</v>
      </c>
      <c r="AD283" s="1227">
        <v>7.0479000000000005E-8</v>
      </c>
    </row>
    <row r="284" spans="2:30" s="1159" customFormat="1">
      <c r="B284" s="1159" t="s">
        <v>4260</v>
      </c>
      <c r="C284" s="1159" t="s">
        <v>2396</v>
      </c>
      <c r="D284" s="1225" t="s">
        <v>2396</v>
      </c>
      <c r="E284" s="1226">
        <v>16579</v>
      </c>
      <c r="G284" s="1159" t="s">
        <v>3904</v>
      </c>
      <c r="H284" s="1159" t="s">
        <v>2644</v>
      </c>
      <c r="I284" s="1225" t="s">
        <v>4472</v>
      </c>
      <c r="J284" s="1226">
        <v>269.69</v>
      </c>
      <c r="L284" s="1159" t="s">
        <v>4265</v>
      </c>
      <c r="M284" s="1159" t="s">
        <v>2398</v>
      </c>
      <c r="N284" s="1225" t="s">
        <v>2398</v>
      </c>
      <c r="O284" s="1226">
        <v>146710</v>
      </c>
      <c r="Q284" s="1159" t="s">
        <v>3878</v>
      </c>
      <c r="R284" s="1159" t="s">
        <v>2176</v>
      </c>
      <c r="S284" s="1225" t="s">
        <v>2176</v>
      </c>
      <c r="T284" s="1227">
        <v>1.9196999999999999E-7</v>
      </c>
      <c r="V284" s="1159" t="s">
        <v>3811</v>
      </c>
      <c r="W284" s="1159" t="s">
        <v>2143</v>
      </c>
      <c r="X284" s="1225" t="s">
        <v>2143</v>
      </c>
      <c r="Y284" s="1227">
        <v>3.9873000000000001E-9</v>
      </c>
      <c r="AA284" s="1159" t="s">
        <v>4104</v>
      </c>
      <c r="AB284" s="1159" t="s">
        <v>2299</v>
      </c>
      <c r="AC284" s="1225" t="s">
        <v>2299</v>
      </c>
      <c r="AD284" s="1227">
        <v>5.3418000000000002E-8</v>
      </c>
    </row>
    <row r="285" spans="2:30" s="1159" customFormat="1">
      <c r="B285" s="1159" t="s">
        <v>4262</v>
      </c>
      <c r="C285" s="1159" t="s">
        <v>2736</v>
      </c>
      <c r="D285" s="1225" t="s">
        <v>4467</v>
      </c>
      <c r="E285" s="1226">
        <v>3604.3</v>
      </c>
      <c r="G285" s="1159" t="s">
        <v>4262</v>
      </c>
      <c r="H285" s="1159" t="s">
        <v>2736</v>
      </c>
      <c r="I285" s="1225" t="s">
        <v>4467</v>
      </c>
      <c r="J285" s="1226">
        <v>22715</v>
      </c>
      <c r="L285" s="1159" t="s">
        <v>4266</v>
      </c>
      <c r="M285" s="1159" t="s">
        <v>2399</v>
      </c>
      <c r="N285" s="1225" t="s">
        <v>2399</v>
      </c>
      <c r="O285" s="1226">
        <v>21162000</v>
      </c>
      <c r="Q285" s="1159" t="s">
        <v>3997</v>
      </c>
      <c r="R285" s="1159" t="s">
        <v>2249</v>
      </c>
      <c r="S285" s="1225" t="s">
        <v>2249</v>
      </c>
      <c r="T285" s="1227">
        <v>1.6754E-7</v>
      </c>
      <c r="V285" s="1159" t="s">
        <v>4108</v>
      </c>
      <c r="W285" s="1159" t="s">
        <v>2705</v>
      </c>
      <c r="X285" s="1225" t="s">
        <v>2705</v>
      </c>
      <c r="Y285" s="1227">
        <v>3.8816999999999999E-9</v>
      </c>
      <c r="AA285" s="1159" t="s">
        <v>3812</v>
      </c>
      <c r="AB285" s="1159" t="s">
        <v>2144</v>
      </c>
      <c r="AC285" s="1225" t="s">
        <v>2144</v>
      </c>
      <c r="AD285" s="1227">
        <v>5.2904000000000002E-8</v>
      </c>
    </row>
    <row r="286" spans="2:30" s="1159" customFormat="1">
      <c r="B286" s="1159" t="s">
        <v>4263</v>
      </c>
      <c r="C286" s="1159" t="s">
        <v>2397</v>
      </c>
      <c r="D286" s="1225" t="s">
        <v>2397</v>
      </c>
      <c r="E286" s="1226">
        <v>2199.5</v>
      </c>
      <c r="G286" s="1159" t="s">
        <v>4263</v>
      </c>
      <c r="H286" s="1159" t="s">
        <v>2397</v>
      </c>
      <c r="I286" s="1225" t="s">
        <v>2397</v>
      </c>
      <c r="J286" s="1226">
        <v>173.72</v>
      </c>
      <c r="L286" s="1159" t="s">
        <v>3837</v>
      </c>
      <c r="M286" s="1159" t="s">
        <v>2400</v>
      </c>
      <c r="N286" s="1225" t="s">
        <v>2400</v>
      </c>
      <c r="O286" s="1226">
        <v>2357200</v>
      </c>
      <c r="Q286" s="1159" t="s">
        <v>4276</v>
      </c>
      <c r="R286" s="1159" t="s">
        <v>2404</v>
      </c>
      <c r="S286" s="1225" t="s">
        <v>2404</v>
      </c>
      <c r="T286" s="1227">
        <v>1.6499E-7</v>
      </c>
      <c r="V286" s="1159" t="s">
        <v>4139</v>
      </c>
      <c r="W286" s="1159" t="s">
        <v>2321</v>
      </c>
      <c r="X286" s="1225" t="s">
        <v>2321</v>
      </c>
      <c r="Y286" s="1227">
        <v>3.3173000000000001E-9</v>
      </c>
      <c r="AA286" s="1159" t="s">
        <v>3878</v>
      </c>
      <c r="AB286" s="1159" t="s">
        <v>2176</v>
      </c>
      <c r="AC286" s="1225" t="s">
        <v>2176</v>
      </c>
      <c r="AD286" s="1227">
        <v>4.3794000000000002E-8</v>
      </c>
    </row>
    <row r="287" spans="2:30" s="1159" customFormat="1">
      <c r="B287" s="1159" t="s">
        <v>4264</v>
      </c>
      <c r="C287" s="1159" t="s">
        <v>2737</v>
      </c>
      <c r="D287" s="1225" t="s">
        <v>4477</v>
      </c>
      <c r="E287" s="1226">
        <v>105330</v>
      </c>
      <c r="G287" s="1159" t="s">
        <v>4264</v>
      </c>
      <c r="H287" s="1159" t="s">
        <v>2737</v>
      </c>
      <c r="I287" s="1225" t="s">
        <v>4477</v>
      </c>
      <c r="J287" s="1226">
        <v>653120</v>
      </c>
      <c r="L287" s="1159" t="s">
        <v>4272</v>
      </c>
      <c r="M287" s="1159" t="s">
        <v>2740</v>
      </c>
      <c r="N287" s="1225" t="s">
        <v>2740</v>
      </c>
      <c r="O287" s="1226">
        <v>97.941999999999993</v>
      </c>
      <c r="Q287" s="1159" t="s">
        <v>4056</v>
      </c>
      <c r="R287" s="1159" t="s">
        <v>2279</v>
      </c>
      <c r="S287" s="1225" t="s">
        <v>2279</v>
      </c>
      <c r="T287" s="1227">
        <v>1.3344000000000001E-7</v>
      </c>
      <c r="V287" s="1159" t="s">
        <v>4369</v>
      </c>
      <c r="W287" s="1159" t="s">
        <v>2457</v>
      </c>
      <c r="X287" s="1225" t="s">
        <v>2457</v>
      </c>
      <c r="Y287" s="1227">
        <v>2.651E-9</v>
      </c>
      <c r="AA287" s="1159" t="s">
        <v>4139</v>
      </c>
      <c r="AB287" s="1159" t="s">
        <v>2321</v>
      </c>
      <c r="AC287" s="1225" t="s">
        <v>2321</v>
      </c>
      <c r="AD287" s="1227">
        <v>3.6414999999999999E-8</v>
      </c>
    </row>
    <row r="288" spans="2:30" s="1159" customFormat="1">
      <c r="B288" s="1159" t="s">
        <v>4265</v>
      </c>
      <c r="C288" s="1159" t="s">
        <v>2398</v>
      </c>
      <c r="D288" s="1225" t="s">
        <v>2398</v>
      </c>
      <c r="E288" s="1226">
        <v>5785.6</v>
      </c>
      <c r="G288" s="1159" t="s">
        <v>4265</v>
      </c>
      <c r="H288" s="1159" t="s">
        <v>2398</v>
      </c>
      <c r="I288" s="1225" t="s">
        <v>2398</v>
      </c>
      <c r="J288" s="1226">
        <v>40747</v>
      </c>
      <c r="L288" s="1159" t="s">
        <v>4273</v>
      </c>
      <c r="M288" s="1159" t="s">
        <v>2401</v>
      </c>
      <c r="N288" s="1225" t="s">
        <v>2401</v>
      </c>
      <c r="O288" s="1226">
        <v>976230</v>
      </c>
      <c r="Q288" s="1159" t="s">
        <v>4285</v>
      </c>
      <c r="R288" s="1159" t="s">
        <v>2409</v>
      </c>
      <c r="S288" s="1225" t="s">
        <v>2409</v>
      </c>
      <c r="T288" s="1227">
        <v>1.3082999999999999E-7</v>
      </c>
      <c r="V288" s="1159" t="s">
        <v>3968</v>
      </c>
      <c r="W288" s="1159" t="s">
        <v>2227</v>
      </c>
      <c r="X288" s="1225" t="s">
        <v>2227</v>
      </c>
      <c r="Y288" s="1227">
        <v>1.8990000000000002E-9</v>
      </c>
      <c r="AA288" s="1159" t="s">
        <v>3984</v>
      </c>
      <c r="AB288" s="1159" t="s">
        <v>2238</v>
      </c>
      <c r="AC288" s="1225" t="s">
        <v>2238</v>
      </c>
      <c r="AD288" s="1227">
        <v>3.3301000000000002E-8</v>
      </c>
    </row>
    <row r="289" spans="2:30" s="1159" customFormat="1">
      <c r="B289" s="1159" t="s">
        <v>4266</v>
      </c>
      <c r="C289" s="1159" t="s">
        <v>2399</v>
      </c>
      <c r="D289" s="1225" t="s">
        <v>2399</v>
      </c>
      <c r="E289" s="1226">
        <v>197720</v>
      </c>
      <c r="G289" s="1159" t="s">
        <v>4266</v>
      </c>
      <c r="H289" s="1159" t="s">
        <v>2399</v>
      </c>
      <c r="I289" s="1225" t="s">
        <v>2399</v>
      </c>
      <c r="J289" s="1226">
        <v>460030</v>
      </c>
      <c r="L289" s="1159" t="s">
        <v>3913</v>
      </c>
      <c r="M289" s="1159" t="s">
        <v>2402</v>
      </c>
      <c r="N289" s="1225" t="s">
        <v>2402</v>
      </c>
      <c r="O289" s="1226">
        <v>13155</v>
      </c>
      <c r="Q289" s="1159" t="s">
        <v>4138</v>
      </c>
      <c r="R289" s="1159" t="s">
        <v>2320</v>
      </c>
      <c r="S289" s="1225" t="s">
        <v>2320</v>
      </c>
      <c r="T289" s="1227">
        <v>1.2795E-7</v>
      </c>
      <c r="V289" s="1159" t="s">
        <v>3948</v>
      </c>
      <c r="W289" s="1159" t="s">
        <v>2214</v>
      </c>
      <c r="X289" s="1225" t="s">
        <v>2214</v>
      </c>
      <c r="Y289" s="1227">
        <v>1.773E-9</v>
      </c>
      <c r="AA289" s="1159" t="s">
        <v>4402</v>
      </c>
      <c r="AB289" s="1159" t="s">
        <v>2473</v>
      </c>
      <c r="AC289" s="1225" t="s">
        <v>2473</v>
      </c>
      <c r="AD289" s="1227">
        <v>2.8494E-8</v>
      </c>
    </row>
    <row r="290" spans="2:30" s="1159" customFormat="1">
      <c r="B290" s="1159" t="s">
        <v>3837</v>
      </c>
      <c r="C290" s="1159" t="s">
        <v>2400</v>
      </c>
      <c r="D290" s="1225" t="s">
        <v>2400</v>
      </c>
      <c r="E290" s="1226">
        <v>60636</v>
      </c>
      <c r="G290" s="1159" t="s">
        <v>3837</v>
      </c>
      <c r="H290" s="1159" t="s">
        <v>2400</v>
      </c>
      <c r="I290" s="1225" t="s">
        <v>2400</v>
      </c>
      <c r="J290" s="1226">
        <v>100210</v>
      </c>
      <c r="L290" s="1159" t="s">
        <v>4275</v>
      </c>
      <c r="M290" s="1159" t="s">
        <v>2403</v>
      </c>
      <c r="N290" s="1225" t="s">
        <v>2403</v>
      </c>
      <c r="O290" s="1226">
        <v>4032200</v>
      </c>
      <c r="Q290" s="1159" t="s">
        <v>4315</v>
      </c>
      <c r="R290" s="1159" t="s">
        <v>2430</v>
      </c>
      <c r="S290" s="1225" t="s">
        <v>2430</v>
      </c>
      <c r="T290" s="1227">
        <v>1.1532E-7</v>
      </c>
      <c r="V290" s="1159" t="s">
        <v>3904</v>
      </c>
      <c r="W290" s="1159" t="s">
        <v>2644</v>
      </c>
      <c r="X290" s="1225" t="s">
        <v>4472</v>
      </c>
      <c r="Y290" s="1227">
        <v>1.5458E-9</v>
      </c>
      <c r="AA290" s="1159" t="s">
        <v>3761</v>
      </c>
      <c r="AB290" s="1159" t="s">
        <v>2622</v>
      </c>
      <c r="AC290" s="1225" t="s">
        <v>2622</v>
      </c>
      <c r="AD290" s="1227">
        <v>2.6594E-8</v>
      </c>
    </row>
    <row r="291" spans="2:30" s="1159" customFormat="1">
      <c r="B291" s="1159" t="s">
        <v>4272</v>
      </c>
      <c r="C291" s="1159" t="s">
        <v>2740</v>
      </c>
      <c r="D291" s="1225" t="s">
        <v>2740</v>
      </c>
      <c r="E291" s="1226">
        <v>7.8076999999999996</v>
      </c>
      <c r="G291" s="1159" t="s">
        <v>4272</v>
      </c>
      <c r="H291" s="1159" t="s">
        <v>2740</v>
      </c>
      <c r="I291" s="1225" t="s">
        <v>2740</v>
      </c>
      <c r="J291" s="1226">
        <v>64.33</v>
      </c>
      <c r="L291" s="1159" t="s">
        <v>4276</v>
      </c>
      <c r="M291" s="1159" t="s">
        <v>2404</v>
      </c>
      <c r="N291" s="1225" t="s">
        <v>2404</v>
      </c>
      <c r="O291" s="1226">
        <v>212.31</v>
      </c>
      <c r="Q291" s="1159" t="s">
        <v>4207</v>
      </c>
      <c r="R291" s="1159" t="s">
        <v>2365</v>
      </c>
      <c r="S291" s="1225" t="s">
        <v>2365</v>
      </c>
      <c r="T291" s="1227">
        <v>1.0260000000000001E-7</v>
      </c>
      <c r="V291" s="1159" t="s">
        <v>3765</v>
      </c>
      <c r="W291" s="1159" t="s">
        <v>2121</v>
      </c>
      <c r="X291" s="1225" t="s">
        <v>2121</v>
      </c>
      <c r="Y291" s="1227">
        <v>1.5201E-9</v>
      </c>
      <c r="AA291" s="1159" t="s">
        <v>4207</v>
      </c>
      <c r="AB291" s="1159" t="s">
        <v>2365</v>
      </c>
      <c r="AC291" s="1225" t="s">
        <v>2365</v>
      </c>
      <c r="AD291" s="1227">
        <v>2.6140999999999999E-8</v>
      </c>
    </row>
    <row r="292" spans="2:30" s="1159" customFormat="1">
      <c r="B292" s="1159" t="s">
        <v>4273</v>
      </c>
      <c r="C292" s="1159" t="s">
        <v>2401</v>
      </c>
      <c r="D292" s="1225" t="s">
        <v>2401</v>
      </c>
      <c r="E292" s="1226">
        <v>30927</v>
      </c>
      <c r="G292" s="1159" t="s">
        <v>4273</v>
      </c>
      <c r="H292" s="1159" t="s">
        <v>2401</v>
      </c>
      <c r="I292" s="1225" t="s">
        <v>2401</v>
      </c>
      <c r="J292" s="1226">
        <v>29123</v>
      </c>
      <c r="L292" s="1159" t="s">
        <v>4279</v>
      </c>
      <c r="M292" s="1159" t="s">
        <v>2406</v>
      </c>
      <c r="N292" s="1225" t="s">
        <v>2406</v>
      </c>
      <c r="O292" s="1226">
        <v>303700</v>
      </c>
      <c r="Q292" s="1159" t="s">
        <v>3948</v>
      </c>
      <c r="R292" s="1159" t="s">
        <v>2214</v>
      </c>
      <c r="S292" s="1225" t="s">
        <v>2214</v>
      </c>
      <c r="T292" s="1227">
        <v>1.0086E-7</v>
      </c>
      <c r="V292" s="1159" t="s">
        <v>3961</v>
      </c>
      <c r="W292" s="1159" t="s">
        <v>2222</v>
      </c>
      <c r="X292" s="1225" t="s">
        <v>2222</v>
      </c>
      <c r="Y292" s="1227">
        <v>1.1456000000000001E-9</v>
      </c>
      <c r="AA292" s="1159" t="s">
        <v>4046</v>
      </c>
      <c r="AB292" s="1159" t="s">
        <v>2274</v>
      </c>
      <c r="AC292" s="1225" t="s">
        <v>2274</v>
      </c>
      <c r="AD292" s="1227">
        <v>2.5098000000000001E-8</v>
      </c>
    </row>
    <row r="293" spans="2:30" s="1159" customFormat="1">
      <c r="B293" s="1159" t="s">
        <v>3913</v>
      </c>
      <c r="C293" s="1159" t="s">
        <v>2402</v>
      </c>
      <c r="D293" s="1225" t="s">
        <v>2402</v>
      </c>
      <c r="E293" s="1226">
        <v>995.42</v>
      </c>
      <c r="G293" s="1159" t="s">
        <v>3913</v>
      </c>
      <c r="H293" s="1159" t="s">
        <v>2402</v>
      </c>
      <c r="I293" s="1225" t="s">
        <v>2402</v>
      </c>
      <c r="J293" s="1226">
        <v>1480.8</v>
      </c>
      <c r="L293" s="1159" t="s">
        <v>4282</v>
      </c>
      <c r="M293" s="1159" t="s">
        <v>2407</v>
      </c>
      <c r="N293" s="1225" t="s">
        <v>2407</v>
      </c>
      <c r="O293" s="1226">
        <v>93705</v>
      </c>
      <c r="Q293" s="1159" t="s">
        <v>4104</v>
      </c>
      <c r="R293" s="1159" t="s">
        <v>2299</v>
      </c>
      <c r="S293" s="1225" t="s">
        <v>2299</v>
      </c>
      <c r="T293" s="1227">
        <v>1.0017E-7</v>
      </c>
      <c r="V293" s="1159" t="s">
        <v>4287</v>
      </c>
      <c r="W293" s="1159" t="s">
        <v>2411</v>
      </c>
      <c r="X293" s="1225" t="s">
        <v>2411</v>
      </c>
      <c r="Y293" s="1227">
        <v>7.2512999999999996E-10</v>
      </c>
      <c r="AA293" s="1159" t="s">
        <v>4130</v>
      </c>
      <c r="AB293" s="1159" t="s">
        <v>2313</v>
      </c>
      <c r="AC293" s="1225" t="s">
        <v>2313</v>
      </c>
      <c r="AD293" s="1227">
        <v>2.2034000000000001E-8</v>
      </c>
    </row>
    <row r="294" spans="2:30" s="1159" customFormat="1">
      <c r="B294" s="1159" t="s">
        <v>4275</v>
      </c>
      <c r="C294" s="1159" t="s">
        <v>2403</v>
      </c>
      <c r="D294" s="1225" t="s">
        <v>2403</v>
      </c>
      <c r="E294" s="1226">
        <v>111300</v>
      </c>
      <c r="G294" s="1159" t="s">
        <v>4275</v>
      </c>
      <c r="H294" s="1159" t="s">
        <v>2403</v>
      </c>
      <c r="I294" s="1225" t="s">
        <v>2403</v>
      </c>
      <c r="J294" s="1226">
        <v>39466</v>
      </c>
      <c r="L294" s="1159" t="s">
        <v>4283</v>
      </c>
      <c r="M294" s="1159" t="s">
        <v>2408</v>
      </c>
      <c r="N294" s="1225" t="s">
        <v>2408</v>
      </c>
      <c r="O294" s="1226">
        <v>62455</v>
      </c>
      <c r="Q294" s="1159" t="s">
        <v>4198</v>
      </c>
      <c r="R294" s="1159" t="s">
        <v>2360</v>
      </c>
      <c r="S294" s="1225" t="s">
        <v>2360</v>
      </c>
      <c r="T294" s="1227">
        <v>8.8229000000000002E-8</v>
      </c>
      <c r="V294" s="1159" t="s">
        <v>4331</v>
      </c>
      <c r="W294" s="1159" t="s">
        <v>365</v>
      </c>
      <c r="X294" s="1225" t="s">
        <v>365</v>
      </c>
      <c r="Y294" s="1227">
        <v>6.6691000000000003E-10</v>
      </c>
      <c r="AA294" s="1159" t="s">
        <v>4073</v>
      </c>
      <c r="AB294" s="1159" t="s">
        <v>2291</v>
      </c>
      <c r="AC294" s="1225" t="s">
        <v>2291</v>
      </c>
      <c r="AD294" s="1227">
        <v>1.2642E-8</v>
      </c>
    </row>
    <row r="295" spans="2:30" s="1159" customFormat="1">
      <c r="B295" s="1159" t="s">
        <v>4276</v>
      </c>
      <c r="C295" s="1159" t="s">
        <v>2404</v>
      </c>
      <c r="D295" s="1225" t="s">
        <v>2404</v>
      </c>
      <c r="E295" s="1226">
        <v>4.6372999999999998</v>
      </c>
      <c r="G295" s="1159" t="s">
        <v>4276</v>
      </c>
      <c r="H295" s="1159" t="s">
        <v>2404</v>
      </c>
      <c r="I295" s="1225" t="s">
        <v>2404</v>
      </c>
      <c r="J295" s="1226">
        <v>3.2923000000000001E-2</v>
      </c>
      <c r="L295" s="1159" t="s">
        <v>4285</v>
      </c>
      <c r="M295" s="1159" t="s">
        <v>2409</v>
      </c>
      <c r="N295" s="1225" t="s">
        <v>2409</v>
      </c>
      <c r="O295" s="1226">
        <v>1749.3</v>
      </c>
      <c r="Q295" s="1159" t="s">
        <v>4046</v>
      </c>
      <c r="R295" s="1159" t="s">
        <v>2274</v>
      </c>
      <c r="S295" s="1225" t="s">
        <v>2274</v>
      </c>
      <c r="T295" s="1227">
        <v>8.4296000000000003E-8</v>
      </c>
      <c r="V295" s="1159" t="s">
        <v>3921</v>
      </c>
      <c r="W295" s="1159" t="s">
        <v>2192</v>
      </c>
      <c r="X295" s="1225" t="s">
        <v>2192</v>
      </c>
      <c r="Y295" s="1227">
        <v>6.6045000000000003E-10</v>
      </c>
      <c r="AA295" s="1159" t="s">
        <v>4153</v>
      </c>
      <c r="AB295" s="1159" t="s">
        <v>2716</v>
      </c>
      <c r="AC295" s="1225" t="s">
        <v>4490</v>
      </c>
      <c r="AD295" s="1227">
        <v>8.0887000000000008E-9</v>
      </c>
    </row>
    <row r="296" spans="2:30" s="1159" customFormat="1">
      <c r="B296" s="1159" t="s">
        <v>4279</v>
      </c>
      <c r="C296" s="1159" t="s">
        <v>2406</v>
      </c>
      <c r="D296" s="1225" t="s">
        <v>2406</v>
      </c>
      <c r="E296" s="1226">
        <v>18414</v>
      </c>
      <c r="G296" s="1159" t="s">
        <v>4279</v>
      </c>
      <c r="H296" s="1159" t="s">
        <v>2406</v>
      </c>
      <c r="I296" s="1225" t="s">
        <v>2406</v>
      </c>
      <c r="J296" s="1226">
        <v>687.99</v>
      </c>
      <c r="L296" s="1159" t="s">
        <v>4286</v>
      </c>
      <c r="M296" s="1159" t="s">
        <v>2410</v>
      </c>
      <c r="N296" s="1225" t="s">
        <v>2410</v>
      </c>
      <c r="O296" s="1226">
        <v>148630</v>
      </c>
      <c r="Q296" s="1159" t="s">
        <v>4196</v>
      </c>
      <c r="R296" s="1159" t="s">
        <v>2357</v>
      </c>
      <c r="S296" s="1225" t="s">
        <v>2357</v>
      </c>
      <c r="T296" s="1227">
        <v>6.0813000000000003E-8</v>
      </c>
      <c r="V296" s="1159" t="s">
        <v>3468</v>
      </c>
      <c r="W296" s="1159" t="s">
        <v>2075</v>
      </c>
      <c r="X296" s="1225" t="s">
        <v>2075</v>
      </c>
      <c r="Y296" s="1227">
        <v>3.2184E-10</v>
      </c>
      <c r="AA296" s="1159" t="s">
        <v>3904</v>
      </c>
      <c r="AB296" s="1159" t="s">
        <v>2644</v>
      </c>
      <c r="AC296" s="1225" t="s">
        <v>4472</v>
      </c>
      <c r="AD296" s="1227">
        <v>1.2424E-9</v>
      </c>
    </row>
    <row r="297" spans="2:30" s="1159" customFormat="1">
      <c r="B297" s="1159" t="s">
        <v>4282</v>
      </c>
      <c r="C297" s="1159" t="s">
        <v>2407</v>
      </c>
      <c r="D297" s="1225" t="s">
        <v>2407</v>
      </c>
      <c r="E297" s="1226">
        <v>5218</v>
      </c>
      <c r="G297" s="1159" t="s">
        <v>4282</v>
      </c>
      <c r="H297" s="1159" t="s">
        <v>2407</v>
      </c>
      <c r="I297" s="1225" t="s">
        <v>2407</v>
      </c>
      <c r="J297" s="1226">
        <v>72.400999999999996</v>
      </c>
      <c r="L297" s="1159" t="s">
        <v>4287</v>
      </c>
      <c r="M297" s="1159" t="s">
        <v>2411</v>
      </c>
      <c r="N297" s="1225" t="s">
        <v>2411</v>
      </c>
      <c r="O297" s="1226">
        <v>130960</v>
      </c>
      <c r="Q297" s="1159" t="s">
        <v>4153</v>
      </c>
      <c r="R297" s="1159" t="s">
        <v>2716</v>
      </c>
      <c r="S297" s="1225" t="s">
        <v>4490</v>
      </c>
      <c r="T297" s="1227">
        <v>5.9418000000000003E-8</v>
      </c>
      <c r="V297" s="1159" t="s">
        <v>4138</v>
      </c>
      <c r="W297" s="1159" t="s">
        <v>2320</v>
      </c>
      <c r="X297" s="1225" t="s">
        <v>2320</v>
      </c>
      <c r="Y297" s="1227">
        <v>2.1698000000000001E-10</v>
      </c>
      <c r="AA297" s="1159" t="s">
        <v>3905</v>
      </c>
      <c r="AB297" s="1159" t="s">
        <v>2645</v>
      </c>
      <c r="AC297" s="1225" t="s">
        <v>4473</v>
      </c>
      <c r="AD297" s="1227">
        <v>1.2421999999999999E-9</v>
      </c>
    </row>
    <row r="298" spans="2:30" s="1159" customFormat="1">
      <c r="B298" s="1159" t="s">
        <v>4283</v>
      </c>
      <c r="C298" s="1159" t="s">
        <v>2408</v>
      </c>
      <c r="D298" s="1225" t="s">
        <v>2408</v>
      </c>
      <c r="E298" s="1226">
        <v>3835.2</v>
      </c>
      <c r="G298" s="1159" t="s">
        <v>4283</v>
      </c>
      <c r="H298" s="1159" t="s">
        <v>2408</v>
      </c>
      <c r="I298" s="1225" t="s">
        <v>2408</v>
      </c>
      <c r="J298" s="1226">
        <v>13255</v>
      </c>
      <c r="L298" s="1159" t="s">
        <v>4289</v>
      </c>
      <c r="M298" s="1159" t="s">
        <v>2413</v>
      </c>
      <c r="N298" s="1225" t="s">
        <v>2413</v>
      </c>
      <c r="O298" s="1226">
        <v>22059</v>
      </c>
      <c r="Q298" s="1159" t="s">
        <v>4130</v>
      </c>
      <c r="R298" s="1159" t="s">
        <v>2313</v>
      </c>
      <c r="S298" s="1225" t="s">
        <v>2313</v>
      </c>
      <c r="T298" s="1227">
        <v>5.7725000000000002E-8</v>
      </c>
      <c r="V298" s="1159" t="s">
        <v>3762</v>
      </c>
      <c r="W298" s="1159" t="s">
        <v>2119</v>
      </c>
      <c r="X298" s="1225" t="s">
        <v>2119</v>
      </c>
      <c r="Y298" s="1227">
        <v>1.5192E-10</v>
      </c>
      <c r="AA298" s="1159" t="s">
        <v>3901</v>
      </c>
      <c r="AB298" s="1159" t="s">
        <v>325</v>
      </c>
      <c r="AC298" s="1225" t="s">
        <v>325</v>
      </c>
      <c r="AD298" s="1227">
        <v>7.7859E-10</v>
      </c>
    </row>
    <row r="299" spans="2:30" s="1159" customFormat="1">
      <c r="B299" s="1159" t="s">
        <v>4285</v>
      </c>
      <c r="C299" s="1159" t="s">
        <v>2409</v>
      </c>
      <c r="D299" s="1225" t="s">
        <v>2409</v>
      </c>
      <c r="E299" s="1226">
        <v>43.567</v>
      </c>
      <c r="G299" s="1159" t="s">
        <v>4285</v>
      </c>
      <c r="H299" s="1159" t="s">
        <v>2409</v>
      </c>
      <c r="I299" s="1225" t="s">
        <v>2409</v>
      </c>
      <c r="J299" s="1226">
        <v>124.24</v>
      </c>
      <c r="L299" s="1159" t="s">
        <v>4293</v>
      </c>
      <c r="M299" s="1159" t="s">
        <v>2414</v>
      </c>
      <c r="N299" s="1225" t="s">
        <v>2414</v>
      </c>
      <c r="O299" s="1226">
        <v>120940</v>
      </c>
      <c r="Q299" s="1159" t="s">
        <v>4402</v>
      </c>
      <c r="R299" s="1159" t="s">
        <v>2473</v>
      </c>
      <c r="S299" s="1225" t="s">
        <v>2473</v>
      </c>
      <c r="T299" s="1227">
        <v>5.5745000000000001E-8</v>
      </c>
      <c r="V299" s="1159" t="s">
        <v>4276</v>
      </c>
      <c r="W299" s="1159" t="s">
        <v>2404</v>
      </c>
      <c r="X299" s="1225" t="s">
        <v>2404</v>
      </c>
      <c r="Y299" s="1227">
        <v>9.4660999999999995E-11</v>
      </c>
      <c r="AA299" s="1159" t="s">
        <v>3901</v>
      </c>
      <c r="AB299" s="1159" t="s">
        <v>2643</v>
      </c>
      <c r="AC299" s="1225" t="s">
        <v>325</v>
      </c>
      <c r="AD299" s="1227">
        <v>7.7859E-10</v>
      </c>
    </row>
    <row r="300" spans="2:30" s="1159" customFormat="1">
      <c r="B300" s="1159" t="s">
        <v>4286</v>
      </c>
      <c r="C300" s="1159" t="s">
        <v>2410</v>
      </c>
      <c r="D300" s="1225" t="s">
        <v>2410</v>
      </c>
      <c r="E300" s="1226">
        <v>5020.5</v>
      </c>
      <c r="G300" s="1159" t="s">
        <v>4286</v>
      </c>
      <c r="H300" s="1159" t="s">
        <v>2410</v>
      </c>
      <c r="I300" s="1225" t="s">
        <v>2410</v>
      </c>
      <c r="J300" s="1226">
        <v>824.96</v>
      </c>
      <c r="L300" s="1159" t="s">
        <v>4294</v>
      </c>
      <c r="M300" s="1159" t="s">
        <v>2415</v>
      </c>
      <c r="N300" s="1225" t="s">
        <v>2415</v>
      </c>
      <c r="O300" s="1226">
        <v>396360</v>
      </c>
      <c r="Q300" s="1159" t="s">
        <v>3761</v>
      </c>
      <c r="R300" s="1159" t="s">
        <v>2622</v>
      </c>
      <c r="S300" s="1225" t="s">
        <v>2622</v>
      </c>
      <c r="T300" s="1227">
        <v>5.2854999999999999E-8</v>
      </c>
      <c r="V300" s="1159" t="s">
        <v>4015</v>
      </c>
      <c r="W300" s="1159" t="s">
        <v>2668</v>
      </c>
      <c r="X300" s="1225" t="s">
        <v>4481</v>
      </c>
      <c r="Y300" s="1227">
        <v>6.2010000000000001E-11</v>
      </c>
      <c r="AA300" s="1159" t="s">
        <v>3901</v>
      </c>
      <c r="AB300" s="1159" t="s">
        <v>2647</v>
      </c>
      <c r="AC300" s="1225" t="s">
        <v>325</v>
      </c>
      <c r="AD300" s="1227">
        <v>7.7859E-10</v>
      </c>
    </row>
    <row r="301" spans="2:30" s="1159" customFormat="1">
      <c r="B301" s="1159" t="s">
        <v>4287</v>
      </c>
      <c r="C301" s="1159" t="s">
        <v>2411</v>
      </c>
      <c r="D301" s="1225" t="s">
        <v>2411</v>
      </c>
      <c r="E301" s="1226">
        <v>6557.7</v>
      </c>
      <c r="G301" s="1159" t="s">
        <v>4287</v>
      </c>
      <c r="H301" s="1159" t="s">
        <v>2411</v>
      </c>
      <c r="I301" s="1225" t="s">
        <v>2411</v>
      </c>
      <c r="J301" s="1226">
        <v>14.968</v>
      </c>
      <c r="L301" s="1159" t="s">
        <v>4298</v>
      </c>
      <c r="M301" s="1159" t="s">
        <v>2417</v>
      </c>
      <c r="N301" s="1225" t="s">
        <v>2417</v>
      </c>
      <c r="O301" s="1226">
        <v>125110</v>
      </c>
      <c r="Q301" s="1159" t="s">
        <v>4073</v>
      </c>
      <c r="R301" s="1159" t="s">
        <v>2291</v>
      </c>
      <c r="S301" s="1225" t="s">
        <v>2291</v>
      </c>
      <c r="T301" s="1227">
        <v>5.2562999999999999E-8</v>
      </c>
      <c r="V301" s="1159" t="s">
        <v>3905</v>
      </c>
      <c r="W301" s="1159" t="s">
        <v>2645</v>
      </c>
      <c r="X301" s="1225" t="s">
        <v>4473</v>
      </c>
      <c r="Y301" s="1227">
        <v>5.8714000000000005E-11</v>
      </c>
      <c r="AA301" s="1159" t="s">
        <v>4331</v>
      </c>
      <c r="AB301" s="1159" t="s">
        <v>365</v>
      </c>
      <c r="AC301" s="1225" t="s">
        <v>365</v>
      </c>
      <c r="AD301" s="1227">
        <v>5.5204999999999997E-10</v>
      </c>
    </row>
    <row r="302" spans="2:30" s="1159" customFormat="1">
      <c r="B302" s="1159" t="s">
        <v>4289</v>
      </c>
      <c r="C302" s="1159" t="s">
        <v>2413</v>
      </c>
      <c r="D302" s="1225" t="s">
        <v>2413</v>
      </c>
      <c r="E302" s="1226">
        <v>1490.6</v>
      </c>
      <c r="G302" s="1159" t="s">
        <v>4289</v>
      </c>
      <c r="H302" s="1159" t="s">
        <v>2413</v>
      </c>
      <c r="I302" s="1225" t="s">
        <v>2413</v>
      </c>
      <c r="J302" s="1226">
        <v>4737.3</v>
      </c>
      <c r="L302" s="1159" t="s">
        <v>4299</v>
      </c>
      <c r="M302" s="1159" t="s">
        <v>2744</v>
      </c>
      <c r="N302" s="1225" t="s">
        <v>4494</v>
      </c>
      <c r="O302" s="1226">
        <v>518980</v>
      </c>
      <c r="Q302" s="1159" t="s">
        <v>3794</v>
      </c>
      <c r="R302" s="1159" t="s">
        <v>2134</v>
      </c>
      <c r="S302" s="1225" t="s">
        <v>2134</v>
      </c>
      <c r="T302" s="1227">
        <v>3.8128999999999997E-8</v>
      </c>
      <c r="V302" s="1159" t="s">
        <v>3984</v>
      </c>
      <c r="W302" s="1159" t="s">
        <v>2238</v>
      </c>
      <c r="X302" s="1225" t="s">
        <v>2238</v>
      </c>
      <c r="Y302" s="1227">
        <v>1.3878E-11</v>
      </c>
    </row>
    <row r="303" spans="2:30" s="1159" customFormat="1">
      <c r="B303" s="1159" t="s">
        <v>4293</v>
      </c>
      <c r="C303" s="1159" t="s">
        <v>2414</v>
      </c>
      <c r="D303" s="1225" t="s">
        <v>2414</v>
      </c>
      <c r="E303" s="1226">
        <v>3520.1</v>
      </c>
      <c r="G303" s="1159" t="s">
        <v>4293</v>
      </c>
      <c r="H303" s="1159" t="s">
        <v>2414</v>
      </c>
      <c r="I303" s="1225" t="s">
        <v>2414</v>
      </c>
      <c r="J303" s="1226">
        <v>229.8</v>
      </c>
      <c r="L303" s="1159" t="s">
        <v>4300</v>
      </c>
      <c r="M303" s="1159" t="s">
        <v>2418</v>
      </c>
      <c r="N303" s="1225" t="s">
        <v>2418</v>
      </c>
      <c r="O303" s="1226">
        <v>92865</v>
      </c>
      <c r="Q303" s="1159" t="s">
        <v>4331</v>
      </c>
      <c r="R303" s="1159" t="s">
        <v>365</v>
      </c>
      <c r="S303" s="1225" t="s">
        <v>365</v>
      </c>
      <c r="T303" s="1227">
        <v>4.2880999999999997E-9</v>
      </c>
      <c r="V303" s="1159" t="s">
        <v>4140</v>
      </c>
      <c r="W303" s="1159" t="s">
        <v>2322</v>
      </c>
      <c r="X303" s="1225" t="s">
        <v>2322</v>
      </c>
      <c r="Y303" s="1227">
        <v>7.7750000000000003E-12</v>
      </c>
    </row>
    <row r="304" spans="2:30" s="1159" customFormat="1">
      <c r="B304" s="1159" t="s">
        <v>4294</v>
      </c>
      <c r="C304" s="1159" t="s">
        <v>2415</v>
      </c>
      <c r="D304" s="1225" t="s">
        <v>2415</v>
      </c>
      <c r="E304" s="1226">
        <v>34689</v>
      </c>
      <c r="G304" s="1159" t="s">
        <v>4294</v>
      </c>
      <c r="H304" s="1159" t="s">
        <v>2415</v>
      </c>
      <c r="I304" s="1225" t="s">
        <v>2415</v>
      </c>
      <c r="J304" s="1226">
        <v>16714</v>
      </c>
      <c r="L304" s="1159" t="s">
        <v>4302</v>
      </c>
      <c r="M304" s="1159" t="s">
        <v>2419</v>
      </c>
      <c r="N304" s="1225" t="s">
        <v>2419</v>
      </c>
      <c r="O304" s="1226">
        <v>11308000</v>
      </c>
      <c r="V304" s="1159" t="s">
        <v>4180</v>
      </c>
      <c r="W304" s="1159" t="s">
        <v>2345</v>
      </c>
      <c r="X304" s="1225" t="s">
        <v>2345</v>
      </c>
      <c r="Y304" s="1227">
        <v>7.3655999999999992E-12</v>
      </c>
    </row>
    <row r="305" spans="2:15" s="1159" customFormat="1">
      <c r="B305" s="1159" t="s">
        <v>4298</v>
      </c>
      <c r="C305" s="1159" t="s">
        <v>2417</v>
      </c>
      <c r="D305" s="1225" t="s">
        <v>2417</v>
      </c>
      <c r="E305" s="1226">
        <v>7248</v>
      </c>
      <c r="G305" s="1159" t="s">
        <v>4298</v>
      </c>
      <c r="H305" s="1159" t="s">
        <v>2417</v>
      </c>
      <c r="I305" s="1225" t="s">
        <v>2417</v>
      </c>
      <c r="J305" s="1226">
        <v>3837.8</v>
      </c>
      <c r="L305" s="1159" t="s">
        <v>4303</v>
      </c>
      <c r="M305" s="1159" t="s">
        <v>2420</v>
      </c>
      <c r="N305" s="1225" t="s">
        <v>2420</v>
      </c>
      <c r="O305" s="1226">
        <v>33819</v>
      </c>
    </row>
    <row r="306" spans="2:15" s="1159" customFormat="1">
      <c r="B306" s="1159" t="s">
        <v>4299</v>
      </c>
      <c r="C306" s="1159" t="s">
        <v>2744</v>
      </c>
      <c r="D306" s="1225" t="s">
        <v>4494</v>
      </c>
      <c r="E306" s="1226">
        <v>10354</v>
      </c>
      <c r="G306" s="1159" t="s">
        <v>4299</v>
      </c>
      <c r="H306" s="1159" t="s">
        <v>2744</v>
      </c>
      <c r="I306" s="1225" t="s">
        <v>4494</v>
      </c>
      <c r="J306" s="1226">
        <v>839.15</v>
      </c>
      <c r="L306" s="1159" t="s">
        <v>4304</v>
      </c>
      <c r="M306" s="1159" t="s">
        <v>2421</v>
      </c>
      <c r="N306" s="1225" t="s">
        <v>2421</v>
      </c>
      <c r="O306" s="1226">
        <v>192120</v>
      </c>
    </row>
    <row r="307" spans="2:15" s="1159" customFormat="1">
      <c r="B307" s="1159" t="s">
        <v>4300</v>
      </c>
      <c r="C307" s="1159" t="s">
        <v>2418</v>
      </c>
      <c r="D307" s="1225" t="s">
        <v>2418</v>
      </c>
      <c r="E307" s="1226">
        <v>1964.2</v>
      </c>
      <c r="G307" s="1159" t="s">
        <v>4300</v>
      </c>
      <c r="H307" s="1159" t="s">
        <v>2418</v>
      </c>
      <c r="I307" s="1225" t="s">
        <v>2418</v>
      </c>
      <c r="J307" s="1226">
        <v>1695.6</v>
      </c>
      <c r="L307" s="1159" t="s">
        <v>4305</v>
      </c>
      <c r="M307" s="1159" t="s">
        <v>2422</v>
      </c>
      <c r="N307" s="1225" t="s">
        <v>2422</v>
      </c>
      <c r="O307" s="1226">
        <v>7252.9</v>
      </c>
    </row>
    <row r="308" spans="2:15" s="1159" customFormat="1">
      <c r="B308" s="1159" t="s">
        <v>4302</v>
      </c>
      <c r="C308" s="1159" t="s">
        <v>2419</v>
      </c>
      <c r="D308" s="1225" t="s">
        <v>2419</v>
      </c>
      <c r="E308" s="1226">
        <v>86047</v>
      </c>
      <c r="G308" s="1159" t="s">
        <v>4302</v>
      </c>
      <c r="H308" s="1159" t="s">
        <v>2419</v>
      </c>
      <c r="I308" s="1225" t="s">
        <v>2419</v>
      </c>
      <c r="J308" s="1226">
        <v>4661.8999999999996</v>
      </c>
      <c r="L308" s="1159" t="s">
        <v>4306</v>
      </c>
      <c r="M308" s="1159" t="s">
        <v>2423</v>
      </c>
      <c r="N308" s="1225" t="s">
        <v>2423</v>
      </c>
      <c r="O308" s="1226">
        <v>104660</v>
      </c>
    </row>
    <row r="309" spans="2:15" s="1159" customFormat="1">
      <c r="B309" s="1159" t="s">
        <v>4303</v>
      </c>
      <c r="C309" s="1159" t="s">
        <v>2420</v>
      </c>
      <c r="D309" s="1225" t="s">
        <v>2420</v>
      </c>
      <c r="E309" s="1226">
        <v>1891.9</v>
      </c>
      <c r="G309" s="1159" t="s">
        <v>4303</v>
      </c>
      <c r="H309" s="1159" t="s">
        <v>2420</v>
      </c>
      <c r="I309" s="1225" t="s">
        <v>2420</v>
      </c>
      <c r="J309" s="1226">
        <v>0.42525000000000002</v>
      </c>
      <c r="L309" s="1159" t="s">
        <v>4307</v>
      </c>
      <c r="M309" s="1159" t="s">
        <v>2424</v>
      </c>
      <c r="N309" s="1225" t="s">
        <v>2424</v>
      </c>
      <c r="O309" s="1226">
        <v>6196.9</v>
      </c>
    </row>
    <row r="310" spans="2:15" s="1159" customFormat="1">
      <c r="B310" s="1159" t="s">
        <v>4304</v>
      </c>
      <c r="C310" s="1159" t="s">
        <v>2421</v>
      </c>
      <c r="D310" s="1225" t="s">
        <v>2421</v>
      </c>
      <c r="E310" s="1226">
        <v>14631</v>
      </c>
      <c r="G310" s="1159" t="s">
        <v>4304</v>
      </c>
      <c r="H310" s="1159" t="s">
        <v>2421</v>
      </c>
      <c r="I310" s="1225" t="s">
        <v>2421</v>
      </c>
      <c r="J310" s="1226">
        <v>6067.7</v>
      </c>
      <c r="L310" s="1159" t="s">
        <v>4308</v>
      </c>
      <c r="M310" s="1159" t="s">
        <v>2425</v>
      </c>
      <c r="N310" s="1225" t="s">
        <v>2425</v>
      </c>
      <c r="O310" s="1226">
        <v>941.85</v>
      </c>
    </row>
    <row r="311" spans="2:15" s="1159" customFormat="1">
      <c r="B311" s="1159" t="s">
        <v>4305</v>
      </c>
      <c r="C311" s="1159" t="s">
        <v>2422</v>
      </c>
      <c r="D311" s="1225" t="s">
        <v>2422</v>
      </c>
      <c r="E311" s="1226">
        <v>146.25</v>
      </c>
      <c r="G311" s="1159" t="s">
        <v>4305</v>
      </c>
      <c r="H311" s="1159" t="s">
        <v>2422</v>
      </c>
      <c r="I311" s="1225" t="s">
        <v>2422</v>
      </c>
      <c r="J311" s="1226">
        <v>377.75</v>
      </c>
      <c r="L311" s="1159" t="s">
        <v>4309</v>
      </c>
      <c r="M311" s="1159" t="s">
        <v>2426</v>
      </c>
      <c r="N311" s="1225" t="s">
        <v>2426</v>
      </c>
      <c r="O311" s="1226">
        <v>258340</v>
      </c>
    </row>
    <row r="312" spans="2:15" s="1159" customFormat="1">
      <c r="B312" s="1159" t="s">
        <v>4306</v>
      </c>
      <c r="C312" s="1159" t="s">
        <v>2423</v>
      </c>
      <c r="D312" s="1225" t="s">
        <v>2423</v>
      </c>
      <c r="E312" s="1226">
        <v>2073</v>
      </c>
      <c r="G312" s="1159" t="s">
        <v>4306</v>
      </c>
      <c r="H312" s="1159" t="s">
        <v>2423</v>
      </c>
      <c r="I312" s="1225" t="s">
        <v>2423</v>
      </c>
      <c r="J312" s="1226">
        <v>239.52</v>
      </c>
      <c r="L312" s="1159" t="s">
        <v>4310</v>
      </c>
      <c r="M312" s="1159" t="s">
        <v>2427</v>
      </c>
      <c r="N312" s="1225" t="s">
        <v>2427</v>
      </c>
      <c r="O312" s="1226">
        <v>4422300</v>
      </c>
    </row>
    <row r="313" spans="2:15" s="1159" customFormat="1">
      <c r="B313" s="1159" t="s">
        <v>4307</v>
      </c>
      <c r="C313" s="1159" t="s">
        <v>2424</v>
      </c>
      <c r="D313" s="1225" t="s">
        <v>2424</v>
      </c>
      <c r="E313" s="1226">
        <v>1319.3</v>
      </c>
      <c r="G313" s="1159" t="s">
        <v>4307</v>
      </c>
      <c r="H313" s="1159" t="s">
        <v>2424</v>
      </c>
      <c r="I313" s="1225" t="s">
        <v>2424</v>
      </c>
      <c r="J313" s="1226">
        <v>1709.3</v>
      </c>
      <c r="L313" s="1159" t="s">
        <v>4311</v>
      </c>
      <c r="M313" s="1159" t="s">
        <v>2428</v>
      </c>
      <c r="N313" s="1225" t="s">
        <v>2428</v>
      </c>
      <c r="O313" s="1226">
        <v>12935</v>
      </c>
    </row>
    <row r="314" spans="2:15" s="1159" customFormat="1">
      <c r="B314" s="1159" t="s">
        <v>4308</v>
      </c>
      <c r="C314" s="1159" t="s">
        <v>2425</v>
      </c>
      <c r="D314" s="1225" t="s">
        <v>2425</v>
      </c>
      <c r="E314" s="1226">
        <v>134.41999999999999</v>
      </c>
      <c r="G314" s="1159" t="s">
        <v>4308</v>
      </c>
      <c r="H314" s="1159" t="s">
        <v>2425</v>
      </c>
      <c r="I314" s="1225" t="s">
        <v>2425</v>
      </c>
      <c r="J314" s="1226">
        <v>149.86000000000001</v>
      </c>
      <c r="L314" s="1159" t="s">
        <v>4315</v>
      </c>
      <c r="M314" s="1159" t="s">
        <v>2430</v>
      </c>
      <c r="N314" s="1225" t="s">
        <v>2430</v>
      </c>
      <c r="O314" s="1226">
        <v>17922</v>
      </c>
    </row>
    <row r="315" spans="2:15" s="1159" customFormat="1">
      <c r="B315" s="1159" t="s">
        <v>4309</v>
      </c>
      <c r="C315" s="1159" t="s">
        <v>2426</v>
      </c>
      <c r="D315" s="1225" t="s">
        <v>2426</v>
      </c>
      <c r="E315" s="1226">
        <v>8058.5</v>
      </c>
      <c r="G315" s="1159" t="s">
        <v>4309</v>
      </c>
      <c r="H315" s="1159" t="s">
        <v>2426</v>
      </c>
      <c r="I315" s="1225" t="s">
        <v>2426</v>
      </c>
      <c r="J315" s="1226">
        <v>2187.1</v>
      </c>
      <c r="L315" s="1159" t="s">
        <v>4316</v>
      </c>
      <c r="M315" s="1159" t="s">
        <v>2431</v>
      </c>
      <c r="N315" s="1225" t="s">
        <v>2431</v>
      </c>
      <c r="O315" s="1226">
        <v>299.06</v>
      </c>
    </row>
    <row r="316" spans="2:15" s="1159" customFormat="1">
      <c r="B316" s="1159" t="s">
        <v>4310</v>
      </c>
      <c r="C316" s="1159" t="s">
        <v>2427</v>
      </c>
      <c r="D316" s="1225" t="s">
        <v>2427</v>
      </c>
      <c r="E316" s="1226">
        <v>55429</v>
      </c>
      <c r="G316" s="1159" t="s">
        <v>4310</v>
      </c>
      <c r="H316" s="1159" t="s">
        <v>2427</v>
      </c>
      <c r="I316" s="1225" t="s">
        <v>2427</v>
      </c>
      <c r="J316" s="1226">
        <v>1020.8</v>
      </c>
      <c r="L316" s="1159" t="s">
        <v>4317</v>
      </c>
      <c r="M316" s="1159" t="s">
        <v>2432</v>
      </c>
      <c r="N316" s="1225" t="s">
        <v>4495</v>
      </c>
      <c r="O316" s="1226">
        <v>11854</v>
      </c>
    </row>
    <row r="317" spans="2:15" s="1159" customFormat="1">
      <c r="B317" s="1159" t="s">
        <v>4311</v>
      </c>
      <c r="C317" s="1159" t="s">
        <v>2428</v>
      </c>
      <c r="D317" s="1225" t="s">
        <v>2428</v>
      </c>
      <c r="E317" s="1226">
        <v>647.21</v>
      </c>
      <c r="G317" s="1159" t="s">
        <v>4311</v>
      </c>
      <c r="H317" s="1159" t="s">
        <v>2428</v>
      </c>
      <c r="I317" s="1225" t="s">
        <v>2428</v>
      </c>
      <c r="J317" s="1226">
        <v>6722.1</v>
      </c>
      <c r="L317" s="1159" t="s">
        <v>4318</v>
      </c>
      <c r="M317" s="1159" t="s">
        <v>2433</v>
      </c>
      <c r="N317" s="1225" t="s">
        <v>2433</v>
      </c>
      <c r="O317" s="1226">
        <v>333470</v>
      </c>
    </row>
    <row r="318" spans="2:15" s="1159" customFormat="1">
      <c r="B318" s="1159" t="s">
        <v>4315</v>
      </c>
      <c r="C318" s="1159" t="s">
        <v>2430</v>
      </c>
      <c r="D318" s="1225" t="s">
        <v>2430</v>
      </c>
      <c r="E318" s="1226">
        <v>366.72</v>
      </c>
      <c r="G318" s="1159" t="s">
        <v>4315</v>
      </c>
      <c r="H318" s="1159" t="s">
        <v>2430</v>
      </c>
      <c r="I318" s="1225" t="s">
        <v>2430</v>
      </c>
      <c r="J318" s="1226">
        <v>26.856999999999999</v>
      </c>
      <c r="L318" s="1159" t="s">
        <v>4319</v>
      </c>
      <c r="M318" s="1159" t="s">
        <v>2746</v>
      </c>
      <c r="N318" s="1225" t="s">
        <v>4470</v>
      </c>
      <c r="O318" s="1226">
        <v>3104.6</v>
      </c>
    </row>
    <row r="319" spans="2:15" s="1159" customFormat="1">
      <c r="B319" s="1159" t="s">
        <v>4316</v>
      </c>
      <c r="C319" s="1159" t="s">
        <v>2431</v>
      </c>
      <c r="D319" s="1225" t="s">
        <v>2431</v>
      </c>
      <c r="E319" s="1226">
        <v>2.2214</v>
      </c>
      <c r="G319" s="1159" t="s">
        <v>4316</v>
      </c>
      <c r="H319" s="1159" t="s">
        <v>2431</v>
      </c>
      <c r="I319" s="1225" t="s">
        <v>2431</v>
      </c>
      <c r="J319" s="1226">
        <v>7.6245000000000003</v>
      </c>
      <c r="L319" s="1159" t="s">
        <v>4320</v>
      </c>
      <c r="M319" s="1159" t="s">
        <v>2845</v>
      </c>
      <c r="N319" s="1225" t="s">
        <v>4496</v>
      </c>
      <c r="O319" s="1226">
        <v>2844.6</v>
      </c>
    </row>
    <row r="320" spans="2:15" s="1159" customFormat="1">
      <c r="B320" s="1159" t="s">
        <v>4317</v>
      </c>
      <c r="C320" s="1159" t="s">
        <v>2432</v>
      </c>
      <c r="D320" s="1225" t="s">
        <v>4495</v>
      </c>
      <c r="E320" s="1226">
        <v>99.578999999999994</v>
      </c>
      <c r="G320" s="1159" t="s">
        <v>4317</v>
      </c>
      <c r="H320" s="1159" t="s">
        <v>2432</v>
      </c>
      <c r="I320" s="1225" t="s">
        <v>4495</v>
      </c>
      <c r="J320" s="1226">
        <v>887.12</v>
      </c>
      <c r="L320" s="1159" t="s">
        <v>4321</v>
      </c>
      <c r="M320" s="1159" t="s">
        <v>2846</v>
      </c>
      <c r="N320" s="1225" t="s">
        <v>4497</v>
      </c>
      <c r="O320" s="1226">
        <v>743.52</v>
      </c>
    </row>
    <row r="321" spans="2:15" s="1159" customFormat="1">
      <c r="B321" s="1159" t="s">
        <v>4318</v>
      </c>
      <c r="C321" s="1159" t="s">
        <v>2433</v>
      </c>
      <c r="D321" s="1225" t="s">
        <v>2433</v>
      </c>
      <c r="E321" s="1226">
        <v>37102</v>
      </c>
      <c r="G321" s="1159" t="s">
        <v>4318</v>
      </c>
      <c r="H321" s="1159" t="s">
        <v>2433</v>
      </c>
      <c r="I321" s="1225" t="s">
        <v>2433</v>
      </c>
      <c r="J321" s="1226">
        <v>64367</v>
      </c>
      <c r="L321" s="1159" t="s">
        <v>4326</v>
      </c>
      <c r="M321" s="1159" t="s">
        <v>2749</v>
      </c>
      <c r="N321" s="1225" t="s">
        <v>2749</v>
      </c>
      <c r="O321" s="1226">
        <v>702740</v>
      </c>
    </row>
    <row r="322" spans="2:15" s="1159" customFormat="1">
      <c r="B322" s="1159" t="s">
        <v>4319</v>
      </c>
      <c r="C322" s="1159" t="s">
        <v>2746</v>
      </c>
      <c r="D322" s="1225" t="s">
        <v>4470</v>
      </c>
      <c r="E322" s="1226">
        <v>473.83</v>
      </c>
      <c r="G322" s="1159" t="s">
        <v>4319</v>
      </c>
      <c r="H322" s="1159" t="s">
        <v>2746</v>
      </c>
      <c r="I322" s="1225" t="s">
        <v>4470</v>
      </c>
      <c r="J322" s="1226">
        <v>522.07000000000005</v>
      </c>
      <c r="L322" s="1159" t="s">
        <v>4327</v>
      </c>
      <c r="M322" s="1159" t="s">
        <v>2750</v>
      </c>
      <c r="N322" s="1225" t="s">
        <v>2750</v>
      </c>
      <c r="O322" s="1226">
        <v>12553</v>
      </c>
    </row>
    <row r="323" spans="2:15" s="1159" customFormat="1">
      <c r="B323" s="1159" t="s">
        <v>4320</v>
      </c>
      <c r="C323" s="1159" t="s">
        <v>2845</v>
      </c>
      <c r="D323" s="1225" t="s">
        <v>4496</v>
      </c>
      <c r="E323" s="1226">
        <v>197.68</v>
      </c>
      <c r="G323" s="1159" t="s">
        <v>4320</v>
      </c>
      <c r="H323" s="1159" t="s">
        <v>2845</v>
      </c>
      <c r="I323" s="1225" t="s">
        <v>4496</v>
      </c>
      <c r="J323" s="1226">
        <v>26.742999999999999</v>
      </c>
      <c r="L323" s="1159" t="s">
        <v>4329</v>
      </c>
      <c r="M323" s="1159" t="s">
        <v>2752</v>
      </c>
      <c r="N323" s="1225" t="s">
        <v>2752</v>
      </c>
      <c r="O323" s="1226">
        <v>16360</v>
      </c>
    </row>
    <row r="324" spans="2:15" s="1159" customFormat="1">
      <c r="B324" s="1159" t="s">
        <v>4321</v>
      </c>
      <c r="C324" s="1159" t="s">
        <v>2846</v>
      </c>
      <c r="D324" s="1225" t="s">
        <v>4497</v>
      </c>
      <c r="E324" s="1226">
        <v>52.579000000000001</v>
      </c>
      <c r="G324" s="1159" t="s">
        <v>4321</v>
      </c>
      <c r="H324" s="1159" t="s">
        <v>2846</v>
      </c>
      <c r="I324" s="1225" t="s">
        <v>4497</v>
      </c>
      <c r="J324" s="1226">
        <v>7.633</v>
      </c>
      <c r="L324" s="1159" t="s">
        <v>4330</v>
      </c>
      <c r="M324" s="1159" t="s">
        <v>2435</v>
      </c>
      <c r="N324" s="1225" t="s">
        <v>2435</v>
      </c>
      <c r="O324" s="1226">
        <v>2267900</v>
      </c>
    </row>
    <row r="325" spans="2:15" s="1159" customFormat="1">
      <c r="B325" s="1159" t="s">
        <v>4326</v>
      </c>
      <c r="C325" s="1159" t="s">
        <v>2749</v>
      </c>
      <c r="D325" s="1225" t="s">
        <v>2749</v>
      </c>
      <c r="E325" s="1226">
        <v>15246</v>
      </c>
      <c r="G325" s="1159" t="s">
        <v>4326</v>
      </c>
      <c r="H325" s="1159" t="s">
        <v>2749</v>
      </c>
      <c r="I325" s="1225" t="s">
        <v>2749</v>
      </c>
      <c r="J325" s="1226">
        <v>3038.9</v>
      </c>
      <c r="L325" s="1159" t="s">
        <v>3904</v>
      </c>
      <c r="M325" s="1159" t="s">
        <v>2644</v>
      </c>
      <c r="N325" s="1225" t="s">
        <v>4472</v>
      </c>
      <c r="O325" s="1226">
        <v>2046.1</v>
      </c>
    </row>
    <row r="326" spans="2:15" s="1159" customFormat="1">
      <c r="B326" s="1159" t="s">
        <v>4327</v>
      </c>
      <c r="C326" s="1159" t="s">
        <v>2750</v>
      </c>
      <c r="D326" s="1225" t="s">
        <v>2750</v>
      </c>
      <c r="E326" s="1226">
        <v>3033.6</v>
      </c>
      <c r="G326" s="1159" t="s">
        <v>4327</v>
      </c>
      <c r="H326" s="1159" t="s">
        <v>2750</v>
      </c>
      <c r="I326" s="1225" t="s">
        <v>2750</v>
      </c>
      <c r="J326" s="1226">
        <v>5831.4</v>
      </c>
      <c r="L326" s="1159" t="s">
        <v>3905</v>
      </c>
      <c r="M326" s="1159" t="s">
        <v>2645</v>
      </c>
      <c r="N326" s="1225" t="s">
        <v>4473</v>
      </c>
      <c r="O326" s="1226">
        <v>2046.1</v>
      </c>
    </row>
    <row r="327" spans="2:15" s="1159" customFormat="1">
      <c r="B327" s="1159" t="s">
        <v>4329</v>
      </c>
      <c r="C327" s="1159" t="s">
        <v>2752</v>
      </c>
      <c r="D327" s="1225" t="s">
        <v>2752</v>
      </c>
      <c r="E327" s="1226">
        <v>905.26</v>
      </c>
      <c r="G327" s="1159" t="s">
        <v>4329</v>
      </c>
      <c r="H327" s="1159" t="s">
        <v>2752</v>
      </c>
      <c r="I327" s="1225" t="s">
        <v>2752</v>
      </c>
      <c r="J327" s="1226">
        <v>9943</v>
      </c>
      <c r="L327" s="1159" t="s">
        <v>4335</v>
      </c>
      <c r="M327" s="1159" t="s">
        <v>2436</v>
      </c>
      <c r="N327" s="1225" t="s">
        <v>2436</v>
      </c>
      <c r="O327" s="1226">
        <v>83004</v>
      </c>
    </row>
    <row r="328" spans="2:15" s="1159" customFormat="1">
      <c r="B328" s="1159" t="s">
        <v>4330</v>
      </c>
      <c r="C328" s="1159" t="s">
        <v>2435</v>
      </c>
      <c r="D328" s="1225" t="s">
        <v>2435</v>
      </c>
      <c r="E328" s="1226">
        <v>8802.2999999999993</v>
      </c>
      <c r="G328" s="1159" t="s">
        <v>4330</v>
      </c>
      <c r="H328" s="1159" t="s">
        <v>2435</v>
      </c>
      <c r="I328" s="1225" t="s">
        <v>2435</v>
      </c>
      <c r="J328" s="1226">
        <v>15325</v>
      </c>
      <c r="L328" s="1159" t="s">
        <v>4336</v>
      </c>
      <c r="M328" s="1159" t="s">
        <v>2437</v>
      </c>
      <c r="N328" s="1225" t="s">
        <v>2437</v>
      </c>
      <c r="O328" s="1226">
        <v>65817000</v>
      </c>
    </row>
    <row r="329" spans="2:15" s="1159" customFormat="1">
      <c r="B329" s="1159" t="s">
        <v>4335</v>
      </c>
      <c r="C329" s="1159" t="s">
        <v>2436</v>
      </c>
      <c r="D329" s="1225" t="s">
        <v>2436</v>
      </c>
      <c r="E329" s="1226">
        <v>17220</v>
      </c>
      <c r="G329" s="1159" t="s">
        <v>3905</v>
      </c>
      <c r="H329" s="1159" t="s">
        <v>2645</v>
      </c>
      <c r="I329" s="1225" t="s">
        <v>4473</v>
      </c>
      <c r="J329" s="1226">
        <v>11.148</v>
      </c>
      <c r="L329" s="1159" t="s">
        <v>4337</v>
      </c>
      <c r="M329" s="1159" t="s">
        <v>1389</v>
      </c>
      <c r="N329" s="1225" t="s">
        <v>4488</v>
      </c>
      <c r="O329" s="1226">
        <v>6398.6</v>
      </c>
    </row>
    <row r="330" spans="2:15" s="1159" customFormat="1">
      <c r="B330" s="1159" t="s">
        <v>4336</v>
      </c>
      <c r="C330" s="1159" t="s">
        <v>2437</v>
      </c>
      <c r="D330" s="1225" t="s">
        <v>2437</v>
      </c>
      <c r="E330" s="1226">
        <v>946390</v>
      </c>
      <c r="G330" s="1159" t="s">
        <v>4335</v>
      </c>
      <c r="H330" s="1159" t="s">
        <v>2436</v>
      </c>
      <c r="I330" s="1225" t="s">
        <v>2436</v>
      </c>
      <c r="J330" s="1226">
        <v>30740</v>
      </c>
      <c r="L330" s="1159" t="s">
        <v>4338</v>
      </c>
      <c r="M330" s="1159" t="s">
        <v>2438</v>
      </c>
      <c r="N330" s="1225" t="s">
        <v>2438</v>
      </c>
      <c r="O330" s="1226">
        <v>150700</v>
      </c>
    </row>
    <row r="331" spans="2:15" s="1159" customFormat="1">
      <c r="B331" s="1159" t="s">
        <v>4337</v>
      </c>
      <c r="C331" s="1159" t="s">
        <v>1389</v>
      </c>
      <c r="D331" s="1225" t="s">
        <v>4488</v>
      </c>
      <c r="E331" s="1226">
        <v>2713.4</v>
      </c>
      <c r="G331" s="1159" t="s">
        <v>4336</v>
      </c>
      <c r="H331" s="1159" t="s">
        <v>2437</v>
      </c>
      <c r="I331" s="1225" t="s">
        <v>2437</v>
      </c>
      <c r="J331" s="1226">
        <v>106520</v>
      </c>
      <c r="L331" s="1159" t="s">
        <v>4339</v>
      </c>
      <c r="M331" s="1159" t="s">
        <v>2439</v>
      </c>
      <c r="N331" s="1225" t="s">
        <v>2439</v>
      </c>
      <c r="O331" s="1226">
        <v>305200</v>
      </c>
    </row>
    <row r="332" spans="2:15" s="1159" customFormat="1">
      <c r="B332" s="1159" t="s">
        <v>4338</v>
      </c>
      <c r="C332" s="1159" t="s">
        <v>2438</v>
      </c>
      <c r="D332" s="1225" t="s">
        <v>2438</v>
      </c>
      <c r="E332" s="1226">
        <v>7794.3</v>
      </c>
      <c r="G332" s="1159" t="s">
        <v>4337</v>
      </c>
      <c r="H332" s="1159" t="s">
        <v>1389</v>
      </c>
      <c r="I332" s="1225" t="s">
        <v>4488</v>
      </c>
      <c r="J332" s="1226">
        <v>3345.4</v>
      </c>
      <c r="L332" s="1159" t="s">
        <v>4340</v>
      </c>
      <c r="M332" s="1159" t="s">
        <v>2753</v>
      </c>
      <c r="N332" s="1225" t="s">
        <v>2753</v>
      </c>
      <c r="O332" s="1226">
        <v>1740400</v>
      </c>
    </row>
    <row r="333" spans="2:15" s="1159" customFormat="1">
      <c r="B333" s="1159" t="s">
        <v>4339</v>
      </c>
      <c r="C333" s="1159" t="s">
        <v>2439</v>
      </c>
      <c r="D333" s="1225" t="s">
        <v>2439</v>
      </c>
      <c r="E333" s="1226">
        <v>12010</v>
      </c>
      <c r="G333" s="1159" t="s">
        <v>4338</v>
      </c>
      <c r="H333" s="1159" t="s">
        <v>2438</v>
      </c>
      <c r="I333" s="1225" t="s">
        <v>2438</v>
      </c>
      <c r="J333" s="1226">
        <v>2347.5</v>
      </c>
      <c r="L333" s="1159" t="s">
        <v>4342</v>
      </c>
      <c r="M333" s="1159" t="s">
        <v>2440</v>
      </c>
      <c r="N333" s="1225" t="s">
        <v>2440</v>
      </c>
      <c r="O333" s="1226">
        <v>21179</v>
      </c>
    </row>
    <row r="334" spans="2:15" s="1159" customFormat="1">
      <c r="B334" s="1159" t="s">
        <v>4340</v>
      </c>
      <c r="C334" s="1159" t="s">
        <v>2753</v>
      </c>
      <c r="D334" s="1225" t="s">
        <v>2753</v>
      </c>
      <c r="E334" s="1226">
        <v>44541</v>
      </c>
      <c r="G334" s="1159" t="s">
        <v>4339</v>
      </c>
      <c r="H334" s="1159" t="s">
        <v>2439</v>
      </c>
      <c r="I334" s="1225" t="s">
        <v>2439</v>
      </c>
      <c r="J334" s="1226">
        <v>19787</v>
      </c>
      <c r="L334" s="1159" t="s">
        <v>4343</v>
      </c>
      <c r="M334" s="1159" t="s">
        <v>2441</v>
      </c>
      <c r="N334" s="1225" t="s">
        <v>2441</v>
      </c>
      <c r="O334" s="1226">
        <v>26919000</v>
      </c>
    </row>
    <row r="335" spans="2:15" s="1159" customFormat="1">
      <c r="B335" s="1159" t="s">
        <v>4342</v>
      </c>
      <c r="C335" s="1159" t="s">
        <v>2440</v>
      </c>
      <c r="D335" s="1225" t="s">
        <v>2440</v>
      </c>
      <c r="E335" s="1226">
        <v>9634.2999999999993</v>
      </c>
      <c r="G335" s="1159" t="s">
        <v>4340</v>
      </c>
      <c r="H335" s="1159" t="s">
        <v>2753</v>
      </c>
      <c r="I335" s="1225" t="s">
        <v>2753</v>
      </c>
      <c r="J335" s="1226">
        <v>18620</v>
      </c>
      <c r="L335" s="1159" t="s">
        <v>4344</v>
      </c>
      <c r="M335" s="1159" t="s">
        <v>2442</v>
      </c>
      <c r="N335" s="1225" t="s">
        <v>2442</v>
      </c>
      <c r="O335" s="1226">
        <v>58299000</v>
      </c>
    </row>
    <row r="336" spans="2:15" s="1159" customFormat="1">
      <c r="B336" s="1159" t="s">
        <v>4343</v>
      </c>
      <c r="C336" s="1159" t="s">
        <v>2441</v>
      </c>
      <c r="D336" s="1225" t="s">
        <v>2441</v>
      </c>
      <c r="E336" s="1226">
        <v>2920300</v>
      </c>
      <c r="G336" s="1159" t="s">
        <v>4342</v>
      </c>
      <c r="H336" s="1159" t="s">
        <v>2440</v>
      </c>
      <c r="I336" s="1225" t="s">
        <v>2440</v>
      </c>
      <c r="J336" s="1226">
        <v>15647</v>
      </c>
      <c r="L336" s="1159" t="s">
        <v>4345</v>
      </c>
      <c r="M336" s="1159" t="s">
        <v>2443</v>
      </c>
      <c r="N336" s="1225" t="s">
        <v>2443</v>
      </c>
      <c r="O336" s="1226">
        <v>273990</v>
      </c>
    </row>
    <row r="337" spans="2:15" s="1159" customFormat="1">
      <c r="B337" s="1159" t="s">
        <v>4344</v>
      </c>
      <c r="C337" s="1159" t="s">
        <v>2442</v>
      </c>
      <c r="D337" s="1225" t="s">
        <v>2442</v>
      </c>
      <c r="E337" s="1226">
        <v>80761</v>
      </c>
      <c r="G337" s="1159" t="s">
        <v>4343</v>
      </c>
      <c r="H337" s="1159" t="s">
        <v>2441</v>
      </c>
      <c r="I337" s="1225" t="s">
        <v>2441</v>
      </c>
      <c r="J337" s="1226">
        <v>2288900</v>
      </c>
      <c r="L337" s="1159" t="s">
        <v>4346</v>
      </c>
      <c r="M337" s="1159" t="s">
        <v>2444</v>
      </c>
      <c r="N337" s="1225" t="s">
        <v>2444</v>
      </c>
      <c r="O337" s="1226">
        <v>1706.9</v>
      </c>
    </row>
    <row r="338" spans="2:15" s="1159" customFormat="1">
      <c r="B338" s="1159" t="s">
        <v>4345</v>
      </c>
      <c r="C338" s="1159" t="s">
        <v>2443</v>
      </c>
      <c r="D338" s="1225" t="s">
        <v>2443</v>
      </c>
      <c r="E338" s="1226">
        <v>3927.7</v>
      </c>
      <c r="G338" s="1159" t="s">
        <v>4344</v>
      </c>
      <c r="H338" s="1159" t="s">
        <v>2442</v>
      </c>
      <c r="I338" s="1225" t="s">
        <v>2442</v>
      </c>
      <c r="J338" s="1226">
        <v>65748</v>
      </c>
      <c r="L338" s="1159" t="s">
        <v>4347</v>
      </c>
      <c r="M338" s="1159" t="s">
        <v>2445</v>
      </c>
      <c r="N338" s="1225" t="s">
        <v>2445</v>
      </c>
      <c r="O338" s="1226">
        <v>19643</v>
      </c>
    </row>
    <row r="339" spans="2:15" s="1159" customFormat="1">
      <c r="B339" s="1159" t="s">
        <v>4346</v>
      </c>
      <c r="C339" s="1159" t="s">
        <v>2444</v>
      </c>
      <c r="D339" s="1225" t="s">
        <v>2444</v>
      </c>
      <c r="E339" s="1226">
        <v>48.426000000000002</v>
      </c>
      <c r="G339" s="1159" t="s">
        <v>4345</v>
      </c>
      <c r="H339" s="1159" t="s">
        <v>2443</v>
      </c>
      <c r="I339" s="1225" t="s">
        <v>2443</v>
      </c>
      <c r="J339" s="1226">
        <v>4.2191000000000001</v>
      </c>
      <c r="L339" s="1159" t="s">
        <v>4348</v>
      </c>
      <c r="M339" s="1159" t="s">
        <v>2446</v>
      </c>
      <c r="N339" s="1225" t="s">
        <v>2446</v>
      </c>
      <c r="O339" s="1226">
        <v>66067000</v>
      </c>
    </row>
    <row r="340" spans="2:15" s="1159" customFormat="1">
      <c r="B340" s="1159" t="s">
        <v>4347</v>
      </c>
      <c r="C340" s="1159" t="s">
        <v>2445</v>
      </c>
      <c r="D340" s="1225" t="s">
        <v>2445</v>
      </c>
      <c r="E340" s="1226">
        <v>5337</v>
      </c>
      <c r="G340" s="1159" t="s">
        <v>4346</v>
      </c>
      <c r="H340" s="1159" t="s">
        <v>2444</v>
      </c>
      <c r="I340" s="1225" t="s">
        <v>2444</v>
      </c>
      <c r="J340" s="1226">
        <v>111.37</v>
      </c>
      <c r="L340" s="1159" t="s">
        <v>4349</v>
      </c>
      <c r="M340" s="1159" t="s">
        <v>2447</v>
      </c>
      <c r="N340" s="1225" t="s">
        <v>2447</v>
      </c>
      <c r="O340" s="1226">
        <v>4998.2</v>
      </c>
    </row>
    <row r="341" spans="2:15" s="1159" customFormat="1">
      <c r="B341" s="1159" t="s">
        <v>4348</v>
      </c>
      <c r="C341" s="1159" t="s">
        <v>2446</v>
      </c>
      <c r="D341" s="1225" t="s">
        <v>2446</v>
      </c>
      <c r="E341" s="1226">
        <v>84499</v>
      </c>
      <c r="G341" s="1159" t="s">
        <v>4347</v>
      </c>
      <c r="H341" s="1159" t="s">
        <v>2445</v>
      </c>
      <c r="I341" s="1225" t="s">
        <v>2445</v>
      </c>
      <c r="J341" s="1226">
        <v>10489</v>
      </c>
      <c r="L341" s="1159" t="s">
        <v>4350</v>
      </c>
      <c r="M341" s="1159" t="s">
        <v>2448</v>
      </c>
      <c r="N341" s="1225" t="s">
        <v>2448</v>
      </c>
      <c r="O341" s="1226">
        <v>528320</v>
      </c>
    </row>
    <row r="342" spans="2:15" s="1159" customFormat="1">
      <c r="B342" s="1159" t="s">
        <v>4349</v>
      </c>
      <c r="C342" s="1159" t="s">
        <v>2447</v>
      </c>
      <c r="D342" s="1225" t="s">
        <v>2447</v>
      </c>
      <c r="E342" s="1226">
        <v>552.99</v>
      </c>
      <c r="G342" s="1159" t="s">
        <v>4348</v>
      </c>
      <c r="H342" s="1159" t="s">
        <v>2446</v>
      </c>
      <c r="I342" s="1225" t="s">
        <v>2446</v>
      </c>
      <c r="J342" s="1226">
        <v>402770</v>
      </c>
      <c r="L342" s="1159" t="s">
        <v>4351</v>
      </c>
      <c r="M342" s="1159" t="s">
        <v>2449</v>
      </c>
      <c r="N342" s="1225" t="s">
        <v>2449</v>
      </c>
      <c r="O342" s="1226">
        <v>107310</v>
      </c>
    </row>
    <row r="343" spans="2:15" s="1159" customFormat="1">
      <c r="B343" s="1159" t="s">
        <v>4350</v>
      </c>
      <c r="C343" s="1159" t="s">
        <v>2448</v>
      </c>
      <c r="D343" s="1225" t="s">
        <v>2448</v>
      </c>
      <c r="E343" s="1226">
        <v>50255</v>
      </c>
      <c r="G343" s="1159" t="s">
        <v>4349</v>
      </c>
      <c r="H343" s="1159" t="s">
        <v>2447</v>
      </c>
      <c r="I343" s="1225" t="s">
        <v>2447</v>
      </c>
      <c r="J343" s="1226">
        <v>932.14</v>
      </c>
      <c r="L343" s="1159" t="s">
        <v>4358</v>
      </c>
      <c r="M343" s="1159" t="s">
        <v>2756</v>
      </c>
      <c r="N343" s="1225" t="s">
        <v>4461</v>
      </c>
      <c r="O343" s="1226">
        <v>89415</v>
      </c>
    </row>
    <row r="344" spans="2:15" s="1159" customFormat="1">
      <c r="B344" s="1159" t="s">
        <v>4351</v>
      </c>
      <c r="C344" s="1159" t="s">
        <v>2449</v>
      </c>
      <c r="D344" s="1225" t="s">
        <v>2449</v>
      </c>
      <c r="E344" s="1226">
        <v>6147.6</v>
      </c>
      <c r="G344" s="1159" t="s">
        <v>4350</v>
      </c>
      <c r="H344" s="1159" t="s">
        <v>2448</v>
      </c>
      <c r="I344" s="1225" t="s">
        <v>2448</v>
      </c>
      <c r="J344" s="1226">
        <v>82039</v>
      </c>
      <c r="L344" s="1159" t="s">
        <v>4360</v>
      </c>
      <c r="M344" s="1159" t="s">
        <v>2451</v>
      </c>
      <c r="N344" s="1225" t="s">
        <v>2451</v>
      </c>
      <c r="O344" s="1226">
        <v>91721</v>
      </c>
    </row>
    <row r="345" spans="2:15" s="1159" customFormat="1">
      <c r="B345" s="1159" t="s">
        <v>4358</v>
      </c>
      <c r="C345" s="1159" t="s">
        <v>2756</v>
      </c>
      <c r="D345" s="1225" t="s">
        <v>4461</v>
      </c>
      <c r="E345" s="1226">
        <v>3915</v>
      </c>
      <c r="G345" s="1159" t="s">
        <v>4351</v>
      </c>
      <c r="H345" s="1159" t="s">
        <v>2449</v>
      </c>
      <c r="I345" s="1225" t="s">
        <v>2449</v>
      </c>
      <c r="J345" s="1226">
        <v>4029</v>
      </c>
      <c r="L345" s="1159" t="s">
        <v>4362</v>
      </c>
      <c r="M345" s="1159" t="s">
        <v>2453</v>
      </c>
      <c r="N345" s="1225" t="s">
        <v>2453</v>
      </c>
      <c r="O345" s="1226">
        <v>46196</v>
      </c>
    </row>
    <row r="346" spans="2:15" s="1159" customFormat="1">
      <c r="B346" s="1159" t="s">
        <v>4360</v>
      </c>
      <c r="C346" s="1159" t="s">
        <v>2451</v>
      </c>
      <c r="D346" s="1225" t="s">
        <v>2451</v>
      </c>
      <c r="E346" s="1226">
        <v>6627.6</v>
      </c>
      <c r="G346" s="1159" t="s">
        <v>4358</v>
      </c>
      <c r="H346" s="1159" t="s">
        <v>2756</v>
      </c>
      <c r="I346" s="1225" t="s">
        <v>4461</v>
      </c>
      <c r="J346" s="1226">
        <v>218.61</v>
      </c>
      <c r="L346" s="1159" t="s">
        <v>4364</v>
      </c>
      <c r="M346" s="1159" t="s">
        <v>2759</v>
      </c>
      <c r="N346" s="1225" t="s">
        <v>2759</v>
      </c>
      <c r="O346" s="1226">
        <v>213220</v>
      </c>
    </row>
    <row r="347" spans="2:15" s="1159" customFormat="1">
      <c r="B347" s="1159" t="s">
        <v>4362</v>
      </c>
      <c r="C347" s="1159" t="s">
        <v>2453</v>
      </c>
      <c r="D347" s="1225" t="s">
        <v>2453</v>
      </c>
      <c r="E347" s="1226">
        <v>1238</v>
      </c>
      <c r="G347" s="1159" t="s">
        <v>4360</v>
      </c>
      <c r="H347" s="1159" t="s">
        <v>2451</v>
      </c>
      <c r="I347" s="1225" t="s">
        <v>2451</v>
      </c>
      <c r="J347" s="1226">
        <v>816.67</v>
      </c>
      <c r="L347" s="1159" t="s">
        <v>4365</v>
      </c>
      <c r="M347" s="1159" t="s">
        <v>2454</v>
      </c>
      <c r="N347" s="1225" t="s">
        <v>2454</v>
      </c>
      <c r="O347" s="1226">
        <v>67156</v>
      </c>
    </row>
    <row r="348" spans="2:15" s="1159" customFormat="1">
      <c r="B348" s="1159" t="s">
        <v>4364</v>
      </c>
      <c r="C348" s="1159" t="s">
        <v>2759</v>
      </c>
      <c r="D348" s="1225" t="s">
        <v>2759</v>
      </c>
      <c r="E348" s="1226">
        <v>5387.7</v>
      </c>
      <c r="G348" s="1159" t="s">
        <v>4362</v>
      </c>
      <c r="H348" s="1159" t="s">
        <v>2453</v>
      </c>
      <c r="I348" s="1225" t="s">
        <v>2453</v>
      </c>
      <c r="J348" s="1226">
        <v>1052.8</v>
      </c>
      <c r="L348" s="1159" t="s">
        <v>4366</v>
      </c>
      <c r="M348" s="1159" t="s">
        <v>2760</v>
      </c>
      <c r="N348" s="1225" t="s">
        <v>2760</v>
      </c>
      <c r="O348" s="1226">
        <v>68070</v>
      </c>
    </row>
    <row r="349" spans="2:15" s="1159" customFormat="1">
      <c r="B349" s="1159" t="s">
        <v>4365</v>
      </c>
      <c r="C349" s="1159" t="s">
        <v>2454</v>
      </c>
      <c r="D349" s="1225" t="s">
        <v>2454</v>
      </c>
      <c r="E349" s="1226">
        <v>6825.6</v>
      </c>
      <c r="G349" s="1159" t="s">
        <v>4364</v>
      </c>
      <c r="H349" s="1159" t="s">
        <v>2759</v>
      </c>
      <c r="I349" s="1225" t="s">
        <v>2759</v>
      </c>
      <c r="J349" s="1226">
        <v>18927</v>
      </c>
      <c r="L349" s="1159" t="s">
        <v>4367</v>
      </c>
      <c r="M349" s="1159" t="s">
        <v>2455</v>
      </c>
      <c r="N349" s="1225" t="s">
        <v>2455</v>
      </c>
      <c r="O349" s="1226">
        <v>296330</v>
      </c>
    </row>
    <row r="350" spans="2:15" s="1159" customFormat="1">
      <c r="B350" s="1159" t="s">
        <v>4366</v>
      </c>
      <c r="C350" s="1159" t="s">
        <v>2760</v>
      </c>
      <c r="D350" s="1225" t="s">
        <v>2760</v>
      </c>
      <c r="E350" s="1226">
        <v>34295</v>
      </c>
      <c r="G350" s="1159" t="s">
        <v>4365</v>
      </c>
      <c r="H350" s="1159" t="s">
        <v>2454</v>
      </c>
      <c r="I350" s="1225" t="s">
        <v>2454</v>
      </c>
      <c r="J350" s="1226">
        <v>18694</v>
      </c>
      <c r="L350" s="1159" t="s">
        <v>4368</v>
      </c>
      <c r="M350" s="1159" t="s">
        <v>2456</v>
      </c>
      <c r="N350" s="1225" t="s">
        <v>2456</v>
      </c>
      <c r="O350" s="1226">
        <v>9274.4</v>
      </c>
    </row>
    <row r="351" spans="2:15" s="1159" customFormat="1">
      <c r="B351" s="1159" t="s">
        <v>4367</v>
      </c>
      <c r="C351" s="1159" t="s">
        <v>2455</v>
      </c>
      <c r="D351" s="1225" t="s">
        <v>2455</v>
      </c>
      <c r="E351" s="1226">
        <v>7762.7</v>
      </c>
      <c r="G351" s="1159" t="s">
        <v>4366</v>
      </c>
      <c r="H351" s="1159" t="s">
        <v>2760</v>
      </c>
      <c r="I351" s="1225" t="s">
        <v>2760</v>
      </c>
      <c r="J351" s="1226">
        <v>43587</v>
      </c>
      <c r="L351" s="1159" t="s">
        <v>4369</v>
      </c>
      <c r="M351" s="1159" t="s">
        <v>2457</v>
      </c>
      <c r="N351" s="1225" t="s">
        <v>2457</v>
      </c>
      <c r="O351" s="1226">
        <v>12129</v>
      </c>
    </row>
    <row r="352" spans="2:15" s="1159" customFormat="1">
      <c r="B352" s="1159" t="s">
        <v>4368</v>
      </c>
      <c r="C352" s="1159" t="s">
        <v>2456</v>
      </c>
      <c r="D352" s="1225" t="s">
        <v>2456</v>
      </c>
      <c r="E352" s="1226">
        <v>189.72</v>
      </c>
      <c r="G352" s="1159" t="s">
        <v>4367</v>
      </c>
      <c r="H352" s="1159" t="s">
        <v>2455</v>
      </c>
      <c r="I352" s="1225" t="s">
        <v>2455</v>
      </c>
      <c r="J352" s="1226">
        <v>1782.9</v>
      </c>
      <c r="L352" s="1159" t="s">
        <v>4370</v>
      </c>
      <c r="M352" s="1159" t="s">
        <v>2458</v>
      </c>
      <c r="N352" s="1225" t="s">
        <v>2458</v>
      </c>
      <c r="O352" s="1226">
        <v>385290</v>
      </c>
    </row>
    <row r="353" spans="2:15" s="1159" customFormat="1">
      <c r="B353" s="1159" t="s">
        <v>4369</v>
      </c>
      <c r="C353" s="1159" t="s">
        <v>2457</v>
      </c>
      <c r="D353" s="1225" t="s">
        <v>2457</v>
      </c>
      <c r="E353" s="1226">
        <v>272.83999999999997</v>
      </c>
      <c r="G353" s="1159" t="s">
        <v>4368</v>
      </c>
      <c r="H353" s="1159" t="s">
        <v>2456</v>
      </c>
      <c r="I353" s="1225" t="s">
        <v>2456</v>
      </c>
      <c r="J353" s="1226">
        <v>21.632000000000001</v>
      </c>
      <c r="L353" s="1159" t="s">
        <v>4371</v>
      </c>
      <c r="M353" s="1159" t="s">
        <v>2459</v>
      </c>
      <c r="N353" s="1225" t="s">
        <v>2459</v>
      </c>
      <c r="O353" s="1226">
        <v>22163</v>
      </c>
    </row>
    <row r="354" spans="2:15" s="1159" customFormat="1">
      <c r="B354" s="1159" t="s">
        <v>4370</v>
      </c>
      <c r="C354" s="1159" t="s">
        <v>2458</v>
      </c>
      <c r="D354" s="1225" t="s">
        <v>2458</v>
      </c>
      <c r="E354" s="1226">
        <v>3992.7</v>
      </c>
      <c r="G354" s="1159" t="s">
        <v>4369</v>
      </c>
      <c r="H354" s="1159" t="s">
        <v>2457</v>
      </c>
      <c r="I354" s="1225" t="s">
        <v>2457</v>
      </c>
      <c r="J354" s="1226">
        <v>19.038</v>
      </c>
      <c r="L354" s="1159" t="s">
        <v>4373</v>
      </c>
      <c r="M354" s="1159" t="s">
        <v>2761</v>
      </c>
      <c r="N354" s="1225" t="s">
        <v>2761</v>
      </c>
      <c r="O354" s="1226">
        <v>13424</v>
      </c>
    </row>
    <row r="355" spans="2:15" s="1159" customFormat="1">
      <c r="B355" s="1159" t="s">
        <v>4371</v>
      </c>
      <c r="C355" s="1159" t="s">
        <v>2459</v>
      </c>
      <c r="D355" s="1225" t="s">
        <v>2459</v>
      </c>
      <c r="E355" s="1226">
        <v>51.104999999999997</v>
      </c>
      <c r="G355" s="1159" t="s">
        <v>4370</v>
      </c>
      <c r="H355" s="1159" t="s">
        <v>2458</v>
      </c>
      <c r="I355" s="1225" t="s">
        <v>2458</v>
      </c>
      <c r="J355" s="1226">
        <v>394.28</v>
      </c>
      <c r="L355" s="1159" t="s">
        <v>4374</v>
      </c>
      <c r="M355" s="1159" t="s">
        <v>2461</v>
      </c>
      <c r="N355" s="1225" t="s">
        <v>2461</v>
      </c>
      <c r="O355" s="1226">
        <v>112010000</v>
      </c>
    </row>
    <row r="356" spans="2:15" s="1159" customFormat="1">
      <c r="B356" s="1159" t="s">
        <v>4373</v>
      </c>
      <c r="C356" s="1159" t="s">
        <v>2761</v>
      </c>
      <c r="D356" s="1225" t="s">
        <v>2761</v>
      </c>
      <c r="E356" s="1226">
        <v>276.39</v>
      </c>
      <c r="G356" s="1159" t="s">
        <v>4371</v>
      </c>
      <c r="H356" s="1159" t="s">
        <v>2459</v>
      </c>
      <c r="I356" s="1225" t="s">
        <v>2459</v>
      </c>
      <c r="J356" s="1226">
        <v>9.2978000000000005</v>
      </c>
      <c r="L356" s="1159" t="s">
        <v>4380</v>
      </c>
      <c r="M356" s="1159" t="s">
        <v>2462</v>
      </c>
      <c r="N356" s="1225" t="s">
        <v>2462</v>
      </c>
      <c r="O356" s="1226">
        <v>132140</v>
      </c>
    </row>
    <row r="357" spans="2:15" s="1159" customFormat="1">
      <c r="B357" s="1159" t="s">
        <v>4374</v>
      </c>
      <c r="C357" s="1159" t="s">
        <v>2461</v>
      </c>
      <c r="D357" s="1225" t="s">
        <v>2461</v>
      </c>
      <c r="E357" s="1226">
        <v>5998800</v>
      </c>
      <c r="G357" s="1159" t="s">
        <v>4373</v>
      </c>
      <c r="H357" s="1159" t="s">
        <v>2761</v>
      </c>
      <c r="I357" s="1225" t="s">
        <v>2761</v>
      </c>
      <c r="J357" s="1226">
        <v>54.246000000000002</v>
      </c>
      <c r="L357" s="1159" t="s">
        <v>4381</v>
      </c>
      <c r="M357" s="1159" t="s">
        <v>2463</v>
      </c>
      <c r="N357" s="1225" t="s">
        <v>2463</v>
      </c>
      <c r="O357" s="1226">
        <v>29369</v>
      </c>
    </row>
    <row r="358" spans="2:15" s="1159" customFormat="1">
      <c r="B358" s="1159" t="s">
        <v>4380</v>
      </c>
      <c r="C358" s="1159" t="s">
        <v>2462</v>
      </c>
      <c r="D358" s="1225" t="s">
        <v>2462</v>
      </c>
      <c r="E358" s="1226">
        <v>5961.6</v>
      </c>
      <c r="G358" s="1159" t="s">
        <v>4374</v>
      </c>
      <c r="H358" s="1159" t="s">
        <v>2461</v>
      </c>
      <c r="I358" s="1225" t="s">
        <v>2461</v>
      </c>
      <c r="J358" s="1226">
        <v>2584.9</v>
      </c>
      <c r="L358" s="1159" t="s">
        <v>4382</v>
      </c>
      <c r="M358" s="1159" t="s">
        <v>2464</v>
      </c>
      <c r="N358" s="1225" t="s">
        <v>2464</v>
      </c>
      <c r="O358" s="1226">
        <v>274170</v>
      </c>
    </row>
    <row r="359" spans="2:15" s="1159" customFormat="1">
      <c r="B359" s="1159" t="s">
        <v>4381</v>
      </c>
      <c r="C359" s="1159" t="s">
        <v>2463</v>
      </c>
      <c r="D359" s="1225" t="s">
        <v>2463</v>
      </c>
      <c r="E359" s="1226">
        <v>4677.3999999999996</v>
      </c>
      <c r="G359" s="1159" t="s">
        <v>4380</v>
      </c>
      <c r="H359" s="1159" t="s">
        <v>2462</v>
      </c>
      <c r="I359" s="1225" t="s">
        <v>2462</v>
      </c>
      <c r="J359" s="1226">
        <v>3433.1</v>
      </c>
      <c r="L359" s="1159" t="s">
        <v>4384</v>
      </c>
      <c r="M359" s="1159" t="s">
        <v>2465</v>
      </c>
      <c r="N359" s="1225" t="s">
        <v>2465</v>
      </c>
      <c r="O359" s="1226">
        <v>57996</v>
      </c>
    </row>
    <row r="360" spans="2:15" s="1159" customFormat="1">
      <c r="B360" s="1159" t="s">
        <v>4382</v>
      </c>
      <c r="C360" s="1159" t="s">
        <v>2464</v>
      </c>
      <c r="D360" s="1225" t="s">
        <v>2464</v>
      </c>
      <c r="E360" s="1226">
        <v>2025</v>
      </c>
      <c r="G360" s="1159" t="s">
        <v>4381</v>
      </c>
      <c r="H360" s="1159" t="s">
        <v>2463</v>
      </c>
      <c r="I360" s="1225" t="s">
        <v>2463</v>
      </c>
      <c r="J360" s="1226">
        <v>6110.6</v>
      </c>
      <c r="L360" s="1159" t="s">
        <v>4385</v>
      </c>
      <c r="M360" s="1159" t="s">
        <v>2466</v>
      </c>
      <c r="N360" s="1225" t="s">
        <v>2466</v>
      </c>
      <c r="O360" s="1226">
        <v>3040700</v>
      </c>
    </row>
    <row r="361" spans="2:15" s="1159" customFormat="1">
      <c r="B361" s="1159" t="s">
        <v>4384</v>
      </c>
      <c r="C361" s="1159" t="s">
        <v>2465</v>
      </c>
      <c r="D361" s="1225" t="s">
        <v>2465</v>
      </c>
      <c r="E361" s="1226">
        <v>22324</v>
      </c>
      <c r="G361" s="1159" t="s">
        <v>4382</v>
      </c>
      <c r="H361" s="1159" t="s">
        <v>2464</v>
      </c>
      <c r="I361" s="1225" t="s">
        <v>2464</v>
      </c>
      <c r="J361" s="1226">
        <v>4959.3</v>
      </c>
      <c r="L361" s="1159" t="s">
        <v>4386</v>
      </c>
      <c r="M361" s="1159" t="s">
        <v>2763</v>
      </c>
      <c r="N361" s="1225" t="s">
        <v>4447</v>
      </c>
      <c r="O361" s="1226">
        <v>532650</v>
      </c>
    </row>
    <row r="362" spans="2:15" s="1159" customFormat="1">
      <c r="B362" s="1159" t="s">
        <v>4385</v>
      </c>
      <c r="C362" s="1159" t="s">
        <v>2466</v>
      </c>
      <c r="D362" s="1225" t="s">
        <v>2466</v>
      </c>
      <c r="E362" s="1226">
        <v>61930</v>
      </c>
      <c r="G362" s="1159" t="s">
        <v>4384</v>
      </c>
      <c r="H362" s="1159" t="s">
        <v>2465</v>
      </c>
      <c r="I362" s="1225" t="s">
        <v>2465</v>
      </c>
      <c r="J362" s="1226">
        <v>36564</v>
      </c>
      <c r="L362" s="1159" t="s">
        <v>4387</v>
      </c>
      <c r="M362" s="1159" t="s">
        <v>2467</v>
      </c>
      <c r="N362" s="1225" t="s">
        <v>2467</v>
      </c>
      <c r="O362" s="1226">
        <v>39.601999999999997</v>
      </c>
    </row>
    <row r="363" spans="2:15" s="1159" customFormat="1">
      <c r="B363" s="1159" t="s">
        <v>4386</v>
      </c>
      <c r="C363" s="1159" t="s">
        <v>2763</v>
      </c>
      <c r="D363" s="1225" t="s">
        <v>4447</v>
      </c>
      <c r="E363" s="1226">
        <v>24046</v>
      </c>
      <c r="G363" s="1159" t="s">
        <v>4385</v>
      </c>
      <c r="H363" s="1159" t="s">
        <v>2466</v>
      </c>
      <c r="I363" s="1225" t="s">
        <v>2466</v>
      </c>
      <c r="J363" s="1226">
        <v>37533</v>
      </c>
      <c r="L363" s="1159" t="s">
        <v>4393</v>
      </c>
      <c r="M363" s="1159" t="s">
        <v>2468</v>
      </c>
      <c r="N363" s="1225" t="s">
        <v>2468</v>
      </c>
      <c r="O363" s="1226">
        <v>7506200</v>
      </c>
    </row>
    <row r="364" spans="2:15" s="1159" customFormat="1">
      <c r="B364" s="1159" t="s">
        <v>4387</v>
      </c>
      <c r="C364" s="1159" t="s">
        <v>2467</v>
      </c>
      <c r="D364" s="1225" t="s">
        <v>2467</v>
      </c>
      <c r="E364" s="1226">
        <v>3.1613000000000002</v>
      </c>
      <c r="G364" s="1159" t="s">
        <v>4386</v>
      </c>
      <c r="H364" s="1159" t="s">
        <v>2763</v>
      </c>
      <c r="I364" s="1225" t="s">
        <v>4447</v>
      </c>
      <c r="J364" s="1226">
        <v>53892</v>
      </c>
      <c r="L364" s="1159" t="s">
        <v>4395</v>
      </c>
      <c r="M364" s="1159" t="s">
        <v>2765</v>
      </c>
      <c r="N364" s="1225" t="s">
        <v>2765</v>
      </c>
      <c r="O364" s="1226">
        <v>88534</v>
      </c>
    </row>
    <row r="365" spans="2:15" s="1159" customFormat="1">
      <c r="B365" s="1159" t="s">
        <v>4393</v>
      </c>
      <c r="C365" s="1159" t="s">
        <v>2468</v>
      </c>
      <c r="D365" s="1225" t="s">
        <v>2468</v>
      </c>
      <c r="E365" s="1226">
        <v>727610</v>
      </c>
      <c r="G365" s="1159" t="s">
        <v>4387</v>
      </c>
      <c r="H365" s="1159" t="s">
        <v>2467</v>
      </c>
      <c r="I365" s="1225" t="s">
        <v>2467</v>
      </c>
      <c r="J365" s="1226">
        <v>1.2892999999999999</v>
      </c>
      <c r="L365" s="1159" t="s">
        <v>4396</v>
      </c>
      <c r="M365" s="1159" t="s">
        <v>2469</v>
      </c>
      <c r="N365" s="1225" t="s">
        <v>2469</v>
      </c>
      <c r="O365" s="1226">
        <v>25035</v>
      </c>
    </row>
    <row r="366" spans="2:15" s="1159" customFormat="1">
      <c r="B366" s="1159" t="s">
        <v>4395</v>
      </c>
      <c r="C366" s="1159" t="s">
        <v>2765</v>
      </c>
      <c r="D366" s="1225" t="s">
        <v>2765</v>
      </c>
      <c r="E366" s="1226">
        <v>164.4</v>
      </c>
      <c r="G366" s="1159" t="s">
        <v>4393</v>
      </c>
      <c r="H366" s="1159" t="s">
        <v>2468</v>
      </c>
      <c r="I366" s="1225" t="s">
        <v>2468</v>
      </c>
      <c r="J366" s="1226">
        <v>743800</v>
      </c>
      <c r="L366" s="1159" t="s">
        <v>4398</v>
      </c>
      <c r="M366" s="1159" t="s">
        <v>2470</v>
      </c>
      <c r="N366" s="1225" t="s">
        <v>2470</v>
      </c>
      <c r="O366" s="1226">
        <v>57268</v>
      </c>
    </row>
    <row r="367" spans="2:15" s="1159" customFormat="1">
      <c r="B367" s="1159" t="s">
        <v>4396</v>
      </c>
      <c r="C367" s="1159" t="s">
        <v>2469</v>
      </c>
      <c r="D367" s="1225" t="s">
        <v>2469</v>
      </c>
      <c r="E367" s="1226">
        <v>409.08</v>
      </c>
      <c r="G367" s="1159" t="s">
        <v>4395</v>
      </c>
      <c r="H367" s="1159" t="s">
        <v>2765</v>
      </c>
      <c r="I367" s="1225" t="s">
        <v>2765</v>
      </c>
      <c r="J367" s="1226">
        <v>142.54</v>
      </c>
      <c r="L367" s="1159" t="s">
        <v>3869</v>
      </c>
      <c r="M367" s="1159" t="s">
        <v>2471</v>
      </c>
      <c r="N367" s="1225" t="s">
        <v>2471</v>
      </c>
      <c r="O367" s="1226">
        <v>831270</v>
      </c>
    </row>
    <row r="368" spans="2:15" s="1159" customFormat="1">
      <c r="B368" s="1159" t="s">
        <v>4398</v>
      </c>
      <c r="C368" s="1159" t="s">
        <v>2470</v>
      </c>
      <c r="D368" s="1225" t="s">
        <v>2470</v>
      </c>
      <c r="E368" s="1226">
        <v>2262.4</v>
      </c>
      <c r="G368" s="1159" t="s">
        <v>4396</v>
      </c>
      <c r="H368" s="1159" t="s">
        <v>2469</v>
      </c>
      <c r="I368" s="1225" t="s">
        <v>2469</v>
      </c>
      <c r="J368" s="1226">
        <v>1239.2</v>
      </c>
      <c r="L368" s="1159" t="s">
        <v>4400</v>
      </c>
      <c r="M368" s="1159" t="s">
        <v>2472</v>
      </c>
      <c r="N368" s="1225" t="s">
        <v>2472</v>
      </c>
      <c r="O368" s="1226">
        <v>8263.9</v>
      </c>
    </row>
    <row r="369" spans="2:15" s="1159" customFormat="1">
      <c r="B369" s="1159" t="s">
        <v>3869</v>
      </c>
      <c r="C369" s="1159" t="s">
        <v>2471</v>
      </c>
      <c r="D369" s="1225" t="s">
        <v>2471</v>
      </c>
      <c r="E369" s="1226">
        <v>3456.3</v>
      </c>
      <c r="G369" s="1159" t="s">
        <v>4398</v>
      </c>
      <c r="H369" s="1159" t="s">
        <v>2470</v>
      </c>
      <c r="I369" s="1225" t="s">
        <v>2470</v>
      </c>
      <c r="J369" s="1226">
        <v>6912</v>
      </c>
      <c r="L369" s="1159" t="s">
        <v>4402</v>
      </c>
      <c r="M369" s="1159" t="s">
        <v>2473</v>
      </c>
      <c r="N369" s="1225" t="s">
        <v>2473</v>
      </c>
      <c r="O369" s="1226">
        <v>2031.5</v>
      </c>
    </row>
    <row r="370" spans="2:15" s="1159" customFormat="1">
      <c r="B370" s="1159" t="s">
        <v>4400</v>
      </c>
      <c r="C370" s="1159" t="s">
        <v>2472</v>
      </c>
      <c r="D370" s="1225" t="s">
        <v>2472</v>
      </c>
      <c r="E370" s="1226">
        <v>235.58</v>
      </c>
      <c r="G370" s="1159" t="s">
        <v>3869</v>
      </c>
      <c r="H370" s="1159" t="s">
        <v>2471</v>
      </c>
      <c r="I370" s="1225" t="s">
        <v>2471</v>
      </c>
      <c r="J370" s="1226">
        <v>5038.2</v>
      </c>
      <c r="L370" s="1159" t="s">
        <v>4404</v>
      </c>
      <c r="M370" s="1159" t="s">
        <v>2768</v>
      </c>
      <c r="N370" s="1225" t="s">
        <v>4482</v>
      </c>
      <c r="O370" s="1226">
        <v>283540</v>
      </c>
    </row>
    <row r="371" spans="2:15" s="1159" customFormat="1">
      <c r="B371" s="1159" t="s">
        <v>4402</v>
      </c>
      <c r="C371" s="1159" t="s">
        <v>2473</v>
      </c>
      <c r="D371" s="1225" t="s">
        <v>2473</v>
      </c>
      <c r="E371" s="1226">
        <v>63.418999999999997</v>
      </c>
      <c r="G371" s="1159" t="s">
        <v>4400</v>
      </c>
      <c r="H371" s="1159" t="s">
        <v>2472</v>
      </c>
      <c r="I371" s="1225" t="s">
        <v>2472</v>
      </c>
      <c r="J371" s="1226">
        <v>439.31</v>
      </c>
      <c r="L371" s="1159" t="s">
        <v>4407</v>
      </c>
      <c r="M371" s="1159" t="s">
        <v>2474</v>
      </c>
      <c r="N371" s="1225" t="s">
        <v>2474</v>
      </c>
      <c r="O371" s="1226">
        <v>386.67</v>
      </c>
    </row>
    <row r="372" spans="2:15" s="1159" customFormat="1">
      <c r="B372" s="1159" t="s">
        <v>4404</v>
      </c>
      <c r="C372" s="1159" t="s">
        <v>2768</v>
      </c>
      <c r="D372" s="1225" t="s">
        <v>4482</v>
      </c>
      <c r="E372" s="1226">
        <v>7219.9</v>
      </c>
      <c r="G372" s="1159" t="s">
        <v>4402</v>
      </c>
      <c r="H372" s="1159" t="s">
        <v>2473</v>
      </c>
      <c r="I372" s="1225" t="s">
        <v>2473</v>
      </c>
      <c r="J372" s="1226">
        <v>423.57</v>
      </c>
      <c r="L372" s="1159" t="s">
        <v>4409</v>
      </c>
      <c r="M372" s="1159" t="s">
        <v>2476</v>
      </c>
      <c r="N372" s="1225" t="s">
        <v>2476</v>
      </c>
      <c r="O372" s="1226">
        <v>7332.7</v>
      </c>
    </row>
    <row r="373" spans="2:15" s="1159" customFormat="1">
      <c r="B373" s="1159" t="s">
        <v>4407</v>
      </c>
      <c r="C373" s="1159" t="s">
        <v>2474</v>
      </c>
      <c r="D373" s="1225" t="s">
        <v>2474</v>
      </c>
      <c r="E373" s="1226">
        <v>9.5371000000000006</v>
      </c>
      <c r="G373" s="1159" t="s">
        <v>4404</v>
      </c>
      <c r="H373" s="1159" t="s">
        <v>2768</v>
      </c>
      <c r="I373" s="1225" t="s">
        <v>4482</v>
      </c>
      <c r="J373" s="1226">
        <v>11076</v>
      </c>
      <c r="L373" s="1159" t="s">
        <v>4410</v>
      </c>
      <c r="M373" s="1159" t="s">
        <v>2477</v>
      </c>
      <c r="N373" s="1225" t="s">
        <v>2477</v>
      </c>
      <c r="O373" s="1226">
        <v>49620</v>
      </c>
    </row>
    <row r="374" spans="2:15" s="1159" customFormat="1">
      <c r="B374" s="1159" t="s">
        <v>4409</v>
      </c>
      <c r="C374" s="1159" t="s">
        <v>2476</v>
      </c>
      <c r="D374" s="1225" t="s">
        <v>2476</v>
      </c>
      <c r="E374" s="1226">
        <v>44.957999999999998</v>
      </c>
      <c r="G374" s="1159" t="s">
        <v>4407</v>
      </c>
      <c r="H374" s="1159" t="s">
        <v>2474</v>
      </c>
      <c r="I374" s="1225" t="s">
        <v>2474</v>
      </c>
      <c r="J374" s="1226">
        <v>1.7501</v>
      </c>
      <c r="L374" s="1159" t="s">
        <v>4151</v>
      </c>
      <c r="M374" s="1159" t="s">
        <v>2481</v>
      </c>
      <c r="N374" s="1225" t="s">
        <v>2481</v>
      </c>
      <c r="O374" s="1226">
        <v>110600</v>
      </c>
    </row>
    <row r="375" spans="2:15" s="1159" customFormat="1">
      <c r="B375" s="1159" t="s">
        <v>4410</v>
      </c>
      <c r="C375" s="1159" t="s">
        <v>2477</v>
      </c>
      <c r="D375" s="1225" t="s">
        <v>2477</v>
      </c>
      <c r="E375" s="1226">
        <v>1497.1</v>
      </c>
      <c r="G375" s="1159" t="s">
        <v>4409</v>
      </c>
      <c r="H375" s="1159" t="s">
        <v>2476</v>
      </c>
      <c r="I375" s="1225" t="s">
        <v>2476</v>
      </c>
      <c r="J375" s="1226">
        <v>244.47</v>
      </c>
      <c r="L375" s="1159" t="s">
        <v>3954</v>
      </c>
      <c r="M375" s="1159" t="s">
        <v>2482</v>
      </c>
      <c r="N375" s="1225" t="s">
        <v>2482</v>
      </c>
      <c r="O375" s="1226">
        <v>210290</v>
      </c>
    </row>
    <row r="376" spans="2:15" s="1159" customFormat="1">
      <c r="B376" s="1159" t="s">
        <v>4151</v>
      </c>
      <c r="C376" s="1159" t="s">
        <v>2481</v>
      </c>
      <c r="D376" s="1225" t="s">
        <v>2481</v>
      </c>
      <c r="E376" s="1226">
        <v>2353.9</v>
      </c>
      <c r="G376" s="1159" t="s">
        <v>4410</v>
      </c>
      <c r="H376" s="1159" t="s">
        <v>2477</v>
      </c>
      <c r="I376" s="1225" t="s">
        <v>2477</v>
      </c>
      <c r="J376" s="1226">
        <v>616.46</v>
      </c>
      <c r="L376" s="1159" t="s">
        <v>4415</v>
      </c>
      <c r="M376" s="1159" t="s">
        <v>2483</v>
      </c>
      <c r="N376" s="1225" t="s">
        <v>4469</v>
      </c>
      <c r="O376" s="1226">
        <v>19042</v>
      </c>
    </row>
    <row r="377" spans="2:15" s="1159" customFormat="1">
      <c r="B377" s="1159" t="s">
        <v>3954</v>
      </c>
      <c r="C377" s="1159" t="s">
        <v>2482</v>
      </c>
      <c r="D377" s="1225" t="s">
        <v>2482</v>
      </c>
      <c r="E377" s="1226">
        <v>4615.2</v>
      </c>
      <c r="G377" s="1159" t="s">
        <v>4151</v>
      </c>
      <c r="H377" s="1159" t="s">
        <v>2481</v>
      </c>
      <c r="I377" s="1225" t="s">
        <v>2481</v>
      </c>
      <c r="J377" s="1226">
        <v>1132.4000000000001</v>
      </c>
    </row>
    <row r="378" spans="2:15" s="1159" customFormat="1">
      <c r="B378" s="1159" t="s">
        <v>4415</v>
      </c>
      <c r="C378" s="1159" t="s">
        <v>2483</v>
      </c>
      <c r="D378" s="1225" t="s">
        <v>4469</v>
      </c>
      <c r="E378" s="1226">
        <v>1037.9000000000001</v>
      </c>
      <c r="G378" s="1159" t="s">
        <v>3954</v>
      </c>
      <c r="H378" s="1159" t="s">
        <v>2482</v>
      </c>
      <c r="I378" s="1225" t="s">
        <v>2482</v>
      </c>
      <c r="J378" s="1226">
        <v>3842</v>
      </c>
    </row>
    <row r="379" spans="2:15">
      <c r="G379" s="1159" t="s">
        <v>4415</v>
      </c>
      <c r="H379" s="1159" t="s">
        <v>2483</v>
      </c>
      <c r="I379" s="1225" t="s">
        <v>4469</v>
      </c>
      <c r="J379" s="1226">
        <v>20.585999999999999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7"/>
  <sheetViews>
    <sheetView showGridLines="0" zoomScaleNormal="100" workbookViewId="0">
      <selection activeCell="K23" sqref="K23"/>
    </sheetView>
  </sheetViews>
  <sheetFormatPr defaultRowHeight="15"/>
  <cols>
    <col min="1" max="1" width="9.140625" style="95"/>
    <col min="2" max="2" width="33.42578125" style="95" customWidth="1"/>
    <col min="3" max="3" width="16" style="95" customWidth="1"/>
    <col min="4" max="5" width="13.5703125" style="95" customWidth="1"/>
    <col min="6" max="6" width="10.7109375" style="95" customWidth="1"/>
    <col min="7" max="7" width="25.28515625" style="95" customWidth="1"/>
    <col min="8" max="8" width="10.7109375" style="95" customWidth="1"/>
    <col min="9" max="16384" width="9.140625" style="95"/>
  </cols>
  <sheetData>
    <row r="2" spans="2:12" ht="16.5" customHeight="1">
      <c r="B2" s="1478" t="s">
        <v>4427</v>
      </c>
      <c r="C2" s="1478"/>
      <c r="D2" s="1478"/>
      <c r="E2" s="1478"/>
      <c r="F2" s="1478"/>
    </row>
    <row r="4" spans="2:12" ht="39" customHeight="1">
      <c r="B4" s="2"/>
      <c r="C4" s="1480" t="s">
        <v>1445</v>
      </c>
      <c r="D4" s="1481"/>
      <c r="E4" s="1481"/>
      <c r="F4" s="1481"/>
      <c r="G4" s="1482" t="s">
        <v>1088</v>
      </c>
    </row>
    <row r="5" spans="2:12" ht="21.75" customHeight="1">
      <c r="B5" s="137"/>
      <c r="C5" s="1180" t="s">
        <v>926</v>
      </c>
      <c r="D5" s="1181" t="s">
        <v>923</v>
      </c>
      <c r="E5" s="1182" t="s">
        <v>924</v>
      </c>
      <c r="F5" s="1182" t="s">
        <v>925</v>
      </c>
      <c r="G5" s="1482"/>
    </row>
    <row r="6" spans="2:12" ht="22.5" customHeight="1">
      <c r="B6" s="1110" t="s">
        <v>233</v>
      </c>
      <c r="C6" s="138">
        <f>G6/'3.TOX_data for ILCD alternative'!K6</f>
        <v>91591.291981975417</v>
      </c>
      <c r="D6" s="583">
        <f>G6/'3.TOX_data for ILCD alternative'!G6</f>
        <v>71232.613908872896</v>
      </c>
      <c r="E6" s="584">
        <f>G6/'3.TOX_data for ILCD alternative'!H6</f>
        <v>40620.623501199043</v>
      </c>
      <c r="F6" s="584">
        <f>G6/'3.TOX_data for ILCD alternative'!I6</f>
        <v>265544.36450839328</v>
      </c>
      <c r="G6" s="588">
        <v>18800</v>
      </c>
      <c r="H6" s="238"/>
    </row>
    <row r="7" spans="2:12" ht="22.5" customHeight="1">
      <c r="B7" s="1183" t="s">
        <v>1072</v>
      </c>
      <c r="C7" s="286">
        <v>62143.766894099608</v>
      </c>
      <c r="D7" s="582">
        <v>48330.609364933225</v>
      </c>
      <c r="E7" s="1184">
        <v>27560.682935319521</v>
      </c>
      <c r="F7" s="1184">
        <v>180169.17035408653</v>
      </c>
      <c r="G7" s="1184">
        <v>12755.6101931501</v>
      </c>
    </row>
    <row r="8" spans="2:12" ht="17.25" customHeight="1">
      <c r="B8" s="240"/>
      <c r="C8" s="241"/>
      <c r="D8" s="162"/>
      <c r="E8" s="242"/>
      <c r="F8" s="243"/>
      <c r="G8" s="242"/>
      <c r="H8" s="270"/>
    </row>
    <row r="9" spans="2:12">
      <c r="B9" s="1185" t="s">
        <v>584</v>
      </c>
      <c r="C9" s="1186">
        <f>C6/$G$6</f>
        <v>4.8718772330837989</v>
      </c>
      <c r="D9" s="1186">
        <f>D6/$G$6</f>
        <v>3.7889688249400475</v>
      </c>
      <c r="E9" s="1186">
        <f>E6/$G$6</f>
        <v>2.1606714628297365</v>
      </c>
      <c r="F9" s="1213">
        <f>F6/$G$6</f>
        <v>14.124700239808153</v>
      </c>
      <c r="G9" s="1211" t="s">
        <v>4437</v>
      </c>
      <c r="H9" s="1212"/>
      <c r="I9" s="1212"/>
      <c r="J9" s="1212"/>
      <c r="K9" s="1212"/>
      <c r="L9" s="1212"/>
    </row>
    <row r="10" spans="2:12">
      <c r="B10" s="1187" t="s">
        <v>578</v>
      </c>
      <c r="C10" s="1188">
        <f>$G$6/C6</f>
        <v>0.20525968782818044</v>
      </c>
      <c r="D10" s="1188">
        <f>$G$6/D6</f>
        <v>0.26392405063291141</v>
      </c>
      <c r="E10" s="1188">
        <f>$G$6/E6</f>
        <v>0.46281908990011095</v>
      </c>
      <c r="F10" s="1189">
        <f>$G$6/F6</f>
        <v>7.0797962648556881E-2</v>
      </c>
    </row>
    <row r="11" spans="2:12">
      <c r="C11" s="52"/>
      <c r="D11" s="52"/>
      <c r="E11" s="52"/>
      <c r="F11" s="52"/>
    </row>
    <row r="12" spans="2:12" ht="39" customHeight="1">
      <c r="B12" s="2"/>
      <c r="C12" s="1480" t="s">
        <v>1445</v>
      </c>
      <c r="D12" s="1481"/>
      <c r="E12" s="1481"/>
      <c r="F12" s="1481"/>
      <c r="G12" s="1482" t="s">
        <v>1088</v>
      </c>
    </row>
    <row r="13" spans="2:12" ht="18">
      <c r="B13" s="603"/>
      <c r="C13" s="1180" t="s">
        <v>926</v>
      </c>
      <c r="D13" s="1181" t="s">
        <v>923</v>
      </c>
      <c r="E13" s="1182" t="s">
        <v>924</v>
      </c>
      <c r="F13" s="1182" t="s">
        <v>925</v>
      </c>
      <c r="G13" s="1482"/>
    </row>
    <row r="14" spans="2:12" ht="22.5" customHeight="1">
      <c r="B14" s="1110" t="s">
        <v>241</v>
      </c>
      <c r="C14" s="1190">
        <f>G14/'3.TOX_data for ILCD alternative'!K13</f>
        <v>1128993.6516289485</v>
      </c>
      <c r="D14" s="583">
        <f>G14/'3.TOX_data for ILCD alternative'!G13</f>
        <v>877173.91304347827</v>
      </c>
      <c r="E14" s="584">
        <f>G14/'3.TOX_data for ILCD alternative'!H13</f>
        <v>500963.76811594208</v>
      </c>
      <c r="F14" s="584">
        <f>G14/'3.TOX_data for ILCD alternative'!I13</f>
        <v>3274782.6086956523</v>
      </c>
      <c r="G14" s="580">
        <v>269000</v>
      </c>
    </row>
    <row r="15" spans="2:12" ht="22.5" customHeight="1">
      <c r="B15" s="1183" t="s">
        <v>960</v>
      </c>
      <c r="C15" s="286">
        <v>1163757.098005513</v>
      </c>
      <c r="D15" s="582">
        <v>905080.14738181385</v>
      </c>
      <c r="E15" s="1184">
        <v>516124.81822216097</v>
      </c>
      <c r="F15" s="1184">
        <v>3374001.3089106898</v>
      </c>
      <c r="G15" s="1184">
        <v>238872.41864444077</v>
      </c>
    </row>
    <row r="17" spans="2:7">
      <c r="B17" s="1185" t="s">
        <v>584</v>
      </c>
      <c r="C17" s="1186">
        <f>C14/$G$14</f>
        <v>4.1970024224124476</v>
      </c>
      <c r="D17" s="1186">
        <f>D14/$G$14</f>
        <v>3.2608695652173911</v>
      </c>
      <c r="E17" s="1186">
        <f>E14/$G$14</f>
        <v>1.8623188405797104</v>
      </c>
      <c r="F17" s="1186">
        <f>F14/$G$14</f>
        <v>12.173913043478262</v>
      </c>
    </row>
    <row r="18" spans="2:7">
      <c r="B18" s="1187" t="s">
        <v>578</v>
      </c>
      <c r="C18" s="1191">
        <f>$G$14/C14</f>
        <v>0.23826529016516446</v>
      </c>
      <c r="D18" s="1191">
        <f t="shared" ref="D18:F18" si="0">$G$14/D14</f>
        <v>0.30666666666666664</v>
      </c>
      <c r="E18" s="1191">
        <f t="shared" si="0"/>
        <v>0.53696498054474706</v>
      </c>
      <c r="F18" s="1191">
        <f t="shared" si="0"/>
        <v>8.2142857142857142E-2</v>
      </c>
    </row>
    <row r="20" spans="2:7" ht="39" customHeight="1">
      <c r="B20" s="2"/>
      <c r="C20" s="1480" t="s">
        <v>948</v>
      </c>
      <c r="D20" s="1481"/>
      <c r="E20" s="1481"/>
      <c r="F20" s="1481"/>
      <c r="G20" s="1482" t="s">
        <v>1089</v>
      </c>
    </row>
    <row r="21" spans="2:7" ht="18">
      <c r="B21" s="603"/>
      <c r="C21" s="1180" t="s">
        <v>926</v>
      </c>
      <c r="D21" s="1181" t="s">
        <v>923</v>
      </c>
      <c r="E21" s="1182" t="s">
        <v>924</v>
      </c>
      <c r="F21" s="1182" t="s">
        <v>925</v>
      </c>
      <c r="G21" s="1482"/>
    </row>
    <row r="22" spans="2:7" ht="22.5" customHeight="1">
      <c r="B22" s="1192" t="s">
        <v>598</v>
      </c>
      <c r="C22" s="1190">
        <f>G22/'3.TOX_data for ILCD alternative'!K21</f>
        <v>27510329767955.113</v>
      </c>
      <c r="D22" s="583">
        <f>G22/'3.TOX_data for ILCD alternative'!G21</f>
        <v>21170133333333.336</v>
      </c>
      <c r="E22" s="584">
        <f>G22/'3.TOX_data for ILCD alternative'!H21</f>
        <v>12071733333333.334</v>
      </c>
      <c r="F22" s="584">
        <f>G22/'3.TOX_data for ILCD alternative'!I21</f>
        <v>81469333333333.328</v>
      </c>
      <c r="G22" s="580">
        <v>4460000000000</v>
      </c>
    </row>
    <row r="23" spans="2:7" ht="22.5" customHeight="1">
      <c r="B23" s="1193" t="s">
        <v>959</v>
      </c>
      <c r="C23" s="1194">
        <v>17584545964825.072</v>
      </c>
      <c r="D23" s="582">
        <v>13531905499551.801</v>
      </c>
      <c r="E23" s="1184">
        <v>7716227012384.875</v>
      </c>
      <c r="F23" s="582">
        <v>52075029590971.813</v>
      </c>
      <c r="G23" s="1184">
        <v>2850822787826.9243</v>
      </c>
    </row>
    <row r="25" spans="2:7">
      <c r="B25" s="1185" t="s">
        <v>584</v>
      </c>
      <c r="C25" s="1186">
        <f>C22/$G$22</f>
        <v>6.1682353739809672</v>
      </c>
      <c r="D25" s="1186">
        <f t="shared" ref="D25:F25" si="1">D22/$G$22</f>
        <v>4.746666666666667</v>
      </c>
      <c r="E25" s="1186">
        <f t="shared" si="1"/>
        <v>2.706666666666667</v>
      </c>
      <c r="F25" s="1186">
        <f t="shared" si="1"/>
        <v>18.266666666666666</v>
      </c>
    </row>
    <row r="26" spans="2:7">
      <c r="B26" s="1187" t="s">
        <v>578</v>
      </c>
      <c r="C26" s="1191">
        <f>$G$22/C22</f>
        <v>0.16212092103654629</v>
      </c>
      <c r="D26" s="1191">
        <f t="shared" ref="D26:F26" si="2">$G$22/D22</f>
        <v>0.21067415730337077</v>
      </c>
      <c r="E26" s="1191">
        <f t="shared" si="2"/>
        <v>0.36945812807881773</v>
      </c>
      <c r="F26" s="1191">
        <f t="shared" si="2"/>
        <v>5.4744525547445258E-2</v>
      </c>
    </row>
    <row r="27" spans="2:7">
      <c r="C27" s="270"/>
    </row>
  </sheetData>
  <mergeCells count="7">
    <mergeCell ref="C20:F20"/>
    <mergeCell ref="G20:G21"/>
    <mergeCell ref="B2:F2"/>
    <mergeCell ref="C4:F4"/>
    <mergeCell ref="G4:G5"/>
    <mergeCell ref="C12:F12"/>
    <mergeCell ref="G12:G13"/>
  </mergeCells>
  <pageMargins left="0.7" right="0.7" top="0.75" bottom="0.75" header="0.3" footer="0.3"/>
  <pageSetup paperSize="9" scale="3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1"/>
  <sheetViews>
    <sheetView showGridLines="0" zoomScaleNormal="100" workbookViewId="0">
      <selection activeCell="B29" sqref="B29"/>
    </sheetView>
  </sheetViews>
  <sheetFormatPr defaultRowHeight="15"/>
  <cols>
    <col min="1" max="1" width="9.140625" style="95"/>
    <col min="2" max="2" width="28.28515625" style="95" customWidth="1"/>
    <col min="3" max="3" width="15.7109375" style="95" customWidth="1"/>
    <col min="4" max="10" width="10.7109375" style="95" customWidth="1"/>
    <col min="11" max="11" width="18.28515625" style="95" customWidth="1"/>
    <col min="12" max="14" width="10.7109375" style="95" customWidth="1"/>
    <col min="15" max="15" width="11.28515625" style="95" customWidth="1"/>
    <col min="16" max="16" width="11.42578125" style="95" customWidth="1"/>
    <col min="17" max="17" width="11.140625" style="95" customWidth="1"/>
    <col min="18" max="18" width="11.42578125" style="270" customWidth="1"/>
    <col min="19" max="19" width="10.5703125" style="95" customWidth="1"/>
    <col min="20" max="21" width="9.140625" style="95"/>
    <col min="22" max="22" width="12" style="95" customWidth="1"/>
    <col min="23" max="23" width="11.140625" style="95" customWidth="1"/>
    <col min="24" max="24" width="11" style="95" customWidth="1"/>
    <col min="25" max="16384" width="9.140625" style="95"/>
  </cols>
  <sheetData>
    <row r="1" spans="2:18">
      <c r="D1" s="86"/>
      <c r="E1" s="87"/>
      <c r="F1" s="87"/>
      <c r="G1" s="87"/>
      <c r="H1" s="87"/>
      <c r="I1" s="87"/>
      <c r="J1" s="87"/>
      <c r="K1" s="87"/>
      <c r="M1" s="270"/>
      <c r="R1" s="95"/>
    </row>
    <row r="2" spans="2:18" ht="17.25" customHeight="1">
      <c r="B2" s="1478" t="s">
        <v>4428</v>
      </c>
      <c r="C2" s="1478"/>
      <c r="D2" s="1478"/>
      <c r="E2" s="1478"/>
      <c r="F2" s="1478"/>
      <c r="G2" s="1478"/>
      <c r="H2" s="1478"/>
      <c r="I2" s="1478"/>
      <c r="K2" s="87"/>
      <c r="M2" s="270"/>
      <c r="R2" s="95"/>
    </row>
    <row r="3" spans="2:18" ht="11.25" customHeight="1">
      <c r="B3" s="4"/>
    </row>
    <row r="4" spans="2:18" s="1" customFormat="1" ht="30.75" customHeight="1">
      <c r="B4" s="119"/>
      <c r="C4" s="1485" t="s">
        <v>1458</v>
      </c>
      <c r="D4" s="1487" t="s">
        <v>1457</v>
      </c>
      <c r="E4" s="1487"/>
      <c r="F4" s="1487"/>
      <c r="G4" s="1488" t="s">
        <v>239</v>
      </c>
      <c r="H4" s="1488"/>
      <c r="I4" s="1488"/>
      <c r="J4" s="1489" t="s">
        <v>234</v>
      </c>
      <c r="K4" s="1483" t="s">
        <v>240</v>
      </c>
      <c r="R4" s="12"/>
    </row>
    <row r="5" spans="2:18" ht="31.5" customHeight="1">
      <c r="B5" s="528" t="s">
        <v>235</v>
      </c>
      <c r="C5" s="1486"/>
      <c r="D5" s="1195" t="s">
        <v>681</v>
      </c>
      <c r="E5" s="1195" t="s">
        <v>237</v>
      </c>
      <c r="F5" s="1195" t="s">
        <v>238</v>
      </c>
      <c r="G5" s="1195" t="s">
        <v>681</v>
      </c>
      <c r="H5" s="1195" t="s">
        <v>237</v>
      </c>
      <c r="I5" s="1195" t="s">
        <v>238</v>
      </c>
      <c r="J5" s="1490"/>
      <c r="K5" s="1484"/>
    </row>
    <row r="6" spans="2:18" ht="27.75" customHeight="1">
      <c r="B6" s="1192" t="s">
        <v>198</v>
      </c>
      <c r="C6" s="589">
        <v>4170</v>
      </c>
      <c r="D6" s="584">
        <v>15800</v>
      </c>
      <c r="E6" s="584">
        <v>9010</v>
      </c>
      <c r="F6" s="584">
        <v>58900</v>
      </c>
      <c r="G6" s="1191">
        <f>$C6/D6</f>
        <v>0.26392405063291141</v>
      </c>
      <c r="H6" s="1191">
        <f>$C6/E6</f>
        <v>0.462819089900111</v>
      </c>
      <c r="I6" s="1191">
        <f>$C6/F6</f>
        <v>7.0797962648556881E-2</v>
      </c>
      <c r="J6" s="584">
        <f>GEOMEAN(D6:F6)</f>
        <v>20315.728061959442</v>
      </c>
      <c r="K6" s="1188">
        <f>C6/J6</f>
        <v>0.20525968782818044</v>
      </c>
      <c r="L6" s="271"/>
      <c r="M6" s="270"/>
    </row>
    <row r="7" spans="2:18">
      <c r="D7" s="271"/>
      <c r="E7" s="271"/>
      <c r="F7" s="271"/>
      <c r="G7" s="271"/>
      <c r="H7" s="271"/>
      <c r="I7" s="271"/>
      <c r="J7" s="271"/>
      <c r="K7" s="271"/>
      <c r="L7" s="271"/>
    </row>
    <row r="9" spans="2:18" ht="17.25">
      <c r="B9" s="1478" t="s">
        <v>2584</v>
      </c>
      <c r="C9" s="1478"/>
      <c r="D9" s="1478"/>
      <c r="E9" s="1478"/>
      <c r="F9" s="1478"/>
      <c r="G9" s="1478"/>
      <c r="H9" s="1478"/>
      <c r="I9" s="1478"/>
      <c r="K9" s="87"/>
    </row>
    <row r="10" spans="2:18" ht="9" customHeight="1">
      <c r="B10" s="4"/>
    </row>
    <row r="11" spans="2:18" ht="30.75" customHeight="1">
      <c r="B11" s="119"/>
      <c r="C11" s="1485" t="s">
        <v>1458</v>
      </c>
      <c r="D11" s="1487" t="s">
        <v>1457</v>
      </c>
      <c r="E11" s="1487"/>
      <c r="F11" s="1487"/>
      <c r="G11" s="1488" t="s">
        <v>239</v>
      </c>
      <c r="H11" s="1488"/>
      <c r="I11" s="1488"/>
      <c r="J11" s="1489" t="s">
        <v>234</v>
      </c>
      <c r="K11" s="1483" t="s">
        <v>240</v>
      </c>
    </row>
    <row r="12" spans="2:18" ht="31.5" customHeight="1">
      <c r="B12" s="661" t="s">
        <v>235</v>
      </c>
      <c r="C12" s="1486"/>
      <c r="D12" s="1196" t="s">
        <v>681</v>
      </c>
      <c r="E12" s="1196" t="s">
        <v>237</v>
      </c>
      <c r="F12" s="1196" t="s">
        <v>238</v>
      </c>
      <c r="G12" s="1196" t="s">
        <v>681</v>
      </c>
      <c r="H12" s="1196" t="s">
        <v>237</v>
      </c>
      <c r="I12" s="1196" t="s">
        <v>238</v>
      </c>
      <c r="J12" s="1490"/>
      <c r="K12" s="1484"/>
    </row>
    <row r="13" spans="2:18" ht="27.75" customHeight="1">
      <c r="B13" s="814" t="s">
        <v>200</v>
      </c>
      <c r="C13" s="589">
        <v>276000</v>
      </c>
      <c r="D13" s="589">
        <v>900000</v>
      </c>
      <c r="E13" s="589">
        <v>514000</v>
      </c>
      <c r="F13" s="589">
        <v>3360000</v>
      </c>
      <c r="G13" s="1197">
        <f>$C13/D13</f>
        <v>0.30666666666666664</v>
      </c>
      <c r="H13" s="1197">
        <f>$C13/E13</f>
        <v>0.53696498054474706</v>
      </c>
      <c r="I13" s="1197">
        <f>$C13/F13</f>
        <v>8.2142857142857142E-2</v>
      </c>
      <c r="J13" s="589">
        <f>GEOMEAN(D13:F13)</f>
        <v>1158372.6685858357</v>
      </c>
      <c r="K13" s="1189">
        <f>C13/J13</f>
        <v>0.23826529016516443</v>
      </c>
    </row>
    <row r="16" spans="2:18" ht="17.25" customHeight="1">
      <c r="K16" s="87"/>
    </row>
    <row r="17" spans="2:11" ht="17.25">
      <c r="B17" s="1478" t="s">
        <v>2585</v>
      </c>
      <c r="C17" s="1478"/>
      <c r="D17" s="1478"/>
      <c r="E17" s="1478"/>
      <c r="F17" s="1478"/>
      <c r="G17" s="1478"/>
      <c r="H17" s="1478"/>
      <c r="I17" s="1478"/>
    </row>
    <row r="18" spans="2:11">
      <c r="B18" s="4"/>
    </row>
    <row r="19" spans="2:11" ht="30.75" customHeight="1">
      <c r="B19" s="74"/>
      <c r="C19" s="1485" t="s">
        <v>1458</v>
      </c>
      <c r="D19" s="1487" t="s">
        <v>1457</v>
      </c>
      <c r="E19" s="1487"/>
      <c r="F19" s="1487"/>
      <c r="G19" s="1488" t="s">
        <v>239</v>
      </c>
      <c r="H19" s="1488"/>
      <c r="I19" s="1488"/>
      <c r="J19" s="1489" t="s">
        <v>234</v>
      </c>
      <c r="K19" s="1483" t="s">
        <v>240</v>
      </c>
    </row>
    <row r="20" spans="2:11" ht="31.5" customHeight="1">
      <c r="B20" s="528" t="s">
        <v>236</v>
      </c>
      <c r="C20" s="1486"/>
      <c r="D20" s="1196" t="s">
        <v>681</v>
      </c>
      <c r="E20" s="1196" t="s">
        <v>237</v>
      </c>
      <c r="F20" s="1196" t="s">
        <v>238</v>
      </c>
      <c r="G20" s="1196" t="s">
        <v>681</v>
      </c>
      <c r="H20" s="1196" t="s">
        <v>237</v>
      </c>
      <c r="I20" s="1196" t="s">
        <v>238</v>
      </c>
      <c r="J20" s="1490"/>
      <c r="K20" s="1484"/>
    </row>
    <row r="21" spans="2:11" ht="27.75" customHeight="1">
      <c r="B21" s="1198" t="s">
        <v>599</v>
      </c>
      <c r="C21" s="1199">
        <v>1500000000000</v>
      </c>
      <c r="D21" s="589">
        <v>7120000000000</v>
      </c>
      <c r="E21" s="589">
        <v>4060000000000</v>
      </c>
      <c r="F21" s="589">
        <v>27400000000000</v>
      </c>
      <c r="G21" s="1197">
        <f>$C21/D21</f>
        <v>0.21067415730337077</v>
      </c>
      <c r="H21" s="1197">
        <f>$C21/E21</f>
        <v>0.36945812807881773</v>
      </c>
      <c r="I21" s="1197">
        <f>$C21/F21</f>
        <v>5.4744525547445258E-2</v>
      </c>
      <c r="J21" s="589">
        <f>GEOMEAN(D21:F21)</f>
        <v>9252353060971.4512</v>
      </c>
      <c r="K21" s="1189">
        <f>C21/J21</f>
        <v>0.16212092103654629</v>
      </c>
    </row>
  </sheetData>
  <mergeCells count="18">
    <mergeCell ref="K19:K20"/>
    <mergeCell ref="B9:I9"/>
    <mergeCell ref="C11:C12"/>
    <mergeCell ref="D11:F11"/>
    <mergeCell ref="G11:I11"/>
    <mergeCell ref="J11:J12"/>
    <mergeCell ref="K11:K12"/>
    <mergeCell ref="B17:I17"/>
    <mergeCell ref="C19:C20"/>
    <mergeCell ref="D19:F19"/>
    <mergeCell ref="G19:I19"/>
    <mergeCell ref="J19:J20"/>
    <mergeCell ref="K4:K5"/>
    <mergeCell ref="B2:I2"/>
    <mergeCell ref="C4:C5"/>
    <mergeCell ref="D4:F4"/>
    <mergeCell ref="G4:I4"/>
    <mergeCell ref="J4: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election activeCell="G5" sqref="G5"/>
    </sheetView>
  </sheetViews>
  <sheetFormatPr defaultRowHeight="15"/>
  <cols>
    <col min="1" max="1" width="9.140625" style="95"/>
    <col min="2" max="2" width="29.5703125" customWidth="1"/>
    <col min="3" max="3" width="53.5703125" customWidth="1"/>
    <col min="4" max="4" width="52.28515625" customWidth="1"/>
  </cols>
  <sheetData>
    <row r="1" spans="2:4" ht="16.5" thickBot="1">
      <c r="B1" s="1495" t="s">
        <v>4536</v>
      </c>
      <c r="C1" s="1495"/>
      <c r="D1" s="1495"/>
    </row>
    <row r="2" spans="2:4" s="95" customFormat="1" ht="15.75" thickBot="1">
      <c r="B2" s="1233"/>
      <c r="C2" s="1234"/>
      <c r="D2" s="1234"/>
    </row>
    <row r="3" spans="2:4" ht="92.25" customHeight="1" thickBot="1">
      <c r="B3" s="1491" t="s">
        <v>4502</v>
      </c>
      <c r="C3" s="1493" t="s">
        <v>4503</v>
      </c>
      <c r="D3" s="1494"/>
    </row>
    <row r="4" spans="2:4" ht="15.75" thickBot="1">
      <c r="B4" s="1492"/>
      <c r="C4" s="1281" t="s">
        <v>4504</v>
      </c>
      <c r="D4" s="1282" t="s">
        <v>4588</v>
      </c>
    </row>
    <row r="5" spans="2:4" ht="15.75" thickBot="1">
      <c r="B5" s="1283" t="s">
        <v>4505</v>
      </c>
      <c r="C5" s="1284" t="s">
        <v>469</v>
      </c>
      <c r="D5" s="1284" t="s">
        <v>4506</v>
      </c>
    </row>
    <row r="6" spans="2:4" ht="15.75" thickBot="1">
      <c r="B6" s="1283" t="s">
        <v>4507</v>
      </c>
      <c r="C6" s="1284" t="s">
        <v>2985</v>
      </c>
      <c r="D6" s="1284" t="s">
        <v>2985</v>
      </c>
    </row>
    <row r="7" spans="2:4" ht="15.75" thickBot="1">
      <c r="B7" s="1283" t="s">
        <v>4508</v>
      </c>
      <c r="C7" s="1284" t="s">
        <v>4509</v>
      </c>
      <c r="D7" s="1284" t="s">
        <v>4509</v>
      </c>
    </row>
    <row r="8" spans="2:4" ht="41.25" thickBot="1">
      <c r="B8" s="1283" t="s">
        <v>2150</v>
      </c>
      <c r="C8" s="1284" t="s">
        <v>4595</v>
      </c>
      <c r="D8" s="1284" t="s">
        <v>4595</v>
      </c>
    </row>
    <row r="9" spans="2:4" ht="15.75" thickBot="1">
      <c r="B9" s="1283" t="s">
        <v>4510</v>
      </c>
      <c r="C9" s="1284" t="s">
        <v>469</v>
      </c>
      <c r="D9" s="1284" t="s">
        <v>4511</v>
      </c>
    </row>
    <row r="10" spans="2:4" ht="15.75" thickBot="1">
      <c r="B10" s="1283" t="s">
        <v>4512</v>
      </c>
      <c r="C10" s="1284" t="s">
        <v>4513</v>
      </c>
      <c r="D10" s="1284" t="s">
        <v>4513</v>
      </c>
    </row>
    <row r="11" spans="2:4" ht="15.75" thickBot="1">
      <c r="B11" s="1283" t="s">
        <v>4514</v>
      </c>
      <c r="C11" s="1284" t="s">
        <v>4513</v>
      </c>
      <c r="D11" s="1284" t="s">
        <v>4513</v>
      </c>
    </row>
    <row r="12" spans="2:4" ht="15.75" thickBot="1">
      <c r="B12" s="1283" t="s">
        <v>4515</v>
      </c>
      <c r="C12" s="1284" t="s">
        <v>469</v>
      </c>
      <c r="D12" s="1284" t="s">
        <v>4516</v>
      </c>
    </row>
    <row r="13" spans="2:4" ht="15.75" thickBot="1">
      <c r="B13" s="1283" t="s">
        <v>4517</v>
      </c>
      <c r="C13" s="1284" t="s">
        <v>4518</v>
      </c>
      <c r="D13" s="1284" t="s">
        <v>4519</v>
      </c>
    </row>
    <row r="14" spans="2:4" ht="26.25" thickBot="1">
      <c r="B14" s="1283" t="s">
        <v>4520</v>
      </c>
      <c r="C14" s="1284" t="s">
        <v>4518</v>
      </c>
      <c r="D14" s="1284" t="s">
        <v>4521</v>
      </c>
    </row>
    <row r="15" spans="2:4" ht="26.25" thickBot="1">
      <c r="B15" s="1283" t="s">
        <v>4522</v>
      </c>
      <c r="C15" s="1284" t="s">
        <v>4223</v>
      </c>
      <c r="D15" s="1284" t="s">
        <v>4223</v>
      </c>
    </row>
    <row r="16" spans="2:4" ht="15.75" thickBot="1">
      <c r="B16" s="1283" t="s">
        <v>4523</v>
      </c>
      <c r="C16" s="1284" t="s">
        <v>469</v>
      </c>
      <c r="D16" s="1284" t="s">
        <v>4524</v>
      </c>
    </row>
    <row r="17" spans="2:4" ht="15.75" thickBot="1">
      <c r="B17" s="1283" t="s">
        <v>4525</v>
      </c>
      <c r="C17" s="1284" t="s">
        <v>469</v>
      </c>
      <c r="D17" s="1284" t="s">
        <v>4526</v>
      </c>
    </row>
    <row r="18" spans="2:4" ht="15.75" thickBot="1">
      <c r="B18" s="1283" t="s">
        <v>4527</v>
      </c>
      <c r="C18" s="1284" t="s">
        <v>469</v>
      </c>
      <c r="D18" s="1284" t="s">
        <v>4528</v>
      </c>
    </row>
    <row r="19" spans="2:4" ht="15.75" thickBot="1">
      <c r="B19" s="1283" t="s">
        <v>4529</v>
      </c>
      <c r="C19" s="1284" t="s">
        <v>469</v>
      </c>
      <c r="D19" s="1284" t="s">
        <v>4530</v>
      </c>
    </row>
    <row r="20" spans="2:4" ht="15.75" thickBot="1">
      <c r="B20" s="1283" t="s">
        <v>4531</v>
      </c>
      <c r="C20" s="1284" t="s">
        <v>4532</v>
      </c>
      <c r="D20" s="1284" t="s">
        <v>4532</v>
      </c>
    </row>
    <row r="21" spans="2:4" ht="26.25" thickBot="1">
      <c r="B21" s="1283" t="s">
        <v>4533</v>
      </c>
      <c r="C21" s="1284" t="s">
        <v>469</v>
      </c>
      <c r="D21" s="1284" t="s">
        <v>4534</v>
      </c>
    </row>
    <row r="22" spans="2:4" ht="15.75" thickBot="1">
      <c r="B22" s="1283" t="s">
        <v>4535</v>
      </c>
      <c r="C22" s="1284" t="s">
        <v>4513</v>
      </c>
      <c r="D22" s="1284" t="s">
        <v>4513</v>
      </c>
    </row>
    <row r="23" spans="2:4" ht="28.5" thickBot="1">
      <c r="B23" s="1283" t="s">
        <v>2764</v>
      </c>
      <c r="C23" s="1284" t="s">
        <v>4596</v>
      </c>
      <c r="D23" s="1284" t="s">
        <v>4596</v>
      </c>
    </row>
    <row r="24" spans="2:4" ht="15.75" thickBot="1">
      <c r="B24" s="1285" t="s">
        <v>2990</v>
      </c>
      <c r="C24" s="1284" t="s">
        <v>2989</v>
      </c>
      <c r="D24" s="1284" t="s">
        <v>2989</v>
      </c>
    </row>
  </sheetData>
  <mergeCells count="3">
    <mergeCell ref="B3:B4"/>
    <mergeCell ref="C3:D3"/>
    <mergeCell ref="B1:D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51"/>
  <sheetViews>
    <sheetView showGridLines="0" zoomScale="80" zoomScaleNormal="80" workbookViewId="0">
      <selection activeCell="B17" sqref="B17"/>
    </sheetView>
  </sheetViews>
  <sheetFormatPr defaultColWidth="9.140625" defaultRowHeight="15"/>
  <cols>
    <col min="1" max="1" width="7.85546875" style="95" customWidth="1"/>
    <col min="2" max="2" width="23.28515625" style="95" customWidth="1"/>
    <col min="3" max="4" width="24.7109375" style="95" customWidth="1"/>
    <col min="5" max="6" width="24.7109375" style="270" customWidth="1"/>
    <col min="7" max="8" width="24.7109375" style="95" customWidth="1"/>
    <col min="9" max="9" width="10.28515625" style="95" customWidth="1"/>
    <col min="10" max="10" width="23.28515625" style="95" customWidth="1"/>
    <col min="11" max="11" width="15" style="270" customWidth="1"/>
    <col min="12" max="12" width="24.28515625" style="270" customWidth="1"/>
    <col min="13" max="18" width="15.7109375" style="95" customWidth="1"/>
    <col min="19" max="19" width="14.85546875" style="95" bestFit="1" customWidth="1"/>
    <col min="20" max="20" width="13.5703125" style="95" customWidth="1"/>
    <col min="21" max="21" width="19.85546875" style="95" customWidth="1"/>
    <col min="22" max="24" width="10.5703125" style="95" bestFit="1" customWidth="1"/>
    <col min="25" max="16384" width="9.140625" style="95"/>
  </cols>
  <sheetData>
    <row r="1" spans="1:20" ht="18.75">
      <c r="A1" s="116"/>
      <c r="E1" s="95"/>
      <c r="F1" s="95"/>
      <c r="K1" s="95"/>
      <c r="L1" s="95"/>
    </row>
    <row r="2" spans="1:20" ht="17.25" customHeight="1">
      <c r="B2" s="752" t="s">
        <v>1664</v>
      </c>
      <c r="C2" s="358"/>
      <c r="D2" s="358"/>
      <c r="E2" s="358"/>
      <c r="F2" s="358"/>
      <c r="G2" s="358"/>
      <c r="H2" s="358"/>
      <c r="I2" s="358"/>
      <c r="J2" s="358"/>
      <c r="K2" s="95"/>
      <c r="L2" s="95"/>
    </row>
    <row r="3" spans="1:20">
      <c r="B3" s="95" t="s">
        <v>634</v>
      </c>
      <c r="C3" s="95" t="s">
        <v>2587</v>
      </c>
    </row>
    <row r="5" spans="1:20" ht="15" customHeight="1">
      <c r="E5" s="95"/>
      <c r="F5" s="95"/>
      <c r="K5" s="95"/>
    </row>
    <row r="6" spans="1:20" s="2" customFormat="1" ht="29.25" customHeight="1">
      <c r="B6" s="95"/>
      <c r="C6" s="1499" t="s">
        <v>1074</v>
      </c>
      <c r="D6" s="1499"/>
      <c r="E6" s="1499"/>
      <c r="F6" s="1499"/>
      <c r="G6" s="1499"/>
      <c r="H6" s="1498" t="s">
        <v>1081</v>
      </c>
      <c r="I6" s="95"/>
      <c r="J6" s="95"/>
      <c r="K6" s="95"/>
      <c r="M6" s="95"/>
      <c r="N6" s="95"/>
      <c r="O6" s="95"/>
      <c r="P6" s="95"/>
      <c r="Q6" s="95"/>
    </row>
    <row r="7" spans="1:20" s="263" customFormat="1" ht="51" customHeight="1">
      <c r="B7" s="95"/>
      <c r="C7" s="148" t="s">
        <v>1076</v>
      </c>
      <c r="D7" s="148" t="s">
        <v>1077</v>
      </c>
      <c r="E7" s="248" t="s">
        <v>1079</v>
      </c>
      <c r="F7" s="248" t="s">
        <v>1075</v>
      </c>
      <c r="G7" s="249" t="s">
        <v>1078</v>
      </c>
      <c r="H7" s="1498"/>
      <c r="I7" s="95"/>
      <c r="J7" s="95"/>
      <c r="K7" s="95"/>
      <c r="M7" s="95"/>
      <c r="N7" s="95"/>
      <c r="O7" s="95"/>
      <c r="P7" s="95"/>
      <c r="Q7" s="95"/>
      <c r="R7" s="119"/>
      <c r="S7" s="118"/>
      <c r="T7" s="118"/>
    </row>
    <row r="8" spans="1:20">
      <c r="C8" s="737">
        <v>92655089090.293945</v>
      </c>
      <c r="D8" s="64">
        <v>53741238799.143036</v>
      </c>
      <c r="E8" s="64">
        <v>46105482666.666664</v>
      </c>
      <c r="F8" s="64">
        <v>3252777777.7777777</v>
      </c>
      <c r="G8" s="64">
        <v>6271955555.5555563</v>
      </c>
      <c r="H8" s="64">
        <v>1897648911.7308891</v>
      </c>
      <c r="I8" s="147"/>
      <c r="R8" s="119"/>
      <c r="S8" s="118"/>
      <c r="T8" s="118"/>
    </row>
    <row r="9" spans="1:20">
      <c r="C9" s="636" t="s">
        <v>1610</v>
      </c>
      <c r="D9" s="147"/>
      <c r="E9" s="147"/>
      <c r="F9" s="147"/>
      <c r="G9" s="147"/>
      <c r="H9" s="147"/>
      <c r="I9" s="147"/>
      <c r="R9" s="119"/>
      <c r="S9" s="118"/>
      <c r="T9" s="118"/>
    </row>
    <row r="10" spans="1:20">
      <c r="C10" s="675"/>
      <c r="D10" s="147"/>
      <c r="E10" s="147"/>
      <c r="F10" s="147"/>
      <c r="G10" s="147"/>
      <c r="H10" s="147"/>
      <c r="I10" s="147"/>
      <c r="R10" s="119"/>
      <c r="S10" s="118"/>
      <c r="T10" s="118"/>
    </row>
    <row r="12" spans="1:20">
      <c r="B12" s="293" t="s">
        <v>584</v>
      </c>
      <c r="C12" s="306">
        <f>C8/$H$8</f>
        <v>48.826254697335514</v>
      </c>
      <c r="D12" s="306">
        <f>D8/$H$8</f>
        <v>28.31990599890494</v>
      </c>
      <c r="E12" s="306">
        <f>E8/$H$8</f>
        <v>24.296107874144536</v>
      </c>
      <c r="F12" s="306">
        <f>F8/$H$8</f>
        <v>1.7141093685295266</v>
      </c>
      <c r="G12" s="306">
        <f>G8/$H$8</f>
        <v>3.3051190432453397</v>
      </c>
      <c r="H12" s="81"/>
    </row>
    <row r="13" spans="1:20">
      <c r="B13" s="305" t="s">
        <v>590</v>
      </c>
      <c r="C13" s="304">
        <f>$H$8/C8</f>
        <v>2.0480784491843707E-2</v>
      </c>
      <c r="D13" s="304">
        <f>$H$8/D8</f>
        <v>3.5310851668740269E-2</v>
      </c>
      <c r="E13" s="304">
        <f>$H$8/E8</f>
        <v>4.1158855779702117E-2</v>
      </c>
      <c r="F13" s="304">
        <f>$H$8/F8</f>
        <v>0.5833933460487789</v>
      </c>
      <c r="G13" s="304">
        <f>$H$8/G8</f>
        <v>0.30256096283239675</v>
      </c>
      <c r="R13" s="1"/>
      <c r="S13" s="1"/>
      <c r="T13" s="1"/>
    </row>
    <row r="14" spans="1:20">
      <c r="B14" s="319"/>
      <c r="C14" s="320"/>
      <c r="D14" s="320"/>
      <c r="E14" s="320"/>
      <c r="F14" s="320"/>
      <c r="G14" s="320"/>
      <c r="R14" s="1"/>
      <c r="S14" s="1"/>
      <c r="T14" s="1"/>
    </row>
    <row r="15" spans="1:20">
      <c r="B15" s="319"/>
      <c r="C15" s="320"/>
      <c r="D15" s="320"/>
      <c r="E15" s="320"/>
      <c r="F15" s="320"/>
      <c r="G15" s="320"/>
      <c r="R15" s="1"/>
      <c r="S15" s="1"/>
      <c r="T15" s="1"/>
    </row>
    <row r="16" spans="1:20" ht="33.75" customHeight="1">
      <c r="B16" s="937"/>
      <c r="C16" s="938"/>
      <c r="D16" s="938"/>
      <c r="E16" s="940" t="s">
        <v>1091</v>
      </c>
      <c r="F16" s="939"/>
      <c r="G16" s="292"/>
      <c r="J16" s="271"/>
      <c r="K16" s="271"/>
      <c r="L16" s="571" t="s">
        <v>1091</v>
      </c>
      <c r="R16" s="1"/>
      <c r="S16" s="1"/>
      <c r="T16" s="1"/>
    </row>
    <row r="17" spans="1:20" ht="65.25" customHeight="1">
      <c r="B17" s="932" t="s">
        <v>551</v>
      </c>
      <c r="C17" s="932" t="s">
        <v>695</v>
      </c>
      <c r="D17" s="932" t="s">
        <v>680</v>
      </c>
      <c r="E17" s="925" t="s">
        <v>2507</v>
      </c>
      <c r="F17" s="271"/>
      <c r="J17" s="926" t="s">
        <v>547</v>
      </c>
      <c r="K17" s="927" t="s">
        <v>2506</v>
      </c>
      <c r="L17" s="942" t="s">
        <v>2508</v>
      </c>
    </row>
    <row r="18" spans="1:20">
      <c r="B18" s="1500" t="s">
        <v>531</v>
      </c>
      <c r="C18" s="1503" t="s">
        <v>694</v>
      </c>
      <c r="D18" s="933" t="s">
        <v>1043</v>
      </c>
      <c r="E18" s="934">
        <v>4.8087516315553167E-3</v>
      </c>
      <c r="F18" s="1502">
        <f>SUM(E18:E19)</f>
        <v>9.1398828408689233E-3</v>
      </c>
      <c r="J18" s="245" t="s">
        <v>531</v>
      </c>
      <c r="K18" s="941" t="s">
        <v>694</v>
      </c>
      <c r="L18" s="928">
        <v>1.5165844661608519E-2</v>
      </c>
      <c r="R18" s="1"/>
      <c r="S18" s="92"/>
      <c r="T18" s="1"/>
    </row>
    <row r="19" spans="1:20" ht="18">
      <c r="B19" s="1501"/>
      <c r="C19" s="1504"/>
      <c r="D19" s="933" t="s">
        <v>1044</v>
      </c>
      <c r="E19" s="934">
        <v>4.3311312093136066E-3</v>
      </c>
      <c r="F19" s="1502"/>
      <c r="J19" s="245" t="s">
        <v>532</v>
      </c>
      <c r="K19" s="941" t="s">
        <v>585</v>
      </c>
      <c r="L19" s="929">
        <v>0.11649107070757303</v>
      </c>
      <c r="R19" s="38"/>
      <c r="S19" s="93"/>
      <c r="T19" s="1"/>
    </row>
    <row r="20" spans="1:20" ht="18">
      <c r="B20" s="1500" t="s">
        <v>532</v>
      </c>
      <c r="C20" s="1503" t="s">
        <v>1045</v>
      </c>
      <c r="D20" s="933" t="s">
        <v>1046</v>
      </c>
      <c r="E20" s="934">
        <v>3.8295370656801268E-2</v>
      </c>
      <c r="F20" s="1502">
        <f>SUM(E20:E21)</f>
        <v>7.0595001463295268E-2</v>
      </c>
      <c r="J20" s="245" t="s">
        <v>533</v>
      </c>
      <c r="K20" s="941" t="s">
        <v>586</v>
      </c>
      <c r="L20" s="929">
        <v>6.7978580677424877E-2</v>
      </c>
      <c r="R20" s="1"/>
      <c r="S20" s="92"/>
      <c r="T20" s="1"/>
    </row>
    <row r="21" spans="1:20" ht="18">
      <c r="B21" s="1501"/>
      <c r="C21" s="1504"/>
      <c r="D21" s="933" t="s">
        <v>1047</v>
      </c>
      <c r="E21" s="934">
        <v>3.2299630806493999E-2</v>
      </c>
      <c r="F21" s="1502"/>
      <c r="J21" s="245" t="s">
        <v>1084</v>
      </c>
      <c r="K21" s="941" t="s">
        <v>588</v>
      </c>
      <c r="L21" s="929">
        <v>0.79625184759861645</v>
      </c>
      <c r="R21" s="1"/>
      <c r="S21" s="92"/>
      <c r="T21" s="1"/>
    </row>
    <row r="22" spans="1:20" ht="18">
      <c r="A22" s="3"/>
      <c r="B22" s="1500" t="s">
        <v>533</v>
      </c>
      <c r="C22" s="1503" t="s">
        <v>1048</v>
      </c>
      <c r="D22" s="933" t="s">
        <v>1049</v>
      </c>
      <c r="E22" s="934">
        <v>2.0534509566560517E-2</v>
      </c>
      <c r="F22" s="1502">
        <f>SUM(E22:E23)</f>
        <v>3.942852112367129E-2</v>
      </c>
      <c r="J22" s="245" t="s">
        <v>534</v>
      </c>
      <c r="K22" s="941" t="s">
        <v>16</v>
      </c>
      <c r="L22" s="929">
        <v>4.1126563547771383E-3</v>
      </c>
      <c r="R22" s="119"/>
      <c r="S22" s="118"/>
      <c r="T22" s="118"/>
    </row>
    <row r="23" spans="1:20" ht="18">
      <c r="A23" s="3"/>
      <c r="B23" s="1501"/>
      <c r="C23" s="1504"/>
      <c r="D23" s="933" t="s">
        <v>1050</v>
      </c>
      <c r="E23" s="934">
        <v>1.8894011557110776E-2</v>
      </c>
      <c r="F23" s="1502"/>
      <c r="J23" s="271"/>
      <c r="K23" s="930" t="s">
        <v>15</v>
      </c>
      <c r="L23" s="140">
        <f>SUM(L18:L22)</f>
        <v>1</v>
      </c>
      <c r="R23" s="38"/>
      <c r="S23" s="38"/>
      <c r="T23" s="38"/>
    </row>
    <row r="24" spans="1:20" ht="18">
      <c r="B24" s="1500" t="s">
        <v>10</v>
      </c>
      <c r="C24" s="1503" t="s">
        <v>1051</v>
      </c>
      <c r="D24" s="933" t="s">
        <v>1052</v>
      </c>
      <c r="E24" s="934">
        <v>0.80090652193792145</v>
      </c>
      <c r="F24" s="1502">
        <f>SUM(E24:E25)</f>
        <v>0.87828335864415541</v>
      </c>
      <c r="G24" s="3"/>
      <c r="K24" s="95"/>
      <c r="R24" s="74"/>
      <c r="S24" s="74"/>
      <c r="T24" s="74"/>
    </row>
    <row r="25" spans="1:20" ht="18">
      <c r="B25" s="1501"/>
      <c r="C25" s="1504"/>
      <c r="D25" s="933" t="s">
        <v>1053</v>
      </c>
      <c r="E25" s="934">
        <v>7.7376836706233909E-2</v>
      </c>
      <c r="F25" s="1502"/>
      <c r="G25" s="3"/>
    </row>
    <row r="26" spans="1:20">
      <c r="B26" s="1496" t="s">
        <v>534</v>
      </c>
      <c r="C26" s="1503" t="s">
        <v>16</v>
      </c>
      <c r="D26" s="933" t="s">
        <v>696</v>
      </c>
      <c r="E26" s="934">
        <v>1.8037267812094976E-3</v>
      </c>
      <c r="F26" s="1502">
        <f>SUM(E26:E27)</f>
        <v>2.553235928009072E-3</v>
      </c>
      <c r="G26" s="3"/>
      <c r="K26" s="18"/>
      <c r="L26" s="18"/>
    </row>
    <row r="27" spans="1:20">
      <c r="B27" s="1497"/>
      <c r="C27" s="1504"/>
      <c r="D27" s="933" t="s">
        <v>697</v>
      </c>
      <c r="E27" s="934">
        <v>7.4950914679957432E-4</v>
      </c>
      <c r="F27" s="1502"/>
      <c r="G27" s="3"/>
      <c r="K27" s="21"/>
      <c r="L27" s="21"/>
    </row>
    <row r="28" spans="1:20">
      <c r="B28" s="640"/>
      <c r="C28" s="640"/>
      <c r="D28" s="935" t="s">
        <v>206</v>
      </c>
      <c r="E28" s="936">
        <f>SUM(E18:E27)</f>
        <v>1</v>
      </c>
      <c r="F28" s="271"/>
      <c r="G28" s="3"/>
      <c r="K28" s="22"/>
      <c r="L28" s="22"/>
    </row>
    <row r="29" spans="1:20">
      <c r="F29"/>
      <c r="G29" s="3"/>
      <c r="K29" s="3"/>
      <c r="L29" s="3"/>
    </row>
    <row r="30" spans="1:20">
      <c r="F30"/>
      <c r="L30" s="22"/>
    </row>
    <row r="31" spans="1:20">
      <c r="L31" s="18"/>
    </row>
    <row r="32" spans="1:20">
      <c r="E32" s="95"/>
      <c r="F32" s="28"/>
      <c r="G32" s="23"/>
      <c r="K32" s="10"/>
      <c r="L32" s="10"/>
    </row>
    <row r="33" spans="1:24">
      <c r="D33" s="3"/>
      <c r="E33" s="18"/>
      <c r="F33" s="95"/>
      <c r="G33" s="23"/>
      <c r="K33" s="10"/>
      <c r="L33" s="10"/>
    </row>
    <row r="34" spans="1:24">
      <c r="D34" s="299"/>
      <c r="E34" s="299"/>
      <c r="F34" s="10"/>
      <c r="G34" s="9"/>
      <c r="K34" s="10"/>
      <c r="L34" s="10"/>
    </row>
    <row r="35" spans="1:24">
      <c r="D35" s="3"/>
      <c r="E35" s="18"/>
      <c r="F35" s="95"/>
      <c r="K35" s="27"/>
      <c r="L35" s="27"/>
    </row>
    <row r="36" spans="1:24">
      <c r="D36" s="3"/>
      <c r="E36" s="18"/>
      <c r="F36" s="95"/>
      <c r="J36"/>
      <c r="K36" s="10"/>
      <c r="L36" s="10"/>
    </row>
    <row r="37" spans="1:24">
      <c r="D37" s="3"/>
      <c r="E37" s="18"/>
      <c r="F37" s="95"/>
      <c r="H37" s="9"/>
      <c r="I37" s="9"/>
      <c r="J37" s="9"/>
      <c r="K37" s="10"/>
      <c r="L37" s="10"/>
    </row>
    <row r="38" spans="1:24">
      <c r="B38" s="20"/>
      <c r="C38" s="20"/>
      <c r="D38" s="24"/>
      <c r="E38" s="18"/>
      <c r="F38" s="27"/>
      <c r="G38" s="19"/>
      <c r="H38" s="19"/>
      <c r="I38" s="19"/>
      <c r="J38" s="19"/>
      <c r="K38" s="27"/>
      <c r="L38" s="27"/>
    </row>
    <row r="39" spans="1:24">
      <c r="B39" s="3"/>
      <c r="C39" s="3"/>
      <c r="D39" s="24"/>
      <c r="E39" s="18"/>
      <c r="F39" s="18"/>
      <c r="G39" s="3"/>
      <c r="H39" s="3"/>
      <c r="I39" s="3"/>
      <c r="J39" s="3"/>
      <c r="K39" s="18"/>
      <c r="L39" s="18"/>
    </row>
    <row r="40" spans="1:24">
      <c r="B40" s="3"/>
      <c r="C40" s="299"/>
      <c r="D40" s="24"/>
      <c r="E40" s="18"/>
      <c r="F40" s="18"/>
      <c r="G40" s="3"/>
      <c r="H40" s="3"/>
      <c r="I40" s="3"/>
      <c r="J40" s="3"/>
      <c r="K40" s="18"/>
      <c r="L40" s="18"/>
    </row>
    <row r="41" spans="1:24">
      <c r="A41" s="3"/>
      <c r="B41" s="3"/>
      <c r="C41" s="3"/>
      <c r="D41" s="3"/>
      <c r="E41" s="18"/>
      <c r="F41" s="18"/>
      <c r="G41" s="3"/>
      <c r="H41" s="3"/>
      <c r="I41" s="3"/>
      <c r="J41" s="3"/>
      <c r="K41" s="18"/>
      <c r="L41" s="18"/>
    </row>
    <row r="42" spans="1:24" s="271" customFormat="1" ht="48" customHeight="1">
      <c r="A42" s="3"/>
      <c r="B42" s="3"/>
      <c r="C42" s="3"/>
      <c r="D42" s="3"/>
      <c r="E42" s="18"/>
      <c r="F42" s="299"/>
      <c r="G42" s="299"/>
      <c r="H42" s="299"/>
      <c r="I42" s="299"/>
      <c r="J42" s="299"/>
      <c r="K42" s="299"/>
      <c r="L42" s="299"/>
      <c r="M42" s="95"/>
      <c r="N42" s="95"/>
      <c r="O42" s="95"/>
      <c r="P42" s="95"/>
      <c r="Q42" s="95"/>
      <c r="R42" s="95"/>
      <c r="S42" s="95"/>
      <c r="T42" s="95"/>
      <c r="U42" s="95"/>
      <c r="V42" s="95"/>
      <c r="W42" s="95"/>
      <c r="X42" s="95"/>
    </row>
    <row r="43" spans="1:24" s="271" customFormat="1">
      <c r="A43" s="3"/>
      <c r="B43" s="3"/>
      <c r="C43" s="3"/>
      <c r="D43" s="3"/>
      <c r="E43" s="18"/>
      <c r="F43" s="18"/>
      <c r="G43" s="3"/>
      <c r="H43" s="3"/>
      <c r="I43" s="3"/>
      <c r="J43" s="3"/>
      <c r="K43" s="18"/>
      <c r="L43" s="18"/>
      <c r="M43" s="95"/>
      <c r="N43" s="95"/>
      <c r="O43" s="95"/>
      <c r="P43" s="95"/>
      <c r="Q43" s="95"/>
      <c r="R43" s="95"/>
      <c r="S43" s="95"/>
      <c r="T43" s="95"/>
      <c r="U43" s="95"/>
      <c r="V43" s="95"/>
      <c r="W43" s="95"/>
      <c r="X43" s="95"/>
    </row>
    <row r="44" spans="1:24" s="271" customFormat="1">
      <c r="A44" s="3"/>
      <c r="B44" s="3"/>
      <c r="C44" s="24"/>
      <c r="D44" s="95"/>
      <c r="E44" s="270"/>
      <c r="F44" s="18"/>
      <c r="G44" s="3"/>
      <c r="H44" s="3"/>
      <c r="I44" s="3"/>
      <c r="J44" s="3"/>
      <c r="K44" s="18"/>
      <c r="L44" s="18"/>
      <c r="M44" s="95"/>
      <c r="N44" s="95"/>
      <c r="O44" s="95"/>
      <c r="P44" s="95"/>
      <c r="Q44" s="95"/>
      <c r="R44" s="95"/>
      <c r="S44" s="95"/>
      <c r="T44" s="95"/>
      <c r="U44" s="95"/>
      <c r="V44" s="95"/>
      <c r="W44" s="95"/>
      <c r="X44" s="95"/>
    </row>
    <row r="45" spans="1:24" s="271" customFormat="1">
      <c r="A45" s="3"/>
      <c r="B45" s="3"/>
      <c r="C45" s="24"/>
      <c r="D45" s="95"/>
      <c r="E45" s="270"/>
      <c r="F45" s="18"/>
      <c r="G45" s="3"/>
      <c r="H45" s="3"/>
      <c r="I45" s="3"/>
      <c r="J45" s="3"/>
      <c r="K45" s="18"/>
      <c r="L45" s="18"/>
      <c r="M45" s="95"/>
      <c r="N45" s="95"/>
      <c r="O45" s="95"/>
      <c r="P45" s="95"/>
      <c r="Q45" s="95"/>
      <c r="R45" s="95"/>
      <c r="S45" s="95"/>
      <c r="T45" s="95"/>
      <c r="U45" s="95"/>
      <c r="V45" s="95"/>
      <c r="W45" s="95"/>
      <c r="X45" s="95"/>
    </row>
    <row r="46" spans="1:24" s="271" customFormat="1">
      <c r="A46" s="3"/>
      <c r="B46" s="3"/>
      <c r="C46" s="24"/>
      <c r="D46" s="95"/>
      <c r="E46" s="270"/>
      <c r="F46" s="18"/>
      <c r="G46" s="3"/>
      <c r="H46" s="3"/>
      <c r="I46" s="3"/>
      <c r="J46" s="3"/>
      <c r="K46" s="18"/>
      <c r="L46" s="18"/>
      <c r="M46" s="95"/>
      <c r="N46" s="95"/>
      <c r="O46" s="95"/>
      <c r="P46" s="95"/>
      <c r="Q46" s="95"/>
      <c r="R46" s="95"/>
      <c r="S46" s="95"/>
      <c r="T46" s="95"/>
      <c r="U46" s="95"/>
      <c r="V46" s="95"/>
      <c r="W46" s="95"/>
      <c r="X46" s="95"/>
    </row>
    <row r="47" spans="1:24" s="271" customFormat="1">
      <c r="A47" s="3"/>
      <c r="B47" s="3"/>
      <c r="C47" s="3"/>
      <c r="D47" s="95"/>
      <c r="E47" s="270"/>
      <c r="F47" s="18"/>
      <c r="G47" s="3"/>
      <c r="H47" s="3"/>
      <c r="I47" s="3"/>
      <c r="J47" s="3"/>
      <c r="K47" s="18"/>
      <c r="L47" s="18"/>
      <c r="M47" s="95"/>
      <c r="N47" s="95"/>
      <c r="O47" s="95"/>
      <c r="P47" s="95"/>
      <c r="Q47" s="95"/>
      <c r="R47" s="95"/>
      <c r="S47" s="95"/>
      <c r="T47" s="95"/>
      <c r="U47" s="95"/>
      <c r="V47" s="95"/>
      <c r="W47" s="95"/>
      <c r="X47" s="95"/>
    </row>
    <row r="48" spans="1:24" s="271" customFormat="1">
      <c r="A48" s="3"/>
      <c r="B48" s="3"/>
      <c r="C48" s="3"/>
      <c r="D48" s="95"/>
      <c r="E48" s="270"/>
      <c r="F48" s="18"/>
      <c r="G48" s="3"/>
      <c r="H48" s="3"/>
      <c r="I48" s="3"/>
      <c r="J48" s="3"/>
      <c r="K48" s="18"/>
      <c r="L48" s="18"/>
      <c r="M48" s="95"/>
      <c r="N48" s="95"/>
      <c r="O48" s="95"/>
      <c r="P48" s="95"/>
      <c r="Q48" s="95"/>
      <c r="R48" s="95"/>
      <c r="S48" s="95"/>
      <c r="T48" s="95"/>
      <c r="U48" s="95"/>
      <c r="V48" s="95"/>
      <c r="W48" s="95"/>
      <c r="X48" s="95"/>
    </row>
    <row r="49" spans="1:24" s="271" customFormat="1">
      <c r="A49" s="3"/>
      <c r="B49" s="3"/>
      <c r="C49" s="3"/>
      <c r="D49" s="95"/>
      <c r="E49" s="270"/>
      <c r="F49" s="18"/>
      <c r="G49" s="3"/>
      <c r="H49" s="3"/>
      <c r="I49" s="3"/>
      <c r="J49" s="3"/>
      <c r="K49" s="18"/>
      <c r="L49" s="18"/>
      <c r="M49" s="95"/>
      <c r="N49" s="95"/>
      <c r="O49" s="95"/>
      <c r="P49" s="95"/>
      <c r="Q49" s="95"/>
      <c r="R49" s="95"/>
      <c r="S49" s="95"/>
      <c r="T49" s="95"/>
      <c r="U49" s="95"/>
      <c r="V49" s="95"/>
      <c r="W49" s="95"/>
      <c r="X49" s="95"/>
    </row>
    <row r="50" spans="1:24" s="271" customFormat="1">
      <c r="A50" s="3"/>
      <c r="B50" s="95"/>
      <c r="C50" s="95"/>
      <c r="D50" s="95"/>
      <c r="E50" s="270"/>
      <c r="F50" s="18"/>
      <c r="G50" s="3"/>
      <c r="H50" s="3"/>
      <c r="I50" s="3"/>
      <c r="J50" s="3"/>
      <c r="K50" s="18"/>
      <c r="L50" s="18"/>
      <c r="M50" s="95"/>
      <c r="N50" s="95"/>
      <c r="O50" s="95"/>
      <c r="P50" s="95"/>
      <c r="Q50" s="95"/>
      <c r="R50" s="95"/>
      <c r="S50" s="95"/>
      <c r="T50" s="95"/>
      <c r="U50" s="95"/>
      <c r="V50" s="95"/>
      <c r="W50" s="95"/>
      <c r="X50" s="95"/>
    </row>
    <row r="51" spans="1:24" s="271" customFormat="1">
      <c r="A51" s="3"/>
      <c r="B51" s="95"/>
      <c r="C51" s="95"/>
      <c r="D51" s="95"/>
      <c r="E51" s="270"/>
      <c r="F51" s="18"/>
      <c r="G51" s="3"/>
      <c r="H51" s="3"/>
      <c r="I51" s="3"/>
      <c r="J51" s="3"/>
      <c r="K51" s="18"/>
      <c r="L51" s="18"/>
      <c r="M51" s="95"/>
      <c r="N51" s="95"/>
      <c r="O51" s="95"/>
      <c r="P51" s="95"/>
      <c r="Q51" s="95"/>
      <c r="R51" s="95"/>
      <c r="S51" s="95"/>
      <c r="T51" s="95"/>
      <c r="U51" s="95"/>
      <c r="V51" s="95"/>
      <c r="W51" s="95"/>
      <c r="X51" s="95"/>
    </row>
  </sheetData>
  <mergeCells count="17">
    <mergeCell ref="B24:B25"/>
    <mergeCell ref="B26:B27"/>
    <mergeCell ref="H6:H7"/>
    <mergeCell ref="C6:G6"/>
    <mergeCell ref="B18:B19"/>
    <mergeCell ref="B20:B21"/>
    <mergeCell ref="F26:F27"/>
    <mergeCell ref="C18:C19"/>
    <mergeCell ref="C20:C21"/>
    <mergeCell ref="C22:C23"/>
    <mergeCell ref="C24:C25"/>
    <mergeCell ref="C26:C27"/>
    <mergeCell ref="F18:F19"/>
    <mergeCell ref="F20:F21"/>
    <mergeCell ref="F22:F23"/>
    <mergeCell ref="F24:F25"/>
    <mergeCell ref="B22:B23"/>
  </mergeCells>
  <pageMargins left="0.7" right="0.7" top="0.75" bottom="0.75" header="0.3" footer="0.3"/>
  <pageSetup paperSize="9" scale="48"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B1:V50"/>
  <sheetViews>
    <sheetView showGridLines="0" topLeftCell="A13" zoomScale="90" zoomScaleNormal="90" workbookViewId="0">
      <selection activeCell="Q4" sqref="Q4"/>
    </sheetView>
  </sheetViews>
  <sheetFormatPr defaultColWidth="9.140625" defaultRowHeight="15"/>
  <cols>
    <col min="1" max="1" width="3.42578125" style="1" customWidth="1"/>
    <col min="2" max="2" width="16.7109375" style="257" customWidth="1"/>
    <col min="3" max="3" width="11.28515625" style="224" customWidth="1"/>
    <col min="4" max="4" width="16.5703125" style="1" customWidth="1"/>
    <col min="5" max="7" width="13.7109375" style="1" customWidth="1"/>
    <col min="8" max="8" width="16.7109375" style="194" customWidth="1"/>
    <col min="9" max="9" width="15" style="1" customWidth="1"/>
    <col min="10" max="10" width="12.28515625" style="1" customWidth="1"/>
    <col min="11" max="11" width="11.7109375" style="1" customWidth="1"/>
    <col min="12" max="12" width="16.7109375" style="194" customWidth="1"/>
    <col min="13" max="13" width="17.85546875" style="1" customWidth="1"/>
    <col min="14" max="14" width="14.28515625" style="1" customWidth="1"/>
    <col min="15" max="15" width="13.85546875" style="1" customWidth="1"/>
    <col min="16" max="17" width="13.28515625" style="1" customWidth="1"/>
    <col min="18" max="18" width="8.85546875" customWidth="1"/>
    <col min="19" max="19" width="13.28515625" bestFit="1" customWidth="1"/>
    <col min="20" max="20" width="17.7109375" customWidth="1"/>
    <col min="21" max="21" width="11.140625" bestFit="1" customWidth="1"/>
    <col min="23" max="16384" width="9.140625" style="1"/>
  </cols>
  <sheetData>
    <row r="1" spans="2:22" ht="31.5" customHeight="1">
      <c r="B1" s="1266" t="s">
        <v>4580</v>
      </c>
      <c r="J1" s="95"/>
      <c r="K1" s="95"/>
      <c r="N1"/>
      <c r="O1"/>
    </row>
    <row r="2" spans="2:22" ht="18.75" customHeight="1">
      <c r="B2" s="224" t="s">
        <v>1124</v>
      </c>
      <c r="C2" s="85"/>
      <c r="D2"/>
      <c r="E2" s="134"/>
      <c r="N2" s="1590" t="s">
        <v>4725</v>
      </c>
    </row>
    <row r="3" spans="2:22" ht="18.75" customHeight="1">
      <c r="B3" s="1130" t="s">
        <v>4629</v>
      </c>
      <c r="C3" s="1130"/>
    </row>
    <row r="4" spans="2:22" ht="10.5" customHeight="1">
      <c r="B4" s="133"/>
      <c r="C4" s="1130"/>
      <c r="R4" s="95"/>
      <c r="S4" s="95"/>
      <c r="T4" s="95"/>
      <c r="U4" s="95"/>
      <c r="V4" s="95"/>
    </row>
    <row r="5" spans="2:22" ht="23.25" customHeight="1">
      <c r="B5" s="1372" t="s">
        <v>941</v>
      </c>
      <c r="C5" s="1372"/>
      <c r="D5" s="1372"/>
      <c r="E5" s="1372"/>
      <c r="F5" s="1372"/>
      <c r="G5" s="1372"/>
      <c r="H5" s="1350" t="s">
        <v>4713</v>
      </c>
      <c r="I5" s="1351"/>
      <c r="J5" s="1351"/>
      <c r="K5" s="1352"/>
      <c r="L5" s="1394" t="s">
        <v>4714</v>
      </c>
      <c r="M5" s="1395"/>
      <c r="N5" s="1395"/>
      <c r="O5" s="1396"/>
      <c r="P5" s="1373" t="s">
        <v>1442</v>
      </c>
      <c r="Q5" s="1374"/>
    </row>
    <row r="6" spans="2:22" ht="50.25" customHeight="1">
      <c r="B6" s="1128" t="s">
        <v>661</v>
      </c>
      <c r="C6" s="1131" t="s">
        <v>195</v>
      </c>
      <c r="D6" s="321" t="s">
        <v>1093</v>
      </c>
      <c r="E6" s="195" t="s">
        <v>659</v>
      </c>
      <c r="F6" s="195" t="s">
        <v>660</v>
      </c>
      <c r="G6" s="196" t="s">
        <v>662</v>
      </c>
      <c r="H6" s="1257" t="s">
        <v>661</v>
      </c>
      <c r="I6" s="1258" t="s">
        <v>195</v>
      </c>
      <c r="J6" s="1250" t="s">
        <v>4624</v>
      </c>
      <c r="K6" s="1251" t="s">
        <v>4627</v>
      </c>
      <c r="L6" s="275" t="s">
        <v>661</v>
      </c>
      <c r="M6" s="277" t="s">
        <v>195</v>
      </c>
      <c r="N6" s="276" t="s">
        <v>4625</v>
      </c>
      <c r="O6" s="278" t="s">
        <v>4626</v>
      </c>
      <c r="P6" s="469" t="s">
        <v>663</v>
      </c>
      <c r="Q6" s="470" t="s">
        <v>664</v>
      </c>
    </row>
    <row r="7" spans="2:22" ht="17.25" customHeight="1">
      <c r="B7" s="1125" t="s">
        <v>196</v>
      </c>
      <c r="C7" s="1260" t="s">
        <v>942</v>
      </c>
      <c r="D7" s="197">
        <v>4600000000000</v>
      </c>
      <c r="E7" s="523">
        <f>'1. CC NF_ILCD and EF'!F7</f>
        <v>49510887808956.828</v>
      </c>
      <c r="F7" s="524">
        <v>23667362555413.27</v>
      </c>
      <c r="G7" s="198" t="s">
        <v>474</v>
      </c>
      <c r="H7" s="199" t="s">
        <v>196</v>
      </c>
      <c r="I7" s="1259" t="s">
        <v>942</v>
      </c>
      <c r="J7" s="1252">
        <v>53499807644454.797</v>
      </c>
      <c r="K7" s="198" t="s">
        <v>474</v>
      </c>
      <c r="L7" s="1244" t="s">
        <v>196</v>
      </c>
      <c r="M7" s="1259" t="s">
        <v>942</v>
      </c>
      <c r="N7" s="1256">
        <f>'1. CC NF_ILCD and EF'!H7</f>
        <v>55463775027376.438</v>
      </c>
      <c r="O7" s="198" t="s">
        <v>474</v>
      </c>
      <c r="P7" s="200" t="s">
        <v>648</v>
      </c>
      <c r="Q7" s="471" t="s">
        <v>474</v>
      </c>
    </row>
    <row r="8" spans="2:22" ht="19.5" customHeight="1">
      <c r="B8" s="1125" t="s">
        <v>197</v>
      </c>
      <c r="C8" s="1262" t="s">
        <v>556</v>
      </c>
      <c r="D8" s="201">
        <v>10800000</v>
      </c>
      <c r="E8" s="523">
        <f>'2. OD NF_ILCD'!D7</f>
        <v>333910878.75927788</v>
      </c>
      <c r="F8" s="519">
        <v>339014494.61533237</v>
      </c>
      <c r="G8" s="202" t="s">
        <v>474</v>
      </c>
      <c r="H8" s="203" t="s">
        <v>197</v>
      </c>
      <c r="I8" s="1292" t="s">
        <v>556</v>
      </c>
      <c r="J8" s="1252">
        <v>161052494.61533237</v>
      </c>
      <c r="K8" s="1127" t="s">
        <v>474</v>
      </c>
      <c r="L8" s="1247" t="s">
        <v>197</v>
      </c>
      <c r="M8" s="1292" t="s">
        <v>556</v>
      </c>
      <c r="N8" s="527">
        <f>'2. OD NF_EF'!D7</f>
        <v>333481860.98390257</v>
      </c>
      <c r="O8" s="202" t="s">
        <v>474</v>
      </c>
      <c r="P8" s="460" t="s">
        <v>649</v>
      </c>
      <c r="Q8" s="472" t="s">
        <v>648</v>
      </c>
    </row>
    <row r="9" spans="2:22" ht="15" customHeight="1">
      <c r="B9" s="1366" t="s">
        <v>650</v>
      </c>
      <c r="C9" s="1375" t="s">
        <v>199</v>
      </c>
      <c r="D9" s="1424">
        <v>18800</v>
      </c>
      <c r="E9" s="1429">
        <f>'3. TOX NF_ILCD'!M5</f>
        <v>337140.35995612532</v>
      </c>
      <c r="F9" s="525">
        <v>265544.36450839299</v>
      </c>
      <c r="G9" s="1385" t="s">
        <v>649</v>
      </c>
      <c r="H9" s="1366" t="s">
        <v>650</v>
      </c>
      <c r="I9" s="1375" t="s">
        <v>199</v>
      </c>
      <c r="J9" s="1401">
        <v>265544.36450839299</v>
      </c>
      <c r="K9" s="1418" t="s">
        <v>649</v>
      </c>
      <c r="L9" s="1366" t="s">
        <v>650</v>
      </c>
      <c r="M9" s="1375" t="s">
        <v>199</v>
      </c>
      <c r="N9" s="1406">
        <f>'3. TOX NF_EF '!E6</f>
        <v>128292.29877416228</v>
      </c>
      <c r="O9" s="1385" t="s">
        <v>648</v>
      </c>
      <c r="P9" s="1388" t="s">
        <v>649</v>
      </c>
      <c r="Q9" s="1369" t="s">
        <v>649</v>
      </c>
      <c r="R9" s="95"/>
      <c r="S9" s="95"/>
      <c r="T9" s="95"/>
      <c r="U9" s="95"/>
      <c r="V9" s="95"/>
    </row>
    <row r="10" spans="2:22" ht="15" customHeight="1">
      <c r="B10" s="1367"/>
      <c r="C10" s="1376"/>
      <c r="D10" s="1425"/>
      <c r="E10" s="1430"/>
      <c r="F10" s="525">
        <v>91591.291981975417</v>
      </c>
      <c r="G10" s="1386"/>
      <c r="H10" s="1367"/>
      <c r="I10" s="1376"/>
      <c r="J10" s="1402"/>
      <c r="K10" s="1419"/>
      <c r="L10" s="1367"/>
      <c r="M10" s="1376"/>
      <c r="N10" s="1407"/>
      <c r="O10" s="1386"/>
      <c r="P10" s="1389"/>
      <c r="Q10" s="1370"/>
    </row>
    <row r="11" spans="2:22">
      <c r="B11" s="1367"/>
      <c r="C11" s="1376"/>
      <c r="D11" s="1425"/>
      <c r="E11" s="1430"/>
      <c r="F11" s="525">
        <v>40620.623501199043</v>
      </c>
      <c r="G11" s="1386"/>
      <c r="H11" s="1367"/>
      <c r="I11" s="1376"/>
      <c r="J11" s="1402"/>
      <c r="K11" s="1419"/>
      <c r="L11" s="1367"/>
      <c r="M11" s="1376"/>
      <c r="N11" s="1407"/>
      <c r="O11" s="1386"/>
      <c r="P11" s="1389"/>
      <c r="Q11" s="1370"/>
    </row>
    <row r="12" spans="2:22">
      <c r="B12" s="1368"/>
      <c r="C12" s="1377"/>
      <c r="D12" s="1426"/>
      <c r="E12" s="1431"/>
      <c r="F12" s="525">
        <v>71232.613908872896</v>
      </c>
      <c r="G12" s="1387"/>
      <c r="H12" s="1368"/>
      <c r="I12" s="1377"/>
      <c r="J12" s="1357"/>
      <c r="K12" s="1420"/>
      <c r="L12" s="1368"/>
      <c r="M12" s="1377"/>
      <c r="N12" s="1408"/>
      <c r="O12" s="1387"/>
      <c r="P12" s="1390"/>
      <c r="Q12" s="1371"/>
    </row>
    <row r="13" spans="2:22" ht="15" customHeight="1">
      <c r="B13" s="1378" t="s">
        <v>651</v>
      </c>
      <c r="C13" s="1375" t="s">
        <v>199</v>
      </c>
      <c r="D13" s="1424">
        <v>269000</v>
      </c>
      <c r="E13" s="1381">
        <f>'3. TOX NF_ILCD'!N5</f>
        <v>5909723.7913331231</v>
      </c>
      <c r="F13" s="525">
        <v>3274782.60869565</v>
      </c>
      <c r="G13" s="1385" t="s">
        <v>649</v>
      </c>
      <c r="H13" s="1378" t="s">
        <v>651</v>
      </c>
      <c r="I13" s="1375" t="s">
        <v>199</v>
      </c>
      <c r="J13" s="1401">
        <v>3274782.60869565</v>
      </c>
      <c r="K13" s="1418" t="s">
        <v>649</v>
      </c>
      <c r="L13" s="1378" t="s">
        <v>651</v>
      </c>
      <c r="M13" s="1375" t="s">
        <v>199</v>
      </c>
      <c r="N13" s="1406">
        <f>'3. TOX NF_EF '!F6</f>
        <v>1585302.6377934241</v>
      </c>
      <c r="O13" s="1385" t="s">
        <v>648</v>
      </c>
      <c r="P13" s="1388" t="s">
        <v>649</v>
      </c>
      <c r="Q13" s="1369" t="s">
        <v>649</v>
      </c>
      <c r="R13" s="95"/>
      <c r="S13" s="95"/>
      <c r="T13" s="95"/>
      <c r="U13" s="95"/>
      <c r="V13" s="95"/>
    </row>
    <row r="14" spans="2:22" ht="15" customHeight="1">
      <c r="B14" s="1379"/>
      <c r="C14" s="1376"/>
      <c r="D14" s="1425"/>
      <c r="E14" s="1382"/>
      <c r="F14" s="525">
        <v>1128993.6516289485</v>
      </c>
      <c r="G14" s="1386"/>
      <c r="H14" s="1379"/>
      <c r="I14" s="1376"/>
      <c r="J14" s="1402"/>
      <c r="K14" s="1419"/>
      <c r="L14" s="1379"/>
      <c r="M14" s="1376"/>
      <c r="N14" s="1407"/>
      <c r="O14" s="1386"/>
      <c r="P14" s="1389"/>
      <c r="Q14" s="1370"/>
    </row>
    <row r="15" spans="2:22">
      <c r="B15" s="1379"/>
      <c r="C15" s="1376"/>
      <c r="D15" s="1425"/>
      <c r="E15" s="1382"/>
      <c r="F15" s="525">
        <v>500963.76811594208</v>
      </c>
      <c r="G15" s="1386"/>
      <c r="H15" s="1379"/>
      <c r="I15" s="1376"/>
      <c r="J15" s="1402"/>
      <c r="K15" s="1419"/>
      <c r="L15" s="1379"/>
      <c r="M15" s="1376"/>
      <c r="N15" s="1407"/>
      <c r="O15" s="1386"/>
      <c r="P15" s="1389"/>
      <c r="Q15" s="1370"/>
    </row>
    <row r="16" spans="2:22">
      <c r="B16" s="1380"/>
      <c r="C16" s="1377"/>
      <c r="D16" s="1426"/>
      <c r="E16" s="1383"/>
      <c r="F16" s="525">
        <v>877173.91304347827</v>
      </c>
      <c r="G16" s="1387"/>
      <c r="H16" s="1380"/>
      <c r="I16" s="1377"/>
      <c r="J16" s="1357"/>
      <c r="K16" s="1420"/>
      <c r="L16" s="1380"/>
      <c r="M16" s="1377"/>
      <c r="N16" s="1408"/>
      <c r="O16" s="1387"/>
      <c r="P16" s="1390"/>
      <c r="Q16" s="1371"/>
    </row>
    <row r="17" spans="2:22" s="273" customFormat="1" ht="19.5" customHeight="1">
      <c r="B17" s="1384" t="s">
        <v>920</v>
      </c>
      <c r="C17" s="1391" t="s">
        <v>943</v>
      </c>
      <c r="D17" s="1400">
        <v>1900000000</v>
      </c>
      <c r="E17" s="280">
        <v>92655089090.2939</v>
      </c>
      <c r="F17" s="1409">
        <v>46105482666.666664</v>
      </c>
      <c r="G17" s="1354" t="s">
        <v>474</v>
      </c>
      <c r="H17" s="1362" t="s">
        <v>1067</v>
      </c>
      <c r="I17" s="1363" t="s">
        <v>1071</v>
      </c>
      <c r="J17" s="1356">
        <v>4390385.0282015996</v>
      </c>
      <c r="K17" s="1354" t="s">
        <v>944</v>
      </c>
      <c r="L17" s="1362" t="s">
        <v>1067</v>
      </c>
      <c r="M17" s="1363" t="s">
        <v>1071</v>
      </c>
      <c r="N17" s="281">
        <v>4105966.4840226704</v>
      </c>
      <c r="O17" s="1354" t="s">
        <v>944</v>
      </c>
      <c r="P17" s="1355" t="s">
        <v>474</v>
      </c>
      <c r="Q17" s="1364" t="s">
        <v>474</v>
      </c>
      <c r="R17"/>
      <c r="S17"/>
      <c r="T17"/>
      <c r="U17"/>
      <c r="V17"/>
    </row>
    <row r="18" spans="2:22" s="273" customFormat="1">
      <c r="B18" s="1384"/>
      <c r="C18" s="1391"/>
      <c r="D18" s="1400"/>
      <c r="E18" s="516">
        <v>53741238799.142998</v>
      </c>
      <c r="F18" s="1409"/>
      <c r="G18" s="1354"/>
      <c r="H18" s="1362"/>
      <c r="I18" s="1363"/>
      <c r="J18" s="1357"/>
      <c r="K18" s="1354"/>
      <c r="L18" s="1362"/>
      <c r="M18" s="1363"/>
      <c r="N18" s="279">
        <v>12356552.930924933</v>
      </c>
      <c r="O18" s="1354"/>
      <c r="P18" s="1355"/>
      <c r="Q18" s="1364"/>
      <c r="R18"/>
      <c r="S18"/>
      <c r="T18"/>
      <c r="U18"/>
      <c r="V18"/>
    </row>
    <row r="19" spans="2:22" s="273" customFormat="1">
      <c r="B19" s="1126" t="s">
        <v>652</v>
      </c>
      <c r="C19" s="1263" t="s">
        <v>653</v>
      </c>
      <c r="D19" s="414">
        <v>564000000000</v>
      </c>
      <c r="E19" s="516">
        <v>954100900865.26355</v>
      </c>
      <c r="F19" s="519">
        <v>4293632663299.3096</v>
      </c>
      <c r="G19" s="331" t="s">
        <v>648</v>
      </c>
      <c r="H19" s="447" t="s">
        <v>652</v>
      </c>
      <c r="I19" s="1261" t="s">
        <v>653</v>
      </c>
      <c r="J19" s="1254">
        <v>29101753705457.102</v>
      </c>
      <c r="K19" s="1248" t="s">
        <v>648</v>
      </c>
      <c r="L19" s="1243" t="s">
        <v>652</v>
      </c>
      <c r="M19" s="1261" t="s">
        <v>653</v>
      </c>
      <c r="N19" s="517">
        <v>954100900865.26355</v>
      </c>
      <c r="O19" s="331" t="s">
        <v>648</v>
      </c>
      <c r="P19" s="461" t="s">
        <v>648</v>
      </c>
      <c r="Q19" s="473" t="s">
        <v>649</v>
      </c>
      <c r="R19"/>
      <c r="S19"/>
      <c r="T19"/>
      <c r="U19"/>
      <c r="V19"/>
    </row>
    <row r="20" spans="2:22" ht="35.25" customHeight="1">
      <c r="B20" s="1125" t="s">
        <v>610</v>
      </c>
      <c r="C20" s="1262" t="s">
        <v>654</v>
      </c>
      <c r="D20" s="201">
        <v>15800000000</v>
      </c>
      <c r="E20" s="516">
        <v>280362300495.75525</v>
      </c>
      <c r="F20" s="526" t="s">
        <v>665</v>
      </c>
      <c r="G20" s="202" t="s">
        <v>648</v>
      </c>
      <c r="H20" s="203" t="s">
        <v>610</v>
      </c>
      <c r="I20" s="1292" t="s">
        <v>654</v>
      </c>
      <c r="J20" s="1254">
        <v>280000000000</v>
      </c>
      <c r="K20" s="1245" t="s">
        <v>648</v>
      </c>
      <c r="L20" s="1247" t="s">
        <v>610</v>
      </c>
      <c r="M20" s="1292" t="s">
        <v>654</v>
      </c>
      <c r="N20" s="517">
        <v>280362300495.75525</v>
      </c>
      <c r="O20" s="202" t="s">
        <v>648</v>
      </c>
      <c r="P20" s="460" t="s">
        <v>649</v>
      </c>
      <c r="Q20" s="472" t="s">
        <v>648</v>
      </c>
    </row>
    <row r="21" spans="2:22" ht="15" customHeight="1">
      <c r="B21" s="1422" t="s">
        <v>201</v>
      </c>
      <c r="C21" s="1423" t="s">
        <v>557</v>
      </c>
      <c r="D21" s="1421">
        <v>23600000000</v>
      </c>
      <c r="E21" s="1381">
        <v>383201389107.40649</v>
      </c>
      <c r="F21" s="518">
        <v>307227000000</v>
      </c>
      <c r="G21" s="1358" t="s">
        <v>648</v>
      </c>
      <c r="H21" s="1359" t="s">
        <v>201</v>
      </c>
      <c r="I21" s="1360" t="s">
        <v>557</v>
      </c>
      <c r="J21" s="1356">
        <v>383201389107.40649</v>
      </c>
      <c r="K21" s="1358" t="s">
        <v>648</v>
      </c>
      <c r="L21" s="1359" t="s">
        <v>201</v>
      </c>
      <c r="M21" s="1360" t="s">
        <v>557</v>
      </c>
      <c r="N21" s="1361">
        <v>383201389107.40649</v>
      </c>
      <c r="O21" s="1358" t="s">
        <v>648</v>
      </c>
      <c r="P21" s="1353" t="s">
        <v>648</v>
      </c>
      <c r="Q21" s="1365" t="s">
        <v>648</v>
      </c>
    </row>
    <row r="22" spans="2:22">
      <c r="B22" s="1422"/>
      <c r="C22" s="1423"/>
      <c r="D22" s="1421"/>
      <c r="E22" s="1383"/>
      <c r="F22" s="518">
        <v>326189280000</v>
      </c>
      <c r="G22" s="1358"/>
      <c r="H22" s="1359"/>
      <c r="I22" s="1360"/>
      <c r="J22" s="1357"/>
      <c r="K22" s="1358"/>
      <c r="L22" s="1359"/>
      <c r="M22" s="1360"/>
      <c r="N22" s="1361"/>
      <c r="O22" s="1358"/>
      <c r="P22" s="1353"/>
      <c r="Q22" s="1365"/>
    </row>
    <row r="23" spans="2:22">
      <c r="B23" s="1422" t="s">
        <v>655</v>
      </c>
      <c r="C23" s="1423" t="s">
        <v>558</v>
      </c>
      <c r="D23" s="1421">
        <v>87600000000</v>
      </c>
      <c r="E23" s="1381">
        <v>1218882861921.1572</v>
      </c>
      <c r="F23" s="518">
        <v>755250000000</v>
      </c>
      <c r="G23" s="1358" t="s">
        <v>648</v>
      </c>
      <c r="H23" s="1359" t="s">
        <v>1064</v>
      </c>
      <c r="I23" s="1360" t="s">
        <v>558</v>
      </c>
      <c r="J23" s="1356">
        <v>1218882861921.1572</v>
      </c>
      <c r="K23" s="1358" t="s">
        <v>648</v>
      </c>
      <c r="L23" s="1359" t="s">
        <v>1064</v>
      </c>
      <c r="M23" s="1360" t="s">
        <v>558</v>
      </c>
      <c r="N23" s="1361">
        <v>1218882861921.1572</v>
      </c>
      <c r="O23" s="1358" t="s">
        <v>648</v>
      </c>
      <c r="P23" s="1353" t="s">
        <v>648</v>
      </c>
      <c r="Q23" s="1365" t="s">
        <v>648</v>
      </c>
    </row>
    <row r="24" spans="2:22">
      <c r="B24" s="1422"/>
      <c r="C24" s="1423"/>
      <c r="D24" s="1421"/>
      <c r="E24" s="1383"/>
      <c r="F24" s="518">
        <v>867617400000</v>
      </c>
      <c r="G24" s="1358"/>
      <c r="H24" s="1359"/>
      <c r="I24" s="1360"/>
      <c r="J24" s="1357"/>
      <c r="K24" s="1358"/>
      <c r="L24" s="1359"/>
      <c r="M24" s="1360"/>
      <c r="N24" s="1361"/>
      <c r="O24" s="1358"/>
      <c r="P24" s="1353"/>
      <c r="Q24" s="1365"/>
    </row>
    <row r="25" spans="2:22" ht="52.5" customHeight="1">
      <c r="B25" s="1125" t="s">
        <v>656</v>
      </c>
      <c r="C25" s="1262" t="s">
        <v>559</v>
      </c>
      <c r="D25" s="201">
        <v>741000000</v>
      </c>
      <c r="E25" s="516">
        <f>'9. EUTF NF'!D8</f>
        <v>11128073945.012051</v>
      </c>
      <c r="F25" s="526" t="s">
        <v>665</v>
      </c>
      <c r="G25" s="202" t="s">
        <v>648</v>
      </c>
      <c r="H25" s="203" t="s">
        <v>1065</v>
      </c>
      <c r="I25" s="1292" t="s">
        <v>559</v>
      </c>
      <c r="J25" s="1255">
        <v>17600000000</v>
      </c>
      <c r="K25" s="1245" t="s">
        <v>648</v>
      </c>
      <c r="L25" s="1247" t="s">
        <v>1065</v>
      </c>
      <c r="M25" s="1292" t="s">
        <v>559</v>
      </c>
      <c r="N25" s="517">
        <f>E25</f>
        <v>11128073945.012051</v>
      </c>
      <c r="O25" s="202" t="s">
        <v>648</v>
      </c>
      <c r="P25" s="460" t="s">
        <v>648</v>
      </c>
      <c r="Q25" s="472" t="s">
        <v>649</v>
      </c>
    </row>
    <row r="26" spans="2:22" ht="52.5" customHeight="1">
      <c r="B26" s="1125" t="s">
        <v>657</v>
      </c>
      <c r="C26" s="1262" t="s">
        <v>560</v>
      </c>
      <c r="D26" s="201">
        <v>8440000000</v>
      </c>
      <c r="E26" s="516">
        <f>'10. EUTM NF'!E7</f>
        <v>134781402818.69528</v>
      </c>
      <c r="F26" s="526" t="s">
        <v>665</v>
      </c>
      <c r="G26" s="202" t="s">
        <v>648</v>
      </c>
      <c r="H26" s="203" t="s">
        <v>1066</v>
      </c>
      <c r="I26" s="1292" t="s">
        <v>560</v>
      </c>
      <c r="J26" s="1254">
        <v>195000000000</v>
      </c>
      <c r="K26" s="1245" t="s">
        <v>648</v>
      </c>
      <c r="L26" s="1247" t="s">
        <v>1066</v>
      </c>
      <c r="M26" s="1292" t="s">
        <v>560</v>
      </c>
      <c r="N26" s="517">
        <f>'10. EUTM NF'!E7</f>
        <v>134781402818.69528</v>
      </c>
      <c r="O26" s="202" t="s">
        <v>648</v>
      </c>
      <c r="P26" s="460" t="s">
        <v>648</v>
      </c>
      <c r="Q26" s="472" t="s">
        <v>648</v>
      </c>
    </row>
    <row r="27" spans="2:22" ht="15" customHeight="1">
      <c r="B27" s="1422" t="s">
        <v>202</v>
      </c>
      <c r="C27" s="1427" t="s">
        <v>203</v>
      </c>
      <c r="D27" s="1410">
        <v>37800000000000</v>
      </c>
      <c r="E27" s="1381">
        <v>883319831457747.5</v>
      </c>
      <c r="F27" s="1398" t="s">
        <v>665</v>
      </c>
      <c r="G27" s="1358" t="s">
        <v>649</v>
      </c>
      <c r="H27" s="1384" t="s">
        <v>202</v>
      </c>
      <c r="I27" s="1392" t="s">
        <v>683</v>
      </c>
      <c r="J27" s="1356">
        <v>9202293796307390</v>
      </c>
      <c r="K27" s="1358" t="s">
        <v>649</v>
      </c>
      <c r="L27" s="1384" t="s">
        <v>202</v>
      </c>
      <c r="M27" s="1261" t="s">
        <v>682</v>
      </c>
      <c r="N27" s="517">
        <f>'11. LU NF_EF'!I10</f>
        <v>7192205647405392</v>
      </c>
      <c r="O27" s="1358" t="s">
        <v>649</v>
      </c>
      <c r="P27" s="1353" t="s">
        <v>648</v>
      </c>
      <c r="Q27" s="1365" t="s">
        <v>648</v>
      </c>
    </row>
    <row r="28" spans="2:22" ht="19.5" customHeight="1">
      <c r="B28" s="1422"/>
      <c r="C28" s="1415"/>
      <c r="D28" s="1411"/>
      <c r="E28" s="1383"/>
      <c r="F28" s="1398"/>
      <c r="G28" s="1358"/>
      <c r="H28" s="1384"/>
      <c r="I28" s="1393"/>
      <c r="J28" s="1357"/>
      <c r="K28" s="1358"/>
      <c r="L28" s="1384"/>
      <c r="M28" s="1261" t="s">
        <v>683</v>
      </c>
      <c r="N28" s="281">
        <f>'11. LU NF_EF'!C10</f>
        <v>5651168519889882</v>
      </c>
      <c r="O28" s="1358"/>
      <c r="P28" s="1353"/>
      <c r="Q28" s="1365"/>
    </row>
    <row r="29" spans="2:22" ht="16.5" customHeight="1">
      <c r="B29" s="1366" t="s">
        <v>204</v>
      </c>
      <c r="C29" s="1375" t="s">
        <v>205</v>
      </c>
      <c r="D29" s="1424">
        <v>4460000000000</v>
      </c>
      <c r="E29" s="1381">
        <f>'3. TOX NF_ILCD'!O5</f>
        <v>57793943345350.375</v>
      </c>
      <c r="F29" s="525">
        <v>81469333333333.297</v>
      </c>
      <c r="G29" s="1127"/>
      <c r="H29" s="1366" t="s">
        <v>204</v>
      </c>
      <c r="I29" s="1375" t="s">
        <v>205</v>
      </c>
      <c r="J29" s="1401">
        <v>81469333333333.297</v>
      </c>
      <c r="K29" s="1418" t="s">
        <v>649</v>
      </c>
      <c r="L29" s="1366" t="s">
        <v>204</v>
      </c>
      <c r="M29" s="1375" t="s">
        <v>205</v>
      </c>
      <c r="N29" s="1406">
        <f>'3. TOX NF_EF '!G6</f>
        <v>294230660668934.69</v>
      </c>
      <c r="O29" s="1385" t="s">
        <v>648</v>
      </c>
      <c r="P29" s="1388" t="s">
        <v>649</v>
      </c>
      <c r="Q29" s="1369" t="s">
        <v>649</v>
      </c>
      <c r="R29" s="95"/>
      <c r="S29" s="95"/>
      <c r="T29" s="95"/>
      <c r="U29" s="95"/>
      <c r="V29" s="95"/>
    </row>
    <row r="30" spans="2:22" ht="15" customHeight="1">
      <c r="B30" s="1367"/>
      <c r="C30" s="1376"/>
      <c r="D30" s="1425"/>
      <c r="E30" s="1382"/>
      <c r="F30" s="525">
        <v>27510329767955.113</v>
      </c>
      <c r="G30" s="1358" t="s">
        <v>649</v>
      </c>
      <c r="H30" s="1367"/>
      <c r="I30" s="1376"/>
      <c r="J30" s="1402"/>
      <c r="K30" s="1419"/>
      <c r="L30" s="1367"/>
      <c r="M30" s="1376"/>
      <c r="N30" s="1407"/>
      <c r="O30" s="1386"/>
      <c r="P30" s="1389"/>
      <c r="Q30" s="1370"/>
    </row>
    <row r="31" spans="2:22">
      <c r="B31" s="1367"/>
      <c r="C31" s="1376"/>
      <c r="D31" s="1425"/>
      <c r="E31" s="1382"/>
      <c r="F31" s="525">
        <v>12071733333333.334</v>
      </c>
      <c r="G31" s="1358"/>
      <c r="H31" s="1367"/>
      <c r="I31" s="1376"/>
      <c r="J31" s="1402"/>
      <c r="K31" s="1419"/>
      <c r="L31" s="1367"/>
      <c r="M31" s="1376"/>
      <c r="N31" s="1407"/>
      <c r="O31" s="1386"/>
      <c r="P31" s="1389"/>
      <c r="Q31" s="1370"/>
    </row>
    <row r="32" spans="2:22">
      <c r="B32" s="1368"/>
      <c r="C32" s="1377"/>
      <c r="D32" s="1426"/>
      <c r="E32" s="1383"/>
      <c r="F32" s="525">
        <v>21170133333333.336</v>
      </c>
      <c r="G32" s="1358"/>
      <c r="H32" s="1368"/>
      <c r="I32" s="1377"/>
      <c r="J32" s="1357"/>
      <c r="K32" s="1420"/>
      <c r="L32" s="1368"/>
      <c r="M32" s="1377"/>
      <c r="N32" s="1408"/>
      <c r="O32" s="1387"/>
      <c r="P32" s="1390"/>
      <c r="Q32" s="1371"/>
    </row>
    <row r="33" spans="2:17" ht="38.25" customHeight="1">
      <c r="B33" s="1422" t="s">
        <v>605</v>
      </c>
      <c r="C33" s="1414" t="s">
        <v>945</v>
      </c>
      <c r="D33" s="1410">
        <v>40600000000</v>
      </c>
      <c r="E33" s="280">
        <v>76735539441053.094</v>
      </c>
      <c r="F33" s="519">
        <v>48061900037964.75</v>
      </c>
      <c r="G33" s="1397" t="s">
        <v>649</v>
      </c>
      <c r="H33" s="1412" t="s">
        <v>1068</v>
      </c>
      <c r="I33" s="1404" t="s">
        <v>946</v>
      </c>
      <c r="J33" s="1416">
        <v>79086941966456.594</v>
      </c>
      <c r="K33" s="1397" t="s">
        <v>649</v>
      </c>
      <c r="L33" s="1412" t="s">
        <v>1068</v>
      </c>
      <c r="M33" s="1264" t="s">
        <v>946</v>
      </c>
      <c r="N33" s="282">
        <v>79086941966456.641</v>
      </c>
      <c r="O33" s="1397" t="s">
        <v>649</v>
      </c>
      <c r="P33" s="1353" t="s">
        <v>474</v>
      </c>
      <c r="Q33" s="1365" t="s">
        <v>648</v>
      </c>
    </row>
    <row r="34" spans="2:17" ht="35.25" customHeight="1">
      <c r="B34" s="1422"/>
      <c r="C34" s="1415"/>
      <c r="D34" s="1411"/>
      <c r="E34" s="516">
        <v>709681835326.71191</v>
      </c>
      <c r="F34" s="519">
        <v>500770789509.83099</v>
      </c>
      <c r="G34" s="1411"/>
      <c r="H34" s="1413"/>
      <c r="I34" s="1405"/>
      <c r="J34" s="1417"/>
      <c r="K34" s="1411"/>
      <c r="L34" s="1413"/>
      <c r="M34" s="1264" t="s">
        <v>947</v>
      </c>
      <c r="N34" s="279">
        <v>78863650501452.797</v>
      </c>
      <c r="O34" s="1411"/>
      <c r="P34" s="1403"/>
      <c r="Q34" s="1399"/>
    </row>
    <row r="35" spans="2:17" ht="24" customHeight="1">
      <c r="B35" s="1422" t="s">
        <v>658</v>
      </c>
      <c r="C35" s="1428" t="s">
        <v>561</v>
      </c>
      <c r="D35" s="1421">
        <v>50300000</v>
      </c>
      <c r="E35" s="1381">
        <f>'13. RU NF_ILCD and EF'!D7</f>
        <v>3741348675.2000947</v>
      </c>
      <c r="F35" s="1400">
        <v>3841099517.9998245</v>
      </c>
      <c r="G35" s="1397" t="s">
        <v>648</v>
      </c>
      <c r="H35" s="205" t="s">
        <v>1069</v>
      </c>
      <c r="I35" s="1264" t="s">
        <v>301</v>
      </c>
      <c r="J35" s="1253">
        <v>450000000000000</v>
      </c>
      <c r="K35" s="1246" t="s">
        <v>649</v>
      </c>
      <c r="L35" s="1242" t="s">
        <v>1069</v>
      </c>
      <c r="M35" s="1264" t="s">
        <v>301</v>
      </c>
      <c r="N35" s="279">
        <f>'13. RU NF_ILCD and EF'!D16</f>
        <v>448262160340312.94</v>
      </c>
      <c r="O35" s="204" t="s">
        <v>649</v>
      </c>
      <c r="P35" s="1353" t="s">
        <v>474</v>
      </c>
      <c r="Q35" s="1365" t="s">
        <v>648</v>
      </c>
    </row>
    <row r="36" spans="2:17" ht="25.5" customHeight="1">
      <c r="B36" s="1422"/>
      <c r="C36" s="1428"/>
      <c r="D36" s="1421"/>
      <c r="E36" s="1383"/>
      <c r="F36" s="1400"/>
      <c r="G36" s="1397"/>
      <c r="H36" s="205" t="s">
        <v>1070</v>
      </c>
      <c r="I36" s="1264" t="s">
        <v>561</v>
      </c>
      <c r="J36" s="1253">
        <v>399000000</v>
      </c>
      <c r="K36" s="1246" t="s">
        <v>649</v>
      </c>
      <c r="L36" s="1242" t="s">
        <v>1070</v>
      </c>
      <c r="M36" s="1264" t="s">
        <v>561</v>
      </c>
      <c r="N36" s="279">
        <f>'13. RU NF_ILCD and EF'!D15</f>
        <v>438856295.72083163</v>
      </c>
      <c r="O36" s="204" t="s">
        <v>649</v>
      </c>
      <c r="P36" s="1353"/>
      <c r="Q36" s="1365"/>
    </row>
    <row r="37" spans="2:17">
      <c r="B37" s="987"/>
    </row>
    <row r="38" spans="2:17">
      <c r="B38" s="1129" t="s">
        <v>4715</v>
      </c>
      <c r="J38" s="270"/>
      <c r="N38" s="270"/>
    </row>
    <row r="39" spans="2:17">
      <c r="B39" s="1129"/>
    </row>
    <row r="40" spans="2:17">
      <c r="B40" s="987"/>
    </row>
    <row r="41" spans="2:17">
      <c r="B41" s="987"/>
    </row>
    <row r="42" spans="2:17">
      <c r="B42" s="987"/>
    </row>
    <row r="43" spans="2:17">
      <c r="B43" s="987"/>
    </row>
    <row r="44" spans="2:17">
      <c r="B44" s="987"/>
    </row>
    <row r="45" spans="2:17">
      <c r="B45" s="1129"/>
    </row>
    <row r="46" spans="2:17">
      <c r="B46" s="1129"/>
    </row>
    <row r="47" spans="2:17">
      <c r="B47" s="1129"/>
    </row>
    <row r="48" spans="2:17">
      <c r="B48" s="1129"/>
    </row>
    <row r="49" spans="2:2">
      <c r="B49" s="1129"/>
    </row>
    <row r="50" spans="2:2">
      <c r="B50" s="1129"/>
    </row>
  </sheetData>
  <mergeCells count="127">
    <mergeCell ref="M23:M24"/>
    <mergeCell ref="L27:L28"/>
    <mergeCell ref="B13:B16"/>
    <mergeCell ref="C13:C16"/>
    <mergeCell ref="D13:D16"/>
    <mergeCell ref="J9:J12"/>
    <mergeCell ref="K9:K12"/>
    <mergeCell ref="J13:J16"/>
    <mergeCell ref="K13:K16"/>
    <mergeCell ref="K17:K18"/>
    <mergeCell ref="I17:I18"/>
    <mergeCell ref="Q9:Q12"/>
    <mergeCell ref="N9:N12"/>
    <mergeCell ref="N13:N16"/>
    <mergeCell ref="E9:E12"/>
    <mergeCell ref="G9:G12"/>
    <mergeCell ref="G13:G16"/>
    <mergeCell ref="C9:C12"/>
    <mergeCell ref="D9:D12"/>
    <mergeCell ref="O13:O16"/>
    <mergeCell ref="P13:P16"/>
    <mergeCell ref="Q13:Q16"/>
    <mergeCell ref="L9:L12"/>
    <mergeCell ref="M9:M12"/>
    <mergeCell ref="L13:L16"/>
    <mergeCell ref="M13:M16"/>
    <mergeCell ref="D35:D36"/>
    <mergeCell ref="D23:D24"/>
    <mergeCell ref="D21:D22"/>
    <mergeCell ref="B21:B22"/>
    <mergeCell ref="C21:C22"/>
    <mergeCell ref="B23:B24"/>
    <mergeCell ref="D27:D28"/>
    <mergeCell ref="D29:D32"/>
    <mergeCell ref="B35:B36"/>
    <mergeCell ref="B27:B28"/>
    <mergeCell ref="C27:C28"/>
    <mergeCell ref="B33:B34"/>
    <mergeCell ref="C23:C24"/>
    <mergeCell ref="B29:B32"/>
    <mergeCell ref="C29:C32"/>
    <mergeCell ref="C35:C36"/>
    <mergeCell ref="I29:I32"/>
    <mergeCell ref="N29:N32"/>
    <mergeCell ref="O29:O32"/>
    <mergeCell ref="F17:F18"/>
    <mergeCell ref="D33:D34"/>
    <mergeCell ref="H33:H34"/>
    <mergeCell ref="C33:C34"/>
    <mergeCell ref="D17:D18"/>
    <mergeCell ref="G21:G22"/>
    <mergeCell ref="G30:G32"/>
    <mergeCell ref="N23:N24"/>
    <mergeCell ref="E29:E32"/>
    <mergeCell ref="L29:L32"/>
    <mergeCell ref="M29:M32"/>
    <mergeCell ref="L33:L34"/>
    <mergeCell ref="G33:G34"/>
    <mergeCell ref="O33:O34"/>
    <mergeCell ref="G17:G18"/>
    <mergeCell ref="H17:H18"/>
    <mergeCell ref="J33:J34"/>
    <mergeCell ref="K29:K32"/>
    <mergeCell ref="K33:K34"/>
    <mergeCell ref="M21:M22"/>
    <mergeCell ref="L23:L24"/>
    <mergeCell ref="Q35:Q36"/>
    <mergeCell ref="G35:G36"/>
    <mergeCell ref="P35:P36"/>
    <mergeCell ref="E23:E24"/>
    <mergeCell ref="G23:G24"/>
    <mergeCell ref="O27:O28"/>
    <mergeCell ref="P27:P28"/>
    <mergeCell ref="Q27:Q28"/>
    <mergeCell ref="E27:E28"/>
    <mergeCell ref="F27:F28"/>
    <mergeCell ref="G27:G28"/>
    <mergeCell ref="H27:H28"/>
    <mergeCell ref="H23:H24"/>
    <mergeCell ref="E35:E36"/>
    <mergeCell ref="Q33:Q34"/>
    <mergeCell ref="F35:F36"/>
    <mergeCell ref="O23:O24"/>
    <mergeCell ref="P29:P32"/>
    <mergeCell ref="J23:J24"/>
    <mergeCell ref="K23:K24"/>
    <mergeCell ref="K27:K28"/>
    <mergeCell ref="J29:J32"/>
    <mergeCell ref="P33:P34"/>
    <mergeCell ref="I33:I34"/>
    <mergeCell ref="Q17:Q18"/>
    <mergeCell ref="Q21:Q22"/>
    <mergeCell ref="P23:P24"/>
    <mergeCell ref="Q23:Q24"/>
    <mergeCell ref="I23:I24"/>
    <mergeCell ref="H29:H32"/>
    <mergeCell ref="Q29:Q32"/>
    <mergeCell ref="B5:G5"/>
    <mergeCell ref="P5:Q5"/>
    <mergeCell ref="H9:H12"/>
    <mergeCell ref="I9:I12"/>
    <mergeCell ref="H13:H16"/>
    <mergeCell ref="E13:E16"/>
    <mergeCell ref="B17:B18"/>
    <mergeCell ref="O9:O12"/>
    <mergeCell ref="P9:P12"/>
    <mergeCell ref="B9:B12"/>
    <mergeCell ref="C17:C18"/>
    <mergeCell ref="E21:E22"/>
    <mergeCell ref="I13:I16"/>
    <mergeCell ref="J17:J18"/>
    <mergeCell ref="I27:I28"/>
    <mergeCell ref="J27:J28"/>
    <mergeCell ref="L5:O5"/>
    <mergeCell ref="H5:K5"/>
    <mergeCell ref="P21:P22"/>
    <mergeCell ref="O17:O18"/>
    <mergeCell ref="P17:P18"/>
    <mergeCell ref="J21:J22"/>
    <mergeCell ref="K21:K22"/>
    <mergeCell ref="H21:H22"/>
    <mergeCell ref="I21:I22"/>
    <mergeCell ref="N21:N22"/>
    <mergeCell ref="O21:O22"/>
    <mergeCell ref="L17:L18"/>
    <mergeCell ref="M17:M18"/>
    <mergeCell ref="L21:L22"/>
  </mergeCells>
  <pageMargins left="0.7" right="0.7" top="0.75" bottom="0.75" header="0.3" footer="0.3"/>
  <pageSetup scale="52" orientation="landscape"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51"/>
  <sheetViews>
    <sheetView showGridLines="0" zoomScale="80" zoomScaleNormal="80" workbookViewId="0">
      <selection activeCell="K24" sqref="K24"/>
    </sheetView>
  </sheetViews>
  <sheetFormatPr defaultColWidth="9.140625" defaultRowHeight="15"/>
  <cols>
    <col min="1" max="1" width="6.28515625" style="95" customWidth="1"/>
    <col min="2" max="2" width="17.85546875" style="95" customWidth="1"/>
    <col min="3" max="3" width="28.7109375" style="95" customWidth="1"/>
    <col min="4" max="4" width="33" style="95" customWidth="1"/>
    <col min="5" max="5" width="27.42578125" style="270" customWidth="1"/>
    <col min="6" max="6" width="8.42578125" style="270" customWidth="1"/>
    <col min="7" max="7" width="30.42578125" style="95" customWidth="1"/>
    <col min="8" max="8" width="24.7109375" style="95" customWidth="1"/>
    <col min="9" max="9" width="8.28515625" style="95" customWidth="1"/>
    <col min="10" max="10" width="10.5703125" style="95" customWidth="1"/>
    <col min="11" max="11" width="19.5703125" style="95" customWidth="1"/>
    <col min="12" max="12" width="15.7109375" style="270" customWidth="1"/>
    <col min="13" max="13" width="27.28515625" style="270" customWidth="1"/>
    <col min="14" max="19" width="15.7109375" style="95" customWidth="1"/>
    <col min="20" max="20" width="14.85546875" style="95" bestFit="1" customWidth="1"/>
    <col min="21" max="21" width="13.5703125" style="95" customWidth="1"/>
    <col min="22" max="22" width="19.85546875" style="95" customWidth="1"/>
    <col min="23" max="25" width="10.5703125" style="95" bestFit="1" customWidth="1"/>
    <col min="26" max="16384" width="9.140625" style="95"/>
  </cols>
  <sheetData>
    <row r="1" spans="1:21" ht="18.75">
      <c r="A1" s="116"/>
      <c r="E1" s="95"/>
      <c r="F1" s="95"/>
      <c r="L1" s="95"/>
      <c r="M1" s="95"/>
    </row>
    <row r="2" spans="1:21" ht="17.25" customHeight="1">
      <c r="B2" s="1478" t="s">
        <v>4572</v>
      </c>
      <c r="C2" s="1478"/>
      <c r="D2" s="1478"/>
      <c r="E2" s="1478"/>
      <c r="F2" s="1478"/>
      <c r="G2" s="1478"/>
      <c r="H2" s="1478"/>
      <c r="I2" s="1478"/>
      <c r="J2" s="1478"/>
      <c r="K2" s="1478"/>
      <c r="L2" s="95"/>
      <c r="M2" s="95"/>
    </row>
    <row r="3" spans="1:21">
      <c r="B3" s="95" t="s">
        <v>634</v>
      </c>
      <c r="C3" s="271" t="s">
        <v>4597</v>
      </c>
    </row>
    <row r="5" spans="1:21" ht="15" customHeight="1">
      <c r="E5" s="95"/>
      <c r="F5" s="95"/>
      <c r="L5" s="95"/>
    </row>
    <row r="6" spans="1:21" s="2" customFormat="1" ht="27" customHeight="1">
      <c r="B6" s="95"/>
      <c r="C6" s="1513" t="s">
        <v>1424</v>
      </c>
      <c r="D6" s="1513"/>
      <c r="E6"/>
      <c r="F6"/>
      <c r="G6"/>
      <c r="H6" s="95"/>
      <c r="I6" s="95"/>
      <c r="J6" s="95"/>
      <c r="K6" s="95"/>
      <c r="L6" s="95"/>
      <c r="N6" s="95"/>
      <c r="O6" s="95"/>
      <c r="P6" s="95"/>
      <c r="Q6" s="95"/>
      <c r="R6" s="95"/>
    </row>
    <row r="7" spans="1:21" s="263" customFormat="1" ht="34.5" customHeight="1">
      <c r="B7" s="95"/>
      <c r="C7" s="148" t="s">
        <v>1076</v>
      </c>
      <c r="D7" s="148" t="s">
        <v>1077</v>
      </c>
      <c r="E7"/>
      <c r="F7"/>
      <c r="G7"/>
      <c r="H7"/>
      <c r="I7" s="95"/>
      <c r="J7" s="95"/>
      <c r="K7" s="95"/>
      <c r="L7" s="95"/>
      <c r="N7" s="95"/>
      <c r="O7" s="95"/>
      <c r="P7" s="95"/>
      <c r="Q7" s="95"/>
      <c r="R7" s="95"/>
      <c r="S7" s="119"/>
      <c r="T7" s="118"/>
      <c r="U7" s="118"/>
    </row>
    <row r="8" spans="1:21" ht="21" customHeight="1">
      <c r="C8" s="738">
        <v>4105966.4840226704</v>
      </c>
      <c r="D8" s="64">
        <v>12356552.930924933</v>
      </c>
      <c r="E8"/>
      <c r="F8"/>
      <c r="G8"/>
      <c r="H8"/>
      <c r="J8" s="147"/>
      <c r="S8" s="119"/>
      <c r="T8" s="118"/>
      <c r="U8" s="118"/>
    </row>
    <row r="9" spans="1:21">
      <c r="C9" s="635" t="s">
        <v>1610</v>
      </c>
      <c r="D9" s="147"/>
      <c r="E9" s="95"/>
      <c r="F9" s="95"/>
      <c r="J9" s="147"/>
      <c r="S9" s="119"/>
      <c r="T9" s="118"/>
      <c r="U9" s="118"/>
    </row>
    <row r="10" spans="1:21">
      <c r="C10" s="635"/>
      <c r="D10" s="147"/>
      <c r="E10" s="95"/>
      <c r="F10" s="95"/>
      <c r="J10" s="147"/>
      <c r="S10" s="119"/>
      <c r="T10" s="118"/>
      <c r="U10" s="118"/>
    </row>
    <row r="11" spans="1:21">
      <c r="B11" s="319"/>
      <c r="D11" s="320"/>
      <c r="E11" s="320"/>
      <c r="F11" s="320"/>
      <c r="G11" s="320"/>
      <c r="S11" s="1"/>
      <c r="T11" s="1"/>
      <c r="U11" s="1"/>
    </row>
    <row r="12" spans="1:21" ht="30">
      <c r="B12" s="937"/>
      <c r="C12" s="938"/>
      <c r="D12" s="938"/>
      <c r="E12" s="940" t="s">
        <v>1091</v>
      </c>
      <c r="F12" s="939"/>
      <c r="G12" s="292"/>
      <c r="L12" s="95"/>
      <c r="M12" s="940" t="s">
        <v>1091</v>
      </c>
      <c r="S12" s="1"/>
      <c r="T12" s="1"/>
      <c r="U12" s="1"/>
    </row>
    <row r="13" spans="1:21" ht="65.25" customHeight="1">
      <c r="B13" s="931" t="s">
        <v>547</v>
      </c>
      <c r="C13" s="931" t="s">
        <v>695</v>
      </c>
      <c r="D13" s="931" t="s">
        <v>680</v>
      </c>
      <c r="E13" s="916" t="s">
        <v>2507</v>
      </c>
      <c r="F13" s="271"/>
      <c r="K13" s="926" t="s">
        <v>547</v>
      </c>
      <c r="L13" s="927" t="s">
        <v>2506</v>
      </c>
      <c r="M13" s="923" t="s">
        <v>2508</v>
      </c>
    </row>
    <row r="14" spans="1:21">
      <c r="B14" s="1505" t="s">
        <v>531</v>
      </c>
      <c r="C14" s="1508" t="s">
        <v>694</v>
      </c>
      <c r="D14" s="739" t="s">
        <v>1043</v>
      </c>
      <c r="E14" s="740">
        <v>2.2322903236365647E-2</v>
      </c>
      <c r="F14" s="1502">
        <f>SUM(E14:E16)</f>
        <v>2.5164769694270769E-2</v>
      </c>
      <c r="K14" s="144" t="s">
        <v>531</v>
      </c>
      <c r="L14" s="521" t="s">
        <v>694</v>
      </c>
      <c r="M14" s="318">
        <v>1.4612552285952303E-2</v>
      </c>
      <c r="S14" s="1"/>
      <c r="T14" s="92"/>
      <c r="U14" s="1"/>
    </row>
    <row r="15" spans="1:21" ht="18">
      <c r="B15" s="1506"/>
      <c r="C15" s="1509"/>
      <c r="D15" s="739" t="s">
        <v>1044</v>
      </c>
      <c r="E15" s="740">
        <v>2.6958134176974635E-3</v>
      </c>
      <c r="F15" s="1502"/>
      <c r="K15" s="144" t="s">
        <v>532</v>
      </c>
      <c r="L15" s="521" t="s">
        <v>585</v>
      </c>
      <c r="M15" s="307">
        <v>6.6324316533306935E-2</v>
      </c>
      <c r="S15" s="38"/>
      <c r="T15" s="93"/>
      <c r="U15" s="1"/>
    </row>
    <row r="16" spans="1:21" ht="30">
      <c r="B16" s="1507"/>
      <c r="C16" s="1510"/>
      <c r="D16" s="739" t="s">
        <v>1098</v>
      </c>
      <c r="E16" s="740">
        <v>1.4605304020765716E-4</v>
      </c>
      <c r="F16" s="1502"/>
      <c r="K16" s="144" t="s">
        <v>533</v>
      </c>
      <c r="L16" s="521" t="s">
        <v>586</v>
      </c>
      <c r="M16" s="307">
        <v>9.3130725431104108E-2</v>
      </c>
      <c r="S16" s="38"/>
      <c r="T16" s="93"/>
      <c r="U16" s="1"/>
    </row>
    <row r="17" spans="1:21" ht="18">
      <c r="B17" s="1505" t="s">
        <v>532</v>
      </c>
      <c r="C17" s="1508" t="s">
        <v>1045</v>
      </c>
      <c r="D17" s="739" t="s">
        <v>1046</v>
      </c>
      <c r="E17" s="740">
        <v>0.10370063156897873</v>
      </c>
      <c r="F17" s="1502">
        <f>SUM(E17:E19)</f>
        <v>0.11556784741424007</v>
      </c>
      <c r="K17" s="144" t="s">
        <v>1105</v>
      </c>
      <c r="L17" s="521" t="s">
        <v>588</v>
      </c>
      <c r="M17" s="307">
        <v>0.82593240574963667</v>
      </c>
      <c r="S17" s="1"/>
      <c r="T17" s="92"/>
      <c r="U17" s="1"/>
    </row>
    <row r="18" spans="1:21" ht="18">
      <c r="B18" s="1506"/>
      <c r="C18" s="1509"/>
      <c r="D18" s="739" t="s">
        <v>1047</v>
      </c>
      <c r="E18" s="740">
        <v>1.1807731003649626E-2</v>
      </c>
      <c r="F18" s="1502"/>
      <c r="L18" s="308" t="s">
        <v>15</v>
      </c>
      <c r="M18" s="141"/>
      <c r="S18" s="1"/>
      <c r="T18" s="92"/>
      <c r="U18" s="1"/>
    </row>
    <row r="19" spans="1:21" ht="33">
      <c r="B19" s="1507"/>
      <c r="C19" s="1510"/>
      <c r="D19" s="739" t="s">
        <v>1103</v>
      </c>
      <c r="E19" s="740">
        <v>5.9484841611718686E-5</v>
      </c>
      <c r="F19" s="1502"/>
      <c r="L19" s="95"/>
      <c r="M19" s="95"/>
      <c r="S19" s="1"/>
      <c r="T19" s="92"/>
      <c r="U19" s="1"/>
    </row>
    <row r="20" spans="1:21" ht="18">
      <c r="A20" s="3"/>
      <c r="B20" s="1505" t="s">
        <v>533</v>
      </c>
      <c r="C20" s="1508" t="s">
        <v>1048</v>
      </c>
      <c r="D20" s="739" t="s">
        <v>1049</v>
      </c>
      <c r="E20" s="740">
        <v>9.7310007850998609E-2</v>
      </c>
      <c r="F20" s="1502">
        <f>SUM(E20:E22)</f>
        <v>0.23161390298419501</v>
      </c>
      <c r="L20" s="335"/>
      <c r="M20" s="336"/>
      <c r="S20" s="119"/>
      <c r="T20" s="118"/>
      <c r="U20" s="118"/>
    </row>
    <row r="21" spans="1:21" ht="18">
      <c r="A21" s="3"/>
      <c r="B21" s="1506"/>
      <c r="C21" s="1509"/>
      <c r="D21" s="739" t="s">
        <v>1050</v>
      </c>
      <c r="E21" s="740">
        <v>0.1343038951331964</v>
      </c>
      <c r="F21" s="1502"/>
      <c r="L21" s="95"/>
      <c r="S21" s="38"/>
      <c r="T21" s="38"/>
      <c r="U21" s="38"/>
    </row>
    <row r="22" spans="1:21" ht="33">
      <c r="A22" s="3"/>
      <c r="B22" s="1507"/>
      <c r="C22" s="1510"/>
      <c r="D22" s="739" t="s">
        <v>1104</v>
      </c>
      <c r="E22" s="740">
        <v>0</v>
      </c>
      <c r="F22" s="1502"/>
      <c r="S22" s="38"/>
      <c r="T22" s="38"/>
      <c r="U22" s="38"/>
    </row>
    <row r="23" spans="1:21" ht="18">
      <c r="B23" s="1512" t="s">
        <v>10</v>
      </c>
      <c r="C23" s="1511" t="s">
        <v>1051</v>
      </c>
      <c r="D23" s="739" t="s">
        <v>1054</v>
      </c>
      <c r="E23" s="740">
        <v>0.28465328214314467</v>
      </c>
      <c r="F23" s="1502">
        <f>SUM(E23:E29)</f>
        <v>0.62765347990729414</v>
      </c>
      <c r="G23" s="3"/>
      <c r="L23" s="335"/>
      <c r="M23" s="336"/>
      <c r="S23" s="74"/>
      <c r="T23" s="74"/>
      <c r="U23" s="74"/>
    </row>
    <row r="24" spans="1:21" ht="33" customHeight="1">
      <c r="B24" s="1512"/>
      <c r="C24" s="1511"/>
      <c r="D24" s="739" t="s">
        <v>1055</v>
      </c>
      <c r="E24" s="740">
        <v>1.2493143871208459E-2</v>
      </c>
      <c r="F24" s="1502"/>
      <c r="G24" s="3"/>
      <c r="L24" s="18"/>
      <c r="M24" s="18"/>
    </row>
    <row r="25" spans="1:21" ht="18">
      <c r="A25" s="3"/>
      <c r="B25" s="1512"/>
      <c r="C25" s="1511"/>
      <c r="D25" s="739" t="s">
        <v>1056</v>
      </c>
      <c r="E25" s="740">
        <v>0.2126806544053029</v>
      </c>
      <c r="F25" s="1502"/>
      <c r="L25" s="21"/>
      <c r="M25" s="21"/>
      <c r="S25" s="38"/>
      <c r="T25" s="38"/>
      <c r="U25" s="38"/>
    </row>
    <row r="26" spans="1:21" ht="18">
      <c r="B26" s="1512"/>
      <c r="C26" s="1511"/>
      <c r="D26" s="741" t="s">
        <v>1099</v>
      </c>
      <c r="E26" s="742">
        <v>9.334338231069661E-3</v>
      </c>
      <c r="F26" s="1502"/>
      <c r="G26" s="3"/>
      <c r="L26" s="22"/>
      <c r="M26" s="22"/>
    </row>
    <row r="27" spans="1:21" ht="18">
      <c r="B27" s="1512"/>
      <c r="C27" s="1511"/>
      <c r="D27" s="741" t="s">
        <v>1100</v>
      </c>
      <c r="E27" s="742">
        <v>0.10389875920065783</v>
      </c>
      <c r="F27" s="1502"/>
      <c r="G27" s="3"/>
      <c r="L27" s="3"/>
      <c r="M27" s="3"/>
    </row>
    <row r="28" spans="1:21" ht="18">
      <c r="B28" s="1512"/>
      <c r="C28" s="1511"/>
      <c r="D28" s="741" t="s">
        <v>1101</v>
      </c>
      <c r="E28" s="742">
        <v>4.5600111720514799E-3</v>
      </c>
      <c r="F28" s="1502"/>
      <c r="G28" s="3"/>
      <c r="M28" s="22"/>
    </row>
    <row r="29" spans="1:21" ht="33">
      <c r="B29" s="1512"/>
      <c r="C29" s="1511"/>
      <c r="D29" s="741" t="s">
        <v>1102</v>
      </c>
      <c r="E29" s="742">
        <v>3.3290883859110523E-5</v>
      </c>
      <c r="F29" s="1502"/>
      <c r="G29" s="3"/>
      <c r="M29" s="18"/>
    </row>
    <row r="30" spans="1:21">
      <c r="D30" s="3"/>
      <c r="E30" s="18"/>
      <c r="F30" s="337">
        <f>SUM(F14:F29)</f>
        <v>1</v>
      </c>
      <c r="L30" s="10"/>
      <c r="M30" s="10"/>
    </row>
    <row r="31" spans="1:21">
      <c r="D31" s="323"/>
      <c r="E31" s="323"/>
      <c r="L31" s="10"/>
      <c r="M31" s="10"/>
    </row>
    <row r="32" spans="1:21">
      <c r="D32" s="3"/>
      <c r="E32" s="18"/>
      <c r="F32" s="28"/>
      <c r="G32" s="23"/>
      <c r="L32" s="10"/>
      <c r="M32" s="10"/>
    </row>
    <row r="33" spans="1:25">
      <c r="D33" s="3"/>
      <c r="E33" s="18"/>
      <c r="F33" s="95"/>
      <c r="G33" s="23"/>
      <c r="L33" s="27"/>
      <c r="M33" s="27"/>
    </row>
    <row r="34" spans="1:25">
      <c r="D34" s="3"/>
      <c r="E34" s="18"/>
      <c r="F34" s="10"/>
      <c r="G34" s="9"/>
      <c r="L34" s="10"/>
      <c r="M34" s="10"/>
    </row>
    <row r="35" spans="1:25">
      <c r="B35" s="20"/>
      <c r="C35" s="20"/>
      <c r="D35" s="24"/>
      <c r="E35" s="18"/>
      <c r="F35" s="95"/>
      <c r="K35" s="9"/>
      <c r="L35" s="10"/>
      <c r="M35" s="10"/>
    </row>
    <row r="36" spans="1:25">
      <c r="B36" s="3"/>
      <c r="C36" s="3"/>
      <c r="D36" s="24"/>
      <c r="E36" s="18"/>
      <c r="F36" s="95"/>
      <c r="K36" s="19"/>
      <c r="L36" s="27"/>
      <c r="M36" s="27"/>
    </row>
    <row r="37" spans="1:25">
      <c r="B37" s="3"/>
      <c r="C37" s="323"/>
      <c r="D37" s="24"/>
      <c r="E37" s="18"/>
      <c r="F37" s="95"/>
      <c r="H37" s="9"/>
      <c r="I37" s="9"/>
      <c r="J37" s="9"/>
      <c r="K37" s="3"/>
      <c r="L37" s="18"/>
      <c r="M37" s="18"/>
    </row>
    <row r="38" spans="1:25">
      <c r="B38" s="3"/>
      <c r="C38" s="3"/>
      <c r="D38" s="3"/>
      <c r="E38" s="18"/>
      <c r="F38" s="27"/>
      <c r="G38" s="19"/>
      <c r="H38" s="19"/>
      <c r="I38" s="19"/>
      <c r="J38" s="19"/>
      <c r="K38" s="3"/>
      <c r="L38" s="18"/>
      <c r="M38" s="18"/>
    </row>
    <row r="39" spans="1:25">
      <c r="B39" s="3"/>
      <c r="C39" s="3"/>
      <c r="D39" s="3"/>
      <c r="E39" s="18"/>
      <c r="F39" s="18"/>
      <c r="G39" s="3"/>
      <c r="H39" s="3"/>
      <c r="I39" s="3"/>
      <c r="J39" s="3"/>
      <c r="K39" s="3"/>
      <c r="L39" s="18"/>
      <c r="M39" s="18"/>
    </row>
    <row r="40" spans="1:25">
      <c r="B40" s="3"/>
      <c r="C40" s="3"/>
      <c r="D40" s="3"/>
      <c r="E40" s="18"/>
      <c r="F40" s="18"/>
      <c r="G40" s="3"/>
      <c r="H40" s="3"/>
      <c r="I40" s="3"/>
      <c r="J40" s="3"/>
      <c r="K40" s="323"/>
      <c r="L40" s="323"/>
      <c r="M40" s="323"/>
    </row>
    <row r="41" spans="1:25">
      <c r="A41" s="3"/>
      <c r="B41" s="3"/>
      <c r="C41" s="24"/>
      <c r="F41" s="18"/>
      <c r="G41" s="3"/>
      <c r="H41" s="3"/>
      <c r="I41" s="3"/>
      <c r="J41" s="3"/>
      <c r="K41" s="3"/>
      <c r="L41" s="18"/>
      <c r="M41" s="18"/>
    </row>
    <row r="42" spans="1:25" s="271" customFormat="1" ht="48" customHeight="1">
      <c r="A42" s="3"/>
      <c r="B42" s="3"/>
      <c r="C42" s="24"/>
      <c r="D42" s="95"/>
      <c r="E42" s="270"/>
      <c r="F42" s="323"/>
      <c r="G42" s="323"/>
      <c r="H42" s="323"/>
      <c r="I42" s="323"/>
      <c r="J42" s="323"/>
      <c r="K42" s="3"/>
      <c r="L42" s="18"/>
      <c r="M42" s="18"/>
      <c r="N42" s="95"/>
      <c r="O42" s="95"/>
      <c r="P42" s="95"/>
      <c r="Q42" s="95"/>
      <c r="R42" s="95"/>
      <c r="S42" s="95"/>
      <c r="T42" s="95"/>
      <c r="U42" s="95"/>
      <c r="V42" s="95"/>
      <c r="W42" s="95"/>
      <c r="X42" s="95"/>
      <c r="Y42" s="95"/>
    </row>
    <row r="43" spans="1:25" s="271" customFormat="1">
      <c r="A43" s="3"/>
      <c r="B43" s="3"/>
      <c r="C43" s="24"/>
      <c r="D43" s="95"/>
      <c r="E43" s="270"/>
      <c r="F43" s="18"/>
      <c r="G43" s="3"/>
      <c r="H43" s="3"/>
      <c r="I43" s="3"/>
      <c r="J43" s="3"/>
      <c r="K43" s="3"/>
      <c r="L43" s="18"/>
      <c r="M43" s="18"/>
      <c r="N43" s="95"/>
      <c r="O43" s="95"/>
      <c r="P43" s="95"/>
      <c r="Q43" s="95"/>
      <c r="R43" s="95"/>
      <c r="S43" s="95"/>
      <c r="T43" s="95"/>
      <c r="U43" s="95"/>
      <c r="V43" s="95"/>
      <c r="W43" s="95"/>
      <c r="X43" s="95"/>
      <c r="Y43" s="95"/>
    </row>
    <row r="44" spans="1:25" s="271" customFormat="1">
      <c r="A44" s="3"/>
      <c r="B44" s="3"/>
      <c r="C44" s="3"/>
      <c r="D44" s="95"/>
      <c r="E44" s="270"/>
      <c r="F44" s="18"/>
      <c r="G44" s="3"/>
      <c r="H44" s="3"/>
      <c r="I44" s="3"/>
      <c r="J44" s="3"/>
      <c r="K44" s="3"/>
      <c r="L44" s="18"/>
      <c r="M44" s="18"/>
      <c r="N44" s="95"/>
      <c r="O44" s="95"/>
      <c r="P44" s="95"/>
      <c r="Q44" s="95"/>
      <c r="R44" s="95"/>
      <c r="S44" s="95"/>
      <c r="T44" s="95"/>
      <c r="U44" s="95"/>
      <c r="V44" s="95"/>
      <c r="W44" s="95"/>
      <c r="X44" s="95"/>
      <c r="Y44" s="95"/>
    </row>
    <row r="45" spans="1:25" s="271" customFormat="1">
      <c r="A45" s="3"/>
      <c r="B45" s="3"/>
      <c r="C45" s="3"/>
      <c r="D45" s="95"/>
      <c r="E45" s="270"/>
      <c r="F45" s="18"/>
      <c r="G45" s="3"/>
      <c r="H45" s="3"/>
      <c r="I45" s="3"/>
      <c r="J45" s="3"/>
      <c r="K45" s="3"/>
      <c r="L45" s="18"/>
      <c r="M45" s="18"/>
      <c r="N45" s="95"/>
      <c r="O45" s="95"/>
      <c r="P45" s="95"/>
      <c r="Q45" s="95"/>
      <c r="R45" s="95"/>
      <c r="S45" s="95"/>
      <c r="T45" s="95"/>
      <c r="U45" s="95"/>
      <c r="V45" s="95"/>
      <c r="W45" s="95"/>
      <c r="X45" s="95"/>
      <c r="Y45" s="95"/>
    </row>
    <row r="46" spans="1:25" s="271" customFormat="1">
      <c r="A46" s="3"/>
      <c r="B46" s="3"/>
      <c r="C46" s="3"/>
      <c r="D46" s="95"/>
      <c r="E46" s="270"/>
      <c r="F46" s="18"/>
      <c r="G46" s="3"/>
      <c r="H46" s="3"/>
      <c r="I46" s="3"/>
      <c r="J46" s="3"/>
      <c r="K46" s="3"/>
      <c r="L46" s="18"/>
      <c r="M46" s="18"/>
      <c r="N46" s="95"/>
      <c r="O46" s="95"/>
      <c r="P46" s="95"/>
      <c r="Q46" s="95"/>
      <c r="R46" s="95"/>
      <c r="S46" s="95"/>
      <c r="T46" s="95"/>
      <c r="U46" s="95"/>
      <c r="V46" s="95"/>
      <c r="W46" s="95"/>
      <c r="X46" s="95"/>
      <c r="Y46" s="95"/>
    </row>
    <row r="47" spans="1:25" s="271" customFormat="1">
      <c r="A47" s="3"/>
      <c r="B47" s="95"/>
      <c r="C47" s="95"/>
      <c r="D47" s="95"/>
      <c r="E47" s="270"/>
      <c r="F47" s="18"/>
      <c r="G47" s="3"/>
      <c r="H47" s="3"/>
      <c r="I47" s="3"/>
      <c r="J47" s="3"/>
      <c r="K47" s="3"/>
      <c r="L47" s="18"/>
      <c r="M47" s="18"/>
      <c r="N47" s="95"/>
      <c r="O47" s="95"/>
      <c r="P47" s="95"/>
      <c r="Q47" s="95"/>
      <c r="R47" s="95"/>
      <c r="S47" s="95"/>
      <c r="T47" s="95"/>
      <c r="U47" s="95"/>
      <c r="V47" s="95"/>
      <c r="W47" s="95"/>
      <c r="X47" s="95"/>
      <c r="Y47" s="95"/>
    </row>
    <row r="48" spans="1:25" s="271" customFormat="1">
      <c r="A48" s="3"/>
      <c r="B48" s="95"/>
      <c r="C48" s="95"/>
      <c r="D48" s="95"/>
      <c r="E48" s="270"/>
      <c r="F48" s="18"/>
      <c r="G48" s="3"/>
      <c r="H48" s="3"/>
      <c r="I48" s="3"/>
      <c r="J48" s="3"/>
      <c r="K48" s="3"/>
      <c r="L48" s="18"/>
      <c r="M48" s="18"/>
      <c r="N48" s="95"/>
      <c r="O48" s="95"/>
      <c r="P48" s="95"/>
      <c r="Q48" s="95"/>
      <c r="R48" s="95"/>
      <c r="S48" s="95"/>
      <c r="T48" s="95"/>
      <c r="U48" s="95"/>
      <c r="V48" s="95"/>
      <c r="W48" s="95"/>
      <c r="X48" s="95"/>
      <c r="Y48" s="95"/>
    </row>
    <row r="49" spans="1:25" s="271" customFormat="1">
      <c r="A49" s="3"/>
      <c r="B49" s="95"/>
      <c r="C49" s="95"/>
      <c r="D49" s="95"/>
      <c r="E49" s="270"/>
      <c r="F49" s="18"/>
      <c r="G49" s="3"/>
      <c r="H49" s="3"/>
      <c r="I49" s="3"/>
      <c r="J49" s="3"/>
      <c r="K49" s="3"/>
      <c r="L49" s="18"/>
      <c r="M49" s="18"/>
      <c r="N49" s="95"/>
      <c r="O49" s="95"/>
      <c r="P49" s="95"/>
      <c r="Q49" s="95"/>
      <c r="R49" s="95"/>
      <c r="S49" s="95"/>
      <c r="T49" s="95"/>
      <c r="U49" s="95"/>
      <c r="V49" s="95"/>
      <c r="W49" s="95"/>
      <c r="X49" s="95"/>
      <c r="Y49" s="95"/>
    </row>
    <row r="50" spans="1:25" s="271" customFormat="1">
      <c r="A50" s="3"/>
      <c r="B50" s="95"/>
      <c r="C50" s="95"/>
      <c r="D50" s="95"/>
      <c r="E50" s="270"/>
      <c r="F50" s="18"/>
      <c r="G50" s="3"/>
      <c r="H50" s="3"/>
      <c r="I50" s="3"/>
      <c r="J50" s="3"/>
      <c r="K50" s="95"/>
      <c r="L50" s="270"/>
      <c r="M50" s="270"/>
      <c r="N50" s="95"/>
      <c r="O50" s="95"/>
      <c r="P50" s="95"/>
      <c r="Q50" s="95"/>
      <c r="R50" s="95"/>
      <c r="S50" s="95"/>
      <c r="T50" s="95"/>
      <c r="U50" s="95"/>
      <c r="V50" s="95"/>
      <c r="W50" s="95"/>
      <c r="X50" s="95"/>
      <c r="Y50" s="95"/>
    </row>
    <row r="51" spans="1:25" s="271" customFormat="1">
      <c r="A51" s="3"/>
      <c r="B51" s="95"/>
      <c r="C51" s="95"/>
      <c r="D51" s="95"/>
      <c r="E51" s="270"/>
      <c r="F51" s="18"/>
      <c r="G51" s="3"/>
      <c r="H51" s="3"/>
      <c r="I51" s="3"/>
      <c r="J51" s="3"/>
      <c r="K51" s="95"/>
      <c r="L51" s="270"/>
      <c r="M51" s="270"/>
      <c r="N51" s="95"/>
      <c r="O51" s="95"/>
      <c r="P51" s="95"/>
      <c r="Q51" s="95"/>
      <c r="R51" s="95"/>
      <c r="S51" s="95"/>
      <c r="T51" s="95"/>
      <c r="U51" s="95"/>
      <c r="V51" s="95"/>
      <c r="W51" s="95"/>
      <c r="X51" s="95"/>
      <c r="Y51" s="95"/>
    </row>
  </sheetData>
  <mergeCells count="14">
    <mergeCell ref="B2:K2"/>
    <mergeCell ref="F14:F16"/>
    <mergeCell ref="F17:F19"/>
    <mergeCell ref="B14:B16"/>
    <mergeCell ref="B17:B19"/>
    <mergeCell ref="C6:D6"/>
    <mergeCell ref="C14:C16"/>
    <mergeCell ref="C17:C19"/>
    <mergeCell ref="B20:B22"/>
    <mergeCell ref="C20:C22"/>
    <mergeCell ref="C23:C29"/>
    <mergeCell ref="B23:B29"/>
    <mergeCell ref="F20:F22"/>
    <mergeCell ref="F23:F29"/>
  </mergeCells>
  <pageMargins left="0.7" right="0.7" top="0.75" bottom="0.75" header="0.3" footer="0.3"/>
  <pageSetup paperSize="9" scale="48"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61"/>
  <sheetViews>
    <sheetView showGridLines="0" zoomScale="80" zoomScaleNormal="80" workbookViewId="0">
      <selection activeCell="E48" sqref="E48"/>
    </sheetView>
  </sheetViews>
  <sheetFormatPr defaultColWidth="9.140625" defaultRowHeight="15"/>
  <cols>
    <col min="1" max="1" width="9.140625" style="95"/>
    <col min="2" max="2" width="22.7109375" style="95" customWidth="1"/>
    <col min="3" max="3" width="20.5703125" style="95" customWidth="1"/>
    <col min="4" max="4" width="13.7109375" style="95" customWidth="1"/>
    <col min="5" max="5" width="16.7109375" style="95" customWidth="1"/>
    <col min="6" max="6" width="17" style="95" customWidth="1"/>
    <col min="7" max="7" width="17.42578125" style="95" customWidth="1"/>
    <col min="8" max="8" width="13.7109375" style="95" customWidth="1"/>
    <col min="9" max="9" width="17.5703125" style="95" customWidth="1"/>
    <col min="10" max="10" width="17.140625" style="95" customWidth="1"/>
    <col min="11" max="14" width="13.7109375" style="95" customWidth="1"/>
    <col min="15" max="15" width="21" style="95" customWidth="1"/>
    <col min="16" max="16" width="20.85546875" style="95" customWidth="1"/>
    <col min="17" max="16384" width="9.140625" style="95"/>
  </cols>
  <sheetData>
    <row r="1" spans="1:12" ht="18.75">
      <c r="A1" s="116"/>
    </row>
    <row r="2" spans="1:12" ht="17.25" customHeight="1">
      <c r="B2" s="1478" t="s">
        <v>1433</v>
      </c>
      <c r="C2" s="1478"/>
      <c r="D2" s="1478"/>
      <c r="E2" s="1478"/>
      <c r="F2" s="1478"/>
      <c r="G2" s="1478"/>
      <c r="H2" s="1478"/>
      <c r="I2" s="1478"/>
      <c r="J2" s="1478"/>
    </row>
    <row r="3" spans="1:12" ht="17.25" customHeight="1">
      <c r="B3" s="246"/>
      <c r="C3" s="246"/>
      <c r="D3" s="246"/>
      <c r="E3" s="246"/>
      <c r="F3" s="246"/>
      <c r="G3" s="246"/>
      <c r="H3" s="246"/>
      <c r="I3" s="246"/>
      <c r="J3" s="246"/>
    </row>
    <row r="5" spans="1:12" ht="17.25">
      <c r="C5" s="1521" t="s">
        <v>228</v>
      </c>
      <c r="D5" s="1522"/>
      <c r="E5" s="1521" t="s">
        <v>229</v>
      </c>
      <c r="F5" s="1522"/>
      <c r="G5" s="1520" t="s">
        <v>965</v>
      </c>
      <c r="H5" s="1520"/>
      <c r="I5" s="1520" t="s">
        <v>230</v>
      </c>
      <c r="J5" s="1520"/>
      <c r="K5" s="1520" t="s">
        <v>966</v>
      </c>
      <c r="L5" s="1520"/>
    </row>
    <row r="6" spans="1:12" ht="45">
      <c r="B6" s="33" t="s">
        <v>547</v>
      </c>
      <c r="C6" s="250" t="s">
        <v>1434</v>
      </c>
      <c r="D6" s="250" t="s">
        <v>1436</v>
      </c>
      <c r="E6" s="250" t="s">
        <v>1435</v>
      </c>
      <c r="F6" s="152" t="s">
        <v>1436</v>
      </c>
      <c r="G6" s="250" t="s">
        <v>1434</v>
      </c>
      <c r="H6" s="250" t="s">
        <v>1436</v>
      </c>
      <c r="I6" s="250" t="s">
        <v>1435</v>
      </c>
      <c r="J6" s="250" t="s">
        <v>1436</v>
      </c>
      <c r="K6" s="250" t="s">
        <v>1435</v>
      </c>
      <c r="L6" s="250" t="s">
        <v>1436</v>
      </c>
    </row>
    <row r="7" spans="1:12" ht="18">
      <c r="B7" s="251" t="s">
        <v>589</v>
      </c>
      <c r="C7" s="1514" t="s">
        <v>1437</v>
      </c>
      <c r="D7" s="1514"/>
      <c r="E7" s="252">
        <v>70.8</v>
      </c>
      <c r="F7" s="42">
        <f>E7*10^9</f>
        <v>70800000000</v>
      </c>
      <c r="G7" s="252" t="s">
        <v>665</v>
      </c>
      <c r="H7" s="252" t="s">
        <v>665</v>
      </c>
      <c r="I7" s="42">
        <v>35</v>
      </c>
      <c r="J7" s="42">
        <f>I7*10^9</f>
        <v>35000000000</v>
      </c>
      <c r="K7" s="252" t="s">
        <v>665</v>
      </c>
      <c r="L7" s="252" t="s">
        <v>665</v>
      </c>
    </row>
    <row r="8" spans="1:12" ht="18">
      <c r="B8" s="251" t="s">
        <v>585</v>
      </c>
      <c r="C8" s="1514"/>
      <c r="D8" s="1514"/>
      <c r="E8" s="252">
        <v>97.66</v>
      </c>
      <c r="F8" s="42">
        <f>E8*10^9</f>
        <v>97660000000</v>
      </c>
      <c r="G8" s="252" t="s">
        <v>665</v>
      </c>
      <c r="H8" s="252" t="s">
        <v>665</v>
      </c>
      <c r="I8" s="252" t="s">
        <v>665</v>
      </c>
      <c r="J8" s="252" t="s">
        <v>665</v>
      </c>
      <c r="K8" s="113">
        <v>102.63200000000001</v>
      </c>
      <c r="L8" s="42">
        <f>K8*10^9</f>
        <v>102632000000</v>
      </c>
    </row>
    <row r="9" spans="1:12" ht="18">
      <c r="B9" s="251" t="s">
        <v>586</v>
      </c>
      <c r="C9" s="1514"/>
      <c r="D9" s="1514"/>
      <c r="E9" s="252">
        <v>42.02</v>
      </c>
      <c r="F9" s="42">
        <f>E9*10^9</f>
        <v>42020000000</v>
      </c>
      <c r="G9" s="252" t="s">
        <v>665</v>
      </c>
      <c r="H9" s="252" t="s">
        <v>665</v>
      </c>
      <c r="I9" s="42">
        <v>45</v>
      </c>
      <c r="J9" s="42">
        <f>I9*10^9</f>
        <v>45000000000</v>
      </c>
      <c r="K9" s="42" t="s">
        <v>13</v>
      </c>
      <c r="L9" s="42" t="s">
        <v>13</v>
      </c>
    </row>
    <row r="10" spans="1:12" ht="18">
      <c r="B10" s="251" t="s">
        <v>587</v>
      </c>
      <c r="C10" s="1514"/>
      <c r="D10" s="1514"/>
      <c r="E10" s="252" t="s">
        <v>665</v>
      </c>
      <c r="F10" s="252" t="s">
        <v>665</v>
      </c>
      <c r="G10" s="114">
        <v>44779</v>
      </c>
      <c r="H10" s="42">
        <f>G10*10^6</f>
        <v>44779000000</v>
      </c>
      <c r="I10" s="252" t="s">
        <v>665</v>
      </c>
      <c r="J10" s="252" t="s">
        <v>665</v>
      </c>
      <c r="K10" s="252" t="s">
        <v>665</v>
      </c>
      <c r="L10" s="252" t="s">
        <v>665</v>
      </c>
    </row>
    <row r="11" spans="1:12" ht="18">
      <c r="B11" s="251" t="s">
        <v>588</v>
      </c>
      <c r="C11" s="1514"/>
      <c r="D11" s="1514"/>
      <c r="E11" s="252" t="s">
        <v>665</v>
      </c>
      <c r="F11" s="252" t="s">
        <v>665</v>
      </c>
      <c r="G11" s="113">
        <v>36617</v>
      </c>
      <c r="H11" s="42">
        <f>G11*10^6</f>
        <v>36617000000</v>
      </c>
      <c r="I11" s="252" t="s">
        <v>665</v>
      </c>
      <c r="J11" s="252" t="s">
        <v>665</v>
      </c>
      <c r="K11" s="252" t="s">
        <v>665</v>
      </c>
      <c r="L11" s="252" t="s">
        <v>665</v>
      </c>
    </row>
    <row r="12" spans="1:12">
      <c r="B12" s="251" t="s">
        <v>16</v>
      </c>
      <c r="C12" s="1514"/>
      <c r="D12" s="1514"/>
      <c r="E12" s="252">
        <v>584.16999999999996</v>
      </c>
      <c r="F12" s="42">
        <f>E12*10^9</f>
        <v>584170000000</v>
      </c>
      <c r="G12" s="252" t="s">
        <v>665</v>
      </c>
      <c r="H12" s="252" t="s">
        <v>665</v>
      </c>
      <c r="I12" s="252" t="s">
        <v>665</v>
      </c>
      <c r="J12" s="252" t="s">
        <v>665</v>
      </c>
      <c r="K12" s="252" t="s">
        <v>665</v>
      </c>
      <c r="L12" s="252" t="s">
        <v>665</v>
      </c>
    </row>
    <row r="16" spans="1:12" ht="21.75" customHeight="1">
      <c r="C16" s="188"/>
      <c r="D16" s="52"/>
      <c r="E16" s="1518" t="s">
        <v>678</v>
      </c>
      <c r="F16" s="1519"/>
      <c r="H16" s="255" t="s">
        <v>1446</v>
      </c>
    </row>
    <row r="17" spans="2:11" ht="22.5" customHeight="1">
      <c r="C17" s="468" t="s">
        <v>693</v>
      </c>
      <c r="D17" s="135" t="s">
        <v>686</v>
      </c>
      <c r="E17" s="266" t="s">
        <v>1057</v>
      </c>
      <c r="F17" s="266" t="s">
        <v>1058</v>
      </c>
      <c r="I17" s="247" t="s">
        <v>679</v>
      </c>
      <c r="J17" s="247" t="s">
        <v>671</v>
      </c>
      <c r="K17" s="247" t="s">
        <v>672</v>
      </c>
    </row>
    <row r="18" spans="2:11" ht="15" customHeight="1">
      <c r="B18" s="1515" t="s">
        <v>698</v>
      </c>
      <c r="C18" s="239" t="s">
        <v>673</v>
      </c>
      <c r="D18" s="75">
        <v>35307260312.91497</v>
      </c>
      <c r="E18" s="65">
        <f t="shared" ref="E18:F20" si="0">$D18*J$18</f>
        <v>18388142745.463604</v>
      </c>
      <c r="F18" s="65">
        <f t="shared" si="0"/>
        <v>16919117567.451363</v>
      </c>
      <c r="H18" s="31" t="s">
        <v>677</v>
      </c>
      <c r="I18" s="75">
        <f>6970000000</f>
        <v>6970000000</v>
      </c>
      <c r="J18" s="142">
        <f>3630000000/I18</f>
        <v>0.52080344332855089</v>
      </c>
      <c r="K18" s="142">
        <f>3340000000/I18</f>
        <v>0.47919655667144906</v>
      </c>
    </row>
    <row r="19" spans="2:11" ht="15" customHeight="1">
      <c r="B19" s="1469"/>
      <c r="C19" s="245" t="s">
        <v>674</v>
      </c>
      <c r="D19" s="75">
        <v>23639869756.789494</v>
      </c>
      <c r="E19" s="65">
        <f t="shared" si="0"/>
        <v>12311725569.17444</v>
      </c>
      <c r="F19" s="65">
        <f t="shared" si="0"/>
        <v>11328144187.615051</v>
      </c>
    </row>
    <row r="20" spans="2:11" ht="17.25">
      <c r="B20" s="1469"/>
      <c r="C20" s="245" t="s">
        <v>675</v>
      </c>
      <c r="D20" s="75">
        <v>51047693419.750092</v>
      </c>
      <c r="E20" s="65">
        <f t="shared" si="0"/>
        <v>26585814506.986057</v>
      </c>
      <c r="F20" s="65">
        <f t="shared" si="0"/>
        <v>24461878912.76403</v>
      </c>
      <c r="H20" s="126" t="s">
        <v>969</v>
      </c>
    </row>
    <row r="21" spans="2:11" ht="60.75" customHeight="1">
      <c r="B21" s="1470"/>
      <c r="C21" s="466" t="s">
        <v>684</v>
      </c>
      <c r="D21" s="75">
        <v>2855661371.3440752</v>
      </c>
      <c r="E21" s="264" t="s">
        <v>685</v>
      </c>
      <c r="F21" s="264" t="s">
        <v>685</v>
      </c>
      <c r="H21" s="153" t="s">
        <v>687</v>
      </c>
      <c r="I21" s="154" t="s">
        <v>688</v>
      </c>
    </row>
    <row r="22" spans="2:11">
      <c r="C22" s="188"/>
      <c r="D22" s="52"/>
      <c r="E22" s="265"/>
      <c r="F22" s="265"/>
      <c r="H22" s="31" t="s">
        <v>689</v>
      </c>
      <c r="I22" s="128" t="s">
        <v>674</v>
      </c>
    </row>
    <row r="23" spans="2:11">
      <c r="C23" s="188"/>
      <c r="D23" s="52"/>
      <c r="E23" s="265"/>
      <c r="F23" s="265"/>
      <c r="H23" s="31" t="s">
        <v>690</v>
      </c>
      <c r="I23" s="128" t="s">
        <v>691</v>
      </c>
    </row>
    <row r="24" spans="2:11" ht="18" customHeight="1">
      <c r="C24" s="188"/>
      <c r="D24" s="52"/>
      <c r="E24" s="1518" t="s">
        <v>678</v>
      </c>
      <c r="F24" s="1519"/>
      <c r="H24" s="31" t="s">
        <v>692</v>
      </c>
      <c r="I24" s="128" t="s">
        <v>676</v>
      </c>
    </row>
    <row r="25" spans="2:11" ht="21.75" customHeight="1">
      <c r="C25" s="468" t="s">
        <v>1438</v>
      </c>
      <c r="D25" s="135" t="s">
        <v>686</v>
      </c>
      <c r="E25" s="266" t="s">
        <v>1057</v>
      </c>
      <c r="F25" s="266" t="s">
        <v>1058</v>
      </c>
      <c r="H25" s="123"/>
      <c r="I25" s="124"/>
    </row>
    <row r="26" spans="2:11">
      <c r="B26" s="1515" t="s">
        <v>698</v>
      </c>
      <c r="C26" s="239" t="s">
        <v>673</v>
      </c>
      <c r="D26" s="75">
        <v>1333651213.3158436</v>
      </c>
      <c r="E26" s="65">
        <f t="shared" ref="E26:F28" si="1">$D26*J$18</f>
        <v>694570144.09419107</v>
      </c>
      <c r="F26" s="65">
        <f t="shared" si="1"/>
        <v>639081069.22165239</v>
      </c>
      <c r="H26" s="123"/>
      <c r="I26" s="124"/>
    </row>
    <row r="27" spans="2:11" ht="18.75" customHeight="1">
      <c r="B27" s="1469"/>
      <c r="C27" s="245" t="s">
        <v>674</v>
      </c>
      <c r="D27" s="75">
        <v>18835801068.061569</v>
      </c>
      <c r="E27" s="65">
        <f t="shared" si="1"/>
        <v>9809750054.0980625</v>
      </c>
      <c r="F27" s="65">
        <f t="shared" si="1"/>
        <v>9026051013.9635067</v>
      </c>
      <c r="H27" s="127"/>
      <c r="I27" s="124"/>
    </row>
    <row r="28" spans="2:11" ht="18" customHeight="1">
      <c r="B28" s="1469"/>
      <c r="C28" s="245" t="s">
        <v>675</v>
      </c>
      <c r="D28" s="75">
        <v>82026328835.414719</v>
      </c>
      <c r="E28" s="65">
        <f t="shared" si="1"/>
        <v>42719594501.083992</v>
      </c>
      <c r="F28" s="65">
        <f t="shared" si="1"/>
        <v>39306734334.330727</v>
      </c>
      <c r="H28" s="123"/>
      <c r="I28" s="124"/>
    </row>
    <row r="29" spans="2:11" ht="57" customHeight="1">
      <c r="B29" s="1470"/>
      <c r="C29" s="466" t="s">
        <v>684</v>
      </c>
      <c r="D29" s="75">
        <v>246709864.61122626</v>
      </c>
      <c r="E29" s="264" t="s">
        <v>685</v>
      </c>
      <c r="F29" s="264" t="s">
        <v>685</v>
      </c>
      <c r="H29" s="123"/>
      <c r="I29" s="124"/>
    </row>
    <row r="30" spans="2:11">
      <c r="C30" s="188"/>
      <c r="D30" s="143"/>
      <c r="E30" s="267"/>
      <c r="F30" s="267"/>
      <c r="H30" s="123"/>
      <c r="I30" s="125"/>
    </row>
    <row r="31" spans="2:11">
      <c r="C31" s="188"/>
      <c r="D31" s="143"/>
      <c r="E31" s="267"/>
      <c r="F31" s="267"/>
      <c r="H31" s="123"/>
      <c r="I31" s="125"/>
    </row>
    <row r="32" spans="2:11" ht="21" customHeight="1">
      <c r="C32" s="188"/>
      <c r="D32" s="52"/>
      <c r="E32" s="1518" t="s">
        <v>678</v>
      </c>
      <c r="F32" s="1519"/>
      <c r="H32" s="123"/>
      <c r="I32" s="125"/>
    </row>
    <row r="33" spans="2:9" ht="18">
      <c r="C33" s="468" t="s">
        <v>1439</v>
      </c>
      <c r="D33" s="135" t="s">
        <v>686</v>
      </c>
      <c r="E33" s="266" t="s">
        <v>1057</v>
      </c>
      <c r="F33" s="266" t="s">
        <v>1058</v>
      </c>
      <c r="H33" s="123"/>
      <c r="I33" s="125"/>
    </row>
    <row r="34" spans="2:9" ht="16.5" customHeight="1">
      <c r="B34" s="1515" t="s">
        <v>698</v>
      </c>
      <c r="C34" s="239" t="s">
        <v>673</v>
      </c>
      <c r="D34" s="75">
        <v>47911062850.508331</v>
      </c>
      <c r="E34" s="65">
        <f t="shared" ref="E34:F36" si="2">$D34*J$18</f>
        <v>24952246506.075356</v>
      </c>
      <c r="F34" s="65">
        <f t="shared" si="2"/>
        <v>22958816344.432972</v>
      </c>
      <c r="H34" s="123"/>
      <c r="I34" s="125"/>
    </row>
    <row r="35" spans="2:9">
      <c r="B35" s="1469"/>
      <c r="C35" s="245" t="s">
        <v>674</v>
      </c>
      <c r="D35" s="75">
        <v>5696864982.6972456</v>
      </c>
      <c r="E35" s="65">
        <f t="shared" si="2"/>
        <v>2966946899.1665711</v>
      </c>
      <c r="F35" s="65">
        <f t="shared" si="2"/>
        <v>2729918083.5306745</v>
      </c>
      <c r="H35" s="123"/>
      <c r="I35" s="125"/>
    </row>
    <row r="36" spans="2:9" ht="42.75" customHeight="1">
      <c r="B36" s="1470"/>
      <c r="C36" s="245" t="s">
        <v>675</v>
      </c>
      <c r="D36" s="75">
        <v>1190869227.9789381</v>
      </c>
      <c r="E36" s="65">
        <f t="shared" si="2"/>
        <v>620208794.48544407</v>
      </c>
      <c r="F36" s="65">
        <f t="shared" si="2"/>
        <v>570660433.49349403</v>
      </c>
      <c r="H36" s="127"/>
      <c r="I36" s="125"/>
    </row>
    <row r="37" spans="2:9">
      <c r="C37" s="188"/>
      <c r="D37" s="52"/>
      <c r="E37" s="267"/>
      <c r="F37" s="267"/>
    </row>
    <row r="38" spans="2:9" ht="19.5" customHeight="1">
      <c r="E38" s="1516" t="s">
        <v>678</v>
      </c>
      <c r="F38" s="1517"/>
    </row>
    <row r="39" spans="2:9" ht="21" customHeight="1">
      <c r="C39" s="468" t="s">
        <v>1440</v>
      </c>
      <c r="D39" s="135" t="s">
        <v>686</v>
      </c>
      <c r="E39" s="467" t="s">
        <v>967</v>
      </c>
      <c r="F39" s="467" t="s">
        <v>968</v>
      </c>
    </row>
    <row r="40" spans="2:9" ht="15" customHeight="1">
      <c r="B40" s="1515" t="s">
        <v>698</v>
      </c>
      <c r="C40" s="239" t="s">
        <v>673</v>
      </c>
      <c r="D40" s="75">
        <v>11277058300.608788</v>
      </c>
      <c r="E40" s="65">
        <f t="shared" ref="E40:F42" si="3">$D40*J$18</f>
        <v>5873130793.5738726</v>
      </c>
      <c r="F40" s="65">
        <f t="shared" si="3"/>
        <v>5403927507.034914</v>
      </c>
    </row>
    <row r="41" spans="2:9">
      <c r="B41" s="1469"/>
      <c r="C41" s="245" t="s">
        <v>674</v>
      </c>
      <c r="D41" s="75">
        <v>35243811046.367264</v>
      </c>
      <c r="E41" s="65">
        <f t="shared" si="3"/>
        <v>18355098148.968887</v>
      </c>
      <c r="F41" s="65">
        <f t="shared" si="3"/>
        <v>16888712897.398373</v>
      </c>
    </row>
    <row r="42" spans="2:9">
      <c r="B42" s="1469"/>
      <c r="C42" s="245" t="s">
        <v>675</v>
      </c>
      <c r="D42" s="75">
        <v>18552046632.348186</v>
      </c>
      <c r="E42" s="65">
        <f t="shared" si="3"/>
        <v>9661969766.9187813</v>
      </c>
      <c r="F42" s="65">
        <f t="shared" si="3"/>
        <v>8890076865.4294033</v>
      </c>
    </row>
    <row r="43" spans="2:9" ht="58.5" customHeight="1">
      <c r="B43" s="1470"/>
      <c r="C43" s="466" t="s">
        <v>684</v>
      </c>
      <c r="D43" s="75">
        <v>45262004.420198381</v>
      </c>
      <c r="E43" s="264" t="s">
        <v>685</v>
      </c>
      <c r="F43" s="264" t="s">
        <v>685</v>
      </c>
    </row>
    <row r="44" spans="2:9" ht="21" customHeight="1">
      <c r="C44" s="188"/>
      <c r="D44" s="52"/>
      <c r="E44" s="265"/>
      <c r="F44" s="265"/>
    </row>
    <row r="45" spans="2:9" ht="21" customHeight="1">
      <c r="C45" s="188"/>
      <c r="D45" s="52"/>
      <c r="E45" s="1518" t="s">
        <v>678</v>
      </c>
      <c r="F45" s="1519"/>
    </row>
    <row r="46" spans="2:9" ht="19.5" customHeight="1">
      <c r="C46" s="468" t="s">
        <v>1441</v>
      </c>
      <c r="D46" s="135" t="s">
        <v>686</v>
      </c>
      <c r="E46" s="266" t="s">
        <v>1057</v>
      </c>
      <c r="F46" s="266" t="s">
        <v>1058</v>
      </c>
    </row>
    <row r="47" spans="2:9" ht="36.75" customHeight="1">
      <c r="B47" s="1515" t="s">
        <v>698</v>
      </c>
      <c r="C47" s="239" t="s">
        <v>673</v>
      </c>
      <c r="D47" s="75">
        <v>9409662248.0891991</v>
      </c>
      <c r="E47" s="65">
        <f t="shared" ref="E47:F49" si="4">$D47*J$18</f>
        <v>4900584499.3635283</v>
      </c>
      <c r="F47" s="65">
        <f t="shared" si="4"/>
        <v>4509077748.7256708</v>
      </c>
    </row>
    <row r="48" spans="2:9" ht="17.25" customHeight="1">
      <c r="B48" s="1469"/>
      <c r="C48" s="245" t="s">
        <v>674</v>
      </c>
      <c r="D48" s="75">
        <v>20388431912.003418</v>
      </c>
      <c r="E48" s="65">
        <f t="shared" si="4"/>
        <v>10618365543.841091</v>
      </c>
      <c r="F48" s="65">
        <f t="shared" si="4"/>
        <v>9770066368.1623268</v>
      </c>
      <c r="H48" s="123"/>
      <c r="I48" s="124"/>
    </row>
    <row r="49" spans="2:9">
      <c r="B49" s="1469"/>
      <c r="C49" s="245" t="s">
        <v>675</v>
      </c>
      <c r="D49" s="75">
        <v>12948204521.543278</v>
      </c>
      <c r="E49" s="65">
        <f t="shared" si="4"/>
        <v>6743469499.7420511</v>
      </c>
      <c r="F49" s="65">
        <f t="shared" si="4"/>
        <v>6204735021.8012266</v>
      </c>
      <c r="H49" s="123"/>
      <c r="I49" s="124"/>
    </row>
    <row r="50" spans="2:9" ht="45" customHeight="1">
      <c r="B50" s="1470"/>
      <c r="C50" s="466" t="s">
        <v>684</v>
      </c>
      <c r="D50" s="75">
        <v>45262004.420198381</v>
      </c>
      <c r="E50" s="264" t="s">
        <v>685</v>
      </c>
      <c r="F50" s="264" t="s">
        <v>685</v>
      </c>
      <c r="H50" s="123"/>
      <c r="I50" s="124"/>
    </row>
    <row r="51" spans="2:9">
      <c r="C51" s="188"/>
      <c r="D51" s="143"/>
      <c r="E51" s="265"/>
      <c r="F51" s="265"/>
      <c r="H51" s="123"/>
      <c r="I51" s="124"/>
    </row>
    <row r="52" spans="2:9" ht="19.5" customHeight="1">
      <c r="C52" s="188"/>
      <c r="D52" s="52"/>
      <c r="E52" s="1518" t="s">
        <v>678</v>
      </c>
      <c r="F52" s="1519"/>
    </row>
    <row r="53" spans="2:9" ht="17.25">
      <c r="C53" s="468" t="s">
        <v>16</v>
      </c>
      <c r="D53" s="135" t="s">
        <v>686</v>
      </c>
      <c r="E53" s="266" t="s">
        <v>1057</v>
      </c>
      <c r="F53" s="266" t="s">
        <v>1058</v>
      </c>
    </row>
    <row r="54" spans="2:9">
      <c r="B54" s="1523" t="s">
        <v>698</v>
      </c>
      <c r="C54" s="239" t="s">
        <v>673</v>
      </c>
      <c r="D54" s="75">
        <v>241112551722.92444</v>
      </c>
      <c r="E54" s="65">
        <f t="shared" ref="E54:F56" si="5">$D54*J$18</f>
        <v>125572247167.03238</v>
      </c>
      <c r="F54" s="65">
        <f t="shared" si="5"/>
        <v>115540304555.89206</v>
      </c>
    </row>
    <row r="55" spans="2:9">
      <c r="B55" s="1523"/>
      <c r="C55" s="245" t="s">
        <v>674</v>
      </c>
      <c r="D55" s="75">
        <v>263166229124.83878</v>
      </c>
      <c r="E55" s="65">
        <f t="shared" si="5"/>
        <v>137057878296.00641</v>
      </c>
      <c r="F55" s="65">
        <f t="shared" si="5"/>
        <v>126108350828.83235</v>
      </c>
    </row>
    <row r="56" spans="2:9">
      <c r="B56" s="1523"/>
      <c r="C56" s="245" t="s">
        <v>675</v>
      </c>
      <c r="D56" s="75">
        <v>116812941511.27727</v>
      </c>
      <c r="E56" s="65">
        <f t="shared" si="5"/>
        <v>60836582164.409821</v>
      </c>
      <c r="F56" s="65">
        <f t="shared" si="5"/>
        <v>55976359346.867439</v>
      </c>
    </row>
    <row r="57" spans="2:9" ht="57.75" customHeight="1">
      <c r="B57" s="1523"/>
      <c r="C57" s="466" t="s">
        <v>684</v>
      </c>
      <c r="D57" s="75">
        <v>524910562.21635246</v>
      </c>
      <c r="E57" s="264" t="s">
        <v>685</v>
      </c>
      <c r="F57" s="264" t="s">
        <v>685</v>
      </c>
    </row>
    <row r="58" spans="2:9">
      <c r="C58" s="188"/>
      <c r="E58" s="268"/>
      <c r="F58" s="268"/>
      <c r="G58" s="268"/>
      <c r="H58" s="268"/>
    </row>
    <row r="59" spans="2:9">
      <c r="C59" s="188"/>
    </row>
    <row r="60" spans="2:9">
      <c r="C60" s="188"/>
    </row>
    <row r="61" spans="2:9">
      <c r="C61" s="188"/>
    </row>
  </sheetData>
  <mergeCells count="19">
    <mergeCell ref="E52:F52"/>
    <mergeCell ref="B54:B57"/>
    <mergeCell ref="B18:B21"/>
    <mergeCell ref="B26:B29"/>
    <mergeCell ref="B34:B36"/>
    <mergeCell ref="K5:L5"/>
    <mergeCell ref="B2:J2"/>
    <mergeCell ref="C5:D5"/>
    <mergeCell ref="E5:F5"/>
    <mergeCell ref="G5:H5"/>
    <mergeCell ref="I5:J5"/>
    <mergeCell ref="C7:D12"/>
    <mergeCell ref="B40:B43"/>
    <mergeCell ref="B47:B50"/>
    <mergeCell ref="E38:F38"/>
    <mergeCell ref="E45:F45"/>
    <mergeCell ref="E16:F16"/>
    <mergeCell ref="E24:F24"/>
    <mergeCell ref="E32:F32"/>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B1:E237"/>
  <sheetViews>
    <sheetView zoomScale="80" zoomScaleNormal="80" workbookViewId="0">
      <pane xSplit="1" ySplit="9" topLeftCell="B10" activePane="bottomRight" state="frozen"/>
      <selection pane="topRight" activeCell="B1" sqref="B1"/>
      <selection pane="bottomLeft" activeCell="A10" sqref="A10"/>
      <selection pane="bottomRight" activeCell="H46" sqref="H46"/>
    </sheetView>
  </sheetViews>
  <sheetFormatPr defaultColWidth="9.140625" defaultRowHeight="15"/>
  <cols>
    <col min="1" max="1" width="9.140625" style="452"/>
    <col min="2" max="2" width="16.7109375" style="452" customWidth="1"/>
    <col min="3" max="3" width="40.85546875" style="452" bestFit="1" customWidth="1"/>
    <col min="4" max="4" width="13.85546875" style="453" bestFit="1" customWidth="1"/>
    <col min="5" max="5" width="11.140625" style="452" customWidth="1"/>
    <col min="6" max="16384" width="9.140625" style="452"/>
  </cols>
  <sheetData>
    <row r="1" spans="2:5" ht="20.25">
      <c r="B1" s="451" t="s">
        <v>1448</v>
      </c>
    </row>
    <row r="2" spans="2:5" ht="18.75">
      <c r="B2" s="451"/>
    </row>
    <row r="3" spans="2:5">
      <c r="B3" s="452" t="s">
        <v>1167</v>
      </c>
      <c r="C3" s="454" t="s">
        <v>1168</v>
      </c>
    </row>
    <row r="4" spans="2:5">
      <c r="B4" s="454" t="s">
        <v>1169</v>
      </c>
      <c r="C4" s="454" t="s">
        <v>1170</v>
      </c>
    </row>
    <row r="5" spans="2:5">
      <c r="B5" s="454" t="s">
        <v>1171</v>
      </c>
      <c r="C5" s="455">
        <v>2010</v>
      </c>
    </row>
    <row r="6" spans="2:5">
      <c r="B6" s="454" t="s">
        <v>1172</v>
      </c>
      <c r="C6" s="455" t="s">
        <v>1173</v>
      </c>
    </row>
    <row r="7" spans="2:5">
      <c r="B7" s="456"/>
    </row>
    <row r="8" spans="2:5">
      <c r="E8" s="457"/>
    </row>
    <row r="9" spans="2:5" ht="26.25" customHeight="1">
      <c r="B9" s="866" t="s">
        <v>1449</v>
      </c>
      <c r="C9" s="866" t="s">
        <v>1422</v>
      </c>
      <c r="D9" s="866" t="s">
        <v>1174</v>
      </c>
    </row>
    <row r="10" spans="2:5">
      <c r="B10" s="863" t="s">
        <v>1175</v>
      </c>
      <c r="C10" s="864" t="s">
        <v>102</v>
      </c>
      <c r="D10" s="865">
        <v>12995179753.618046</v>
      </c>
      <c r="E10" s="459"/>
    </row>
    <row r="11" spans="2:5">
      <c r="B11" s="858" t="s">
        <v>1176</v>
      </c>
      <c r="C11" s="859" t="s">
        <v>138</v>
      </c>
      <c r="D11" s="860">
        <v>6641209254.4374361</v>
      </c>
      <c r="E11" s="458"/>
    </row>
    <row r="12" spans="2:5">
      <c r="B12" s="858" t="s">
        <v>1177</v>
      </c>
      <c r="C12" s="859" t="s">
        <v>89</v>
      </c>
      <c r="D12" s="860">
        <v>2383504587.9904733</v>
      </c>
    </row>
    <row r="13" spans="2:5">
      <c r="B13" s="858" t="s">
        <v>1178</v>
      </c>
      <c r="C13" s="858" t="s">
        <v>121</v>
      </c>
      <c r="D13" s="860">
        <v>2126471640.1380284</v>
      </c>
    </row>
    <row r="14" spans="2:5">
      <c r="B14" s="858" t="s">
        <v>1179</v>
      </c>
      <c r="C14" s="858" t="s">
        <v>158</v>
      </c>
      <c r="D14" s="860">
        <v>1415209471.017602</v>
      </c>
    </row>
    <row r="15" spans="2:5">
      <c r="B15" s="858" t="s">
        <v>1180</v>
      </c>
      <c r="C15" s="858" t="s">
        <v>26</v>
      </c>
      <c r="D15" s="860">
        <v>1327281898.4279799</v>
      </c>
    </row>
    <row r="16" spans="2:5">
      <c r="B16" s="858" t="s">
        <v>1181</v>
      </c>
      <c r="C16" s="858" t="s">
        <v>127</v>
      </c>
      <c r="D16" s="860">
        <v>1094109298.6826968</v>
      </c>
    </row>
    <row r="17" spans="2:4">
      <c r="B17" s="858" t="s">
        <v>1182</v>
      </c>
      <c r="C17" s="858" t="s">
        <v>105</v>
      </c>
      <c r="D17" s="860">
        <v>716601932.91806352</v>
      </c>
    </row>
    <row r="18" spans="2:4">
      <c r="B18" s="858" t="s">
        <v>1183</v>
      </c>
      <c r="C18" s="858" t="s">
        <v>154</v>
      </c>
      <c r="D18" s="860">
        <v>696637605.06940603</v>
      </c>
    </row>
    <row r="19" spans="2:4">
      <c r="B19" s="858" t="s">
        <v>1184</v>
      </c>
      <c r="C19" s="858" t="s">
        <v>153</v>
      </c>
      <c r="D19" s="860">
        <v>670519184.49431837</v>
      </c>
    </row>
    <row r="20" spans="2:4">
      <c r="B20" s="858" t="s">
        <v>1185</v>
      </c>
      <c r="C20" s="858" t="s">
        <v>179</v>
      </c>
      <c r="D20" s="860">
        <v>581938256.60780954</v>
      </c>
    </row>
    <row r="21" spans="2:4">
      <c r="B21" s="858" t="s">
        <v>1186</v>
      </c>
      <c r="C21" s="858" t="s">
        <v>124</v>
      </c>
      <c r="D21" s="860">
        <v>458126245.42509902</v>
      </c>
    </row>
    <row r="22" spans="2:4">
      <c r="B22" s="858" t="s">
        <v>1187</v>
      </c>
      <c r="C22" s="858" t="s">
        <v>126</v>
      </c>
      <c r="D22" s="860">
        <v>431279440.02922243</v>
      </c>
    </row>
    <row r="23" spans="2:4">
      <c r="B23" s="858" t="s">
        <v>1188</v>
      </c>
      <c r="C23" s="859" t="s">
        <v>67</v>
      </c>
      <c r="D23" s="860">
        <v>374197960.15450007</v>
      </c>
    </row>
    <row r="24" spans="2:4">
      <c r="B24" s="858" t="s">
        <v>1189</v>
      </c>
      <c r="C24" s="858" t="s">
        <v>86</v>
      </c>
      <c r="D24" s="860">
        <v>374074150.51128995</v>
      </c>
    </row>
    <row r="25" spans="2:4">
      <c r="B25" s="858" t="s">
        <v>1190</v>
      </c>
      <c r="C25" s="858" t="s">
        <v>148</v>
      </c>
      <c r="D25" s="860">
        <v>365040945.02763963</v>
      </c>
    </row>
    <row r="26" spans="2:4">
      <c r="B26" s="858" t="s">
        <v>1191</v>
      </c>
      <c r="C26" s="858" t="s">
        <v>56</v>
      </c>
      <c r="D26" s="860">
        <v>341246297.00101042</v>
      </c>
    </row>
    <row r="27" spans="2:4">
      <c r="B27" s="858" t="s">
        <v>1192</v>
      </c>
      <c r="C27" s="858" t="s">
        <v>1193</v>
      </c>
      <c r="D27" s="860">
        <v>337718171.71311212</v>
      </c>
    </row>
    <row r="28" spans="2:4">
      <c r="B28" s="858" t="s">
        <v>1194</v>
      </c>
      <c r="C28" s="858" t="s">
        <v>1195</v>
      </c>
      <c r="D28" s="860">
        <v>293931682.49232388</v>
      </c>
    </row>
    <row r="29" spans="2:4">
      <c r="B29" s="858" t="s">
        <v>1196</v>
      </c>
      <c r="C29" s="858" t="s">
        <v>88</v>
      </c>
      <c r="D29" s="860">
        <v>268572707.41887575</v>
      </c>
    </row>
    <row r="30" spans="2:4">
      <c r="B30" s="858" t="s">
        <v>1197</v>
      </c>
      <c r="C30" s="858" t="s">
        <v>27</v>
      </c>
      <c r="D30" s="860">
        <v>255698544.6224443</v>
      </c>
    </row>
    <row r="31" spans="2:4">
      <c r="B31" s="858" t="s">
        <v>1198</v>
      </c>
      <c r="C31" s="858" t="s">
        <v>149</v>
      </c>
      <c r="D31" s="860">
        <v>228600196.74497002</v>
      </c>
    </row>
    <row r="32" spans="2:4">
      <c r="B32" s="858" t="s">
        <v>1199</v>
      </c>
      <c r="C32" s="858" t="s">
        <v>20</v>
      </c>
      <c r="D32" s="860">
        <v>221896804.51123103</v>
      </c>
    </row>
    <row r="33" spans="2:4">
      <c r="B33" s="858" t="s">
        <v>1200</v>
      </c>
      <c r="C33" s="858" t="s">
        <v>52</v>
      </c>
      <c r="D33" s="860">
        <v>217526332.61535963</v>
      </c>
    </row>
    <row r="34" spans="2:4">
      <c r="B34" s="858" t="s">
        <v>1201</v>
      </c>
      <c r="C34" s="858" t="s">
        <v>170</v>
      </c>
      <c r="D34" s="860">
        <v>215431394.34725735</v>
      </c>
    </row>
    <row r="35" spans="2:4">
      <c r="B35" s="858" t="s">
        <v>1202</v>
      </c>
      <c r="C35" s="858" t="s">
        <v>151</v>
      </c>
      <c r="D35" s="860">
        <v>202601086.94418982</v>
      </c>
    </row>
    <row r="36" spans="2:4">
      <c r="B36" s="858" t="s">
        <v>1203</v>
      </c>
      <c r="C36" s="858" t="s">
        <v>152</v>
      </c>
      <c r="D36" s="860">
        <v>199381354.53994235</v>
      </c>
    </row>
    <row r="37" spans="2:4">
      <c r="B37" s="858" t="s">
        <v>1204</v>
      </c>
      <c r="C37" s="858" t="s">
        <v>38</v>
      </c>
      <c r="D37" s="860">
        <v>198793340.3103559</v>
      </c>
    </row>
    <row r="38" spans="2:4">
      <c r="B38" s="858" t="s">
        <v>1205</v>
      </c>
      <c r="C38" s="858" t="s">
        <v>1206</v>
      </c>
      <c r="D38" s="860">
        <v>163910192.1208812</v>
      </c>
    </row>
    <row r="39" spans="2:4">
      <c r="B39" s="858" t="s">
        <v>1207</v>
      </c>
      <c r="C39" s="858" t="s">
        <v>1208</v>
      </c>
      <c r="D39" s="860">
        <v>157765542.37354559</v>
      </c>
    </row>
    <row r="40" spans="2:4">
      <c r="B40" s="858" t="s">
        <v>1209</v>
      </c>
      <c r="C40" s="858" t="s">
        <v>36</v>
      </c>
      <c r="D40" s="860">
        <v>157417109.62569621</v>
      </c>
    </row>
    <row r="41" spans="2:4">
      <c r="B41" s="858" t="s">
        <v>1210</v>
      </c>
      <c r="C41" s="858" t="s">
        <v>172</v>
      </c>
      <c r="D41" s="860">
        <v>149026733.78301165</v>
      </c>
    </row>
    <row r="42" spans="2:4">
      <c r="B42" s="858" t="s">
        <v>1211</v>
      </c>
      <c r="C42" s="858" t="s">
        <v>109</v>
      </c>
      <c r="D42" s="860">
        <v>138567221.59358045</v>
      </c>
    </row>
    <row r="43" spans="2:4">
      <c r="B43" s="858" t="s">
        <v>1212</v>
      </c>
      <c r="C43" s="858" t="s">
        <v>58</v>
      </c>
      <c r="D43" s="860">
        <v>137689671.07368401</v>
      </c>
    </row>
    <row r="44" spans="2:4">
      <c r="B44" s="858" t="s">
        <v>1213</v>
      </c>
      <c r="C44" s="858" t="s">
        <v>95</v>
      </c>
      <c r="D44" s="860">
        <v>135064997.93079996</v>
      </c>
    </row>
    <row r="45" spans="2:4">
      <c r="B45" s="858" t="s">
        <v>1214</v>
      </c>
      <c r="C45" s="858" t="s">
        <v>24</v>
      </c>
      <c r="D45" s="860">
        <v>134317334.15575138</v>
      </c>
    </row>
    <row r="46" spans="2:4">
      <c r="B46" s="858" t="s">
        <v>1215</v>
      </c>
      <c r="C46" s="858" t="s">
        <v>71</v>
      </c>
      <c r="D46" s="860">
        <v>122447085.79612447</v>
      </c>
    </row>
    <row r="47" spans="2:4">
      <c r="B47" s="858" t="s">
        <v>1216</v>
      </c>
      <c r="C47" s="858" t="s">
        <v>186</v>
      </c>
      <c r="D47" s="860">
        <v>120966574.18393147</v>
      </c>
    </row>
    <row r="48" spans="2:4">
      <c r="B48" s="858" t="s">
        <v>1217</v>
      </c>
      <c r="C48" s="858" t="s">
        <v>183</v>
      </c>
      <c r="D48" s="860">
        <v>117636505.86740099</v>
      </c>
    </row>
    <row r="49" spans="2:4">
      <c r="B49" s="858" t="s">
        <v>1218</v>
      </c>
      <c r="C49" s="858" t="s">
        <v>76</v>
      </c>
      <c r="D49" s="860">
        <v>116682851.97971468</v>
      </c>
    </row>
    <row r="50" spans="2:4">
      <c r="B50" s="858" t="s">
        <v>1219</v>
      </c>
      <c r="C50" s="858" t="s">
        <v>43</v>
      </c>
      <c r="D50" s="860">
        <v>115269131.46910052</v>
      </c>
    </row>
    <row r="51" spans="2:4">
      <c r="B51" s="858" t="s">
        <v>1220</v>
      </c>
      <c r="C51" s="858" t="s">
        <v>161</v>
      </c>
      <c r="D51" s="860">
        <v>111348853.18243103</v>
      </c>
    </row>
    <row r="52" spans="2:4">
      <c r="B52" s="858" t="s">
        <v>1221</v>
      </c>
      <c r="C52" s="858" t="s">
        <v>155</v>
      </c>
      <c r="D52" s="860">
        <v>104815825.78921576</v>
      </c>
    </row>
    <row r="53" spans="2:4">
      <c r="B53" s="858" t="s">
        <v>1222</v>
      </c>
      <c r="C53" s="858" t="s">
        <v>69</v>
      </c>
      <c r="D53" s="860">
        <v>102316161.04980248</v>
      </c>
    </row>
    <row r="54" spans="2:4">
      <c r="B54" s="858" t="s">
        <v>1223</v>
      </c>
      <c r="C54" s="858" t="s">
        <v>42</v>
      </c>
      <c r="D54" s="860">
        <v>100543344.35559665</v>
      </c>
    </row>
    <row r="55" spans="2:4">
      <c r="B55" s="858" t="s">
        <v>1224</v>
      </c>
      <c r="C55" s="858" t="s">
        <v>1225</v>
      </c>
      <c r="D55" s="860">
        <v>99479819.629889995</v>
      </c>
    </row>
    <row r="56" spans="2:4">
      <c r="B56" s="858" t="s">
        <v>1226</v>
      </c>
      <c r="C56" s="858" t="s">
        <v>146</v>
      </c>
      <c r="D56" s="860">
        <v>95596343.013319343</v>
      </c>
    </row>
    <row r="57" spans="2:4">
      <c r="B57" s="858" t="s">
        <v>1227</v>
      </c>
      <c r="C57" s="858" t="s">
        <v>617</v>
      </c>
      <c r="D57" s="860">
        <v>93907575.386688277</v>
      </c>
    </row>
    <row r="58" spans="2:4">
      <c r="B58" s="858" t="s">
        <v>1228</v>
      </c>
      <c r="C58" s="858" t="s">
        <v>145</v>
      </c>
      <c r="D58" s="860">
        <v>90344884.205639586</v>
      </c>
    </row>
    <row r="59" spans="2:4">
      <c r="B59" s="858" t="s">
        <v>1229</v>
      </c>
      <c r="C59" s="858" t="s">
        <v>160</v>
      </c>
      <c r="D59" s="860">
        <v>85186734.460122764</v>
      </c>
    </row>
    <row r="60" spans="2:4">
      <c r="B60" s="858" t="s">
        <v>1230</v>
      </c>
      <c r="C60" s="858" t="s">
        <v>122</v>
      </c>
      <c r="D60" s="860">
        <v>84863092.711511776</v>
      </c>
    </row>
    <row r="61" spans="2:4">
      <c r="B61" s="858" t="s">
        <v>1231</v>
      </c>
      <c r="C61" s="858" t="s">
        <v>1232</v>
      </c>
      <c r="D61" s="860">
        <v>83425450.3296763</v>
      </c>
    </row>
    <row r="62" spans="2:4">
      <c r="B62" s="858" t="s">
        <v>1233</v>
      </c>
      <c r="C62" s="858" t="s">
        <v>136</v>
      </c>
      <c r="D62" s="860">
        <v>83219358.690813437</v>
      </c>
    </row>
    <row r="63" spans="2:4">
      <c r="B63" s="858" t="s">
        <v>1234</v>
      </c>
      <c r="C63" s="858" t="s">
        <v>32</v>
      </c>
      <c r="D63" s="860">
        <v>79302797.222782195</v>
      </c>
    </row>
    <row r="64" spans="2:4">
      <c r="B64" s="858" t="s">
        <v>1235</v>
      </c>
      <c r="C64" s="858" t="s">
        <v>159</v>
      </c>
      <c r="D64" s="860">
        <v>78487055.285167426</v>
      </c>
    </row>
    <row r="65" spans="2:4">
      <c r="B65" s="858" t="s">
        <v>1236</v>
      </c>
      <c r="C65" s="858" t="s">
        <v>147</v>
      </c>
      <c r="D65" s="860">
        <v>75368048.081489846</v>
      </c>
    </row>
    <row r="66" spans="2:4">
      <c r="B66" s="858" t="s">
        <v>1237</v>
      </c>
      <c r="C66" s="858" t="s">
        <v>87</v>
      </c>
      <c r="D66" s="860">
        <v>73969465.453453973</v>
      </c>
    </row>
    <row r="67" spans="2:4">
      <c r="B67" s="858" t="s">
        <v>1238</v>
      </c>
      <c r="C67" s="858" t="s">
        <v>1239</v>
      </c>
      <c r="D67" s="860">
        <v>73183155.409400016</v>
      </c>
    </row>
    <row r="68" spans="2:4">
      <c r="B68" s="858" t="s">
        <v>1240</v>
      </c>
      <c r="C68" s="858" t="s">
        <v>191</v>
      </c>
      <c r="D68" s="860">
        <v>73149638.310442403</v>
      </c>
    </row>
    <row r="69" spans="2:4">
      <c r="B69" s="858" t="s">
        <v>1241</v>
      </c>
      <c r="C69" s="858" t="s">
        <v>118</v>
      </c>
      <c r="D69" s="860">
        <v>72644759.002729461</v>
      </c>
    </row>
    <row r="70" spans="2:4">
      <c r="B70" s="858" t="s">
        <v>1242</v>
      </c>
      <c r="C70" s="858" t="s">
        <v>97</v>
      </c>
      <c r="D70" s="860">
        <v>71241161.023830339</v>
      </c>
    </row>
    <row r="71" spans="2:4">
      <c r="B71" s="858" t="s">
        <v>1243</v>
      </c>
      <c r="C71" s="858" t="s">
        <v>185</v>
      </c>
      <c r="D71" s="860">
        <v>70716003.285292745</v>
      </c>
    </row>
    <row r="72" spans="2:4">
      <c r="B72" s="858" t="s">
        <v>1244</v>
      </c>
      <c r="C72" s="858" t="s">
        <v>194</v>
      </c>
      <c r="D72" s="860">
        <v>62458708.827352032</v>
      </c>
    </row>
    <row r="73" spans="2:4">
      <c r="B73" s="858" t="s">
        <v>1245</v>
      </c>
      <c r="C73" s="858" t="s">
        <v>44</v>
      </c>
      <c r="D73" s="860">
        <v>61611518.002198376</v>
      </c>
    </row>
    <row r="74" spans="2:4">
      <c r="B74" s="858" t="s">
        <v>1246</v>
      </c>
      <c r="C74" s="858" t="s">
        <v>187</v>
      </c>
      <c r="D74" s="860">
        <v>56075929.819262624</v>
      </c>
    </row>
    <row r="75" spans="2:4">
      <c r="B75" s="858" t="s">
        <v>1247</v>
      </c>
      <c r="C75" s="858" t="s">
        <v>55</v>
      </c>
      <c r="D75" s="860">
        <v>53469794.524801977</v>
      </c>
    </row>
    <row r="76" spans="2:4">
      <c r="B76" s="858" t="s">
        <v>1248</v>
      </c>
      <c r="C76" s="858" t="s">
        <v>40</v>
      </c>
      <c r="D76" s="860">
        <v>52377332.803523138</v>
      </c>
    </row>
    <row r="77" spans="2:4">
      <c r="B77" s="858" t="s">
        <v>1249</v>
      </c>
      <c r="C77" s="858" t="s">
        <v>188</v>
      </c>
      <c r="D77" s="860">
        <v>52192711.059411019</v>
      </c>
    </row>
    <row r="78" spans="2:4">
      <c r="B78" s="858" t="s">
        <v>1250</v>
      </c>
      <c r="C78" s="858" t="s">
        <v>288</v>
      </c>
      <c r="D78" s="860">
        <v>51489640.788753919</v>
      </c>
    </row>
    <row r="79" spans="2:4">
      <c r="B79" s="858" t="s">
        <v>1251</v>
      </c>
      <c r="C79" s="858" t="s">
        <v>182</v>
      </c>
      <c r="D79" s="860">
        <v>47199330.012475677</v>
      </c>
    </row>
    <row r="80" spans="2:4">
      <c r="B80" s="858" t="s">
        <v>1252</v>
      </c>
      <c r="C80" s="858" t="s">
        <v>178</v>
      </c>
      <c r="D80" s="860">
        <v>46976242.822865598</v>
      </c>
    </row>
    <row r="81" spans="2:4">
      <c r="B81" s="858" t="s">
        <v>1253</v>
      </c>
      <c r="C81" s="858" t="s">
        <v>1254</v>
      </c>
      <c r="D81" s="860">
        <v>46176425.472957045</v>
      </c>
    </row>
    <row r="82" spans="2:4">
      <c r="B82" s="858" t="s">
        <v>1255</v>
      </c>
      <c r="C82" s="858" t="s">
        <v>246</v>
      </c>
      <c r="D82" s="860">
        <v>45713007.607142642</v>
      </c>
    </row>
    <row r="83" spans="2:4">
      <c r="B83" s="858" t="s">
        <v>1256</v>
      </c>
      <c r="C83" s="858" t="s">
        <v>101</v>
      </c>
      <c r="D83" s="860">
        <v>43835556.476661019</v>
      </c>
    </row>
    <row r="84" spans="2:4">
      <c r="B84" s="858" t="s">
        <v>1257</v>
      </c>
      <c r="C84" s="858" t="s">
        <v>113</v>
      </c>
      <c r="D84" s="860">
        <v>39853133.810244113</v>
      </c>
    </row>
    <row r="85" spans="2:4">
      <c r="B85" s="858" t="s">
        <v>1258</v>
      </c>
      <c r="C85" s="858" t="s">
        <v>59</v>
      </c>
      <c r="D85" s="860">
        <v>38182853.579254784</v>
      </c>
    </row>
    <row r="86" spans="2:4">
      <c r="B86" s="858" t="s">
        <v>1259</v>
      </c>
      <c r="C86" s="858" t="s">
        <v>171</v>
      </c>
      <c r="D86" s="860">
        <v>36353595.733051717</v>
      </c>
    </row>
    <row r="87" spans="2:4">
      <c r="B87" s="858" t="s">
        <v>1260</v>
      </c>
      <c r="C87" s="858" t="s">
        <v>130</v>
      </c>
      <c r="D87" s="860">
        <v>35931941.498619586</v>
      </c>
    </row>
    <row r="88" spans="2:4">
      <c r="B88" s="858" t="s">
        <v>1261</v>
      </c>
      <c r="C88" s="858" t="s">
        <v>60</v>
      </c>
      <c r="D88" s="860">
        <v>35604441.621481761</v>
      </c>
    </row>
    <row r="89" spans="2:4">
      <c r="B89" s="858" t="s">
        <v>1262</v>
      </c>
      <c r="C89" s="858" t="s">
        <v>169</v>
      </c>
      <c r="D89" s="860">
        <v>34953475.412591696</v>
      </c>
    </row>
    <row r="90" spans="2:4">
      <c r="B90" s="858" t="s">
        <v>1263</v>
      </c>
      <c r="C90" s="858" t="s">
        <v>184</v>
      </c>
      <c r="D90" s="860">
        <v>34084120.745818272</v>
      </c>
    </row>
    <row r="91" spans="2:4">
      <c r="B91" s="858" t="s">
        <v>1264</v>
      </c>
      <c r="C91" s="858" t="s">
        <v>180</v>
      </c>
      <c r="D91" s="860">
        <v>33598284.482307948</v>
      </c>
    </row>
    <row r="92" spans="2:4">
      <c r="B92" s="858" t="s">
        <v>1265</v>
      </c>
      <c r="C92" s="858" t="s">
        <v>66</v>
      </c>
      <c r="D92" s="860">
        <v>33448652.170777485</v>
      </c>
    </row>
    <row r="93" spans="2:4">
      <c r="B93" s="858" t="s">
        <v>1266</v>
      </c>
      <c r="C93" s="858" t="s">
        <v>31</v>
      </c>
      <c r="D93" s="860">
        <v>33241903.822351418</v>
      </c>
    </row>
    <row r="94" spans="2:4">
      <c r="B94" s="858" t="s">
        <v>1267</v>
      </c>
      <c r="C94" s="858" t="s">
        <v>125</v>
      </c>
      <c r="D94" s="860">
        <v>32811152.37391483</v>
      </c>
    </row>
    <row r="95" spans="2:4">
      <c r="B95" s="858" t="s">
        <v>1268</v>
      </c>
      <c r="C95" s="858" t="s">
        <v>139</v>
      </c>
      <c r="D95" s="860">
        <v>32458084.555016134</v>
      </c>
    </row>
    <row r="96" spans="2:4">
      <c r="B96" s="858" t="s">
        <v>1269</v>
      </c>
      <c r="C96" s="858" t="s">
        <v>19</v>
      </c>
      <c r="D96" s="860">
        <v>31290652.226487935</v>
      </c>
    </row>
    <row r="97" spans="2:4">
      <c r="B97" s="858" t="s">
        <v>1270</v>
      </c>
      <c r="C97" s="858" t="s">
        <v>45</v>
      </c>
      <c r="D97" s="860">
        <v>31097245.149783354</v>
      </c>
    </row>
    <row r="98" spans="2:4">
      <c r="B98" s="858" t="s">
        <v>1271</v>
      </c>
      <c r="C98" s="858" t="s">
        <v>167</v>
      </c>
      <c r="D98" s="860">
        <v>30702315.960045144</v>
      </c>
    </row>
    <row r="99" spans="2:4">
      <c r="B99" s="858" t="s">
        <v>1272</v>
      </c>
      <c r="C99" s="858" t="s">
        <v>74</v>
      </c>
      <c r="D99" s="860">
        <v>30688092.023008343</v>
      </c>
    </row>
    <row r="100" spans="2:4">
      <c r="B100" s="858" t="s">
        <v>1273</v>
      </c>
      <c r="C100" s="858" t="s">
        <v>70</v>
      </c>
      <c r="D100" s="860">
        <v>30241429.023278993</v>
      </c>
    </row>
    <row r="101" spans="2:4">
      <c r="B101" s="858" t="s">
        <v>1274</v>
      </c>
      <c r="C101" s="858" t="s">
        <v>175</v>
      </c>
      <c r="D101" s="860">
        <v>30066375.790931158</v>
      </c>
    </row>
    <row r="102" spans="2:4">
      <c r="B102" s="858" t="s">
        <v>1275</v>
      </c>
      <c r="C102" s="858" t="s">
        <v>168</v>
      </c>
      <c r="D102" s="860">
        <v>29710622.188336872</v>
      </c>
    </row>
    <row r="103" spans="2:4">
      <c r="B103" s="858" t="s">
        <v>1276</v>
      </c>
      <c r="C103" s="858" t="s">
        <v>134</v>
      </c>
      <c r="D103" s="860">
        <v>28767885.010370992</v>
      </c>
    </row>
    <row r="104" spans="2:4">
      <c r="B104" s="858" t="s">
        <v>1277</v>
      </c>
      <c r="C104" s="858" t="s">
        <v>141</v>
      </c>
      <c r="D104" s="860">
        <v>28510980.03498264</v>
      </c>
    </row>
    <row r="105" spans="2:4">
      <c r="B105" s="858" t="s">
        <v>1278</v>
      </c>
      <c r="C105" s="858" t="s">
        <v>100</v>
      </c>
      <c r="D105" s="860">
        <v>27505922.772918228</v>
      </c>
    </row>
    <row r="106" spans="2:4">
      <c r="B106" s="858" t="s">
        <v>1279</v>
      </c>
      <c r="C106" s="858" t="s">
        <v>81</v>
      </c>
      <c r="D106" s="860">
        <v>27037180.181547415</v>
      </c>
    </row>
    <row r="107" spans="2:4">
      <c r="B107" s="858" t="s">
        <v>1280</v>
      </c>
      <c r="C107" s="858" t="s">
        <v>108</v>
      </c>
      <c r="D107" s="860">
        <v>26548826.977413196</v>
      </c>
    </row>
    <row r="108" spans="2:4">
      <c r="B108" s="858" t="s">
        <v>1281</v>
      </c>
      <c r="C108" s="858" t="s">
        <v>39</v>
      </c>
      <c r="D108" s="860">
        <v>25431961.297025565</v>
      </c>
    </row>
    <row r="109" spans="2:4">
      <c r="B109" s="858" t="s">
        <v>1282</v>
      </c>
      <c r="C109" s="858" t="s">
        <v>37</v>
      </c>
      <c r="D109" s="860">
        <v>24520035.352888048</v>
      </c>
    </row>
    <row r="110" spans="2:4">
      <c r="B110" s="858" t="s">
        <v>1283</v>
      </c>
      <c r="C110" s="858" t="s">
        <v>176</v>
      </c>
      <c r="D110" s="860">
        <v>23267942.61407489</v>
      </c>
    </row>
    <row r="111" spans="2:4">
      <c r="B111" s="858" t="s">
        <v>1284</v>
      </c>
      <c r="C111" s="858" t="s">
        <v>133</v>
      </c>
      <c r="D111" s="860">
        <v>23191596.014255084</v>
      </c>
    </row>
    <row r="112" spans="2:4">
      <c r="B112" s="858" t="s">
        <v>1285</v>
      </c>
      <c r="C112" s="858" t="s">
        <v>96</v>
      </c>
      <c r="D112" s="860">
        <v>22568116.74725952</v>
      </c>
    </row>
    <row r="113" spans="2:4">
      <c r="B113" s="858" t="s">
        <v>1286</v>
      </c>
      <c r="C113" s="858" t="s">
        <v>34</v>
      </c>
      <c r="D113" s="860">
        <v>21668234.505940955</v>
      </c>
    </row>
    <row r="114" spans="2:4">
      <c r="B114" s="858" t="s">
        <v>1287</v>
      </c>
      <c r="C114" s="858" t="s">
        <v>22</v>
      </c>
      <c r="D114" s="860">
        <v>21304468.354906484</v>
      </c>
    </row>
    <row r="115" spans="2:4">
      <c r="B115" s="858" t="s">
        <v>1288</v>
      </c>
      <c r="C115" s="858" t="s">
        <v>62</v>
      </c>
      <c r="D115" s="860">
        <v>20502331.959896494</v>
      </c>
    </row>
    <row r="116" spans="2:4">
      <c r="B116" s="858" t="s">
        <v>1289</v>
      </c>
      <c r="C116" s="858" t="s">
        <v>123</v>
      </c>
      <c r="D116" s="860">
        <v>19438913.803341243</v>
      </c>
    </row>
    <row r="117" spans="2:4">
      <c r="B117" s="858" t="s">
        <v>1290</v>
      </c>
      <c r="C117" s="858" t="s">
        <v>21</v>
      </c>
      <c r="D117" s="860">
        <v>19362370.41069106</v>
      </c>
    </row>
    <row r="118" spans="2:4">
      <c r="B118" s="858" t="s">
        <v>1291</v>
      </c>
      <c r="C118" s="858" t="s">
        <v>51</v>
      </c>
      <c r="D118" s="860">
        <v>18335941.64156682</v>
      </c>
    </row>
    <row r="119" spans="2:4">
      <c r="B119" s="858" t="s">
        <v>1292</v>
      </c>
      <c r="C119" s="858" t="s">
        <v>104</v>
      </c>
      <c r="D119" s="860">
        <v>18253755.989280429</v>
      </c>
    </row>
    <row r="120" spans="2:4">
      <c r="B120" s="858" t="s">
        <v>1293</v>
      </c>
      <c r="C120" s="858" t="s">
        <v>63</v>
      </c>
      <c r="D120" s="860">
        <v>17797223.34707725</v>
      </c>
    </row>
    <row r="121" spans="2:4">
      <c r="B121" s="858" t="s">
        <v>1294</v>
      </c>
      <c r="C121" s="858" t="s">
        <v>110</v>
      </c>
      <c r="D121" s="860">
        <v>17177702.133097816</v>
      </c>
    </row>
    <row r="122" spans="2:4">
      <c r="B122" s="858" t="s">
        <v>1295</v>
      </c>
      <c r="C122" s="858" t="s">
        <v>162</v>
      </c>
      <c r="D122" s="860">
        <v>16704212.96968616</v>
      </c>
    </row>
    <row r="123" spans="2:4">
      <c r="B123" s="858" t="s">
        <v>1296</v>
      </c>
      <c r="C123" s="858" t="s">
        <v>1297</v>
      </c>
      <c r="D123" s="860">
        <v>16588392.344076311</v>
      </c>
    </row>
    <row r="124" spans="2:4">
      <c r="B124" s="858" t="s">
        <v>1298</v>
      </c>
      <c r="C124" s="858" t="s">
        <v>75</v>
      </c>
      <c r="D124" s="860">
        <v>16556304.394416096</v>
      </c>
    </row>
    <row r="125" spans="2:4">
      <c r="B125" s="858" t="s">
        <v>1299</v>
      </c>
      <c r="C125" s="858" t="s">
        <v>120</v>
      </c>
      <c r="D125" s="860">
        <v>15914167.061086984</v>
      </c>
    </row>
    <row r="126" spans="2:4">
      <c r="B126" s="858" t="s">
        <v>1300</v>
      </c>
      <c r="C126" s="858" t="s">
        <v>163</v>
      </c>
      <c r="D126" s="860">
        <v>15273928.472143738</v>
      </c>
    </row>
    <row r="127" spans="2:4">
      <c r="B127" s="858" t="s">
        <v>1301</v>
      </c>
      <c r="C127" s="858" t="s">
        <v>190</v>
      </c>
      <c r="D127" s="860">
        <v>15215624.921119398</v>
      </c>
    </row>
    <row r="128" spans="2:4">
      <c r="B128" s="858" t="s">
        <v>1302</v>
      </c>
      <c r="C128" s="858" t="s">
        <v>23</v>
      </c>
      <c r="D128" s="860">
        <v>14676214.147919869</v>
      </c>
    </row>
    <row r="129" spans="2:4">
      <c r="B129" s="858" t="s">
        <v>1303</v>
      </c>
      <c r="C129" s="858" t="s">
        <v>53</v>
      </c>
      <c r="D129" s="860">
        <v>14502395.254333377</v>
      </c>
    </row>
    <row r="130" spans="2:4">
      <c r="B130" s="858" t="s">
        <v>1304</v>
      </c>
      <c r="C130" s="858" t="s">
        <v>119</v>
      </c>
      <c r="D130" s="860">
        <v>14383827.72071554</v>
      </c>
    </row>
    <row r="131" spans="2:4">
      <c r="B131" s="858" t="s">
        <v>1305</v>
      </c>
      <c r="C131" s="858" t="s">
        <v>57</v>
      </c>
      <c r="D131" s="860">
        <v>14375703.07108679</v>
      </c>
    </row>
    <row r="132" spans="2:4">
      <c r="B132" s="858" t="s">
        <v>1306</v>
      </c>
      <c r="C132" s="858" t="s">
        <v>29</v>
      </c>
      <c r="D132" s="860">
        <v>14167571.087200699</v>
      </c>
    </row>
    <row r="133" spans="2:4">
      <c r="B133" s="858" t="s">
        <v>1307</v>
      </c>
      <c r="C133" s="858" t="s">
        <v>28</v>
      </c>
      <c r="D133" s="860">
        <v>13898355.301943788</v>
      </c>
    </row>
    <row r="134" spans="2:4">
      <c r="B134" s="858" t="s">
        <v>1308</v>
      </c>
      <c r="C134" s="858" t="s">
        <v>83</v>
      </c>
      <c r="D134" s="860">
        <v>12664005.993299119</v>
      </c>
    </row>
    <row r="135" spans="2:4">
      <c r="B135" s="858" t="s">
        <v>1309</v>
      </c>
      <c r="C135" s="858" t="s">
        <v>25</v>
      </c>
      <c r="D135" s="860">
        <v>12286140.905329369</v>
      </c>
    </row>
    <row r="136" spans="2:4">
      <c r="B136" s="858" t="s">
        <v>1310</v>
      </c>
      <c r="C136" s="858" t="s">
        <v>165</v>
      </c>
      <c r="D136" s="860">
        <v>12248252.361382741</v>
      </c>
    </row>
    <row r="137" spans="2:4">
      <c r="B137" s="858" t="s">
        <v>1311</v>
      </c>
      <c r="C137" s="858" t="s">
        <v>143</v>
      </c>
      <c r="D137" s="860">
        <v>12124275.237594154</v>
      </c>
    </row>
    <row r="138" spans="2:4">
      <c r="B138" s="858" t="s">
        <v>1312</v>
      </c>
      <c r="C138" s="858" t="s">
        <v>117</v>
      </c>
      <c r="D138" s="860">
        <v>11287510.781849725</v>
      </c>
    </row>
    <row r="139" spans="2:4">
      <c r="B139" s="858" t="s">
        <v>1313</v>
      </c>
      <c r="C139" s="858" t="s">
        <v>166</v>
      </c>
      <c r="D139" s="860">
        <v>10987276.898610212</v>
      </c>
    </row>
    <row r="140" spans="2:4">
      <c r="B140" s="858" t="s">
        <v>1314</v>
      </c>
      <c r="C140" s="858" t="s">
        <v>41</v>
      </c>
      <c r="D140" s="860">
        <v>10786102.307343138</v>
      </c>
    </row>
    <row r="141" spans="2:4">
      <c r="B141" s="858" t="s">
        <v>1315</v>
      </c>
      <c r="C141" s="858" t="s">
        <v>140</v>
      </c>
      <c r="D141" s="860">
        <v>10643460.024197048</v>
      </c>
    </row>
    <row r="142" spans="2:4">
      <c r="B142" s="858" t="s">
        <v>1316</v>
      </c>
      <c r="C142" s="858" t="s">
        <v>46</v>
      </c>
      <c r="D142" s="860">
        <v>10597847.197516521</v>
      </c>
    </row>
    <row r="143" spans="2:4">
      <c r="B143" s="858" t="s">
        <v>1317</v>
      </c>
      <c r="C143" s="858" t="s">
        <v>1318</v>
      </c>
      <c r="D143" s="860">
        <v>10113215.587751826</v>
      </c>
    </row>
    <row r="144" spans="2:4">
      <c r="B144" s="858" t="s">
        <v>1319</v>
      </c>
      <c r="C144" s="858" t="s">
        <v>90</v>
      </c>
      <c r="D144" s="860">
        <v>9629332.1730572283</v>
      </c>
    </row>
    <row r="145" spans="2:4">
      <c r="B145" s="858" t="s">
        <v>1320</v>
      </c>
      <c r="C145" s="858" t="s">
        <v>189</v>
      </c>
      <c r="D145" s="860">
        <v>9484435.3105682917</v>
      </c>
    </row>
    <row r="146" spans="2:4">
      <c r="B146" s="858" t="s">
        <v>1321</v>
      </c>
      <c r="C146" s="858" t="s">
        <v>64</v>
      </c>
      <c r="D146" s="860">
        <v>8436844.2955655195</v>
      </c>
    </row>
    <row r="147" spans="2:4">
      <c r="B147" s="858" t="s">
        <v>1322</v>
      </c>
      <c r="C147" s="858" t="s">
        <v>129</v>
      </c>
      <c r="D147" s="860">
        <v>7964375.029666679</v>
      </c>
    </row>
    <row r="148" spans="2:4">
      <c r="B148" s="858" t="s">
        <v>1323</v>
      </c>
      <c r="C148" s="858" t="s">
        <v>77</v>
      </c>
      <c r="D148" s="860">
        <v>7679439.860981035</v>
      </c>
    </row>
    <row r="149" spans="2:4">
      <c r="B149" s="858" t="s">
        <v>1324</v>
      </c>
      <c r="C149" s="858" t="s">
        <v>82</v>
      </c>
      <c r="D149" s="860">
        <v>7422052.2588925175</v>
      </c>
    </row>
    <row r="150" spans="2:4">
      <c r="B150" s="858" t="s">
        <v>1325</v>
      </c>
      <c r="C150" s="858" t="s">
        <v>156</v>
      </c>
      <c r="D150" s="860">
        <v>6902056.403933255</v>
      </c>
    </row>
    <row r="151" spans="2:4">
      <c r="B151" s="858" t="s">
        <v>1326</v>
      </c>
      <c r="C151" s="858" t="s">
        <v>135</v>
      </c>
      <c r="D151" s="860">
        <v>6738971.6802812973</v>
      </c>
    </row>
    <row r="152" spans="2:4">
      <c r="B152" s="858" t="s">
        <v>1327</v>
      </c>
      <c r="C152" s="858" t="s">
        <v>98</v>
      </c>
      <c r="D152" s="860">
        <v>5743724.4943899438</v>
      </c>
    </row>
    <row r="153" spans="2:4">
      <c r="B153" s="858" t="s">
        <v>1328</v>
      </c>
      <c r="C153" s="858" t="s">
        <v>1329</v>
      </c>
      <c r="D153" s="860">
        <v>5731139.8353153532</v>
      </c>
    </row>
    <row r="154" spans="2:4">
      <c r="B154" s="858" t="s">
        <v>1330</v>
      </c>
      <c r="C154" s="858" t="s">
        <v>68</v>
      </c>
      <c r="D154" s="860">
        <v>5337464.3567037946</v>
      </c>
    </row>
    <row r="155" spans="2:4">
      <c r="B155" s="858" t="s">
        <v>1331</v>
      </c>
      <c r="C155" s="858" t="s">
        <v>620</v>
      </c>
      <c r="D155" s="860">
        <v>5054069.7749183774</v>
      </c>
    </row>
    <row r="156" spans="2:4">
      <c r="B156" s="858" t="s">
        <v>1332</v>
      </c>
      <c r="C156" s="858" t="s">
        <v>91</v>
      </c>
      <c r="D156" s="860">
        <v>5005991.1192008583</v>
      </c>
    </row>
    <row r="157" spans="2:4">
      <c r="B157" s="858" t="s">
        <v>1333</v>
      </c>
      <c r="C157" s="858" t="s">
        <v>270</v>
      </c>
      <c r="D157" s="860">
        <v>4977869.7290062634</v>
      </c>
    </row>
    <row r="158" spans="2:4">
      <c r="B158" s="858" t="s">
        <v>1334</v>
      </c>
      <c r="C158" s="858" t="s">
        <v>173</v>
      </c>
      <c r="D158" s="860">
        <v>4900148.7200761521</v>
      </c>
    </row>
    <row r="159" spans="2:4">
      <c r="B159" s="858" t="s">
        <v>1335</v>
      </c>
      <c r="C159" s="858" t="s">
        <v>181</v>
      </c>
      <c r="D159" s="860">
        <v>4772817.2541783368</v>
      </c>
    </row>
    <row r="160" spans="2:4">
      <c r="B160" s="858" t="s">
        <v>1336</v>
      </c>
      <c r="C160" s="858" t="s">
        <v>132</v>
      </c>
      <c r="D160" s="860">
        <v>4527660.721917565</v>
      </c>
    </row>
    <row r="161" spans="2:4">
      <c r="B161" s="858" t="s">
        <v>1337</v>
      </c>
      <c r="C161" s="858" t="s">
        <v>630</v>
      </c>
      <c r="D161" s="860">
        <v>3979877.3201671299</v>
      </c>
    </row>
    <row r="162" spans="2:4">
      <c r="B162" s="858" t="s">
        <v>1338</v>
      </c>
      <c r="C162" s="858" t="s">
        <v>93</v>
      </c>
      <c r="D162" s="860">
        <v>3576230.3714126167</v>
      </c>
    </row>
    <row r="163" spans="2:4">
      <c r="B163" s="858" t="s">
        <v>1339</v>
      </c>
      <c r="C163" s="858" t="s">
        <v>137</v>
      </c>
      <c r="D163" s="860">
        <v>3482638.686229005</v>
      </c>
    </row>
    <row r="164" spans="2:4">
      <c r="B164" s="858" t="s">
        <v>1340</v>
      </c>
      <c r="C164" s="858" t="s">
        <v>49</v>
      </c>
      <c r="D164" s="860">
        <v>3232803.9467782774</v>
      </c>
    </row>
    <row r="165" spans="2:4">
      <c r="B165" s="858" t="s">
        <v>1341</v>
      </c>
      <c r="C165" s="858" t="s">
        <v>79</v>
      </c>
      <c r="D165" s="860">
        <v>3196613.1417013705</v>
      </c>
    </row>
    <row r="166" spans="2:4">
      <c r="B166" s="858" t="s">
        <v>1342</v>
      </c>
      <c r="C166" s="858" t="s">
        <v>144</v>
      </c>
      <c r="D166" s="860">
        <v>2982867.7145899702</v>
      </c>
    </row>
    <row r="167" spans="2:4">
      <c r="B167" s="858" t="s">
        <v>1343</v>
      </c>
      <c r="C167" s="858" t="s">
        <v>35</v>
      </c>
      <c r="D167" s="860">
        <v>2629914.0113658933</v>
      </c>
    </row>
    <row r="168" spans="2:4">
      <c r="B168" s="858" t="s">
        <v>1344</v>
      </c>
      <c r="C168" s="858" t="s">
        <v>103</v>
      </c>
      <c r="D168" s="860">
        <v>2451681.7865991802</v>
      </c>
    </row>
    <row r="169" spans="2:4">
      <c r="B169" s="858" t="s">
        <v>1345</v>
      </c>
      <c r="C169" s="858" t="s">
        <v>258</v>
      </c>
      <c r="D169" s="860">
        <v>2188995.8440488107</v>
      </c>
    </row>
    <row r="170" spans="2:4">
      <c r="B170" s="858" t="s">
        <v>1346</v>
      </c>
      <c r="C170" s="858" t="s">
        <v>61</v>
      </c>
      <c r="D170" s="860">
        <v>2141134.7886280301</v>
      </c>
    </row>
    <row r="171" spans="2:4">
      <c r="B171" s="858" t="s">
        <v>1347</v>
      </c>
      <c r="C171" s="858" t="s">
        <v>48</v>
      </c>
      <c r="D171" s="860">
        <v>2113297.9151234091</v>
      </c>
    </row>
    <row r="172" spans="2:4">
      <c r="B172" s="858" t="s">
        <v>1348</v>
      </c>
      <c r="C172" s="858" t="s">
        <v>112</v>
      </c>
      <c r="D172" s="860">
        <v>1902277.40699374</v>
      </c>
    </row>
    <row r="173" spans="2:4">
      <c r="B173" s="858" t="s">
        <v>1349</v>
      </c>
      <c r="C173" s="858" t="s">
        <v>33</v>
      </c>
      <c r="D173" s="860">
        <v>1889819.9859978785</v>
      </c>
    </row>
    <row r="174" spans="2:4">
      <c r="B174" s="858" t="s">
        <v>1350</v>
      </c>
      <c r="C174" s="858" t="s">
        <v>114</v>
      </c>
      <c r="D174" s="860">
        <v>1733719.0200120616</v>
      </c>
    </row>
    <row r="175" spans="2:4">
      <c r="B175" s="858" t="s">
        <v>1351</v>
      </c>
      <c r="C175" s="858" t="s">
        <v>164</v>
      </c>
      <c r="D175" s="860">
        <v>1556406.18062096</v>
      </c>
    </row>
    <row r="176" spans="2:4">
      <c r="B176" s="858" t="s">
        <v>1352</v>
      </c>
      <c r="C176" s="858" t="s">
        <v>613</v>
      </c>
      <c r="D176" s="860">
        <v>1491383.0947052506</v>
      </c>
    </row>
    <row r="177" spans="2:4">
      <c r="B177" s="858" t="s">
        <v>1353</v>
      </c>
      <c r="C177" s="858" t="s">
        <v>78</v>
      </c>
      <c r="D177" s="860">
        <v>1336576.0926993019</v>
      </c>
    </row>
    <row r="178" spans="2:4">
      <c r="B178" s="858" t="s">
        <v>1354</v>
      </c>
      <c r="C178" s="858" t="s">
        <v>1355</v>
      </c>
      <c r="D178" s="860">
        <v>1118700.987644</v>
      </c>
    </row>
    <row r="179" spans="2:4">
      <c r="B179" s="858" t="s">
        <v>1356</v>
      </c>
      <c r="C179" s="858" t="s">
        <v>263</v>
      </c>
      <c r="D179" s="860">
        <v>1093746.0913382217</v>
      </c>
    </row>
    <row r="180" spans="2:4">
      <c r="B180" s="858" t="s">
        <v>1357</v>
      </c>
      <c r="C180" s="858" t="s">
        <v>627</v>
      </c>
      <c r="D180" s="860">
        <v>1055873.8697944579</v>
      </c>
    </row>
    <row r="181" spans="2:4">
      <c r="B181" s="858" t="s">
        <v>1358</v>
      </c>
      <c r="C181" s="858" t="s">
        <v>54</v>
      </c>
      <c r="D181" s="860">
        <v>1029077.0640238638</v>
      </c>
    </row>
    <row r="182" spans="2:4">
      <c r="B182" s="858" t="s">
        <v>1359</v>
      </c>
      <c r="C182" s="858" t="s">
        <v>267</v>
      </c>
      <c r="D182" s="860">
        <v>985298.830476064</v>
      </c>
    </row>
    <row r="183" spans="2:4">
      <c r="B183" s="858" t="s">
        <v>1360</v>
      </c>
      <c r="C183" s="858" t="s">
        <v>99</v>
      </c>
      <c r="D183" s="860">
        <v>982548.28559746163</v>
      </c>
    </row>
    <row r="184" spans="2:4">
      <c r="B184" s="858" t="s">
        <v>1361</v>
      </c>
      <c r="C184" s="858" t="s">
        <v>47</v>
      </c>
      <c r="D184" s="860">
        <v>913539.68887117796</v>
      </c>
    </row>
    <row r="185" spans="2:4">
      <c r="B185" s="858" t="s">
        <v>1362</v>
      </c>
      <c r="C185" s="858" t="s">
        <v>646</v>
      </c>
      <c r="D185" s="860">
        <v>792928.21115588211</v>
      </c>
    </row>
    <row r="186" spans="2:4">
      <c r="B186" s="858" t="s">
        <v>1363</v>
      </c>
      <c r="C186" s="858" t="s">
        <v>72</v>
      </c>
      <c r="D186" s="860">
        <v>738317.21959611436</v>
      </c>
    </row>
    <row r="187" spans="2:4">
      <c r="B187" s="858" t="s">
        <v>1364</v>
      </c>
      <c r="C187" s="858" t="s">
        <v>255</v>
      </c>
      <c r="D187" s="860">
        <v>737401.20696117997</v>
      </c>
    </row>
    <row r="188" spans="2:4">
      <c r="B188" s="858" t="s">
        <v>1365</v>
      </c>
      <c r="C188" s="858" t="s">
        <v>1366</v>
      </c>
      <c r="D188" s="860">
        <v>713862.57473424776</v>
      </c>
    </row>
    <row r="189" spans="2:4">
      <c r="B189" s="858" t="s">
        <v>1367</v>
      </c>
      <c r="C189" s="858" t="s">
        <v>115</v>
      </c>
      <c r="D189" s="860">
        <v>710424.53397778992</v>
      </c>
    </row>
    <row r="190" spans="2:4">
      <c r="B190" s="858" t="s">
        <v>1368</v>
      </c>
      <c r="C190" s="858" t="s">
        <v>292</v>
      </c>
      <c r="D190" s="860">
        <v>644636.35754329979</v>
      </c>
    </row>
    <row r="191" spans="2:4">
      <c r="B191" s="858" t="s">
        <v>1369</v>
      </c>
      <c r="C191" s="858" t="s">
        <v>269</v>
      </c>
      <c r="D191" s="860">
        <v>547629.78368637466</v>
      </c>
    </row>
    <row r="192" spans="2:4">
      <c r="B192" s="858" t="s">
        <v>1370</v>
      </c>
      <c r="C192" s="858" t="s">
        <v>972</v>
      </c>
      <c r="D192" s="860">
        <v>519179.52145716903</v>
      </c>
    </row>
    <row r="193" spans="2:4">
      <c r="B193" s="858" t="s">
        <v>1371</v>
      </c>
      <c r="C193" s="858" t="s">
        <v>92</v>
      </c>
      <c r="D193" s="860">
        <v>504432.90517060203</v>
      </c>
    </row>
    <row r="194" spans="2:4">
      <c r="B194" s="858" t="s">
        <v>1372</v>
      </c>
      <c r="C194" s="858" t="s">
        <v>265</v>
      </c>
      <c r="D194" s="860">
        <v>470631.63667388732</v>
      </c>
    </row>
    <row r="195" spans="2:4">
      <c r="B195" s="858" t="s">
        <v>1373</v>
      </c>
      <c r="C195" s="858" t="s">
        <v>150</v>
      </c>
      <c r="D195" s="860">
        <v>426625.3501089646</v>
      </c>
    </row>
    <row r="196" spans="2:4">
      <c r="B196" s="858" t="s">
        <v>1374</v>
      </c>
      <c r="C196" s="858" t="s">
        <v>116</v>
      </c>
      <c r="D196" s="860">
        <v>377989.78906633513</v>
      </c>
    </row>
    <row r="197" spans="2:4">
      <c r="B197" s="858" t="s">
        <v>1375</v>
      </c>
      <c r="C197" s="858" t="s">
        <v>245</v>
      </c>
      <c r="D197" s="860">
        <v>296555.43811924744</v>
      </c>
    </row>
    <row r="198" spans="2:4">
      <c r="B198" s="858" t="s">
        <v>1376</v>
      </c>
      <c r="C198" s="858" t="s">
        <v>626</v>
      </c>
      <c r="D198" s="860">
        <v>218215.34346584496</v>
      </c>
    </row>
    <row r="199" spans="2:4">
      <c r="B199" s="858" t="s">
        <v>1377</v>
      </c>
      <c r="C199" s="858" t="s">
        <v>142</v>
      </c>
      <c r="D199" s="860">
        <v>214005.91189859007</v>
      </c>
    </row>
    <row r="200" spans="2:4">
      <c r="B200" s="858" t="s">
        <v>1378</v>
      </c>
      <c r="C200" s="858" t="s">
        <v>624</v>
      </c>
      <c r="D200" s="860">
        <v>197055.02236448356</v>
      </c>
    </row>
    <row r="201" spans="2:4">
      <c r="B201" s="858" t="s">
        <v>1379</v>
      </c>
      <c r="C201" s="858" t="s">
        <v>970</v>
      </c>
      <c r="D201" s="860">
        <v>168761.55758013102</v>
      </c>
    </row>
    <row r="202" spans="2:4">
      <c r="B202" s="858" t="s">
        <v>1380</v>
      </c>
      <c r="C202" s="858" t="s">
        <v>73</v>
      </c>
      <c r="D202" s="860">
        <v>163882.49637997497</v>
      </c>
    </row>
    <row r="203" spans="2:4">
      <c r="B203" s="858" t="s">
        <v>1381</v>
      </c>
      <c r="C203" s="858" t="s">
        <v>615</v>
      </c>
      <c r="D203" s="860">
        <v>129499.4551078994</v>
      </c>
    </row>
    <row r="204" spans="2:4">
      <c r="B204" s="858" t="s">
        <v>1382</v>
      </c>
      <c r="C204" s="858" t="s">
        <v>106</v>
      </c>
      <c r="D204" s="860">
        <v>100506.01834974995</v>
      </c>
    </row>
    <row r="205" spans="2:4">
      <c r="B205" s="858" t="s">
        <v>1383</v>
      </c>
      <c r="C205" s="858" t="s">
        <v>974</v>
      </c>
      <c r="D205" s="860">
        <v>87789.325053770008</v>
      </c>
    </row>
    <row r="206" spans="2:4">
      <c r="B206" s="858" t="s">
        <v>1384</v>
      </c>
      <c r="C206" s="858" t="s">
        <v>623</v>
      </c>
      <c r="D206" s="860">
        <v>60818.213973269201</v>
      </c>
    </row>
    <row r="207" spans="2:4">
      <c r="B207" s="858" t="s">
        <v>1385</v>
      </c>
      <c r="C207" s="858" t="s">
        <v>256</v>
      </c>
      <c r="D207" s="860">
        <v>59637.854993999994</v>
      </c>
    </row>
    <row r="208" spans="2:4">
      <c r="B208" s="858" t="s">
        <v>1386</v>
      </c>
      <c r="C208" s="858" t="s">
        <v>971</v>
      </c>
      <c r="D208" s="860">
        <v>50318.075457648607</v>
      </c>
    </row>
    <row r="209" spans="2:4">
      <c r="B209" s="858" t="s">
        <v>1387</v>
      </c>
      <c r="C209" s="858" t="s">
        <v>1388</v>
      </c>
      <c r="D209" s="860">
        <v>39492.867194912003</v>
      </c>
    </row>
    <row r="210" spans="2:4">
      <c r="B210" s="858" t="s">
        <v>1389</v>
      </c>
      <c r="C210" s="858" t="s">
        <v>631</v>
      </c>
      <c r="D210" s="860">
        <v>18682.555148299994</v>
      </c>
    </row>
    <row r="211" spans="2:4">
      <c r="B211" s="858" t="s">
        <v>1390</v>
      </c>
      <c r="C211" s="858" t="s">
        <v>111</v>
      </c>
      <c r="D211" s="860">
        <v>13334.963378580002</v>
      </c>
    </row>
    <row r="212" spans="2:4">
      <c r="B212" s="858" t="s">
        <v>1391</v>
      </c>
      <c r="C212" s="858" t="s">
        <v>1392</v>
      </c>
      <c r="D212" s="860">
        <v>11089.269834511006</v>
      </c>
    </row>
    <row r="213" spans="2:4">
      <c r="B213" s="858" t="s">
        <v>1393</v>
      </c>
      <c r="C213" s="858" t="s">
        <v>973</v>
      </c>
      <c r="D213" s="860">
        <v>7894.2768639472006</v>
      </c>
    </row>
    <row r="214" spans="2:4">
      <c r="B214" s="858" t="s">
        <v>1394</v>
      </c>
      <c r="C214" s="858" t="s">
        <v>1395</v>
      </c>
      <c r="D214" s="860">
        <v>6377.5162287781004</v>
      </c>
    </row>
    <row r="215" spans="2:4">
      <c r="B215" s="858" t="s">
        <v>1396</v>
      </c>
      <c r="C215" s="858" t="s">
        <v>987</v>
      </c>
      <c r="D215" s="860">
        <v>5014.2953688726002</v>
      </c>
    </row>
    <row r="216" spans="2:4">
      <c r="B216" s="858" t="s">
        <v>1397</v>
      </c>
      <c r="C216" s="858" t="s">
        <v>242</v>
      </c>
      <c r="D216" s="860">
        <v>2160.2450667895</v>
      </c>
    </row>
    <row r="217" spans="2:4">
      <c r="B217" s="858" t="s">
        <v>1398</v>
      </c>
      <c r="C217" s="858" t="s">
        <v>619</v>
      </c>
      <c r="D217" s="860">
        <v>1790.6635759579999</v>
      </c>
    </row>
    <row r="218" spans="2:4">
      <c r="B218" s="858" t="s">
        <v>1399</v>
      </c>
      <c r="C218" s="858" t="s">
        <v>980</v>
      </c>
      <c r="D218" s="860">
        <v>862.124685344</v>
      </c>
    </row>
    <row r="219" spans="2:4">
      <c r="B219" s="858" t="s">
        <v>1400</v>
      </c>
      <c r="C219" s="858" t="s">
        <v>257</v>
      </c>
      <c r="D219" s="860">
        <v>791.09938621079993</v>
      </c>
    </row>
    <row r="220" spans="2:4">
      <c r="B220" s="858" t="s">
        <v>1401</v>
      </c>
      <c r="C220" s="858" t="s">
        <v>1402</v>
      </c>
      <c r="D220" s="860">
        <v>670.35795290609997</v>
      </c>
    </row>
    <row r="221" spans="2:4">
      <c r="B221" s="858" t="s">
        <v>1403</v>
      </c>
      <c r="C221" s="858" t="s">
        <v>986</v>
      </c>
      <c r="D221" s="860">
        <v>457.11865393800002</v>
      </c>
    </row>
    <row r="222" spans="2:4">
      <c r="B222" s="858" t="s">
        <v>1404</v>
      </c>
      <c r="C222" s="858" t="s">
        <v>1405</v>
      </c>
      <c r="D222" s="860">
        <v>427.55926653</v>
      </c>
    </row>
    <row r="223" spans="2:4">
      <c r="B223" s="858" t="s">
        <v>1406</v>
      </c>
      <c r="C223" s="858" t="s">
        <v>625</v>
      </c>
      <c r="D223" s="860">
        <v>412.05722300744998</v>
      </c>
    </row>
    <row r="224" spans="2:4">
      <c r="B224" s="858" t="s">
        <v>1407</v>
      </c>
      <c r="C224" s="858" t="s">
        <v>985</v>
      </c>
      <c r="D224" s="860">
        <v>206.0275963018</v>
      </c>
    </row>
    <row r="225" spans="2:4">
      <c r="B225" s="858" t="s">
        <v>1408</v>
      </c>
      <c r="C225" s="858" t="s">
        <v>979</v>
      </c>
      <c r="D225" s="860">
        <v>55.735900007099993</v>
      </c>
    </row>
    <row r="226" spans="2:4">
      <c r="B226" s="858" t="s">
        <v>1409</v>
      </c>
      <c r="C226" s="858" t="s">
        <v>243</v>
      </c>
      <c r="D226" s="860" t="s">
        <v>665</v>
      </c>
    </row>
    <row r="227" spans="2:4">
      <c r="B227" s="858" t="s">
        <v>1410</v>
      </c>
      <c r="C227" s="858" t="s">
        <v>264</v>
      </c>
      <c r="D227" s="860" t="s">
        <v>665</v>
      </c>
    </row>
    <row r="228" spans="2:4">
      <c r="B228" s="858" t="s">
        <v>1411</v>
      </c>
      <c r="C228" s="858" t="s">
        <v>975</v>
      </c>
      <c r="D228" s="860" t="s">
        <v>665</v>
      </c>
    </row>
    <row r="229" spans="2:4">
      <c r="B229" s="858" t="s">
        <v>1412</v>
      </c>
      <c r="C229" s="858" t="s">
        <v>981</v>
      </c>
      <c r="D229" s="860" t="s">
        <v>665</v>
      </c>
    </row>
    <row r="230" spans="2:4">
      <c r="B230" s="858" t="s">
        <v>1413</v>
      </c>
      <c r="C230" s="858" t="s">
        <v>978</v>
      </c>
      <c r="D230" s="860" t="s">
        <v>665</v>
      </c>
    </row>
    <row r="231" spans="2:4">
      <c r="B231" s="858" t="s">
        <v>1414</v>
      </c>
      <c r="C231" s="858" t="s">
        <v>983</v>
      </c>
      <c r="D231" s="860" t="s">
        <v>665</v>
      </c>
    </row>
    <row r="232" spans="2:4">
      <c r="B232" s="858" t="s">
        <v>1415</v>
      </c>
      <c r="C232" s="858" t="s">
        <v>982</v>
      </c>
      <c r="D232" s="860" t="s">
        <v>665</v>
      </c>
    </row>
    <row r="233" spans="2:4">
      <c r="B233" s="858"/>
      <c r="C233" s="861" t="s">
        <v>1416</v>
      </c>
      <c r="D233" s="862">
        <f>SUM(D10:D232)</f>
        <v>41352144996.897324</v>
      </c>
    </row>
    <row r="234" spans="2:4">
      <c r="B234" s="858"/>
      <c r="C234" s="861"/>
      <c r="D234" s="862"/>
    </row>
    <row r="235" spans="2:4">
      <c r="B235" s="858" t="s">
        <v>1417</v>
      </c>
      <c r="C235" s="858" t="s">
        <v>1418</v>
      </c>
      <c r="D235" s="860">
        <v>1412117241.4567678</v>
      </c>
    </row>
    <row r="236" spans="2:4">
      <c r="B236" s="858" t="s">
        <v>1419</v>
      </c>
      <c r="C236" s="858" t="s">
        <v>1420</v>
      </c>
      <c r="D236" s="860">
        <v>27298447.702000003</v>
      </c>
    </row>
    <row r="237" spans="2:4">
      <c r="B237" s="858"/>
      <c r="C237" s="858"/>
      <c r="D237" s="862">
        <f>SUM(D233,D235,D236)</f>
        <v>42791560686.056091</v>
      </c>
    </row>
  </sheetData>
  <conditionalFormatting sqref="D10:D232">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B1:R540"/>
  <sheetViews>
    <sheetView zoomScale="80" zoomScaleNormal="80" workbookViewId="0">
      <pane ySplit="16" topLeftCell="A17" activePane="bottomLeft" state="frozen"/>
      <selection activeCell="C7" sqref="C7"/>
      <selection pane="bottomLeft" activeCell="B16" sqref="B16"/>
    </sheetView>
  </sheetViews>
  <sheetFormatPr defaultColWidth="9.140625" defaultRowHeight="15"/>
  <cols>
    <col min="1" max="1" width="9.140625" style="165"/>
    <col min="2" max="2" width="23.7109375" style="165" customWidth="1"/>
    <col min="3" max="3" width="30.28515625" style="165" customWidth="1"/>
    <col min="4" max="4" width="30.28515625" style="868" customWidth="1"/>
    <col min="5" max="5" width="30.28515625" style="429" customWidth="1"/>
    <col min="6" max="6" width="27" style="429" customWidth="1"/>
    <col min="7" max="7" width="19.85546875" style="429" customWidth="1"/>
    <col min="8" max="8" width="27" style="165" customWidth="1"/>
    <col min="9" max="9" width="19.85546875" style="165" customWidth="1"/>
    <col min="10" max="10" width="16.85546875" style="429" customWidth="1"/>
    <col min="11" max="11" width="19.85546875" style="488" customWidth="1"/>
    <col min="12" max="16384" width="9.140625" style="165"/>
  </cols>
  <sheetData>
    <row r="1" spans="2:18">
      <c r="E1" s="165"/>
      <c r="F1" s="165"/>
      <c r="G1" s="165"/>
    </row>
    <row r="2" spans="2:18" ht="16.5" customHeight="1">
      <c r="B2" s="753" t="s">
        <v>1665</v>
      </c>
      <c r="C2" s="474"/>
      <c r="D2" s="889"/>
      <c r="E2" s="474"/>
      <c r="F2" s="474"/>
      <c r="G2" s="165"/>
    </row>
    <row r="3" spans="2:18" ht="16.5" customHeight="1">
      <c r="B3" s="783" t="s">
        <v>4599</v>
      </c>
      <c r="C3" s="415"/>
      <c r="D3" s="867"/>
      <c r="E3" s="463"/>
      <c r="F3" s="463"/>
      <c r="G3" s="165"/>
    </row>
    <row r="4" spans="2:18" s="416" customFormat="1">
      <c r="D4" s="759"/>
      <c r="E4" s="417"/>
      <c r="F4" s="418"/>
      <c r="G4" s="418"/>
      <c r="H4" s="418"/>
      <c r="I4" s="418"/>
      <c r="J4" s="486"/>
      <c r="K4" s="488"/>
    </row>
    <row r="5" spans="2:18" s="416" customFormat="1" ht="14.25" customHeight="1">
      <c r="D5" s="530"/>
      <c r="E5" s="418"/>
      <c r="F5" s="418"/>
      <c r="G5" s="418"/>
      <c r="H5" s="418"/>
      <c r="I5" s="418"/>
      <c r="J5" s="430"/>
      <c r="K5" s="488"/>
    </row>
    <row r="6" spans="2:18" s="416" customFormat="1" ht="45.6" customHeight="1">
      <c r="C6" s="148" t="s">
        <v>1162</v>
      </c>
      <c r="D6" s="290" t="s">
        <v>1152</v>
      </c>
      <c r="E6" s="290" t="s">
        <v>1425</v>
      </c>
      <c r="F6" s="418"/>
      <c r="G6" s="418"/>
      <c r="H6" s="418"/>
      <c r="I6" s="418"/>
      <c r="J6" s="430"/>
      <c r="K6" s="488"/>
    </row>
    <row r="7" spans="2:18" s="416" customFormat="1" ht="22.5" customHeight="1">
      <c r="C7" s="626">
        <v>954100900865.26355</v>
      </c>
      <c r="D7" s="420">
        <v>564000000000</v>
      </c>
      <c r="E7" s="420">
        <v>580684674874.26221</v>
      </c>
      <c r="F7" s="418"/>
      <c r="G7" s="418"/>
      <c r="H7" s="418"/>
      <c r="I7" s="418"/>
      <c r="J7" s="430"/>
      <c r="K7" s="488"/>
    </row>
    <row r="8" spans="2:18" s="416" customFormat="1">
      <c r="C8" s="636" t="s">
        <v>1610</v>
      </c>
      <c r="D8" s="534"/>
      <c r="E8" s="534"/>
      <c r="F8" s="418"/>
      <c r="G8" s="418"/>
      <c r="H8" s="418"/>
      <c r="I8" s="418"/>
      <c r="J8" s="430"/>
      <c r="K8" s="488"/>
    </row>
    <row r="9" spans="2:18" s="416" customFormat="1">
      <c r="C9" s="663"/>
      <c r="D9" s="534"/>
      <c r="E9" s="534"/>
      <c r="F9" s="418"/>
      <c r="G9" s="418"/>
      <c r="H9" s="418"/>
      <c r="I9" s="418"/>
      <c r="J9" s="430"/>
      <c r="K9" s="488"/>
    </row>
    <row r="10" spans="2:18">
      <c r="E10" s="165"/>
      <c r="F10" s="165"/>
      <c r="G10" s="165"/>
    </row>
    <row r="11" spans="2:18" s="421" customFormat="1">
      <c r="B11" s="422" t="s">
        <v>922</v>
      </c>
      <c r="C11" s="423">
        <f>C7/D7</f>
        <v>1.6916682639455027</v>
      </c>
      <c r="D11" s="423">
        <f>C7/E7</f>
        <v>1.6430619614196957</v>
      </c>
      <c r="I11" s="424"/>
      <c r="J11" s="487"/>
      <c r="K11" s="476"/>
    </row>
    <row r="12" spans="2:18" s="416" customFormat="1">
      <c r="B12" s="426" t="s">
        <v>221</v>
      </c>
      <c r="C12" s="427">
        <f>D7/C7</f>
        <v>0.59113244677634691</v>
      </c>
      <c r="D12" s="427">
        <f>E7/C7</f>
        <v>0.60861977422686186</v>
      </c>
      <c r="E12" s="418"/>
      <c r="F12" s="418"/>
      <c r="G12" s="418"/>
      <c r="H12" s="418"/>
      <c r="I12" s="417"/>
      <c r="J12" s="486"/>
      <c r="K12" s="488"/>
      <c r="P12" s="428"/>
      <c r="Q12" s="428"/>
      <c r="R12" s="428"/>
    </row>
    <row r="15" spans="2:18" s="435" customFormat="1" ht="58.5" customHeight="1">
      <c r="B15" s="437"/>
      <c r="C15" s="437"/>
      <c r="D15" s="890"/>
      <c r="F15" s="165"/>
      <c r="G15" s="165"/>
      <c r="J15" s="429"/>
      <c r="K15" s="488"/>
    </row>
    <row r="16" spans="2:18" ht="43.5" customHeight="1">
      <c r="B16" s="438" t="s">
        <v>4600</v>
      </c>
      <c r="C16" s="440" t="s">
        <v>2499</v>
      </c>
      <c r="D16" s="440" t="s">
        <v>1095</v>
      </c>
      <c r="E16" s="439" t="s">
        <v>1090</v>
      </c>
      <c r="F16" s="165"/>
      <c r="G16" s="165"/>
    </row>
    <row r="17" spans="2:5">
      <c r="B17" s="871" t="s">
        <v>535</v>
      </c>
      <c r="C17" s="872" t="s">
        <v>1160</v>
      </c>
      <c r="D17" s="891" t="s">
        <v>991</v>
      </c>
      <c r="E17" s="873">
        <v>0.61124457991234316</v>
      </c>
    </row>
    <row r="18" spans="2:5">
      <c r="B18" s="874" t="s">
        <v>535</v>
      </c>
      <c r="C18" s="875" t="s">
        <v>1001</v>
      </c>
      <c r="D18" s="892" t="s">
        <v>991</v>
      </c>
      <c r="E18" s="876">
        <v>0.21041677883315699</v>
      </c>
    </row>
    <row r="19" spans="2:5">
      <c r="B19" s="874" t="s">
        <v>539</v>
      </c>
      <c r="C19" s="875" t="s">
        <v>1001</v>
      </c>
      <c r="D19" s="892" t="s">
        <v>1000</v>
      </c>
      <c r="E19" s="876">
        <v>6.8420697812216519E-2</v>
      </c>
    </row>
    <row r="20" spans="2:5">
      <c r="B20" s="874" t="s">
        <v>535</v>
      </c>
      <c r="C20" s="875" t="s">
        <v>1141</v>
      </c>
      <c r="D20" s="892" t="s">
        <v>991</v>
      </c>
      <c r="E20" s="876">
        <v>3.4920831826256715E-2</v>
      </c>
    </row>
    <row r="21" spans="2:5">
      <c r="B21" s="874" t="s">
        <v>997</v>
      </c>
      <c r="C21" s="875" t="s">
        <v>990</v>
      </c>
      <c r="D21" s="892" t="s">
        <v>991</v>
      </c>
      <c r="E21" s="876">
        <v>2.3675190933287862E-2</v>
      </c>
    </row>
    <row r="22" spans="2:5">
      <c r="B22" s="874" t="s">
        <v>541</v>
      </c>
      <c r="C22" s="875" t="s">
        <v>1001</v>
      </c>
      <c r="D22" s="892" t="s">
        <v>1000</v>
      </c>
      <c r="E22" s="876">
        <v>1.6735113481717329E-2</v>
      </c>
    </row>
    <row r="23" spans="2:5">
      <c r="B23" s="874" t="s">
        <v>538</v>
      </c>
      <c r="C23" s="875" t="s">
        <v>1001</v>
      </c>
      <c r="D23" s="892" t="s">
        <v>1000</v>
      </c>
      <c r="E23" s="876">
        <v>1.3584407950491895E-2</v>
      </c>
    </row>
    <row r="24" spans="2:5">
      <c r="B24" s="874" t="s">
        <v>537</v>
      </c>
      <c r="C24" s="875" t="s">
        <v>1001</v>
      </c>
      <c r="D24" s="892" t="s">
        <v>1000</v>
      </c>
      <c r="E24" s="876">
        <v>4.0885426374048794E-3</v>
      </c>
    </row>
    <row r="25" spans="2:5">
      <c r="B25" s="874" t="s">
        <v>540</v>
      </c>
      <c r="C25" s="875" t="s">
        <v>1160</v>
      </c>
      <c r="D25" s="892" t="s">
        <v>991</v>
      </c>
      <c r="E25" s="876">
        <v>2.8932415980116566E-3</v>
      </c>
    </row>
    <row r="26" spans="2:5">
      <c r="B26" s="874" t="s">
        <v>994</v>
      </c>
      <c r="C26" s="875" t="s">
        <v>1004</v>
      </c>
      <c r="D26" s="892" t="s">
        <v>991</v>
      </c>
      <c r="E26" s="876">
        <v>2.4936274517096718E-3</v>
      </c>
    </row>
    <row r="27" spans="2:5">
      <c r="B27" s="874" t="s">
        <v>544</v>
      </c>
      <c r="C27" s="875" t="s">
        <v>1001</v>
      </c>
      <c r="D27" s="892" t="s">
        <v>991</v>
      </c>
      <c r="E27" s="876">
        <v>2.284399361437582E-3</v>
      </c>
    </row>
    <row r="28" spans="2:5">
      <c r="B28" s="874" t="s">
        <v>997</v>
      </c>
      <c r="C28" s="875" t="s">
        <v>1141</v>
      </c>
      <c r="D28" s="892" t="s">
        <v>991</v>
      </c>
      <c r="E28" s="876">
        <v>1.6483874050361299E-3</v>
      </c>
    </row>
    <row r="29" spans="2:5">
      <c r="B29" s="874" t="s">
        <v>997</v>
      </c>
      <c r="C29" s="875" t="s">
        <v>1161</v>
      </c>
      <c r="D29" s="892" t="s">
        <v>991</v>
      </c>
      <c r="E29" s="876">
        <v>1.3926329868459253E-3</v>
      </c>
    </row>
    <row r="30" spans="2:5">
      <c r="B30" s="874" t="s">
        <v>996</v>
      </c>
      <c r="C30" s="875" t="s">
        <v>1004</v>
      </c>
      <c r="D30" s="892" t="s">
        <v>991</v>
      </c>
      <c r="E30" s="876">
        <v>1.1676942552863673E-3</v>
      </c>
    </row>
    <row r="31" spans="2:5">
      <c r="B31" s="874" t="s">
        <v>997</v>
      </c>
      <c r="C31" s="875" t="s">
        <v>1158</v>
      </c>
      <c r="D31" s="892" t="s">
        <v>991</v>
      </c>
      <c r="E31" s="876">
        <v>1.0761450424221753E-3</v>
      </c>
    </row>
    <row r="32" spans="2:5">
      <c r="B32" s="874" t="s">
        <v>541</v>
      </c>
      <c r="C32" s="875" t="s">
        <v>1001</v>
      </c>
      <c r="D32" s="892" t="s">
        <v>991</v>
      </c>
      <c r="E32" s="876">
        <v>7.6956210385027647E-4</v>
      </c>
    </row>
    <row r="33" spans="2:5">
      <c r="B33" s="874" t="s">
        <v>994</v>
      </c>
      <c r="C33" s="875" t="s">
        <v>990</v>
      </c>
      <c r="D33" s="892" t="s">
        <v>991</v>
      </c>
      <c r="E33" s="876">
        <v>5.7520267179758384E-4</v>
      </c>
    </row>
    <row r="34" spans="2:5">
      <c r="B34" s="874" t="s">
        <v>997</v>
      </c>
      <c r="C34" s="875" t="s">
        <v>1007</v>
      </c>
      <c r="D34" s="892" t="s">
        <v>991</v>
      </c>
      <c r="E34" s="876">
        <v>4.873319293737542E-4</v>
      </c>
    </row>
    <row r="35" spans="2:5">
      <c r="B35" s="874" t="s">
        <v>540</v>
      </c>
      <c r="C35" s="875" t="s">
        <v>1001</v>
      </c>
      <c r="D35" s="892" t="s">
        <v>1000</v>
      </c>
      <c r="E35" s="876">
        <v>3.1115862261677136E-4</v>
      </c>
    </row>
    <row r="36" spans="2:5">
      <c r="B36" s="874" t="s">
        <v>539</v>
      </c>
      <c r="C36" s="875" t="s">
        <v>1141</v>
      </c>
      <c r="D36" s="892" t="s">
        <v>1142</v>
      </c>
      <c r="E36" s="876">
        <v>2.4575933485254382E-4</v>
      </c>
    </row>
    <row r="37" spans="2:5">
      <c r="B37" s="874" t="s">
        <v>995</v>
      </c>
      <c r="C37" s="875" t="s">
        <v>1004</v>
      </c>
      <c r="D37" s="892" t="s">
        <v>991</v>
      </c>
      <c r="E37" s="876">
        <v>2.1062148716847557E-4</v>
      </c>
    </row>
    <row r="38" spans="2:5">
      <c r="B38" s="874" t="s">
        <v>993</v>
      </c>
      <c r="C38" s="875" t="s">
        <v>1141</v>
      </c>
      <c r="D38" s="892" t="s">
        <v>1142</v>
      </c>
      <c r="E38" s="876">
        <v>1.5688217634704724E-4</v>
      </c>
    </row>
    <row r="39" spans="2:5">
      <c r="B39" s="874" t="s">
        <v>540</v>
      </c>
      <c r="C39" s="875" t="s">
        <v>1001</v>
      </c>
      <c r="D39" s="892" t="s">
        <v>991</v>
      </c>
      <c r="E39" s="876">
        <v>1.2894688592804878E-4</v>
      </c>
    </row>
    <row r="40" spans="2:5">
      <c r="B40" s="874" t="s">
        <v>995</v>
      </c>
      <c r="C40" s="875" t="s">
        <v>1141</v>
      </c>
      <c r="D40" s="892" t="s">
        <v>991</v>
      </c>
      <c r="E40" s="876">
        <v>9.0400683075755696E-5</v>
      </c>
    </row>
    <row r="41" spans="2:5">
      <c r="B41" s="874" t="s">
        <v>540</v>
      </c>
      <c r="C41" s="875" t="s">
        <v>1160</v>
      </c>
      <c r="D41" s="892" t="s">
        <v>1000</v>
      </c>
      <c r="E41" s="876">
        <v>8.4200246700521489E-5</v>
      </c>
    </row>
    <row r="42" spans="2:5">
      <c r="B42" s="874" t="s">
        <v>994</v>
      </c>
      <c r="C42" s="875" t="s">
        <v>1141</v>
      </c>
      <c r="D42" s="892" t="s">
        <v>991</v>
      </c>
      <c r="E42" s="876">
        <v>8.4115493216664955E-5</v>
      </c>
    </row>
    <row r="43" spans="2:5">
      <c r="B43" s="874" t="s">
        <v>992</v>
      </c>
      <c r="C43" s="875" t="s">
        <v>1004</v>
      </c>
      <c r="D43" s="892" t="s">
        <v>991</v>
      </c>
      <c r="E43" s="876">
        <v>7.7919037221912724E-5</v>
      </c>
    </row>
    <row r="44" spans="2:5">
      <c r="B44" s="874" t="s">
        <v>989</v>
      </c>
      <c r="C44" s="875" t="s">
        <v>1004</v>
      </c>
      <c r="D44" s="892" t="s">
        <v>991</v>
      </c>
      <c r="E44" s="876">
        <v>7.7919037221912724E-5</v>
      </c>
    </row>
    <row r="45" spans="2:5">
      <c r="B45" s="874" t="s">
        <v>997</v>
      </c>
      <c r="C45" s="875" t="s">
        <v>1004</v>
      </c>
      <c r="D45" s="892" t="s">
        <v>991</v>
      </c>
      <c r="E45" s="876">
        <v>6.2204273412451319E-5</v>
      </c>
    </row>
    <row r="46" spans="2:5">
      <c r="B46" s="874" t="s">
        <v>994</v>
      </c>
      <c r="C46" s="875" t="s">
        <v>1005</v>
      </c>
      <c r="D46" s="892" t="s">
        <v>991</v>
      </c>
      <c r="E46" s="876">
        <v>5.580975725254979E-5</v>
      </c>
    </row>
    <row r="47" spans="2:5">
      <c r="B47" s="874" t="s">
        <v>995</v>
      </c>
      <c r="C47" s="875" t="s">
        <v>990</v>
      </c>
      <c r="D47" s="892" t="s">
        <v>991</v>
      </c>
      <c r="E47" s="876">
        <v>4.8583858055550839E-5</v>
      </c>
    </row>
    <row r="48" spans="2:5">
      <c r="B48" s="874" t="s">
        <v>542</v>
      </c>
      <c r="C48" s="875" t="s">
        <v>1001</v>
      </c>
      <c r="D48" s="892" t="s">
        <v>1000</v>
      </c>
      <c r="E48" s="876">
        <v>4.2542049535031527E-5</v>
      </c>
    </row>
    <row r="49" spans="2:5">
      <c r="B49" s="874" t="s">
        <v>537</v>
      </c>
      <c r="C49" s="875" t="s">
        <v>1141</v>
      </c>
      <c r="D49" s="892" t="s">
        <v>1142</v>
      </c>
      <c r="E49" s="876">
        <v>4.2391234322491303E-5</v>
      </c>
    </row>
    <row r="50" spans="2:5">
      <c r="B50" s="874" t="s">
        <v>541</v>
      </c>
      <c r="C50" s="875" t="s">
        <v>1141</v>
      </c>
      <c r="D50" s="892" t="s">
        <v>1142</v>
      </c>
      <c r="E50" s="876">
        <v>4.1954023290088477E-5</v>
      </c>
    </row>
    <row r="51" spans="2:5">
      <c r="B51" s="874" t="s">
        <v>997</v>
      </c>
      <c r="C51" s="875" t="s">
        <v>1159</v>
      </c>
      <c r="D51" s="892" t="s">
        <v>991</v>
      </c>
      <c r="E51" s="876">
        <v>3.587150141407251E-5</v>
      </c>
    </row>
    <row r="52" spans="2:5">
      <c r="B52" s="874" t="s">
        <v>997</v>
      </c>
      <c r="C52" s="875" t="s">
        <v>1006</v>
      </c>
      <c r="D52" s="892" t="s">
        <v>991</v>
      </c>
      <c r="E52" s="876">
        <v>3.5545299092829326E-5</v>
      </c>
    </row>
    <row r="53" spans="2:5">
      <c r="B53" s="874" t="s">
        <v>995</v>
      </c>
      <c r="C53" s="875" t="s">
        <v>1141</v>
      </c>
      <c r="D53" s="892" t="s">
        <v>1142</v>
      </c>
      <c r="E53" s="876">
        <v>3.4204366425488157E-5</v>
      </c>
    </row>
    <row r="54" spans="2:5">
      <c r="B54" s="874" t="s">
        <v>994</v>
      </c>
      <c r="C54" s="875" t="s">
        <v>1141</v>
      </c>
      <c r="D54" s="892" t="s">
        <v>1142</v>
      </c>
      <c r="E54" s="876">
        <v>2.7349111027792027E-5</v>
      </c>
    </row>
    <row r="55" spans="2:5">
      <c r="B55" s="874" t="s">
        <v>545</v>
      </c>
      <c r="C55" s="875" t="s">
        <v>1001</v>
      </c>
      <c r="D55" s="892" t="s">
        <v>1000</v>
      </c>
      <c r="E55" s="876">
        <v>2.6888977678949444E-5</v>
      </c>
    </row>
    <row r="56" spans="2:5">
      <c r="B56" s="874" t="s">
        <v>996</v>
      </c>
      <c r="C56" s="875" t="s">
        <v>1005</v>
      </c>
      <c r="D56" s="892" t="s">
        <v>991</v>
      </c>
      <c r="E56" s="876">
        <v>2.6134109523075831E-5</v>
      </c>
    </row>
    <row r="57" spans="2:5">
      <c r="B57" s="874" t="s">
        <v>538</v>
      </c>
      <c r="C57" s="875" t="s">
        <v>1141</v>
      </c>
      <c r="D57" s="892" t="s">
        <v>1142</v>
      </c>
      <c r="E57" s="876">
        <v>2.488200318511954E-5</v>
      </c>
    </row>
    <row r="58" spans="2:5">
      <c r="B58" s="874" t="s">
        <v>993</v>
      </c>
      <c r="C58" s="875" t="s">
        <v>1004</v>
      </c>
      <c r="D58" s="892" t="s">
        <v>991</v>
      </c>
      <c r="E58" s="876">
        <v>2.3408450257843529E-5</v>
      </c>
    </row>
    <row r="59" spans="2:5">
      <c r="B59" s="874" t="s">
        <v>997</v>
      </c>
      <c r="C59" s="875" t="s">
        <v>1005</v>
      </c>
      <c r="D59" s="892" t="s">
        <v>991</v>
      </c>
      <c r="E59" s="876">
        <v>2.0734757804150443E-5</v>
      </c>
    </row>
    <row r="60" spans="2:5">
      <c r="B60" s="874" t="s">
        <v>535</v>
      </c>
      <c r="C60" s="875" t="s">
        <v>1141</v>
      </c>
      <c r="D60" s="892" t="s">
        <v>1143</v>
      </c>
      <c r="E60" s="876">
        <v>2.014225871176123E-5</v>
      </c>
    </row>
    <row r="61" spans="2:5">
      <c r="B61" s="874" t="s">
        <v>544</v>
      </c>
      <c r="C61" s="875" t="s">
        <v>1141</v>
      </c>
      <c r="D61" s="892" t="s">
        <v>991</v>
      </c>
      <c r="E61" s="876">
        <v>1.5341537727910553E-5</v>
      </c>
    </row>
    <row r="62" spans="2:5">
      <c r="B62" s="874" t="s">
        <v>996</v>
      </c>
      <c r="C62" s="875" t="s">
        <v>990</v>
      </c>
      <c r="D62" s="892" t="s">
        <v>991</v>
      </c>
      <c r="E62" s="876">
        <v>1.3467546144932489E-5</v>
      </c>
    </row>
    <row r="63" spans="2:5">
      <c r="B63" s="874" t="s">
        <v>996</v>
      </c>
      <c r="C63" s="875" t="s">
        <v>1141</v>
      </c>
      <c r="D63" s="892" t="s">
        <v>991</v>
      </c>
      <c r="E63" s="876">
        <v>1.1154472110404326E-5</v>
      </c>
    </row>
    <row r="64" spans="2:5">
      <c r="B64" s="874" t="s">
        <v>540</v>
      </c>
      <c r="C64" s="875" t="s">
        <v>1141</v>
      </c>
      <c r="D64" s="892" t="s">
        <v>991</v>
      </c>
      <c r="E64" s="876">
        <v>7.2336268968446662E-6</v>
      </c>
    </row>
    <row r="65" spans="2:5">
      <c r="B65" s="874" t="s">
        <v>542</v>
      </c>
      <c r="C65" s="875" t="s">
        <v>1160</v>
      </c>
      <c r="D65" s="892" t="s">
        <v>991</v>
      </c>
      <c r="E65" s="876">
        <v>6.3659563790185085E-6</v>
      </c>
    </row>
    <row r="66" spans="2:5">
      <c r="B66" s="874" t="s">
        <v>541</v>
      </c>
      <c r="C66" s="875" t="s">
        <v>1141</v>
      </c>
      <c r="D66" s="892" t="s">
        <v>991</v>
      </c>
      <c r="E66" s="876">
        <v>5.9342577158712819E-6</v>
      </c>
    </row>
    <row r="67" spans="2:5">
      <c r="B67" s="874" t="s">
        <v>540</v>
      </c>
      <c r="C67" s="875" t="s">
        <v>1141</v>
      </c>
      <c r="D67" s="892" t="s">
        <v>1142</v>
      </c>
      <c r="E67" s="876">
        <v>5.5666854971372733E-6</v>
      </c>
    </row>
    <row r="68" spans="2:5">
      <c r="B68" s="874" t="s">
        <v>995</v>
      </c>
      <c r="C68" s="875" t="s">
        <v>1005</v>
      </c>
      <c r="D68" s="892" t="s">
        <v>991</v>
      </c>
      <c r="E68" s="876">
        <v>4.7139094747230241E-6</v>
      </c>
    </row>
    <row r="69" spans="2:5">
      <c r="B69" s="874" t="s">
        <v>536</v>
      </c>
      <c r="C69" s="875" t="s">
        <v>1001</v>
      </c>
      <c r="D69" s="892" t="s">
        <v>1000</v>
      </c>
      <c r="E69" s="876">
        <v>3.4558190007049947E-6</v>
      </c>
    </row>
    <row r="70" spans="2:5">
      <c r="B70" s="874" t="s">
        <v>992</v>
      </c>
      <c r="C70" s="875" t="s">
        <v>1005</v>
      </c>
      <c r="D70" s="892" t="s">
        <v>991</v>
      </c>
      <c r="E70" s="876">
        <v>1.7253501099137815E-6</v>
      </c>
    </row>
    <row r="71" spans="2:5">
      <c r="B71" s="874" t="s">
        <v>989</v>
      </c>
      <c r="C71" s="875" t="s">
        <v>1005</v>
      </c>
      <c r="D71" s="892" t="s">
        <v>991</v>
      </c>
      <c r="E71" s="876">
        <v>1.7253501099137815E-6</v>
      </c>
    </row>
    <row r="72" spans="2:5">
      <c r="B72" s="874" t="s">
        <v>540</v>
      </c>
      <c r="C72" s="875" t="s">
        <v>1141</v>
      </c>
      <c r="D72" s="892" t="s">
        <v>1143</v>
      </c>
      <c r="E72" s="876">
        <v>1.5630853636351617E-6</v>
      </c>
    </row>
    <row r="73" spans="2:5">
      <c r="B73" s="874" t="s">
        <v>542</v>
      </c>
      <c r="C73" s="875" t="s">
        <v>1141</v>
      </c>
      <c r="D73" s="892" t="s">
        <v>1143</v>
      </c>
      <c r="E73" s="876">
        <v>1.4992588123558551E-6</v>
      </c>
    </row>
    <row r="74" spans="2:5">
      <c r="B74" s="874" t="s">
        <v>1145</v>
      </c>
      <c r="C74" s="875" t="s">
        <v>1141</v>
      </c>
      <c r="D74" s="892" t="s">
        <v>1143</v>
      </c>
      <c r="E74" s="876">
        <v>1.327244763480604E-6</v>
      </c>
    </row>
    <row r="75" spans="2:5">
      <c r="B75" s="874" t="s">
        <v>993</v>
      </c>
      <c r="C75" s="875" t="s">
        <v>1141</v>
      </c>
      <c r="D75" s="892" t="s">
        <v>991</v>
      </c>
      <c r="E75" s="876">
        <v>8.5312749796302907E-7</v>
      </c>
    </row>
    <row r="76" spans="2:5">
      <c r="B76" s="874" t="s">
        <v>1003</v>
      </c>
      <c r="C76" s="875" t="s">
        <v>1001</v>
      </c>
      <c r="D76" s="892" t="s">
        <v>1000</v>
      </c>
      <c r="E76" s="876">
        <v>7.0655158649840675E-7</v>
      </c>
    </row>
    <row r="77" spans="2:5">
      <c r="B77" s="874" t="s">
        <v>994</v>
      </c>
      <c r="C77" s="875" t="s">
        <v>1001</v>
      </c>
      <c r="D77" s="892" t="s">
        <v>1000</v>
      </c>
      <c r="E77" s="876">
        <v>6.0404713397198274E-7</v>
      </c>
    </row>
    <row r="78" spans="2:5">
      <c r="B78" s="874" t="s">
        <v>993</v>
      </c>
      <c r="C78" s="875" t="s">
        <v>1005</v>
      </c>
      <c r="D78" s="892" t="s">
        <v>991</v>
      </c>
      <c r="E78" s="876">
        <v>5.2390341053268839E-7</v>
      </c>
    </row>
    <row r="79" spans="2:5">
      <c r="B79" s="874" t="s">
        <v>995</v>
      </c>
      <c r="C79" s="875" t="s">
        <v>1001</v>
      </c>
      <c r="D79" s="892" t="s">
        <v>1000</v>
      </c>
      <c r="E79" s="876">
        <v>4.6916080882745751E-7</v>
      </c>
    </row>
    <row r="80" spans="2:5">
      <c r="B80" s="874" t="s">
        <v>992</v>
      </c>
      <c r="C80" s="875" t="s">
        <v>990</v>
      </c>
      <c r="D80" s="892" t="s">
        <v>991</v>
      </c>
      <c r="E80" s="876">
        <v>4.493377545552242E-7</v>
      </c>
    </row>
    <row r="81" spans="2:5">
      <c r="B81" s="874" t="s">
        <v>989</v>
      </c>
      <c r="C81" s="875" t="s">
        <v>990</v>
      </c>
      <c r="D81" s="892" t="s">
        <v>991</v>
      </c>
      <c r="E81" s="876">
        <v>4.493377545552242E-7</v>
      </c>
    </row>
    <row r="82" spans="2:5">
      <c r="B82" s="874" t="s">
        <v>542</v>
      </c>
      <c r="C82" s="875" t="s">
        <v>1141</v>
      </c>
      <c r="D82" s="892" t="s">
        <v>991</v>
      </c>
      <c r="E82" s="876">
        <v>4.330228904130572E-7</v>
      </c>
    </row>
    <row r="83" spans="2:5">
      <c r="B83" s="874" t="s">
        <v>989</v>
      </c>
      <c r="C83" s="875" t="s">
        <v>1141</v>
      </c>
      <c r="D83" s="892" t="s">
        <v>991</v>
      </c>
      <c r="E83" s="876">
        <v>3.721457897811822E-7</v>
      </c>
    </row>
    <row r="84" spans="2:5">
      <c r="B84" s="874" t="s">
        <v>993</v>
      </c>
      <c r="C84" s="875" t="s">
        <v>990</v>
      </c>
      <c r="D84" s="892" t="s">
        <v>991</v>
      </c>
      <c r="E84" s="876">
        <v>2.699802474848616E-7</v>
      </c>
    </row>
    <row r="85" spans="2:5">
      <c r="B85" s="874" t="s">
        <v>997</v>
      </c>
      <c r="C85" s="875" t="s">
        <v>1140</v>
      </c>
      <c r="D85" s="892" t="s">
        <v>991</v>
      </c>
      <c r="E85" s="876">
        <v>2.6908704301819162E-7</v>
      </c>
    </row>
    <row r="86" spans="2:5">
      <c r="B86" s="874" t="s">
        <v>992</v>
      </c>
      <c r="C86" s="875" t="s">
        <v>1141</v>
      </c>
      <c r="D86" s="892" t="s">
        <v>991</v>
      </c>
      <c r="E86" s="876">
        <v>2.4809719318745664E-7</v>
      </c>
    </row>
    <row r="87" spans="2:5">
      <c r="B87" s="874" t="s">
        <v>1003</v>
      </c>
      <c r="C87" s="875" t="s">
        <v>1141</v>
      </c>
      <c r="D87" s="892" t="s">
        <v>991</v>
      </c>
      <c r="E87" s="876">
        <v>2.4807032257420726E-7</v>
      </c>
    </row>
    <row r="88" spans="2:5">
      <c r="B88" s="874" t="s">
        <v>1148</v>
      </c>
      <c r="C88" s="875" t="s">
        <v>1141</v>
      </c>
      <c r="D88" s="892" t="s">
        <v>1142</v>
      </c>
      <c r="E88" s="876">
        <v>2.2113054030294903E-7</v>
      </c>
    </row>
    <row r="89" spans="2:5">
      <c r="B89" s="874" t="s">
        <v>539</v>
      </c>
      <c r="C89" s="875" t="s">
        <v>1141</v>
      </c>
      <c r="D89" s="892" t="s">
        <v>1143</v>
      </c>
      <c r="E89" s="876">
        <v>2.1554424552401244E-7</v>
      </c>
    </row>
    <row r="90" spans="2:5">
      <c r="B90" s="874" t="s">
        <v>535</v>
      </c>
      <c r="C90" s="875" t="s">
        <v>1141</v>
      </c>
      <c r="D90" s="892" t="s">
        <v>1142</v>
      </c>
      <c r="E90" s="876">
        <v>2.0005283127102346E-7</v>
      </c>
    </row>
    <row r="91" spans="2:5">
      <c r="B91" s="874" t="s">
        <v>1144</v>
      </c>
      <c r="C91" s="875" t="s">
        <v>1141</v>
      </c>
      <c r="D91" s="892" t="s">
        <v>991</v>
      </c>
      <c r="E91" s="876">
        <v>1.7963811817294151E-7</v>
      </c>
    </row>
    <row r="92" spans="2:5">
      <c r="B92" s="874" t="s">
        <v>539</v>
      </c>
      <c r="C92" s="875" t="s">
        <v>1001</v>
      </c>
      <c r="D92" s="892" t="s">
        <v>991</v>
      </c>
      <c r="E92" s="876">
        <v>1.5569354923264768E-7</v>
      </c>
    </row>
    <row r="93" spans="2:5">
      <c r="B93" s="874" t="s">
        <v>537</v>
      </c>
      <c r="C93" s="875" t="s">
        <v>1141</v>
      </c>
      <c r="D93" s="892" t="s">
        <v>1143</v>
      </c>
      <c r="E93" s="876">
        <v>1.2927116400321608E-7</v>
      </c>
    </row>
    <row r="94" spans="2:5">
      <c r="B94" s="874" t="s">
        <v>1003</v>
      </c>
      <c r="C94" s="875" t="s">
        <v>1141</v>
      </c>
      <c r="D94" s="892" t="s">
        <v>1142</v>
      </c>
      <c r="E94" s="876">
        <v>1.2901503966402272E-7</v>
      </c>
    </row>
    <row r="95" spans="2:5">
      <c r="B95" s="874" t="s">
        <v>537</v>
      </c>
      <c r="C95" s="875" t="s">
        <v>1001</v>
      </c>
      <c r="D95" s="892" t="s">
        <v>991</v>
      </c>
      <c r="E95" s="876">
        <v>1.0737814360180214E-7</v>
      </c>
    </row>
    <row r="96" spans="2:5">
      <c r="B96" s="874" t="s">
        <v>1145</v>
      </c>
      <c r="C96" s="875" t="s">
        <v>1141</v>
      </c>
      <c r="D96" s="892" t="s">
        <v>1142</v>
      </c>
      <c r="E96" s="876">
        <v>1.0072290976198128E-7</v>
      </c>
    </row>
    <row r="97" spans="2:5">
      <c r="B97" s="874" t="s">
        <v>1149</v>
      </c>
      <c r="C97" s="875" t="s">
        <v>1141</v>
      </c>
      <c r="D97" s="892" t="s">
        <v>1142</v>
      </c>
      <c r="E97" s="876">
        <v>9.2354083179200161E-8</v>
      </c>
    </row>
    <row r="98" spans="2:5">
      <c r="B98" s="874" t="s">
        <v>1002</v>
      </c>
      <c r="C98" s="875" t="s">
        <v>1001</v>
      </c>
      <c r="D98" s="892" t="s">
        <v>991</v>
      </c>
      <c r="E98" s="876">
        <v>9.1837399125440122E-8</v>
      </c>
    </row>
    <row r="99" spans="2:5">
      <c r="B99" s="874" t="s">
        <v>1002</v>
      </c>
      <c r="C99" s="875" t="s">
        <v>1141</v>
      </c>
      <c r="D99" s="892" t="s">
        <v>1142</v>
      </c>
      <c r="E99" s="876">
        <v>8.5680295453983185E-8</v>
      </c>
    </row>
    <row r="100" spans="2:5">
      <c r="B100" s="874" t="s">
        <v>538</v>
      </c>
      <c r="C100" s="875" t="s">
        <v>1001</v>
      </c>
      <c r="D100" s="892" t="s">
        <v>991</v>
      </c>
      <c r="E100" s="876">
        <v>7.5849928488529572E-8</v>
      </c>
    </row>
    <row r="101" spans="2:5">
      <c r="B101" s="874" t="s">
        <v>537</v>
      </c>
      <c r="C101" s="875" t="s">
        <v>1141</v>
      </c>
      <c r="D101" s="892" t="s">
        <v>991</v>
      </c>
      <c r="E101" s="876">
        <v>6.5858020298820161E-8</v>
      </c>
    </row>
    <row r="102" spans="2:5">
      <c r="B102" s="874" t="s">
        <v>1146</v>
      </c>
      <c r="C102" s="875" t="s">
        <v>1141</v>
      </c>
      <c r="D102" s="892" t="s">
        <v>1142</v>
      </c>
      <c r="E102" s="876">
        <v>6.057771337969032E-8</v>
      </c>
    </row>
    <row r="103" spans="2:5">
      <c r="B103" s="874" t="s">
        <v>1147</v>
      </c>
      <c r="C103" s="875" t="s">
        <v>1141</v>
      </c>
      <c r="D103" s="892" t="s">
        <v>1142</v>
      </c>
      <c r="E103" s="876">
        <v>4.6200842233370984E-8</v>
      </c>
    </row>
    <row r="104" spans="2:5">
      <c r="B104" s="874" t="s">
        <v>545</v>
      </c>
      <c r="C104" s="875" t="s">
        <v>1141</v>
      </c>
      <c r="D104" s="892" t="s">
        <v>1142</v>
      </c>
      <c r="E104" s="876">
        <v>4.1600823322153857E-8</v>
      </c>
    </row>
    <row r="105" spans="2:5">
      <c r="B105" s="874" t="s">
        <v>539</v>
      </c>
      <c r="C105" s="875" t="s">
        <v>1141</v>
      </c>
      <c r="D105" s="892" t="s">
        <v>991</v>
      </c>
      <c r="E105" s="876">
        <v>2.6898829896927889E-8</v>
      </c>
    </row>
    <row r="106" spans="2:5">
      <c r="B106" s="874" t="s">
        <v>536</v>
      </c>
      <c r="C106" s="875" t="s">
        <v>1141</v>
      </c>
      <c r="D106" s="892" t="s">
        <v>1142</v>
      </c>
      <c r="E106" s="876">
        <v>1.7604483335576621E-8</v>
      </c>
    </row>
    <row r="107" spans="2:5">
      <c r="B107" s="874" t="s">
        <v>538</v>
      </c>
      <c r="C107" s="875" t="s">
        <v>1141</v>
      </c>
      <c r="D107" s="892" t="s">
        <v>1143</v>
      </c>
      <c r="E107" s="876">
        <v>1.6115457609271946E-8</v>
      </c>
    </row>
    <row r="108" spans="2:5">
      <c r="B108" s="874" t="s">
        <v>538</v>
      </c>
      <c r="C108" s="875" t="s">
        <v>1141</v>
      </c>
      <c r="D108" s="892" t="s">
        <v>991</v>
      </c>
      <c r="E108" s="876">
        <v>1.5155293591764199E-8</v>
      </c>
    </row>
    <row r="109" spans="2:5">
      <c r="B109" s="874" t="s">
        <v>542</v>
      </c>
      <c r="C109" s="875" t="s">
        <v>1141</v>
      </c>
      <c r="D109" s="892" t="s">
        <v>1142</v>
      </c>
      <c r="E109" s="876">
        <v>6.9068621145872128E-9</v>
      </c>
    </row>
    <row r="110" spans="2:5">
      <c r="B110" s="874" t="s">
        <v>542</v>
      </c>
      <c r="C110" s="875" t="s">
        <v>1001</v>
      </c>
      <c r="D110" s="892" t="s">
        <v>991</v>
      </c>
      <c r="E110" s="876">
        <v>5.9327882093958747E-9</v>
      </c>
    </row>
    <row r="111" spans="2:5">
      <c r="B111" s="874" t="s">
        <v>1151</v>
      </c>
      <c r="C111" s="875" t="s">
        <v>1141</v>
      </c>
      <c r="D111" s="892" t="s">
        <v>1143</v>
      </c>
      <c r="E111" s="876">
        <v>1.8967698135603004E-9</v>
      </c>
    </row>
    <row r="112" spans="2:5">
      <c r="B112" s="874" t="s">
        <v>1150</v>
      </c>
      <c r="C112" s="875" t="s">
        <v>1141</v>
      </c>
      <c r="D112" s="892" t="s">
        <v>1142</v>
      </c>
      <c r="E112" s="876">
        <v>1.2440738863020293E-9</v>
      </c>
    </row>
    <row r="113" spans="2:16">
      <c r="B113" s="874" t="s">
        <v>536</v>
      </c>
      <c r="C113" s="875" t="s">
        <v>1141</v>
      </c>
      <c r="D113" s="892" t="s">
        <v>991</v>
      </c>
      <c r="E113" s="876">
        <v>6.7928619876567992E-10</v>
      </c>
    </row>
    <row r="114" spans="2:16">
      <c r="B114" s="874" t="s">
        <v>994</v>
      </c>
      <c r="C114" s="875" t="s">
        <v>1141</v>
      </c>
      <c r="D114" s="892" t="s">
        <v>1143</v>
      </c>
      <c r="E114" s="876">
        <v>6.1874561046650334E-10</v>
      </c>
    </row>
    <row r="115" spans="2:16">
      <c r="B115" s="874" t="s">
        <v>995</v>
      </c>
      <c r="C115" s="875" t="s">
        <v>1141</v>
      </c>
      <c r="D115" s="892" t="s">
        <v>1143</v>
      </c>
      <c r="E115" s="876">
        <v>6.1874561046650334E-10</v>
      </c>
    </row>
    <row r="116" spans="2:16">
      <c r="B116" s="874" t="s">
        <v>1151</v>
      </c>
      <c r="C116" s="875" t="s">
        <v>1141</v>
      </c>
      <c r="D116" s="892" t="s">
        <v>1142</v>
      </c>
      <c r="E116" s="876">
        <v>5.8412232321225152E-10</v>
      </c>
    </row>
    <row r="117" spans="2:16">
      <c r="B117" s="874" t="s">
        <v>543</v>
      </c>
      <c r="C117" s="875" t="s">
        <v>1001</v>
      </c>
      <c r="D117" s="892" t="s">
        <v>991</v>
      </c>
      <c r="E117" s="876">
        <v>1.3514626401628259E-10</v>
      </c>
    </row>
    <row r="118" spans="2:16" s="433" customFormat="1">
      <c r="B118" s="874" t="s">
        <v>1002</v>
      </c>
      <c r="C118" s="875" t="s">
        <v>1141</v>
      </c>
      <c r="D118" s="892" t="s">
        <v>991</v>
      </c>
      <c r="E118" s="876">
        <v>6.2232177456878575E-12</v>
      </c>
      <c r="L118" s="165"/>
      <c r="M118" s="165"/>
      <c r="N118" s="165"/>
      <c r="P118" s="165"/>
    </row>
    <row r="119" spans="2:16">
      <c r="B119" s="869"/>
      <c r="C119" s="869"/>
      <c r="D119" s="893"/>
      <c r="E119" s="870"/>
      <c r="F119" s="475"/>
      <c r="G119" s="430"/>
      <c r="H119" s="436"/>
    </row>
    <row r="120" spans="2:16">
      <c r="E120" s="442"/>
      <c r="F120" s="430"/>
      <c r="G120" s="432"/>
      <c r="H120" s="436"/>
    </row>
    <row r="121" spans="2:16">
      <c r="E121" s="430"/>
      <c r="F121" s="442"/>
      <c r="G121" s="432"/>
      <c r="H121" s="436"/>
    </row>
    <row r="122" spans="2:16">
      <c r="E122" s="430"/>
      <c r="F122" s="430"/>
      <c r="G122" s="432"/>
      <c r="H122" s="436"/>
    </row>
    <row r="123" spans="2:16">
      <c r="E123" s="430"/>
      <c r="F123" s="430"/>
      <c r="G123" s="432"/>
      <c r="H123" s="436"/>
    </row>
    <row r="124" spans="2:16">
      <c r="E124" s="430"/>
      <c r="F124" s="430"/>
      <c r="G124" s="432"/>
      <c r="H124" s="436"/>
    </row>
    <row r="125" spans="2:16">
      <c r="E125" s="430"/>
      <c r="F125" s="430"/>
      <c r="G125" s="432"/>
      <c r="H125" s="436"/>
    </row>
    <row r="126" spans="2:16">
      <c r="E126" s="430"/>
      <c r="F126" s="431"/>
      <c r="G126" s="432"/>
      <c r="H126" s="436"/>
    </row>
    <row r="127" spans="2:16">
      <c r="E127" s="430"/>
      <c r="F127" s="430"/>
      <c r="G127" s="432"/>
      <c r="H127" s="436"/>
    </row>
    <row r="128" spans="2:16">
      <c r="E128" s="430"/>
      <c r="F128" s="430"/>
      <c r="G128" s="432"/>
      <c r="H128" s="436"/>
    </row>
    <row r="129" spans="3:8">
      <c r="E129" s="430"/>
      <c r="F129" s="430"/>
      <c r="G129" s="432"/>
      <c r="H129" s="436"/>
    </row>
    <row r="130" spans="3:8">
      <c r="E130" s="430"/>
      <c r="F130" s="430"/>
      <c r="G130" s="432"/>
      <c r="H130" s="436"/>
    </row>
    <row r="131" spans="3:8">
      <c r="E131" s="430"/>
      <c r="F131" s="430"/>
      <c r="G131" s="432"/>
      <c r="H131" s="436"/>
    </row>
    <row r="132" spans="3:8">
      <c r="E132" s="430"/>
      <c r="F132" s="430"/>
      <c r="G132" s="432"/>
      <c r="H132" s="436"/>
    </row>
    <row r="133" spans="3:8">
      <c r="E133" s="430"/>
      <c r="F133" s="431"/>
      <c r="G133" s="432"/>
      <c r="H133" s="436"/>
    </row>
    <row r="134" spans="3:8">
      <c r="C134" s="416"/>
      <c r="D134" s="530"/>
      <c r="E134" s="430"/>
      <c r="F134" s="431"/>
      <c r="G134" s="432"/>
      <c r="H134" s="436"/>
    </row>
    <row r="135" spans="3:8">
      <c r="E135" s="430"/>
      <c r="F135" s="431"/>
      <c r="G135" s="432"/>
      <c r="H135" s="436"/>
    </row>
    <row r="136" spans="3:8">
      <c r="E136" s="430"/>
      <c r="F136" s="431"/>
      <c r="G136" s="432"/>
      <c r="H136" s="436"/>
    </row>
    <row r="137" spans="3:8">
      <c r="E137" s="430"/>
      <c r="F137" s="434"/>
      <c r="G137" s="434"/>
      <c r="H137" s="436"/>
    </row>
    <row r="138" spans="3:8">
      <c r="E138" s="430"/>
      <c r="F138" s="434"/>
      <c r="G138" s="434"/>
      <c r="H138" s="436"/>
    </row>
    <row r="139" spans="3:8">
      <c r="E139" s="430"/>
      <c r="F139" s="434"/>
      <c r="G139" s="434"/>
      <c r="H139" s="436"/>
    </row>
    <row r="140" spans="3:8">
      <c r="E140" s="430"/>
      <c r="F140" s="434"/>
      <c r="G140" s="434"/>
      <c r="H140" s="436"/>
    </row>
    <row r="141" spans="3:8">
      <c r="E141" s="430"/>
      <c r="F141" s="434"/>
      <c r="G141" s="434"/>
      <c r="H141" s="436"/>
    </row>
    <row r="142" spans="3:8">
      <c r="E142" s="430"/>
      <c r="F142" s="434"/>
      <c r="G142" s="434"/>
      <c r="H142" s="436"/>
    </row>
    <row r="143" spans="3:8">
      <c r="E143" s="430"/>
      <c r="F143" s="434"/>
      <c r="G143" s="434"/>
      <c r="H143" s="436"/>
    </row>
    <row r="144" spans="3:8">
      <c r="E144" s="430"/>
      <c r="F144" s="434"/>
      <c r="G144" s="434"/>
      <c r="H144" s="436"/>
    </row>
    <row r="145" spans="2:16">
      <c r="E145" s="430"/>
      <c r="F145" s="434"/>
      <c r="G145" s="434"/>
      <c r="H145" s="436"/>
    </row>
    <row r="146" spans="2:16">
      <c r="E146" s="430"/>
      <c r="F146" s="434"/>
      <c r="G146" s="434"/>
      <c r="H146" s="436"/>
    </row>
    <row r="147" spans="2:16" s="429" customFormat="1">
      <c r="B147" s="165"/>
      <c r="C147" s="165"/>
      <c r="D147" s="868"/>
      <c r="E147" s="430"/>
      <c r="F147" s="434"/>
      <c r="G147" s="434"/>
      <c r="H147" s="436"/>
      <c r="I147" s="165"/>
      <c r="K147" s="488"/>
      <c r="L147" s="165"/>
      <c r="M147" s="165"/>
      <c r="N147" s="165"/>
      <c r="O147" s="165"/>
      <c r="P147" s="165"/>
    </row>
    <row r="148" spans="2:16" s="429" customFormat="1">
      <c r="B148" s="165"/>
      <c r="C148" s="165"/>
      <c r="D148" s="868"/>
      <c r="E148" s="430"/>
      <c r="F148" s="434"/>
      <c r="G148" s="434"/>
      <c r="H148" s="436"/>
      <c r="I148" s="165"/>
      <c r="K148" s="488"/>
      <c r="L148" s="165"/>
      <c r="M148" s="165"/>
      <c r="N148" s="165"/>
      <c r="O148" s="165"/>
      <c r="P148" s="165"/>
    </row>
    <row r="149" spans="2:16" s="429" customFormat="1">
      <c r="B149" s="165"/>
      <c r="C149" s="165"/>
      <c r="D149" s="868"/>
      <c r="E149" s="430"/>
      <c r="F149" s="434"/>
      <c r="G149" s="434"/>
      <c r="H149" s="436"/>
      <c r="I149" s="165"/>
      <c r="K149" s="488"/>
      <c r="L149" s="165"/>
      <c r="M149" s="165"/>
      <c r="N149" s="165"/>
      <c r="O149" s="165"/>
      <c r="P149" s="165"/>
    </row>
    <row r="150" spans="2:16" s="429" customFormat="1">
      <c r="B150" s="165"/>
      <c r="C150" s="165"/>
      <c r="D150" s="868"/>
      <c r="E150" s="430"/>
      <c r="F150" s="434"/>
      <c r="G150" s="434"/>
      <c r="H150" s="436"/>
      <c r="I150" s="165"/>
      <c r="K150" s="488"/>
      <c r="L150" s="165"/>
      <c r="M150" s="165"/>
      <c r="N150" s="165"/>
      <c r="O150" s="165"/>
      <c r="P150" s="165"/>
    </row>
    <row r="151" spans="2:16" s="429" customFormat="1">
      <c r="B151" s="165"/>
      <c r="C151" s="165"/>
      <c r="D151" s="868"/>
      <c r="E151" s="430"/>
      <c r="F151" s="434"/>
      <c r="G151" s="434"/>
      <c r="H151" s="436"/>
      <c r="I151" s="165"/>
      <c r="K151" s="488"/>
      <c r="L151" s="165"/>
      <c r="M151" s="165"/>
      <c r="N151" s="165"/>
      <c r="O151" s="165"/>
      <c r="P151" s="165"/>
    </row>
    <row r="152" spans="2:16" s="429" customFormat="1">
      <c r="B152" s="165"/>
      <c r="C152" s="165"/>
      <c r="D152" s="868"/>
      <c r="E152" s="430"/>
      <c r="F152" s="434"/>
      <c r="G152" s="434"/>
      <c r="H152" s="436"/>
      <c r="I152" s="165"/>
      <c r="K152" s="488"/>
      <c r="L152" s="165"/>
      <c r="M152" s="165"/>
      <c r="N152" s="165"/>
      <c r="O152" s="165"/>
      <c r="P152" s="165"/>
    </row>
    <row r="153" spans="2:16" s="429" customFormat="1">
      <c r="B153" s="165"/>
      <c r="C153" s="165"/>
      <c r="D153" s="868"/>
      <c r="E153" s="430"/>
      <c r="F153" s="434"/>
      <c r="G153" s="434"/>
      <c r="H153" s="436"/>
      <c r="I153" s="165"/>
      <c r="K153" s="488"/>
      <c r="L153" s="165"/>
      <c r="M153" s="165"/>
      <c r="N153" s="165"/>
      <c r="O153" s="165"/>
      <c r="P153" s="165"/>
    </row>
    <row r="154" spans="2:16" s="429" customFormat="1">
      <c r="B154" s="165"/>
      <c r="C154" s="165"/>
      <c r="D154" s="868"/>
      <c r="E154" s="430"/>
      <c r="F154" s="434"/>
      <c r="G154" s="434"/>
      <c r="H154" s="436"/>
      <c r="I154" s="165"/>
      <c r="K154" s="488"/>
      <c r="L154" s="165"/>
      <c r="M154" s="165"/>
      <c r="N154" s="165"/>
      <c r="O154" s="165"/>
      <c r="P154" s="165"/>
    </row>
    <row r="155" spans="2:16" s="429" customFormat="1">
      <c r="B155" s="165"/>
      <c r="C155" s="165"/>
      <c r="D155" s="868"/>
      <c r="E155" s="430"/>
      <c r="F155" s="434"/>
      <c r="G155" s="434"/>
      <c r="H155" s="436"/>
      <c r="I155" s="165"/>
      <c r="K155" s="488"/>
      <c r="L155" s="165"/>
      <c r="M155" s="165"/>
      <c r="N155" s="165"/>
      <c r="O155" s="165"/>
      <c r="P155" s="165"/>
    </row>
    <row r="156" spans="2:16" s="429" customFormat="1">
      <c r="B156" s="165"/>
      <c r="C156" s="165"/>
      <c r="D156" s="868"/>
      <c r="E156" s="430"/>
      <c r="F156" s="434"/>
      <c r="G156" s="434"/>
      <c r="H156" s="436"/>
      <c r="I156" s="165"/>
      <c r="K156" s="488"/>
      <c r="L156" s="165"/>
      <c r="M156" s="165"/>
      <c r="N156" s="165"/>
      <c r="O156" s="165"/>
      <c r="P156" s="165"/>
    </row>
    <row r="157" spans="2:16" s="429" customFormat="1">
      <c r="B157" s="165"/>
      <c r="C157" s="165"/>
      <c r="D157" s="868"/>
      <c r="E157" s="430"/>
      <c r="F157" s="434"/>
      <c r="G157" s="434"/>
      <c r="H157" s="436"/>
      <c r="I157" s="165"/>
      <c r="K157" s="488"/>
      <c r="L157" s="165"/>
      <c r="M157" s="165"/>
      <c r="N157" s="165"/>
      <c r="O157" s="165"/>
      <c r="P157" s="165"/>
    </row>
    <row r="158" spans="2:16" s="429" customFormat="1">
      <c r="B158" s="165"/>
      <c r="C158" s="165"/>
      <c r="D158" s="868"/>
      <c r="E158" s="430"/>
      <c r="F158" s="434"/>
      <c r="G158" s="434"/>
      <c r="H158" s="436"/>
      <c r="I158" s="165"/>
      <c r="K158" s="488"/>
      <c r="L158" s="165"/>
      <c r="M158" s="165"/>
      <c r="N158" s="165"/>
      <c r="O158" s="165"/>
      <c r="P158" s="165"/>
    </row>
    <row r="159" spans="2:16" s="429" customFormat="1">
      <c r="B159" s="165"/>
      <c r="C159" s="165"/>
      <c r="D159" s="868"/>
      <c r="E159" s="430"/>
      <c r="F159" s="434"/>
      <c r="G159" s="434"/>
      <c r="H159" s="436"/>
      <c r="I159" s="165"/>
      <c r="K159" s="488"/>
      <c r="L159" s="165"/>
      <c r="M159" s="165"/>
      <c r="N159" s="165"/>
      <c r="O159" s="165"/>
      <c r="P159" s="165"/>
    </row>
    <row r="160" spans="2:16" s="429" customFormat="1">
      <c r="B160" s="165"/>
      <c r="C160" s="165"/>
      <c r="D160" s="868"/>
      <c r="E160" s="430"/>
      <c r="F160" s="434"/>
      <c r="G160" s="434"/>
      <c r="H160" s="436"/>
      <c r="I160" s="165"/>
      <c r="K160" s="488"/>
      <c r="L160" s="165"/>
      <c r="M160" s="165"/>
      <c r="N160" s="165"/>
      <c r="O160" s="165"/>
      <c r="P160" s="165"/>
    </row>
    <row r="161" spans="2:16" s="429" customFormat="1">
      <c r="B161" s="165"/>
      <c r="C161" s="165"/>
      <c r="D161" s="868"/>
      <c r="E161" s="430"/>
      <c r="F161" s="434"/>
      <c r="G161" s="434"/>
      <c r="H161" s="436"/>
      <c r="I161" s="165"/>
      <c r="K161" s="488"/>
      <c r="L161" s="165"/>
      <c r="M161" s="165"/>
      <c r="N161" s="165"/>
      <c r="O161" s="165"/>
      <c r="P161" s="165"/>
    </row>
    <row r="162" spans="2:16" s="429" customFormat="1">
      <c r="B162" s="165"/>
      <c r="C162" s="165"/>
      <c r="D162" s="868"/>
      <c r="E162" s="430"/>
      <c r="F162" s="434"/>
      <c r="G162" s="434"/>
      <c r="H162" s="436"/>
      <c r="I162" s="165"/>
      <c r="K162" s="488"/>
      <c r="L162" s="165"/>
      <c r="M162" s="165"/>
      <c r="N162" s="165"/>
      <c r="O162" s="165"/>
      <c r="P162" s="165"/>
    </row>
    <row r="163" spans="2:16" s="429" customFormat="1">
      <c r="B163" s="165"/>
      <c r="C163" s="165"/>
      <c r="D163" s="868"/>
      <c r="E163" s="430"/>
      <c r="F163" s="434"/>
      <c r="G163" s="434"/>
      <c r="H163" s="436"/>
      <c r="I163" s="165"/>
      <c r="K163" s="488"/>
      <c r="L163" s="165"/>
      <c r="M163" s="165"/>
      <c r="N163" s="165"/>
      <c r="O163" s="165"/>
      <c r="P163" s="165"/>
    </row>
    <row r="164" spans="2:16" s="429" customFormat="1">
      <c r="B164" s="165"/>
      <c r="C164" s="165"/>
      <c r="D164" s="868"/>
      <c r="E164" s="430"/>
      <c r="F164" s="434"/>
      <c r="G164" s="434"/>
      <c r="H164" s="436"/>
      <c r="I164" s="165"/>
      <c r="K164" s="488"/>
      <c r="L164" s="165"/>
      <c r="M164" s="165"/>
      <c r="N164" s="165"/>
      <c r="O164" s="165"/>
      <c r="P164" s="165"/>
    </row>
    <row r="165" spans="2:16" s="429" customFormat="1">
      <c r="B165" s="165"/>
      <c r="C165" s="165"/>
      <c r="D165" s="868"/>
      <c r="E165" s="430"/>
      <c r="F165" s="434"/>
      <c r="G165" s="434"/>
      <c r="H165" s="436"/>
      <c r="I165" s="165"/>
      <c r="K165" s="488"/>
      <c r="L165" s="165"/>
      <c r="M165" s="165"/>
      <c r="N165" s="165"/>
      <c r="O165" s="165"/>
      <c r="P165" s="165"/>
    </row>
    <row r="166" spans="2:16" s="429" customFormat="1">
      <c r="B166" s="165"/>
      <c r="C166" s="165"/>
      <c r="D166" s="868"/>
      <c r="E166" s="430"/>
      <c r="F166" s="434"/>
      <c r="G166" s="434"/>
      <c r="H166" s="436"/>
      <c r="I166" s="165"/>
      <c r="K166" s="488"/>
      <c r="L166" s="165"/>
      <c r="M166" s="165"/>
      <c r="N166" s="165"/>
      <c r="O166" s="165"/>
      <c r="P166" s="165"/>
    </row>
    <row r="167" spans="2:16" s="429" customFormat="1">
      <c r="B167" s="165"/>
      <c r="C167" s="165"/>
      <c r="D167" s="868"/>
      <c r="E167" s="430"/>
      <c r="F167" s="434"/>
      <c r="G167" s="434"/>
      <c r="H167" s="436"/>
      <c r="I167" s="165"/>
      <c r="K167" s="488"/>
      <c r="L167" s="165"/>
      <c r="M167" s="165"/>
      <c r="N167" s="165"/>
      <c r="O167" s="165"/>
      <c r="P167" s="165"/>
    </row>
    <row r="168" spans="2:16" s="429" customFormat="1">
      <c r="B168" s="165"/>
      <c r="C168" s="165"/>
      <c r="D168" s="868"/>
      <c r="E168" s="430"/>
      <c r="F168" s="434"/>
      <c r="G168" s="434"/>
      <c r="H168" s="436"/>
      <c r="I168" s="165"/>
      <c r="K168" s="488"/>
      <c r="L168" s="165"/>
      <c r="M168" s="165"/>
      <c r="N168" s="165"/>
      <c r="O168" s="165"/>
      <c r="P168" s="165"/>
    </row>
    <row r="169" spans="2:16" s="429" customFormat="1">
      <c r="B169" s="165"/>
      <c r="C169" s="165"/>
      <c r="D169" s="868"/>
      <c r="E169" s="430"/>
      <c r="F169" s="434"/>
      <c r="G169" s="434"/>
      <c r="H169" s="436"/>
      <c r="I169" s="165"/>
      <c r="K169" s="488"/>
      <c r="L169" s="165"/>
      <c r="M169" s="165"/>
      <c r="N169" s="165"/>
      <c r="O169" s="165"/>
      <c r="P169" s="165"/>
    </row>
    <row r="170" spans="2:16" s="429" customFormat="1">
      <c r="B170" s="165"/>
      <c r="C170" s="165"/>
      <c r="D170" s="868"/>
      <c r="E170" s="430"/>
      <c r="F170" s="434"/>
      <c r="G170" s="434"/>
      <c r="H170" s="436"/>
      <c r="I170" s="165"/>
      <c r="K170" s="488"/>
      <c r="L170" s="165"/>
      <c r="M170" s="165"/>
      <c r="N170" s="165"/>
      <c r="O170" s="165"/>
      <c r="P170" s="165"/>
    </row>
    <row r="171" spans="2:16" s="429" customFormat="1">
      <c r="B171" s="165"/>
      <c r="C171" s="165"/>
      <c r="D171" s="868"/>
      <c r="E171" s="430"/>
      <c r="F171" s="434"/>
      <c r="G171" s="434"/>
      <c r="H171" s="436"/>
      <c r="I171" s="165"/>
      <c r="K171" s="488"/>
      <c r="L171" s="165"/>
      <c r="M171" s="165"/>
      <c r="N171" s="165"/>
      <c r="O171" s="165"/>
      <c r="P171" s="165"/>
    </row>
    <row r="172" spans="2:16" s="429" customFormat="1">
      <c r="B172" s="165"/>
      <c r="C172" s="165"/>
      <c r="D172" s="868"/>
      <c r="E172" s="430"/>
      <c r="F172" s="434"/>
      <c r="G172" s="434"/>
      <c r="H172" s="436"/>
      <c r="I172" s="165"/>
      <c r="K172" s="488"/>
      <c r="L172" s="165"/>
      <c r="M172" s="165"/>
      <c r="N172" s="165"/>
      <c r="O172" s="165"/>
      <c r="P172" s="165"/>
    </row>
    <row r="173" spans="2:16" s="429" customFormat="1">
      <c r="B173" s="165"/>
      <c r="C173" s="165"/>
      <c r="D173" s="868"/>
      <c r="E173" s="430"/>
      <c r="F173" s="434"/>
      <c r="G173" s="434"/>
      <c r="H173" s="436"/>
      <c r="I173" s="165"/>
      <c r="K173" s="488"/>
      <c r="L173" s="165"/>
      <c r="M173" s="165"/>
      <c r="N173" s="165"/>
      <c r="O173" s="165"/>
      <c r="P173" s="165"/>
    </row>
    <row r="174" spans="2:16" s="429" customFormat="1">
      <c r="B174" s="165"/>
      <c r="C174" s="165"/>
      <c r="D174" s="868"/>
      <c r="E174" s="430"/>
      <c r="F174" s="434"/>
      <c r="G174" s="434"/>
      <c r="H174" s="436"/>
      <c r="I174" s="165"/>
      <c r="K174" s="488"/>
      <c r="L174" s="165"/>
      <c r="M174" s="165"/>
      <c r="N174" s="165"/>
      <c r="O174" s="165"/>
      <c r="P174" s="165"/>
    </row>
    <row r="175" spans="2:16" s="429" customFormat="1">
      <c r="B175" s="165"/>
      <c r="C175" s="165"/>
      <c r="D175" s="868"/>
      <c r="E175" s="430"/>
      <c r="F175" s="434"/>
      <c r="G175" s="434"/>
      <c r="H175" s="436"/>
      <c r="I175" s="165"/>
      <c r="K175" s="488"/>
      <c r="L175" s="165"/>
      <c r="M175" s="165"/>
      <c r="N175" s="165"/>
      <c r="O175" s="165"/>
      <c r="P175" s="165"/>
    </row>
    <row r="176" spans="2:16" s="429" customFormat="1">
      <c r="B176" s="165"/>
      <c r="C176" s="165"/>
      <c r="D176" s="868"/>
      <c r="E176" s="430"/>
      <c r="F176" s="434"/>
      <c r="G176" s="434"/>
      <c r="H176" s="436"/>
      <c r="I176" s="165"/>
      <c r="K176" s="488"/>
      <c r="L176" s="165"/>
      <c r="M176" s="165"/>
      <c r="N176" s="165"/>
      <c r="O176" s="165"/>
      <c r="P176" s="165"/>
    </row>
    <row r="177" spans="2:16" s="429" customFormat="1">
      <c r="B177" s="165"/>
      <c r="C177" s="165"/>
      <c r="D177" s="868"/>
      <c r="E177" s="430"/>
      <c r="F177" s="434"/>
      <c r="G177" s="434"/>
      <c r="H177" s="436"/>
      <c r="I177" s="165"/>
      <c r="K177" s="488"/>
      <c r="L177" s="165"/>
      <c r="M177" s="165"/>
      <c r="N177" s="165"/>
      <c r="O177" s="165"/>
      <c r="P177" s="165"/>
    </row>
    <row r="178" spans="2:16" s="429" customFormat="1">
      <c r="B178" s="165"/>
      <c r="C178" s="165"/>
      <c r="D178" s="868"/>
      <c r="E178" s="430"/>
      <c r="F178" s="434"/>
      <c r="G178" s="434"/>
      <c r="H178" s="436"/>
      <c r="I178" s="165"/>
      <c r="K178" s="488"/>
      <c r="L178" s="165"/>
      <c r="M178" s="165"/>
      <c r="N178" s="165"/>
      <c r="O178" s="165"/>
      <c r="P178" s="165"/>
    </row>
    <row r="179" spans="2:16" s="429" customFormat="1">
      <c r="B179" s="165"/>
      <c r="C179" s="165"/>
      <c r="D179" s="868"/>
      <c r="E179" s="430"/>
      <c r="F179" s="434"/>
      <c r="G179" s="434"/>
      <c r="H179" s="436"/>
      <c r="I179" s="165"/>
      <c r="K179" s="488"/>
      <c r="L179" s="165"/>
      <c r="M179" s="165"/>
      <c r="N179" s="165"/>
      <c r="O179" s="165"/>
      <c r="P179" s="165"/>
    </row>
    <row r="180" spans="2:16" s="429" customFormat="1">
      <c r="B180" s="165"/>
      <c r="C180" s="165"/>
      <c r="D180" s="868"/>
      <c r="E180" s="430"/>
      <c r="F180" s="434"/>
      <c r="G180" s="434"/>
      <c r="H180" s="436"/>
      <c r="I180" s="165"/>
      <c r="K180" s="488"/>
      <c r="L180" s="165"/>
      <c r="M180" s="165"/>
      <c r="N180" s="165"/>
      <c r="O180" s="165"/>
      <c r="P180" s="165"/>
    </row>
    <row r="181" spans="2:16" s="429" customFormat="1">
      <c r="B181" s="165"/>
      <c r="C181" s="165"/>
      <c r="D181" s="868"/>
      <c r="E181" s="430"/>
      <c r="F181" s="434"/>
      <c r="G181" s="434"/>
      <c r="H181" s="436"/>
      <c r="I181" s="165"/>
      <c r="K181" s="488"/>
      <c r="L181" s="165"/>
      <c r="M181" s="165"/>
      <c r="N181" s="165"/>
      <c r="O181" s="165"/>
      <c r="P181" s="165"/>
    </row>
    <row r="182" spans="2:16" s="429" customFormat="1">
      <c r="B182" s="165"/>
      <c r="C182" s="165"/>
      <c r="D182" s="868"/>
      <c r="E182" s="430"/>
      <c r="F182" s="434"/>
      <c r="G182" s="434"/>
      <c r="H182" s="436"/>
      <c r="I182" s="165"/>
      <c r="K182" s="488"/>
      <c r="L182" s="165"/>
      <c r="M182" s="165"/>
      <c r="N182" s="165"/>
      <c r="O182" s="165"/>
      <c r="P182" s="165"/>
    </row>
    <row r="183" spans="2:16" s="429" customFormat="1">
      <c r="B183" s="165"/>
      <c r="C183" s="165"/>
      <c r="D183" s="868"/>
      <c r="E183" s="430"/>
      <c r="F183" s="434"/>
      <c r="G183" s="434"/>
      <c r="H183" s="436"/>
      <c r="I183" s="165"/>
      <c r="K183" s="488"/>
      <c r="L183" s="165"/>
      <c r="M183" s="165"/>
      <c r="N183" s="165"/>
      <c r="O183" s="165"/>
      <c r="P183" s="165"/>
    </row>
    <row r="184" spans="2:16" s="429" customFormat="1">
      <c r="B184" s="165"/>
      <c r="C184" s="165"/>
      <c r="D184" s="868"/>
      <c r="E184" s="430"/>
      <c r="F184" s="434"/>
      <c r="G184" s="434"/>
      <c r="H184" s="436"/>
      <c r="I184" s="165"/>
      <c r="K184" s="488"/>
      <c r="L184" s="165"/>
      <c r="M184" s="165"/>
      <c r="N184" s="165"/>
      <c r="O184" s="165"/>
      <c r="P184" s="165"/>
    </row>
    <row r="185" spans="2:16" s="429" customFormat="1">
      <c r="B185" s="165"/>
      <c r="C185" s="165"/>
      <c r="D185" s="868"/>
      <c r="E185" s="430"/>
      <c r="F185" s="434"/>
      <c r="G185" s="434"/>
      <c r="H185" s="436"/>
      <c r="I185" s="165"/>
      <c r="K185" s="488"/>
      <c r="L185" s="165"/>
      <c r="M185" s="165"/>
      <c r="N185" s="165"/>
      <c r="O185" s="165"/>
      <c r="P185" s="165"/>
    </row>
    <row r="186" spans="2:16" s="429" customFormat="1">
      <c r="B186" s="165"/>
      <c r="C186" s="165"/>
      <c r="D186" s="868"/>
      <c r="E186" s="430"/>
      <c r="F186" s="434"/>
      <c r="G186" s="434"/>
      <c r="H186" s="436"/>
      <c r="I186" s="165"/>
      <c r="K186" s="488"/>
      <c r="L186" s="165"/>
      <c r="M186" s="165"/>
      <c r="N186" s="165"/>
      <c r="O186" s="165"/>
      <c r="P186" s="165"/>
    </row>
    <row r="187" spans="2:16" s="429" customFormat="1">
      <c r="B187" s="165"/>
      <c r="C187" s="165"/>
      <c r="D187" s="868"/>
      <c r="E187" s="430"/>
      <c r="F187" s="434"/>
      <c r="G187" s="434"/>
      <c r="H187" s="436"/>
      <c r="I187" s="165"/>
      <c r="K187" s="488"/>
      <c r="L187" s="165"/>
      <c r="M187" s="165"/>
      <c r="N187" s="165"/>
      <c r="O187" s="165"/>
      <c r="P187" s="165"/>
    </row>
    <row r="188" spans="2:16" s="429" customFormat="1">
      <c r="B188" s="165"/>
      <c r="C188" s="165"/>
      <c r="D188" s="868"/>
      <c r="E188" s="430"/>
      <c r="F188" s="434"/>
      <c r="G188" s="434"/>
      <c r="H188" s="436"/>
      <c r="I188" s="165"/>
      <c r="K188" s="488"/>
      <c r="L188" s="165"/>
      <c r="M188" s="165"/>
      <c r="N188" s="165"/>
      <c r="O188" s="165"/>
      <c r="P188" s="165"/>
    </row>
    <row r="189" spans="2:16" s="429" customFormat="1">
      <c r="B189" s="165"/>
      <c r="C189" s="165"/>
      <c r="D189" s="868"/>
      <c r="E189" s="430"/>
      <c r="F189" s="434"/>
      <c r="G189" s="434"/>
      <c r="H189" s="436"/>
      <c r="I189" s="165"/>
      <c r="K189" s="488"/>
      <c r="L189" s="165"/>
      <c r="M189" s="165"/>
      <c r="N189" s="165"/>
      <c r="O189" s="165"/>
      <c r="P189" s="165"/>
    </row>
    <row r="190" spans="2:16" s="429" customFormat="1">
      <c r="B190" s="165"/>
      <c r="C190" s="165"/>
      <c r="D190" s="868"/>
      <c r="E190" s="430"/>
      <c r="F190" s="434"/>
      <c r="G190" s="434"/>
      <c r="H190" s="436"/>
      <c r="I190" s="165"/>
      <c r="K190" s="488"/>
      <c r="L190" s="165"/>
      <c r="M190" s="165"/>
      <c r="N190" s="165"/>
      <c r="O190" s="165"/>
      <c r="P190" s="165"/>
    </row>
    <row r="191" spans="2:16" s="429" customFormat="1">
      <c r="B191" s="165"/>
      <c r="C191" s="165"/>
      <c r="D191" s="868"/>
      <c r="E191" s="430"/>
      <c r="F191" s="434"/>
      <c r="G191" s="434"/>
      <c r="H191" s="436"/>
      <c r="I191" s="165"/>
      <c r="K191" s="488"/>
      <c r="L191" s="165"/>
      <c r="M191" s="165"/>
      <c r="N191" s="165"/>
      <c r="O191" s="165"/>
      <c r="P191" s="165"/>
    </row>
    <row r="192" spans="2:16" s="429" customFormat="1">
      <c r="B192" s="165"/>
      <c r="C192" s="165"/>
      <c r="D192" s="868"/>
      <c r="E192" s="430"/>
      <c r="F192" s="434"/>
      <c r="G192" s="434"/>
      <c r="H192" s="436"/>
      <c r="I192" s="165"/>
      <c r="K192" s="488"/>
      <c r="L192" s="165"/>
      <c r="M192" s="165"/>
      <c r="N192" s="165"/>
      <c r="O192" s="165"/>
      <c r="P192" s="165"/>
    </row>
    <row r="193" spans="2:16" s="429" customFormat="1">
      <c r="B193" s="165"/>
      <c r="C193" s="165"/>
      <c r="D193" s="868"/>
      <c r="E193" s="430"/>
      <c r="F193" s="434"/>
      <c r="G193" s="434"/>
      <c r="H193" s="436"/>
      <c r="I193" s="165"/>
      <c r="K193" s="488"/>
      <c r="L193" s="165"/>
      <c r="M193" s="165"/>
      <c r="N193" s="165"/>
      <c r="O193" s="165"/>
      <c r="P193" s="165"/>
    </row>
    <row r="194" spans="2:16" s="429" customFormat="1">
      <c r="B194" s="165"/>
      <c r="C194" s="165"/>
      <c r="D194" s="868"/>
      <c r="E194" s="430"/>
      <c r="F194" s="434"/>
      <c r="G194" s="434"/>
      <c r="H194" s="436"/>
      <c r="I194" s="165"/>
      <c r="K194" s="488"/>
      <c r="L194" s="165"/>
      <c r="M194" s="165"/>
      <c r="N194" s="165"/>
      <c r="O194" s="165"/>
      <c r="P194" s="165"/>
    </row>
    <row r="195" spans="2:16" s="429" customFormat="1">
      <c r="B195" s="165"/>
      <c r="C195" s="165"/>
      <c r="D195" s="868"/>
      <c r="E195" s="430"/>
      <c r="F195" s="434"/>
      <c r="G195" s="434"/>
      <c r="H195" s="436"/>
      <c r="I195" s="165"/>
      <c r="K195" s="488"/>
      <c r="L195" s="165"/>
      <c r="M195" s="165"/>
      <c r="N195" s="165"/>
      <c r="O195" s="165"/>
      <c r="P195" s="165"/>
    </row>
    <row r="196" spans="2:16" s="429" customFormat="1">
      <c r="B196" s="165"/>
      <c r="C196" s="165"/>
      <c r="D196" s="868"/>
      <c r="E196" s="430"/>
      <c r="F196" s="434"/>
      <c r="G196" s="434"/>
      <c r="H196" s="436"/>
      <c r="I196" s="165"/>
      <c r="K196" s="488"/>
      <c r="L196" s="165"/>
      <c r="M196" s="165"/>
      <c r="N196" s="165"/>
      <c r="O196" s="165"/>
      <c r="P196" s="165"/>
    </row>
    <row r="197" spans="2:16" s="429" customFormat="1">
      <c r="B197" s="165"/>
      <c r="C197" s="165"/>
      <c r="D197" s="868"/>
      <c r="E197" s="430"/>
      <c r="F197" s="434"/>
      <c r="G197" s="434"/>
      <c r="H197" s="436"/>
      <c r="I197" s="165"/>
      <c r="K197" s="488"/>
      <c r="L197" s="165"/>
      <c r="M197" s="165"/>
      <c r="N197" s="165"/>
      <c r="O197" s="165"/>
      <c r="P197" s="165"/>
    </row>
    <row r="198" spans="2:16" s="429" customFormat="1">
      <c r="B198" s="165"/>
      <c r="C198" s="165"/>
      <c r="D198" s="868"/>
      <c r="E198" s="430"/>
      <c r="F198" s="434"/>
      <c r="G198" s="434"/>
      <c r="H198" s="436"/>
      <c r="I198" s="165"/>
      <c r="K198" s="488"/>
      <c r="L198" s="165"/>
      <c r="M198" s="165"/>
      <c r="N198" s="165"/>
      <c r="O198" s="165"/>
      <c r="P198" s="165"/>
    </row>
    <row r="199" spans="2:16" s="429" customFormat="1">
      <c r="B199" s="165"/>
      <c r="C199" s="165"/>
      <c r="D199" s="868"/>
      <c r="E199" s="430"/>
      <c r="F199" s="434"/>
      <c r="G199" s="434"/>
      <c r="H199" s="436"/>
      <c r="I199" s="165"/>
      <c r="K199" s="488"/>
      <c r="L199" s="165"/>
      <c r="M199" s="165"/>
      <c r="N199" s="165"/>
      <c r="O199" s="165"/>
      <c r="P199" s="165"/>
    </row>
    <row r="200" spans="2:16" s="429" customFormat="1">
      <c r="B200" s="165"/>
      <c r="C200" s="165"/>
      <c r="D200" s="868"/>
      <c r="E200" s="430"/>
      <c r="F200" s="434"/>
      <c r="G200" s="434"/>
      <c r="H200" s="436"/>
      <c r="I200" s="165"/>
      <c r="K200" s="488"/>
      <c r="L200" s="165"/>
      <c r="M200" s="165"/>
      <c r="N200" s="165"/>
      <c r="O200" s="165"/>
      <c r="P200" s="165"/>
    </row>
    <row r="201" spans="2:16" s="429" customFormat="1">
      <c r="B201" s="165"/>
      <c r="C201" s="165"/>
      <c r="D201" s="868"/>
      <c r="E201" s="430"/>
      <c r="F201" s="434"/>
      <c r="G201" s="434"/>
      <c r="H201" s="436"/>
      <c r="I201" s="165"/>
      <c r="K201" s="488"/>
      <c r="L201" s="165"/>
      <c r="M201" s="165"/>
      <c r="N201" s="165"/>
      <c r="O201" s="165"/>
      <c r="P201" s="165"/>
    </row>
    <row r="202" spans="2:16" s="429" customFormat="1">
      <c r="B202" s="165"/>
      <c r="C202" s="165"/>
      <c r="D202" s="868"/>
      <c r="E202" s="430"/>
      <c r="F202" s="434"/>
      <c r="G202" s="434"/>
      <c r="H202" s="436"/>
      <c r="I202" s="165"/>
      <c r="K202" s="488"/>
      <c r="L202" s="165"/>
      <c r="M202" s="165"/>
      <c r="N202" s="165"/>
      <c r="O202" s="165"/>
      <c r="P202" s="165"/>
    </row>
    <row r="203" spans="2:16" s="429" customFormat="1">
      <c r="B203" s="165"/>
      <c r="C203" s="165"/>
      <c r="D203" s="868"/>
      <c r="E203" s="430"/>
      <c r="F203" s="434"/>
      <c r="G203" s="434"/>
      <c r="H203" s="436"/>
      <c r="I203" s="165"/>
      <c r="K203" s="488"/>
      <c r="L203" s="165"/>
      <c r="M203" s="165"/>
      <c r="N203" s="165"/>
      <c r="O203" s="165"/>
      <c r="P203" s="165"/>
    </row>
    <row r="204" spans="2:16" s="429" customFormat="1">
      <c r="B204" s="165"/>
      <c r="C204" s="165"/>
      <c r="D204" s="868"/>
      <c r="E204" s="430"/>
      <c r="F204" s="434"/>
      <c r="G204" s="434"/>
      <c r="H204" s="436"/>
      <c r="I204" s="165"/>
      <c r="K204" s="488"/>
      <c r="L204" s="165"/>
      <c r="M204" s="165"/>
      <c r="N204" s="165"/>
      <c r="O204" s="165"/>
      <c r="P204" s="165"/>
    </row>
    <row r="205" spans="2:16" s="429" customFormat="1">
      <c r="B205" s="165"/>
      <c r="C205" s="165"/>
      <c r="D205" s="868"/>
      <c r="E205" s="430"/>
      <c r="F205" s="434"/>
      <c r="G205" s="434"/>
      <c r="H205" s="436"/>
      <c r="I205" s="165"/>
      <c r="K205" s="488"/>
      <c r="L205" s="165"/>
      <c r="M205" s="165"/>
      <c r="N205" s="165"/>
      <c r="O205" s="165"/>
      <c r="P205" s="165"/>
    </row>
    <row r="206" spans="2:16" s="429" customFormat="1">
      <c r="B206" s="165"/>
      <c r="C206" s="165"/>
      <c r="D206" s="868"/>
      <c r="E206" s="430"/>
      <c r="F206" s="434"/>
      <c r="G206" s="434"/>
      <c r="H206" s="436"/>
      <c r="I206" s="165"/>
      <c r="K206" s="488"/>
      <c r="L206" s="165"/>
      <c r="M206" s="165"/>
      <c r="N206" s="165"/>
      <c r="O206" s="165"/>
      <c r="P206" s="165"/>
    </row>
    <row r="207" spans="2:16" s="429" customFormat="1">
      <c r="B207" s="165"/>
      <c r="C207" s="165"/>
      <c r="D207" s="868"/>
      <c r="E207" s="430"/>
      <c r="F207" s="434"/>
      <c r="G207" s="434"/>
      <c r="H207" s="436"/>
      <c r="I207" s="165"/>
      <c r="K207" s="488"/>
      <c r="L207" s="165"/>
      <c r="M207" s="165"/>
      <c r="N207" s="165"/>
      <c r="O207" s="165"/>
      <c r="P207" s="165"/>
    </row>
    <row r="208" spans="2:16" s="429" customFormat="1">
      <c r="B208" s="165"/>
      <c r="C208" s="165"/>
      <c r="D208" s="868"/>
      <c r="E208" s="430"/>
      <c r="F208" s="434"/>
      <c r="G208" s="434"/>
      <c r="H208" s="436"/>
      <c r="I208" s="165"/>
      <c r="K208" s="488"/>
      <c r="L208" s="165"/>
      <c r="M208" s="165"/>
      <c r="N208" s="165"/>
      <c r="O208" s="165"/>
      <c r="P208" s="165"/>
    </row>
    <row r="209" spans="2:16" s="429" customFormat="1">
      <c r="B209" s="165"/>
      <c r="C209" s="165"/>
      <c r="D209" s="868"/>
      <c r="E209" s="430"/>
      <c r="F209" s="434"/>
      <c r="G209" s="434"/>
      <c r="H209" s="436"/>
      <c r="I209" s="165"/>
      <c r="K209" s="488"/>
      <c r="L209" s="165"/>
      <c r="M209" s="165"/>
      <c r="N209" s="165"/>
      <c r="O209" s="165"/>
      <c r="P209" s="165"/>
    </row>
    <row r="210" spans="2:16" s="429" customFormat="1">
      <c r="B210" s="165"/>
      <c r="C210" s="165"/>
      <c r="D210" s="868"/>
      <c r="E210" s="430"/>
      <c r="F210" s="434"/>
      <c r="G210" s="434"/>
      <c r="H210" s="436"/>
      <c r="I210" s="165"/>
      <c r="K210" s="488"/>
      <c r="L210" s="165"/>
      <c r="M210" s="165"/>
      <c r="N210" s="165"/>
      <c r="O210" s="165"/>
      <c r="P210" s="165"/>
    </row>
    <row r="211" spans="2:16" s="429" customFormat="1">
      <c r="B211" s="165"/>
      <c r="C211" s="165"/>
      <c r="D211" s="868"/>
      <c r="E211" s="430"/>
      <c r="F211" s="434"/>
      <c r="G211" s="434"/>
      <c r="H211" s="436"/>
      <c r="I211" s="165"/>
      <c r="K211" s="488"/>
      <c r="L211" s="165"/>
      <c r="M211" s="165"/>
      <c r="N211" s="165"/>
      <c r="O211" s="165"/>
      <c r="P211" s="165"/>
    </row>
    <row r="212" spans="2:16" s="429" customFormat="1">
      <c r="B212" s="165"/>
      <c r="C212" s="165"/>
      <c r="D212" s="868"/>
      <c r="E212" s="430"/>
      <c r="F212" s="434"/>
      <c r="G212" s="434"/>
      <c r="H212" s="436"/>
      <c r="I212" s="165"/>
      <c r="K212" s="488"/>
      <c r="L212" s="165"/>
      <c r="M212" s="165"/>
      <c r="N212" s="165"/>
      <c r="O212" s="165"/>
      <c r="P212" s="165"/>
    </row>
    <row r="213" spans="2:16" s="429" customFormat="1">
      <c r="B213" s="165"/>
      <c r="C213" s="165"/>
      <c r="D213" s="868"/>
      <c r="E213" s="430"/>
      <c r="F213" s="434"/>
      <c r="G213" s="434"/>
      <c r="H213" s="436"/>
      <c r="I213" s="165"/>
      <c r="K213" s="488"/>
      <c r="L213" s="165"/>
      <c r="M213" s="165"/>
      <c r="N213" s="165"/>
      <c r="O213" s="165"/>
      <c r="P213" s="165"/>
    </row>
    <row r="214" spans="2:16" s="429" customFormat="1">
      <c r="B214" s="165"/>
      <c r="C214" s="165"/>
      <c r="D214" s="868"/>
      <c r="E214" s="430"/>
      <c r="F214" s="434"/>
      <c r="G214" s="434"/>
      <c r="H214" s="436"/>
      <c r="I214" s="165"/>
      <c r="K214" s="488"/>
      <c r="L214" s="165"/>
      <c r="M214" s="165"/>
      <c r="N214" s="165"/>
      <c r="O214" s="165"/>
      <c r="P214" s="165"/>
    </row>
    <row r="215" spans="2:16" s="429" customFormat="1">
      <c r="B215" s="165"/>
      <c r="C215" s="165"/>
      <c r="D215" s="868"/>
      <c r="E215" s="430"/>
      <c r="F215" s="434"/>
      <c r="G215" s="434"/>
      <c r="H215" s="436"/>
      <c r="I215" s="165"/>
      <c r="K215" s="488"/>
      <c r="L215" s="165"/>
      <c r="M215" s="165"/>
      <c r="N215" s="165"/>
      <c r="O215" s="165"/>
      <c r="P215" s="165"/>
    </row>
    <row r="216" spans="2:16" s="429" customFormat="1">
      <c r="B216" s="165"/>
      <c r="C216" s="165"/>
      <c r="D216" s="868"/>
      <c r="E216" s="430"/>
      <c r="F216" s="434"/>
      <c r="G216" s="434"/>
      <c r="H216" s="436"/>
      <c r="I216" s="165"/>
      <c r="K216" s="488"/>
      <c r="L216" s="165"/>
      <c r="M216" s="165"/>
      <c r="N216" s="165"/>
      <c r="O216" s="165"/>
      <c r="P216" s="165"/>
    </row>
    <row r="217" spans="2:16" s="429" customFormat="1">
      <c r="B217" s="165"/>
      <c r="C217" s="165"/>
      <c r="D217" s="868"/>
      <c r="E217" s="430"/>
      <c r="F217" s="434"/>
      <c r="G217" s="434"/>
      <c r="H217" s="436"/>
      <c r="I217" s="165"/>
      <c r="K217" s="488"/>
      <c r="L217" s="165"/>
      <c r="M217" s="165"/>
      <c r="N217" s="165"/>
      <c r="O217" s="165"/>
      <c r="P217" s="165"/>
    </row>
    <row r="218" spans="2:16" s="429" customFormat="1">
      <c r="B218" s="165"/>
      <c r="C218" s="165"/>
      <c r="D218" s="868"/>
      <c r="E218" s="430"/>
      <c r="F218" s="434"/>
      <c r="G218" s="434"/>
      <c r="H218" s="436"/>
      <c r="I218" s="165"/>
      <c r="K218" s="488"/>
      <c r="L218" s="165"/>
      <c r="M218" s="165"/>
      <c r="N218" s="165"/>
      <c r="O218" s="165"/>
      <c r="P218" s="165"/>
    </row>
    <row r="219" spans="2:16" s="429" customFormat="1">
      <c r="B219" s="165"/>
      <c r="C219" s="165"/>
      <c r="D219" s="868"/>
      <c r="E219" s="430"/>
      <c r="F219" s="434"/>
      <c r="G219" s="434"/>
      <c r="H219" s="436"/>
      <c r="I219" s="165"/>
      <c r="K219" s="488"/>
      <c r="L219" s="165"/>
      <c r="M219" s="165"/>
      <c r="N219" s="165"/>
      <c r="O219" s="165"/>
      <c r="P219" s="165"/>
    </row>
    <row r="220" spans="2:16" s="429" customFormat="1">
      <c r="B220" s="165"/>
      <c r="C220" s="165"/>
      <c r="D220" s="868"/>
      <c r="E220" s="430"/>
      <c r="F220" s="434"/>
      <c r="G220" s="434"/>
      <c r="H220" s="436"/>
      <c r="I220" s="165"/>
      <c r="K220" s="488"/>
      <c r="L220" s="165"/>
      <c r="M220" s="165"/>
      <c r="N220" s="165"/>
      <c r="O220" s="165"/>
      <c r="P220" s="165"/>
    </row>
    <row r="221" spans="2:16" s="429" customFormat="1">
      <c r="B221" s="165"/>
      <c r="C221" s="165"/>
      <c r="D221" s="868"/>
      <c r="E221" s="430"/>
      <c r="F221" s="434"/>
      <c r="G221" s="434"/>
      <c r="H221" s="436"/>
      <c r="I221" s="165"/>
      <c r="K221" s="488"/>
      <c r="L221" s="165"/>
      <c r="M221" s="165"/>
      <c r="N221" s="165"/>
      <c r="O221" s="165"/>
      <c r="P221" s="165"/>
    </row>
    <row r="222" spans="2:16" s="429" customFormat="1">
      <c r="B222" s="165"/>
      <c r="C222" s="165"/>
      <c r="D222" s="868"/>
      <c r="E222" s="430"/>
      <c r="F222" s="434"/>
      <c r="G222" s="434"/>
      <c r="H222" s="436"/>
      <c r="I222" s="165"/>
      <c r="K222" s="488"/>
      <c r="L222" s="165"/>
      <c r="M222" s="165"/>
      <c r="N222" s="165"/>
      <c r="O222" s="165"/>
      <c r="P222" s="165"/>
    </row>
    <row r="223" spans="2:16" s="429" customFormat="1">
      <c r="B223" s="165"/>
      <c r="C223" s="165"/>
      <c r="D223" s="868"/>
      <c r="E223" s="430"/>
      <c r="F223" s="434"/>
      <c r="G223" s="434"/>
      <c r="H223" s="436"/>
      <c r="I223" s="165"/>
      <c r="K223" s="488"/>
      <c r="L223" s="165"/>
      <c r="M223" s="165"/>
      <c r="N223" s="165"/>
      <c r="O223" s="165"/>
      <c r="P223" s="165"/>
    </row>
    <row r="224" spans="2:16" s="429" customFormat="1">
      <c r="B224" s="165"/>
      <c r="C224" s="165"/>
      <c r="D224" s="868"/>
      <c r="E224" s="430"/>
      <c r="F224" s="434"/>
      <c r="G224" s="434"/>
      <c r="H224" s="436"/>
      <c r="I224" s="165"/>
      <c r="K224" s="488"/>
      <c r="L224" s="165"/>
      <c r="M224" s="165"/>
      <c r="N224" s="165"/>
      <c r="O224" s="165"/>
      <c r="P224" s="165"/>
    </row>
    <row r="225" spans="2:16" s="429" customFormat="1">
      <c r="B225" s="165"/>
      <c r="C225" s="165"/>
      <c r="D225" s="868"/>
      <c r="E225" s="430"/>
      <c r="F225" s="434"/>
      <c r="G225" s="434"/>
      <c r="H225" s="436"/>
      <c r="I225" s="165"/>
      <c r="K225" s="488"/>
      <c r="L225" s="165"/>
      <c r="M225" s="165"/>
      <c r="N225" s="165"/>
      <c r="O225" s="165"/>
      <c r="P225" s="165"/>
    </row>
    <row r="226" spans="2:16" s="429" customFormat="1">
      <c r="B226" s="165"/>
      <c r="C226" s="165"/>
      <c r="D226" s="868"/>
      <c r="E226" s="430"/>
      <c r="F226" s="434"/>
      <c r="G226" s="434"/>
      <c r="H226" s="436"/>
      <c r="I226" s="165"/>
      <c r="K226" s="488"/>
      <c r="L226" s="165"/>
      <c r="M226" s="165"/>
      <c r="N226" s="165"/>
      <c r="O226" s="165"/>
      <c r="P226" s="165"/>
    </row>
    <row r="227" spans="2:16" s="429" customFormat="1">
      <c r="B227" s="165"/>
      <c r="C227" s="165"/>
      <c r="D227" s="868"/>
      <c r="E227" s="430"/>
      <c r="F227" s="434"/>
      <c r="G227" s="434"/>
      <c r="H227" s="436"/>
      <c r="I227" s="165"/>
      <c r="K227" s="488"/>
      <c r="L227" s="165"/>
      <c r="M227" s="165"/>
      <c r="N227" s="165"/>
      <c r="O227" s="165"/>
      <c r="P227" s="165"/>
    </row>
    <row r="228" spans="2:16" s="429" customFormat="1">
      <c r="B228" s="165"/>
      <c r="C228" s="165"/>
      <c r="D228" s="868"/>
      <c r="E228" s="430"/>
      <c r="F228" s="434"/>
      <c r="G228" s="434"/>
      <c r="H228" s="436"/>
      <c r="I228" s="165"/>
      <c r="K228" s="488"/>
      <c r="L228" s="165"/>
      <c r="M228" s="165"/>
      <c r="N228" s="165"/>
      <c r="O228" s="165"/>
      <c r="P228" s="165"/>
    </row>
    <row r="229" spans="2:16" s="429" customFormat="1">
      <c r="B229" s="165"/>
      <c r="C229" s="165"/>
      <c r="D229" s="868"/>
      <c r="E229" s="430"/>
      <c r="F229" s="434"/>
      <c r="G229" s="434"/>
      <c r="H229" s="436"/>
      <c r="I229" s="165"/>
      <c r="K229" s="488"/>
      <c r="L229" s="165"/>
      <c r="M229" s="165"/>
      <c r="N229" s="165"/>
      <c r="O229" s="165"/>
      <c r="P229" s="165"/>
    </row>
    <row r="230" spans="2:16" s="429" customFormat="1">
      <c r="B230" s="165"/>
      <c r="C230" s="165"/>
      <c r="D230" s="868"/>
      <c r="E230" s="430"/>
      <c r="F230" s="434"/>
      <c r="G230" s="434"/>
      <c r="H230" s="436"/>
      <c r="I230" s="165"/>
      <c r="K230" s="488"/>
      <c r="L230" s="165"/>
      <c r="M230" s="165"/>
      <c r="N230" s="165"/>
      <c r="O230" s="165"/>
      <c r="P230" s="165"/>
    </row>
    <row r="231" spans="2:16" s="429" customFormat="1">
      <c r="B231" s="165"/>
      <c r="C231" s="165"/>
      <c r="D231" s="868"/>
      <c r="E231" s="430"/>
      <c r="F231" s="434"/>
      <c r="G231" s="434"/>
      <c r="H231" s="436"/>
      <c r="I231" s="165"/>
      <c r="K231" s="488"/>
      <c r="L231" s="165"/>
      <c r="M231" s="165"/>
      <c r="N231" s="165"/>
      <c r="O231" s="165"/>
      <c r="P231" s="165"/>
    </row>
    <row r="232" spans="2:16" s="429" customFormat="1">
      <c r="B232" s="165"/>
      <c r="C232" s="165"/>
      <c r="D232" s="868"/>
      <c r="E232" s="430"/>
      <c r="F232" s="434"/>
      <c r="G232" s="434"/>
      <c r="H232" s="436"/>
      <c r="I232" s="165"/>
      <c r="K232" s="488"/>
      <c r="L232" s="165"/>
      <c r="M232" s="165"/>
      <c r="N232" s="165"/>
      <c r="O232" s="165"/>
      <c r="P232" s="165"/>
    </row>
    <row r="233" spans="2:16" s="429" customFormat="1">
      <c r="B233" s="165"/>
      <c r="C233" s="165"/>
      <c r="D233" s="868"/>
      <c r="E233" s="430"/>
      <c r="F233" s="434"/>
      <c r="G233" s="434"/>
      <c r="H233" s="436"/>
      <c r="I233" s="165"/>
      <c r="K233" s="488"/>
      <c r="L233" s="165"/>
      <c r="M233" s="165"/>
      <c r="N233" s="165"/>
      <c r="O233" s="165"/>
      <c r="P233" s="165"/>
    </row>
    <row r="234" spans="2:16" s="429" customFormat="1">
      <c r="B234" s="165"/>
      <c r="C234" s="165"/>
      <c r="D234" s="868"/>
      <c r="E234" s="430"/>
      <c r="F234" s="434"/>
      <c r="G234" s="434"/>
      <c r="H234" s="436"/>
      <c r="I234" s="165"/>
      <c r="K234" s="488"/>
      <c r="L234" s="165"/>
      <c r="M234" s="165"/>
      <c r="N234" s="165"/>
      <c r="O234" s="165"/>
      <c r="P234" s="165"/>
    </row>
    <row r="235" spans="2:16" s="429" customFormat="1">
      <c r="B235" s="165"/>
      <c r="C235" s="165"/>
      <c r="D235" s="868"/>
      <c r="E235" s="430"/>
      <c r="F235" s="434"/>
      <c r="G235" s="434"/>
      <c r="H235" s="436"/>
      <c r="I235" s="165"/>
      <c r="K235" s="488"/>
      <c r="L235" s="165"/>
      <c r="M235" s="165"/>
      <c r="N235" s="165"/>
      <c r="O235" s="165"/>
      <c r="P235" s="165"/>
    </row>
    <row r="236" spans="2:16" s="429" customFormat="1">
      <c r="B236" s="165"/>
      <c r="C236" s="165"/>
      <c r="D236" s="868"/>
      <c r="E236" s="430"/>
      <c r="F236" s="434"/>
      <c r="G236" s="434"/>
      <c r="H236" s="436"/>
      <c r="I236" s="165"/>
      <c r="K236" s="488"/>
      <c r="L236" s="165"/>
      <c r="M236" s="165"/>
      <c r="N236" s="165"/>
      <c r="O236" s="165"/>
      <c r="P236" s="165"/>
    </row>
    <row r="237" spans="2:16" s="429" customFormat="1">
      <c r="B237" s="165"/>
      <c r="C237" s="165"/>
      <c r="D237" s="868"/>
      <c r="E237" s="430"/>
      <c r="F237" s="434"/>
      <c r="G237" s="434"/>
      <c r="H237" s="436"/>
      <c r="I237" s="165"/>
      <c r="K237" s="488"/>
      <c r="L237" s="165"/>
      <c r="M237" s="165"/>
      <c r="N237" s="165"/>
      <c r="O237" s="165"/>
      <c r="P237" s="165"/>
    </row>
    <row r="238" spans="2:16" s="429" customFormat="1">
      <c r="B238" s="165"/>
      <c r="C238" s="165"/>
      <c r="D238" s="868"/>
      <c r="E238" s="430"/>
      <c r="F238" s="434"/>
      <c r="G238" s="434"/>
      <c r="H238" s="436"/>
      <c r="I238" s="165"/>
      <c r="K238" s="488"/>
      <c r="L238" s="165"/>
      <c r="M238" s="165"/>
      <c r="N238" s="165"/>
      <c r="O238" s="165"/>
      <c r="P238" s="165"/>
    </row>
    <row r="239" spans="2:16" s="429" customFormat="1">
      <c r="B239" s="165"/>
      <c r="C239" s="165"/>
      <c r="D239" s="868"/>
      <c r="E239" s="430"/>
      <c r="F239" s="434"/>
      <c r="G239" s="434"/>
      <c r="H239" s="436"/>
      <c r="I239" s="165"/>
      <c r="K239" s="488"/>
      <c r="L239" s="165"/>
      <c r="M239" s="165"/>
      <c r="N239" s="165"/>
      <c r="O239" s="165"/>
      <c r="P239" s="165"/>
    </row>
    <row r="240" spans="2:16" s="429" customFormat="1">
      <c r="B240" s="165"/>
      <c r="C240" s="165"/>
      <c r="D240" s="868"/>
      <c r="E240" s="430"/>
      <c r="F240" s="434"/>
      <c r="G240" s="434"/>
      <c r="H240" s="436"/>
      <c r="I240" s="165"/>
      <c r="K240" s="488"/>
      <c r="L240" s="165"/>
      <c r="M240" s="165"/>
      <c r="N240" s="165"/>
      <c r="O240" s="165"/>
      <c r="P240" s="165"/>
    </row>
    <row r="241" spans="2:16" s="429" customFormat="1">
      <c r="B241" s="165"/>
      <c r="C241" s="165"/>
      <c r="D241" s="868"/>
      <c r="E241" s="430"/>
      <c r="F241" s="434"/>
      <c r="G241" s="434"/>
      <c r="H241" s="436"/>
      <c r="I241" s="165"/>
      <c r="K241" s="488"/>
      <c r="L241" s="165"/>
      <c r="M241" s="165"/>
      <c r="N241" s="165"/>
      <c r="O241" s="165"/>
      <c r="P241" s="165"/>
    </row>
    <row r="242" spans="2:16" s="429" customFormat="1">
      <c r="B242" s="165"/>
      <c r="C242" s="165"/>
      <c r="D242" s="868"/>
      <c r="E242" s="430"/>
      <c r="F242" s="434"/>
      <c r="G242" s="434"/>
      <c r="H242" s="436"/>
      <c r="I242" s="165"/>
      <c r="K242" s="488"/>
      <c r="L242" s="165"/>
      <c r="M242" s="165"/>
      <c r="N242" s="165"/>
      <c r="O242" s="165"/>
      <c r="P242" s="165"/>
    </row>
    <row r="243" spans="2:16" s="429" customFormat="1">
      <c r="B243" s="165"/>
      <c r="C243" s="165"/>
      <c r="D243" s="868"/>
      <c r="E243" s="430"/>
      <c r="F243" s="434"/>
      <c r="G243" s="434"/>
      <c r="H243" s="436"/>
      <c r="I243" s="165"/>
      <c r="K243" s="488"/>
      <c r="L243" s="165"/>
      <c r="M243" s="165"/>
      <c r="N243" s="165"/>
      <c r="O243" s="165"/>
      <c r="P243" s="165"/>
    </row>
    <row r="244" spans="2:16" s="429" customFormat="1">
      <c r="B244" s="165"/>
      <c r="C244" s="165"/>
      <c r="D244" s="868"/>
      <c r="E244" s="430"/>
      <c r="F244" s="434"/>
      <c r="G244" s="434"/>
      <c r="H244" s="436"/>
      <c r="I244" s="165"/>
      <c r="K244" s="488"/>
      <c r="L244" s="165"/>
      <c r="M244" s="165"/>
      <c r="N244" s="165"/>
      <c r="O244" s="165"/>
      <c r="P244" s="165"/>
    </row>
    <row r="245" spans="2:16" s="429" customFormat="1">
      <c r="B245" s="165"/>
      <c r="C245" s="165"/>
      <c r="D245" s="868"/>
      <c r="E245" s="430"/>
      <c r="F245" s="434"/>
      <c r="G245" s="434"/>
      <c r="H245" s="436"/>
      <c r="I245" s="165"/>
      <c r="K245" s="488"/>
      <c r="L245" s="165"/>
      <c r="M245" s="165"/>
      <c r="N245" s="165"/>
      <c r="O245" s="165"/>
      <c r="P245" s="165"/>
    </row>
    <row r="246" spans="2:16" s="429" customFormat="1">
      <c r="B246" s="165"/>
      <c r="C246" s="165"/>
      <c r="D246" s="868"/>
      <c r="E246" s="430"/>
      <c r="F246" s="434"/>
      <c r="G246" s="434"/>
      <c r="H246" s="436"/>
      <c r="I246" s="165"/>
      <c r="K246" s="488"/>
      <c r="L246" s="165"/>
      <c r="M246" s="165"/>
      <c r="N246" s="165"/>
      <c r="O246" s="165"/>
      <c r="P246" s="165"/>
    </row>
    <row r="247" spans="2:16" s="429" customFormat="1">
      <c r="B247" s="165"/>
      <c r="C247" s="165"/>
      <c r="D247" s="868"/>
      <c r="E247" s="430"/>
      <c r="F247" s="434"/>
      <c r="G247" s="434"/>
      <c r="H247" s="436"/>
      <c r="I247" s="165"/>
      <c r="K247" s="488"/>
      <c r="L247" s="165"/>
      <c r="M247" s="165"/>
      <c r="N247" s="165"/>
      <c r="O247" s="165"/>
      <c r="P247" s="165"/>
    </row>
    <row r="248" spans="2:16" s="429" customFormat="1">
      <c r="B248" s="165"/>
      <c r="C248" s="165"/>
      <c r="D248" s="868"/>
      <c r="E248" s="430"/>
      <c r="F248" s="434"/>
      <c r="G248" s="434"/>
      <c r="H248" s="436"/>
      <c r="I248" s="165"/>
      <c r="K248" s="488"/>
      <c r="L248" s="165"/>
      <c r="M248" s="165"/>
      <c r="N248" s="165"/>
      <c r="O248" s="165"/>
      <c r="P248" s="165"/>
    </row>
    <row r="249" spans="2:16" s="429" customFormat="1">
      <c r="B249" s="165"/>
      <c r="C249" s="165"/>
      <c r="D249" s="868"/>
      <c r="E249" s="430"/>
      <c r="F249" s="434"/>
      <c r="G249" s="434"/>
      <c r="H249" s="436"/>
      <c r="I249" s="165"/>
      <c r="K249" s="488"/>
      <c r="L249" s="165"/>
      <c r="M249" s="165"/>
      <c r="N249" s="165"/>
      <c r="O249" s="165"/>
      <c r="P249" s="165"/>
    </row>
    <row r="250" spans="2:16" s="429" customFormat="1">
      <c r="B250" s="165"/>
      <c r="C250" s="165"/>
      <c r="D250" s="868"/>
      <c r="E250" s="430"/>
      <c r="F250" s="434"/>
      <c r="G250" s="434"/>
      <c r="H250" s="436"/>
      <c r="I250" s="165"/>
      <c r="K250" s="488"/>
      <c r="L250" s="165"/>
      <c r="M250" s="165"/>
      <c r="N250" s="165"/>
      <c r="O250" s="165"/>
      <c r="P250" s="165"/>
    </row>
    <row r="251" spans="2:16" s="429" customFormat="1">
      <c r="B251" s="165"/>
      <c r="C251" s="165"/>
      <c r="D251" s="868"/>
      <c r="E251" s="430"/>
      <c r="F251" s="434"/>
      <c r="G251" s="434"/>
      <c r="H251" s="436"/>
      <c r="I251" s="165"/>
      <c r="K251" s="488"/>
      <c r="L251" s="165"/>
      <c r="M251" s="165"/>
      <c r="N251" s="165"/>
      <c r="O251" s="165"/>
      <c r="P251" s="165"/>
    </row>
    <row r="252" spans="2:16" s="429" customFormat="1">
      <c r="B252" s="165"/>
      <c r="C252" s="165"/>
      <c r="D252" s="868"/>
      <c r="E252" s="430"/>
      <c r="F252" s="434"/>
      <c r="G252" s="434"/>
      <c r="H252" s="436"/>
      <c r="I252" s="165"/>
      <c r="K252" s="488"/>
      <c r="L252" s="165"/>
      <c r="M252" s="165"/>
      <c r="N252" s="165"/>
      <c r="O252" s="165"/>
      <c r="P252" s="165"/>
    </row>
    <row r="253" spans="2:16" s="429" customFormat="1">
      <c r="B253" s="165"/>
      <c r="C253" s="165"/>
      <c r="D253" s="868"/>
      <c r="E253" s="430"/>
      <c r="F253" s="434"/>
      <c r="G253" s="434"/>
      <c r="H253" s="436"/>
      <c r="I253" s="165"/>
      <c r="K253" s="488"/>
      <c r="L253" s="165"/>
      <c r="M253" s="165"/>
      <c r="N253" s="165"/>
      <c r="O253" s="165"/>
      <c r="P253" s="165"/>
    </row>
    <row r="254" spans="2:16" s="429" customFormat="1">
      <c r="B254" s="165"/>
      <c r="C254" s="165"/>
      <c r="D254" s="868"/>
      <c r="E254" s="430"/>
      <c r="F254" s="434"/>
      <c r="G254" s="434"/>
      <c r="H254" s="436"/>
      <c r="I254" s="165"/>
      <c r="K254" s="488"/>
      <c r="L254" s="165"/>
      <c r="M254" s="165"/>
      <c r="N254" s="165"/>
      <c r="O254" s="165"/>
      <c r="P254" s="165"/>
    </row>
    <row r="255" spans="2:16" s="429" customFormat="1">
      <c r="B255" s="165"/>
      <c r="C255" s="165"/>
      <c r="D255" s="868"/>
      <c r="E255" s="430"/>
      <c r="F255" s="434"/>
      <c r="G255" s="434"/>
      <c r="H255" s="436"/>
      <c r="I255" s="165"/>
      <c r="K255" s="488"/>
      <c r="L255" s="165"/>
      <c r="M255" s="165"/>
      <c r="N255" s="165"/>
      <c r="O255" s="165"/>
      <c r="P255" s="165"/>
    </row>
    <row r="256" spans="2:16" s="429" customFormat="1">
      <c r="B256" s="165"/>
      <c r="C256" s="165"/>
      <c r="D256" s="868"/>
      <c r="E256" s="430"/>
      <c r="F256" s="434"/>
      <c r="G256" s="434"/>
      <c r="H256" s="436"/>
      <c r="I256" s="165"/>
      <c r="K256" s="488"/>
      <c r="L256" s="165"/>
      <c r="M256" s="165"/>
      <c r="N256" s="165"/>
      <c r="O256" s="165"/>
      <c r="P256" s="165"/>
    </row>
    <row r="257" spans="2:16" s="429" customFormat="1">
      <c r="B257" s="165"/>
      <c r="C257" s="165"/>
      <c r="D257" s="868"/>
      <c r="E257" s="430"/>
      <c r="F257" s="434"/>
      <c r="G257" s="434"/>
      <c r="H257" s="436"/>
      <c r="I257" s="165"/>
      <c r="K257" s="488"/>
      <c r="L257" s="165"/>
      <c r="M257" s="165"/>
      <c r="N257" s="165"/>
      <c r="O257" s="165"/>
      <c r="P257" s="165"/>
    </row>
    <row r="258" spans="2:16" s="429" customFormat="1">
      <c r="B258" s="165"/>
      <c r="C258" s="165"/>
      <c r="D258" s="868"/>
      <c r="E258" s="430"/>
      <c r="F258" s="434"/>
      <c r="G258" s="434"/>
      <c r="H258" s="436"/>
      <c r="I258" s="165"/>
      <c r="K258" s="488"/>
      <c r="L258" s="165"/>
      <c r="M258" s="165"/>
      <c r="N258" s="165"/>
      <c r="O258" s="165"/>
      <c r="P258" s="165"/>
    </row>
    <row r="259" spans="2:16" s="429" customFormat="1">
      <c r="B259" s="165"/>
      <c r="C259" s="165"/>
      <c r="D259" s="868"/>
      <c r="E259" s="430"/>
      <c r="F259" s="434"/>
      <c r="G259" s="434"/>
      <c r="H259" s="436"/>
      <c r="I259" s="165"/>
      <c r="K259" s="488"/>
      <c r="L259" s="165"/>
      <c r="M259" s="165"/>
      <c r="N259" s="165"/>
      <c r="O259" s="165"/>
      <c r="P259" s="165"/>
    </row>
    <row r="260" spans="2:16" s="429" customFormat="1">
      <c r="B260" s="165"/>
      <c r="C260" s="165"/>
      <c r="D260" s="868"/>
      <c r="E260" s="430"/>
      <c r="F260" s="434"/>
      <c r="G260" s="434"/>
      <c r="H260" s="436"/>
      <c r="I260" s="165"/>
      <c r="K260" s="488"/>
      <c r="L260" s="165"/>
      <c r="M260" s="165"/>
      <c r="N260" s="165"/>
      <c r="O260" s="165"/>
      <c r="P260" s="165"/>
    </row>
    <row r="261" spans="2:16" s="429" customFormat="1">
      <c r="B261" s="165"/>
      <c r="C261" s="165"/>
      <c r="D261" s="868"/>
      <c r="E261" s="430"/>
      <c r="F261" s="434"/>
      <c r="G261" s="434"/>
      <c r="H261" s="436"/>
      <c r="I261" s="165"/>
      <c r="K261" s="488"/>
      <c r="L261" s="165"/>
      <c r="M261" s="165"/>
      <c r="N261" s="165"/>
      <c r="O261" s="165"/>
      <c r="P261" s="165"/>
    </row>
    <row r="262" spans="2:16" s="429" customFormat="1">
      <c r="B262" s="165"/>
      <c r="C262" s="165"/>
      <c r="D262" s="868"/>
      <c r="E262" s="430"/>
      <c r="F262" s="434"/>
      <c r="G262" s="434"/>
      <c r="H262" s="436"/>
      <c r="I262" s="165"/>
      <c r="K262" s="488"/>
      <c r="L262" s="165"/>
      <c r="M262" s="165"/>
      <c r="N262" s="165"/>
      <c r="O262" s="165"/>
      <c r="P262" s="165"/>
    </row>
    <row r="263" spans="2:16" s="429" customFormat="1">
      <c r="B263" s="165"/>
      <c r="C263" s="165"/>
      <c r="D263" s="868"/>
      <c r="E263" s="430"/>
      <c r="F263" s="434"/>
      <c r="G263" s="434"/>
      <c r="H263" s="436"/>
      <c r="I263" s="165"/>
      <c r="K263" s="488"/>
      <c r="L263" s="165"/>
      <c r="M263" s="165"/>
      <c r="N263" s="165"/>
      <c r="O263" s="165"/>
      <c r="P263" s="165"/>
    </row>
    <row r="264" spans="2:16" s="429" customFormat="1">
      <c r="B264" s="165"/>
      <c r="C264" s="165"/>
      <c r="D264" s="868"/>
      <c r="E264" s="430"/>
      <c r="F264" s="434"/>
      <c r="G264" s="434"/>
      <c r="H264" s="436"/>
      <c r="I264" s="165"/>
      <c r="K264" s="488"/>
      <c r="L264" s="165"/>
      <c r="M264" s="165"/>
      <c r="N264" s="165"/>
      <c r="O264" s="165"/>
      <c r="P264" s="165"/>
    </row>
    <row r="265" spans="2:16" s="429" customFormat="1">
      <c r="B265" s="165"/>
      <c r="C265" s="165"/>
      <c r="D265" s="868"/>
      <c r="E265" s="430"/>
      <c r="F265" s="434"/>
      <c r="G265" s="434"/>
      <c r="H265" s="436"/>
      <c r="I265" s="165"/>
      <c r="K265" s="488"/>
      <c r="L265" s="165"/>
      <c r="M265" s="165"/>
      <c r="N265" s="165"/>
      <c r="O265" s="165"/>
      <c r="P265" s="165"/>
    </row>
    <row r="266" spans="2:16" s="429" customFormat="1">
      <c r="B266" s="165"/>
      <c r="C266" s="165"/>
      <c r="D266" s="868"/>
      <c r="E266" s="430"/>
      <c r="F266" s="434"/>
      <c r="G266" s="434"/>
      <c r="H266" s="436"/>
      <c r="I266" s="165"/>
      <c r="K266" s="488"/>
      <c r="L266" s="165"/>
      <c r="M266" s="165"/>
      <c r="N266" s="165"/>
      <c r="O266" s="165"/>
      <c r="P266" s="165"/>
    </row>
    <row r="267" spans="2:16" s="429" customFormat="1">
      <c r="B267" s="165"/>
      <c r="C267" s="165"/>
      <c r="D267" s="868"/>
      <c r="E267" s="430"/>
      <c r="F267" s="434"/>
      <c r="G267" s="434"/>
      <c r="H267" s="436"/>
      <c r="I267" s="165"/>
      <c r="K267" s="488"/>
      <c r="L267" s="165"/>
      <c r="M267" s="165"/>
      <c r="N267" s="165"/>
      <c r="O267" s="165"/>
      <c r="P267" s="165"/>
    </row>
    <row r="268" spans="2:16" s="429" customFormat="1">
      <c r="B268" s="165"/>
      <c r="C268" s="165"/>
      <c r="D268" s="868"/>
      <c r="E268" s="430"/>
      <c r="F268" s="434"/>
      <c r="G268" s="434"/>
      <c r="H268" s="436"/>
      <c r="I268" s="165"/>
      <c r="K268" s="488"/>
      <c r="L268" s="165"/>
      <c r="M268" s="165"/>
      <c r="N268" s="165"/>
      <c r="O268" s="165"/>
      <c r="P268" s="165"/>
    </row>
    <row r="269" spans="2:16" s="429" customFormat="1">
      <c r="B269" s="165"/>
      <c r="C269" s="165"/>
      <c r="D269" s="868"/>
      <c r="E269" s="430"/>
      <c r="F269" s="434"/>
      <c r="G269" s="434"/>
      <c r="H269" s="436"/>
      <c r="I269" s="165"/>
      <c r="K269" s="488"/>
      <c r="L269" s="165"/>
      <c r="M269" s="165"/>
      <c r="N269" s="165"/>
      <c r="O269" s="165"/>
      <c r="P269" s="165"/>
    </row>
    <row r="270" spans="2:16" s="429" customFormat="1">
      <c r="B270" s="165"/>
      <c r="C270" s="165"/>
      <c r="D270" s="868"/>
      <c r="E270" s="430"/>
      <c r="F270" s="434"/>
      <c r="G270" s="434"/>
      <c r="H270" s="436"/>
      <c r="I270" s="165"/>
      <c r="K270" s="488"/>
      <c r="L270" s="165"/>
      <c r="M270" s="165"/>
      <c r="N270" s="165"/>
      <c r="O270" s="165"/>
      <c r="P270" s="165"/>
    </row>
    <row r="271" spans="2:16" s="429" customFormat="1">
      <c r="B271" s="165"/>
      <c r="C271" s="165"/>
      <c r="D271" s="868"/>
      <c r="E271" s="430"/>
      <c r="F271" s="434"/>
      <c r="G271" s="434"/>
      <c r="H271" s="436"/>
      <c r="I271" s="165"/>
      <c r="K271" s="488"/>
      <c r="L271" s="165"/>
      <c r="M271" s="165"/>
      <c r="N271" s="165"/>
      <c r="O271" s="165"/>
      <c r="P271" s="165"/>
    </row>
    <row r="272" spans="2:16" s="429" customFormat="1">
      <c r="B272" s="165"/>
      <c r="C272" s="165"/>
      <c r="D272" s="868"/>
      <c r="E272" s="430"/>
      <c r="F272" s="434"/>
      <c r="G272" s="434"/>
      <c r="H272" s="436"/>
      <c r="I272" s="165"/>
      <c r="K272" s="488"/>
      <c r="L272" s="165"/>
      <c r="M272" s="165"/>
      <c r="N272" s="165"/>
      <c r="O272" s="165"/>
      <c r="P272" s="165"/>
    </row>
    <row r="273" spans="2:16" s="429" customFormat="1">
      <c r="B273" s="165"/>
      <c r="C273" s="165"/>
      <c r="D273" s="868"/>
      <c r="E273" s="430"/>
      <c r="F273" s="434"/>
      <c r="G273" s="434"/>
      <c r="H273" s="436"/>
      <c r="I273" s="165"/>
      <c r="K273" s="488"/>
      <c r="L273" s="165"/>
      <c r="M273" s="165"/>
      <c r="N273" s="165"/>
      <c r="O273" s="165"/>
      <c r="P273" s="165"/>
    </row>
    <row r="274" spans="2:16" s="429" customFormat="1">
      <c r="B274" s="165"/>
      <c r="C274" s="165"/>
      <c r="D274" s="868"/>
      <c r="E274" s="430"/>
      <c r="F274" s="434"/>
      <c r="G274" s="434"/>
      <c r="H274" s="436"/>
      <c r="I274" s="165"/>
      <c r="K274" s="488"/>
      <c r="L274" s="165"/>
      <c r="M274" s="165"/>
      <c r="N274" s="165"/>
      <c r="O274" s="165"/>
      <c r="P274" s="165"/>
    </row>
    <row r="275" spans="2:16" s="429" customFormat="1">
      <c r="B275" s="165"/>
      <c r="C275" s="165"/>
      <c r="D275" s="868"/>
      <c r="E275" s="430"/>
      <c r="F275" s="434"/>
      <c r="G275" s="434"/>
      <c r="H275" s="436"/>
      <c r="I275" s="165"/>
      <c r="K275" s="488"/>
      <c r="L275" s="165"/>
      <c r="M275" s="165"/>
      <c r="N275" s="165"/>
      <c r="O275" s="165"/>
      <c r="P275" s="165"/>
    </row>
    <row r="276" spans="2:16" s="429" customFormat="1">
      <c r="B276" s="165"/>
      <c r="C276" s="165"/>
      <c r="D276" s="868"/>
      <c r="E276" s="430"/>
      <c r="F276" s="434"/>
      <c r="G276" s="434"/>
      <c r="H276" s="436"/>
      <c r="I276" s="165"/>
      <c r="K276" s="488"/>
      <c r="L276" s="165"/>
      <c r="M276" s="165"/>
      <c r="N276" s="165"/>
      <c r="O276" s="165"/>
      <c r="P276" s="165"/>
    </row>
    <row r="277" spans="2:16" s="429" customFormat="1">
      <c r="B277" s="165"/>
      <c r="C277" s="165"/>
      <c r="D277" s="868"/>
      <c r="E277" s="430"/>
      <c r="F277" s="434"/>
      <c r="G277" s="434"/>
      <c r="H277" s="436"/>
      <c r="I277" s="165"/>
      <c r="K277" s="488"/>
      <c r="L277" s="165"/>
      <c r="M277" s="165"/>
      <c r="N277" s="165"/>
      <c r="O277" s="165"/>
      <c r="P277" s="165"/>
    </row>
    <row r="278" spans="2:16" s="429" customFormat="1">
      <c r="B278" s="165"/>
      <c r="C278" s="165"/>
      <c r="D278" s="868"/>
      <c r="E278" s="430"/>
      <c r="F278" s="434"/>
      <c r="G278" s="434"/>
      <c r="H278" s="436"/>
      <c r="I278" s="165"/>
      <c r="K278" s="488"/>
      <c r="L278" s="165"/>
      <c r="M278" s="165"/>
      <c r="N278" s="165"/>
      <c r="O278" s="165"/>
      <c r="P278" s="165"/>
    </row>
    <row r="279" spans="2:16" s="429" customFormat="1">
      <c r="B279" s="165"/>
      <c r="C279" s="165"/>
      <c r="D279" s="868"/>
      <c r="E279" s="430"/>
      <c r="F279" s="434"/>
      <c r="G279" s="434"/>
      <c r="H279" s="436"/>
      <c r="I279" s="165"/>
      <c r="K279" s="488"/>
      <c r="L279" s="165"/>
      <c r="M279" s="165"/>
      <c r="N279" s="165"/>
      <c r="O279" s="165"/>
      <c r="P279" s="165"/>
    </row>
    <row r="280" spans="2:16" s="429" customFormat="1">
      <c r="B280" s="165"/>
      <c r="C280" s="165"/>
      <c r="D280" s="868"/>
      <c r="E280" s="430"/>
      <c r="F280" s="434"/>
      <c r="G280" s="434"/>
      <c r="H280" s="436"/>
      <c r="I280" s="165"/>
      <c r="K280" s="488"/>
      <c r="L280" s="165"/>
      <c r="M280" s="165"/>
      <c r="N280" s="165"/>
      <c r="O280" s="165"/>
      <c r="P280" s="165"/>
    </row>
    <row r="281" spans="2:16" s="429" customFormat="1">
      <c r="B281" s="165"/>
      <c r="C281" s="165"/>
      <c r="D281" s="868"/>
      <c r="E281" s="430"/>
      <c r="F281" s="434"/>
      <c r="G281" s="434"/>
      <c r="H281" s="436"/>
      <c r="I281" s="165"/>
      <c r="K281" s="488"/>
      <c r="L281" s="165"/>
      <c r="M281" s="165"/>
      <c r="N281" s="165"/>
      <c r="O281" s="165"/>
      <c r="P281" s="165"/>
    </row>
    <row r="282" spans="2:16" s="429" customFormat="1">
      <c r="B282" s="165"/>
      <c r="C282" s="165"/>
      <c r="D282" s="868"/>
      <c r="E282" s="430"/>
      <c r="F282" s="434"/>
      <c r="G282" s="434"/>
      <c r="H282" s="436"/>
      <c r="I282" s="165"/>
      <c r="K282" s="488"/>
      <c r="L282" s="165"/>
      <c r="M282" s="165"/>
      <c r="N282" s="165"/>
      <c r="O282" s="165"/>
      <c r="P282" s="165"/>
    </row>
    <row r="283" spans="2:16" s="429" customFormat="1">
      <c r="B283" s="165"/>
      <c r="C283" s="165"/>
      <c r="D283" s="868"/>
      <c r="E283" s="430"/>
      <c r="F283" s="434"/>
      <c r="G283" s="434"/>
      <c r="H283" s="436"/>
      <c r="I283" s="165"/>
      <c r="K283" s="488"/>
      <c r="L283" s="165"/>
      <c r="M283" s="165"/>
      <c r="N283" s="165"/>
      <c r="O283" s="165"/>
      <c r="P283" s="165"/>
    </row>
    <row r="284" spans="2:16" s="429" customFormat="1">
      <c r="B284" s="165"/>
      <c r="C284" s="165"/>
      <c r="D284" s="868"/>
      <c r="E284" s="430"/>
      <c r="F284" s="434"/>
      <c r="G284" s="434"/>
      <c r="H284" s="436"/>
      <c r="I284" s="165"/>
      <c r="K284" s="488"/>
      <c r="L284" s="165"/>
      <c r="M284" s="165"/>
      <c r="N284" s="165"/>
      <c r="O284" s="165"/>
      <c r="P284" s="165"/>
    </row>
    <row r="285" spans="2:16" s="429" customFormat="1">
      <c r="B285" s="165"/>
      <c r="C285" s="165"/>
      <c r="D285" s="868"/>
      <c r="E285" s="430"/>
      <c r="F285" s="434"/>
      <c r="G285" s="434"/>
      <c r="H285" s="436"/>
      <c r="I285" s="165"/>
      <c r="K285" s="488"/>
      <c r="L285" s="165"/>
      <c r="M285" s="165"/>
      <c r="N285" s="165"/>
      <c r="O285" s="165"/>
      <c r="P285" s="165"/>
    </row>
    <row r="286" spans="2:16" s="429" customFormat="1">
      <c r="B286" s="165"/>
      <c r="C286" s="165"/>
      <c r="D286" s="868"/>
      <c r="E286" s="430"/>
      <c r="F286" s="434"/>
      <c r="G286" s="434"/>
      <c r="H286" s="436"/>
      <c r="I286" s="165"/>
      <c r="K286" s="488"/>
      <c r="L286" s="165"/>
      <c r="M286" s="165"/>
      <c r="N286" s="165"/>
      <c r="O286" s="165"/>
      <c r="P286" s="165"/>
    </row>
    <row r="287" spans="2:16" s="429" customFormat="1">
      <c r="B287" s="165"/>
      <c r="C287" s="165"/>
      <c r="D287" s="868"/>
      <c r="E287" s="430"/>
      <c r="F287" s="434"/>
      <c r="G287" s="434"/>
      <c r="H287" s="436"/>
      <c r="I287" s="165"/>
      <c r="K287" s="488"/>
      <c r="L287" s="165"/>
      <c r="M287" s="165"/>
      <c r="N287" s="165"/>
      <c r="O287" s="165"/>
      <c r="P287" s="165"/>
    </row>
    <row r="288" spans="2:16" s="429" customFormat="1">
      <c r="B288" s="165"/>
      <c r="C288" s="165"/>
      <c r="D288" s="868"/>
      <c r="E288" s="430"/>
      <c r="F288" s="434"/>
      <c r="G288" s="434"/>
      <c r="H288" s="436"/>
      <c r="I288" s="165"/>
      <c r="K288" s="488"/>
      <c r="L288" s="165"/>
      <c r="M288" s="165"/>
      <c r="N288" s="165"/>
      <c r="O288" s="165"/>
      <c r="P288" s="165"/>
    </row>
    <row r="289" spans="2:16" s="429" customFormat="1">
      <c r="B289" s="165"/>
      <c r="C289" s="165"/>
      <c r="D289" s="868"/>
      <c r="E289" s="430"/>
      <c r="F289" s="434"/>
      <c r="G289" s="434"/>
      <c r="H289" s="436"/>
      <c r="I289" s="165"/>
      <c r="K289" s="488"/>
      <c r="L289" s="165"/>
      <c r="M289" s="165"/>
      <c r="N289" s="165"/>
      <c r="O289" s="165"/>
      <c r="P289" s="165"/>
    </row>
    <row r="290" spans="2:16" s="429" customFormat="1">
      <c r="B290" s="165"/>
      <c r="C290" s="165"/>
      <c r="D290" s="868"/>
      <c r="E290" s="430"/>
      <c r="F290" s="434"/>
      <c r="G290" s="434"/>
      <c r="H290" s="436"/>
      <c r="I290" s="165"/>
      <c r="K290" s="488"/>
      <c r="L290" s="165"/>
      <c r="M290" s="165"/>
      <c r="N290" s="165"/>
      <c r="O290" s="165"/>
      <c r="P290" s="165"/>
    </row>
    <row r="291" spans="2:16" s="429" customFormat="1">
      <c r="B291" s="165"/>
      <c r="C291" s="165"/>
      <c r="D291" s="868"/>
      <c r="E291" s="430"/>
      <c r="F291" s="434"/>
      <c r="G291" s="434"/>
      <c r="H291" s="436"/>
      <c r="I291" s="165"/>
      <c r="K291" s="488"/>
      <c r="L291" s="165"/>
      <c r="M291" s="165"/>
      <c r="N291" s="165"/>
      <c r="O291" s="165"/>
      <c r="P291" s="165"/>
    </row>
    <row r="292" spans="2:16" s="429" customFormat="1">
      <c r="B292" s="165"/>
      <c r="C292" s="165"/>
      <c r="D292" s="868"/>
      <c r="E292" s="430"/>
      <c r="F292" s="434"/>
      <c r="G292" s="434"/>
      <c r="H292" s="436"/>
      <c r="I292" s="165"/>
      <c r="K292" s="488"/>
      <c r="L292" s="165"/>
      <c r="M292" s="165"/>
      <c r="N292" s="165"/>
      <c r="O292" s="165"/>
      <c r="P292" s="165"/>
    </row>
    <row r="293" spans="2:16" s="429" customFormat="1">
      <c r="B293" s="165"/>
      <c r="C293" s="165"/>
      <c r="D293" s="868"/>
      <c r="E293" s="430"/>
      <c r="F293" s="434"/>
      <c r="G293" s="434"/>
      <c r="H293" s="436"/>
      <c r="I293" s="165"/>
      <c r="K293" s="488"/>
      <c r="L293" s="165"/>
      <c r="M293" s="165"/>
      <c r="N293" s="165"/>
      <c r="O293" s="165"/>
      <c r="P293" s="165"/>
    </row>
    <row r="294" spans="2:16" s="429" customFormat="1">
      <c r="B294" s="165"/>
      <c r="C294" s="165"/>
      <c r="D294" s="868"/>
      <c r="E294" s="430"/>
      <c r="F294" s="434"/>
      <c r="G294" s="434"/>
      <c r="H294" s="436"/>
      <c r="I294" s="165"/>
      <c r="K294" s="488"/>
      <c r="L294" s="165"/>
      <c r="M294" s="165"/>
      <c r="N294" s="165"/>
      <c r="O294" s="165"/>
      <c r="P294" s="165"/>
    </row>
    <row r="295" spans="2:16" s="429" customFormat="1">
      <c r="B295" s="165"/>
      <c r="C295" s="165"/>
      <c r="D295" s="868"/>
      <c r="E295" s="430"/>
      <c r="F295" s="434"/>
      <c r="G295" s="434"/>
      <c r="H295" s="436"/>
      <c r="I295" s="165"/>
      <c r="K295" s="488"/>
      <c r="L295" s="165"/>
      <c r="M295" s="165"/>
      <c r="N295" s="165"/>
      <c r="O295" s="165"/>
      <c r="P295" s="165"/>
    </row>
    <row r="296" spans="2:16" s="429" customFormat="1">
      <c r="B296" s="165"/>
      <c r="C296" s="165"/>
      <c r="D296" s="868"/>
      <c r="E296" s="430"/>
      <c r="F296" s="434"/>
      <c r="G296" s="434"/>
      <c r="H296" s="436"/>
      <c r="I296" s="165"/>
      <c r="K296" s="488"/>
      <c r="L296" s="165"/>
      <c r="M296" s="165"/>
      <c r="N296" s="165"/>
      <c r="O296" s="165"/>
      <c r="P296" s="165"/>
    </row>
    <row r="297" spans="2:16" s="429" customFormat="1">
      <c r="B297" s="165"/>
      <c r="C297" s="165"/>
      <c r="D297" s="868"/>
      <c r="E297" s="430"/>
      <c r="F297" s="434"/>
      <c r="G297" s="434"/>
      <c r="H297" s="436"/>
      <c r="I297" s="165"/>
      <c r="K297" s="488"/>
      <c r="L297" s="165"/>
      <c r="M297" s="165"/>
      <c r="N297" s="165"/>
      <c r="O297" s="165"/>
      <c r="P297" s="165"/>
    </row>
    <row r="298" spans="2:16" s="429" customFormat="1">
      <c r="B298" s="165"/>
      <c r="C298" s="165"/>
      <c r="D298" s="868"/>
      <c r="E298" s="430"/>
      <c r="F298" s="434"/>
      <c r="G298" s="434"/>
      <c r="H298" s="436"/>
      <c r="I298" s="165"/>
      <c r="K298" s="488"/>
      <c r="L298" s="165"/>
      <c r="M298" s="165"/>
      <c r="N298" s="165"/>
      <c r="O298" s="165"/>
      <c r="P298" s="165"/>
    </row>
    <row r="299" spans="2:16" s="429" customFormat="1">
      <c r="B299" s="165"/>
      <c r="C299" s="165"/>
      <c r="D299" s="868"/>
      <c r="E299" s="430"/>
      <c r="F299" s="434"/>
      <c r="G299" s="434"/>
      <c r="H299" s="436"/>
      <c r="I299" s="165"/>
      <c r="K299" s="488"/>
      <c r="L299" s="165"/>
      <c r="M299" s="165"/>
      <c r="N299" s="165"/>
      <c r="O299" s="165"/>
      <c r="P299" s="165"/>
    </row>
    <row r="300" spans="2:16" s="429" customFormat="1">
      <c r="B300" s="165"/>
      <c r="C300" s="165"/>
      <c r="D300" s="868"/>
      <c r="E300" s="430"/>
      <c r="F300" s="434"/>
      <c r="G300" s="434"/>
      <c r="H300" s="436"/>
      <c r="I300" s="165"/>
      <c r="K300" s="488"/>
      <c r="L300" s="165"/>
      <c r="M300" s="165"/>
      <c r="N300" s="165"/>
      <c r="O300" s="165"/>
      <c r="P300" s="165"/>
    </row>
    <row r="301" spans="2:16" s="429" customFormat="1">
      <c r="B301" s="165"/>
      <c r="C301" s="165"/>
      <c r="D301" s="868"/>
      <c r="E301" s="430"/>
      <c r="F301" s="434"/>
      <c r="G301" s="434"/>
      <c r="H301" s="436"/>
      <c r="I301" s="165"/>
      <c r="K301" s="488"/>
      <c r="L301" s="165"/>
      <c r="M301" s="165"/>
      <c r="N301" s="165"/>
      <c r="O301" s="165"/>
      <c r="P301" s="165"/>
    </row>
    <row r="302" spans="2:16" s="429" customFormat="1">
      <c r="B302" s="165"/>
      <c r="C302" s="165"/>
      <c r="D302" s="868"/>
      <c r="E302" s="430"/>
      <c r="F302" s="434"/>
      <c r="G302" s="434"/>
      <c r="H302" s="436"/>
      <c r="I302" s="165"/>
      <c r="K302" s="488"/>
      <c r="L302" s="165"/>
      <c r="M302" s="165"/>
      <c r="N302" s="165"/>
      <c r="O302" s="165"/>
      <c r="P302" s="165"/>
    </row>
    <row r="303" spans="2:16" s="429" customFormat="1">
      <c r="B303" s="165"/>
      <c r="C303" s="165"/>
      <c r="D303" s="868"/>
      <c r="E303" s="430"/>
      <c r="F303" s="434"/>
      <c r="G303" s="434"/>
      <c r="H303" s="436"/>
      <c r="I303" s="165"/>
      <c r="K303" s="488"/>
      <c r="L303" s="165"/>
      <c r="M303" s="165"/>
      <c r="N303" s="165"/>
      <c r="O303" s="165"/>
      <c r="P303" s="165"/>
    </row>
    <row r="304" spans="2:16" s="429" customFormat="1">
      <c r="B304" s="165"/>
      <c r="C304" s="165"/>
      <c r="D304" s="868"/>
      <c r="E304" s="430"/>
      <c r="F304" s="434"/>
      <c r="G304" s="434"/>
      <c r="H304" s="436"/>
      <c r="I304" s="165"/>
      <c r="K304" s="488"/>
      <c r="L304" s="165"/>
      <c r="M304" s="165"/>
      <c r="N304" s="165"/>
      <c r="O304" s="165"/>
      <c r="P304" s="165"/>
    </row>
    <row r="305" spans="2:16" s="429" customFormat="1">
      <c r="B305" s="165"/>
      <c r="C305" s="165"/>
      <c r="D305" s="868"/>
      <c r="E305" s="430"/>
      <c r="F305" s="434"/>
      <c r="G305" s="434"/>
      <c r="H305" s="436"/>
      <c r="I305" s="165"/>
      <c r="K305" s="488"/>
      <c r="L305" s="165"/>
      <c r="M305" s="165"/>
      <c r="N305" s="165"/>
      <c r="O305" s="165"/>
      <c r="P305" s="165"/>
    </row>
    <row r="306" spans="2:16" s="429" customFormat="1">
      <c r="B306" s="165"/>
      <c r="C306" s="165"/>
      <c r="D306" s="868"/>
      <c r="E306" s="430"/>
      <c r="F306" s="434"/>
      <c r="G306" s="434"/>
      <c r="H306" s="436"/>
      <c r="I306" s="165"/>
      <c r="K306" s="488"/>
      <c r="L306" s="165"/>
      <c r="M306" s="165"/>
      <c r="N306" s="165"/>
      <c r="O306" s="165"/>
      <c r="P306" s="165"/>
    </row>
    <row r="307" spans="2:16" s="429" customFormat="1">
      <c r="B307" s="165"/>
      <c r="C307" s="165"/>
      <c r="D307" s="868"/>
      <c r="E307" s="430"/>
      <c r="F307" s="434"/>
      <c r="G307" s="434"/>
      <c r="H307" s="436"/>
      <c r="I307" s="165"/>
      <c r="K307" s="488"/>
      <c r="L307" s="165"/>
      <c r="M307" s="165"/>
      <c r="N307" s="165"/>
      <c r="O307" s="165"/>
      <c r="P307" s="165"/>
    </row>
    <row r="308" spans="2:16" s="429" customFormat="1">
      <c r="B308" s="165"/>
      <c r="C308" s="165"/>
      <c r="D308" s="868"/>
      <c r="E308" s="430"/>
      <c r="F308" s="434"/>
      <c r="G308" s="434"/>
      <c r="H308" s="436"/>
      <c r="I308" s="165"/>
      <c r="K308" s="488"/>
      <c r="L308" s="165"/>
      <c r="M308" s="165"/>
      <c r="N308" s="165"/>
      <c r="O308" s="165"/>
      <c r="P308" s="165"/>
    </row>
    <row r="309" spans="2:16" s="429" customFormat="1">
      <c r="B309" s="165"/>
      <c r="C309" s="165"/>
      <c r="D309" s="868"/>
      <c r="E309" s="430"/>
      <c r="F309" s="434"/>
      <c r="G309" s="434"/>
      <c r="H309" s="436"/>
      <c r="I309" s="165"/>
      <c r="K309" s="488"/>
      <c r="L309" s="165"/>
      <c r="M309" s="165"/>
      <c r="N309" s="165"/>
      <c r="O309" s="165"/>
      <c r="P309" s="165"/>
    </row>
    <row r="310" spans="2:16" s="429" customFormat="1">
      <c r="B310" s="165"/>
      <c r="C310" s="165"/>
      <c r="D310" s="868"/>
      <c r="E310" s="430"/>
      <c r="F310" s="434"/>
      <c r="G310" s="434"/>
      <c r="H310" s="436"/>
      <c r="I310" s="165"/>
      <c r="K310" s="488"/>
      <c r="L310" s="165"/>
      <c r="M310" s="165"/>
      <c r="N310" s="165"/>
      <c r="O310" s="165"/>
      <c r="P310" s="165"/>
    </row>
    <row r="311" spans="2:16" s="429" customFormat="1">
      <c r="B311" s="165"/>
      <c r="C311" s="165"/>
      <c r="D311" s="868"/>
      <c r="E311" s="430"/>
      <c r="F311" s="434"/>
      <c r="G311" s="434"/>
      <c r="H311" s="436"/>
      <c r="I311" s="165"/>
      <c r="K311" s="488"/>
      <c r="L311" s="165"/>
      <c r="M311" s="165"/>
      <c r="N311" s="165"/>
      <c r="O311" s="165"/>
      <c r="P311" s="165"/>
    </row>
    <row r="312" spans="2:16" s="429" customFormat="1">
      <c r="B312" s="165"/>
      <c r="C312" s="165"/>
      <c r="D312" s="868"/>
      <c r="E312" s="430"/>
      <c r="F312" s="434"/>
      <c r="G312" s="434"/>
      <c r="H312" s="436"/>
      <c r="I312" s="165"/>
      <c r="K312" s="488"/>
      <c r="L312" s="165"/>
      <c r="M312" s="165"/>
      <c r="N312" s="165"/>
      <c r="O312" s="165"/>
      <c r="P312" s="165"/>
    </row>
    <row r="313" spans="2:16" s="429" customFormat="1">
      <c r="B313" s="165"/>
      <c r="C313" s="165"/>
      <c r="D313" s="868"/>
      <c r="E313" s="430"/>
      <c r="F313" s="434"/>
      <c r="G313" s="434"/>
      <c r="H313" s="436"/>
      <c r="I313" s="165"/>
      <c r="K313" s="488"/>
      <c r="L313" s="165"/>
      <c r="M313" s="165"/>
      <c r="N313" s="165"/>
      <c r="O313" s="165"/>
      <c r="P313" s="165"/>
    </row>
    <row r="314" spans="2:16" s="429" customFormat="1">
      <c r="B314" s="165"/>
      <c r="C314" s="165"/>
      <c r="D314" s="868"/>
      <c r="E314" s="430"/>
      <c r="F314" s="434"/>
      <c r="G314" s="434"/>
      <c r="H314" s="436"/>
      <c r="I314" s="165"/>
      <c r="K314" s="488"/>
      <c r="L314" s="165"/>
      <c r="M314" s="165"/>
      <c r="N314" s="165"/>
      <c r="O314" s="165"/>
      <c r="P314" s="165"/>
    </row>
    <row r="315" spans="2:16" s="429" customFormat="1">
      <c r="B315" s="165"/>
      <c r="C315" s="165"/>
      <c r="D315" s="868"/>
      <c r="E315" s="430"/>
      <c r="F315" s="434"/>
      <c r="G315" s="434"/>
      <c r="H315" s="436"/>
      <c r="I315" s="165"/>
      <c r="K315" s="488"/>
      <c r="L315" s="165"/>
      <c r="M315" s="165"/>
      <c r="N315" s="165"/>
      <c r="O315" s="165"/>
      <c r="P315" s="165"/>
    </row>
    <row r="316" spans="2:16" s="429" customFormat="1">
      <c r="B316" s="165"/>
      <c r="C316" s="165"/>
      <c r="D316" s="868"/>
      <c r="E316" s="430"/>
      <c r="F316" s="434"/>
      <c r="G316" s="434"/>
      <c r="H316" s="436"/>
      <c r="I316" s="165"/>
      <c r="K316" s="488"/>
      <c r="L316" s="165"/>
      <c r="M316" s="165"/>
      <c r="N316" s="165"/>
      <c r="O316" s="165"/>
      <c r="P316" s="165"/>
    </row>
    <row r="317" spans="2:16" s="429" customFormat="1">
      <c r="B317" s="165"/>
      <c r="C317" s="165"/>
      <c r="D317" s="868"/>
      <c r="E317" s="430"/>
      <c r="F317" s="434"/>
      <c r="G317" s="434"/>
      <c r="H317" s="436"/>
      <c r="I317" s="165"/>
      <c r="K317" s="488"/>
      <c r="L317" s="165"/>
      <c r="M317" s="165"/>
      <c r="N317" s="165"/>
      <c r="O317" s="165"/>
      <c r="P317" s="165"/>
    </row>
    <row r="318" spans="2:16" s="429" customFormat="1">
      <c r="B318" s="165"/>
      <c r="C318" s="165"/>
      <c r="D318" s="868"/>
      <c r="E318" s="430"/>
      <c r="F318" s="434"/>
      <c r="G318" s="434"/>
      <c r="H318" s="436"/>
      <c r="I318" s="165"/>
      <c r="K318" s="488"/>
      <c r="L318" s="165"/>
      <c r="M318" s="165"/>
      <c r="N318" s="165"/>
      <c r="O318" s="165"/>
      <c r="P318" s="165"/>
    </row>
    <row r="319" spans="2:16" s="429" customFormat="1">
      <c r="B319" s="165"/>
      <c r="C319" s="165"/>
      <c r="D319" s="868"/>
      <c r="E319" s="430"/>
      <c r="F319" s="434"/>
      <c r="G319" s="434"/>
      <c r="H319" s="436"/>
      <c r="I319" s="165"/>
      <c r="K319" s="488"/>
      <c r="L319" s="165"/>
      <c r="M319" s="165"/>
      <c r="N319" s="165"/>
      <c r="O319" s="165"/>
      <c r="P319" s="165"/>
    </row>
    <row r="320" spans="2:16" s="429" customFormat="1">
      <c r="B320" s="165"/>
      <c r="C320" s="165"/>
      <c r="D320" s="868"/>
      <c r="E320" s="430"/>
      <c r="F320" s="434"/>
      <c r="G320" s="434"/>
      <c r="H320" s="436"/>
      <c r="I320" s="165"/>
      <c r="K320" s="488"/>
      <c r="L320" s="165"/>
      <c r="M320" s="165"/>
      <c r="N320" s="165"/>
      <c r="O320" s="165"/>
      <c r="P320" s="165"/>
    </row>
    <row r="321" spans="2:16" s="429" customFormat="1">
      <c r="B321" s="165"/>
      <c r="C321" s="165"/>
      <c r="D321" s="868"/>
      <c r="E321" s="430"/>
      <c r="F321" s="434"/>
      <c r="G321" s="434"/>
      <c r="H321" s="436"/>
      <c r="I321" s="165"/>
      <c r="K321" s="488"/>
      <c r="L321" s="165"/>
      <c r="M321" s="165"/>
      <c r="N321" s="165"/>
      <c r="O321" s="165"/>
      <c r="P321" s="165"/>
    </row>
    <row r="322" spans="2:16" s="429" customFormat="1">
      <c r="B322" s="165"/>
      <c r="C322" s="165"/>
      <c r="D322" s="868"/>
      <c r="E322" s="430"/>
      <c r="F322" s="434"/>
      <c r="G322" s="434"/>
      <c r="H322" s="436"/>
      <c r="I322" s="165"/>
      <c r="K322" s="488"/>
      <c r="L322" s="165"/>
      <c r="M322" s="165"/>
      <c r="N322" s="165"/>
      <c r="O322" s="165"/>
      <c r="P322" s="165"/>
    </row>
    <row r="323" spans="2:16" s="429" customFormat="1">
      <c r="B323" s="165"/>
      <c r="C323" s="165"/>
      <c r="D323" s="868"/>
      <c r="E323" s="430"/>
      <c r="F323" s="434"/>
      <c r="G323" s="434"/>
      <c r="H323" s="436"/>
      <c r="I323" s="165"/>
      <c r="K323" s="488"/>
      <c r="L323" s="165"/>
      <c r="M323" s="165"/>
      <c r="N323" s="165"/>
      <c r="O323" s="165"/>
      <c r="P323" s="165"/>
    </row>
    <row r="324" spans="2:16" s="429" customFormat="1">
      <c r="B324" s="165"/>
      <c r="C324" s="165"/>
      <c r="D324" s="868"/>
      <c r="E324" s="430"/>
      <c r="F324" s="434"/>
      <c r="G324" s="434"/>
      <c r="H324" s="436"/>
      <c r="I324" s="165"/>
      <c r="K324" s="488"/>
      <c r="L324" s="165"/>
      <c r="M324" s="165"/>
      <c r="N324" s="165"/>
      <c r="O324" s="165"/>
      <c r="P324" s="165"/>
    </row>
    <row r="325" spans="2:16" s="429" customFormat="1">
      <c r="B325" s="165"/>
      <c r="C325" s="165"/>
      <c r="D325" s="868"/>
      <c r="E325" s="430"/>
      <c r="F325" s="434"/>
      <c r="G325" s="434"/>
      <c r="H325" s="436"/>
      <c r="I325" s="165"/>
      <c r="K325" s="488"/>
      <c r="L325" s="165"/>
      <c r="M325" s="165"/>
      <c r="N325" s="165"/>
      <c r="O325" s="165"/>
      <c r="P325" s="165"/>
    </row>
    <row r="326" spans="2:16" s="429" customFormat="1">
      <c r="B326" s="165"/>
      <c r="C326" s="165"/>
      <c r="D326" s="868"/>
      <c r="E326" s="430"/>
      <c r="F326" s="434"/>
      <c r="G326" s="434"/>
      <c r="H326" s="436"/>
      <c r="I326" s="165"/>
      <c r="K326" s="488"/>
      <c r="L326" s="165"/>
      <c r="M326" s="165"/>
      <c r="N326" s="165"/>
      <c r="O326" s="165"/>
      <c r="P326" s="165"/>
    </row>
    <row r="327" spans="2:16" s="429" customFormat="1">
      <c r="B327" s="165"/>
      <c r="C327" s="165"/>
      <c r="D327" s="868"/>
      <c r="E327" s="430"/>
      <c r="F327" s="434"/>
      <c r="G327" s="434"/>
      <c r="H327" s="436"/>
      <c r="I327" s="165"/>
      <c r="K327" s="488"/>
      <c r="L327" s="165"/>
      <c r="M327" s="165"/>
      <c r="N327" s="165"/>
      <c r="O327" s="165"/>
      <c r="P327" s="165"/>
    </row>
    <row r="328" spans="2:16" s="429" customFormat="1">
      <c r="B328" s="165"/>
      <c r="C328" s="165"/>
      <c r="D328" s="868"/>
      <c r="E328" s="430"/>
      <c r="F328" s="434"/>
      <c r="G328" s="434"/>
      <c r="H328" s="436"/>
      <c r="I328" s="165"/>
      <c r="K328" s="488"/>
      <c r="L328" s="165"/>
      <c r="M328" s="165"/>
      <c r="N328" s="165"/>
      <c r="O328" s="165"/>
      <c r="P328" s="165"/>
    </row>
    <row r="329" spans="2:16" s="429" customFormat="1">
      <c r="B329" s="165"/>
      <c r="C329" s="165"/>
      <c r="D329" s="868"/>
      <c r="E329" s="430"/>
      <c r="F329" s="434"/>
      <c r="G329" s="434"/>
      <c r="H329" s="436"/>
      <c r="I329" s="165"/>
      <c r="K329" s="488"/>
      <c r="L329" s="165"/>
      <c r="M329" s="165"/>
      <c r="N329" s="165"/>
      <c r="O329" s="165"/>
      <c r="P329" s="165"/>
    </row>
    <row r="330" spans="2:16" s="429" customFormat="1">
      <c r="B330" s="165"/>
      <c r="C330" s="165"/>
      <c r="D330" s="868"/>
      <c r="E330" s="430"/>
      <c r="F330" s="434"/>
      <c r="G330" s="434"/>
      <c r="H330" s="436"/>
      <c r="I330" s="165"/>
      <c r="K330" s="488"/>
      <c r="L330" s="165"/>
      <c r="M330" s="165"/>
      <c r="N330" s="165"/>
      <c r="O330" s="165"/>
      <c r="P330" s="165"/>
    </row>
    <row r="331" spans="2:16" s="429" customFormat="1">
      <c r="B331" s="165"/>
      <c r="C331" s="165"/>
      <c r="D331" s="868"/>
      <c r="E331" s="430"/>
      <c r="F331" s="434"/>
      <c r="G331" s="434"/>
      <c r="H331" s="436"/>
      <c r="I331" s="165"/>
      <c r="K331" s="488"/>
      <c r="L331" s="165"/>
      <c r="M331" s="165"/>
      <c r="N331" s="165"/>
      <c r="O331" s="165"/>
      <c r="P331" s="165"/>
    </row>
    <row r="332" spans="2:16" s="429" customFormat="1">
      <c r="B332" s="165"/>
      <c r="C332" s="165"/>
      <c r="D332" s="868"/>
      <c r="E332" s="430"/>
      <c r="F332" s="434"/>
      <c r="G332" s="434"/>
      <c r="H332" s="436"/>
      <c r="I332" s="165"/>
      <c r="K332" s="488"/>
      <c r="L332" s="165"/>
      <c r="M332" s="165"/>
      <c r="N332" s="165"/>
      <c r="O332" s="165"/>
      <c r="P332" s="165"/>
    </row>
    <row r="333" spans="2:16" s="429" customFormat="1">
      <c r="B333" s="165"/>
      <c r="C333" s="165"/>
      <c r="D333" s="868"/>
      <c r="E333" s="430"/>
      <c r="F333" s="434"/>
      <c r="G333" s="434"/>
      <c r="H333" s="436"/>
      <c r="I333" s="165"/>
      <c r="K333" s="488"/>
      <c r="L333" s="165"/>
      <c r="M333" s="165"/>
      <c r="N333" s="165"/>
      <c r="O333" s="165"/>
      <c r="P333" s="165"/>
    </row>
    <row r="334" spans="2:16" s="429" customFormat="1">
      <c r="B334" s="165"/>
      <c r="C334" s="165"/>
      <c r="D334" s="868"/>
      <c r="E334" s="430"/>
      <c r="F334" s="434"/>
      <c r="G334" s="434"/>
      <c r="H334" s="436"/>
      <c r="I334" s="165"/>
      <c r="K334" s="488"/>
      <c r="L334" s="165"/>
      <c r="M334" s="165"/>
      <c r="N334" s="165"/>
      <c r="O334" s="165"/>
      <c r="P334" s="165"/>
    </row>
    <row r="335" spans="2:16" s="429" customFormat="1">
      <c r="B335" s="165"/>
      <c r="C335" s="165"/>
      <c r="D335" s="868"/>
      <c r="E335" s="430"/>
      <c r="F335" s="434"/>
      <c r="G335" s="434"/>
      <c r="H335" s="436"/>
      <c r="I335" s="165"/>
      <c r="K335" s="488"/>
      <c r="L335" s="165"/>
      <c r="M335" s="165"/>
      <c r="N335" s="165"/>
      <c r="O335" s="165"/>
      <c r="P335" s="165"/>
    </row>
    <row r="336" spans="2:16" s="429" customFormat="1">
      <c r="B336" s="165"/>
      <c r="C336" s="165"/>
      <c r="D336" s="868"/>
      <c r="E336" s="430"/>
      <c r="F336" s="434"/>
      <c r="G336" s="434"/>
      <c r="H336" s="436"/>
      <c r="I336" s="165"/>
      <c r="K336" s="488"/>
      <c r="L336" s="165"/>
      <c r="M336" s="165"/>
      <c r="N336" s="165"/>
      <c r="O336" s="165"/>
      <c r="P336" s="165"/>
    </row>
    <row r="337" spans="2:16" s="429" customFormat="1">
      <c r="B337" s="165"/>
      <c r="C337" s="165"/>
      <c r="D337" s="868"/>
      <c r="E337" s="430"/>
      <c r="F337" s="434"/>
      <c r="G337" s="434"/>
      <c r="H337" s="436"/>
      <c r="I337" s="165"/>
      <c r="K337" s="488"/>
      <c r="L337" s="165"/>
      <c r="M337" s="165"/>
      <c r="N337" s="165"/>
      <c r="O337" s="165"/>
      <c r="P337" s="165"/>
    </row>
    <row r="338" spans="2:16" s="429" customFormat="1">
      <c r="B338" s="165"/>
      <c r="C338" s="165"/>
      <c r="D338" s="868"/>
      <c r="E338" s="430"/>
      <c r="F338" s="434"/>
      <c r="G338" s="434"/>
      <c r="H338" s="436"/>
      <c r="I338" s="165"/>
      <c r="K338" s="488"/>
      <c r="L338" s="165"/>
      <c r="M338" s="165"/>
      <c r="N338" s="165"/>
      <c r="O338" s="165"/>
      <c r="P338" s="165"/>
    </row>
    <row r="339" spans="2:16" s="429" customFormat="1">
      <c r="B339" s="165"/>
      <c r="C339" s="165"/>
      <c r="D339" s="868"/>
      <c r="E339" s="430"/>
      <c r="F339" s="434"/>
      <c r="G339" s="434"/>
      <c r="H339" s="436"/>
      <c r="I339" s="165"/>
      <c r="K339" s="488"/>
      <c r="L339" s="165"/>
      <c r="M339" s="165"/>
      <c r="N339" s="165"/>
      <c r="O339" s="165"/>
      <c r="P339" s="165"/>
    </row>
    <row r="340" spans="2:16" s="429" customFormat="1">
      <c r="B340" s="165"/>
      <c r="C340" s="165"/>
      <c r="D340" s="868"/>
      <c r="E340" s="430"/>
      <c r="F340" s="434"/>
      <c r="G340" s="434"/>
      <c r="H340" s="436"/>
      <c r="I340" s="165"/>
      <c r="K340" s="488"/>
      <c r="L340" s="165"/>
      <c r="M340" s="165"/>
      <c r="N340" s="165"/>
      <c r="O340" s="165"/>
      <c r="P340" s="165"/>
    </row>
    <row r="341" spans="2:16" s="429" customFormat="1">
      <c r="B341" s="165"/>
      <c r="C341" s="165"/>
      <c r="D341" s="868"/>
      <c r="E341" s="430"/>
      <c r="F341" s="434"/>
      <c r="G341" s="434"/>
      <c r="H341" s="436"/>
      <c r="I341" s="165"/>
      <c r="K341" s="488"/>
      <c r="L341" s="165"/>
      <c r="M341" s="165"/>
      <c r="N341" s="165"/>
      <c r="O341" s="165"/>
      <c r="P341" s="165"/>
    </row>
    <row r="342" spans="2:16" s="429" customFormat="1">
      <c r="B342" s="165"/>
      <c r="C342" s="165"/>
      <c r="D342" s="868"/>
      <c r="E342" s="430"/>
      <c r="F342" s="434"/>
      <c r="G342" s="434"/>
      <c r="H342" s="436"/>
      <c r="I342" s="165"/>
      <c r="K342" s="488"/>
      <c r="L342" s="165"/>
      <c r="M342" s="165"/>
      <c r="N342" s="165"/>
      <c r="O342" s="165"/>
      <c r="P342" s="165"/>
    </row>
    <row r="343" spans="2:16" s="429" customFormat="1">
      <c r="B343" s="165"/>
      <c r="C343" s="165"/>
      <c r="D343" s="868"/>
      <c r="E343" s="430"/>
      <c r="F343" s="434"/>
      <c r="G343" s="434"/>
      <c r="H343" s="436"/>
      <c r="I343" s="165"/>
      <c r="K343" s="488"/>
      <c r="L343" s="165"/>
      <c r="M343" s="165"/>
      <c r="N343" s="165"/>
      <c r="O343" s="165"/>
      <c r="P343" s="165"/>
    </row>
    <row r="344" spans="2:16" s="429" customFormat="1">
      <c r="B344" s="165"/>
      <c r="C344" s="165"/>
      <c r="D344" s="868"/>
      <c r="E344" s="430"/>
      <c r="F344" s="434"/>
      <c r="G344" s="434"/>
      <c r="H344" s="436"/>
      <c r="I344" s="165"/>
      <c r="K344" s="488"/>
      <c r="L344" s="165"/>
      <c r="M344" s="165"/>
      <c r="N344" s="165"/>
      <c r="O344" s="165"/>
      <c r="P344" s="165"/>
    </row>
    <row r="345" spans="2:16" s="429" customFormat="1">
      <c r="B345" s="165"/>
      <c r="C345" s="165"/>
      <c r="D345" s="868"/>
      <c r="E345" s="430"/>
      <c r="F345" s="434"/>
      <c r="G345" s="434"/>
      <c r="H345" s="436"/>
      <c r="I345" s="165"/>
      <c r="K345" s="488"/>
      <c r="L345" s="165"/>
      <c r="M345" s="165"/>
      <c r="N345" s="165"/>
      <c r="O345" s="165"/>
      <c r="P345" s="165"/>
    </row>
    <row r="346" spans="2:16" s="429" customFormat="1">
      <c r="B346" s="165"/>
      <c r="C346" s="165"/>
      <c r="D346" s="868"/>
      <c r="E346" s="430"/>
      <c r="F346" s="434"/>
      <c r="G346" s="434"/>
      <c r="H346" s="436"/>
      <c r="I346" s="165"/>
      <c r="K346" s="488"/>
      <c r="L346" s="165"/>
      <c r="M346" s="165"/>
      <c r="N346" s="165"/>
      <c r="O346" s="165"/>
      <c r="P346" s="165"/>
    </row>
    <row r="347" spans="2:16" s="429" customFormat="1">
      <c r="B347" s="165"/>
      <c r="C347" s="165"/>
      <c r="D347" s="868"/>
      <c r="E347" s="430"/>
      <c r="F347" s="434"/>
      <c r="G347" s="434"/>
      <c r="H347" s="436"/>
      <c r="I347" s="165"/>
      <c r="K347" s="488"/>
      <c r="L347" s="165"/>
      <c r="M347" s="165"/>
      <c r="N347" s="165"/>
      <c r="O347" s="165"/>
      <c r="P347" s="165"/>
    </row>
    <row r="348" spans="2:16" s="429" customFormat="1">
      <c r="B348" s="165"/>
      <c r="C348" s="165"/>
      <c r="D348" s="868"/>
      <c r="E348" s="430"/>
      <c r="F348" s="434"/>
      <c r="G348" s="434"/>
      <c r="H348" s="436"/>
      <c r="I348" s="165"/>
      <c r="K348" s="488"/>
      <c r="L348" s="165"/>
      <c r="M348" s="165"/>
      <c r="N348" s="165"/>
      <c r="O348" s="165"/>
      <c r="P348" s="165"/>
    </row>
    <row r="349" spans="2:16" s="429" customFormat="1">
      <c r="B349" s="165"/>
      <c r="C349" s="165"/>
      <c r="D349" s="868"/>
      <c r="E349" s="430"/>
      <c r="F349" s="434"/>
      <c r="G349" s="434"/>
      <c r="H349" s="436"/>
      <c r="I349" s="165"/>
      <c r="K349" s="488"/>
      <c r="L349" s="165"/>
      <c r="M349" s="165"/>
      <c r="N349" s="165"/>
      <c r="O349" s="165"/>
      <c r="P349" s="165"/>
    </row>
    <row r="350" spans="2:16" s="429" customFormat="1">
      <c r="B350" s="165"/>
      <c r="C350" s="165"/>
      <c r="D350" s="868"/>
      <c r="E350" s="430"/>
      <c r="F350" s="434"/>
      <c r="G350" s="434"/>
      <c r="H350" s="436"/>
      <c r="I350" s="165"/>
      <c r="K350" s="488"/>
      <c r="L350" s="165"/>
      <c r="M350" s="165"/>
      <c r="N350" s="165"/>
      <c r="O350" s="165"/>
      <c r="P350" s="165"/>
    </row>
    <row r="351" spans="2:16" s="429" customFormat="1">
      <c r="B351" s="165"/>
      <c r="C351" s="165"/>
      <c r="D351" s="868"/>
      <c r="E351" s="430"/>
      <c r="F351" s="434"/>
      <c r="G351" s="434"/>
      <c r="H351" s="436"/>
      <c r="I351" s="165"/>
      <c r="K351" s="488"/>
      <c r="L351" s="165"/>
      <c r="M351" s="165"/>
      <c r="N351" s="165"/>
      <c r="O351" s="165"/>
      <c r="P351" s="165"/>
    </row>
    <row r="352" spans="2:16" s="429" customFormat="1">
      <c r="B352" s="165"/>
      <c r="C352" s="165"/>
      <c r="D352" s="868"/>
      <c r="E352" s="430"/>
      <c r="F352" s="434"/>
      <c r="G352" s="434"/>
      <c r="H352" s="436"/>
      <c r="I352" s="165"/>
      <c r="K352" s="488"/>
      <c r="L352" s="165"/>
      <c r="M352" s="165"/>
      <c r="N352" s="165"/>
      <c r="O352" s="165"/>
      <c r="P352" s="165"/>
    </row>
    <row r="353" spans="2:16" s="429" customFormat="1">
      <c r="B353" s="165"/>
      <c r="C353" s="165"/>
      <c r="D353" s="868"/>
      <c r="E353" s="430"/>
      <c r="F353" s="434"/>
      <c r="G353" s="434"/>
      <c r="H353" s="436"/>
      <c r="I353" s="165"/>
      <c r="K353" s="488"/>
      <c r="L353" s="165"/>
      <c r="M353" s="165"/>
      <c r="N353" s="165"/>
      <c r="O353" s="165"/>
      <c r="P353" s="165"/>
    </row>
    <row r="354" spans="2:16" s="429" customFormat="1">
      <c r="B354" s="165"/>
      <c r="C354" s="165"/>
      <c r="D354" s="868"/>
      <c r="E354" s="430"/>
      <c r="F354" s="434"/>
      <c r="G354" s="434"/>
      <c r="H354" s="436"/>
      <c r="I354" s="165"/>
      <c r="K354" s="488"/>
      <c r="L354" s="165"/>
      <c r="M354" s="165"/>
      <c r="N354" s="165"/>
      <c r="O354" s="165"/>
      <c r="P354" s="165"/>
    </row>
    <row r="355" spans="2:16" s="429" customFormat="1">
      <c r="B355" s="165"/>
      <c r="C355" s="165"/>
      <c r="D355" s="868"/>
      <c r="E355" s="430"/>
      <c r="F355" s="434"/>
      <c r="G355" s="434"/>
      <c r="H355" s="436"/>
      <c r="I355" s="165"/>
      <c r="K355" s="488"/>
      <c r="L355" s="165"/>
      <c r="M355" s="165"/>
      <c r="N355" s="165"/>
      <c r="O355" s="165"/>
      <c r="P355" s="165"/>
    </row>
    <row r="356" spans="2:16" s="429" customFormat="1">
      <c r="B356" s="165"/>
      <c r="C356" s="165"/>
      <c r="D356" s="868"/>
      <c r="E356" s="430"/>
      <c r="F356" s="434"/>
      <c r="G356" s="434"/>
      <c r="H356" s="436"/>
      <c r="I356" s="165"/>
      <c r="K356" s="488"/>
      <c r="L356" s="165"/>
      <c r="M356" s="165"/>
      <c r="N356" s="165"/>
      <c r="O356" s="165"/>
      <c r="P356" s="165"/>
    </row>
    <row r="357" spans="2:16" s="429" customFormat="1">
      <c r="B357" s="165"/>
      <c r="C357" s="165"/>
      <c r="D357" s="868"/>
      <c r="E357" s="430"/>
      <c r="F357" s="434"/>
      <c r="G357" s="434"/>
      <c r="H357" s="436"/>
      <c r="I357" s="165"/>
      <c r="K357" s="488"/>
      <c r="L357" s="165"/>
      <c r="M357" s="165"/>
      <c r="N357" s="165"/>
      <c r="O357" s="165"/>
      <c r="P357" s="165"/>
    </row>
    <row r="358" spans="2:16" s="429" customFormat="1">
      <c r="B358" s="165"/>
      <c r="C358" s="165"/>
      <c r="D358" s="868"/>
      <c r="E358" s="430"/>
      <c r="F358" s="434"/>
      <c r="G358" s="434"/>
      <c r="H358" s="436"/>
      <c r="I358" s="165"/>
      <c r="K358" s="488"/>
      <c r="L358" s="165"/>
      <c r="M358" s="165"/>
      <c r="N358" s="165"/>
      <c r="O358" s="165"/>
      <c r="P358" s="165"/>
    </row>
    <row r="359" spans="2:16" s="429" customFormat="1">
      <c r="B359" s="165"/>
      <c r="C359" s="165"/>
      <c r="D359" s="868"/>
      <c r="E359" s="430"/>
      <c r="F359" s="434"/>
      <c r="G359" s="434"/>
      <c r="H359" s="436"/>
      <c r="I359" s="165"/>
      <c r="K359" s="488"/>
      <c r="L359" s="165"/>
      <c r="M359" s="165"/>
      <c r="N359" s="165"/>
      <c r="O359" s="165"/>
      <c r="P359" s="165"/>
    </row>
    <row r="360" spans="2:16" s="429" customFormat="1">
      <c r="B360" s="165"/>
      <c r="C360" s="165"/>
      <c r="D360" s="868"/>
      <c r="E360" s="430"/>
      <c r="F360" s="434"/>
      <c r="G360" s="434"/>
      <c r="H360" s="436"/>
      <c r="I360" s="165"/>
      <c r="K360" s="488"/>
      <c r="L360" s="165"/>
      <c r="M360" s="165"/>
      <c r="N360" s="165"/>
      <c r="O360" s="165"/>
      <c r="P360" s="165"/>
    </row>
    <row r="361" spans="2:16" s="429" customFormat="1">
      <c r="B361" s="165"/>
      <c r="C361" s="165"/>
      <c r="D361" s="868"/>
      <c r="E361" s="430"/>
      <c r="F361" s="434"/>
      <c r="G361" s="434"/>
      <c r="H361" s="436"/>
      <c r="I361" s="165"/>
      <c r="K361" s="488"/>
      <c r="L361" s="165"/>
      <c r="M361" s="165"/>
      <c r="N361" s="165"/>
      <c r="O361" s="165"/>
      <c r="P361" s="165"/>
    </row>
    <row r="362" spans="2:16" s="429" customFormat="1">
      <c r="B362" s="165"/>
      <c r="C362" s="165"/>
      <c r="D362" s="868"/>
      <c r="E362" s="430"/>
      <c r="F362" s="434"/>
      <c r="G362" s="434"/>
      <c r="H362" s="436"/>
      <c r="I362" s="165"/>
      <c r="K362" s="488"/>
      <c r="L362" s="165"/>
      <c r="M362" s="165"/>
      <c r="N362" s="165"/>
      <c r="O362" s="165"/>
      <c r="P362" s="165"/>
    </row>
    <row r="363" spans="2:16" s="429" customFormat="1">
      <c r="B363" s="165"/>
      <c r="C363" s="165"/>
      <c r="D363" s="868"/>
      <c r="E363" s="430"/>
      <c r="F363" s="434"/>
      <c r="G363" s="434"/>
      <c r="H363" s="436"/>
      <c r="I363" s="165"/>
      <c r="K363" s="488"/>
      <c r="L363" s="165"/>
      <c r="M363" s="165"/>
      <c r="N363" s="165"/>
      <c r="O363" s="165"/>
      <c r="P363" s="165"/>
    </row>
    <row r="364" spans="2:16" s="429" customFormat="1">
      <c r="B364" s="165"/>
      <c r="C364" s="165"/>
      <c r="D364" s="868"/>
      <c r="E364" s="430"/>
      <c r="F364" s="434"/>
      <c r="G364" s="434"/>
      <c r="H364" s="436"/>
      <c r="I364" s="165"/>
      <c r="K364" s="488"/>
      <c r="L364" s="165"/>
      <c r="M364" s="165"/>
      <c r="N364" s="165"/>
      <c r="O364" s="165"/>
      <c r="P364" s="165"/>
    </row>
    <row r="365" spans="2:16" s="429" customFormat="1">
      <c r="B365" s="165"/>
      <c r="C365" s="165"/>
      <c r="D365" s="868"/>
      <c r="E365" s="430"/>
      <c r="F365" s="434"/>
      <c r="G365" s="434"/>
      <c r="H365" s="436"/>
      <c r="I365" s="165"/>
      <c r="K365" s="488"/>
      <c r="L365" s="165"/>
      <c r="M365" s="165"/>
      <c r="N365" s="165"/>
      <c r="O365" s="165"/>
      <c r="P365" s="165"/>
    </row>
    <row r="366" spans="2:16" s="429" customFormat="1">
      <c r="B366" s="165"/>
      <c r="C366" s="165"/>
      <c r="D366" s="868"/>
      <c r="E366" s="430"/>
      <c r="F366" s="434"/>
      <c r="G366" s="434"/>
      <c r="H366" s="436"/>
      <c r="I366" s="165"/>
      <c r="K366" s="488"/>
      <c r="L366" s="165"/>
      <c r="M366" s="165"/>
      <c r="N366" s="165"/>
      <c r="O366" s="165"/>
      <c r="P366" s="165"/>
    </row>
    <row r="367" spans="2:16" s="429" customFormat="1">
      <c r="B367" s="165"/>
      <c r="C367" s="165"/>
      <c r="D367" s="868"/>
      <c r="E367" s="430"/>
      <c r="F367" s="434"/>
      <c r="G367" s="434"/>
      <c r="H367" s="436"/>
      <c r="I367" s="165"/>
      <c r="K367" s="488"/>
      <c r="L367" s="165"/>
      <c r="M367" s="165"/>
      <c r="N367" s="165"/>
      <c r="O367" s="165"/>
      <c r="P367" s="165"/>
    </row>
    <row r="368" spans="2:16" s="429" customFormat="1">
      <c r="B368" s="165"/>
      <c r="C368" s="165"/>
      <c r="D368" s="868"/>
      <c r="E368" s="430"/>
      <c r="F368" s="434"/>
      <c r="G368" s="434"/>
      <c r="H368" s="436"/>
      <c r="I368" s="165"/>
      <c r="K368" s="488"/>
      <c r="L368" s="165"/>
      <c r="M368" s="165"/>
      <c r="N368" s="165"/>
      <c r="O368" s="165"/>
      <c r="P368" s="165"/>
    </row>
    <row r="369" spans="2:16" s="429" customFormat="1">
      <c r="B369" s="165"/>
      <c r="C369" s="165"/>
      <c r="D369" s="868"/>
      <c r="E369" s="430"/>
      <c r="F369" s="434"/>
      <c r="G369" s="434"/>
      <c r="H369" s="436"/>
      <c r="I369" s="165"/>
      <c r="K369" s="488"/>
      <c r="L369" s="165"/>
      <c r="M369" s="165"/>
      <c r="N369" s="165"/>
      <c r="O369" s="165"/>
      <c r="P369" s="165"/>
    </row>
    <row r="370" spans="2:16" s="429" customFormat="1">
      <c r="B370" s="165"/>
      <c r="C370" s="165"/>
      <c r="D370" s="868"/>
      <c r="E370" s="430"/>
      <c r="F370" s="434"/>
      <c r="G370" s="434"/>
      <c r="H370" s="436"/>
      <c r="I370" s="165"/>
      <c r="K370" s="488"/>
      <c r="L370" s="165"/>
      <c r="M370" s="165"/>
      <c r="N370" s="165"/>
      <c r="O370" s="165"/>
      <c r="P370" s="165"/>
    </row>
    <row r="371" spans="2:16" s="429" customFormat="1">
      <c r="B371" s="165"/>
      <c r="C371" s="165"/>
      <c r="D371" s="868"/>
      <c r="E371" s="430"/>
      <c r="F371" s="434"/>
      <c r="G371" s="434"/>
      <c r="H371" s="436"/>
      <c r="I371" s="165"/>
      <c r="K371" s="488"/>
      <c r="L371" s="165"/>
      <c r="M371" s="165"/>
      <c r="N371" s="165"/>
      <c r="O371" s="165"/>
      <c r="P371" s="165"/>
    </row>
    <row r="372" spans="2:16" s="429" customFormat="1">
      <c r="B372" s="165"/>
      <c r="C372" s="165"/>
      <c r="D372" s="868"/>
      <c r="E372" s="430"/>
      <c r="F372" s="434"/>
      <c r="G372" s="434"/>
      <c r="H372" s="436"/>
      <c r="I372" s="165"/>
      <c r="K372" s="488"/>
      <c r="L372" s="165"/>
      <c r="M372" s="165"/>
      <c r="N372" s="165"/>
      <c r="O372" s="165"/>
      <c r="P372" s="165"/>
    </row>
    <row r="373" spans="2:16" s="429" customFormat="1">
      <c r="B373" s="165"/>
      <c r="C373" s="165"/>
      <c r="D373" s="868"/>
      <c r="E373" s="430"/>
      <c r="F373" s="434"/>
      <c r="G373" s="434"/>
      <c r="H373" s="436"/>
      <c r="I373" s="165"/>
      <c r="K373" s="488"/>
      <c r="L373" s="165"/>
      <c r="M373" s="165"/>
      <c r="N373" s="165"/>
      <c r="O373" s="165"/>
      <c r="P373" s="165"/>
    </row>
    <row r="374" spans="2:16" s="429" customFormat="1">
      <c r="B374" s="165"/>
      <c r="C374" s="165"/>
      <c r="D374" s="868"/>
      <c r="E374" s="430"/>
      <c r="F374" s="434"/>
      <c r="G374" s="434"/>
      <c r="H374" s="436"/>
      <c r="I374" s="165"/>
      <c r="K374" s="488"/>
      <c r="L374" s="165"/>
      <c r="M374" s="165"/>
      <c r="N374" s="165"/>
      <c r="O374" s="165"/>
      <c r="P374" s="165"/>
    </row>
    <row r="375" spans="2:16" s="429" customFormat="1">
      <c r="B375" s="165"/>
      <c r="C375" s="165"/>
      <c r="D375" s="868"/>
      <c r="E375" s="430"/>
      <c r="F375" s="434"/>
      <c r="G375" s="434"/>
      <c r="H375" s="436"/>
      <c r="I375" s="165"/>
      <c r="K375" s="488"/>
      <c r="L375" s="165"/>
      <c r="M375" s="165"/>
      <c r="N375" s="165"/>
      <c r="O375" s="165"/>
      <c r="P375" s="165"/>
    </row>
    <row r="376" spans="2:16" s="429" customFormat="1">
      <c r="B376" s="165"/>
      <c r="C376" s="165"/>
      <c r="D376" s="868"/>
      <c r="E376" s="430"/>
      <c r="F376" s="434"/>
      <c r="G376" s="434"/>
      <c r="H376" s="436"/>
      <c r="I376" s="165"/>
      <c r="K376" s="488"/>
      <c r="L376" s="165"/>
      <c r="M376" s="165"/>
      <c r="N376" s="165"/>
      <c r="O376" s="165"/>
      <c r="P376" s="165"/>
    </row>
    <row r="377" spans="2:16" s="429" customFormat="1">
      <c r="B377" s="165"/>
      <c r="C377" s="165"/>
      <c r="D377" s="868"/>
      <c r="E377" s="430"/>
      <c r="F377" s="434"/>
      <c r="G377" s="434"/>
      <c r="H377" s="436"/>
      <c r="I377" s="165"/>
      <c r="K377" s="488"/>
      <c r="L377" s="165"/>
      <c r="M377" s="165"/>
      <c r="N377" s="165"/>
      <c r="O377" s="165"/>
      <c r="P377" s="165"/>
    </row>
    <row r="378" spans="2:16" s="429" customFormat="1">
      <c r="B378" s="165"/>
      <c r="C378" s="165"/>
      <c r="D378" s="868"/>
      <c r="E378" s="430"/>
      <c r="F378" s="434"/>
      <c r="G378" s="434"/>
      <c r="H378" s="436"/>
      <c r="I378" s="165"/>
      <c r="K378" s="488"/>
      <c r="L378" s="165"/>
      <c r="M378" s="165"/>
      <c r="N378" s="165"/>
      <c r="O378" s="165"/>
      <c r="P378" s="165"/>
    </row>
    <row r="379" spans="2:16" s="429" customFormat="1">
      <c r="B379" s="165"/>
      <c r="C379" s="165"/>
      <c r="D379" s="868"/>
      <c r="E379" s="430"/>
      <c r="F379" s="434"/>
      <c r="G379" s="434"/>
      <c r="H379" s="436"/>
      <c r="I379" s="165"/>
      <c r="K379" s="488"/>
      <c r="L379" s="165"/>
      <c r="M379" s="165"/>
      <c r="N379" s="165"/>
      <c r="O379" s="165"/>
      <c r="P379" s="165"/>
    </row>
    <row r="380" spans="2:16" s="429" customFormat="1">
      <c r="B380" s="165"/>
      <c r="C380" s="165"/>
      <c r="D380" s="868"/>
      <c r="E380" s="430"/>
      <c r="F380" s="434"/>
      <c r="G380" s="434"/>
      <c r="H380" s="436"/>
      <c r="I380" s="165"/>
      <c r="K380" s="488"/>
      <c r="L380" s="165"/>
      <c r="M380" s="165"/>
      <c r="N380" s="165"/>
      <c r="O380" s="165"/>
      <c r="P380" s="165"/>
    </row>
    <row r="381" spans="2:16" s="429" customFormat="1">
      <c r="B381" s="165"/>
      <c r="C381" s="165"/>
      <c r="D381" s="868"/>
      <c r="E381" s="430"/>
      <c r="F381" s="434"/>
      <c r="G381" s="434"/>
      <c r="H381" s="436"/>
      <c r="I381" s="165"/>
      <c r="K381" s="488"/>
      <c r="L381" s="165"/>
      <c r="M381" s="165"/>
      <c r="N381" s="165"/>
      <c r="O381" s="165"/>
      <c r="P381" s="165"/>
    </row>
    <row r="382" spans="2:16" s="429" customFormat="1">
      <c r="B382" s="165"/>
      <c r="C382" s="165"/>
      <c r="D382" s="868"/>
      <c r="E382" s="430"/>
      <c r="F382" s="434"/>
      <c r="G382" s="434"/>
      <c r="H382" s="436"/>
      <c r="I382" s="165"/>
      <c r="K382" s="488"/>
      <c r="L382" s="165"/>
      <c r="M382" s="165"/>
      <c r="N382" s="165"/>
      <c r="O382" s="165"/>
      <c r="P382" s="165"/>
    </row>
    <row r="383" spans="2:16" s="429" customFormat="1">
      <c r="B383" s="165"/>
      <c r="C383" s="165"/>
      <c r="D383" s="868"/>
      <c r="E383" s="430"/>
      <c r="F383" s="434"/>
      <c r="G383" s="434"/>
      <c r="H383" s="436"/>
      <c r="I383" s="165"/>
      <c r="K383" s="488"/>
      <c r="L383" s="165"/>
      <c r="M383" s="165"/>
      <c r="N383" s="165"/>
      <c r="O383" s="165"/>
      <c r="P383" s="165"/>
    </row>
    <row r="384" spans="2:16" s="429" customFormat="1">
      <c r="B384" s="165"/>
      <c r="C384" s="165"/>
      <c r="D384" s="868"/>
      <c r="E384" s="430"/>
      <c r="F384" s="434"/>
      <c r="G384" s="434"/>
      <c r="H384" s="436"/>
      <c r="I384" s="165"/>
      <c r="K384" s="488"/>
      <c r="L384" s="165"/>
      <c r="M384" s="165"/>
      <c r="N384" s="165"/>
      <c r="O384" s="165"/>
      <c r="P384" s="165"/>
    </row>
    <row r="385" spans="2:16" s="429" customFormat="1">
      <c r="B385" s="165"/>
      <c r="C385" s="165"/>
      <c r="D385" s="868"/>
      <c r="E385" s="430"/>
      <c r="F385" s="434"/>
      <c r="G385" s="434"/>
      <c r="H385" s="436"/>
      <c r="I385" s="165"/>
      <c r="K385" s="488"/>
      <c r="L385" s="165"/>
      <c r="M385" s="165"/>
      <c r="N385" s="165"/>
      <c r="O385" s="165"/>
      <c r="P385" s="165"/>
    </row>
    <row r="386" spans="2:16" s="429" customFormat="1">
      <c r="B386" s="165"/>
      <c r="C386" s="165"/>
      <c r="D386" s="868"/>
      <c r="E386" s="430"/>
      <c r="F386" s="434"/>
      <c r="G386" s="434"/>
      <c r="H386" s="436"/>
      <c r="I386" s="165"/>
      <c r="K386" s="488"/>
      <c r="L386" s="165"/>
      <c r="M386" s="165"/>
      <c r="N386" s="165"/>
      <c r="O386" s="165"/>
      <c r="P386" s="165"/>
    </row>
    <row r="387" spans="2:16" s="429" customFormat="1">
      <c r="B387" s="165"/>
      <c r="C387" s="165"/>
      <c r="D387" s="868"/>
      <c r="E387" s="430"/>
      <c r="F387" s="434"/>
      <c r="G387" s="434"/>
      <c r="H387" s="436"/>
      <c r="I387" s="165"/>
      <c r="K387" s="488"/>
      <c r="L387" s="165"/>
      <c r="M387" s="165"/>
      <c r="N387" s="165"/>
      <c r="O387" s="165"/>
      <c r="P387" s="165"/>
    </row>
    <row r="388" spans="2:16" s="429" customFormat="1">
      <c r="B388" s="165"/>
      <c r="C388" s="165"/>
      <c r="D388" s="868"/>
      <c r="E388" s="430"/>
      <c r="F388" s="434"/>
      <c r="G388" s="434"/>
      <c r="H388" s="436"/>
      <c r="I388" s="165"/>
      <c r="K388" s="488"/>
      <c r="L388" s="165"/>
      <c r="M388" s="165"/>
      <c r="N388" s="165"/>
      <c r="O388" s="165"/>
      <c r="P388" s="165"/>
    </row>
    <row r="389" spans="2:16" s="429" customFormat="1">
      <c r="B389" s="165"/>
      <c r="C389" s="165"/>
      <c r="D389" s="868"/>
      <c r="E389" s="430"/>
      <c r="F389" s="434"/>
      <c r="G389" s="434"/>
      <c r="H389" s="436"/>
      <c r="I389" s="165"/>
      <c r="K389" s="488"/>
      <c r="L389" s="165"/>
      <c r="M389" s="165"/>
      <c r="N389" s="165"/>
      <c r="O389" s="165"/>
      <c r="P389" s="165"/>
    </row>
    <row r="390" spans="2:16" s="429" customFormat="1">
      <c r="B390" s="165"/>
      <c r="C390" s="165"/>
      <c r="D390" s="868"/>
      <c r="E390" s="430"/>
      <c r="F390" s="434"/>
      <c r="G390" s="434"/>
      <c r="H390" s="436"/>
      <c r="I390" s="165"/>
      <c r="K390" s="488"/>
      <c r="L390" s="165"/>
      <c r="M390" s="165"/>
      <c r="N390" s="165"/>
      <c r="O390" s="165"/>
      <c r="P390" s="165"/>
    </row>
    <row r="391" spans="2:16" s="429" customFormat="1">
      <c r="B391" s="165"/>
      <c r="C391" s="165"/>
      <c r="D391" s="868"/>
      <c r="E391" s="430"/>
      <c r="F391" s="434"/>
      <c r="G391" s="434"/>
      <c r="H391" s="436"/>
      <c r="I391" s="165"/>
      <c r="K391" s="488"/>
      <c r="L391" s="165"/>
      <c r="M391" s="165"/>
      <c r="N391" s="165"/>
      <c r="O391" s="165"/>
      <c r="P391" s="165"/>
    </row>
    <row r="392" spans="2:16" s="429" customFormat="1">
      <c r="B392" s="165"/>
      <c r="C392" s="165"/>
      <c r="D392" s="868"/>
      <c r="E392" s="430"/>
      <c r="F392" s="434"/>
      <c r="G392" s="434"/>
      <c r="H392" s="436"/>
      <c r="I392" s="165"/>
      <c r="K392" s="488"/>
      <c r="L392" s="165"/>
      <c r="M392" s="165"/>
      <c r="N392" s="165"/>
      <c r="O392" s="165"/>
      <c r="P392" s="165"/>
    </row>
    <row r="393" spans="2:16" s="429" customFormat="1">
      <c r="B393" s="165"/>
      <c r="C393" s="165"/>
      <c r="D393" s="868"/>
      <c r="E393" s="430"/>
      <c r="F393" s="434"/>
      <c r="G393" s="434"/>
      <c r="H393" s="436"/>
      <c r="I393" s="165"/>
      <c r="K393" s="488"/>
      <c r="L393" s="165"/>
      <c r="M393" s="165"/>
      <c r="N393" s="165"/>
      <c r="O393" s="165"/>
      <c r="P393" s="165"/>
    </row>
    <row r="394" spans="2:16" s="429" customFormat="1">
      <c r="B394" s="165"/>
      <c r="C394" s="165"/>
      <c r="D394" s="868"/>
      <c r="E394" s="430"/>
      <c r="F394" s="434"/>
      <c r="G394" s="434"/>
      <c r="H394" s="436"/>
      <c r="I394" s="165"/>
      <c r="K394" s="488"/>
      <c r="L394" s="165"/>
      <c r="M394" s="165"/>
      <c r="N394" s="165"/>
      <c r="O394" s="165"/>
      <c r="P394" s="165"/>
    </row>
    <row r="395" spans="2:16" s="429" customFormat="1">
      <c r="B395" s="165"/>
      <c r="C395" s="165"/>
      <c r="D395" s="868"/>
      <c r="E395" s="430"/>
      <c r="F395" s="434"/>
      <c r="G395" s="434"/>
      <c r="H395" s="436"/>
      <c r="I395" s="165"/>
      <c r="K395" s="488"/>
      <c r="L395" s="165"/>
      <c r="M395" s="165"/>
      <c r="N395" s="165"/>
      <c r="O395" s="165"/>
      <c r="P395" s="165"/>
    </row>
    <row r="396" spans="2:16" s="429" customFormat="1">
      <c r="B396" s="165"/>
      <c r="C396" s="165"/>
      <c r="D396" s="868"/>
      <c r="E396" s="430"/>
      <c r="F396" s="434"/>
      <c r="G396" s="434"/>
      <c r="H396" s="436"/>
      <c r="I396" s="165"/>
      <c r="K396" s="488"/>
      <c r="L396" s="165"/>
      <c r="M396" s="165"/>
      <c r="N396" s="165"/>
      <c r="O396" s="165"/>
      <c r="P396" s="165"/>
    </row>
    <row r="397" spans="2:16" s="429" customFormat="1">
      <c r="B397" s="165"/>
      <c r="C397" s="165"/>
      <c r="D397" s="868"/>
      <c r="E397" s="430"/>
      <c r="F397" s="434"/>
      <c r="G397" s="434"/>
      <c r="H397" s="436"/>
      <c r="I397" s="165"/>
      <c r="K397" s="488"/>
      <c r="L397" s="165"/>
      <c r="M397" s="165"/>
      <c r="N397" s="165"/>
      <c r="O397" s="165"/>
      <c r="P397" s="165"/>
    </row>
    <row r="398" spans="2:16" s="429" customFormat="1">
      <c r="B398" s="165"/>
      <c r="C398" s="165"/>
      <c r="D398" s="868"/>
      <c r="E398" s="430"/>
      <c r="F398" s="434"/>
      <c r="G398" s="434"/>
      <c r="H398" s="436"/>
      <c r="I398" s="165"/>
      <c r="K398" s="488"/>
      <c r="L398" s="165"/>
      <c r="M398" s="165"/>
      <c r="N398" s="165"/>
      <c r="O398" s="165"/>
      <c r="P398" s="165"/>
    </row>
    <row r="399" spans="2:16" s="429" customFormat="1">
      <c r="B399" s="165"/>
      <c r="C399" s="165"/>
      <c r="D399" s="868"/>
      <c r="E399" s="430"/>
      <c r="F399" s="434"/>
      <c r="G399" s="434"/>
      <c r="H399" s="436"/>
      <c r="I399" s="165"/>
      <c r="K399" s="488"/>
      <c r="L399" s="165"/>
      <c r="M399" s="165"/>
      <c r="N399" s="165"/>
      <c r="O399" s="165"/>
      <c r="P399" s="165"/>
    </row>
    <row r="400" spans="2:16" s="429" customFormat="1">
      <c r="B400" s="165"/>
      <c r="C400" s="165"/>
      <c r="D400" s="868"/>
      <c r="E400" s="430"/>
      <c r="F400" s="434"/>
      <c r="G400" s="434"/>
      <c r="H400" s="436"/>
      <c r="I400" s="165"/>
      <c r="K400" s="488"/>
      <c r="L400" s="165"/>
      <c r="M400" s="165"/>
      <c r="N400" s="165"/>
      <c r="O400" s="165"/>
      <c r="P400" s="165"/>
    </row>
    <row r="401" spans="2:16" s="429" customFormat="1">
      <c r="B401" s="165"/>
      <c r="C401" s="165"/>
      <c r="D401" s="868"/>
      <c r="E401" s="430"/>
      <c r="F401" s="434"/>
      <c r="G401" s="434"/>
      <c r="H401" s="436"/>
      <c r="I401" s="165"/>
      <c r="K401" s="488"/>
      <c r="L401" s="165"/>
      <c r="M401" s="165"/>
      <c r="N401" s="165"/>
      <c r="O401" s="165"/>
      <c r="P401" s="165"/>
    </row>
    <row r="402" spans="2:16" s="429" customFormat="1">
      <c r="B402" s="165"/>
      <c r="C402" s="165"/>
      <c r="D402" s="868"/>
      <c r="E402" s="430"/>
      <c r="F402" s="434"/>
      <c r="G402" s="434"/>
      <c r="H402" s="436"/>
      <c r="I402" s="165"/>
      <c r="K402" s="488"/>
      <c r="L402" s="165"/>
      <c r="M402" s="165"/>
      <c r="N402" s="165"/>
      <c r="O402" s="165"/>
      <c r="P402" s="165"/>
    </row>
    <row r="403" spans="2:16" s="429" customFormat="1">
      <c r="B403" s="165"/>
      <c r="C403" s="165"/>
      <c r="D403" s="868"/>
      <c r="E403" s="430"/>
      <c r="F403" s="434"/>
      <c r="G403" s="434"/>
      <c r="H403" s="436"/>
      <c r="I403" s="165"/>
      <c r="K403" s="488"/>
      <c r="L403" s="165"/>
      <c r="M403" s="165"/>
      <c r="N403" s="165"/>
      <c r="O403" s="165"/>
      <c r="P403" s="165"/>
    </row>
    <row r="404" spans="2:16" s="429" customFormat="1">
      <c r="B404" s="165"/>
      <c r="C404" s="165"/>
      <c r="D404" s="868"/>
      <c r="E404" s="430"/>
      <c r="F404" s="434"/>
      <c r="G404" s="434"/>
      <c r="H404" s="436"/>
      <c r="I404" s="165"/>
      <c r="K404" s="488"/>
      <c r="L404" s="165"/>
      <c r="M404" s="165"/>
      <c r="N404" s="165"/>
      <c r="O404" s="165"/>
      <c r="P404" s="165"/>
    </row>
    <row r="405" spans="2:16" s="429" customFormat="1">
      <c r="B405" s="165"/>
      <c r="C405" s="165"/>
      <c r="D405" s="868"/>
      <c r="E405" s="430"/>
      <c r="F405" s="434"/>
      <c r="G405" s="434"/>
      <c r="H405" s="436"/>
      <c r="I405" s="165"/>
      <c r="K405" s="488"/>
      <c r="L405" s="165"/>
      <c r="M405" s="165"/>
      <c r="N405" s="165"/>
      <c r="O405" s="165"/>
      <c r="P405" s="165"/>
    </row>
    <row r="406" spans="2:16" s="429" customFormat="1">
      <c r="B406" s="165"/>
      <c r="C406" s="165"/>
      <c r="D406" s="868"/>
      <c r="E406" s="430"/>
      <c r="F406" s="434"/>
      <c r="G406" s="434"/>
      <c r="H406" s="436"/>
      <c r="I406" s="165"/>
      <c r="K406" s="488"/>
      <c r="L406" s="165"/>
      <c r="M406" s="165"/>
      <c r="N406" s="165"/>
      <c r="O406" s="165"/>
      <c r="P406" s="165"/>
    </row>
    <row r="407" spans="2:16" s="429" customFormat="1">
      <c r="B407" s="165"/>
      <c r="C407" s="165"/>
      <c r="D407" s="868"/>
      <c r="E407" s="430"/>
      <c r="F407" s="434"/>
      <c r="G407" s="434"/>
      <c r="H407" s="436"/>
      <c r="I407" s="165"/>
      <c r="K407" s="488"/>
      <c r="L407" s="165"/>
      <c r="M407" s="165"/>
      <c r="N407" s="165"/>
      <c r="O407" s="165"/>
      <c r="P407" s="165"/>
    </row>
    <row r="408" spans="2:16" s="429" customFormat="1">
      <c r="B408" s="165"/>
      <c r="C408" s="165"/>
      <c r="D408" s="868"/>
      <c r="E408" s="430"/>
      <c r="F408" s="434"/>
      <c r="G408" s="434"/>
      <c r="H408" s="436"/>
      <c r="I408" s="165"/>
      <c r="K408" s="488"/>
      <c r="L408" s="165"/>
      <c r="M408" s="165"/>
      <c r="N408" s="165"/>
      <c r="O408" s="165"/>
      <c r="P408" s="165"/>
    </row>
    <row r="409" spans="2:16" s="429" customFormat="1">
      <c r="B409" s="165"/>
      <c r="C409" s="165"/>
      <c r="D409" s="868"/>
      <c r="E409" s="430"/>
      <c r="F409" s="434"/>
      <c r="G409" s="434"/>
      <c r="H409" s="436"/>
      <c r="I409" s="165"/>
      <c r="K409" s="488"/>
      <c r="L409" s="165"/>
      <c r="M409" s="165"/>
      <c r="N409" s="165"/>
      <c r="O409" s="165"/>
      <c r="P409" s="165"/>
    </row>
    <row r="410" spans="2:16" s="429" customFormat="1">
      <c r="B410" s="165"/>
      <c r="C410" s="165"/>
      <c r="D410" s="868"/>
      <c r="E410" s="430"/>
      <c r="F410" s="434"/>
      <c r="G410" s="434"/>
      <c r="H410" s="436"/>
      <c r="I410" s="165"/>
      <c r="K410" s="488"/>
      <c r="L410" s="165"/>
      <c r="M410" s="165"/>
      <c r="N410" s="165"/>
      <c r="O410" s="165"/>
      <c r="P410" s="165"/>
    </row>
    <row r="411" spans="2:16" s="429" customFormat="1">
      <c r="B411" s="165"/>
      <c r="C411" s="165"/>
      <c r="D411" s="868"/>
      <c r="E411" s="430"/>
      <c r="F411" s="434"/>
      <c r="G411" s="434"/>
      <c r="H411" s="436"/>
      <c r="I411" s="165"/>
      <c r="K411" s="488"/>
      <c r="L411" s="165"/>
      <c r="M411" s="165"/>
      <c r="N411" s="165"/>
      <c r="O411" s="165"/>
      <c r="P411" s="165"/>
    </row>
    <row r="412" spans="2:16" s="429" customFormat="1">
      <c r="B412" s="165"/>
      <c r="C412" s="165"/>
      <c r="D412" s="868"/>
      <c r="E412" s="430"/>
      <c r="F412" s="434"/>
      <c r="G412" s="434"/>
      <c r="H412" s="436"/>
      <c r="I412" s="165"/>
      <c r="K412" s="488"/>
      <c r="L412" s="165"/>
      <c r="M412" s="165"/>
      <c r="N412" s="165"/>
      <c r="O412" s="165"/>
      <c r="P412" s="165"/>
    </row>
    <row r="413" spans="2:16" s="429" customFormat="1">
      <c r="B413" s="165"/>
      <c r="C413" s="165"/>
      <c r="D413" s="868"/>
      <c r="E413" s="430"/>
      <c r="F413" s="434"/>
      <c r="G413" s="434"/>
      <c r="H413" s="436"/>
      <c r="I413" s="165"/>
      <c r="K413" s="488"/>
      <c r="L413" s="165"/>
      <c r="M413" s="165"/>
      <c r="N413" s="165"/>
      <c r="O413" s="165"/>
      <c r="P413" s="165"/>
    </row>
    <row r="414" spans="2:16" s="429" customFormat="1">
      <c r="B414" s="165"/>
      <c r="C414" s="165"/>
      <c r="D414" s="868"/>
      <c r="E414" s="430"/>
      <c r="F414" s="434"/>
      <c r="G414" s="434"/>
      <c r="H414" s="436"/>
      <c r="I414" s="165"/>
      <c r="K414" s="488"/>
      <c r="L414" s="165"/>
      <c r="M414" s="165"/>
      <c r="N414" s="165"/>
      <c r="O414" s="165"/>
      <c r="P414" s="165"/>
    </row>
    <row r="415" spans="2:16" s="429" customFormat="1">
      <c r="B415" s="165"/>
      <c r="C415" s="165"/>
      <c r="D415" s="868"/>
      <c r="E415" s="430"/>
      <c r="F415" s="434"/>
      <c r="G415" s="434"/>
      <c r="H415" s="436"/>
      <c r="I415" s="165"/>
      <c r="K415" s="488"/>
      <c r="L415" s="165"/>
      <c r="M415" s="165"/>
      <c r="N415" s="165"/>
      <c r="O415" s="165"/>
      <c r="P415" s="165"/>
    </row>
    <row r="416" spans="2:16" s="429" customFormat="1">
      <c r="B416" s="165"/>
      <c r="C416" s="165"/>
      <c r="D416" s="868"/>
      <c r="E416" s="430"/>
      <c r="F416" s="434"/>
      <c r="G416" s="434"/>
      <c r="H416" s="436"/>
      <c r="I416" s="165"/>
      <c r="K416" s="488"/>
      <c r="L416" s="165"/>
      <c r="M416" s="165"/>
      <c r="N416" s="165"/>
      <c r="O416" s="165"/>
      <c r="P416" s="165"/>
    </row>
    <row r="417" spans="2:16" s="429" customFormat="1">
      <c r="B417" s="165"/>
      <c r="C417" s="165"/>
      <c r="D417" s="868"/>
      <c r="E417" s="430"/>
      <c r="F417" s="434"/>
      <c r="G417" s="434"/>
      <c r="H417" s="436"/>
      <c r="I417" s="165"/>
      <c r="K417" s="488"/>
      <c r="L417" s="165"/>
      <c r="M417" s="165"/>
      <c r="N417" s="165"/>
      <c r="O417" s="165"/>
      <c r="P417" s="165"/>
    </row>
    <row r="418" spans="2:16" s="429" customFormat="1">
      <c r="B418" s="165"/>
      <c r="C418" s="165"/>
      <c r="D418" s="868"/>
      <c r="E418" s="430"/>
      <c r="F418" s="434"/>
      <c r="G418" s="434"/>
      <c r="H418" s="436"/>
      <c r="I418" s="165"/>
      <c r="K418" s="488"/>
      <c r="L418" s="165"/>
      <c r="M418" s="165"/>
      <c r="N418" s="165"/>
      <c r="O418" s="165"/>
      <c r="P418" s="165"/>
    </row>
    <row r="419" spans="2:16" s="429" customFormat="1">
      <c r="B419" s="165"/>
      <c r="C419" s="165"/>
      <c r="D419" s="868"/>
      <c r="E419" s="430"/>
      <c r="F419" s="434"/>
      <c r="G419" s="434"/>
      <c r="H419" s="436"/>
      <c r="I419" s="165"/>
      <c r="K419" s="488"/>
      <c r="L419" s="165"/>
      <c r="M419" s="165"/>
      <c r="N419" s="165"/>
      <c r="O419" s="165"/>
      <c r="P419" s="165"/>
    </row>
    <row r="420" spans="2:16" s="429" customFormat="1">
      <c r="B420" s="165"/>
      <c r="C420" s="165"/>
      <c r="D420" s="868"/>
      <c r="E420" s="430"/>
      <c r="F420" s="434"/>
      <c r="G420" s="434"/>
      <c r="H420" s="436"/>
      <c r="I420" s="165"/>
      <c r="K420" s="488"/>
      <c r="L420" s="165"/>
      <c r="M420" s="165"/>
      <c r="N420" s="165"/>
      <c r="O420" s="165"/>
      <c r="P420" s="165"/>
    </row>
    <row r="421" spans="2:16" s="429" customFormat="1">
      <c r="B421" s="165"/>
      <c r="C421" s="165"/>
      <c r="D421" s="868"/>
      <c r="E421" s="430"/>
      <c r="F421" s="434"/>
      <c r="G421" s="434"/>
      <c r="H421" s="436"/>
      <c r="I421" s="165"/>
      <c r="K421" s="488"/>
      <c r="L421" s="165"/>
      <c r="M421" s="165"/>
      <c r="N421" s="165"/>
      <c r="O421" s="165"/>
      <c r="P421" s="165"/>
    </row>
    <row r="422" spans="2:16" s="429" customFormat="1">
      <c r="B422" s="165"/>
      <c r="C422" s="165"/>
      <c r="D422" s="868"/>
      <c r="E422" s="430"/>
      <c r="F422" s="434"/>
      <c r="G422" s="434"/>
      <c r="H422" s="436"/>
      <c r="I422" s="165"/>
      <c r="K422" s="488"/>
      <c r="L422" s="165"/>
      <c r="M422" s="165"/>
      <c r="N422" s="165"/>
      <c r="O422" s="165"/>
      <c r="P422" s="165"/>
    </row>
    <row r="423" spans="2:16" s="429" customFormat="1">
      <c r="B423" s="165"/>
      <c r="C423" s="165"/>
      <c r="D423" s="868"/>
      <c r="E423" s="430"/>
      <c r="F423" s="434"/>
      <c r="G423" s="434"/>
      <c r="H423" s="436"/>
      <c r="I423" s="165"/>
      <c r="K423" s="488"/>
      <c r="L423" s="165"/>
      <c r="M423" s="165"/>
      <c r="N423" s="165"/>
      <c r="O423" s="165"/>
      <c r="P423" s="165"/>
    </row>
    <row r="424" spans="2:16" s="429" customFormat="1">
      <c r="B424" s="165"/>
      <c r="C424" s="165"/>
      <c r="D424" s="868"/>
      <c r="E424" s="430"/>
      <c r="F424" s="434"/>
      <c r="G424" s="434"/>
      <c r="H424" s="436"/>
      <c r="I424" s="165"/>
      <c r="K424" s="488"/>
      <c r="L424" s="165"/>
      <c r="M424" s="165"/>
      <c r="N424" s="165"/>
      <c r="O424" s="165"/>
      <c r="P424" s="165"/>
    </row>
    <row r="425" spans="2:16" s="429" customFormat="1">
      <c r="B425" s="165"/>
      <c r="C425" s="165"/>
      <c r="D425" s="868"/>
      <c r="E425" s="430"/>
      <c r="F425" s="434"/>
      <c r="G425" s="434"/>
      <c r="H425" s="436"/>
      <c r="I425" s="165"/>
      <c r="K425" s="488"/>
      <c r="L425" s="165"/>
      <c r="M425" s="165"/>
      <c r="N425" s="165"/>
      <c r="O425" s="165"/>
      <c r="P425" s="165"/>
    </row>
    <row r="426" spans="2:16" s="429" customFormat="1">
      <c r="B426" s="165"/>
      <c r="C426" s="165"/>
      <c r="D426" s="868"/>
      <c r="E426" s="430"/>
      <c r="F426" s="434"/>
      <c r="G426" s="434"/>
      <c r="H426" s="436"/>
      <c r="I426" s="165"/>
      <c r="K426" s="488"/>
      <c r="L426" s="165"/>
      <c r="M426" s="165"/>
      <c r="N426" s="165"/>
      <c r="O426" s="165"/>
      <c r="P426" s="165"/>
    </row>
    <row r="427" spans="2:16" s="429" customFormat="1">
      <c r="B427" s="165"/>
      <c r="C427" s="165"/>
      <c r="D427" s="868"/>
      <c r="E427" s="430"/>
      <c r="F427" s="434"/>
      <c r="G427" s="434"/>
      <c r="H427" s="436"/>
      <c r="I427" s="165"/>
      <c r="K427" s="488"/>
      <c r="L427" s="165"/>
      <c r="M427" s="165"/>
      <c r="N427" s="165"/>
      <c r="O427" s="165"/>
      <c r="P427" s="165"/>
    </row>
    <row r="428" spans="2:16" s="429" customFormat="1">
      <c r="B428" s="165"/>
      <c r="C428" s="165"/>
      <c r="D428" s="868"/>
      <c r="E428" s="430"/>
      <c r="F428" s="434"/>
      <c r="G428" s="434"/>
      <c r="H428" s="436"/>
      <c r="I428" s="165"/>
      <c r="K428" s="488"/>
      <c r="L428" s="165"/>
      <c r="M428" s="165"/>
      <c r="N428" s="165"/>
      <c r="O428" s="165"/>
      <c r="P428" s="165"/>
    </row>
    <row r="429" spans="2:16" s="429" customFormat="1">
      <c r="B429" s="165"/>
      <c r="C429" s="165"/>
      <c r="D429" s="868"/>
      <c r="E429" s="430"/>
      <c r="F429" s="434"/>
      <c r="G429" s="434"/>
      <c r="H429" s="436"/>
      <c r="I429" s="165"/>
      <c r="K429" s="488"/>
      <c r="L429" s="165"/>
      <c r="M429" s="165"/>
      <c r="N429" s="165"/>
      <c r="O429" s="165"/>
      <c r="P429" s="165"/>
    </row>
    <row r="430" spans="2:16" s="429" customFormat="1">
      <c r="B430" s="165"/>
      <c r="C430" s="165"/>
      <c r="D430" s="868"/>
      <c r="E430" s="430"/>
      <c r="F430" s="434"/>
      <c r="G430" s="434"/>
      <c r="H430" s="436"/>
      <c r="I430" s="165"/>
      <c r="K430" s="488"/>
      <c r="L430" s="165"/>
      <c r="M430" s="165"/>
      <c r="N430" s="165"/>
      <c r="O430" s="165"/>
      <c r="P430" s="165"/>
    </row>
    <row r="431" spans="2:16" s="429" customFormat="1">
      <c r="B431" s="165"/>
      <c r="C431" s="165"/>
      <c r="D431" s="868"/>
      <c r="E431" s="430"/>
      <c r="F431" s="434"/>
      <c r="G431" s="434"/>
      <c r="H431" s="436"/>
      <c r="I431" s="165"/>
      <c r="K431" s="488"/>
      <c r="L431" s="165"/>
      <c r="M431" s="165"/>
      <c r="N431" s="165"/>
      <c r="O431" s="165"/>
      <c r="P431" s="165"/>
    </row>
    <row r="432" spans="2:16" s="429" customFormat="1">
      <c r="B432" s="165"/>
      <c r="C432" s="165"/>
      <c r="D432" s="868"/>
      <c r="E432" s="430"/>
      <c r="F432" s="434"/>
      <c r="G432" s="434"/>
      <c r="H432" s="436"/>
      <c r="I432" s="165"/>
      <c r="K432" s="488"/>
      <c r="L432" s="165"/>
      <c r="M432" s="165"/>
      <c r="N432" s="165"/>
      <c r="O432" s="165"/>
      <c r="P432" s="165"/>
    </row>
    <row r="433" spans="2:16" s="429" customFormat="1">
      <c r="B433" s="165"/>
      <c r="C433" s="165"/>
      <c r="D433" s="868"/>
      <c r="E433" s="430"/>
      <c r="F433" s="434"/>
      <c r="G433" s="434"/>
      <c r="H433" s="436"/>
      <c r="I433" s="165"/>
      <c r="K433" s="488"/>
      <c r="L433" s="165"/>
      <c r="M433" s="165"/>
      <c r="N433" s="165"/>
      <c r="O433" s="165"/>
      <c r="P433" s="165"/>
    </row>
    <row r="434" spans="2:16" s="429" customFormat="1">
      <c r="B434" s="165"/>
      <c r="C434" s="165"/>
      <c r="D434" s="868"/>
      <c r="E434" s="430"/>
      <c r="F434" s="434"/>
      <c r="G434" s="434"/>
      <c r="H434" s="436"/>
      <c r="I434" s="165"/>
      <c r="K434" s="488"/>
      <c r="L434" s="165"/>
      <c r="M434" s="165"/>
      <c r="N434" s="165"/>
      <c r="O434" s="165"/>
      <c r="P434" s="165"/>
    </row>
    <row r="435" spans="2:16" s="429" customFormat="1">
      <c r="B435" s="165"/>
      <c r="C435" s="165"/>
      <c r="D435" s="868"/>
      <c r="E435" s="430"/>
      <c r="F435" s="434"/>
      <c r="G435" s="434"/>
      <c r="H435" s="436"/>
      <c r="I435" s="165"/>
      <c r="K435" s="488"/>
      <c r="L435" s="165"/>
      <c r="M435" s="165"/>
      <c r="N435" s="165"/>
      <c r="O435" s="165"/>
      <c r="P435" s="165"/>
    </row>
    <row r="436" spans="2:16" s="429" customFormat="1">
      <c r="B436" s="165"/>
      <c r="C436" s="165"/>
      <c r="D436" s="868"/>
      <c r="E436" s="430"/>
      <c r="F436" s="434"/>
      <c r="G436" s="434"/>
      <c r="H436" s="436"/>
      <c r="I436" s="165"/>
      <c r="K436" s="488"/>
      <c r="L436" s="165"/>
      <c r="M436" s="165"/>
      <c r="N436" s="165"/>
      <c r="O436" s="165"/>
      <c r="P436" s="165"/>
    </row>
    <row r="437" spans="2:16" s="429" customFormat="1">
      <c r="B437" s="165"/>
      <c r="C437" s="165"/>
      <c r="D437" s="868"/>
      <c r="E437" s="430"/>
      <c r="F437" s="434"/>
      <c r="G437" s="434"/>
      <c r="H437" s="436"/>
      <c r="I437" s="165"/>
      <c r="K437" s="488"/>
      <c r="L437" s="165"/>
      <c r="M437" s="165"/>
      <c r="N437" s="165"/>
      <c r="O437" s="165"/>
      <c r="P437" s="165"/>
    </row>
    <row r="438" spans="2:16" s="429" customFormat="1">
      <c r="B438" s="165"/>
      <c r="C438" s="165"/>
      <c r="D438" s="868"/>
      <c r="E438" s="430"/>
      <c r="F438" s="434"/>
      <c r="G438" s="434"/>
      <c r="H438" s="436"/>
      <c r="I438" s="165"/>
      <c r="K438" s="488"/>
      <c r="L438" s="165"/>
      <c r="M438" s="165"/>
      <c r="N438" s="165"/>
      <c r="O438" s="165"/>
      <c r="P438" s="165"/>
    </row>
    <row r="439" spans="2:16" s="429" customFormat="1">
      <c r="B439" s="165"/>
      <c r="C439" s="165"/>
      <c r="D439" s="868"/>
      <c r="E439" s="430"/>
      <c r="F439" s="434"/>
      <c r="G439" s="434"/>
      <c r="H439" s="436"/>
      <c r="I439" s="165"/>
      <c r="K439" s="488"/>
      <c r="L439" s="165"/>
      <c r="M439" s="165"/>
      <c r="N439" s="165"/>
      <c r="O439" s="165"/>
      <c r="P439" s="165"/>
    </row>
    <row r="440" spans="2:16" s="429" customFormat="1">
      <c r="B440" s="165"/>
      <c r="C440" s="165"/>
      <c r="D440" s="868"/>
      <c r="E440" s="430"/>
      <c r="F440" s="434"/>
      <c r="G440" s="434"/>
      <c r="H440" s="436"/>
      <c r="I440" s="165"/>
      <c r="K440" s="488"/>
      <c r="L440" s="165"/>
      <c r="M440" s="165"/>
      <c r="N440" s="165"/>
      <c r="O440" s="165"/>
      <c r="P440" s="165"/>
    </row>
    <row r="441" spans="2:16" s="429" customFormat="1">
      <c r="B441" s="165"/>
      <c r="C441" s="165"/>
      <c r="D441" s="868"/>
      <c r="E441" s="430"/>
      <c r="F441" s="434"/>
      <c r="G441" s="434"/>
      <c r="H441" s="436"/>
      <c r="I441" s="165"/>
      <c r="K441" s="488"/>
      <c r="L441" s="165"/>
      <c r="M441" s="165"/>
      <c r="N441" s="165"/>
      <c r="O441" s="165"/>
      <c r="P441" s="165"/>
    </row>
    <row r="442" spans="2:16" s="429" customFormat="1">
      <c r="B442" s="165"/>
      <c r="C442" s="165"/>
      <c r="D442" s="868"/>
      <c r="E442" s="430"/>
      <c r="F442" s="434"/>
      <c r="G442" s="434"/>
      <c r="H442" s="436"/>
      <c r="I442" s="165"/>
      <c r="K442" s="488"/>
      <c r="L442" s="165"/>
      <c r="M442" s="165"/>
      <c r="N442" s="165"/>
      <c r="O442" s="165"/>
      <c r="P442" s="165"/>
    </row>
    <row r="443" spans="2:16" s="429" customFormat="1">
      <c r="B443" s="165"/>
      <c r="C443" s="165"/>
      <c r="D443" s="868"/>
      <c r="E443" s="430"/>
      <c r="F443" s="434"/>
      <c r="G443" s="434"/>
      <c r="H443" s="436"/>
      <c r="I443" s="165"/>
      <c r="K443" s="488"/>
      <c r="L443" s="165"/>
      <c r="M443" s="165"/>
      <c r="N443" s="165"/>
      <c r="O443" s="165"/>
      <c r="P443" s="165"/>
    </row>
    <row r="444" spans="2:16" s="429" customFormat="1">
      <c r="B444" s="165"/>
      <c r="C444" s="165"/>
      <c r="D444" s="868"/>
      <c r="E444" s="430"/>
      <c r="F444" s="434"/>
      <c r="G444" s="434"/>
      <c r="H444" s="436"/>
      <c r="I444" s="165"/>
      <c r="K444" s="488"/>
      <c r="L444" s="165"/>
      <c r="M444" s="165"/>
      <c r="N444" s="165"/>
      <c r="O444" s="165"/>
      <c r="P444" s="165"/>
    </row>
    <row r="445" spans="2:16" s="429" customFormat="1">
      <c r="B445" s="165"/>
      <c r="C445" s="165"/>
      <c r="D445" s="868"/>
      <c r="E445" s="430"/>
      <c r="F445" s="434"/>
      <c r="G445" s="434"/>
      <c r="H445" s="436"/>
      <c r="I445" s="165"/>
      <c r="K445" s="488"/>
      <c r="L445" s="165"/>
      <c r="M445" s="165"/>
      <c r="N445" s="165"/>
      <c r="O445" s="165"/>
      <c r="P445" s="165"/>
    </row>
    <row r="446" spans="2:16" s="429" customFormat="1">
      <c r="B446" s="165"/>
      <c r="C446" s="165"/>
      <c r="D446" s="868"/>
      <c r="E446" s="430"/>
      <c r="F446" s="434"/>
      <c r="G446" s="434"/>
      <c r="H446" s="436"/>
      <c r="I446" s="165"/>
      <c r="K446" s="488"/>
      <c r="L446" s="165"/>
      <c r="M446" s="165"/>
      <c r="N446" s="165"/>
      <c r="O446" s="165"/>
      <c r="P446" s="165"/>
    </row>
    <row r="447" spans="2:16" s="429" customFormat="1">
      <c r="B447" s="165"/>
      <c r="C447" s="165"/>
      <c r="D447" s="868"/>
      <c r="E447" s="430"/>
      <c r="F447" s="434"/>
      <c r="G447" s="434"/>
      <c r="H447" s="436"/>
      <c r="I447" s="165"/>
      <c r="K447" s="488"/>
      <c r="L447" s="165"/>
      <c r="M447" s="165"/>
      <c r="N447" s="165"/>
      <c r="O447" s="165"/>
      <c r="P447" s="165"/>
    </row>
    <row r="448" spans="2:16" s="429" customFormat="1">
      <c r="B448" s="165"/>
      <c r="C448" s="165"/>
      <c r="D448" s="868"/>
      <c r="E448" s="430"/>
      <c r="F448" s="434"/>
      <c r="G448" s="434"/>
      <c r="H448" s="436"/>
      <c r="I448" s="165"/>
      <c r="K448" s="488"/>
      <c r="L448" s="165"/>
      <c r="M448" s="165"/>
      <c r="N448" s="165"/>
      <c r="O448" s="165"/>
      <c r="P448" s="165"/>
    </row>
    <row r="449" spans="2:16" s="429" customFormat="1">
      <c r="B449" s="165"/>
      <c r="C449" s="165"/>
      <c r="D449" s="868"/>
      <c r="E449" s="430"/>
      <c r="F449" s="434"/>
      <c r="G449" s="434"/>
      <c r="H449" s="436"/>
      <c r="I449" s="165"/>
      <c r="K449" s="488"/>
      <c r="L449" s="165"/>
      <c r="M449" s="165"/>
      <c r="N449" s="165"/>
      <c r="O449" s="165"/>
      <c r="P449" s="165"/>
    </row>
    <row r="450" spans="2:16" s="429" customFormat="1">
      <c r="B450" s="165"/>
      <c r="C450" s="165"/>
      <c r="D450" s="868"/>
      <c r="E450" s="430"/>
      <c r="F450" s="434"/>
      <c r="G450" s="434"/>
      <c r="H450" s="436"/>
      <c r="I450" s="165"/>
      <c r="K450" s="488"/>
      <c r="L450" s="165"/>
      <c r="M450" s="165"/>
      <c r="N450" s="165"/>
      <c r="O450" s="165"/>
      <c r="P450" s="165"/>
    </row>
    <row r="451" spans="2:16" s="429" customFormat="1">
      <c r="B451" s="165"/>
      <c r="C451" s="165"/>
      <c r="D451" s="868"/>
      <c r="E451" s="430"/>
      <c r="F451" s="434"/>
      <c r="G451" s="434"/>
      <c r="H451" s="436"/>
      <c r="I451" s="165"/>
      <c r="K451" s="488"/>
      <c r="L451" s="165"/>
      <c r="M451" s="165"/>
      <c r="N451" s="165"/>
      <c r="O451" s="165"/>
      <c r="P451" s="165"/>
    </row>
    <row r="452" spans="2:16" s="429" customFormat="1">
      <c r="B452" s="165"/>
      <c r="C452" s="165"/>
      <c r="D452" s="868"/>
      <c r="E452" s="430"/>
      <c r="F452" s="434"/>
      <c r="G452" s="434"/>
      <c r="H452" s="436"/>
      <c r="I452" s="165"/>
      <c r="K452" s="488"/>
      <c r="L452" s="165"/>
      <c r="M452" s="165"/>
      <c r="N452" s="165"/>
      <c r="O452" s="165"/>
      <c r="P452" s="165"/>
    </row>
    <row r="453" spans="2:16" s="429" customFormat="1">
      <c r="B453" s="165"/>
      <c r="C453" s="165"/>
      <c r="D453" s="868"/>
      <c r="E453" s="430"/>
      <c r="F453" s="434"/>
      <c r="G453" s="434"/>
      <c r="H453" s="436"/>
      <c r="I453" s="165"/>
      <c r="K453" s="488"/>
      <c r="L453" s="165"/>
      <c r="M453" s="165"/>
      <c r="N453" s="165"/>
      <c r="O453" s="165"/>
      <c r="P453" s="165"/>
    </row>
    <row r="454" spans="2:16" s="429" customFormat="1">
      <c r="B454" s="165"/>
      <c r="C454" s="165"/>
      <c r="D454" s="868"/>
      <c r="E454" s="430"/>
      <c r="F454" s="434"/>
      <c r="G454" s="434"/>
      <c r="H454" s="436"/>
      <c r="I454" s="165"/>
      <c r="K454" s="488"/>
      <c r="L454" s="165"/>
      <c r="M454" s="165"/>
      <c r="N454" s="165"/>
      <c r="O454" s="165"/>
      <c r="P454" s="165"/>
    </row>
    <row r="455" spans="2:16" s="429" customFormat="1">
      <c r="B455" s="165"/>
      <c r="C455" s="165"/>
      <c r="D455" s="868"/>
      <c r="E455" s="430"/>
      <c r="F455" s="434"/>
      <c r="G455" s="434"/>
      <c r="H455" s="436"/>
      <c r="I455" s="165"/>
      <c r="K455" s="488"/>
      <c r="L455" s="165"/>
      <c r="M455" s="165"/>
      <c r="N455" s="165"/>
      <c r="O455" s="165"/>
      <c r="P455" s="165"/>
    </row>
    <row r="456" spans="2:16" s="429" customFormat="1">
      <c r="B456" s="165"/>
      <c r="C456" s="165"/>
      <c r="D456" s="868"/>
      <c r="E456" s="430"/>
      <c r="F456" s="434"/>
      <c r="G456" s="434"/>
      <c r="H456" s="436"/>
      <c r="I456" s="165"/>
      <c r="K456" s="488"/>
      <c r="L456" s="165"/>
      <c r="M456" s="165"/>
      <c r="N456" s="165"/>
      <c r="O456" s="165"/>
      <c r="P456" s="165"/>
    </row>
    <row r="457" spans="2:16" s="429" customFormat="1">
      <c r="B457" s="165"/>
      <c r="C457" s="165"/>
      <c r="D457" s="868"/>
      <c r="E457" s="430"/>
      <c r="F457" s="434"/>
      <c r="G457" s="434"/>
      <c r="H457" s="436"/>
      <c r="I457" s="165"/>
      <c r="K457" s="488"/>
      <c r="L457" s="165"/>
      <c r="M457" s="165"/>
      <c r="N457" s="165"/>
      <c r="O457" s="165"/>
      <c r="P457" s="165"/>
    </row>
    <row r="458" spans="2:16" s="429" customFormat="1">
      <c r="B458" s="165"/>
      <c r="C458" s="165"/>
      <c r="D458" s="868"/>
      <c r="E458" s="430"/>
      <c r="F458" s="434"/>
      <c r="G458" s="434"/>
      <c r="H458" s="436"/>
      <c r="I458" s="165"/>
      <c r="K458" s="488"/>
      <c r="L458" s="165"/>
      <c r="M458" s="165"/>
      <c r="N458" s="165"/>
      <c r="O458" s="165"/>
      <c r="P458" s="165"/>
    </row>
    <row r="459" spans="2:16" s="429" customFormat="1">
      <c r="B459" s="165"/>
      <c r="C459" s="165"/>
      <c r="D459" s="868"/>
      <c r="E459" s="430"/>
      <c r="F459" s="434"/>
      <c r="G459" s="434"/>
      <c r="H459" s="436"/>
      <c r="I459" s="165"/>
      <c r="K459" s="488"/>
      <c r="L459" s="165"/>
      <c r="M459" s="165"/>
      <c r="N459" s="165"/>
      <c r="O459" s="165"/>
      <c r="P459" s="165"/>
    </row>
    <row r="460" spans="2:16" s="429" customFormat="1">
      <c r="B460" s="165"/>
      <c r="C460" s="165"/>
      <c r="D460" s="868"/>
      <c r="E460" s="430"/>
      <c r="F460" s="434"/>
      <c r="G460" s="434"/>
      <c r="H460" s="436"/>
      <c r="I460" s="165"/>
      <c r="K460" s="488"/>
      <c r="L460" s="165"/>
      <c r="M460" s="165"/>
      <c r="N460" s="165"/>
      <c r="O460" s="165"/>
      <c r="P460" s="165"/>
    </row>
    <row r="461" spans="2:16" s="429" customFormat="1">
      <c r="B461" s="165"/>
      <c r="C461" s="165"/>
      <c r="D461" s="868"/>
      <c r="E461" s="430"/>
      <c r="F461" s="434"/>
      <c r="G461" s="434"/>
      <c r="H461" s="436"/>
      <c r="I461" s="165"/>
      <c r="K461" s="488"/>
      <c r="L461" s="165"/>
      <c r="M461" s="165"/>
      <c r="N461" s="165"/>
      <c r="O461" s="165"/>
      <c r="P461" s="165"/>
    </row>
    <row r="462" spans="2:16" s="429" customFormat="1">
      <c r="B462" s="165"/>
      <c r="C462" s="165"/>
      <c r="D462" s="868"/>
      <c r="E462" s="430"/>
      <c r="F462" s="434"/>
      <c r="G462" s="434"/>
      <c r="H462" s="436"/>
      <c r="I462" s="165"/>
      <c r="K462" s="488"/>
      <c r="L462" s="165"/>
      <c r="M462" s="165"/>
      <c r="N462" s="165"/>
      <c r="O462" s="165"/>
      <c r="P462" s="165"/>
    </row>
    <row r="463" spans="2:16" s="429" customFormat="1">
      <c r="B463" s="165"/>
      <c r="C463" s="165"/>
      <c r="D463" s="868"/>
      <c r="E463" s="430"/>
      <c r="F463" s="434"/>
      <c r="G463" s="434"/>
      <c r="H463" s="436"/>
      <c r="I463" s="165"/>
      <c r="K463" s="488"/>
      <c r="L463" s="165"/>
      <c r="M463" s="165"/>
      <c r="N463" s="165"/>
      <c r="O463" s="165"/>
      <c r="P463" s="165"/>
    </row>
    <row r="464" spans="2:16" s="429" customFormat="1">
      <c r="B464" s="165"/>
      <c r="C464" s="165"/>
      <c r="D464" s="868"/>
      <c r="E464" s="430"/>
      <c r="F464" s="434"/>
      <c r="G464" s="434"/>
      <c r="H464" s="436"/>
      <c r="I464" s="165"/>
      <c r="K464" s="488"/>
      <c r="L464" s="165"/>
      <c r="M464" s="165"/>
      <c r="N464" s="165"/>
      <c r="O464" s="165"/>
      <c r="P464" s="165"/>
    </row>
    <row r="465" spans="2:16" s="429" customFormat="1">
      <c r="B465" s="165"/>
      <c r="C465" s="165"/>
      <c r="D465" s="868"/>
      <c r="E465" s="430"/>
      <c r="F465" s="434"/>
      <c r="G465" s="434"/>
      <c r="H465" s="436"/>
      <c r="I465" s="165"/>
      <c r="K465" s="488"/>
      <c r="L465" s="165"/>
      <c r="M465" s="165"/>
      <c r="N465" s="165"/>
      <c r="O465" s="165"/>
      <c r="P465" s="165"/>
    </row>
    <row r="466" spans="2:16" s="429" customFormat="1">
      <c r="B466" s="165"/>
      <c r="C466" s="165"/>
      <c r="D466" s="868"/>
      <c r="E466" s="430"/>
      <c r="F466" s="434"/>
      <c r="G466" s="434"/>
      <c r="H466" s="436"/>
      <c r="I466" s="165"/>
      <c r="K466" s="488"/>
      <c r="L466" s="165"/>
      <c r="M466" s="165"/>
      <c r="N466" s="165"/>
      <c r="O466" s="165"/>
      <c r="P466" s="165"/>
    </row>
    <row r="467" spans="2:16" s="429" customFormat="1">
      <c r="B467" s="165"/>
      <c r="C467" s="165"/>
      <c r="D467" s="868"/>
      <c r="E467" s="430"/>
      <c r="F467" s="434"/>
      <c r="G467" s="434"/>
      <c r="H467" s="436"/>
      <c r="I467" s="165"/>
      <c r="K467" s="488"/>
      <c r="L467" s="165"/>
      <c r="M467" s="165"/>
      <c r="N467" s="165"/>
      <c r="O467" s="165"/>
      <c r="P467" s="165"/>
    </row>
    <row r="468" spans="2:16" s="429" customFormat="1">
      <c r="B468" s="165"/>
      <c r="C468" s="165"/>
      <c r="D468" s="868"/>
      <c r="E468" s="430"/>
      <c r="F468" s="434"/>
      <c r="G468" s="434"/>
      <c r="H468" s="436"/>
      <c r="I468" s="165"/>
      <c r="K468" s="488"/>
      <c r="L468" s="165"/>
      <c r="M468" s="165"/>
      <c r="N468" s="165"/>
      <c r="O468" s="165"/>
      <c r="P468" s="165"/>
    </row>
    <row r="469" spans="2:16" s="429" customFormat="1">
      <c r="B469" s="165"/>
      <c r="C469" s="165"/>
      <c r="D469" s="868"/>
      <c r="E469" s="430"/>
      <c r="F469" s="434"/>
      <c r="G469" s="434"/>
      <c r="H469" s="436"/>
      <c r="I469" s="165"/>
      <c r="K469" s="488"/>
      <c r="L469" s="165"/>
      <c r="M469" s="165"/>
      <c r="N469" s="165"/>
      <c r="O469" s="165"/>
      <c r="P469" s="165"/>
    </row>
    <row r="470" spans="2:16" s="429" customFormat="1">
      <c r="B470" s="165"/>
      <c r="C470" s="165"/>
      <c r="D470" s="868"/>
      <c r="E470" s="430"/>
      <c r="F470" s="434"/>
      <c r="G470" s="434"/>
      <c r="H470" s="436"/>
      <c r="I470" s="165"/>
      <c r="K470" s="488"/>
      <c r="L470" s="165"/>
      <c r="M470" s="165"/>
      <c r="N470" s="165"/>
      <c r="O470" s="165"/>
      <c r="P470" s="165"/>
    </row>
    <row r="471" spans="2:16" s="429" customFormat="1">
      <c r="B471" s="165"/>
      <c r="C471" s="165"/>
      <c r="D471" s="868"/>
      <c r="E471" s="430"/>
      <c r="F471" s="434"/>
      <c r="G471" s="434"/>
      <c r="H471" s="436"/>
      <c r="I471" s="165"/>
      <c r="K471" s="488"/>
      <c r="L471" s="165"/>
      <c r="M471" s="165"/>
      <c r="N471" s="165"/>
      <c r="O471" s="165"/>
      <c r="P471" s="165"/>
    </row>
    <row r="472" spans="2:16" s="429" customFormat="1">
      <c r="B472" s="165"/>
      <c r="C472" s="165"/>
      <c r="D472" s="868"/>
      <c r="E472" s="430"/>
      <c r="F472" s="434"/>
      <c r="G472" s="434"/>
      <c r="H472" s="436"/>
      <c r="I472" s="165"/>
      <c r="K472" s="488"/>
      <c r="L472" s="165"/>
      <c r="M472" s="165"/>
      <c r="N472" s="165"/>
      <c r="O472" s="165"/>
      <c r="P472" s="165"/>
    </row>
    <row r="473" spans="2:16" s="429" customFormat="1">
      <c r="B473" s="165"/>
      <c r="C473" s="165"/>
      <c r="D473" s="868"/>
      <c r="E473" s="430"/>
      <c r="F473" s="434"/>
      <c r="G473" s="434"/>
      <c r="H473" s="436"/>
      <c r="I473" s="165"/>
      <c r="K473" s="488"/>
      <c r="L473" s="165"/>
      <c r="M473" s="165"/>
      <c r="N473" s="165"/>
      <c r="O473" s="165"/>
      <c r="P473" s="165"/>
    </row>
    <row r="474" spans="2:16" s="429" customFormat="1">
      <c r="B474" s="165"/>
      <c r="C474" s="165"/>
      <c r="D474" s="868"/>
      <c r="E474" s="430"/>
      <c r="F474" s="434"/>
      <c r="G474" s="434"/>
      <c r="H474" s="436"/>
      <c r="I474" s="165"/>
      <c r="K474" s="488"/>
      <c r="L474" s="165"/>
      <c r="M474" s="165"/>
      <c r="N474" s="165"/>
      <c r="O474" s="165"/>
      <c r="P474" s="165"/>
    </row>
    <row r="475" spans="2:16" s="429" customFormat="1">
      <c r="B475" s="165"/>
      <c r="C475" s="165"/>
      <c r="D475" s="868"/>
      <c r="E475" s="430"/>
      <c r="F475" s="434"/>
      <c r="G475" s="434"/>
      <c r="H475" s="436"/>
      <c r="I475" s="165"/>
      <c r="K475" s="488"/>
      <c r="L475" s="165"/>
      <c r="M475" s="165"/>
      <c r="N475" s="165"/>
      <c r="O475" s="165"/>
      <c r="P475" s="165"/>
    </row>
    <row r="476" spans="2:16" s="429" customFormat="1">
      <c r="B476" s="165"/>
      <c r="C476" s="165"/>
      <c r="D476" s="868"/>
      <c r="E476" s="430"/>
      <c r="F476" s="434"/>
      <c r="G476" s="434"/>
      <c r="H476" s="436"/>
      <c r="I476" s="165"/>
      <c r="K476" s="488"/>
      <c r="L476" s="165"/>
      <c r="M476" s="165"/>
      <c r="N476" s="165"/>
      <c r="O476" s="165"/>
      <c r="P476" s="165"/>
    </row>
    <row r="477" spans="2:16" s="429" customFormat="1">
      <c r="B477" s="165"/>
      <c r="C477" s="165"/>
      <c r="D477" s="868"/>
      <c r="E477" s="430"/>
      <c r="F477" s="434"/>
      <c r="G477" s="434"/>
      <c r="H477" s="436"/>
      <c r="I477" s="165"/>
      <c r="K477" s="488"/>
      <c r="L477" s="165"/>
      <c r="M477" s="165"/>
      <c r="N477" s="165"/>
      <c r="O477" s="165"/>
      <c r="P477" s="165"/>
    </row>
    <row r="478" spans="2:16" s="429" customFormat="1">
      <c r="B478" s="165"/>
      <c r="C478" s="165"/>
      <c r="D478" s="868"/>
      <c r="E478" s="430"/>
      <c r="F478" s="434"/>
      <c r="G478" s="434"/>
      <c r="H478" s="436"/>
      <c r="I478" s="165"/>
      <c r="K478" s="488"/>
      <c r="L478" s="165"/>
      <c r="M478" s="165"/>
      <c r="N478" s="165"/>
      <c r="O478" s="165"/>
      <c r="P478" s="165"/>
    </row>
    <row r="479" spans="2:16" s="429" customFormat="1">
      <c r="B479" s="165"/>
      <c r="C479" s="165"/>
      <c r="D479" s="868"/>
      <c r="E479" s="430"/>
      <c r="F479" s="434"/>
      <c r="G479" s="434"/>
      <c r="H479" s="436"/>
      <c r="I479" s="165"/>
      <c r="K479" s="488"/>
      <c r="L479" s="165"/>
      <c r="M479" s="165"/>
      <c r="N479" s="165"/>
      <c r="O479" s="165"/>
      <c r="P479" s="165"/>
    </row>
    <row r="480" spans="2:16" s="429" customFormat="1">
      <c r="B480" s="165"/>
      <c r="C480" s="165"/>
      <c r="D480" s="868"/>
      <c r="E480" s="430"/>
      <c r="F480" s="434"/>
      <c r="G480" s="434"/>
      <c r="H480" s="436"/>
      <c r="I480" s="165"/>
      <c r="K480" s="488"/>
      <c r="L480" s="165"/>
      <c r="M480" s="165"/>
      <c r="N480" s="165"/>
      <c r="O480" s="165"/>
      <c r="P480" s="165"/>
    </row>
    <row r="481" spans="2:16" s="429" customFormat="1">
      <c r="B481" s="165"/>
      <c r="C481" s="165"/>
      <c r="D481" s="868"/>
      <c r="E481" s="430"/>
      <c r="F481" s="434"/>
      <c r="G481" s="434"/>
      <c r="H481" s="436"/>
      <c r="I481" s="165"/>
      <c r="K481" s="488"/>
      <c r="L481" s="165"/>
      <c r="M481" s="165"/>
      <c r="N481" s="165"/>
      <c r="O481" s="165"/>
      <c r="P481" s="165"/>
    </row>
    <row r="482" spans="2:16" s="429" customFormat="1">
      <c r="B482" s="165"/>
      <c r="C482" s="165"/>
      <c r="D482" s="868"/>
      <c r="E482" s="430"/>
      <c r="F482" s="434"/>
      <c r="G482" s="434"/>
      <c r="H482" s="436"/>
      <c r="I482" s="165"/>
      <c r="K482" s="488"/>
      <c r="L482" s="165"/>
      <c r="M482" s="165"/>
      <c r="N482" s="165"/>
      <c r="O482" s="165"/>
      <c r="P482" s="165"/>
    </row>
    <row r="483" spans="2:16" s="429" customFormat="1">
      <c r="B483" s="165"/>
      <c r="C483" s="165"/>
      <c r="D483" s="868"/>
      <c r="E483" s="430"/>
      <c r="F483" s="434"/>
      <c r="G483" s="434"/>
      <c r="H483" s="436"/>
      <c r="I483" s="165"/>
      <c r="K483" s="488"/>
      <c r="L483" s="165"/>
      <c r="M483" s="165"/>
      <c r="N483" s="165"/>
      <c r="O483" s="165"/>
      <c r="P483" s="165"/>
    </row>
    <row r="484" spans="2:16" s="429" customFormat="1">
      <c r="B484" s="165"/>
      <c r="C484" s="165"/>
      <c r="D484" s="868"/>
      <c r="E484" s="430"/>
      <c r="F484" s="434"/>
      <c r="G484" s="434"/>
      <c r="H484" s="436"/>
      <c r="I484" s="165"/>
      <c r="K484" s="488"/>
      <c r="L484" s="165"/>
      <c r="M484" s="165"/>
      <c r="N484" s="165"/>
      <c r="O484" s="165"/>
      <c r="P484" s="165"/>
    </row>
    <row r="485" spans="2:16" s="429" customFormat="1">
      <c r="B485" s="165"/>
      <c r="C485" s="165"/>
      <c r="D485" s="868"/>
      <c r="E485" s="430"/>
      <c r="F485" s="434"/>
      <c r="G485" s="434"/>
      <c r="H485" s="436"/>
      <c r="I485" s="165"/>
      <c r="K485" s="488"/>
      <c r="L485" s="165"/>
      <c r="M485" s="165"/>
      <c r="N485" s="165"/>
      <c r="O485" s="165"/>
      <c r="P485" s="165"/>
    </row>
    <row r="486" spans="2:16" s="429" customFormat="1">
      <c r="B486" s="165"/>
      <c r="C486" s="165"/>
      <c r="D486" s="868"/>
      <c r="E486" s="430"/>
      <c r="F486" s="434"/>
      <c r="G486" s="434"/>
      <c r="H486" s="436"/>
      <c r="I486" s="165"/>
      <c r="K486" s="488"/>
      <c r="L486" s="165"/>
      <c r="M486" s="165"/>
      <c r="N486" s="165"/>
      <c r="O486" s="165"/>
      <c r="P486" s="165"/>
    </row>
    <row r="487" spans="2:16" s="429" customFormat="1">
      <c r="B487" s="165"/>
      <c r="C487" s="165"/>
      <c r="D487" s="868"/>
      <c r="E487" s="430"/>
      <c r="F487" s="434"/>
      <c r="G487" s="434"/>
      <c r="H487" s="436"/>
      <c r="I487" s="165"/>
      <c r="K487" s="488"/>
      <c r="L487" s="165"/>
      <c r="M487" s="165"/>
      <c r="N487" s="165"/>
      <c r="O487" s="165"/>
      <c r="P487" s="165"/>
    </row>
    <row r="488" spans="2:16" s="429" customFormat="1">
      <c r="B488" s="165"/>
      <c r="C488" s="165"/>
      <c r="D488" s="868"/>
      <c r="E488" s="430"/>
      <c r="F488" s="434"/>
      <c r="G488" s="434"/>
      <c r="H488" s="436"/>
      <c r="I488" s="165"/>
      <c r="K488" s="488"/>
      <c r="L488" s="165"/>
      <c r="M488" s="165"/>
      <c r="N488" s="165"/>
      <c r="O488" s="165"/>
      <c r="P488" s="165"/>
    </row>
    <row r="489" spans="2:16" s="429" customFormat="1">
      <c r="B489" s="165"/>
      <c r="C489" s="165"/>
      <c r="D489" s="868"/>
      <c r="E489" s="430"/>
      <c r="F489" s="434"/>
      <c r="G489" s="434"/>
      <c r="H489" s="436"/>
      <c r="I489" s="165"/>
      <c r="K489" s="488"/>
      <c r="L489" s="165"/>
      <c r="M489" s="165"/>
      <c r="N489" s="165"/>
      <c r="O489" s="165"/>
      <c r="P489" s="165"/>
    </row>
    <row r="490" spans="2:16" s="429" customFormat="1">
      <c r="B490" s="165"/>
      <c r="C490" s="165"/>
      <c r="D490" s="868"/>
      <c r="E490" s="430"/>
      <c r="F490" s="434"/>
      <c r="G490" s="434"/>
      <c r="H490" s="436"/>
      <c r="I490" s="165"/>
      <c r="K490" s="488"/>
      <c r="L490" s="165"/>
      <c r="M490" s="165"/>
      <c r="N490" s="165"/>
      <c r="O490" s="165"/>
      <c r="P490" s="165"/>
    </row>
    <row r="491" spans="2:16" s="429" customFormat="1">
      <c r="B491" s="165"/>
      <c r="C491" s="165"/>
      <c r="D491" s="868"/>
      <c r="E491" s="430"/>
      <c r="F491" s="434"/>
      <c r="G491" s="434"/>
      <c r="H491" s="436"/>
      <c r="I491" s="165"/>
      <c r="K491" s="488"/>
      <c r="L491" s="165"/>
      <c r="M491" s="165"/>
      <c r="N491" s="165"/>
      <c r="O491" s="165"/>
      <c r="P491" s="165"/>
    </row>
    <row r="492" spans="2:16" s="429" customFormat="1">
      <c r="B492" s="165"/>
      <c r="C492" s="165"/>
      <c r="D492" s="868"/>
      <c r="E492" s="430"/>
      <c r="F492" s="434"/>
      <c r="G492" s="434"/>
      <c r="H492" s="436"/>
      <c r="I492" s="165"/>
      <c r="K492" s="488"/>
      <c r="L492" s="165"/>
      <c r="M492" s="165"/>
      <c r="N492" s="165"/>
      <c r="O492" s="165"/>
      <c r="P492" s="165"/>
    </row>
    <row r="493" spans="2:16" s="429" customFormat="1">
      <c r="B493" s="165"/>
      <c r="C493" s="165"/>
      <c r="D493" s="868"/>
      <c r="E493" s="430"/>
      <c r="F493" s="434"/>
      <c r="G493" s="434"/>
      <c r="H493" s="436"/>
      <c r="I493" s="165"/>
      <c r="K493" s="488"/>
      <c r="L493" s="165"/>
      <c r="M493" s="165"/>
      <c r="N493" s="165"/>
      <c r="O493" s="165"/>
      <c r="P493" s="165"/>
    </row>
    <row r="494" spans="2:16" s="429" customFormat="1">
      <c r="B494" s="165"/>
      <c r="C494" s="165"/>
      <c r="D494" s="868"/>
      <c r="E494" s="430"/>
      <c r="F494" s="434"/>
      <c r="G494" s="434"/>
      <c r="H494" s="436"/>
      <c r="I494" s="165"/>
      <c r="K494" s="488"/>
      <c r="L494" s="165"/>
      <c r="M494" s="165"/>
      <c r="N494" s="165"/>
      <c r="O494" s="165"/>
      <c r="P494" s="165"/>
    </row>
    <row r="495" spans="2:16" s="429" customFormat="1">
      <c r="B495" s="165"/>
      <c r="C495" s="165"/>
      <c r="D495" s="868"/>
      <c r="E495" s="430"/>
      <c r="F495" s="434"/>
      <c r="G495" s="434"/>
      <c r="H495" s="436"/>
      <c r="I495" s="165"/>
      <c r="K495" s="488"/>
      <c r="L495" s="165"/>
      <c r="M495" s="165"/>
      <c r="N495" s="165"/>
      <c r="O495" s="165"/>
      <c r="P495" s="165"/>
    </row>
    <row r="496" spans="2:16" s="429" customFormat="1">
      <c r="B496" s="165"/>
      <c r="C496" s="165"/>
      <c r="D496" s="868"/>
      <c r="E496" s="430"/>
      <c r="F496" s="434"/>
      <c r="G496" s="434"/>
      <c r="H496" s="436"/>
      <c r="I496" s="165"/>
      <c r="K496" s="488"/>
      <c r="L496" s="165"/>
      <c r="M496" s="165"/>
      <c r="N496" s="165"/>
      <c r="O496" s="165"/>
      <c r="P496" s="165"/>
    </row>
    <row r="497" spans="2:16" s="429" customFormat="1">
      <c r="B497" s="165"/>
      <c r="C497" s="165"/>
      <c r="D497" s="868"/>
      <c r="E497" s="430"/>
      <c r="F497" s="434"/>
      <c r="G497" s="434"/>
      <c r="H497" s="436"/>
      <c r="I497" s="165"/>
      <c r="K497" s="488"/>
      <c r="L497" s="165"/>
      <c r="M497" s="165"/>
      <c r="N497" s="165"/>
      <c r="O497" s="165"/>
      <c r="P497" s="165"/>
    </row>
    <row r="498" spans="2:16" s="429" customFormat="1">
      <c r="B498" s="165"/>
      <c r="C498" s="165"/>
      <c r="D498" s="868"/>
      <c r="E498" s="430"/>
      <c r="F498" s="434"/>
      <c r="G498" s="434"/>
      <c r="H498" s="436"/>
      <c r="I498" s="165"/>
      <c r="K498" s="488"/>
      <c r="L498" s="165"/>
      <c r="M498" s="165"/>
      <c r="N498" s="165"/>
      <c r="O498" s="165"/>
      <c r="P498" s="165"/>
    </row>
    <row r="499" spans="2:16" s="429" customFormat="1">
      <c r="B499" s="165"/>
      <c r="C499" s="165"/>
      <c r="D499" s="868"/>
      <c r="E499" s="430"/>
      <c r="F499" s="434"/>
      <c r="G499" s="434"/>
      <c r="H499" s="436"/>
      <c r="I499" s="165"/>
      <c r="K499" s="488"/>
      <c r="L499" s="165"/>
      <c r="M499" s="165"/>
      <c r="N499" s="165"/>
      <c r="O499" s="165"/>
      <c r="P499" s="165"/>
    </row>
    <row r="500" spans="2:16" s="429" customFormat="1">
      <c r="B500" s="165"/>
      <c r="C500" s="165"/>
      <c r="D500" s="868"/>
      <c r="E500" s="430"/>
      <c r="F500" s="434"/>
      <c r="G500" s="434"/>
      <c r="H500" s="436"/>
      <c r="I500" s="165"/>
      <c r="K500" s="488"/>
      <c r="L500" s="165"/>
      <c r="M500" s="165"/>
      <c r="N500" s="165"/>
      <c r="O500" s="165"/>
      <c r="P500" s="165"/>
    </row>
    <row r="501" spans="2:16" s="429" customFormat="1">
      <c r="B501" s="165"/>
      <c r="C501" s="165"/>
      <c r="D501" s="868"/>
      <c r="E501" s="430"/>
      <c r="F501" s="434"/>
      <c r="G501" s="434"/>
      <c r="H501" s="436"/>
      <c r="I501" s="165"/>
      <c r="K501" s="488"/>
      <c r="L501" s="165"/>
      <c r="M501" s="165"/>
      <c r="N501" s="165"/>
      <c r="O501" s="165"/>
      <c r="P501" s="165"/>
    </row>
    <row r="502" spans="2:16" s="429" customFormat="1">
      <c r="B502" s="165"/>
      <c r="C502" s="165"/>
      <c r="D502" s="868"/>
      <c r="E502" s="430"/>
      <c r="F502" s="434"/>
      <c r="G502" s="434"/>
      <c r="H502" s="436"/>
      <c r="I502" s="165"/>
      <c r="K502" s="488"/>
      <c r="L502" s="165"/>
      <c r="M502" s="165"/>
      <c r="N502" s="165"/>
      <c r="O502" s="165"/>
      <c r="P502" s="165"/>
    </row>
    <row r="503" spans="2:16" s="429" customFormat="1">
      <c r="B503" s="165"/>
      <c r="C503" s="165"/>
      <c r="D503" s="868"/>
      <c r="E503" s="430"/>
      <c r="F503" s="434"/>
      <c r="G503" s="434"/>
      <c r="H503" s="436"/>
      <c r="I503" s="165"/>
      <c r="K503" s="488"/>
      <c r="L503" s="165"/>
      <c r="M503" s="165"/>
      <c r="N503" s="165"/>
      <c r="O503" s="165"/>
      <c r="P503" s="165"/>
    </row>
    <row r="504" spans="2:16" s="429" customFormat="1">
      <c r="B504" s="165"/>
      <c r="C504" s="165"/>
      <c r="D504" s="868"/>
      <c r="E504" s="430"/>
      <c r="F504" s="434"/>
      <c r="G504" s="434"/>
      <c r="H504" s="436"/>
      <c r="I504" s="165"/>
      <c r="K504" s="488"/>
      <c r="L504" s="165"/>
      <c r="M504" s="165"/>
      <c r="N504" s="165"/>
      <c r="O504" s="165"/>
      <c r="P504" s="165"/>
    </row>
    <row r="505" spans="2:16" s="429" customFormat="1">
      <c r="B505" s="165"/>
      <c r="C505" s="165"/>
      <c r="D505" s="868"/>
      <c r="E505" s="430"/>
      <c r="F505" s="434"/>
      <c r="G505" s="434"/>
      <c r="H505" s="436"/>
      <c r="I505" s="165"/>
      <c r="K505" s="488"/>
      <c r="L505" s="165"/>
      <c r="M505" s="165"/>
      <c r="N505" s="165"/>
      <c r="O505" s="165"/>
      <c r="P505" s="165"/>
    </row>
    <row r="506" spans="2:16" s="429" customFormat="1">
      <c r="B506" s="165"/>
      <c r="C506" s="165"/>
      <c r="D506" s="868"/>
      <c r="E506" s="430"/>
      <c r="F506" s="434"/>
      <c r="G506" s="434"/>
      <c r="H506" s="436"/>
      <c r="I506" s="165"/>
      <c r="K506" s="488"/>
      <c r="L506" s="165"/>
      <c r="M506" s="165"/>
      <c r="N506" s="165"/>
      <c r="O506" s="165"/>
      <c r="P506" s="165"/>
    </row>
    <row r="507" spans="2:16" s="429" customFormat="1">
      <c r="B507" s="165"/>
      <c r="C507" s="165"/>
      <c r="D507" s="868"/>
      <c r="E507" s="430"/>
      <c r="F507" s="434"/>
      <c r="G507" s="434"/>
      <c r="H507" s="436"/>
      <c r="I507" s="165"/>
      <c r="K507" s="488"/>
      <c r="L507" s="165"/>
      <c r="M507" s="165"/>
      <c r="N507" s="165"/>
      <c r="O507" s="165"/>
      <c r="P507" s="165"/>
    </row>
    <row r="508" spans="2:16" s="429" customFormat="1">
      <c r="B508" s="165"/>
      <c r="C508" s="165"/>
      <c r="D508" s="868"/>
      <c r="E508" s="430"/>
      <c r="F508" s="434"/>
      <c r="G508" s="434"/>
      <c r="H508" s="436"/>
      <c r="I508" s="165"/>
      <c r="K508" s="488"/>
      <c r="L508" s="165"/>
      <c r="M508" s="165"/>
      <c r="N508" s="165"/>
      <c r="O508" s="165"/>
      <c r="P508" s="165"/>
    </row>
    <row r="509" spans="2:16" s="429" customFormat="1">
      <c r="B509" s="165"/>
      <c r="C509" s="165"/>
      <c r="D509" s="868"/>
      <c r="E509" s="430"/>
      <c r="F509" s="434"/>
      <c r="G509" s="434"/>
      <c r="H509" s="436"/>
      <c r="I509" s="165"/>
      <c r="K509" s="488"/>
      <c r="L509" s="165"/>
      <c r="M509" s="165"/>
      <c r="N509" s="165"/>
      <c r="O509" s="165"/>
      <c r="P509" s="165"/>
    </row>
    <row r="510" spans="2:16" s="429" customFormat="1">
      <c r="B510" s="165"/>
      <c r="C510" s="165"/>
      <c r="D510" s="868"/>
      <c r="E510" s="430"/>
      <c r="F510" s="434"/>
      <c r="G510" s="434"/>
      <c r="H510" s="436"/>
      <c r="I510" s="165"/>
      <c r="K510" s="488"/>
      <c r="L510" s="165"/>
      <c r="M510" s="165"/>
      <c r="N510" s="165"/>
      <c r="O510" s="165"/>
      <c r="P510" s="165"/>
    </row>
    <row r="511" spans="2:16" s="429" customFormat="1">
      <c r="B511" s="165"/>
      <c r="C511" s="165"/>
      <c r="D511" s="868"/>
      <c r="E511" s="430"/>
      <c r="F511" s="434"/>
      <c r="G511" s="434"/>
      <c r="H511" s="436"/>
      <c r="I511" s="165"/>
      <c r="K511" s="488"/>
      <c r="L511" s="165"/>
      <c r="M511" s="165"/>
      <c r="N511" s="165"/>
      <c r="O511" s="165"/>
      <c r="P511" s="165"/>
    </row>
    <row r="512" spans="2:16" s="429" customFormat="1">
      <c r="B512" s="165"/>
      <c r="C512" s="165"/>
      <c r="D512" s="868"/>
      <c r="E512" s="430"/>
      <c r="F512" s="434"/>
      <c r="G512" s="434"/>
      <c r="H512" s="436"/>
      <c r="I512" s="165"/>
      <c r="K512" s="488"/>
      <c r="L512" s="165"/>
      <c r="M512" s="165"/>
      <c r="N512" s="165"/>
      <c r="O512" s="165"/>
      <c r="P512" s="165"/>
    </row>
    <row r="513" spans="2:16" s="429" customFormat="1">
      <c r="B513" s="165"/>
      <c r="C513" s="165"/>
      <c r="D513" s="868"/>
      <c r="E513" s="430"/>
      <c r="F513" s="434"/>
      <c r="G513" s="434"/>
      <c r="H513" s="436"/>
      <c r="I513" s="165"/>
      <c r="K513" s="488"/>
      <c r="L513" s="165"/>
      <c r="M513" s="165"/>
      <c r="N513" s="165"/>
      <c r="O513" s="165"/>
      <c r="P513" s="165"/>
    </row>
    <row r="514" spans="2:16" s="429" customFormat="1">
      <c r="B514" s="165"/>
      <c r="C514" s="165"/>
      <c r="D514" s="868"/>
      <c r="E514" s="430"/>
      <c r="F514" s="434"/>
      <c r="G514" s="434"/>
      <c r="H514" s="436"/>
      <c r="I514" s="165"/>
      <c r="K514" s="488"/>
      <c r="L514" s="165"/>
      <c r="M514" s="165"/>
      <c r="N514" s="165"/>
      <c r="O514" s="165"/>
      <c r="P514" s="165"/>
    </row>
    <row r="515" spans="2:16" s="429" customFormat="1">
      <c r="B515" s="165"/>
      <c r="C515" s="165"/>
      <c r="D515" s="868"/>
      <c r="E515" s="430"/>
      <c r="F515" s="434"/>
      <c r="G515" s="434"/>
      <c r="H515" s="436"/>
      <c r="I515" s="165"/>
      <c r="K515" s="488"/>
      <c r="L515" s="165"/>
      <c r="M515" s="165"/>
      <c r="N515" s="165"/>
      <c r="O515" s="165"/>
      <c r="P515" s="165"/>
    </row>
    <row r="516" spans="2:16" s="429" customFormat="1">
      <c r="B516" s="165"/>
      <c r="C516" s="165"/>
      <c r="D516" s="868"/>
      <c r="E516" s="430"/>
      <c r="F516" s="434"/>
      <c r="G516" s="434"/>
      <c r="H516" s="436"/>
      <c r="I516" s="165"/>
      <c r="K516" s="488"/>
      <c r="L516" s="165"/>
      <c r="M516" s="165"/>
      <c r="N516" s="165"/>
      <c r="O516" s="165"/>
      <c r="P516" s="165"/>
    </row>
    <row r="517" spans="2:16" s="429" customFormat="1">
      <c r="B517" s="165"/>
      <c r="C517" s="165"/>
      <c r="D517" s="868"/>
      <c r="E517" s="430"/>
      <c r="F517" s="434"/>
      <c r="G517" s="434"/>
      <c r="H517" s="436"/>
      <c r="I517" s="165"/>
      <c r="K517" s="488"/>
      <c r="L517" s="165"/>
      <c r="M517" s="165"/>
      <c r="N517" s="165"/>
      <c r="O517" s="165"/>
      <c r="P517" s="165"/>
    </row>
    <row r="518" spans="2:16" s="429" customFormat="1">
      <c r="B518" s="165"/>
      <c r="C518" s="165"/>
      <c r="D518" s="868"/>
      <c r="E518" s="430"/>
      <c r="F518" s="434"/>
      <c r="G518" s="434"/>
      <c r="H518" s="436"/>
      <c r="I518" s="165"/>
      <c r="K518" s="488"/>
      <c r="L518" s="165"/>
      <c r="M518" s="165"/>
      <c r="N518" s="165"/>
      <c r="O518" s="165"/>
      <c r="P518" s="165"/>
    </row>
    <row r="519" spans="2:16" s="429" customFormat="1">
      <c r="B519" s="165"/>
      <c r="C519" s="165"/>
      <c r="D519" s="868"/>
      <c r="E519" s="430"/>
      <c r="F519" s="434"/>
      <c r="G519" s="434"/>
      <c r="H519" s="436"/>
      <c r="I519" s="165"/>
      <c r="K519" s="488"/>
      <c r="L519" s="165"/>
      <c r="M519" s="165"/>
      <c r="N519" s="165"/>
      <c r="O519" s="165"/>
      <c r="P519" s="165"/>
    </row>
    <row r="520" spans="2:16" s="429" customFormat="1">
      <c r="B520" s="165"/>
      <c r="C520" s="165"/>
      <c r="D520" s="868"/>
      <c r="E520" s="430"/>
      <c r="F520" s="434"/>
      <c r="G520" s="434"/>
      <c r="H520" s="436"/>
      <c r="I520" s="165"/>
      <c r="K520" s="488"/>
      <c r="L520" s="165"/>
      <c r="M520" s="165"/>
      <c r="N520" s="165"/>
      <c r="O520" s="165"/>
      <c r="P520" s="165"/>
    </row>
    <row r="521" spans="2:16" s="429" customFormat="1">
      <c r="B521" s="165"/>
      <c r="C521" s="165"/>
      <c r="D521" s="868"/>
      <c r="E521" s="430"/>
      <c r="F521" s="434"/>
      <c r="G521" s="434"/>
      <c r="H521" s="436"/>
      <c r="I521" s="165"/>
      <c r="K521" s="488"/>
      <c r="L521" s="165"/>
      <c r="M521" s="165"/>
      <c r="N521" s="165"/>
      <c r="O521" s="165"/>
      <c r="P521" s="165"/>
    </row>
    <row r="522" spans="2:16" s="429" customFormat="1">
      <c r="B522" s="165"/>
      <c r="C522" s="165"/>
      <c r="D522" s="868"/>
      <c r="E522" s="430"/>
      <c r="F522" s="434"/>
      <c r="G522" s="434"/>
      <c r="H522" s="436"/>
      <c r="I522" s="165"/>
      <c r="K522" s="488"/>
      <c r="L522" s="165"/>
      <c r="M522" s="165"/>
      <c r="N522" s="165"/>
      <c r="O522" s="165"/>
      <c r="P522" s="165"/>
    </row>
    <row r="523" spans="2:16" s="429" customFormat="1">
      <c r="B523" s="165"/>
      <c r="C523" s="165"/>
      <c r="D523" s="868"/>
      <c r="E523" s="430"/>
      <c r="F523" s="434"/>
      <c r="G523" s="434"/>
      <c r="H523" s="436"/>
      <c r="I523" s="165"/>
      <c r="K523" s="488"/>
      <c r="L523" s="165"/>
      <c r="M523" s="165"/>
      <c r="N523" s="165"/>
      <c r="O523" s="165"/>
      <c r="P523" s="165"/>
    </row>
    <row r="524" spans="2:16" s="429" customFormat="1">
      <c r="B524" s="165"/>
      <c r="C524" s="165"/>
      <c r="D524" s="868"/>
      <c r="E524" s="430"/>
      <c r="F524" s="434"/>
      <c r="G524" s="434"/>
      <c r="H524" s="436"/>
      <c r="I524" s="165"/>
      <c r="K524" s="488"/>
      <c r="L524" s="165"/>
      <c r="M524" s="165"/>
      <c r="N524" s="165"/>
      <c r="O524" s="165"/>
      <c r="P524" s="165"/>
    </row>
    <row r="525" spans="2:16" s="429" customFormat="1">
      <c r="B525" s="165"/>
      <c r="C525" s="165"/>
      <c r="D525" s="868"/>
      <c r="E525" s="430"/>
      <c r="F525" s="434"/>
      <c r="G525" s="434"/>
      <c r="H525" s="436"/>
      <c r="I525" s="165"/>
      <c r="K525" s="488"/>
      <c r="L525" s="165"/>
      <c r="M525" s="165"/>
      <c r="N525" s="165"/>
      <c r="O525" s="165"/>
      <c r="P525" s="165"/>
    </row>
    <row r="526" spans="2:16" s="429" customFormat="1">
      <c r="B526" s="165"/>
      <c r="C526" s="165"/>
      <c r="D526" s="868"/>
      <c r="E526" s="430"/>
      <c r="F526" s="434"/>
      <c r="G526" s="434"/>
      <c r="H526" s="436"/>
      <c r="I526" s="165"/>
      <c r="K526" s="488"/>
      <c r="L526" s="165"/>
      <c r="M526" s="165"/>
      <c r="N526" s="165"/>
      <c r="O526" s="165"/>
      <c r="P526" s="165"/>
    </row>
    <row r="527" spans="2:16" s="429" customFormat="1">
      <c r="B527" s="165"/>
      <c r="C527" s="165"/>
      <c r="D527" s="868"/>
      <c r="E527" s="430"/>
      <c r="F527" s="434"/>
      <c r="G527" s="434"/>
      <c r="H527" s="436"/>
      <c r="I527" s="165"/>
      <c r="K527" s="488"/>
      <c r="L527" s="165"/>
      <c r="M527" s="165"/>
      <c r="N527" s="165"/>
      <c r="O527" s="165"/>
      <c r="P527" s="165"/>
    </row>
    <row r="528" spans="2:16" s="429" customFormat="1">
      <c r="B528" s="165"/>
      <c r="C528" s="165"/>
      <c r="D528" s="868"/>
      <c r="E528" s="430"/>
      <c r="F528" s="434"/>
      <c r="G528" s="434"/>
      <c r="H528" s="436"/>
      <c r="I528" s="165"/>
      <c r="K528" s="488"/>
      <c r="L528" s="165"/>
      <c r="M528" s="165"/>
      <c r="N528" s="165"/>
      <c r="O528" s="165"/>
      <c r="P528" s="165"/>
    </row>
    <row r="529" spans="2:16" s="429" customFormat="1">
      <c r="B529" s="165"/>
      <c r="C529" s="165"/>
      <c r="D529" s="868"/>
      <c r="E529" s="430"/>
      <c r="F529" s="434"/>
      <c r="G529" s="434"/>
      <c r="H529" s="436"/>
      <c r="I529" s="165"/>
      <c r="K529" s="488"/>
      <c r="L529" s="165"/>
      <c r="M529" s="165"/>
      <c r="N529" s="165"/>
      <c r="O529" s="165"/>
      <c r="P529" s="165"/>
    </row>
    <row r="530" spans="2:16" s="429" customFormat="1">
      <c r="B530" s="165"/>
      <c r="C530" s="165"/>
      <c r="D530" s="868"/>
      <c r="E530" s="430"/>
      <c r="F530" s="434"/>
      <c r="G530" s="434"/>
      <c r="H530" s="436"/>
      <c r="I530" s="165"/>
      <c r="K530" s="488"/>
      <c r="L530" s="165"/>
      <c r="M530" s="165"/>
      <c r="N530" s="165"/>
      <c r="O530" s="165"/>
      <c r="P530" s="165"/>
    </row>
    <row r="531" spans="2:16">
      <c r="E531" s="430"/>
      <c r="F531" s="434"/>
      <c r="G531" s="434"/>
      <c r="H531" s="436"/>
    </row>
    <row r="532" spans="2:16">
      <c r="E532" s="430"/>
      <c r="F532" s="434"/>
      <c r="G532" s="434"/>
      <c r="H532" s="436"/>
    </row>
    <row r="533" spans="2:16">
      <c r="E533" s="430"/>
      <c r="F533" s="434"/>
      <c r="G533" s="434"/>
      <c r="H533" s="436"/>
    </row>
    <row r="534" spans="2:16">
      <c r="E534" s="430"/>
      <c r="F534" s="434"/>
      <c r="G534" s="165"/>
      <c r="H534" s="436"/>
    </row>
    <row r="535" spans="2:16">
      <c r="E535" s="430"/>
      <c r="F535" s="434"/>
      <c r="G535" s="165"/>
      <c r="H535" s="436"/>
    </row>
    <row r="536" spans="2:16" s="95" customFormat="1">
      <c r="B536" s="165"/>
      <c r="C536" s="165"/>
      <c r="D536" s="868"/>
      <c r="E536" s="165"/>
      <c r="F536" s="165"/>
      <c r="G536" s="165"/>
      <c r="H536" s="165"/>
      <c r="J536" s="89"/>
      <c r="K536" s="489"/>
    </row>
    <row r="537" spans="2:16">
      <c r="G537" s="165"/>
    </row>
    <row r="538" spans="2:16">
      <c r="G538" s="165"/>
    </row>
    <row r="539" spans="2:16">
      <c r="G539" s="165"/>
    </row>
    <row r="540" spans="2:16">
      <c r="G540" s="165"/>
    </row>
  </sheetData>
  <autoFilter ref="B16:E119">
    <sortState ref="B15:E117">
      <sortCondition descending="1" ref="E14:E117"/>
    </sortState>
  </autoFilter>
  <conditionalFormatting sqref="E17:E118">
    <cfRule type="colorScale" priority="2">
      <colorScale>
        <cfvo type="min"/>
        <cfvo type="percentile" val="50"/>
        <cfvo type="max"/>
        <color rgb="FF63BE7B"/>
        <color rgb="FFFFEB84"/>
        <color rgb="FFF8696B"/>
      </colorScale>
    </cfRule>
  </conditionalFormatting>
  <conditionalFormatting sqref="E16">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B2:R116"/>
  <sheetViews>
    <sheetView showGridLines="0" zoomScale="80" zoomScaleNormal="80" workbookViewId="0">
      <pane ySplit="13" topLeftCell="A14" activePane="bottomLeft" state="frozen"/>
      <selection activeCell="M38" sqref="M38"/>
      <selection pane="bottomLeft" activeCell="B13" sqref="B13"/>
    </sheetView>
  </sheetViews>
  <sheetFormatPr defaultColWidth="9.140625" defaultRowHeight="15"/>
  <cols>
    <col min="1" max="1" width="10.42578125" style="95" customWidth="1"/>
    <col min="2" max="2" width="21.7109375" style="271" customWidth="1"/>
    <col min="3" max="3" width="28" style="95" customWidth="1"/>
    <col min="4" max="4" width="28" style="52" customWidth="1"/>
    <col min="5" max="5" width="28" style="269" customWidth="1"/>
    <col min="6" max="16384" width="9.140625" style="95"/>
  </cols>
  <sheetData>
    <row r="2" spans="2:18" s="165" customFormat="1" ht="16.5" customHeight="1">
      <c r="B2" s="753" t="s">
        <v>1666</v>
      </c>
      <c r="C2" s="463"/>
      <c r="D2" s="867"/>
      <c r="E2" s="463"/>
      <c r="F2" s="463"/>
    </row>
    <row r="3" spans="2:18" s="165" customFormat="1" ht="16.5" customHeight="1">
      <c r="B3" s="783" t="s">
        <v>4599</v>
      </c>
      <c r="C3" s="415"/>
      <c r="D3" s="867"/>
      <c r="E3" s="463"/>
      <c r="F3" s="463"/>
    </row>
    <row r="4" spans="2:18" s="416" customFormat="1">
      <c r="D4" s="759"/>
      <c r="E4" s="417"/>
      <c r="F4" s="418"/>
      <c r="G4" s="418"/>
      <c r="H4" s="418"/>
      <c r="I4" s="418"/>
      <c r="J4" s="418"/>
      <c r="K4" s="419"/>
    </row>
    <row r="5" spans="2:18" s="416" customFormat="1" ht="14.25" customHeight="1">
      <c r="D5" s="530"/>
      <c r="E5" s="418"/>
      <c r="F5" s="418"/>
      <c r="G5" s="418"/>
      <c r="H5" s="418"/>
      <c r="I5" s="418"/>
      <c r="J5" s="419"/>
    </row>
    <row r="6" spans="2:18" s="416" customFormat="1" ht="45" customHeight="1">
      <c r="C6" s="148" t="s">
        <v>1162</v>
      </c>
      <c r="D6" s="290" t="s">
        <v>1152</v>
      </c>
      <c r="E6" s="290" t="s">
        <v>1425</v>
      </c>
      <c r="F6" s="418"/>
      <c r="G6" s="418"/>
      <c r="H6" s="418"/>
      <c r="I6" s="418"/>
      <c r="J6" s="419"/>
    </row>
    <row r="7" spans="2:18" s="416" customFormat="1">
      <c r="C7" s="420">
        <v>4293632663299.3096</v>
      </c>
      <c r="D7" s="420">
        <v>564000000000</v>
      </c>
      <c r="E7" s="420">
        <v>1949103487449.9922</v>
      </c>
      <c r="F7" s="418"/>
      <c r="G7" s="418"/>
      <c r="H7" s="418"/>
      <c r="I7" s="418"/>
      <c r="J7" s="419"/>
    </row>
    <row r="8" spans="2:18" s="165" customFormat="1">
      <c r="D8" s="868"/>
    </row>
    <row r="9" spans="2:18" s="421" customFormat="1">
      <c r="B9" s="422" t="s">
        <v>922</v>
      </c>
      <c r="C9" s="423">
        <f>C7/D7</f>
        <v>7.6128238710980662</v>
      </c>
      <c r="D9" s="423">
        <f>C7/E7</f>
        <v>2.2028756764047759</v>
      </c>
      <c r="I9" s="424"/>
      <c r="J9" s="425"/>
    </row>
    <row r="10" spans="2:18" s="416" customFormat="1">
      <c r="B10" s="426" t="s">
        <v>221</v>
      </c>
      <c r="C10" s="427">
        <f>D7/C7</f>
        <v>0.13135730143402896</v>
      </c>
      <c r="D10" s="427">
        <f>E7/C7</f>
        <v>0.45395208214022292</v>
      </c>
      <c r="E10" s="418"/>
      <c r="F10" s="418"/>
      <c r="G10" s="418"/>
      <c r="H10" s="418"/>
      <c r="I10" s="417"/>
      <c r="P10" s="428"/>
      <c r="Q10" s="428"/>
      <c r="R10" s="428"/>
    </row>
    <row r="12" spans="2:18">
      <c r="B12" s="254"/>
      <c r="C12" s="90"/>
      <c r="D12" s="254"/>
    </row>
    <row r="13" spans="2:18" s="52" customFormat="1" ht="38.25" customHeight="1">
      <c r="B13" s="438" t="s">
        <v>4600</v>
      </c>
      <c r="C13" s="440" t="s">
        <v>2499</v>
      </c>
      <c r="D13" s="440" t="s">
        <v>1095</v>
      </c>
      <c r="E13" s="439" t="s">
        <v>1090</v>
      </c>
    </row>
    <row r="14" spans="2:18">
      <c r="B14" s="877" t="s">
        <v>535</v>
      </c>
      <c r="C14" s="878" t="s">
        <v>1160</v>
      </c>
      <c r="D14" s="879" t="s">
        <v>991</v>
      </c>
      <c r="E14" s="880">
        <v>0.91230897962659585</v>
      </c>
      <c r="M14" s="441"/>
    </row>
    <row r="15" spans="2:18">
      <c r="B15" s="881" t="s">
        <v>535</v>
      </c>
      <c r="C15" s="882" t="s">
        <v>1001</v>
      </c>
      <c r="D15" s="883" t="s">
        <v>991</v>
      </c>
      <c r="E15" s="884">
        <v>4.6758675052274497E-2</v>
      </c>
      <c r="M15" s="441"/>
    </row>
    <row r="16" spans="2:18">
      <c r="B16" s="881" t="s">
        <v>539</v>
      </c>
      <c r="C16" s="885" t="s">
        <v>1001</v>
      </c>
      <c r="D16" s="696" t="s">
        <v>1000</v>
      </c>
      <c r="E16" s="884">
        <v>1.5204401443613244E-2</v>
      </c>
      <c r="M16" s="441"/>
    </row>
    <row r="17" spans="2:13">
      <c r="B17" s="881" t="s">
        <v>535</v>
      </c>
      <c r="C17" s="882" t="s">
        <v>1141</v>
      </c>
      <c r="D17" s="696" t="s">
        <v>991</v>
      </c>
      <c r="E17" s="884">
        <v>7.7600837584049266E-3</v>
      </c>
      <c r="M17" s="441"/>
    </row>
    <row r="18" spans="2:13">
      <c r="B18" s="881" t="s">
        <v>997</v>
      </c>
      <c r="C18" s="882" t="s">
        <v>990</v>
      </c>
      <c r="D18" s="883" t="s">
        <v>991</v>
      </c>
      <c r="E18" s="884">
        <v>5.2610850037198686E-3</v>
      </c>
      <c r="M18" s="441"/>
    </row>
    <row r="19" spans="2:13">
      <c r="B19" s="881" t="s">
        <v>541</v>
      </c>
      <c r="C19" s="882" t="s">
        <v>1001</v>
      </c>
      <c r="D19" s="883" t="s">
        <v>1000</v>
      </c>
      <c r="E19" s="884">
        <v>3.7188656607799577E-3</v>
      </c>
      <c r="M19" s="441"/>
    </row>
    <row r="20" spans="2:13">
      <c r="B20" s="881" t="s">
        <v>538</v>
      </c>
      <c r="C20" s="882" t="s">
        <v>1001</v>
      </c>
      <c r="D20" s="883" t="s">
        <v>1000</v>
      </c>
      <c r="E20" s="884">
        <v>3.0187179970007842E-3</v>
      </c>
      <c r="M20" s="441"/>
    </row>
    <row r="21" spans="2:13">
      <c r="B21" s="881" t="s">
        <v>540</v>
      </c>
      <c r="C21" s="885" t="s">
        <v>1160</v>
      </c>
      <c r="D21" s="696" t="s">
        <v>991</v>
      </c>
      <c r="E21" s="884">
        <v>1.9452589097486077E-3</v>
      </c>
      <c r="M21" s="441"/>
    </row>
    <row r="22" spans="2:13">
      <c r="B22" s="881" t="s">
        <v>537</v>
      </c>
      <c r="C22" s="882" t="s">
        <v>1001</v>
      </c>
      <c r="D22" s="696" t="s">
        <v>1000</v>
      </c>
      <c r="E22" s="884">
        <v>9.0855319466405212E-4</v>
      </c>
      <c r="M22" s="441"/>
    </row>
    <row r="23" spans="2:13">
      <c r="B23" s="881" t="s">
        <v>994</v>
      </c>
      <c r="C23" s="882" t="s">
        <v>1004</v>
      </c>
      <c r="D23" s="696" t="s">
        <v>991</v>
      </c>
      <c r="E23" s="884">
        <v>5.5413221494269216E-4</v>
      </c>
      <c r="M23" s="441"/>
    </row>
    <row r="24" spans="2:13">
      <c r="B24" s="881" t="s">
        <v>544</v>
      </c>
      <c r="C24" s="882" t="s">
        <v>1001</v>
      </c>
      <c r="D24" s="886" t="s">
        <v>991</v>
      </c>
      <c r="E24" s="884">
        <v>5.0763768946286854E-4</v>
      </c>
      <c r="M24" s="441"/>
    </row>
    <row r="25" spans="2:13">
      <c r="B25" s="881" t="s">
        <v>997</v>
      </c>
      <c r="C25" s="885" t="s">
        <v>1141</v>
      </c>
      <c r="D25" s="696" t="s">
        <v>991</v>
      </c>
      <c r="E25" s="884">
        <v>3.6630354033440255E-4</v>
      </c>
      <c r="M25" s="441"/>
    </row>
    <row r="26" spans="2:13">
      <c r="B26" s="881" t="s">
        <v>997</v>
      </c>
      <c r="C26" s="882" t="s">
        <v>1161</v>
      </c>
      <c r="D26" s="886" t="s">
        <v>991</v>
      </c>
      <c r="E26" s="884">
        <v>3.0946996556125393E-4</v>
      </c>
      <c r="M26" s="441"/>
    </row>
    <row r="27" spans="2:13">
      <c r="B27" s="881" t="s">
        <v>996</v>
      </c>
      <c r="C27" s="882" t="s">
        <v>1004</v>
      </c>
      <c r="D27" s="696" t="s">
        <v>991</v>
      </c>
      <c r="E27" s="884">
        <v>2.5948423194252978E-4</v>
      </c>
      <c r="M27" s="441"/>
    </row>
    <row r="28" spans="2:13">
      <c r="B28" s="881" t="s">
        <v>997</v>
      </c>
      <c r="C28" s="882" t="s">
        <v>1158</v>
      </c>
      <c r="D28" s="696" t="s">
        <v>991</v>
      </c>
      <c r="E28" s="884">
        <v>2.3914022744181215E-4</v>
      </c>
      <c r="M28" s="441"/>
    </row>
    <row r="29" spans="2:13">
      <c r="B29" s="881" t="s">
        <v>541</v>
      </c>
      <c r="C29" s="882" t="s">
        <v>1001</v>
      </c>
      <c r="D29" s="696" t="s">
        <v>991</v>
      </c>
      <c r="E29" s="884">
        <v>1.7101157306001667E-4</v>
      </c>
      <c r="M29" s="441"/>
    </row>
    <row r="30" spans="2:13">
      <c r="B30" s="881" t="s">
        <v>994</v>
      </c>
      <c r="C30" s="882" t="s">
        <v>990</v>
      </c>
      <c r="D30" s="883" t="s">
        <v>991</v>
      </c>
      <c r="E30" s="884">
        <v>1.2782115080807972E-4</v>
      </c>
      <c r="M30" s="441"/>
    </row>
    <row r="31" spans="2:13">
      <c r="B31" s="881" t="s">
        <v>997</v>
      </c>
      <c r="C31" s="882" t="s">
        <v>1007</v>
      </c>
      <c r="D31" s="696" t="s">
        <v>991</v>
      </c>
      <c r="E31" s="884">
        <v>1.0829457353424057E-4</v>
      </c>
      <c r="M31" s="441"/>
    </row>
    <row r="32" spans="2:13">
      <c r="B32" s="881" t="s">
        <v>540</v>
      </c>
      <c r="C32" s="882" t="s">
        <v>1001</v>
      </c>
      <c r="D32" s="883" t="s">
        <v>1000</v>
      </c>
      <c r="E32" s="884">
        <v>6.9145459812343951E-5</v>
      </c>
      <c r="M32" s="441"/>
    </row>
    <row r="33" spans="2:13">
      <c r="B33" s="881" t="s">
        <v>539</v>
      </c>
      <c r="C33" s="882" t="s">
        <v>1141</v>
      </c>
      <c r="D33" s="696" t="s">
        <v>1142</v>
      </c>
      <c r="E33" s="884">
        <v>5.4612474077197629E-5</v>
      </c>
      <c r="M33" s="441"/>
    </row>
    <row r="34" spans="2:13">
      <c r="B34" s="881" t="s">
        <v>995</v>
      </c>
      <c r="C34" s="882" t="s">
        <v>1004</v>
      </c>
      <c r="D34" s="883" t="s">
        <v>991</v>
      </c>
      <c r="E34" s="884">
        <v>4.6804165200848831E-5</v>
      </c>
      <c r="M34" s="441"/>
    </row>
    <row r="35" spans="2:13">
      <c r="B35" s="881" t="s">
        <v>993</v>
      </c>
      <c r="C35" s="882" t="s">
        <v>1141</v>
      </c>
      <c r="D35" s="696" t="s">
        <v>1142</v>
      </c>
      <c r="E35" s="884">
        <v>3.4862251698671467E-5</v>
      </c>
      <c r="M35" s="441"/>
    </row>
    <row r="36" spans="2:13">
      <c r="B36" s="881" t="s">
        <v>540</v>
      </c>
      <c r="C36" s="885" t="s">
        <v>1001</v>
      </c>
      <c r="D36" s="696" t="s">
        <v>991</v>
      </c>
      <c r="E36" s="884">
        <v>2.8654490252857357E-5</v>
      </c>
      <c r="M36" s="441"/>
    </row>
    <row r="37" spans="2:13">
      <c r="B37" s="881" t="s">
        <v>995</v>
      </c>
      <c r="C37" s="882" t="s">
        <v>1141</v>
      </c>
      <c r="D37" s="696" t="s">
        <v>991</v>
      </c>
      <c r="E37" s="884">
        <v>2.0088778983707297E-5</v>
      </c>
      <c r="M37" s="441"/>
    </row>
    <row r="38" spans="2:13">
      <c r="B38" s="881" t="s">
        <v>994</v>
      </c>
      <c r="C38" s="882" t="s">
        <v>1141</v>
      </c>
      <c r="D38" s="696" t="s">
        <v>991</v>
      </c>
      <c r="E38" s="884">
        <v>1.8692088321048202E-5</v>
      </c>
      <c r="M38" s="441"/>
    </row>
    <row r="39" spans="2:13">
      <c r="B39" s="881" t="s">
        <v>992</v>
      </c>
      <c r="C39" s="882" t="s">
        <v>1004</v>
      </c>
      <c r="D39" s="696" t="s">
        <v>991</v>
      </c>
      <c r="E39" s="884">
        <v>1.7315116038034232E-5</v>
      </c>
      <c r="M39" s="441"/>
    </row>
    <row r="40" spans="2:13">
      <c r="B40" s="881" t="s">
        <v>989</v>
      </c>
      <c r="C40" s="882" t="s">
        <v>1004</v>
      </c>
      <c r="D40" s="883" t="s">
        <v>991</v>
      </c>
      <c r="E40" s="884">
        <v>1.7315116038034232E-5</v>
      </c>
      <c r="M40" s="441"/>
    </row>
    <row r="41" spans="2:13">
      <c r="B41" s="881" t="s">
        <v>997</v>
      </c>
      <c r="C41" s="882" t="s">
        <v>1004</v>
      </c>
      <c r="D41" s="696" t="s">
        <v>991</v>
      </c>
      <c r="E41" s="884">
        <v>1.3822991795069341E-5</v>
      </c>
      <c r="M41" s="441"/>
    </row>
    <row r="42" spans="2:13">
      <c r="B42" s="881" t="s">
        <v>994</v>
      </c>
      <c r="C42" s="882" t="s">
        <v>1005</v>
      </c>
      <c r="D42" s="696" t="s">
        <v>991</v>
      </c>
      <c r="E42" s="884">
        <v>1.240200671538406E-5</v>
      </c>
      <c r="M42" s="441"/>
    </row>
    <row r="43" spans="2:13">
      <c r="B43" s="881" t="s">
        <v>995</v>
      </c>
      <c r="C43" s="885" t="s">
        <v>990</v>
      </c>
      <c r="D43" s="696" t="s">
        <v>991</v>
      </c>
      <c r="E43" s="884">
        <v>1.0796272256437367E-5</v>
      </c>
      <c r="M43" s="441"/>
    </row>
    <row r="44" spans="2:13">
      <c r="B44" s="881" t="s">
        <v>542</v>
      </c>
      <c r="C44" s="882" t="s">
        <v>1001</v>
      </c>
      <c r="D44" s="696" t="s">
        <v>1000</v>
      </c>
      <c r="E44" s="884">
        <v>9.453665631121474E-6</v>
      </c>
      <c r="M44" s="441"/>
    </row>
    <row r="45" spans="2:13">
      <c r="B45" s="881" t="s">
        <v>537</v>
      </c>
      <c r="C45" s="882" t="s">
        <v>1141</v>
      </c>
      <c r="D45" s="883" t="s">
        <v>1142</v>
      </c>
      <c r="E45" s="884">
        <v>9.4201515760389192E-6</v>
      </c>
      <c r="M45" s="441"/>
    </row>
    <row r="46" spans="2:13">
      <c r="B46" s="881" t="s">
        <v>541</v>
      </c>
      <c r="C46" s="882" t="s">
        <v>1141</v>
      </c>
      <c r="D46" s="696" t="s">
        <v>1142</v>
      </c>
      <c r="E46" s="884">
        <v>9.3229948345149783E-6</v>
      </c>
      <c r="M46" s="441"/>
    </row>
    <row r="47" spans="2:13">
      <c r="B47" s="881" t="s">
        <v>997</v>
      </c>
      <c r="C47" s="882" t="s">
        <v>1159</v>
      </c>
      <c r="D47" s="696" t="s">
        <v>991</v>
      </c>
      <c r="E47" s="884">
        <v>7.9713409147270721E-6</v>
      </c>
      <c r="M47" s="441"/>
    </row>
    <row r="48" spans="2:13">
      <c r="B48" s="881" t="s">
        <v>997</v>
      </c>
      <c r="C48" s="887" t="s">
        <v>1006</v>
      </c>
      <c r="D48" s="888" t="s">
        <v>991</v>
      </c>
      <c r="E48" s="884">
        <v>7.8988524543253373E-6</v>
      </c>
      <c r="M48" s="441"/>
    </row>
    <row r="49" spans="2:13">
      <c r="B49" s="881" t="s">
        <v>995</v>
      </c>
      <c r="C49" s="882" t="s">
        <v>1141</v>
      </c>
      <c r="D49" s="696" t="s">
        <v>1142</v>
      </c>
      <c r="E49" s="884">
        <v>7.600871298987428E-6</v>
      </c>
      <c r="M49" s="441"/>
    </row>
    <row r="50" spans="2:13">
      <c r="B50" s="881" t="s">
        <v>1003</v>
      </c>
      <c r="C50" s="882" t="s">
        <v>1001</v>
      </c>
      <c r="D50" s="883" t="s">
        <v>1000</v>
      </c>
      <c r="E50" s="884">
        <v>7.2462661270456534E-6</v>
      </c>
      <c r="M50" s="441"/>
    </row>
    <row r="51" spans="2:13">
      <c r="B51" s="881" t="s">
        <v>542</v>
      </c>
      <c r="C51" s="882" t="s">
        <v>1160</v>
      </c>
      <c r="D51" s="696" t="s">
        <v>991</v>
      </c>
      <c r="E51" s="884">
        <v>7.1147783790137817E-6</v>
      </c>
      <c r="M51" s="441"/>
    </row>
    <row r="52" spans="2:13">
      <c r="B52" s="881" t="s">
        <v>994</v>
      </c>
      <c r="C52" s="882" t="s">
        <v>1141</v>
      </c>
      <c r="D52" s="696" t="s">
        <v>1142</v>
      </c>
      <c r="E52" s="884">
        <v>6.0775010558026501E-6</v>
      </c>
      <c r="M52" s="441"/>
    </row>
    <row r="53" spans="2:13">
      <c r="B53" s="881" t="s">
        <v>545</v>
      </c>
      <c r="C53" s="882" t="s">
        <v>1001</v>
      </c>
      <c r="D53" s="696" t="s">
        <v>1000</v>
      </c>
      <c r="E53" s="884">
        <v>5.9752505325385096E-6</v>
      </c>
      <c r="M53" s="441"/>
    </row>
    <row r="54" spans="2:13">
      <c r="B54" s="881" t="s">
        <v>996</v>
      </c>
      <c r="C54" s="882" t="s">
        <v>1005</v>
      </c>
      <c r="D54" s="696" t="s">
        <v>991</v>
      </c>
      <c r="E54" s="884">
        <v>5.807504238713761E-6</v>
      </c>
      <c r="M54" s="441"/>
    </row>
    <row r="55" spans="2:13">
      <c r="B55" s="881" t="s">
        <v>540</v>
      </c>
      <c r="C55" s="882" t="s">
        <v>1160</v>
      </c>
      <c r="D55" s="883" t="s">
        <v>1000</v>
      </c>
      <c r="E55" s="884">
        <v>5.6492413583517986E-6</v>
      </c>
      <c r="M55" s="441"/>
    </row>
    <row r="56" spans="2:13">
      <c r="B56" s="881" t="s">
        <v>538</v>
      </c>
      <c r="C56" s="882" t="s">
        <v>1141</v>
      </c>
      <c r="D56" s="696" t="s">
        <v>1142</v>
      </c>
      <c r="E56" s="884">
        <v>5.5292620105413851E-6</v>
      </c>
      <c r="M56" s="441"/>
    </row>
    <row r="57" spans="2:13">
      <c r="B57" s="881" t="s">
        <v>993</v>
      </c>
      <c r="C57" s="882" t="s">
        <v>1004</v>
      </c>
      <c r="D57" s="696" t="s">
        <v>991</v>
      </c>
      <c r="E57" s="884">
        <v>5.2018100702497792E-6</v>
      </c>
      <c r="M57" s="441"/>
    </row>
    <row r="58" spans="2:13">
      <c r="B58" s="881" t="s">
        <v>997</v>
      </c>
      <c r="C58" s="885" t="s">
        <v>1005</v>
      </c>
      <c r="D58" s="696" t="s">
        <v>991</v>
      </c>
      <c r="E58" s="884">
        <v>4.6076639316897801E-6</v>
      </c>
      <c r="M58" s="441"/>
    </row>
    <row r="59" spans="2:13">
      <c r="B59" s="881" t="s">
        <v>535</v>
      </c>
      <c r="C59" s="882" t="s">
        <v>1141</v>
      </c>
      <c r="D59" s="696" t="s">
        <v>1143</v>
      </c>
      <c r="E59" s="884">
        <v>4.4759991819325285E-6</v>
      </c>
      <c r="M59" s="441"/>
    </row>
    <row r="60" spans="2:13">
      <c r="B60" s="881" t="s">
        <v>544</v>
      </c>
      <c r="C60" s="882" t="s">
        <v>1141</v>
      </c>
      <c r="D60" s="696" t="s">
        <v>991</v>
      </c>
      <c r="E60" s="884">
        <v>3.4091861941788298E-6</v>
      </c>
      <c r="M60" s="441"/>
    </row>
    <row r="61" spans="2:13">
      <c r="B61" s="881" t="s">
        <v>996</v>
      </c>
      <c r="C61" s="882" t="s">
        <v>990</v>
      </c>
      <c r="D61" s="696" t="s">
        <v>991</v>
      </c>
      <c r="E61" s="884">
        <v>2.9927490451782345E-6</v>
      </c>
      <c r="M61" s="441"/>
    </row>
    <row r="62" spans="2:13">
      <c r="B62" s="881" t="s">
        <v>996</v>
      </c>
      <c r="C62" s="882" t="s">
        <v>1141</v>
      </c>
      <c r="D62" s="883" t="s">
        <v>991</v>
      </c>
      <c r="E62" s="884">
        <v>2.4787392891496294E-6</v>
      </c>
      <c r="M62" s="441"/>
    </row>
    <row r="63" spans="2:13">
      <c r="B63" s="881" t="s">
        <v>540</v>
      </c>
      <c r="C63" s="882" t="s">
        <v>1141</v>
      </c>
      <c r="D63" s="696" t="s">
        <v>991</v>
      </c>
      <c r="E63" s="884">
        <v>1.6074517032082529E-6</v>
      </c>
      <c r="M63" s="441"/>
    </row>
    <row r="64" spans="2:13">
      <c r="B64" s="881" t="s">
        <v>541</v>
      </c>
      <c r="C64" s="882" t="s">
        <v>1141</v>
      </c>
      <c r="D64" s="883" t="s">
        <v>991</v>
      </c>
      <c r="E64" s="884">
        <v>1.318706757852685E-6</v>
      </c>
      <c r="M64" s="441"/>
    </row>
    <row r="65" spans="2:13">
      <c r="B65" s="881" t="s">
        <v>540</v>
      </c>
      <c r="C65" s="885" t="s">
        <v>1141</v>
      </c>
      <c r="D65" s="696" t="s">
        <v>1142</v>
      </c>
      <c r="E65" s="884">
        <v>1.2370251066586274E-6</v>
      </c>
      <c r="M65" s="441"/>
    </row>
    <row r="66" spans="2:13">
      <c r="B66" s="881" t="s">
        <v>995</v>
      </c>
      <c r="C66" s="882" t="s">
        <v>1005</v>
      </c>
      <c r="D66" s="886" t="s">
        <v>991</v>
      </c>
      <c r="E66" s="884">
        <v>1.047521792590426E-6</v>
      </c>
      <c r="M66" s="441"/>
    </row>
    <row r="67" spans="2:13">
      <c r="B67" s="881" t="s">
        <v>536</v>
      </c>
      <c r="C67" s="882" t="s">
        <v>1001</v>
      </c>
      <c r="D67" s="696" t="s">
        <v>1000</v>
      </c>
      <c r="E67" s="884">
        <v>7.6794977372773038E-7</v>
      </c>
      <c r="M67" s="441"/>
    </row>
    <row r="68" spans="2:13">
      <c r="B68" s="881" t="s">
        <v>992</v>
      </c>
      <c r="C68" s="882" t="s">
        <v>1005</v>
      </c>
      <c r="D68" s="696" t="s">
        <v>991</v>
      </c>
      <c r="E68" s="884">
        <v>3.8340614084218648E-7</v>
      </c>
      <c r="M68" s="441"/>
    </row>
    <row r="69" spans="2:13">
      <c r="B69" s="881" t="s">
        <v>989</v>
      </c>
      <c r="C69" s="882" t="s">
        <v>1005</v>
      </c>
      <c r="D69" s="696" t="s">
        <v>991</v>
      </c>
      <c r="E69" s="884">
        <v>3.8340614084218648E-7</v>
      </c>
      <c r="M69" s="441"/>
    </row>
    <row r="70" spans="2:13">
      <c r="B70" s="881" t="s">
        <v>540</v>
      </c>
      <c r="C70" s="882" t="s">
        <v>1141</v>
      </c>
      <c r="D70" s="696" t="s">
        <v>1143</v>
      </c>
      <c r="E70" s="884">
        <v>3.4734777807398805E-7</v>
      </c>
      <c r="M70" s="441"/>
    </row>
    <row r="71" spans="2:13">
      <c r="B71" s="881" t="s">
        <v>542</v>
      </c>
      <c r="C71" s="882" t="s">
        <v>1141</v>
      </c>
      <c r="D71" s="883" t="s">
        <v>1143</v>
      </c>
      <c r="E71" s="884">
        <v>3.331642847825959E-7</v>
      </c>
      <c r="M71" s="441"/>
    </row>
    <row r="72" spans="2:13">
      <c r="B72" s="881" t="s">
        <v>1145</v>
      </c>
      <c r="C72" s="882" t="s">
        <v>1141</v>
      </c>
      <c r="D72" s="883" t="s">
        <v>1143</v>
      </c>
      <c r="E72" s="884">
        <v>2.9493943854938996E-7</v>
      </c>
      <c r="M72" s="441"/>
    </row>
    <row r="73" spans="2:13">
      <c r="B73" s="881" t="s">
        <v>993</v>
      </c>
      <c r="C73" s="882" t="s">
        <v>1141</v>
      </c>
      <c r="D73" s="696" t="s">
        <v>991</v>
      </c>
      <c r="E73" s="884">
        <v>1.8958141872822595E-7</v>
      </c>
      <c r="M73" s="441"/>
    </row>
    <row r="74" spans="2:13">
      <c r="B74" s="881" t="s">
        <v>994</v>
      </c>
      <c r="C74" s="882" t="s">
        <v>1001</v>
      </c>
      <c r="D74" s="696" t="s">
        <v>1000</v>
      </c>
      <c r="E74" s="884">
        <v>1.3423094778981079E-7</v>
      </c>
      <c r="M74" s="441"/>
    </row>
    <row r="75" spans="2:13">
      <c r="B75" s="881" t="s">
        <v>993</v>
      </c>
      <c r="C75" s="882" t="s">
        <v>1005</v>
      </c>
      <c r="D75" s="696" t="s">
        <v>991</v>
      </c>
      <c r="E75" s="884">
        <v>1.1642146347701885E-7</v>
      </c>
      <c r="M75" s="441"/>
    </row>
    <row r="76" spans="2:13">
      <c r="B76" s="881" t="s">
        <v>995</v>
      </c>
      <c r="C76" s="882" t="s">
        <v>1001</v>
      </c>
      <c r="D76" s="696" t="s">
        <v>1000</v>
      </c>
      <c r="E76" s="884">
        <v>1.0425659934952167E-7</v>
      </c>
      <c r="M76" s="441"/>
    </row>
    <row r="77" spans="2:13">
      <c r="B77" s="881" t="s">
        <v>992</v>
      </c>
      <c r="C77" s="882" t="s">
        <v>990</v>
      </c>
      <c r="D77" s="696" t="s">
        <v>991</v>
      </c>
      <c r="E77" s="884">
        <v>9.985153356342334E-8</v>
      </c>
      <c r="M77" s="441"/>
    </row>
    <row r="78" spans="2:13">
      <c r="B78" s="881" t="s">
        <v>989</v>
      </c>
      <c r="C78" s="882" t="s">
        <v>990</v>
      </c>
      <c r="D78" s="883" t="s">
        <v>991</v>
      </c>
      <c r="E78" s="884">
        <v>9.985153356342334E-8</v>
      </c>
      <c r="M78" s="441"/>
    </row>
    <row r="79" spans="2:13">
      <c r="B79" s="881" t="s">
        <v>542</v>
      </c>
      <c r="C79" s="882" t="s">
        <v>1141</v>
      </c>
      <c r="D79" s="883" t="s">
        <v>991</v>
      </c>
      <c r="E79" s="884">
        <v>9.6226055428191187E-8</v>
      </c>
      <c r="M79" s="441"/>
    </row>
    <row r="80" spans="2:13">
      <c r="B80" s="881" t="s">
        <v>989</v>
      </c>
      <c r="C80" s="882" t="s">
        <v>1141</v>
      </c>
      <c r="D80" s="883" t="s">
        <v>991</v>
      </c>
      <c r="E80" s="884">
        <v>8.2697987075678658E-8</v>
      </c>
      <c r="M80" s="441"/>
    </row>
    <row r="81" spans="2:13">
      <c r="B81" s="881" t="s">
        <v>993</v>
      </c>
      <c r="C81" s="882" t="s">
        <v>990</v>
      </c>
      <c r="D81" s="696" t="s">
        <v>991</v>
      </c>
      <c r="E81" s="884">
        <v>5.9994828989787976E-8</v>
      </c>
      <c r="M81" s="441"/>
    </row>
    <row r="82" spans="2:13">
      <c r="B82" s="881" t="s">
        <v>997</v>
      </c>
      <c r="C82" s="882" t="s">
        <v>1140</v>
      </c>
      <c r="D82" s="883" t="s">
        <v>991</v>
      </c>
      <c r="E82" s="884">
        <v>5.979634169403207E-8</v>
      </c>
      <c r="M82" s="441"/>
    </row>
    <row r="83" spans="2:13">
      <c r="B83" s="881" t="s">
        <v>992</v>
      </c>
      <c r="C83" s="882" t="s">
        <v>1141</v>
      </c>
      <c r="D83" s="696" t="s">
        <v>991</v>
      </c>
      <c r="E83" s="884">
        <v>5.5131991383786182E-8</v>
      </c>
      <c r="M83" s="441"/>
    </row>
    <row r="84" spans="2:13">
      <c r="B84" s="881" t="s">
        <v>1003</v>
      </c>
      <c r="C84" s="882" t="s">
        <v>1141</v>
      </c>
      <c r="D84" s="883" t="s">
        <v>991</v>
      </c>
      <c r="E84" s="884">
        <v>5.5126020214184827E-8</v>
      </c>
      <c r="M84" s="441"/>
    </row>
    <row r="85" spans="2:13">
      <c r="B85" s="881" t="s">
        <v>1148</v>
      </c>
      <c r="C85" s="882" t="s">
        <v>1141</v>
      </c>
      <c r="D85" s="886" t="s">
        <v>1142</v>
      </c>
      <c r="E85" s="884">
        <v>4.9139479919317943E-8</v>
      </c>
      <c r="M85" s="441"/>
    </row>
    <row r="86" spans="2:13">
      <c r="B86" s="881" t="s">
        <v>539</v>
      </c>
      <c r="C86" s="882" t="s">
        <v>1141</v>
      </c>
      <c r="D86" s="883" t="s">
        <v>1143</v>
      </c>
      <c r="E86" s="884">
        <v>4.7898097251248346E-8</v>
      </c>
      <c r="M86" s="441"/>
    </row>
    <row r="87" spans="2:13">
      <c r="B87" s="881" t="s">
        <v>535</v>
      </c>
      <c r="C87" s="885" t="s">
        <v>1141</v>
      </c>
      <c r="D87" s="696" t="s">
        <v>1142</v>
      </c>
      <c r="E87" s="884">
        <v>4.4455605596483302E-8</v>
      </c>
      <c r="M87" s="441"/>
    </row>
    <row r="88" spans="2:13">
      <c r="B88" s="881" t="s">
        <v>1144</v>
      </c>
      <c r="C88" s="882" t="s">
        <v>1141</v>
      </c>
      <c r="D88" s="883" t="s">
        <v>991</v>
      </c>
      <c r="E88" s="884">
        <v>3.991906178409315E-8</v>
      </c>
      <c r="M88" s="441"/>
    </row>
    <row r="89" spans="2:13">
      <c r="B89" s="881" t="s">
        <v>539</v>
      </c>
      <c r="C89" s="882" t="s">
        <v>1001</v>
      </c>
      <c r="D89" s="696" t="s">
        <v>991</v>
      </c>
      <c r="E89" s="884">
        <v>3.4598115780857608E-8</v>
      </c>
      <c r="M89" s="441"/>
    </row>
    <row r="90" spans="2:13">
      <c r="B90" s="881" t="s">
        <v>537</v>
      </c>
      <c r="C90" s="882" t="s">
        <v>1141</v>
      </c>
      <c r="D90" s="696" t="s">
        <v>1143</v>
      </c>
      <c r="E90" s="884">
        <v>2.872655110859048E-8</v>
      </c>
      <c r="M90" s="441"/>
    </row>
    <row r="91" spans="2:13" s="3" customFormat="1">
      <c r="B91" s="881" t="s">
        <v>1003</v>
      </c>
      <c r="C91" s="882" t="s">
        <v>1141</v>
      </c>
      <c r="D91" s="886" t="s">
        <v>1142</v>
      </c>
      <c r="E91" s="884">
        <v>2.8669635330220844E-8</v>
      </c>
      <c r="I91" s="95"/>
      <c r="M91" s="490"/>
    </row>
    <row r="92" spans="2:13">
      <c r="B92" s="881" t="s">
        <v>537</v>
      </c>
      <c r="C92" s="882" t="s">
        <v>1001</v>
      </c>
      <c r="D92" s="696" t="s">
        <v>991</v>
      </c>
      <c r="E92" s="884">
        <v>2.3861498841659666E-8</v>
      </c>
      <c r="M92" s="441"/>
    </row>
    <row r="93" spans="2:13">
      <c r="B93" s="881" t="s">
        <v>1145</v>
      </c>
      <c r="C93" s="882" t="s">
        <v>1141</v>
      </c>
      <c r="D93" s="696" t="s">
        <v>1142</v>
      </c>
      <c r="E93" s="884">
        <v>2.2382577254518402E-8</v>
      </c>
      <c r="M93" s="441"/>
    </row>
    <row r="94" spans="2:13">
      <c r="B94" s="881" t="s">
        <v>1149</v>
      </c>
      <c r="C94" s="882" t="s">
        <v>1141</v>
      </c>
      <c r="D94" s="696" t="s">
        <v>1142</v>
      </c>
      <c r="E94" s="884">
        <v>2.0522862240710594E-8</v>
      </c>
      <c r="M94" s="441"/>
    </row>
    <row r="95" spans="2:13">
      <c r="B95" s="881" t="s">
        <v>1002</v>
      </c>
      <c r="C95" s="882" t="s">
        <v>1001</v>
      </c>
      <c r="D95" s="886" t="s">
        <v>991</v>
      </c>
      <c r="E95" s="884">
        <v>2.0408045057839384E-8</v>
      </c>
      <c r="M95" s="441"/>
    </row>
    <row r="96" spans="2:13">
      <c r="B96" s="881" t="s">
        <v>1002</v>
      </c>
      <c r="C96" s="882" t="s">
        <v>1141</v>
      </c>
      <c r="D96" s="696" t="s">
        <v>1142</v>
      </c>
      <c r="E96" s="884">
        <v>1.9039817621637161E-8</v>
      </c>
      <c r="M96" s="441"/>
    </row>
    <row r="97" spans="2:13">
      <c r="B97" s="881" t="s">
        <v>538</v>
      </c>
      <c r="C97" s="882" t="s">
        <v>1001</v>
      </c>
      <c r="D97" s="696" t="s">
        <v>991</v>
      </c>
      <c r="E97" s="884">
        <v>1.6855320087119119E-8</v>
      </c>
      <c r="M97" s="441"/>
    </row>
    <row r="98" spans="2:13">
      <c r="B98" s="881" t="s">
        <v>537</v>
      </c>
      <c r="C98" s="882" t="s">
        <v>1141</v>
      </c>
      <c r="D98" s="883" t="s">
        <v>991</v>
      </c>
      <c r="E98" s="884">
        <v>1.4634924970410103E-8</v>
      </c>
      <c r="M98" s="441"/>
    </row>
    <row r="99" spans="2:13">
      <c r="B99" s="881" t="s">
        <v>1146</v>
      </c>
      <c r="C99" s="882" t="s">
        <v>1141</v>
      </c>
      <c r="D99" s="696" t="s">
        <v>1142</v>
      </c>
      <c r="E99" s="884">
        <v>1.3461538718719404E-8</v>
      </c>
      <c r="M99" s="441"/>
    </row>
    <row r="100" spans="2:13">
      <c r="B100" s="881" t="s">
        <v>1147</v>
      </c>
      <c r="C100" s="882" t="s">
        <v>1141</v>
      </c>
      <c r="D100" s="696" t="s">
        <v>1142</v>
      </c>
      <c r="E100" s="884">
        <v>1.0266720083404206E-8</v>
      </c>
      <c r="M100" s="441"/>
    </row>
    <row r="101" spans="2:13">
      <c r="B101" s="881" t="s">
        <v>545</v>
      </c>
      <c r="C101" s="882" t="s">
        <v>1141</v>
      </c>
      <c r="D101" s="696" t="s">
        <v>1142</v>
      </c>
      <c r="E101" s="884">
        <v>9.2445069752258491E-9</v>
      </c>
      <c r="M101" s="441"/>
    </row>
    <row r="102" spans="2:13">
      <c r="B102" s="881" t="s">
        <v>539</v>
      </c>
      <c r="C102" s="882" t="s">
        <v>1141</v>
      </c>
      <c r="D102" s="696" t="s">
        <v>991</v>
      </c>
      <c r="E102" s="884">
        <v>5.9774398857904366E-9</v>
      </c>
      <c r="M102" s="441"/>
    </row>
    <row r="103" spans="2:13">
      <c r="B103" s="881" t="s">
        <v>536</v>
      </c>
      <c r="C103" s="882" t="s">
        <v>1141</v>
      </c>
      <c r="D103" s="696" t="s">
        <v>1142</v>
      </c>
      <c r="E103" s="884">
        <v>3.9120564449097856E-9</v>
      </c>
      <c r="M103" s="441"/>
    </row>
    <row r="104" spans="2:13">
      <c r="B104" s="881" t="s">
        <v>538</v>
      </c>
      <c r="C104" s="885" t="s">
        <v>1141</v>
      </c>
      <c r="D104" s="696" t="s">
        <v>1143</v>
      </c>
      <c r="E104" s="884">
        <v>3.5811661496260419E-9</v>
      </c>
      <c r="M104" s="441"/>
    </row>
    <row r="105" spans="2:13">
      <c r="B105" s="881" t="s">
        <v>538</v>
      </c>
      <c r="C105" s="882" t="s">
        <v>1141</v>
      </c>
      <c r="D105" s="883" t="s">
        <v>991</v>
      </c>
      <c r="E105" s="884">
        <v>3.3677991475243233E-9</v>
      </c>
      <c r="M105" s="441"/>
    </row>
    <row r="106" spans="2:13">
      <c r="B106" s="881" t="s">
        <v>542</v>
      </c>
      <c r="C106" s="882" t="s">
        <v>1141</v>
      </c>
      <c r="D106" s="696" t="s">
        <v>1142</v>
      </c>
      <c r="E106" s="884">
        <v>1.534838253098276E-9</v>
      </c>
      <c r="M106" s="441"/>
    </row>
    <row r="107" spans="2:13">
      <c r="B107" s="881" t="s">
        <v>542</v>
      </c>
      <c r="C107" s="882" t="s">
        <v>1001</v>
      </c>
      <c r="D107" s="696" t="s">
        <v>991</v>
      </c>
      <c r="E107" s="884">
        <v>1.3183802051122057E-9</v>
      </c>
      <c r="M107" s="441"/>
    </row>
    <row r="108" spans="2:13">
      <c r="B108" s="881" t="s">
        <v>1151</v>
      </c>
      <c r="C108" s="882" t="s">
        <v>1141</v>
      </c>
      <c r="D108" s="696" t="s">
        <v>1143</v>
      </c>
      <c r="E108" s="884">
        <v>4.2149891207845884E-10</v>
      </c>
      <c r="M108" s="441"/>
    </row>
    <row r="109" spans="2:13">
      <c r="B109" s="881" t="s">
        <v>1150</v>
      </c>
      <c r="C109" s="882" t="s">
        <v>1141</v>
      </c>
      <c r="D109" s="696" t="s">
        <v>1142</v>
      </c>
      <c r="E109" s="884">
        <v>2.7645726216891589E-10</v>
      </c>
      <c r="M109" s="441"/>
    </row>
    <row r="110" spans="2:13">
      <c r="B110" s="881" t="s">
        <v>536</v>
      </c>
      <c r="C110" s="882" t="s">
        <v>1141</v>
      </c>
      <c r="D110" s="886" t="s">
        <v>991</v>
      </c>
      <c r="E110" s="884">
        <v>1.5095052215757096E-10</v>
      </c>
      <c r="M110" s="441"/>
    </row>
    <row r="111" spans="2:13">
      <c r="B111" s="881" t="s">
        <v>994</v>
      </c>
      <c r="C111" s="882" t="s">
        <v>1141</v>
      </c>
      <c r="D111" s="696" t="s">
        <v>1143</v>
      </c>
      <c r="E111" s="884">
        <v>1.3749723334927057E-10</v>
      </c>
      <c r="M111" s="441"/>
    </row>
    <row r="112" spans="2:13">
      <c r="B112" s="881" t="s">
        <v>995</v>
      </c>
      <c r="C112" s="882" t="s">
        <v>1141</v>
      </c>
      <c r="D112" s="883" t="s">
        <v>1143</v>
      </c>
      <c r="E112" s="884">
        <v>1.3749723334927057E-10</v>
      </c>
      <c r="M112" s="441"/>
    </row>
    <row r="113" spans="2:13">
      <c r="B113" s="881" t="s">
        <v>1151</v>
      </c>
      <c r="C113" s="882" t="s">
        <v>1141</v>
      </c>
      <c r="D113" s="696" t="s">
        <v>1142</v>
      </c>
      <c r="E113" s="884">
        <v>1.298032697455087E-10</v>
      </c>
      <c r="M113" s="441"/>
    </row>
    <row r="114" spans="2:13">
      <c r="B114" s="881" t="s">
        <v>543</v>
      </c>
      <c r="C114" s="882" t="s">
        <v>1001</v>
      </c>
      <c r="D114" s="696" t="s">
        <v>991</v>
      </c>
      <c r="E114" s="884">
        <v>3.0032111881519214E-11</v>
      </c>
      <c r="M114" s="441"/>
    </row>
    <row r="115" spans="2:13">
      <c r="B115" s="881" t="s">
        <v>1002</v>
      </c>
      <c r="C115" s="882" t="s">
        <v>1141</v>
      </c>
      <c r="D115" s="696" t="s">
        <v>991</v>
      </c>
      <c r="E115" s="884">
        <v>1.3829192613051886E-12</v>
      </c>
      <c r="M115" s="441"/>
    </row>
    <row r="116" spans="2:13">
      <c r="E116" s="441">
        <f>SUM(E14:E115)</f>
        <v>1.0000000000000007</v>
      </c>
    </row>
  </sheetData>
  <autoFilter ref="B13:E116"/>
  <sortState ref="B14:E116">
    <sortCondition descending="1" ref="E14"/>
  </sortState>
  <conditionalFormatting sqref="E13">
    <cfRule type="colorScale" priority="4">
      <colorScale>
        <cfvo type="min"/>
        <cfvo type="percentile" val="50"/>
        <cfvo type="max"/>
        <color rgb="FF63BE7B"/>
        <color rgb="FFFFEB84"/>
        <color rgb="FFF8696B"/>
      </colorScale>
    </cfRule>
  </conditionalFormatting>
  <conditionalFormatting sqref="E14:E114">
    <cfRule type="colorScale" priority="8">
      <colorScale>
        <cfvo type="min"/>
        <cfvo type="percentile" val="50"/>
        <cfvo type="max"/>
        <color rgb="FF63BE7B"/>
        <color rgb="FFFFEB84"/>
        <color rgb="FFF8696B"/>
      </colorScale>
    </cfRule>
  </conditionalFormatting>
  <conditionalFormatting sqref="E14:E115">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2:M526"/>
  <sheetViews>
    <sheetView showGridLines="0" zoomScale="80" zoomScaleNormal="80" workbookViewId="0">
      <pane xSplit="1" ySplit="5" topLeftCell="B9" activePane="bottomRight" state="frozen"/>
      <selection pane="topRight" activeCell="B1" sqref="B1"/>
      <selection pane="bottomLeft" activeCell="A6" sqref="A6"/>
      <selection pane="bottomRight" activeCell="B10" sqref="B10"/>
    </sheetView>
  </sheetViews>
  <sheetFormatPr defaultRowHeight="15"/>
  <cols>
    <col min="1" max="1" width="9.140625" style="95"/>
    <col min="2" max="2" width="22.42578125" customWidth="1"/>
    <col min="3" max="3" width="31.28515625" customWidth="1"/>
    <col min="4" max="4" width="19.140625" style="52" customWidth="1"/>
    <col min="5" max="5" width="18.140625" customWidth="1"/>
    <col min="6" max="7" width="14.28515625" style="89" customWidth="1"/>
    <col min="8" max="8" width="8.28515625" style="89" customWidth="1"/>
    <col min="9" max="9" width="15.28515625" customWidth="1"/>
    <col min="10" max="10" width="23.85546875" customWidth="1"/>
    <col min="11" max="11" width="26.85546875" customWidth="1"/>
    <col min="12" max="12" width="13" customWidth="1"/>
    <col min="13" max="13" width="20.5703125" customWidth="1"/>
  </cols>
  <sheetData>
    <row r="2" spans="2:13" s="95" customFormat="1" ht="17.25" customHeight="1">
      <c r="B2" s="256" t="s">
        <v>1429</v>
      </c>
      <c r="C2" s="256"/>
      <c r="D2" s="910"/>
      <c r="E2" s="256"/>
      <c r="F2" s="89"/>
      <c r="G2" s="89"/>
      <c r="H2" s="89"/>
      <c r="I2" s="256"/>
      <c r="J2" s="256"/>
    </row>
    <row r="4" spans="2:13">
      <c r="B4" s="255"/>
      <c r="C4" s="90"/>
      <c r="D4" s="254"/>
      <c r="E4" s="253" t="s">
        <v>1009</v>
      </c>
      <c r="F4" s="1524" t="s">
        <v>1019</v>
      </c>
      <c r="G4" s="1524"/>
      <c r="H4"/>
    </row>
    <row r="5" spans="2:13" ht="45" customHeight="1">
      <c r="B5" s="225" t="s">
        <v>4600</v>
      </c>
      <c r="C5" s="226" t="s">
        <v>2499</v>
      </c>
      <c r="D5" s="225" t="s">
        <v>1095</v>
      </c>
      <c r="E5" s="216" t="s">
        <v>507</v>
      </c>
      <c r="F5" s="445" t="s">
        <v>1018</v>
      </c>
      <c r="G5" s="446" t="s">
        <v>1017</v>
      </c>
      <c r="H5" s="443"/>
    </row>
    <row r="6" spans="2:13">
      <c r="B6" s="894" t="s">
        <v>989</v>
      </c>
      <c r="C6" s="895" t="s">
        <v>990</v>
      </c>
      <c r="D6" s="911" t="s">
        <v>991</v>
      </c>
      <c r="E6" s="896">
        <v>6004200</v>
      </c>
      <c r="F6" s="905"/>
      <c r="G6" s="906"/>
      <c r="H6" s="413"/>
    </row>
    <row r="7" spans="2:13">
      <c r="B7" s="897" t="s">
        <v>992</v>
      </c>
      <c r="C7" s="898" t="s">
        <v>990</v>
      </c>
      <c r="D7" s="912" t="s">
        <v>991</v>
      </c>
      <c r="E7" s="899">
        <v>6004200</v>
      </c>
      <c r="F7" s="907"/>
      <c r="G7" s="908"/>
      <c r="H7" s="413"/>
      <c r="I7" s="555" t="s">
        <v>1061</v>
      </c>
      <c r="J7" s="917" t="s">
        <v>2500</v>
      </c>
      <c r="K7" s="253" t="s">
        <v>2501</v>
      </c>
      <c r="L7" s="253" t="s">
        <v>988</v>
      </c>
      <c r="M7" s="253" t="s">
        <v>1062</v>
      </c>
    </row>
    <row r="8" spans="2:13">
      <c r="B8" s="897" t="s">
        <v>993</v>
      </c>
      <c r="C8" s="898" t="s">
        <v>990</v>
      </c>
      <c r="D8" s="912" t="s">
        <v>991</v>
      </c>
      <c r="E8" s="899">
        <v>6004200</v>
      </c>
      <c r="F8" s="907"/>
      <c r="G8" s="908"/>
      <c r="H8" s="413"/>
      <c r="I8" s="894" t="s">
        <v>505</v>
      </c>
      <c r="J8" s="894" t="s">
        <v>540</v>
      </c>
      <c r="K8" s="894" t="s">
        <v>1160</v>
      </c>
      <c r="L8" s="918" t="s">
        <v>991</v>
      </c>
      <c r="M8" s="919">
        <v>12300032571428.57</v>
      </c>
    </row>
    <row r="9" spans="2:13">
      <c r="B9" s="897" t="s">
        <v>994</v>
      </c>
      <c r="C9" s="898" t="s">
        <v>990</v>
      </c>
      <c r="D9" s="912" t="s">
        <v>991</v>
      </c>
      <c r="E9" s="899">
        <v>120083999.99999999</v>
      </c>
      <c r="F9" s="907"/>
      <c r="G9" s="908"/>
      <c r="H9" s="413"/>
      <c r="I9" s="897" t="s">
        <v>506</v>
      </c>
      <c r="J9" s="897" t="s">
        <v>542</v>
      </c>
      <c r="K9" s="897" t="s">
        <v>1160</v>
      </c>
      <c r="L9" s="914" t="s">
        <v>991</v>
      </c>
      <c r="M9" s="920">
        <v>4278206935.7142854</v>
      </c>
    </row>
    <row r="10" spans="2:13">
      <c r="B10" s="897" t="s">
        <v>995</v>
      </c>
      <c r="C10" s="898" t="s">
        <v>990</v>
      </c>
      <c r="D10" s="912" t="s">
        <v>991</v>
      </c>
      <c r="E10" s="899">
        <v>120083999.99999999</v>
      </c>
      <c r="F10" s="907"/>
      <c r="G10" s="908"/>
      <c r="H10" s="413"/>
      <c r="I10" s="897" t="s">
        <v>504</v>
      </c>
      <c r="J10" s="897" t="s">
        <v>535</v>
      </c>
      <c r="K10" s="897" t="s">
        <v>1160</v>
      </c>
      <c r="L10" s="914" t="s">
        <v>991</v>
      </c>
      <c r="M10" s="920">
        <v>391688275714.28564</v>
      </c>
    </row>
    <row r="11" spans="2:13">
      <c r="B11" s="897" t="s">
        <v>996</v>
      </c>
      <c r="C11" s="898" t="s">
        <v>990</v>
      </c>
      <c r="D11" s="912" t="s">
        <v>991</v>
      </c>
      <c r="E11" s="899">
        <v>6004200</v>
      </c>
      <c r="F11" s="907"/>
      <c r="G11" s="908"/>
      <c r="H11" s="413"/>
      <c r="I11" s="897" t="s">
        <v>505</v>
      </c>
      <c r="J11" s="897" t="s">
        <v>540</v>
      </c>
      <c r="K11" s="897" t="s">
        <v>1160</v>
      </c>
      <c r="L11" s="914" t="s">
        <v>1000</v>
      </c>
      <c r="M11" s="920">
        <v>1133378524285.7141</v>
      </c>
    </row>
    <row r="12" spans="2:13">
      <c r="B12" s="897" t="s">
        <v>997</v>
      </c>
      <c r="C12" s="900" t="s">
        <v>990</v>
      </c>
      <c r="D12" s="913" t="s">
        <v>991</v>
      </c>
      <c r="E12" s="901">
        <v>19813860000000</v>
      </c>
      <c r="F12" s="907"/>
      <c r="G12" s="908"/>
      <c r="H12"/>
    </row>
    <row r="13" spans="2:13">
      <c r="B13" s="897" t="s">
        <v>997</v>
      </c>
      <c r="C13" s="898" t="s">
        <v>998</v>
      </c>
      <c r="D13" s="912" t="s">
        <v>991</v>
      </c>
      <c r="E13" s="901">
        <v>900629999999.99988</v>
      </c>
      <c r="F13" s="907"/>
      <c r="G13" s="908"/>
      <c r="H13"/>
    </row>
    <row r="14" spans="2:13">
      <c r="B14" s="897" t="s">
        <v>997</v>
      </c>
      <c r="C14" s="898" t="s">
        <v>999</v>
      </c>
      <c r="D14" s="912" t="s">
        <v>991</v>
      </c>
      <c r="E14" s="901">
        <v>30020999999.999996</v>
      </c>
      <c r="F14" s="907"/>
      <c r="G14" s="908"/>
      <c r="H14"/>
    </row>
    <row r="15" spans="2:13">
      <c r="B15" s="897" t="s">
        <v>540</v>
      </c>
      <c r="C15" s="897" t="s">
        <v>1160</v>
      </c>
      <c r="D15" s="914" t="s">
        <v>991</v>
      </c>
      <c r="E15" s="901">
        <v>307320000000</v>
      </c>
      <c r="F15" s="907" t="s">
        <v>1016</v>
      </c>
      <c r="G15" s="908"/>
      <c r="H15"/>
    </row>
    <row r="16" spans="2:13">
      <c r="B16" s="897" t="s">
        <v>540</v>
      </c>
      <c r="C16" s="897" t="s">
        <v>1160</v>
      </c>
      <c r="D16" s="914" t="s">
        <v>991</v>
      </c>
      <c r="E16" s="901">
        <v>82836000000</v>
      </c>
      <c r="F16" s="907" t="s">
        <v>1015</v>
      </c>
      <c r="G16" s="908"/>
      <c r="H16"/>
    </row>
    <row r="17" spans="2:8">
      <c r="B17" s="897" t="s">
        <v>540</v>
      </c>
      <c r="C17" s="897" t="s">
        <v>1160</v>
      </c>
      <c r="D17" s="914" t="s">
        <v>991</v>
      </c>
      <c r="E17" s="901">
        <v>3418000000000</v>
      </c>
      <c r="F17" s="907" t="s">
        <v>1014</v>
      </c>
      <c r="G17" s="908"/>
      <c r="H17"/>
    </row>
    <row r="18" spans="2:8">
      <c r="B18" s="897" t="s">
        <v>540</v>
      </c>
      <c r="C18" s="897" t="s">
        <v>1160</v>
      </c>
      <c r="D18" s="914" t="s">
        <v>991</v>
      </c>
      <c r="E18" s="901">
        <v>211900000000</v>
      </c>
      <c r="F18" s="907" t="s">
        <v>1013</v>
      </c>
      <c r="G18" s="908"/>
      <c r="H18"/>
    </row>
    <row r="19" spans="2:8">
      <c r="B19" s="897" t="s">
        <v>540</v>
      </c>
      <c r="C19" s="897" t="s">
        <v>1160</v>
      </c>
      <c r="D19" s="914" t="s">
        <v>991</v>
      </c>
      <c r="E19" s="901">
        <v>20040000000</v>
      </c>
      <c r="F19" s="907" t="s">
        <v>1012</v>
      </c>
      <c r="G19" s="908"/>
      <c r="H19"/>
    </row>
    <row r="20" spans="2:8">
      <c r="B20" s="897" t="s">
        <v>540</v>
      </c>
      <c r="C20" s="897" t="s">
        <v>1160</v>
      </c>
      <c r="D20" s="914" t="s">
        <v>991</v>
      </c>
      <c r="E20" s="901">
        <v>4650000000</v>
      </c>
      <c r="F20" s="907" t="s">
        <v>1011</v>
      </c>
      <c r="G20" s="908"/>
      <c r="H20"/>
    </row>
    <row r="21" spans="2:8">
      <c r="B21" s="897" t="s">
        <v>540</v>
      </c>
      <c r="C21" s="897" t="s">
        <v>1160</v>
      </c>
      <c r="D21" s="914" t="s">
        <v>991</v>
      </c>
      <c r="E21" s="901">
        <v>20580000000</v>
      </c>
      <c r="F21" s="907" t="s">
        <v>1010</v>
      </c>
      <c r="G21" s="908"/>
      <c r="H21"/>
    </row>
    <row r="22" spans="2:8">
      <c r="B22" s="897" t="s">
        <v>542</v>
      </c>
      <c r="C22" s="897" t="s">
        <v>1160</v>
      </c>
      <c r="D22" s="914" t="s">
        <v>991</v>
      </c>
      <c r="E22" s="901">
        <v>16390400</v>
      </c>
      <c r="F22" s="907" t="s">
        <v>1016</v>
      </c>
      <c r="G22" s="908"/>
      <c r="H22"/>
    </row>
    <row r="23" spans="2:8">
      <c r="B23" s="897" t="s">
        <v>542</v>
      </c>
      <c r="C23" s="897" t="s">
        <v>1160</v>
      </c>
      <c r="D23" s="914" t="s">
        <v>991</v>
      </c>
      <c r="E23" s="901">
        <v>26762400</v>
      </c>
      <c r="F23" s="907" t="s">
        <v>1015</v>
      </c>
      <c r="G23" s="908"/>
      <c r="H23" s="413"/>
    </row>
    <row r="24" spans="2:8">
      <c r="B24" s="897" t="s">
        <v>542</v>
      </c>
      <c r="C24" s="897" t="s">
        <v>1160</v>
      </c>
      <c r="D24" s="914" t="s">
        <v>991</v>
      </c>
      <c r="E24" s="901">
        <v>393070</v>
      </c>
      <c r="F24" s="907" t="s">
        <v>1014</v>
      </c>
      <c r="G24" s="908"/>
      <c r="H24" s="413"/>
    </row>
    <row r="25" spans="2:8">
      <c r="B25" s="897" t="s">
        <v>542</v>
      </c>
      <c r="C25" s="897" t="s">
        <v>1160</v>
      </c>
      <c r="D25" s="914" t="s">
        <v>991</v>
      </c>
      <c r="E25" s="901">
        <v>806850000</v>
      </c>
      <c r="F25" s="907" t="s">
        <v>1013</v>
      </c>
      <c r="G25" s="908"/>
      <c r="H25" s="413"/>
    </row>
    <row r="26" spans="2:8">
      <c r="B26" s="897" t="s">
        <v>542</v>
      </c>
      <c r="C26" s="897" t="s">
        <v>1160</v>
      </c>
      <c r="D26" s="914" t="s">
        <v>991</v>
      </c>
      <c r="E26" s="901">
        <v>160320</v>
      </c>
      <c r="F26" s="907" t="s">
        <v>1012</v>
      </c>
      <c r="G26" s="908"/>
      <c r="H26" s="413"/>
    </row>
    <row r="27" spans="2:8">
      <c r="B27" s="897" t="s">
        <v>542</v>
      </c>
      <c r="C27" s="897" t="s">
        <v>1160</v>
      </c>
      <c r="D27" s="914" t="s">
        <v>991</v>
      </c>
      <c r="E27" s="901">
        <v>0</v>
      </c>
      <c r="F27" s="907" t="s">
        <v>1011</v>
      </c>
      <c r="G27" s="908"/>
      <c r="H27" s="413"/>
    </row>
    <row r="28" spans="2:8">
      <c r="B28" s="897" t="s">
        <v>542</v>
      </c>
      <c r="C28" s="897" t="s">
        <v>1160</v>
      </c>
      <c r="D28" s="914" t="s">
        <v>991</v>
      </c>
      <c r="E28" s="901">
        <v>84000</v>
      </c>
      <c r="F28" s="907" t="s">
        <v>1010</v>
      </c>
      <c r="G28" s="908"/>
      <c r="H28" s="413"/>
    </row>
    <row r="29" spans="2:8">
      <c r="B29" s="897" t="s">
        <v>535</v>
      </c>
      <c r="C29" s="897" t="s">
        <v>1160</v>
      </c>
      <c r="D29" s="914" t="s">
        <v>991</v>
      </c>
      <c r="E29" s="901">
        <v>17005040000</v>
      </c>
      <c r="F29" s="907" t="s">
        <v>1016</v>
      </c>
      <c r="G29" s="908"/>
      <c r="H29" s="413"/>
    </row>
    <row r="30" spans="2:8">
      <c r="B30" s="897" t="s">
        <v>535</v>
      </c>
      <c r="C30" s="897" t="s">
        <v>1160</v>
      </c>
      <c r="D30" s="914" t="s">
        <v>991</v>
      </c>
      <c r="E30" s="901">
        <v>8283600000</v>
      </c>
      <c r="F30" s="907" t="s">
        <v>1015</v>
      </c>
      <c r="G30" s="908"/>
      <c r="H30" s="413"/>
    </row>
    <row r="31" spans="2:8">
      <c r="B31" s="897" t="s">
        <v>535</v>
      </c>
      <c r="C31" s="897" t="s">
        <v>1160</v>
      </c>
      <c r="D31" s="914" t="s">
        <v>991</v>
      </c>
      <c r="E31" s="901">
        <v>10254000000</v>
      </c>
      <c r="F31" s="907" t="s">
        <v>1014</v>
      </c>
      <c r="G31" s="908"/>
      <c r="H31" s="413"/>
    </row>
    <row r="32" spans="2:8">
      <c r="B32" s="897" t="s">
        <v>535</v>
      </c>
      <c r="C32" s="897" t="s">
        <v>1160</v>
      </c>
      <c r="D32" s="914" t="s">
        <v>991</v>
      </c>
      <c r="E32" s="901">
        <v>10595000000</v>
      </c>
      <c r="F32" s="907" t="s">
        <v>1013</v>
      </c>
      <c r="G32" s="908"/>
      <c r="H32" s="413"/>
    </row>
    <row r="33" spans="2:8">
      <c r="B33" s="897" t="s">
        <v>535</v>
      </c>
      <c r="C33" s="897" t="s">
        <v>1160</v>
      </c>
      <c r="D33" s="914" t="s">
        <v>991</v>
      </c>
      <c r="E33" s="901">
        <v>7014000000</v>
      </c>
      <c r="F33" s="907" t="s">
        <v>1012</v>
      </c>
      <c r="G33" s="908"/>
      <c r="H33" s="413"/>
    </row>
    <row r="34" spans="2:8">
      <c r="B34" s="897" t="s">
        <v>535</v>
      </c>
      <c r="C34" s="897" t="s">
        <v>1160</v>
      </c>
      <c r="D34" s="914" t="s">
        <v>991</v>
      </c>
      <c r="E34" s="901">
        <v>5115000000</v>
      </c>
      <c r="F34" s="907" t="s">
        <v>1011</v>
      </c>
      <c r="G34" s="908"/>
      <c r="H34" s="413"/>
    </row>
    <row r="35" spans="2:8">
      <c r="B35" s="897" t="s">
        <v>535</v>
      </c>
      <c r="C35" s="897" t="s">
        <v>1160</v>
      </c>
      <c r="D35" s="914" t="s">
        <v>991</v>
      </c>
      <c r="E35" s="901">
        <v>50400000</v>
      </c>
      <c r="F35" s="907" t="s">
        <v>1010</v>
      </c>
      <c r="G35" s="908"/>
      <c r="H35" s="413"/>
    </row>
    <row r="36" spans="2:8">
      <c r="B36" s="897" t="s">
        <v>540</v>
      </c>
      <c r="C36" s="897" t="s">
        <v>1160</v>
      </c>
      <c r="D36" s="914" t="s">
        <v>1000</v>
      </c>
      <c r="E36" s="901">
        <v>3687840000000</v>
      </c>
      <c r="F36" s="907" t="s">
        <v>1016</v>
      </c>
      <c r="G36" s="908"/>
      <c r="H36" s="413"/>
    </row>
    <row r="37" spans="2:8">
      <c r="B37" s="897" t="s">
        <v>540</v>
      </c>
      <c r="C37" s="897" t="s">
        <v>1160</v>
      </c>
      <c r="D37" s="914" t="s">
        <v>1000</v>
      </c>
      <c r="E37" s="901">
        <v>52250400000</v>
      </c>
      <c r="F37" s="907" t="s">
        <v>1015</v>
      </c>
      <c r="G37" s="908"/>
      <c r="H37" s="413"/>
    </row>
    <row r="38" spans="2:8">
      <c r="B38" s="897" t="s">
        <v>540</v>
      </c>
      <c r="C38" s="897" t="s">
        <v>1160</v>
      </c>
      <c r="D38" s="914" t="s">
        <v>1000</v>
      </c>
      <c r="E38" s="901">
        <v>290530000</v>
      </c>
      <c r="F38" s="907" t="s">
        <v>1014</v>
      </c>
      <c r="G38" s="908"/>
      <c r="H38" s="413"/>
    </row>
    <row r="39" spans="2:8">
      <c r="B39" s="897" t="s">
        <v>540</v>
      </c>
      <c r="C39" s="897" t="s">
        <v>1160</v>
      </c>
      <c r="D39" s="914" t="s">
        <v>1000</v>
      </c>
      <c r="E39" s="901">
        <v>6357000000</v>
      </c>
      <c r="F39" s="907" t="s">
        <v>1013</v>
      </c>
      <c r="G39" s="908"/>
      <c r="H39" s="413"/>
    </row>
    <row r="40" spans="2:8">
      <c r="B40" s="897" t="s">
        <v>540</v>
      </c>
      <c r="C40" s="897" t="s">
        <v>1160</v>
      </c>
      <c r="D40" s="914" t="s">
        <v>1000</v>
      </c>
      <c r="E40" s="901">
        <v>2054100000</v>
      </c>
      <c r="F40" s="907" t="s">
        <v>1012</v>
      </c>
      <c r="G40" s="908"/>
      <c r="H40" s="413"/>
    </row>
    <row r="41" spans="2:8">
      <c r="B41" s="897" t="s">
        <v>540</v>
      </c>
      <c r="C41" s="897" t="s">
        <v>1160</v>
      </c>
      <c r="D41" s="914" t="s">
        <v>1000</v>
      </c>
      <c r="E41" s="901">
        <v>4371000000</v>
      </c>
      <c r="F41" s="907" t="s">
        <v>1011</v>
      </c>
      <c r="G41" s="908"/>
      <c r="H41" s="413"/>
    </row>
    <row r="42" spans="2:8">
      <c r="B42" s="897" t="s">
        <v>540</v>
      </c>
      <c r="C42" s="897" t="s">
        <v>1160</v>
      </c>
      <c r="D42" s="914" t="s">
        <v>1000</v>
      </c>
      <c r="E42" s="901">
        <v>714000000</v>
      </c>
      <c r="F42" s="907" t="s">
        <v>1010</v>
      </c>
      <c r="G42" s="908"/>
      <c r="H42" s="413"/>
    </row>
    <row r="43" spans="2:8">
      <c r="B43" s="897" t="s">
        <v>535</v>
      </c>
      <c r="C43" s="897" t="s">
        <v>1001</v>
      </c>
      <c r="D43" s="912" t="s">
        <v>991</v>
      </c>
      <c r="E43" s="901">
        <v>3764705882.3529415</v>
      </c>
      <c r="F43" s="907"/>
      <c r="G43" s="909" t="s">
        <v>500</v>
      </c>
      <c r="H43" s="68"/>
    </row>
    <row r="44" spans="2:8">
      <c r="B44" s="897" t="s">
        <v>535</v>
      </c>
      <c r="C44" s="897" t="s">
        <v>1001</v>
      </c>
      <c r="D44" s="915" t="s">
        <v>991</v>
      </c>
      <c r="E44" s="901">
        <v>37537500</v>
      </c>
      <c r="F44" s="907"/>
      <c r="G44" s="909" t="s">
        <v>501</v>
      </c>
      <c r="H44" s="68"/>
    </row>
    <row r="45" spans="2:8">
      <c r="B45" s="897" t="s">
        <v>535</v>
      </c>
      <c r="C45" s="897" t="s">
        <v>1001</v>
      </c>
      <c r="D45" s="912" t="s">
        <v>991</v>
      </c>
      <c r="E45" s="901">
        <v>273000000</v>
      </c>
      <c r="F45" s="907"/>
      <c r="G45" s="909" t="s">
        <v>502</v>
      </c>
      <c r="H45" s="68"/>
    </row>
    <row r="46" spans="2:8">
      <c r="B46" s="897" t="s">
        <v>535</v>
      </c>
      <c r="C46" s="897" t="s">
        <v>1001</v>
      </c>
      <c r="D46" s="912" t="s">
        <v>991</v>
      </c>
      <c r="E46" s="901">
        <v>16000000000</v>
      </c>
      <c r="F46" s="907"/>
      <c r="G46" s="909" t="s">
        <v>503</v>
      </c>
      <c r="H46" s="68"/>
    </row>
    <row r="47" spans="2:8">
      <c r="B47" s="897" t="s">
        <v>536</v>
      </c>
      <c r="C47" s="897" t="s">
        <v>1001</v>
      </c>
      <c r="D47" s="912" t="s">
        <v>1000</v>
      </c>
      <c r="E47" s="901">
        <v>1708235294.1176472</v>
      </c>
      <c r="F47" s="907"/>
      <c r="G47" s="909" t="s">
        <v>500</v>
      </c>
      <c r="H47" s="68"/>
    </row>
    <row r="48" spans="2:8">
      <c r="B48" s="897" t="s">
        <v>536</v>
      </c>
      <c r="C48" s="897" t="s">
        <v>1001</v>
      </c>
      <c r="D48" s="912" t="s">
        <v>1000</v>
      </c>
      <c r="E48" s="901">
        <v>104000</v>
      </c>
      <c r="F48" s="907"/>
      <c r="G48" s="909" t="s">
        <v>503</v>
      </c>
      <c r="H48" s="68"/>
    </row>
    <row r="49" spans="2:8">
      <c r="B49" s="897" t="s">
        <v>537</v>
      </c>
      <c r="C49" s="897" t="s">
        <v>1001</v>
      </c>
      <c r="D49" s="912" t="s">
        <v>991</v>
      </c>
      <c r="E49" s="901">
        <v>123058.82352941176</v>
      </c>
      <c r="F49" s="907"/>
      <c r="G49" s="909" t="s">
        <v>500</v>
      </c>
      <c r="H49" s="68"/>
    </row>
    <row r="50" spans="2:8">
      <c r="B50" s="897" t="s">
        <v>537</v>
      </c>
      <c r="C50" s="897" t="s">
        <v>1001</v>
      </c>
      <c r="D50" s="912" t="s">
        <v>1000</v>
      </c>
      <c r="E50" s="901">
        <v>1708235294.1176472</v>
      </c>
      <c r="F50" s="907"/>
      <c r="G50" s="909" t="s">
        <v>500</v>
      </c>
      <c r="H50" s="68"/>
    </row>
    <row r="51" spans="2:8">
      <c r="B51" s="897" t="s">
        <v>537</v>
      </c>
      <c r="C51" s="897" t="s">
        <v>1001</v>
      </c>
      <c r="D51" s="912" t="s">
        <v>1000</v>
      </c>
      <c r="E51" s="901">
        <v>13488749.999999998</v>
      </c>
      <c r="F51" s="907"/>
      <c r="G51" s="909" t="s">
        <v>501</v>
      </c>
      <c r="H51" s="68"/>
    </row>
    <row r="52" spans="2:8">
      <c r="B52" s="897" t="s">
        <v>537</v>
      </c>
      <c r="C52" s="897" t="s">
        <v>1001</v>
      </c>
      <c r="D52" s="912" t="s">
        <v>1000</v>
      </c>
      <c r="E52" s="901">
        <v>98100000</v>
      </c>
      <c r="F52" s="907"/>
      <c r="G52" s="909" t="s">
        <v>502</v>
      </c>
      <c r="H52" s="68"/>
    </row>
    <row r="53" spans="2:8">
      <c r="B53" s="897" t="s">
        <v>537</v>
      </c>
      <c r="C53" s="897" t="s">
        <v>1001</v>
      </c>
      <c r="D53" s="912" t="s">
        <v>991</v>
      </c>
      <c r="E53" s="901">
        <v>7280</v>
      </c>
      <c r="F53" s="907"/>
      <c r="G53" s="909" t="s">
        <v>503</v>
      </c>
      <c r="H53" s="68"/>
    </row>
    <row r="54" spans="2:8">
      <c r="B54" s="897" t="s">
        <v>537</v>
      </c>
      <c r="C54" s="897" t="s">
        <v>1001</v>
      </c>
      <c r="D54" s="912" t="s">
        <v>1000</v>
      </c>
      <c r="E54" s="901">
        <v>64599999.999999993</v>
      </c>
      <c r="F54" s="907"/>
      <c r="G54" s="909" t="s">
        <v>503</v>
      </c>
      <c r="H54" s="68"/>
    </row>
    <row r="55" spans="2:8">
      <c r="B55" s="897" t="s">
        <v>538</v>
      </c>
      <c r="C55" s="897" t="s">
        <v>1001</v>
      </c>
      <c r="D55" s="912" t="s">
        <v>991</v>
      </c>
      <c r="E55" s="901">
        <v>123058.82352941176</v>
      </c>
      <c r="F55" s="907"/>
      <c r="G55" s="909" t="s">
        <v>500</v>
      </c>
      <c r="H55" s="68"/>
    </row>
    <row r="56" spans="2:8">
      <c r="B56" s="897" t="s">
        <v>538</v>
      </c>
      <c r="C56" s="897" t="s">
        <v>1001</v>
      </c>
      <c r="D56" s="912" t="s">
        <v>1000</v>
      </c>
      <c r="E56" s="901">
        <v>1708235294.1176472</v>
      </c>
      <c r="F56" s="907"/>
      <c r="G56" s="909" t="s">
        <v>500</v>
      </c>
      <c r="H56" s="68"/>
    </row>
    <row r="57" spans="2:8">
      <c r="B57" s="897" t="s">
        <v>538</v>
      </c>
      <c r="C57" s="897" t="s">
        <v>1001</v>
      </c>
      <c r="D57" s="912" t="s">
        <v>1000</v>
      </c>
      <c r="E57" s="901">
        <v>15124999.999999998</v>
      </c>
      <c r="F57" s="907"/>
      <c r="G57" s="909" t="s">
        <v>501</v>
      </c>
      <c r="H57" s="68"/>
    </row>
    <row r="58" spans="2:8">
      <c r="B58" s="897" t="s">
        <v>538</v>
      </c>
      <c r="C58" s="897" t="s">
        <v>1001</v>
      </c>
      <c r="D58" s="912" t="s">
        <v>1000</v>
      </c>
      <c r="E58" s="901">
        <v>110000000</v>
      </c>
      <c r="F58" s="907"/>
      <c r="G58" s="909" t="s">
        <v>502</v>
      </c>
      <c r="H58" s="68"/>
    </row>
    <row r="59" spans="2:8">
      <c r="B59" s="897" t="s">
        <v>538</v>
      </c>
      <c r="C59" s="897" t="s">
        <v>1001</v>
      </c>
      <c r="D59" s="912" t="s">
        <v>991</v>
      </c>
      <c r="E59" s="901">
        <v>5250</v>
      </c>
      <c r="F59" s="907"/>
      <c r="G59" s="909" t="s">
        <v>503</v>
      </c>
      <c r="H59" s="68"/>
    </row>
    <row r="60" spans="2:8">
      <c r="B60" s="897" t="s">
        <v>538</v>
      </c>
      <c r="C60" s="897" t="s">
        <v>1001</v>
      </c>
      <c r="D60" s="912" t="s">
        <v>1000</v>
      </c>
      <c r="E60" s="901">
        <v>75400000</v>
      </c>
      <c r="F60" s="907"/>
      <c r="G60" s="909" t="s">
        <v>503</v>
      </c>
      <c r="H60" s="68"/>
    </row>
    <row r="61" spans="2:8">
      <c r="B61" s="897" t="s">
        <v>539</v>
      </c>
      <c r="C61" s="897" t="s">
        <v>1001</v>
      </c>
      <c r="D61" s="912" t="s">
        <v>991</v>
      </c>
      <c r="E61" s="901">
        <v>123058.82352941176</v>
      </c>
      <c r="F61" s="907"/>
      <c r="G61" s="909" t="s">
        <v>500</v>
      </c>
      <c r="H61" s="68"/>
    </row>
    <row r="62" spans="2:8">
      <c r="B62" s="897" t="s">
        <v>539</v>
      </c>
      <c r="C62" s="897" t="s">
        <v>1001</v>
      </c>
      <c r="D62" s="912" t="s">
        <v>1000</v>
      </c>
      <c r="E62" s="901">
        <v>1708235294.1176472</v>
      </c>
      <c r="F62" s="907"/>
      <c r="G62" s="909" t="s">
        <v>500</v>
      </c>
      <c r="H62" s="68"/>
    </row>
    <row r="63" spans="2:8">
      <c r="B63" s="897" t="s">
        <v>539</v>
      </c>
      <c r="C63" s="897" t="s">
        <v>1001</v>
      </c>
      <c r="D63" s="915" t="s">
        <v>991</v>
      </c>
      <c r="E63" s="901">
        <v>12828.749999999998</v>
      </c>
      <c r="F63" s="907"/>
      <c r="G63" s="909" t="s">
        <v>501</v>
      </c>
      <c r="H63" s="68"/>
    </row>
    <row r="64" spans="2:8">
      <c r="B64" s="897" t="s">
        <v>539</v>
      </c>
      <c r="C64" s="897" t="s">
        <v>1001</v>
      </c>
      <c r="D64" s="912" t="s">
        <v>1000</v>
      </c>
      <c r="E64" s="901">
        <v>666875000</v>
      </c>
      <c r="F64" s="907"/>
      <c r="G64" s="909" t="s">
        <v>501</v>
      </c>
      <c r="H64" s="68"/>
    </row>
    <row r="65" spans="2:8">
      <c r="B65" s="897" t="s">
        <v>539</v>
      </c>
      <c r="C65" s="897" t="s">
        <v>1001</v>
      </c>
      <c r="D65" s="912" t="s">
        <v>991</v>
      </c>
      <c r="E65" s="901">
        <v>93300</v>
      </c>
      <c r="F65" s="907"/>
      <c r="G65" s="909" t="s">
        <v>502</v>
      </c>
      <c r="H65" s="68"/>
    </row>
    <row r="66" spans="2:8">
      <c r="B66" s="897" t="s">
        <v>539</v>
      </c>
      <c r="C66" s="897" t="s">
        <v>1001</v>
      </c>
      <c r="D66" s="912" t="s">
        <v>1000</v>
      </c>
      <c r="E66" s="901">
        <v>4850000000</v>
      </c>
      <c r="F66" s="907"/>
      <c r="G66" s="909" t="s">
        <v>502</v>
      </c>
      <c r="H66" s="68"/>
    </row>
    <row r="67" spans="2:8">
      <c r="B67" s="897" t="s">
        <v>539</v>
      </c>
      <c r="C67" s="897" t="s">
        <v>1001</v>
      </c>
      <c r="D67" s="912" t="s">
        <v>991</v>
      </c>
      <c r="E67" s="901">
        <v>4370</v>
      </c>
      <c r="F67" s="907"/>
      <c r="G67" s="909" t="s">
        <v>503</v>
      </c>
      <c r="H67" s="68"/>
    </row>
    <row r="68" spans="2:8">
      <c r="B68" s="897" t="s">
        <v>539</v>
      </c>
      <c r="C68" s="897" t="s">
        <v>1001</v>
      </c>
      <c r="D68" s="912" t="s">
        <v>1000</v>
      </c>
      <c r="E68" s="901">
        <v>1080000000</v>
      </c>
      <c r="F68" s="907"/>
      <c r="G68" s="909" t="s">
        <v>503</v>
      </c>
      <c r="H68" s="68"/>
    </row>
    <row r="69" spans="2:8">
      <c r="B69" s="897" t="s">
        <v>540</v>
      </c>
      <c r="C69" s="897" t="s">
        <v>1001</v>
      </c>
      <c r="D69" s="912" t="s">
        <v>991</v>
      </c>
      <c r="E69" s="901">
        <v>13364705882.352942</v>
      </c>
      <c r="F69" s="907"/>
      <c r="G69" s="909" t="s">
        <v>500</v>
      </c>
      <c r="H69" s="68"/>
    </row>
    <row r="70" spans="2:8">
      <c r="B70" s="897" t="s">
        <v>540</v>
      </c>
      <c r="C70" s="897" t="s">
        <v>1001</v>
      </c>
      <c r="D70" s="912" t="s">
        <v>1000</v>
      </c>
      <c r="E70" s="901">
        <v>2341176470588.2354</v>
      </c>
      <c r="F70" s="907"/>
      <c r="G70" s="909" t="s">
        <v>500</v>
      </c>
      <c r="H70" s="68"/>
    </row>
    <row r="71" spans="2:8">
      <c r="B71" s="897" t="s">
        <v>540</v>
      </c>
      <c r="C71" s="897" t="s">
        <v>1001</v>
      </c>
      <c r="D71" s="915" t="s">
        <v>991</v>
      </c>
      <c r="E71" s="901">
        <v>13420000000</v>
      </c>
      <c r="F71" s="907"/>
      <c r="G71" s="909" t="s">
        <v>501</v>
      </c>
      <c r="H71" s="68"/>
    </row>
    <row r="72" spans="2:8">
      <c r="B72" s="897" t="s">
        <v>540</v>
      </c>
      <c r="C72" s="897" t="s">
        <v>1001</v>
      </c>
      <c r="D72" s="912" t="s">
        <v>1000</v>
      </c>
      <c r="E72" s="901">
        <v>191125000000</v>
      </c>
      <c r="F72" s="907"/>
      <c r="G72" s="909" t="s">
        <v>501</v>
      </c>
      <c r="H72" s="68"/>
    </row>
    <row r="73" spans="2:8">
      <c r="B73" s="897" t="s">
        <v>540</v>
      </c>
      <c r="C73" s="897" t="s">
        <v>1001</v>
      </c>
      <c r="D73" s="912" t="s">
        <v>991</v>
      </c>
      <c r="E73" s="901">
        <v>97600000000</v>
      </c>
      <c r="F73" s="907"/>
      <c r="G73" s="909" t="s">
        <v>502</v>
      </c>
      <c r="H73" s="68"/>
    </row>
    <row r="74" spans="2:8">
      <c r="B74" s="897" t="s">
        <v>540</v>
      </c>
      <c r="C74" s="897" t="s">
        <v>1001</v>
      </c>
      <c r="D74" s="912" t="s">
        <v>1000</v>
      </c>
      <c r="E74" s="901">
        <v>1390000000000</v>
      </c>
      <c r="F74" s="907"/>
      <c r="G74" s="909" t="s">
        <v>502</v>
      </c>
      <c r="H74" s="68"/>
    </row>
    <row r="75" spans="2:8">
      <c r="B75" s="897" t="s">
        <v>540</v>
      </c>
      <c r="C75" s="897" t="s">
        <v>1001</v>
      </c>
      <c r="D75" s="912" t="s">
        <v>991</v>
      </c>
      <c r="E75" s="901">
        <v>56800000000</v>
      </c>
      <c r="F75" s="907"/>
      <c r="G75" s="909" t="s">
        <v>503</v>
      </c>
      <c r="H75" s="68"/>
    </row>
    <row r="76" spans="2:8">
      <c r="B76" s="897" t="s">
        <v>540</v>
      </c>
      <c r="C76" s="897" t="s">
        <v>1001</v>
      </c>
      <c r="D76" s="912" t="s">
        <v>1000</v>
      </c>
      <c r="E76" s="901">
        <v>9950000000000</v>
      </c>
      <c r="F76" s="907"/>
      <c r="G76" s="909" t="s">
        <v>503</v>
      </c>
      <c r="H76" s="68"/>
    </row>
    <row r="77" spans="2:8">
      <c r="B77" s="897" t="s">
        <v>541</v>
      </c>
      <c r="C77" s="897" t="s">
        <v>1001</v>
      </c>
      <c r="D77" s="912" t="s">
        <v>991</v>
      </c>
      <c r="E77" s="901">
        <v>1068235.2941176472</v>
      </c>
      <c r="F77" s="907"/>
      <c r="G77" s="909" t="s">
        <v>500</v>
      </c>
      <c r="H77" s="68"/>
    </row>
    <row r="78" spans="2:8">
      <c r="B78" s="902" t="s">
        <v>541</v>
      </c>
      <c r="C78" s="897" t="s">
        <v>1001</v>
      </c>
      <c r="D78" s="912" t="s">
        <v>1000</v>
      </c>
      <c r="E78" s="901">
        <v>1708235294.1176472</v>
      </c>
      <c r="F78" s="907"/>
      <c r="G78" s="909" t="s">
        <v>500</v>
      </c>
      <c r="H78" s="68"/>
    </row>
    <row r="79" spans="2:8">
      <c r="B79" s="902" t="s">
        <v>541</v>
      </c>
      <c r="C79" s="897" t="s">
        <v>1001</v>
      </c>
      <c r="D79" s="915" t="s">
        <v>991</v>
      </c>
      <c r="E79" s="901">
        <v>1325500</v>
      </c>
      <c r="F79" s="907"/>
      <c r="G79" s="909" t="s">
        <v>501</v>
      </c>
      <c r="H79" s="68"/>
    </row>
    <row r="80" spans="2:8">
      <c r="B80" s="902" t="s">
        <v>541</v>
      </c>
      <c r="C80" s="897" t="s">
        <v>1001</v>
      </c>
      <c r="D80" s="912" t="s">
        <v>1000</v>
      </c>
      <c r="E80" s="901">
        <v>37675000</v>
      </c>
      <c r="F80" s="907"/>
      <c r="G80" s="909" t="s">
        <v>501</v>
      </c>
      <c r="H80" s="68"/>
    </row>
    <row r="81" spans="2:8">
      <c r="B81" s="902" t="s">
        <v>541</v>
      </c>
      <c r="C81" s="897" t="s">
        <v>1001</v>
      </c>
      <c r="D81" s="912" t="s">
        <v>991</v>
      </c>
      <c r="E81" s="901">
        <v>9640000</v>
      </c>
      <c r="F81" s="907"/>
      <c r="G81" s="909" t="s">
        <v>502</v>
      </c>
      <c r="H81" s="68"/>
    </row>
    <row r="82" spans="2:8">
      <c r="B82" s="902" t="s">
        <v>541</v>
      </c>
      <c r="C82" s="897" t="s">
        <v>1001</v>
      </c>
      <c r="D82" s="912" t="s">
        <v>1000</v>
      </c>
      <c r="E82" s="901">
        <v>274000000</v>
      </c>
      <c r="F82" s="907"/>
      <c r="G82" s="909" t="s">
        <v>502</v>
      </c>
      <c r="H82" s="68"/>
    </row>
    <row r="83" spans="2:8">
      <c r="B83" s="902" t="s">
        <v>541</v>
      </c>
      <c r="C83" s="897" t="s">
        <v>1001</v>
      </c>
      <c r="D83" s="912" t="s">
        <v>991</v>
      </c>
      <c r="E83" s="901">
        <v>4540000</v>
      </c>
      <c r="F83" s="907"/>
      <c r="G83" s="909" t="s">
        <v>503</v>
      </c>
      <c r="H83" s="68"/>
    </row>
    <row r="84" spans="2:8">
      <c r="B84" s="902" t="s">
        <v>541</v>
      </c>
      <c r="C84" s="897" t="s">
        <v>1001</v>
      </c>
      <c r="D84" s="912" t="s">
        <v>1000</v>
      </c>
      <c r="E84" s="901">
        <v>1370000000</v>
      </c>
      <c r="F84" s="907"/>
      <c r="G84" s="909" t="s">
        <v>503</v>
      </c>
      <c r="H84" s="68"/>
    </row>
    <row r="85" spans="2:8">
      <c r="B85" s="902" t="s">
        <v>542</v>
      </c>
      <c r="C85" s="897" t="s">
        <v>1001</v>
      </c>
      <c r="D85" s="912" t="s">
        <v>991</v>
      </c>
      <c r="E85" s="901">
        <v>123058.82352941176</v>
      </c>
      <c r="F85" s="907"/>
      <c r="G85" s="909" t="s">
        <v>500</v>
      </c>
      <c r="H85" s="68"/>
    </row>
    <row r="86" spans="2:8">
      <c r="B86" s="902" t="s">
        <v>542</v>
      </c>
      <c r="C86" s="897" t="s">
        <v>1001</v>
      </c>
      <c r="D86" s="912" t="s">
        <v>1000</v>
      </c>
      <c r="E86" s="901">
        <v>1708235294.1176472</v>
      </c>
      <c r="F86" s="907"/>
      <c r="G86" s="909" t="s">
        <v>500</v>
      </c>
      <c r="H86" s="68"/>
    </row>
    <row r="87" spans="2:8">
      <c r="B87" s="897" t="s">
        <v>542</v>
      </c>
      <c r="C87" s="897" t="s">
        <v>1001</v>
      </c>
      <c r="D87" s="915" t="s">
        <v>991</v>
      </c>
      <c r="E87" s="901">
        <v>51699.999999999993</v>
      </c>
      <c r="F87" s="907"/>
      <c r="G87" s="909" t="s">
        <v>501</v>
      </c>
      <c r="H87" s="68"/>
    </row>
    <row r="88" spans="2:8">
      <c r="B88" s="897" t="s">
        <v>542</v>
      </c>
      <c r="C88" s="897" t="s">
        <v>1001</v>
      </c>
      <c r="D88" s="912" t="s">
        <v>991</v>
      </c>
      <c r="E88" s="901">
        <v>376000</v>
      </c>
      <c r="F88" s="907"/>
      <c r="G88" s="909" t="s">
        <v>502</v>
      </c>
      <c r="H88" s="68"/>
    </row>
    <row r="89" spans="2:8">
      <c r="B89" s="897" t="s">
        <v>542</v>
      </c>
      <c r="C89" s="897" t="s">
        <v>1001</v>
      </c>
      <c r="D89" s="912" t="s">
        <v>991</v>
      </c>
      <c r="E89" s="901">
        <v>242000</v>
      </c>
      <c r="F89" s="907"/>
      <c r="G89" s="909" t="s">
        <v>503</v>
      </c>
      <c r="H89" s="68"/>
    </row>
    <row r="90" spans="2:8">
      <c r="B90" s="897" t="s">
        <v>542</v>
      </c>
      <c r="C90" s="897" t="s">
        <v>1001</v>
      </c>
      <c r="D90" s="912" t="s">
        <v>1000</v>
      </c>
      <c r="E90" s="901">
        <v>11600000</v>
      </c>
      <c r="F90" s="907"/>
      <c r="G90" s="909" t="s">
        <v>503</v>
      </c>
      <c r="H90" s="68"/>
    </row>
    <row r="91" spans="2:8">
      <c r="B91" s="897" t="s">
        <v>543</v>
      </c>
      <c r="C91" s="897" t="s">
        <v>1001</v>
      </c>
      <c r="D91" s="912" t="s">
        <v>991</v>
      </c>
      <c r="E91" s="901">
        <v>123058.82352941176</v>
      </c>
      <c r="F91" s="907"/>
      <c r="G91" s="909" t="s">
        <v>500</v>
      </c>
      <c r="H91" s="68"/>
    </row>
    <row r="92" spans="2:8">
      <c r="B92" s="897" t="s">
        <v>543</v>
      </c>
      <c r="C92" s="897" t="s">
        <v>1001</v>
      </c>
      <c r="D92" s="912" t="s">
        <v>991</v>
      </c>
      <c r="E92" s="901">
        <v>168000</v>
      </c>
      <c r="F92" s="907"/>
      <c r="G92" s="909" t="s">
        <v>503</v>
      </c>
      <c r="H92" s="68"/>
    </row>
    <row r="93" spans="2:8">
      <c r="B93" s="897" t="s">
        <v>544</v>
      </c>
      <c r="C93" s="897" t="s">
        <v>1001</v>
      </c>
      <c r="D93" s="912" t="s">
        <v>991</v>
      </c>
      <c r="E93" s="901">
        <v>52705882352941.18</v>
      </c>
      <c r="F93" s="907"/>
      <c r="G93" s="909" t="s">
        <v>500</v>
      </c>
      <c r="H93" s="68"/>
    </row>
    <row r="94" spans="2:8">
      <c r="B94" s="897" t="s">
        <v>544</v>
      </c>
      <c r="C94" s="897" t="s">
        <v>1001</v>
      </c>
      <c r="D94" s="915" t="s">
        <v>991</v>
      </c>
      <c r="E94" s="901">
        <v>6228750000000</v>
      </c>
      <c r="F94" s="907"/>
      <c r="G94" s="909" t="s">
        <v>501</v>
      </c>
      <c r="H94" s="68"/>
    </row>
    <row r="95" spans="2:8">
      <c r="B95" s="897" t="s">
        <v>544</v>
      </c>
      <c r="C95" s="897" t="s">
        <v>1001</v>
      </c>
      <c r="D95" s="912" t="s">
        <v>991</v>
      </c>
      <c r="E95" s="901">
        <v>45300000000000</v>
      </c>
      <c r="F95" s="907"/>
      <c r="G95" s="909" t="s">
        <v>502</v>
      </c>
      <c r="H95" s="68"/>
    </row>
    <row r="96" spans="2:8">
      <c r="B96" s="897" t="s">
        <v>544</v>
      </c>
      <c r="C96" s="897" t="s">
        <v>1001</v>
      </c>
      <c r="D96" s="912" t="s">
        <v>991</v>
      </c>
      <c r="E96" s="901">
        <v>224000000000000</v>
      </c>
      <c r="F96" s="907"/>
      <c r="G96" s="909" t="s">
        <v>503</v>
      </c>
      <c r="H96" s="68"/>
    </row>
    <row r="97" spans="2:8">
      <c r="B97" s="897" t="s">
        <v>545</v>
      </c>
      <c r="C97" s="897" t="s">
        <v>1001</v>
      </c>
      <c r="D97" s="912" t="s">
        <v>1000</v>
      </c>
      <c r="E97" s="901">
        <v>1708235294.1176472</v>
      </c>
      <c r="F97" s="907"/>
      <c r="G97" s="909" t="s">
        <v>500</v>
      </c>
      <c r="H97" s="68"/>
    </row>
    <row r="98" spans="2:8">
      <c r="B98" s="897" t="s">
        <v>545</v>
      </c>
      <c r="C98" s="897" t="s">
        <v>1001</v>
      </c>
      <c r="D98" s="912" t="s">
        <v>1000</v>
      </c>
      <c r="E98" s="901">
        <v>2029999.9999999998</v>
      </c>
      <c r="F98" s="907"/>
      <c r="G98" s="909" t="s">
        <v>503</v>
      </c>
      <c r="H98" s="68"/>
    </row>
    <row r="99" spans="2:8">
      <c r="B99" s="897" t="s">
        <v>1002</v>
      </c>
      <c r="C99" s="897" t="s">
        <v>1001</v>
      </c>
      <c r="D99" s="915" t="s">
        <v>991</v>
      </c>
      <c r="E99" s="901">
        <v>2695</v>
      </c>
      <c r="F99" s="907"/>
      <c r="G99" s="909" t="s">
        <v>501</v>
      </c>
      <c r="H99" s="68"/>
    </row>
    <row r="100" spans="2:8">
      <c r="B100" s="897" t="s">
        <v>1002</v>
      </c>
      <c r="C100" s="897" t="s">
        <v>1001</v>
      </c>
      <c r="D100" s="912" t="s">
        <v>991</v>
      </c>
      <c r="E100" s="901">
        <v>19600</v>
      </c>
      <c r="F100" s="907"/>
      <c r="G100" s="909" t="s">
        <v>502</v>
      </c>
      <c r="H100" s="68"/>
    </row>
    <row r="101" spans="2:8">
      <c r="B101" s="897" t="s">
        <v>994</v>
      </c>
      <c r="C101" s="897" t="s">
        <v>1001</v>
      </c>
      <c r="D101" s="912" t="s">
        <v>1000</v>
      </c>
      <c r="E101" s="901">
        <v>3835294.1176470588</v>
      </c>
      <c r="F101" s="907"/>
      <c r="G101" s="909" t="s">
        <v>500</v>
      </c>
      <c r="H101" s="68"/>
    </row>
    <row r="102" spans="2:8">
      <c r="B102" s="897" t="s">
        <v>994</v>
      </c>
      <c r="C102" s="897" t="s">
        <v>1001</v>
      </c>
      <c r="D102" s="912" t="s">
        <v>1000</v>
      </c>
      <c r="E102" s="901">
        <v>1220000</v>
      </c>
      <c r="F102" s="907"/>
      <c r="G102" s="909" t="s">
        <v>503</v>
      </c>
      <c r="H102" s="68"/>
    </row>
    <row r="103" spans="2:8">
      <c r="B103" s="897" t="s">
        <v>1003</v>
      </c>
      <c r="C103" s="897" t="s">
        <v>1001</v>
      </c>
      <c r="D103" s="912" t="s">
        <v>1000</v>
      </c>
      <c r="E103" s="901">
        <v>3835294.1176470588</v>
      </c>
      <c r="F103" s="907"/>
      <c r="G103" s="909" t="s">
        <v>500</v>
      </c>
      <c r="H103" s="68"/>
    </row>
    <row r="104" spans="2:8">
      <c r="B104" s="897" t="s">
        <v>1003</v>
      </c>
      <c r="C104" s="897" t="s">
        <v>1001</v>
      </c>
      <c r="D104" s="912" t="s">
        <v>1000</v>
      </c>
      <c r="E104" s="901">
        <v>271000</v>
      </c>
      <c r="F104" s="907"/>
      <c r="G104" s="909" t="s">
        <v>503</v>
      </c>
      <c r="H104" s="68"/>
    </row>
    <row r="105" spans="2:8">
      <c r="B105" s="897" t="s">
        <v>995</v>
      </c>
      <c r="C105" s="897" t="s">
        <v>1001</v>
      </c>
      <c r="D105" s="912" t="s">
        <v>1000</v>
      </c>
      <c r="E105" s="901">
        <v>3835294.1176470588</v>
      </c>
      <c r="F105" s="907"/>
      <c r="G105" s="909" t="s">
        <v>500</v>
      </c>
      <c r="H105" s="68"/>
    </row>
    <row r="106" spans="2:8">
      <c r="B106" s="897" t="s">
        <v>995</v>
      </c>
      <c r="C106" s="897" t="s">
        <v>1001</v>
      </c>
      <c r="D106" s="912" t="s">
        <v>1000</v>
      </c>
      <c r="E106" s="901">
        <v>348000</v>
      </c>
      <c r="F106" s="907"/>
      <c r="G106" s="909" t="s">
        <v>503</v>
      </c>
      <c r="H106" s="68"/>
    </row>
    <row r="107" spans="2:8">
      <c r="B107" s="897" t="s">
        <v>1003</v>
      </c>
      <c r="C107" s="897" t="s">
        <v>1001</v>
      </c>
      <c r="D107" s="912" t="s">
        <v>1000</v>
      </c>
      <c r="E107" s="901">
        <v>34650000</v>
      </c>
      <c r="F107" s="907"/>
      <c r="G107" s="909" t="s">
        <v>501</v>
      </c>
      <c r="H107" s="68"/>
    </row>
    <row r="108" spans="2:8">
      <c r="B108" s="897" t="s">
        <v>1003</v>
      </c>
      <c r="C108" s="897" t="s">
        <v>1001</v>
      </c>
      <c r="D108" s="912" t="s">
        <v>1000</v>
      </c>
      <c r="E108" s="903">
        <v>6300000</v>
      </c>
      <c r="F108" s="907"/>
      <c r="G108" s="909" t="s">
        <v>502</v>
      </c>
      <c r="H108" s="68"/>
    </row>
    <row r="109" spans="2:8">
      <c r="B109" s="897" t="s">
        <v>997</v>
      </c>
      <c r="C109" s="897" t="s">
        <v>1004</v>
      </c>
      <c r="D109" s="912" t="s">
        <v>991</v>
      </c>
      <c r="E109" s="901">
        <v>52059000000</v>
      </c>
      <c r="F109" s="907"/>
      <c r="G109" s="908"/>
      <c r="H109" s="413"/>
    </row>
    <row r="110" spans="2:8">
      <c r="B110" s="897" t="s">
        <v>989</v>
      </c>
      <c r="C110" s="897" t="s">
        <v>1004</v>
      </c>
      <c r="D110" s="912" t="s">
        <v>991</v>
      </c>
      <c r="E110" s="901">
        <v>1041180000.0000001</v>
      </c>
      <c r="F110" s="907"/>
      <c r="G110" s="908"/>
      <c r="H110" s="413"/>
    </row>
    <row r="111" spans="2:8">
      <c r="B111" s="897" t="s">
        <v>992</v>
      </c>
      <c r="C111" s="897" t="s">
        <v>1004</v>
      </c>
      <c r="D111" s="912" t="s">
        <v>991</v>
      </c>
      <c r="E111" s="901">
        <v>1041180000.0000001</v>
      </c>
      <c r="F111" s="907"/>
      <c r="G111" s="908"/>
      <c r="H111" s="413"/>
    </row>
    <row r="112" spans="2:8">
      <c r="B112" s="897" t="s">
        <v>993</v>
      </c>
      <c r="C112" s="897" t="s">
        <v>1004</v>
      </c>
      <c r="D112" s="912" t="s">
        <v>991</v>
      </c>
      <c r="E112" s="901">
        <v>520590000.00000006</v>
      </c>
      <c r="F112" s="907"/>
      <c r="G112" s="908"/>
      <c r="H112" s="413"/>
    </row>
    <row r="113" spans="2:8">
      <c r="B113" s="897" t="s">
        <v>994</v>
      </c>
      <c r="C113" s="897" t="s">
        <v>1004</v>
      </c>
      <c r="D113" s="912" t="s">
        <v>991</v>
      </c>
      <c r="E113" s="901">
        <v>520590000.00000006</v>
      </c>
      <c r="F113" s="907"/>
      <c r="G113" s="908"/>
      <c r="H113" s="413"/>
    </row>
    <row r="114" spans="2:8">
      <c r="B114" s="897" t="s">
        <v>995</v>
      </c>
      <c r="C114" s="897" t="s">
        <v>1004</v>
      </c>
      <c r="D114" s="912" t="s">
        <v>991</v>
      </c>
      <c r="E114" s="901">
        <v>520590000.00000006</v>
      </c>
      <c r="F114" s="907"/>
      <c r="G114" s="908"/>
      <c r="H114" s="413"/>
    </row>
    <row r="115" spans="2:8">
      <c r="B115" s="897" t="s">
        <v>996</v>
      </c>
      <c r="C115" s="897" t="s">
        <v>1004</v>
      </c>
      <c r="D115" s="912" t="s">
        <v>991</v>
      </c>
      <c r="E115" s="901">
        <v>520590000.00000006</v>
      </c>
      <c r="F115" s="907"/>
      <c r="G115" s="908"/>
      <c r="H115" s="413"/>
    </row>
    <row r="116" spans="2:8">
      <c r="B116" s="897" t="s">
        <v>997</v>
      </c>
      <c r="C116" s="897" t="s">
        <v>1005</v>
      </c>
      <c r="D116" s="912" t="s">
        <v>991</v>
      </c>
      <c r="E116" s="901">
        <v>17353000000</v>
      </c>
      <c r="F116" s="907"/>
      <c r="G116" s="908"/>
      <c r="H116" s="413"/>
    </row>
    <row r="117" spans="2:8">
      <c r="B117" s="897" t="s">
        <v>989</v>
      </c>
      <c r="C117" s="897" t="s">
        <v>1005</v>
      </c>
      <c r="D117" s="912" t="s">
        <v>991</v>
      </c>
      <c r="E117" s="901">
        <v>23054700</v>
      </c>
      <c r="F117" s="907"/>
      <c r="G117" s="908"/>
      <c r="H117" s="413"/>
    </row>
    <row r="118" spans="2:8">
      <c r="B118" s="897" t="s">
        <v>992</v>
      </c>
      <c r="C118" s="897" t="s">
        <v>1005</v>
      </c>
      <c r="D118" s="912" t="s">
        <v>991</v>
      </c>
      <c r="E118" s="901">
        <v>23054700</v>
      </c>
      <c r="F118" s="907"/>
      <c r="G118" s="908"/>
      <c r="H118" s="413"/>
    </row>
    <row r="119" spans="2:8">
      <c r="B119" s="897" t="s">
        <v>993</v>
      </c>
      <c r="C119" s="897" t="s">
        <v>1005</v>
      </c>
      <c r="D119" s="912" t="s">
        <v>991</v>
      </c>
      <c r="E119" s="901">
        <v>11651300</v>
      </c>
      <c r="F119" s="907"/>
      <c r="G119" s="908"/>
      <c r="H119" s="413"/>
    </row>
    <row r="120" spans="2:8">
      <c r="B120" s="897" t="s">
        <v>994</v>
      </c>
      <c r="C120" s="897" t="s">
        <v>1005</v>
      </c>
      <c r="D120" s="912" t="s">
        <v>991</v>
      </c>
      <c r="E120" s="901">
        <v>11651300</v>
      </c>
      <c r="F120" s="907"/>
      <c r="G120" s="908"/>
      <c r="H120" s="413"/>
    </row>
    <row r="121" spans="2:8">
      <c r="B121" s="897" t="s">
        <v>995</v>
      </c>
      <c r="C121" s="897" t="s">
        <v>1005</v>
      </c>
      <c r="D121" s="912" t="s">
        <v>991</v>
      </c>
      <c r="E121" s="901">
        <v>11651300</v>
      </c>
      <c r="F121" s="907"/>
      <c r="G121" s="908"/>
      <c r="H121" s="413"/>
    </row>
    <row r="122" spans="2:8">
      <c r="B122" s="897" t="s">
        <v>996</v>
      </c>
      <c r="C122" s="897" t="s">
        <v>1005</v>
      </c>
      <c r="D122" s="912" t="s">
        <v>991</v>
      </c>
      <c r="E122" s="901">
        <v>11651300</v>
      </c>
      <c r="F122" s="907"/>
      <c r="G122" s="908"/>
      <c r="H122" s="413"/>
    </row>
    <row r="123" spans="2:8">
      <c r="B123" s="897" t="s">
        <v>997</v>
      </c>
      <c r="C123" s="897" t="s">
        <v>1006</v>
      </c>
      <c r="D123" s="912" t="s">
        <v>991</v>
      </c>
      <c r="E123" s="901">
        <v>29748000000</v>
      </c>
      <c r="F123" s="907"/>
      <c r="G123" s="908"/>
      <c r="H123" s="413"/>
    </row>
    <row r="124" spans="2:8">
      <c r="B124" s="897" t="s">
        <v>997</v>
      </c>
      <c r="C124" s="897" t="s">
        <v>1007</v>
      </c>
      <c r="D124" s="912" t="s">
        <v>991</v>
      </c>
      <c r="E124" s="901">
        <v>407849999999.99994</v>
      </c>
      <c r="F124" s="907"/>
      <c r="G124" s="908"/>
      <c r="H124" s="413"/>
    </row>
    <row r="125" spans="2:8">
      <c r="B125" s="897" t="s">
        <v>997</v>
      </c>
      <c r="C125" s="897" t="s">
        <v>1140</v>
      </c>
      <c r="D125" s="912" t="s">
        <v>991</v>
      </c>
      <c r="E125" s="901">
        <v>225200000</v>
      </c>
      <c r="F125" s="907"/>
      <c r="G125" s="908"/>
      <c r="H125" s="413"/>
    </row>
    <row r="126" spans="2:8">
      <c r="B126" s="897" t="s">
        <v>997</v>
      </c>
      <c r="C126" s="897" t="s">
        <v>1008</v>
      </c>
      <c r="D126" s="912" t="s">
        <v>991</v>
      </c>
      <c r="E126" s="901">
        <v>1165500000000</v>
      </c>
      <c r="F126" s="907"/>
      <c r="G126" s="908"/>
      <c r="H126" s="413"/>
    </row>
    <row r="127" spans="2:8">
      <c r="B127" s="897" t="s">
        <v>535</v>
      </c>
      <c r="C127" s="897" t="s">
        <v>1141</v>
      </c>
      <c r="D127" s="912" t="s">
        <v>991</v>
      </c>
      <c r="E127" s="901">
        <v>1188823647.7033172</v>
      </c>
      <c r="F127" s="907"/>
      <c r="G127" s="908" t="s">
        <v>1153</v>
      </c>
      <c r="H127" s="413"/>
    </row>
    <row r="128" spans="2:8">
      <c r="B128" s="897" t="s">
        <v>997</v>
      </c>
      <c r="C128" s="897" t="s">
        <v>1141</v>
      </c>
      <c r="D128" s="912" t="s">
        <v>991</v>
      </c>
      <c r="E128" s="901">
        <v>572242787938.25</v>
      </c>
      <c r="F128" s="907"/>
      <c r="G128" s="908" t="s">
        <v>1153</v>
      </c>
      <c r="H128" s="413"/>
    </row>
    <row r="129" spans="2:8">
      <c r="B129" s="897" t="s">
        <v>993</v>
      </c>
      <c r="C129" s="897" t="s">
        <v>1141</v>
      </c>
      <c r="D129" s="912" t="s">
        <v>1142</v>
      </c>
      <c r="E129" s="901">
        <v>9957023445.9867859</v>
      </c>
      <c r="F129" s="907"/>
      <c r="G129" s="908" t="s">
        <v>1153</v>
      </c>
      <c r="H129" s="413"/>
    </row>
    <row r="130" spans="2:8">
      <c r="B130" s="897" t="s">
        <v>994</v>
      </c>
      <c r="C130" s="897" t="s">
        <v>1141</v>
      </c>
      <c r="D130" s="914" t="s">
        <v>991</v>
      </c>
      <c r="E130" s="904">
        <v>7427552.6296387454</v>
      </c>
      <c r="F130" s="907"/>
      <c r="G130" s="908" t="s">
        <v>1153</v>
      </c>
      <c r="H130" s="413"/>
    </row>
    <row r="131" spans="2:8">
      <c r="B131" s="897" t="s">
        <v>995</v>
      </c>
      <c r="C131" s="897" t="s">
        <v>1141</v>
      </c>
      <c r="D131" s="914" t="s">
        <v>1142</v>
      </c>
      <c r="E131" s="904">
        <v>107555233.01360241</v>
      </c>
      <c r="F131" s="907"/>
      <c r="G131" s="908" t="s">
        <v>1153</v>
      </c>
      <c r="H131" s="413"/>
    </row>
    <row r="132" spans="2:8">
      <c r="B132" s="897" t="s">
        <v>994</v>
      </c>
      <c r="C132" s="897" t="s">
        <v>1141</v>
      </c>
      <c r="D132" s="914" t="s">
        <v>1142</v>
      </c>
      <c r="E132" s="904">
        <v>93160417.605151713</v>
      </c>
      <c r="F132" s="907"/>
      <c r="G132" s="908" t="s">
        <v>1153</v>
      </c>
      <c r="H132" s="413"/>
    </row>
    <row r="133" spans="2:8">
      <c r="B133" s="897" t="s">
        <v>539</v>
      </c>
      <c r="C133" s="897" t="s">
        <v>1141</v>
      </c>
      <c r="D133" s="914" t="s">
        <v>1142</v>
      </c>
      <c r="E133" s="904">
        <v>1269188.2709990416</v>
      </c>
      <c r="F133" s="907"/>
      <c r="G133" s="908" t="s">
        <v>1153</v>
      </c>
      <c r="H133" s="413"/>
    </row>
    <row r="134" spans="2:8">
      <c r="B134" s="897" t="s">
        <v>537</v>
      </c>
      <c r="C134" s="897" t="s">
        <v>1141</v>
      </c>
      <c r="D134" s="914" t="s">
        <v>1142</v>
      </c>
      <c r="E134" s="904">
        <v>3462478.4430477303</v>
      </c>
      <c r="F134" s="907"/>
      <c r="G134" s="908" t="s">
        <v>1153</v>
      </c>
      <c r="H134" s="413"/>
    </row>
    <row r="135" spans="2:8">
      <c r="B135" s="897" t="s">
        <v>996</v>
      </c>
      <c r="C135" s="897" t="s">
        <v>1141</v>
      </c>
      <c r="D135" s="914" t="s">
        <v>991</v>
      </c>
      <c r="E135" s="904">
        <v>2025626.2403135009</v>
      </c>
      <c r="F135" s="907"/>
      <c r="G135" s="908" t="s">
        <v>1153</v>
      </c>
      <c r="H135" s="413"/>
    </row>
    <row r="136" spans="2:8">
      <c r="B136" s="897" t="s">
        <v>995</v>
      </c>
      <c r="C136" s="897" t="s">
        <v>1141</v>
      </c>
      <c r="D136" s="914" t="s">
        <v>991</v>
      </c>
      <c r="E136" s="904">
        <v>8835889.0888882652</v>
      </c>
      <c r="F136" s="907"/>
      <c r="G136" s="908" t="s">
        <v>1153</v>
      </c>
      <c r="H136" s="413"/>
    </row>
    <row r="137" spans="2:8">
      <c r="B137" s="897" t="s">
        <v>540</v>
      </c>
      <c r="C137" s="897" t="s">
        <v>1141</v>
      </c>
      <c r="D137" s="914" t="s">
        <v>991</v>
      </c>
      <c r="E137" s="904">
        <v>3082753164.5262666</v>
      </c>
      <c r="F137" s="907"/>
      <c r="G137" s="908" t="s">
        <v>1153</v>
      </c>
      <c r="H137" s="413"/>
    </row>
    <row r="138" spans="2:8">
      <c r="B138" s="897" t="s">
        <v>538</v>
      </c>
      <c r="C138" s="897" t="s">
        <v>1141</v>
      </c>
      <c r="D138" s="914" t="s">
        <v>1142</v>
      </c>
      <c r="E138" s="904">
        <v>276737.14938101446</v>
      </c>
      <c r="F138" s="907"/>
      <c r="G138" s="908" t="s">
        <v>1153</v>
      </c>
      <c r="H138" s="413"/>
    </row>
    <row r="139" spans="2:8">
      <c r="B139" s="897" t="s">
        <v>540</v>
      </c>
      <c r="C139" s="897" t="s">
        <v>1141</v>
      </c>
      <c r="D139" s="914" t="s">
        <v>1142</v>
      </c>
      <c r="E139" s="904">
        <v>58126052263.137016</v>
      </c>
      <c r="F139" s="907"/>
      <c r="G139" s="908" t="s">
        <v>1153</v>
      </c>
      <c r="H139" s="413"/>
    </row>
    <row r="140" spans="2:8">
      <c r="B140" s="897" t="s">
        <v>535</v>
      </c>
      <c r="C140" s="897" t="s">
        <v>1141</v>
      </c>
      <c r="D140" s="914" t="s">
        <v>1143</v>
      </c>
      <c r="E140" s="904">
        <v>16505116.469358455</v>
      </c>
      <c r="F140" s="907"/>
      <c r="G140" s="908" t="s">
        <v>1153</v>
      </c>
      <c r="H140" s="413"/>
    </row>
    <row r="141" spans="2:8">
      <c r="B141" s="897" t="s">
        <v>541</v>
      </c>
      <c r="C141" s="897" t="s">
        <v>1141</v>
      </c>
      <c r="D141" s="914" t="s">
        <v>1142</v>
      </c>
      <c r="E141" s="904">
        <v>85301.479792109312</v>
      </c>
      <c r="F141" s="907"/>
      <c r="G141" s="908" t="s">
        <v>1153</v>
      </c>
      <c r="H141" s="413"/>
    </row>
    <row r="142" spans="2:8">
      <c r="B142" s="897" t="s">
        <v>993</v>
      </c>
      <c r="C142" s="897" t="s">
        <v>1141</v>
      </c>
      <c r="D142" s="914" t="s">
        <v>991</v>
      </c>
      <c r="E142" s="904">
        <v>7883498.8984274128</v>
      </c>
      <c r="F142" s="907"/>
      <c r="G142" s="908" t="s">
        <v>1153</v>
      </c>
      <c r="H142" s="413"/>
    </row>
    <row r="143" spans="2:8">
      <c r="B143" s="897" t="s">
        <v>542</v>
      </c>
      <c r="C143" s="897" t="s">
        <v>1141</v>
      </c>
      <c r="D143" s="914" t="s">
        <v>991</v>
      </c>
      <c r="E143" s="904">
        <v>37106070.687781163</v>
      </c>
      <c r="F143" s="907"/>
      <c r="G143" s="908" t="s">
        <v>1153</v>
      </c>
      <c r="H143" s="413"/>
    </row>
    <row r="144" spans="2:8">
      <c r="B144" s="897" t="s">
        <v>544</v>
      </c>
      <c r="C144" s="897" t="s">
        <v>1141</v>
      </c>
      <c r="D144" s="914" t="s">
        <v>991</v>
      </c>
      <c r="E144" s="904">
        <v>28090716312.585217</v>
      </c>
      <c r="F144" s="907"/>
      <c r="G144" s="908" t="s">
        <v>1153</v>
      </c>
      <c r="H144" s="413"/>
    </row>
    <row r="145" spans="2:8">
      <c r="B145" s="897" t="s">
        <v>989</v>
      </c>
      <c r="C145" s="897" t="s">
        <v>1141</v>
      </c>
      <c r="D145" s="914" t="s">
        <v>991</v>
      </c>
      <c r="E145" s="904">
        <v>2025593.8224558439</v>
      </c>
      <c r="F145" s="907"/>
      <c r="G145" s="908" t="s">
        <v>1153</v>
      </c>
      <c r="H145" s="413"/>
    </row>
    <row r="146" spans="2:8">
      <c r="B146" s="897" t="s">
        <v>1003</v>
      </c>
      <c r="C146" s="897" t="s">
        <v>1141</v>
      </c>
      <c r="D146" s="914" t="s">
        <v>991</v>
      </c>
      <c r="E146" s="904">
        <v>96836.591178972085</v>
      </c>
      <c r="F146" s="907"/>
      <c r="G146" s="908" t="s">
        <v>1153</v>
      </c>
      <c r="H146" s="413"/>
    </row>
    <row r="147" spans="2:8">
      <c r="B147" s="897" t="s">
        <v>992</v>
      </c>
      <c r="C147" s="897" t="s">
        <v>1141</v>
      </c>
      <c r="D147" s="914" t="s">
        <v>991</v>
      </c>
      <c r="E147" s="904">
        <v>1350395.8816372326</v>
      </c>
      <c r="F147" s="907"/>
      <c r="G147" s="908" t="s">
        <v>1153</v>
      </c>
      <c r="H147" s="413"/>
    </row>
    <row r="148" spans="2:8">
      <c r="B148" s="897" t="s">
        <v>1144</v>
      </c>
      <c r="C148" s="897" t="s">
        <v>1141</v>
      </c>
      <c r="D148" s="914" t="s">
        <v>991</v>
      </c>
      <c r="E148" s="904">
        <v>12413468849.589212</v>
      </c>
      <c r="F148" s="907"/>
      <c r="G148" s="908" t="s">
        <v>1153</v>
      </c>
      <c r="H148" s="413"/>
    </row>
    <row r="149" spans="2:8">
      <c r="B149" s="897" t="s">
        <v>540</v>
      </c>
      <c r="C149" s="897" t="s">
        <v>1141</v>
      </c>
      <c r="D149" s="914" t="s">
        <v>1143</v>
      </c>
      <c r="E149" s="904">
        <v>21684650016.049038</v>
      </c>
      <c r="F149" s="907"/>
      <c r="G149" s="908" t="s">
        <v>1153</v>
      </c>
      <c r="H149" s="413"/>
    </row>
    <row r="150" spans="2:8">
      <c r="B150" s="897" t="s">
        <v>542</v>
      </c>
      <c r="C150" s="897" t="s">
        <v>1141</v>
      </c>
      <c r="D150" s="914" t="s">
        <v>1143</v>
      </c>
      <c r="E150" s="904">
        <v>2899547.487860268</v>
      </c>
      <c r="F150" s="907"/>
      <c r="G150" s="908" t="s">
        <v>1153</v>
      </c>
      <c r="H150" s="413"/>
    </row>
    <row r="151" spans="2:8">
      <c r="B151" s="897" t="s">
        <v>541</v>
      </c>
      <c r="C151" s="897" t="s">
        <v>1141</v>
      </c>
      <c r="D151" s="914" t="s">
        <v>991</v>
      </c>
      <c r="E151" s="904">
        <v>1386.2052350066326</v>
      </c>
      <c r="F151" s="907"/>
      <c r="G151" s="908" t="s">
        <v>1153</v>
      </c>
      <c r="H151" s="413"/>
    </row>
    <row r="152" spans="2:8">
      <c r="B152" s="897" t="s">
        <v>1145</v>
      </c>
      <c r="C152" s="897" t="s">
        <v>1141</v>
      </c>
      <c r="D152" s="914" t="s">
        <v>1143</v>
      </c>
      <c r="E152" s="904">
        <v>8921684.578031579</v>
      </c>
      <c r="F152" s="907"/>
      <c r="G152" s="908" t="s">
        <v>1153</v>
      </c>
      <c r="H152" s="413"/>
    </row>
    <row r="153" spans="2:8">
      <c r="B153" s="897" t="s">
        <v>1003</v>
      </c>
      <c r="C153" s="897" t="s">
        <v>1141</v>
      </c>
      <c r="D153" s="914" t="s">
        <v>1142</v>
      </c>
      <c r="E153" s="904">
        <v>411788.93506920966</v>
      </c>
      <c r="F153" s="907"/>
      <c r="G153" s="908" t="s">
        <v>1153</v>
      </c>
      <c r="H153" s="413"/>
    </row>
    <row r="154" spans="2:8">
      <c r="B154" s="897" t="s">
        <v>537</v>
      </c>
      <c r="C154" s="897" t="s">
        <v>1141</v>
      </c>
      <c r="D154" s="914" t="s">
        <v>991</v>
      </c>
      <c r="E154" s="904">
        <v>48381.686664407775</v>
      </c>
      <c r="F154" s="907"/>
      <c r="G154" s="908" t="s">
        <v>1153</v>
      </c>
      <c r="H154" s="413"/>
    </row>
    <row r="155" spans="2:8">
      <c r="B155" s="897" t="s">
        <v>1146</v>
      </c>
      <c r="C155" s="897" t="s">
        <v>1141</v>
      </c>
      <c r="D155" s="914" t="s">
        <v>1142</v>
      </c>
      <c r="E155" s="904">
        <v>576959.55026127526</v>
      </c>
      <c r="F155" s="907"/>
      <c r="G155" s="908" t="s">
        <v>1153</v>
      </c>
      <c r="H155" s="413"/>
    </row>
    <row r="156" spans="2:8">
      <c r="B156" s="897" t="s">
        <v>1147</v>
      </c>
      <c r="C156" s="897" t="s">
        <v>1141</v>
      </c>
      <c r="D156" s="914" t="s">
        <v>1142</v>
      </c>
      <c r="E156" s="904">
        <v>764120.50588919257</v>
      </c>
      <c r="F156" s="907"/>
      <c r="G156" s="908" t="s">
        <v>1153</v>
      </c>
      <c r="H156" s="413"/>
    </row>
    <row r="157" spans="2:8">
      <c r="B157" s="897" t="s">
        <v>539</v>
      </c>
      <c r="C157" s="897" t="s">
        <v>1141</v>
      </c>
      <c r="D157" s="914" t="s">
        <v>1143</v>
      </c>
      <c r="E157" s="904">
        <v>2651722.9162482843</v>
      </c>
      <c r="F157" s="907"/>
      <c r="G157" s="908" t="s">
        <v>1153</v>
      </c>
      <c r="H157" s="413"/>
    </row>
    <row r="158" spans="2:8">
      <c r="B158" s="897" t="s">
        <v>535</v>
      </c>
      <c r="C158" s="897" t="s">
        <v>1141</v>
      </c>
      <c r="D158" s="914" t="s">
        <v>1142</v>
      </c>
      <c r="E158" s="904">
        <v>115422.14442478686</v>
      </c>
      <c r="F158" s="907"/>
      <c r="G158" s="908" t="s">
        <v>1153</v>
      </c>
      <c r="H158" s="413"/>
    </row>
    <row r="159" spans="2:8">
      <c r="B159" s="897" t="s">
        <v>536</v>
      </c>
      <c r="C159" s="897" t="s">
        <v>1141</v>
      </c>
      <c r="D159" s="914" t="s">
        <v>1142</v>
      </c>
      <c r="E159" s="904">
        <v>3187103.6473643538</v>
      </c>
      <c r="F159" s="907"/>
      <c r="G159" s="908" t="s">
        <v>1153</v>
      </c>
      <c r="H159" s="413"/>
    </row>
    <row r="160" spans="2:8">
      <c r="B160" s="897" t="s">
        <v>537</v>
      </c>
      <c r="C160" s="897" t="s">
        <v>1141</v>
      </c>
      <c r="D160" s="914" t="s">
        <v>1143</v>
      </c>
      <c r="E160" s="904">
        <v>317215.45166334568</v>
      </c>
      <c r="F160" s="907"/>
      <c r="G160" s="908" t="s">
        <v>1153</v>
      </c>
      <c r="H160" s="413"/>
    </row>
    <row r="161" spans="2:8">
      <c r="B161" s="897" t="s">
        <v>545</v>
      </c>
      <c r="C161" s="897" t="s">
        <v>1141</v>
      </c>
      <c r="D161" s="914" t="s">
        <v>1142</v>
      </c>
      <c r="E161" s="904">
        <v>362476.40828420094</v>
      </c>
      <c r="F161" s="907"/>
      <c r="G161" s="908" t="s">
        <v>1153</v>
      </c>
      <c r="H161" s="413"/>
    </row>
    <row r="162" spans="2:8">
      <c r="B162" s="897" t="s">
        <v>542</v>
      </c>
      <c r="C162" s="897" t="s">
        <v>1141</v>
      </c>
      <c r="D162" s="914" t="s">
        <v>1142</v>
      </c>
      <c r="E162" s="904">
        <v>127370.71833506678</v>
      </c>
      <c r="F162" s="907"/>
      <c r="G162" s="908" t="s">
        <v>1153</v>
      </c>
      <c r="H162" s="413"/>
    </row>
    <row r="163" spans="2:8">
      <c r="B163" s="897" t="s">
        <v>539</v>
      </c>
      <c r="C163" s="897" t="s">
        <v>1141</v>
      </c>
      <c r="D163" s="914" t="s">
        <v>991</v>
      </c>
      <c r="E163" s="904">
        <v>3800.0375144980235</v>
      </c>
      <c r="F163" s="907"/>
      <c r="G163" s="908" t="s">
        <v>1153</v>
      </c>
      <c r="H163" s="413"/>
    </row>
    <row r="164" spans="2:8">
      <c r="B164" s="897" t="s">
        <v>1148</v>
      </c>
      <c r="C164" s="897" t="s">
        <v>1141</v>
      </c>
      <c r="D164" s="914" t="s">
        <v>1142</v>
      </c>
      <c r="E164" s="904">
        <v>765.1996807437954</v>
      </c>
      <c r="F164" s="907"/>
      <c r="G164" s="908" t="s">
        <v>1153</v>
      </c>
      <c r="H164" s="413"/>
    </row>
    <row r="165" spans="2:8">
      <c r="B165" s="897" t="s">
        <v>538</v>
      </c>
      <c r="C165" s="897" t="s">
        <v>1141</v>
      </c>
      <c r="D165" s="914" t="s">
        <v>991</v>
      </c>
      <c r="E165" s="904">
        <v>3409.2078618296773</v>
      </c>
      <c r="F165" s="907"/>
      <c r="G165" s="908" t="s">
        <v>1153</v>
      </c>
      <c r="H165" s="413"/>
    </row>
    <row r="166" spans="2:8">
      <c r="B166" s="897" t="s">
        <v>1145</v>
      </c>
      <c r="C166" s="897" t="s">
        <v>1141</v>
      </c>
      <c r="D166" s="914" t="s">
        <v>1142</v>
      </c>
      <c r="E166" s="904">
        <v>138157.31805858234</v>
      </c>
      <c r="F166" s="907"/>
      <c r="G166" s="908" t="s">
        <v>1153</v>
      </c>
      <c r="H166" s="413"/>
    </row>
    <row r="167" spans="2:8">
      <c r="B167" s="897" t="s">
        <v>1149</v>
      </c>
      <c r="C167" s="897" t="s">
        <v>1141</v>
      </c>
      <c r="D167" s="914" t="s">
        <v>1142</v>
      </c>
      <c r="E167" s="904">
        <v>577.37785996191599</v>
      </c>
      <c r="F167" s="907"/>
      <c r="G167" s="908" t="s">
        <v>1153</v>
      </c>
      <c r="H167" s="413"/>
    </row>
    <row r="168" spans="2:8">
      <c r="B168" s="897" t="s">
        <v>1002</v>
      </c>
      <c r="C168" s="897" t="s">
        <v>1141</v>
      </c>
      <c r="D168" s="914" t="s">
        <v>1142</v>
      </c>
      <c r="E168" s="904">
        <v>2299.0532111121106</v>
      </c>
      <c r="F168" s="907"/>
      <c r="G168" s="908" t="s">
        <v>1153</v>
      </c>
      <c r="H168" s="413"/>
    </row>
    <row r="169" spans="2:8">
      <c r="B169" s="897" t="s">
        <v>538</v>
      </c>
      <c r="C169" s="897" t="s">
        <v>1141</v>
      </c>
      <c r="D169" s="914" t="s">
        <v>1143</v>
      </c>
      <c r="E169" s="904">
        <v>198259.65728959112</v>
      </c>
      <c r="F169" s="907"/>
      <c r="G169" s="908" t="s">
        <v>1153</v>
      </c>
      <c r="H169" s="413"/>
    </row>
    <row r="170" spans="2:8">
      <c r="B170" s="897" t="s">
        <v>1150</v>
      </c>
      <c r="C170" s="897" t="s">
        <v>1141</v>
      </c>
      <c r="D170" s="914" t="s">
        <v>1142</v>
      </c>
      <c r="E170" s="904">
        <v>660776.97747660475</v>
      </c>
      <c r="F170" s="907"/>
      <c r="G170" s="908" t="s">
        <v>1153</v>
      </c>
      <c r="H170" s="413"/>
    </row>
    <row r="171" spans="2:8">
      <c r="B171" s="897" t="s">
        <v>536</v>
      </c>
      <c r="C171" s="897" t="s">
        <v>1141</v>
      </c>
      <c r="D171" s="914" t="s">
        <v>991</v>
      </c>
      <c r="E171" s="904">
        <v>16822.175311968822</v>
      </c>
      <c r="F171" s="907"/>
      <c r="G171" s="908" t="s">
        <v>1153</v>
      </c>
      <c r="H171" s="413"/>
    </row>
    <row r="172" spans="2:8">
      <c r="B172" s="897" t="s">
        <v>1151</v>
      </c>
      <c r="C172" s="897" t="s">
        <v>1141</v>
      </c>
      <c r="D172" s="914" t="s">
        <v>1143</v>
      </c>
      <c r="E172" s="904">
        <v>448562.47461770021</v>
      </c>
      <c r="F172" s="907"/>
      <c r="G172" s="908" t="s">
        <v>1153</v>
      </c>
      <c r="H172" s="413"/>
    </row>
    <row r="173" spans="2:8">
      <c r="B173" s="897" t="s">
        <v>995</v>
      </c>
      <c r="C173" s="897" t="s">
        <v>1141</v>
      </c>
      <c r="D173" s="914" t="s">
        <v>1143</v>
      </c>
      <c r="E173" s="904">
        <v>26393.316876676818</v>
      </c>
      <c r="F173" s="907"/>
      <c r="G173" s="908" t="s">
        <v>1153</v>
      </c>
      <c r="H173" s="413"/>
    </row>
    <row r="174" spans="2:8">
      <c r="B174" s="897" t="s">
        <v>994</v>
      </c>
      <c r="C174" s="897" t="s">
        <v>1141</v>
      </c>
      <c r="D174" s="914" t="s">
        <v>1143</v>
      </c>
      <c r="E174" s="904">
        <v>26393.316876676818</v>
      </c>
      <c r="F174" s="907"/>
      <c r="G174" s="908" t="s">
        <v>1153</v>
      </c>
      <c r="H174" s="413"/>
    </row>
    <row r="175" spans="2:8">
      <c r="B175" s="897" t="s">
        <v>1151</v>
      </c>
      <c r="C175" s="897" t="s">
        <v>1141</v>
      </c>
      <c r="D175" s="914" t="s">
        <v>1142</v>
      </c>
      <c r="E175" s="904">
        <v>59388.326925150242</v>
      </c>
      <c r="F175" s="907"/>
      <c r="G175" s="908" t="s">
        <v>1153</v>
      </c>
      <c r="H175" s="413"/>
    </row>
    <row r="176" spans="2:8">
      <c r="B176" s="897" t="s">
        <v>1002</v>
      </c>
      <c r="C176" s="897" t="s">
        <v>1141</v>
      </c>
      <c r="D176" s="914" t="s">
        <v>991</v>
      </c>
      <c r="E176" s="904">
        <v>6.401977806331545E-2</v>
      </c>
      <c r="F176" s="907"/>
      <c r="G176" s="908" t="s">
        <v>1153</v>
      </c>
      <c r="H176" s="413"/>
    </row>
    <row r="177" spans="2:8">
      <c r="B177" s="897" t="s">
        <v>994</v>
      </c>
      <c r="C177" s="897" t="s">
        <v>1141</v>
      </c>
      <c r="D177" s="914" t="s">
        <v>1142</v>
      </c>
      <c r="E177" s="904">
        <v>54646985.271635719</v>
      </c>
      <c r="F177" s="907"/>
      <c r="G177" s="908" t="s">
        <v>489</v>
      </c>
      <c r="H177" s="413"/>
    </row>
    <row r="178" spans="2:8">
      <c r="B178" s="897" t="s">
        <v>540</v>
      </c>
      <c r="C178" s="897" t="s">
        <v>1141</v>
      </c>
      <c r="D178" s="914" t="s">
        <v>1142</v>
      </c>
      <c r="E178" s="904">
        <v>50004271118.180305</v>
      </c>
      <c r="F178" s="907"/>
      <c r="G178" s="908" t="s">
        <v>489</v>
      </c>
      <c r="H178" s="413"/>
    </row>
    <row r="179" spans="2:8">
      <c r="B179" s="897" t="s">
        <v>535</v>
      </c>
      <c r="C179" s="897" t="s">
        <v>1141</v>
      </c>
      <c r="D179" s="914" t="s">
        <v>1143</v>
      </c>
      <c r="E179" s="904">
        <v>237502274.08005467</v>
      </c>
      <c r="F179" s="907"/>
      <c r="G179" s="908" t="s">
        <v>489</v>
      </c>
      <c r="H179" s="413"/>
    </row>
    <row r="180" spans="2:8">
      <c r="B180" s="897" t="s">
        <v>538</v>
      </c>
      <c r="C180" s="897" t="s">
        <v>1141</v>
      </c>
      <c r="D180" s="914" t="s">
        <v>1143</v>
      </c>
      <c r="E180" s="904">
        <v>2852880.1691297865</v>
      </c>
      <c r="F180" s="907"/>
      <c r="G180" s="908" t="s">
        <v>489</v>
      </c>
      <c r="H180" s="413"/>
    </row>
    <row r="181" spans="2:8">
      <c r="B181" s="897" t="s">
        <v>1002</v>
      </c>
      <c r="C181" s="897" t="s">
        <v>1141</v>
      </c>
      <c r="D181" s="914" t="s">
        <v>991</v>
      </c>
      <c r="E181" s="904">
        <v>0.17112273601959271</v>
      </c>
      <c r="F181" s="907"/>
      <c r="G181" s="908" t="s">
        <v>489</v>
      </c>
      <c r="H181" s="413"/>
    </row>
    <row r="182" spans="2:8">
      <c r="B182" s="897" t="s">
        <v>537</v>
      </c>
      <c r="C182" s="897" t="s">
        <v>1141</v>
      </c>
      <c r="D182" s="914" t="s">
        <v>991</v>
      </c>
      <c r="E182" s="904">
        <v>11315.157083063496</v>
      </c>
      <c r="F182" s="907"/>
      <c r="G182" s="908" t="s">
        <v>489</v>
      </c>
      <c r="H182" s="413"/>
    </row>
    <row r="183" spans="2:8">
      <c r="B183" s="897" t="s">
        <v>541</v>
      </c>
      <c r="C183" s="897" t="s">
        <v>1141</v>
      </c>
      <c r="D183" s="914" t="s">
        <v>991</v>
      </c>
      <c r="E183" s="904">
        <v>14403.954189392156</v>
      </c>
      <c r="F183" s="907"/>
      <c r="G183" s="908" t="s">
        <v>489</v>
      </c>
      <c r="H183" s="413"/>
    </row>
    <row r="184" spans="2:8">
      <c r="B184" s="897" t="s">
        <v>536</v>
      </c>
      <c r="C184" s="897" t="s">
        <v>1141</v>
      </c>
      <c r="D184" s="914" t="s">
        <v>991</v>
      </c>
      <c r="E184" s="904">
        <v>5754.2481977986054</v>
      </c>
      <c r="F184" s="907"/>
      <c r="G184" s="908" t="s">
        <v>489</v>
      </c>
      <c r="H184" s="413"/>
    </row>
    <row r="185" spans="2:8">
      <c r="B185" s="897" t="s">
        <v>539</v>
      </c>
      <c r="C185" s="897" t="s">
        <v>1141</v>
      </c>
      <c r="D185" s="914" t="s">
        <v>991</v>
      </c>
      <c r="E185" s="904">
        <v>5469.0455029890909</v>
      </c>
      <c r="F185" s="907"/>
      <c r="G185" s="908" t="s">
        <v>489</v>
      </c>
      <c r="H185" s="413"/>
    </row>
    <row r="186" spans="2:8">
      <c r="B186" s="897" t="s">
        <v>995</v>
      </c>
      <c r="C186" s="897" t="s">
        <v>1141</v>
      </c>
      <c r="D186" s="914" t="s">
        <v>991</v>
      </c>
      <c r="E186" s="904">
        <v>5640835.1642762711</v>
      </c>
      <c r="F186" s="907"/>
      <c r="G186" s="908" t="s">
        <v>489</v>
      </c>
      <c r="H186" s="413"/>
    </row>
    <row r="187" spans="2:8">
      <c r="B187" s="897" t="s">
        <v>1150</v>
      </c>
      <c r="C187" s="897" t="s">
        <v>1141</v>
      </c>
      <c r="D187" s="914" t="s">
        <v>1142</v>
      </c>
      <c r="E187" s="904">
        <v>392960.65665758227</v>
      </c>
      <c r="F187" s="907"/>
      <c r="G187" s="908" t="s">
        <v>489</v>
      </c>
      <c r="H187" s="413"/>
    </row>
    <row r="188" spans="2:8">
      <c r="B188" s="897" t="s">
        <v>1147</v>
      </c>
      <c r="C188" s="897" t="s">
        <v>1141</v>
      </c>
      <c r="D188" s="914" t="s">
        <v>1142</v>
      </c>
      <c r="E188" s="904">
        <v>417672.90645735268</v>
      </c>
      <c r="F188" s="907"/>
      <c r="G188" s="908" t="s">
        <v>489</v>
      </c>
      <c r="H188" s="413"/>
    </row>
    <row r="189" spans="2:8">
      <c r="B189" s="897" t="s">
        <v>1145</v>
      </c>
      <c r="C189" s="897" t="s">
        <v>1141</v>
      </c>
      <c r="D189" s="914" t="s">
        <v>1143</v>
      </c>
      <c r="E189" s="904">
        <v>128379607.61084042</v>
      </c>
      <c r="F189" s="907"/>
      <c r="G189" s="908" t="s">
        <v>489</v>
      </c>
      <c r="H189" s="413"/>
    </row>
    <row r="190" spans="2:8">
      <c r="B190" s="897" t="s">
        <v>537</v>
      </c>
      <c r="C190" s="897" t="s">
        <v>1141</v>
      </c>
      <c r="D190" s="914" t="s">
        <v>1142</v>
      </c>
      <c r="E190" s="904">
        <v>2716260.8330462161</v>
      </c>
      <c r="F190" s="907"/>
      <c r="G190" s="908" t="s">
        <v>489</v>
      </c>
      <c r="H190" s="413"/>
    </row>
    <row r="191" spans="2:8">
      <c r="B191" s="897" t="s">
        <v>1148</v>
      </c>
      <c r="C191" s="897" t="s">
        <v>1141</v>
      </c>
      <c r="D191" s="914" t="s">
        <v>1142</v>
      </c>
      <c r="E191" s="904">
        <v>8723.8982134859143</v>
      </c>
      <c r="F191" s="907"/>
      <c r="G191" s="908" t="s">
        <v>489</v>
      </c>
      <c r="H191" s="413"/>
    </row>
    <row r="192" spans="2:8">
      <c r="B192" s="897" t="s">
        <v>989</v>
      </c>
      <c r="C192" s="897" t="s">
        <v>1141</v>
      </c>
      <c r="D192" s="914" t="s">
        <v>991</v>
      </c>
      <c r="E192" s="904">
        <v>1116588.3227548238</v>
      </c>
      <c r="F192" s="907"/>
      <c r="G192" s="908" t="s">
        <v>489</v>
      </c>
      <c r="H192" s="413"/>
    </row>
    <row r="193" spans="2:8">
      <c r="B193" s="897" t="s">
        <v>993</v>
      </c>
      <c r="C193" s="897" t="s">
        <v>1141</v>
      </c>
      <c r="D193" s="914" t="s">
        <v>991</v>
      </c>
      <c r="E193" s="904">
        <v>4379593.440153148</v>
      </c>
      <c r="F193" s="907"/>
      <c r="G193" s="908" t="s">
        <v>489</v>
      </c>
      <c r="H193" s="413"/>
    </row>
    <row r="194" spans="2:8">
      <c r="B194" s="897" t="s">
        <v>995</v>
      </c>
      <c r="C194" s="897" t="s">
        <v>1141</v>
      </c>
      <c r="D194" s="914" t="s">
        <v>1143</v>
      </c>
      <c r="E194" s="904">
        <v>379789.67251540208</v>
      </c>
      <c r="F194" s="907"/>
      <c r="G194" s="908" t="s">
        <v>489</v>
      </c>
      <c r="H194" s="413"/>
    </row>
    <row r="195" spans="2:8">
      <c r="B195" s="897" t="s">
        <v>1002</v>
      </c>
      <c r="C195" s="897" t="s">
        <v>1141</v>
      </c>
      <c r="D195" s="914" t="s">
        <v>1142</v>
      </c>
      <c r="E195" s="904">
        <v>26172.556852665679</v>
      </c>
      <c r="F195" s="907"/>
      <c r="G195" s="908" t="s">
        <v>489</v>
      </c>
      <c r="H195" s="413"/>
    </row>
    <row r="196" spans="2:8">
      <c r="B196" s="897" t="s">
        <v>535</v>
      </c>
      <c r="C196" s="897" t="s">
        <v>1141</v>
      </c>
      <c r="D196" s="914" t="s">
        <v>1142</v>
      </c>
      <c r="E196" s="904">
        <v>482957.19495022134</v>
      </c>
      <c r="F196" s="907"/>
      <c r="G196" s="908" t="s">
        <v>489</v>
      </c>
      <c r="H196" s="413"/>
    </row>
    <row r="197" spans="2:8">
      <c r="B197" s="897" t="s">
        <v>994</v>
      </c>
      <c r="C197" s="897" t="s">
        <v>1141</v>
      </c>
      <c r="D197" s="914" t="s">
        <v>991</v>
      </c>
      <c r="E197" s="904">
        <v>3998525.2334686527</v>
      </c>
      <c r="F197" s="907"/>
      <c r="G197" s="908" t="s">
        <v>489</v>
      </c>
      <c r="H197" s="413"/>
    </row>
    <row r="198" spans="2:8">
      <c r="B198" s="897" t="s">
        <v>544</v>
      </c>
      <c r="C198" s="897" t="s">
        <v>1141</v>
      </c>
      <c r="D198" s="914" t="s">
        <v>991</v>
      </c>
      <c r="E198" s="904">
        <v>247367910518.95676</v>
      </c>
      <c r="F198" s="907"/>
      <c r="G198" s="908" t="s">
        <v>489</v>
      </c>
      <c r="H198" s="413"/>
    </row>
    <row r="199" spans="2:8">
      <c r="B199" s="897" t="s">
        <v>1149</v>
      </c>
      <c r="C199" s="897" t="s">
        <v>1141</v>
      </c>
      <c r="D199" s="914" t="s">
        <v>1142</v>
      </c>
      <c r="E199" s="904">
        <v>6582.5777228020243</v>
      </c>
      <c r="F199" s="907"/>
      <c r="G199" s="908" t="s">
        <v>489</v>
      </c>
      <c r="H199" s="413"/>
    </row>
    <row r="200" spans="2:8">
      <c r="B200" s="897" t="s">
        <v>540</v>
      </c>
      <c r="C200" s="897" t="s">
        <v>1141</v>
      </c>
      <c r="D200" s="914" t="s">
        <v>1143</v>
      </c>
      <c r="E200" s="904">
        <v>312033768498.57031</v>
      </c>
      <c r="F200" s="907"/>
      <c r="G200" s="908" t="s">
        <v>489</v>
      </c>
      <c r="H200" s="413"/>
    </row>
    <row r="201" spans="2:8">
      <c r="B201" s="897" t="s">
        <v>996</v>
      </c>
      <c r="C201" s="897" t="s">
        <v>1141</v>
      </c>
      <c r="D201" s="914" t="s">
        <v>991</v>
      </c>
      <c r="E201" s="904">
        <v>1116666.8136485619</v>
      </c>
      <c r="F201" s="907"/>
      <c r="G201" s="908" t="s">
        <v>489</v>
      </c>
      <c r="H201" s="413"/>
    </row>
    <row r="202" spans="2:8">
      <c r="B202" s="897" t="s">
        <v>997</v>
      </c>
      <c r="C202" s="897" t="s">
        <v>1141</v>
      </c>
      <c r="D202" s="914" t="s">
        <v>991</v>
      </c>
      <c r="E202" s="904">
        <v>320216600433.46008</v>
      </c>
      <c r="F202" s="907"/>
      <c r="G202" s="908" t="s">
        <v>489</v>
      </c>
      <c r="H202" s="413"/>
    </row>
    <row r="203" spans="2:8">
      <c r="B203" s="897" t="s">
        <v>542</v>
      </c>
      <c r="C203" s="897" t="s">
        <v>1141</v>
      </c>
      <c r="D203" s="914" t="s">
        <v>991</v>
      </c>
      <c r="E203" s="904">
        <v>7440073.4444106985</v>
      </c>
      <c r="F203" s="907"/>
      <c r="G203" s="908" t="s">
        <v>489</v>
      </c>
      <c r="H203" s="413"/>
    </row>
    <row r="204" spans="2:8">
      <c r="B204" s="897" t="s">
        <v>1151</v>
      </c>
      <c r="C204" s="897" t="s">
        <v>1141</v>
      </c>
      <c r="D204" s="914" t="s">
        <v>1143</v>
      </c>
      <c r="E204" s="904">
        <v>6454641.3826561477</v>
      </c>
      <c r="F204" s="907"/>
      <c r="G204" s="908" t="s">
        <v>489</v>
      </c>
      <c r="H204" s="413"/>
    </row>
    <row r="205" spans="2:8">
      <c r="B205" s="897" t="s">
        <v>538</v>
      </c>
      <c r="C205" s="897" t="s">
        <v>1141</v>
      </c>
      <c r="D205" s="914" t="s">
        <v>991</v>
      </c>
      <c r="E205" s="904">
        <v>4160.6989908666583</v>
      </c>
      <c r="F205" s="907"/>
      <c r="G205" s="908" t="s">
        <v>489</v>
      </c>
      <c r="H205" s="413"/>
    </row>
    <row r="206" spans="2:8">
      <c r="B206" s="897" t="s">
        <v>535</v>
      </c>
      <c r="C206" s="897" t="s">
        <v>1141</v>
      </c>
      <c r="D206" s="914" t="s">
        <v>991</v>
      </c>
      <c r="E206" s="904">
        <v>1051609221.8665082</v>
      </c>
      <c r="F206" s="907"/>
      <c r="G206" s="908" t="s">
        <v>489</v>
      </c>
      <c r="H206" s="413"/>
    </row>
    <row r="207" spans="2:8">
      <c r="B207" s="897" t="s">
        <v>995</v>
      </c>
      <c r="C207" s="897" t="s">
        <v>1141</v>
      </c>
      <c r="D207" s="914" t="s">
        <v>1142</v>
      </c>
      <c r="E207" s="904">
        <v>58245456.435493067</v>
      </c>
      <c r="F207" s="907"/>
      <c r="G207" s="908" t="s">
        <v>489</v>
      </c>
      <c r="H207" s="413"/>
    </row>
    <row r="208" spans="2:8">
      <c r="B208" s="897" t="s">
        <v>1146</v>
      </c>
      <c r="C208" s="897" t="s">
        <v>1141</v>
      </c>
      <c r="D208" s="914" t="s">
        <v>1142</v>
      </c>
      <c r="E208" s="904">
        <v>349730.23739515303</v>
      </c>
      <c r="F208" s="907"/>
      <c r="G208" s="908" t="s">
        <v>489</v>
      </c>
      <c r="H208" s="413"/>
    </row>
    <row r="209" spans="2:8">
      <c r="B209" s="897" t="s">
        <v>538</v>
      </c>
      <c r="C209" s="897" t="s">
        <v>1141</v>
      </c>
      <c r="D209" s="914" t="s">
        <v>1142</v>
      </c>
      <c r="E209" s="904">
        <v>436473.28636366728</v>
      </c>
      <c r="F209" s="907"/>
      <c r="G209" s="908" t="s">
        <v>489</v>
      </c>
      <c r="H209" s="413"/>
    </row>
    <row r="210" spans="2:8">
      <c r="B210" s="897" t="s">
        <v>542</v>
      </c>
      <c r="C210" s="897" t="s">
        <v>1141</v>
      </c>
      <c r="D210" s="914" t="s">
        <v>1142</v>
      </c>
      <c r="E210" s="904">
        <v>56942.161626631729</v>
      </c>
      <c r="F210" s="907"/>
      <c r="G210" s="908" t="s">
        <v>489</v>
      </c>
      <c r="H210" s="413"/>
    </row>
    <row r="211" spans="2:8">
      <c r="B211" s="897" t="s">
        <v>1003</v>
      </c>
      <c r="C211" s="897" t="s">
        <v>1141</v>
      </c>
      <c r="D211" s="914" t="s">
        <v>991</v>
      </c>
      <c r="E211" s="904">
        <v>53159.597670339033</v>
      </c>
      <c r="F211" s="907"/>
      <c r="G211" s="908" t="s">
        <v>489</v>
      </c>
      <c r="H211" s="413"/>
    </row>
    <row r="212" spans="2:8">
      <c r="B212" s="897" t="s">
        <v>1003</v>
      </c>
      <c r="C212" s="897" t="s">
        <v>1141</v>
      </c>
      <c r="D212" s="914" t="s">
        <v>1142</v>
      </c>
      <c r="E212" s="904">
        <v>282095.93523090373</v>
      </c>
      <c r="F212" s="907"/>
      <c r="G212" s="908" t="s">
        <v>489</v>
      </c>
      <c r="H212" s="413"/>
    </row>
    <row r="213" spans="2:8">
      <c r="B213" s="897" t="s">
        <v>539</v>
      </c>
      <c r="C213" s="897" t="s">
        <v>1141</v>
      </c>
      <c r="D213" s="914" t="s">
        <v>1142</v>
      </c>
      <c r="E213" s="904">
        <v>3557490.5299270903</v>
      </c>
      <c r="F213" s="907"/>
      <c r="G213" s="908" t="s">
        <v>489</v>
      </c>
      <c r="H213" s="413"/>
    </row>
    <row r="214" spans="2:8">
      <c r="B214" s="897" t="s">
        <v>542</v>
      </c>
      <c r="C214" s="897" t="s">
        <v>1141</v>
      </c>
      <c r="D214" s="914" t="s">
        <v>1143</v>
      </c>
      <c r="E214" s="904">
        <v>41723372.473523274</v>
      </c>
      <c r="F214" s="907"/>
      <c r="G214" s="908" t="s">
        <v>489</v>
      </c>
      <c r="H214" s="413"/>
    </row>
    <row r="215" spans="2:8">
      <c r="B215" s="897" t="s">
        <v>545</v>
      </c>
      <c r="C215" s="897" t="s">
        <v>1141</v>
      </c>
      <c r="D215" s="914" t="s">
        <v>1142</v>
      </c>
      <c r="E215" s="904">
        <v>340959.61046370689</v>
      </c>
      <c r="F215" s="907"/>
      <c r="G215" s="908" t="s">
        <v>489</v>
      </c>
      <c r="H215" s="413"/>
    </row>
    <row r="216" spans="2:8">
      <c r="B216" s="897" t="s">
        <v>1151</v>
      </c>
      <c r="C216" s="897" t="s">
        <v>1141</v>
      </c>
      <c r="D216" s="914" t="s">
        <v>1142</v>
      </c>
      <c r="E216" s="904">
        <v>326553.20773478266</v>
      </c>
      <c r="F216" s="907"/>
      <c r="G216" s="908" t="s">
        <v>489</v>
      </c>
      <c r="H216" s="413"/>
    </row>
    <row r="217" spans="2:8">
      <c r="B217" s="897" t="s">
        <v>539</v>
      </c>
      <c r="C217" s="897" t="s">
        <v>1141</v>
      </c>
      <c r="D217" s="914" t="s">
        <v>1143</v>
      </c>
      <c r="E217" s="904">
        <v>38157272.262110926</v>
      </c>
      <c r="F217" s="907"/>
      <c r="G217" s="908" t="s">
        <v>489</v>
      </c>
      <c r="H217" s="413"/>
    </row>
    <row r="218" spans="2:8">
      <c r="B218" s="897" t="s">
        <v>537</v>
      </c>
      <c r="C218" s="897" t="s">
        <v>1141</v>
      </c>
      <c r="D218" s="914" t="s">
        <v>1143</v>
      </c>
      <c r="E218" s="904">
        <v>4564608.270607641</v>
      </c>
      <c r="F218" s="907"/>
      <c r="G218" s="908" t="s">
        <v>489</v>
      </c>
      <c r="H218" s="413"/>
    </row>
    <row r="219" spans="2:8">
      <c r="B219" s="897" t="s">
        <v>541</v>
      </c>
      <c r="C219" s="897" t="s">
        <v>1141</v>
      </c>
      <c r="D219" s="914" t="s">
        <v>1142</v>
      </c>
      <c r="E219" s="904">
        <v>953420.51757383824</v>
      </c>
      <c r="F219" s="907"/>
      <c r="G219" s="908" t="s">
        <v>489</v>
      </c>
      <c r="H219" s="413"/>
    </row>
    <row r="220" spans="2:8">
      <c r="B220" s="897" t="s">
        <v>1144</v>
      </c>
      <c r="C220" s="897" t="s">
        <v>1141</v>
      </c>
      <c r="D220" s="914" t="s">
        <v>991</v>
      </c>
      <c r="E220" s="904">
        <v>4889872805.2252541</v>
      </c>
      <c r="F220" s="907"/>
      <c r="G220" s="908" t="s">
        <v>489</v>
      </c>
      <c r="H220" s="413"/>
    </row>
    <row r="221" spans="2:8">
      <c r="B221" s="897" t="s">
        <v>993</v>
      </c>
      <c r="C221" s="897" t="s">
        <v>1141</v>
      </c>
      <c r="D221" s="914" t="s">
        <v>1142</v>
      </c>
      <c r="E221" s="904">
        <v>5973833273.0678329</v>
      </c>
      <c r="F221" s="907"/>
      <c r="G221" s="908" t="s">
        <v>489</v>
      </c>
      <c r="H221" s="413"/>
    </row>
    <row r="222" spans="2:8">
      <c r="B222" s="897" t="s">
        <v>992</v>
      </c>
      <c r="C222" s="897" t="s">
        <v>1141</v>
      </c>
      <c r="D222" s="914" t="s">
        <v>991</v>
      </c>
      <c r="E222" s="904">
        <v>744392.21516988915</v>
      </c>
      <c r="F222" s="907"/>
      <c r="G222" s="908" t="s">
        <v>489</v>
      </c>
      <c r="H222" s="413"/>
    </row>
    <row r="223" spans="2:8">
      <c r="B223" s="897" t="s">
        <v>540</v>
      </c>
      <c r="C223" s="897" t="s">
        <v>1141</v>
      </c>
      <c r="D223" s="914" t="s">
        <v>991</v>
      </c>
      <c r="E223" s="904">
        <v>3497334830.1301126</v>
      </c>
      <c r="F223" s="907"/>
      <c r="G223" s="908" t="s">
        <v>489</v>
      </c>
      <c r="H223" s="413"/>
    </row>
    <row r="224" spans="2:8">
      <c r="B224" s="897" t="s">
        <v>1145</v>
      </c>
      <c r="C224" s="897" t="s">
        <v>1141</v>
      </c>
      <c r="D224" s="914" t="s">
        <v>1142</v>
      </c>
      <c r="E224" s="904">
        <v>1585907.344011164</v>
      </c>
      <c r="F224" s="907"/>
      <c r="G224" s="908" t="s">
        <v>489</v>
      </c>
      <c r="H224" s="413"/>
    </row>
    <row r="225" spans="2:8">
      <c r="B225" s="897" t="s">
        <v>994</v>
      </c>
      <c r="C225" s="897" t="s">
        <v>1141</v>
      </c>
      <c r="D225" s="914" t="s">
        <v>1143</v>
      </c>
      <c r="E225" s="904">
        <v>379789.67251540208</v>
      </c>
      <c r="F225" s="907"/>
      <c r="G225" s="908" t="s">
        <v>489</v>
      </c>
      <c r="H225" s="413"/>
    </row>
    <row r="226" spans="2:8">
      <c r="B226" s="897" t="s">
        <v>536</v>
      </c>
      <c r="C226" s="897" t="s">
        <v>1141</v>
      </c>
      <c r="D226" s="914" t="s">
        <v>1142</v>
      </c>
      <c r="E226" s="904">
        <v>2102303.2584856795</v>
      </c>
      <c r="F226" s="907"/>
      <c r="G226" s="908" t="s">
        <v>489</v>
      </c>
      <c r="H226" s="413"/>
    </row>
    <row r="227" spans="2:8">
      <c r="B227" s="897" t="s">
        <v>994</v>
      </c>
      <c r="C227" s="897" t="s">
        <v>1141</v>
      </c>
      <c r="D227" s="914" t="s">
        <v>1142</v>
      </c>
      <c r="E227" s="904">
        <v>1528900.3670956034</v>
      </c>
      <c r="F227" s="907"/>
      <c r="G227" s="908" t="s">
        <v>1154</v>
      </c>
      <c r="H227" s="413"/>
    </row>
    <row r="228" spans="2:8">
      <c r="B228" s="897" t="s">
        <v>540</v>
      </c>
      <c r="C228" s="897" t="s">
        <v>1141</v>
      </c>
      <c r="D228" s="914" t="s">
        <v>1142</v>
      </c>
      <c r="E228" s="904">
        <v>1385110976.2294953</v>
      </c>
      <c r="F228" s="907"/>
      <c r="G228" s="908" t="s">
        <v>1154</v>
      </c>
      <c r="H228" s="413"/>
    </row>
    <row r="229" spans="2:8">
      <c r="B229" s="897" t="s">
        <v>535</v>
      </c>
      <c r="C229" s="897" t="s">
        <v>1141</v>
      </c>
      <c r="D229" s="914" t="s">
        <v>1143</v>
      </c>
      <c r="E229" s="904">
        <v>6498021.2628310081</v>
      </c>
      <c r="F229" s="907"/>
      <c r="G229" s="908" t="s">
        <v>1154</v>
      </c>
      <c r="H229" s="413"/>
    </row>
    <row r="230" spans="2:8">
      <c r="B230" s="897" t="s">
        <v>538</v>
      </c>
      <c r="C230" s="897" t="s">
        <v>1141</v>
      </c>
      <c r="D230" s="914" t="s">
        <v>1143</v>
      </c>
      <c r="E230" s="904">
        <v>78054.309463435609</v>
      </c>
      <c r="F230" s="907"/>
      <c r="G230" s="908" t="s">
        <v>1154</v>
      </c>
      <c r="H230" s="413"/>
    </row>
    <row r="231" spans="2:8">
      <c r="B231" s="897" t="s">
        <v>1002</v>
      </c>
      <c r="C231" s="897" t="s">
        <v>1141</v>
      </c>
      <c r="D231" s="914" t="s">
        <v>991</v>
      </c>
      <c r="E231" s="904">
        <v>1.0928062753055088E-2</v>
      </c>
      <c r="F231" s="907"/>
      <c r="G231" s="908" t="s">
        <v>1154</v>
      </c>
      <c r="H231" s="413"/>
    </row>
    <row r="232" spans="2:8">
      <c r="B232" s="897" t="s">
        <v>537</v>
      </c>
      <c r="C232" s="897" t="s">
        <v>1141</v>
      </c>
      <c r="D232" s="914" t="s">
        <v>991</v>
      </c>
      <c r="E232" s="904">
        <v>439.56815506334095</v>
      </c>
      <c r="F232" s="907"/>
      <c r="G232" s="908" t="s">
        <v>1154</v>
      </c>
      <c r="H232" s="413"/>
    </row>
    <row r="233" spans="2:8">
      <c r="B233" s="897" t="s">
        <v>541</v>
      </c>
      <c r="C233" s="897" t="s">
        <v>1141</v>
      </c>
      <c r="D233" s="914" t="s">
        <v>991</v>
      </c>
      <c r="E233" s="904">
        <v>445.77890963917218</v>
      </c>
      <c r="F233" s="907"/>
      <c r="G233" s="908" t="s">
        <v>1154</v>
      </c>
      <c r="H233" s="413"/>
    </row>
    <row r="234" spans="2:8">
      <c r="B234" s="897" t="s">
        <v>536</v>
      </c>
      <c r="C234" s="897" t="s">
        <v>1141</v>
      </c>
      <c r="D234" s="914" t="s">
        <v>991</v>
      </c>
      <c r="E234" s="904">
        <v>191.37240078264529</v>
      </c>
      <c r="F234" s="907"/>
      <c r="G234" s="908" t="s">
        <v>1154</v>
      </c>
      <c r="H234" s="413"/>
    </row>
    <row r="235" spans="2:8">
      <c r="B235" s="897" t="s">
        <v>539</v>
      </c>
      <c r="C235" s="897" t="s">
        <v>1141</v>
      </c>
      <c r="D235" s="914" t="s">
        <v>991</v>
      </c>
      <c r="E235" s="904">
        <v>163.71798351644526</v>
      </c>
      <c r="F235" s="907"/>
      <c r="G235" s="908" t="s">
        <v>1154</v>
      </c>
      <c r="H235" s="413"/>
    </row>
    <row r="236" spans="2:8">
      <c r="B236" s="897" t="s">
        <v>995</v>
      </c>
      <c r="C236" s="897" t="s">
        <v>1141</v>
      </c>
      <c r="D236" s="914" t="s">
        <v>991</v>
      </c>
      <c r="E236" s="904">
        <v>7467131.0248668445</v>
      </c>
      <c r="F236" s="907"/>
      <c r="G236" s="908" t="s">
        <v>1154</v>
      </c>
      <c r="H236" s="413"/>
    </row>
    <row r="237" spans="2:8">
      <c r="B237" s="897" t="s">
        <v>1150</v>
      </c>
      <c r="C237" s="897" t="s">
        <v>1141</v>
      </c>
      <c r="D237" s="914" t="s">
        <v>1142</v>
      </c>
      <c r="E237" s="904">
        <v>11053.502946552655</v>
      </c>
      <c r="F237" s="907"/>
      <c r="G237" s="908" t="s">
        <v>1154</v>
      </c>
      <c r="H237" s="413"/>
    </row>
    <row r="238" spans="2:8">
      <c r="B238" s="897" t="s">
        <v>1147</v>
      </c>
      <c r="C238" s="897" t="s">
        <v>1141</v>
      </c>
      <c r="D238" s="914" t="s">
        <v>1142</v>
      </c>
      <c r="E238" s="904">
        <v>12003.737228673352</v>
      </c>
      <c r="F238" s="907"/>
      <c r="G238" s="908" t="s">
        <v>1154</v>
      </c>
      <c r="H238" s="413"/>
    </row>
    <row r="239" spans="2:8">
      <c r="B239" s="897" t="s">
        <v>1145</v>
      </c>
      <c r="C239" s="897" t="s">
        <v>1141</v>
      </c>
      <c r="D239" s="914" t="s">
        <v>1143</v>
      </c>
      <c r="E239" s="904">
        <v>3512443.9258546126</v>
      </c>
      <c r="F239" s="907"/>
      <c r="G239" s="908" t="s">
        <v>1154</v>
      </c>
      <c r="H239" s="413"/>
    </row>
    <row r="240" spans="2:8">
      <c r="B240" s="897" t="s">
        <v>537</v>
      </c>
      <c r="C240" s="897" t="s">
        <v>1141</v>
      </c>
      <c r="D240" s="914" t="s">
        <v>1142</v>
      </c>
      <c r="E240" s="904">
        <v>84693.86201941593</v>
      </c>
      <c r="F240" s="907"/>
      <c r="G240" s="908" t="s">
        <v>1154</v>
      </c>
      <c r="H240" s="413"/>
    </row>
    <row r="241" spans="2:8">
      <c r="B241" s="897" t="s">
        <v>1148</v>
      </c>
      <c r="C241" s="897" t="s">
        <v>1141</v>
      </c>
      <c r="D241" s="914" t="s">
        <v>1142</v>
      </c>
      <c r="E241" s="904">
        <v>270.22228976488913</v>
      </c>
      <c r="F241" s="907"/>
      <c r="G241" s="908" t="s">
        <v>1154</v>
      </c>
      <c r="H241" s="413"/>
    </row>
    <row r="242" spans="2:8">
      <c r="B242" s="897" t="s">
        <v>989</v>
      </c>
      <c r="C242" s="897" t="s">
        <v>1141</v>
      </c>
      <c r="D242" s="914" t="s">
        <v>991</v>
      </c>
      <c r="E242" s="904">
        <v>31576.130751094424</v>
      </c>
      <c r="F242" s="907"/>
      <c r="G242" s="908" t="s">
        <v>1154</v>
      </c>
      <c r="H242" s="413"/>
    </row>
    <row r="243" spans="2:8">
      <c r="B243" s="897" t="s">
        <v>993</v>
      </c>
      <c r="C243" s="897" t="s">
        <v>1141</v>
      </c>
      <c r="D243" s="914" t="s">
        <v>991</v>
      </c>
      <c r="E243" s="904">
        <v>121378.78288973692</v>
      </c>
      <c r="F243" s="907"/>
      <c r="G243" s="908" t="s">
        <v>1154</v>
      </c>
      <c r="H243" s="413"/>
    </row>
    <row r="244" spans="2:8">
      <c r="B244" s="897" t="s">
        <v>995</v>
      </c>
      <c r="C244" s="897" t="s">
        <v>1141</v>
      </c>
      <c r="D244" s="914" t="s">
        <v>1143</v>
      </c>
      <c r="E244" s="904">
        <v>10390.979947319851</v>
      </c>
      <c r="F244" s="907"/>
      <c r="G244" s="908" t="s">
        <v>1154</v>
      </c>
      <c r="H244" s="413"/>
    </row>
    <row r="245" spans="2:8">
      <c r="B245" s="897" t="s">
        <v>1002</v>
      </c>
      <c r="C245" s="897" t="s">
        <v>1141</v>
      </c>
      <c r="D245" s="914" t="s">
        <v>1142</v>
      </c>
      <c r="E245" s="904">
        <v>811.08158404673884</v>
      </c>
      <c r="F245" s="907"/>
      <c r="G245" s="908" t="s">
        <v>1154</v>
      </c>
      <c r="H245" s="413"/>
    </row>
    <row r="246" spans="2:8">
      <c r="B246" s="897" t="s">
        <v>535</v>
      </c>
      <c r="C246" s="897" t="s">
        <v>1141</v>
      </c>
      <c r="D246" s="914" t="s">
        <v>1142</v>
      </c>
      <c r="E246" s="904">
        <v>14444.487162886147</v>
      </c>
      <c r="F246" s="907"/>
      <c r="G246" s="908" t="s">
        <v>1154</v>
      </c>
      <c r="H246" s="413"/>
    </row>
    <row r="247" spans="2:8">
      <c r="B247" s="897" t="s">
        <v>994</v>
      </c>
      <c r="C247" s="897" t="s">
        <v>1141</v>
      </c>
      <c r="D247" s="914" t="s">
        <v>991</v>
      </c>
      <c r="E247" s="904">
        <v>109366.88626488826</v>
      </c>
      <c r="F247" s="907"/>
      <c r="G247" s="908" t="s">
        <v>1154</v>
      </c>
      <c r="H247" s="413"/>
    </row>
    <row r="248" spans="2:8">
      <c r="B248" s="897" t="s">
        <v>544</v>
      </c>
      <c r="C248" s="897" t="s">
        <v>1141</v>
      </c>
      <c r="D248" s="914" t="s">
        <v>991</v>
      </c>
      <c r="E248" s="904">
        <v>7570962544.5505257</v>
      </c>
      <c r="F248" s="907"/>
      <c r="G248" s="908" t="s">
        <v>1154</v>
      </c>
      <c r="H248" s="413"/>
    </row>
    <row r="249" spans="2:8">
      <c r="B249" s="897" t="s">
        <v>1149</v>
      </c>
      <c r="C249" s="897" t="s">
        <v>1141</v>
      </c>
      <c r="D249" s="914" t="s">
        <v>1142</v>
      </c>
      <c r="E249" s="904">
        <v>203.89499084308807</v>
      </c>
      <c r="F249" s="907"/>
      <c r="G249" s="908" t="s">
        <v>1154</v>
      </c>
      <c r="H249" s="413"/>
    </row>
    <row r="250" spans="2:8">
      <c r="B250" s="897" t="s">
        <v>540</v>
      </c>
      <c r="C250" s="897" t="s">
        <v>1141</v>
      </c>
      <c r="D250" s="914" t="s">
        <v>1143</v>
      </c>
      <c r="E250" s="904">
        <v>8537190097.5632677</v>
      </c>
      <c r="F250" s="907"/>
      <c r="G250" s="908" t="s">
        <v>1154</v>
      </c>
      <c r="H250" s="413"/>
    </row>
    <row r="251" spans="2:8">
      <c r="B251" s="897" t="s">
        <v>996</v>
      </c>
      <c r="C251" s="897" t="s">
        <v>1141</v>
      </c>
      <c r="D251" s="914" t="s">
        <v>991</v>
      </c>
      <c r="E251" s="904">
        <v>31578.27875717013</v>
      </c>
      <c r="F251" s="907"/>
      <c r="G251" s="908" t="s">
        <v>1154</v>
      </c>
      <c r="H251" s="413"/>
    </row>
    <row r="252" spans="2:8">
      <c r="B252" s="897" t="s">
        <v>997</v>
      </c>
      <c r="C252" s="897" t="s">
        <v>1141</v>
      </c>
      <c r="D252" s="914" t="s">
        <v>991</v>
      </c>
      <c r="E252" s="904">
        <v>9056971745.1278057</v>
      </c>
      <c r="F252" s="907"/>
      <c r="G252" s="908" t="s">
        <v>1154</v>
      </c>
      <c r="H252" s="413"/>
    </row>
    <row r="253" spans="2:8">
      <c r="B253" s="897" t="s">
        <v>542</v>
      </c>
      <c r="C253" s="897" t="s">
        <v>1141</v>
      </c>
      <c r="D253" s="914" t="s">
        <v>991</v>
      </c>
      <c r="E253" s="904">
        <v>312259.35531575821</v>
      </c>
      <c r="F253" s="907"/>
      <c r="G253" s="908" t="s">
        <v>1154</v>
      </c>
      <c r="H253" s="413"/>
    </row>
    <row r="254" spans="2:8">
      <c r="B254" s="897" t="s">
        <v>1151</v>
      </c>
      <c r="C254" s="897" t="s">
        <v>1141</v>
      </c>
      <c r="D254" s="914" t="s">
        <v>1143</v>
      </c>
      <c r="E254" s="904">
        <v>176597.87516102288</v>
      </c>
      <c r="F254" s="907"/>
      <c r="G254" s="908" t="s">
        <v>1154</v>
      </c>
      <c r="H254" s="413"/>
    </row>
    <row r="255" spans="2:8">
      <c r="B255" s="897" t="s">
        <v>538</v>
      </c>
      <c r="C255" s="897" t="s">
        <v>1141</v>
      </c>
      <c r="D255" s="914" t="s">
        <v>991</v>
      </c>
      <c r="E255" s="904">
        <v>118.64571415231993</v>
      </c>
      <c r="F255" s="907"/>
      <c r="G255" s="908" t="s">
        <v>1154</v>
      </c>
      <c r="H255" s="413"/>
    </row>
    <row r="256" spans="2:8">
      <c r="B256" s="897" t="s">
        <v>535</v>
      </c>
      <c r="C256" s="897" t="s">
        <v>1141</v>
      </c>
      <c r="D256" s="914" t="s">
        <v>991</v>
      </c>
      <c r="E256" s="904">
        <v>29908780.996410325</v>
      </c>
      <c r="F256" s="907"/>
      <c r="G256" s="908" t="s">
        <v>1154</v>
      </c>
      <c r="H256" s="413"/>
    </row>
    <row r="257" spans="2:8">
      <c r="B257" s="897" t="s">
        <v>995</v>
      </c>
      <c r="C257" s="897" t="s">
        <v>1141</v>
      </c>
      <c r="D257" s="914" t="s">
        <v>1142</v>
      </c>
      <c r="E257" s="904">
        <v>10653841.267679855</v>
      </c>
      <c r="F257" s="907"/>
      <c r="G257" s="908" t="s">
        <v>1154</v>
      </c>
      <c r="H257" s="413"/>
    </row>
    <row r="258" spans="2:8">
      <c r="B258" s="897" t="s">
        <v>1146</v>
      </c>
      <c r="C258" s="897" t="s">
        <v>1141</v>
      </c>
      <c r="D258" s="914" t="s">
        <v>1142</v>
      </c>
      <c r="E258" s="904">
        <v>9791.5585241852132</v>
      </c>
      <c r="F258" s="907"/>
      <c r="G258" s="908" t="s">
        <v>1154</v>
      </c>
      <c r="H258" s="413"/>
    </row>
    <row r="259" spans="2:8">
      <c r="B259" s="897" t="s">
        <v>538</v>
      </c>
      <c r="C259" s="897" t="s">
        <v>1141</v>
      </c>
      <c r="D259" s="914" t="s">
        <v>1142</v>
      </c>
      <c r="E259" s="904">
        <v>13406.963252994219</v>
      </c>
      <c r="F259" s="907"/>
      <c r="G259" s="908" t="s">
        <v>1154</v>
      </c>
      <c r="H259" s="413"/>
    </row>
    <row r="260" spans="2:8">
      <c r="B260" s="897" t="s">
        <v>542</v>
      </c>
      <c r="C260" s="897" t="s">
        <v>1141</v>
      </c>
      <c r="D260" s="914" t="s">
        <v>1142</v>
      </c>
      <c r="E260" s="904">
        <v>1732.2709492041668</v>
      </c>
      <c r="F260" s="907"/>
      <c r="G260" s="908" t="s">
        <v>1154</v>
      </c>
      <c r="H260" s="413"/>
    </row>
    <row r="261" spans="2:8">
      <c r="B261" s="897" t="s">
        <v>1003</v>
      </c>
      <c r="C261" s="897" t="s">
        <v>1141</v>
      </c>
      <c r="D261" s="914" t="s">
        <v>991</v>
      </c>
      <c r="E261" s="904">
        <v>1503.3495610620353</v>
      </c>
      <c r="F261" s="907"/>
      <c r="G261" s="908" t="s">
        <v>1154</v>
      </c>
      <c r="H261" s="413"/>
    </row>
    <row r="262" spans="2:8">
      <c r="B262" s="897" t="s">
        <v>1003</v>
      </c>
      <c r="C262" s="897" t="s">
        <v>1141</v>
      </c>
      <c r="D262" s="914" t="s">
        <v>1142</v>
      </c>
      <c r="E262" s="904">
        <v>7912.2894523685745</v>
      </c>
      <c r="F262" s="907"/>
      <c r="G262" s="908" t="s">
        <v>1154</v>
      </c>
      <c r="H262" s="413"/>
    </row>
    <row r="263" spans="2:8">
      <c r="B263" s="897" t="s">
        <v>539</v>
      </c>
      <c r="C263" s="897" t="s">
        <v>1141</v>
      </c>
      <c r="D263" s="914" t="s">
        <v>1142</v>
      </c>
      <c r="E263" s="904">
        <v>108452.35277990531</v>
      </c>
      <c r="F263" s="907"/>
      <c r="G263" s="908" t="s">
        <v>1154</v>
      </c>
      <c r="H263" s="413"/>
    </row>
    <row r="264" spans="2:8">
      <c r="B264" s="897" t="s">
        <v>542</v>
      </c>
      <c r="C264" s="897" t="s">
        <v>1141</v>
      </c>
      <c r="D264" s="914" t="s">
        <v>1143</v>
      </c>
      <c r="E264" s="904">
        <v>1141544.2759027435</v>
      </c>
      <c r="F264" s="907"/>
      <c r="G264" s="908" t="s">
        <v>1154</v>
      </c>
      <c r="H264" s="413"/>
    </row>
    <row r="265" spans="2:8">
      <c r="B265" s="897" t="s">
        <v>545</v>
      </c>
      <c r="C265" s="897" t="s">
        <v>1141</v>
      </c>
      <c r="D265" s="914" t="s">
        <v>1142</v>
      </c>
      <c r="E265" s="904">
        <v>10719.179806999324</v>
      </c>
      <c r="F265" s="907"/>
      <c r="G265" s="908" t="s">
        <v>1154</v>
      </c>
      <c r="H265" s="413"/>
    </row>
    <row r="266" spans="2:8">
      <c r="B266" s="897" t="s">
        <v>1151</v>
      </c>
      <c r="C266" s="897" t="s">
        <v>1141</v>
      </c>
      <c r="D266" s="914" t="s">
        <v>1142</v>
      </c>
      <c r="E266" s="904">
        <v>10027.591025148067</v>
      </c>
      <c r="F266" s="907"/>
      <c r="G266" s="908" t="s">
        <v>1154</v>
      </c>
      <c r="H266" s="413"/>
    </row>
    <row r="267" spans="2:8">
      <c r="B267" s="897" t="s">
        <v>539</v>
      </c>
      <c r="C267" s="897" t="s">
        <v>1141</v>
      </c>
      <c r="D267" s="914" t="s">
        <v>1143</v>
      </c>
      <c r="E267" s="904">
        <v>1043976.3890734513</v>
      </c>
      <c r="F267" s="907"/>
      <c r="G267" s="908" t="s">
        <v>1154</v>
      </c>
      <c r="H267" s="413"/>
    </row>
    <row r="268" spans="2:8">
      <c r="B268" s="897" t="s">
        <v>537</v>
      </c>
      <c r="C268" s="897" t="s">
        <v>1141</v>
      </c>
      <c r="D268" s="914" t="s">
        <v>1143</v>
      </c>
      <c r="E268" s="904">
        <v>124886.89514149679</v>
      </c>
      <c r="F268" s="907"/>
      <c r="G268" s="908" t="s">
        <v>1154</v>
      </c>
      <c r="H268" s="413"/>
    </row>
    <row r="269" spans="2:8">
      <c r="B269" s="897" t="s">
        <v>541</v>
      </c>
      <c r="C269" s="897" t="s">
        <v>1141</v>
      </c>
      <c r="D269" s="914" t="s">
        <v>1142</v>
      </c>
      <c r="E269" s="904">
        <v>29531.278914915489</v>
      </c>
      <c r="F269" s="907"/>
      <c r="G269" s="908" t="s">
        <v>1154</v>
      </c>
      <c r="H269" s="413"/>
    </row>
    <row r="270" spans="2:8">
      <c r="B270" s="897" t="s">
        <v>1144</v>
      </c>
      <c r="C270" s="897" t="s">
        <v>1141</v>
      </c>
      <c r="D270" s="914" t="s">
        <v>991</v>
      </c>
      <c r="E270" s="904">
        <v>154852980.9886117</v>
      </c>
      <c r="F270" s="907"/>
      <c r="G270" s="908" t="s">
        <v>1154</v>
      </c>
      <c r="H270" s="413"/>
    </row>
    <row r="271" spans="2:8">
      <c r="B271" s="897" t="s">
        <v>993</v>
      </c>
      <c r="C271" s="897" t="s">
        <v>1141</v>
      </c>
      <c r="D271" s="914" t="s">
        <v>1142</v>
      </c>
      <c r="E271" s="904">
        <v>184893559.56945384</v>
      </c>
      <c r="F271" s="907"/>
      <c r="G271" s="908" t="s">
        <v>1154</v>
      </c>
      <c r="H271" s="413"/>
    </row>
    <row r="272" spans="2:8">
      <c r="B272" s="897" t="s">
        <v>992</v>
      </c>
      <c r="C272" s="897" t="s">
        <v>1141</v>
      </c>
      <c r="D272" s="914" t="s">
        <v>991</v>
      </c>
      <c r="E272" s="904">
        <v>21050.753834066458</v>
      </c>
      <c r="F272" s="907"/>
      <c r="G272" s="908" t="s">
        <v>1154</v>
      </c>
      <c r="H272" s="413"/>
    </row>
    <row r="273" spans="2:8">
      <c r="B273" s="897" t="s">
        <v>540</v>
      </c>
      <c r="C273" s="897" t="s">
        <v>1141</v>
      </c>
      <c r="D273" s="914" t="s">
        <v>991</v>
      </c>
      <c r="E273" s="904">
        <v>96342693.805709958</v>
      </c>
      <c r="F273" s="907"/>
      <c r="G273" s="908" t="s">
        <v>1154</v>
      </c>
      <c r="H273" s="413"/>
    </row>
    <row r="274" spans="2:8">
      <c r="B274" s="897" t="s">
        <v>1145</v>
      </c>
      <c r="C274" s="897" t="s">
        <v>1141</v>
      </c>
      <c r="D274" s="914" t="s">
        <v>1142</v>
      </c>
      <c r="E274" s="904">
        <v>49001.503136826068</v>
      </c>
      <c r="F274" s="907"/>
      <c r="G274" s="908" t="s">
        <v>1154</v>
      </c>
      <c r="H274" s="413"/>
    </row>
    <row r="275" spans="2:8">
      <c r="B275" s="897" t="s">
        <v>994</v>
      </c>
      <c r="C275" s="897" t="s">
        <v>1141</v>
      </c>
      <c r="D275" s="914" t="s">
        <v>1143</v>
      </c>
      <c r="E275" s="904">
        <v>10390.979947319851</v>
      </c>
      <c r="F275" s="907"/>
      <c r="G275" s="908" t="s">
        <v>1154</v>
      </c>
      <c r="H275" s="413"/>
    </row>
    <row r="276" spans="2:8">
      <c r="B276" s="897" t="s">
        <v>536</v>
      </c>
      <c r="C276" s="897" t="s">
        <v>1141</v>
      </c>
      <c r="D276" s="914" t="s">
        <v>1142</v>
      </c>
      <c r="E276" s="904">
        <v>57698.658325999917</v>
      </c>
      <c r="F276" s="907"/>
      <c r="G276" s="908" t="s">
        <v>1154</v>
      </c>
      <c r="H276" s="413"/>
    </row>
    <row r="277" spans="2:8">
      <c r="B277" s="897" t="s">
        <v>994</v>
      </c>
      <c r="C277" s="897" t="s">
        <v>1141</v>
      </c>
      <c r="D277" s="914" t="s">
        <v>1142</v>
      </c>
      <c r="E277" s="904">
        <v>9196936.3731811233</v>
      </c>
      <c r="F277" s="907"/>
      <c r="G277" s="908" t="s">
        <v>1155</v>
      </c>
      <c r="H277" s="413"/>
    </row>
    <row r="278" spans="2:8">
      <c r="B278" s="897" t="s">
        <v>540</v>
      </c>
      <c r="C278" s="897" t="s">
        <v>1141</v>
      </c>
      <c r="D278" s="914" t="s">
        <v>1142</v>
      </c>
      <c r="E278" s="904">
        <v>54939172704.059792</v>
      </c>
      <c r="F278" s="907"/>
      <c r="G278" s="908" t="s">
        <v>1155</v>
      </c>
      <c r="H278" s="413"/>
    </row>
    <row r="279" spans="2:8">
      <c r="B279" s="897" t="s">
        <v>535</v>
      </c>
      <c r="C279" s="897" t="s">
        <v>1141</v>
      </c>
      <c r="D279" s="914" t="s">
        <v>1143</v>
      </c>
      <c r="E279" s="904">
        <v>39167164.080046885</v>
      </c>
      <c r="F279" s="907"/>
      <c r="G279" s="908" t="s">
        <v>1155</v>
      </c>
      <c r="H279" s="413"/>
    </row>
    <row r="280" spans="2:8">
      <c r="B280" s="897" t="s">
        <v>538</v>
      </c>
      <c r="C280" s="897" t="s">
        <v>1141</v>
      </c>
      <c r="D280" s="914" t="s">
        <v>1143</v>
      </c>
      <c r="E280" s="904">
        <v>470476.44540597108</v>
      </c>
      <c r="F280" s="907"/>
      <c r="G280" s="908" t="s">
        <v>1155</v>
      </c>
      <c r="H280" s="413"/>
    </row>
    <row r="281" spans="2:8">
      <c r="B281" s="897" t="s">
        <v>1002</v>
      </c>
      <c r="C281" s="897" t="s">
        <v>1141</v>
      </c>
      <c r="D281" s="914" t="s">
        <v>991</v>
      </c>
      <c r="E281" s="904">
        <v>0.84489326636709516</v>
      </c>
      <c r="F281" s="907"/>
      <c r="G281" s="908" t="s">
        <v>1155</v>
      </c>
      <c r="H281" s="413"/>
    </row>
    <row r="282" spans="2:8">
      <c r="B282" s="897" t="s">
        <v>537</v>
      </c>
      <c r="C282" s="897" t="s">
        <v>1141</v>
      </c>
      <c r="D282" s="914" t="s">
        <v>991</v>
      </c>
      <c r="E282" s="904">
        <v>5349.3869922038948</v>
      </c>
      <c r="F282" s="907"/>
      <c r="G282" s="908" t="s">
        <v>1155</v>
      </c>
      <c r="H282" s="413"/>
    </row>
    <row r="283" spans="2:8">
      <c r="B283" s="897" t="s">
        <v>541</v>
      </c>
      <c r="C283" s="897" t="s">
        <v>1141</v>
      </c>
      <c r="D283" s="914" t="s">
        <v>991</v>
      </c>
      <c r="E283" s="904">
        <v>74115.466996768038</v>
      </c>
      <c r="F283" s="907"/>
      <c r="G283" s="908" t="s">
        <v>1155</v>
      </c>
      <c r="H283" s="413"/>
    </row>
    <row r="284" spans="2:8">
      <c r="B284" s="897" t="s">
        <v>536</v>
      </c>
      <c r="C284" s="897" t="s">
        <v>1141</v>
      </c>
      <c r="D284" s="914" t="s">
        <v>991</v>
      </c>
      <c r="E284" s="904">
        <v>1807.3015514482536</v>
      </c>
      <c r="F284" s="907"/>
      <c r="G284" s="908" t="s">
        <v>1155</v>
      </c>
      <c r="H284" s="413"/>
    </row>
    <row r="285" spans="2:8">
      <c r="B285" s="897" t="s">
        <v>539</v>
      </c>
      <c r="C285" s="897" t="s">
        <v>1141</v>
      </c>
      <c r="D285" s="914" t="s">
        <v>991</v>
      </c>
      <c r="E285" s="904">
        <v>18874.288103070478</v>
      </c>
      <c r="F285" s="907"/>
      <c r="G285" s="908" t="s">
        <v>1155</v>
      </c>
      <c r="H285" s="413"/>
    </row>
    <row r="286" spans="2:8">
      <c r="B286" s="897" t="s">
        <v>995</v>
      </c>
      <c r="C286" s="897" t="s">
        <v>1141</v>
      </c>
      <c r="D286" s="914" t="s">
        <v>991</v>
      </c>
      <c r="E286" s="904">
        <v>1111141.3398897485</v>
      </c>
      <c r="F286" s="907"/>
      <c r="G286" s="908" t="s">
        <v>1155</v>
      </c>
      <c r="H286" s="413"/>
    </row>
    <row r="287" spans="2:8">
      <c r="B287" s="897" t="s">
        <v>1150</v>
      </c>
      <c r="C287" s="897" t="s">
        <v>1141</v>
      </c>
      <c r="D287" s="914" t="s">
        <v>1142</v>
      </c>
      <c r="E287" s="904">
        <v>66166.152386993446</v>
      </c>
      <c r="F287" s="907"/>
      <c r="G287" s="908" t="s">
        <v>1155</v>
      </c>
      <c r="H287" s="413"/>
    </row>
    <row r="288" spans="2:8">
      <c r="B288" s="897" t="s">
        <v>1147</v>
      </c>
      <c r="C288" s="897" t="s">
        <v>1141</v>
      </c>
      <c r="D288" s="914" t="s">
        <v>1142</v>
      </c>
      <c r="E288" s="904">
        <v>77576.198943577576</v>
      </c>
      <c r="F288" s="907"/>
      <c r="G288" s="908" t="s">
        <v>1155</v>
      </c>
      <c r="H288" s="413"/>
    </row>
    <row r="289" spans="2:8">
      <c r="B289" s="897" t="s">
        <v>1145</v>
      </c>
      <c r="C289" s="897" t="s">
        <v>1141</v>
      </c>
      <c r="D289" s="914" t="s">
        <v>1143</v>
      </c>
      <c r="E289" s="904">
        <v>21171440.043268617</v>
      </c>
      <c r="F289" s="907"/>
      <c r="G289" s="908" t="s">
        <v>1155</v>
      </c>
      <c r="H289" s="413"/>
    </row>
    <row r="290" spans="2:8">
      <c r="B290" s="897" t="s">
        <v>537</v>
      </c>
      <c r="C290" s="897" t="s">
        <v>1141</v>
      </c>
      <c r="D290" s="914" t="s">
        <v>1142</v>
      </c>
      <c r="E290" s="904">
        <v>7762289.2374761766</v>
      </c>
      <c r="F290" s="907"/>
      <c r="G290" s="908" t="s">
        <v>1155</v>
      </c>
      <c r="H290" s="413"/>
    </row>
    <row r="291" spans="2:8">
      <c r="B291" s="897" t="s">
        <v>1148</v>
      </c>
      <c r="C291" s="897" t="s">
        <v>1141</v>
      </c>
      <c r="D291" s="914" t="s">
        <v>1142</v>
      </c>
      <c r="E291" s="904">
        <v>45273.792927638642</v>
      </c>
      <c r="F291" s="907"/>
      <c r="G291" s="908" t="s">
        <v>1155</v>
      </c>
      <c r="H291" s="413"/>
    </row>
    <row r="292" spans="2:8">
      <c r="B292" s="897" t="s">
        <v>989</v>
      </c>
      <c r="C292" s="897" t="s">
        <v>1141</v>
      </c>
      <c r="D292" s="914" t="s">
        <v>991</v>
      </c>
      <c r="E292" s="904">
        <v>204442.56718123727</v>
      </c>
      <c r="F292" s="907"/>
      <c r="G292" s="908" t="s">
        <v>1155</v>
      </c>
      <c r="H292" s="413"/>
    </row>
    <row r="293" spans="2:8">
      <c r="B293" s="897" t="s">
        <v>993</v>
      </c>
      <c r="C293" s="897" t="s">
        <v>1141</v>
      </c>
      <c r="D293" s="914" t="s">
        <v>991</v>
      </c>
      <c r="E293" s="904">
        <v>761388.25497821206</v>
      </c>
      <c r="F293" s="907"/>
      <c r="G293" s="908" t="s">
        <v>1155</v>
      </c>
      <c r="H293" s="413"/>
    </row>
    <row r="294" spans="2:8">
      <c r="B294" s="897" t="s">
        <v>995</v>
      </c>
      <c r="C294" s="897" t="s">
        <v>1141</v>
      </c>
      <c r="D294" s="914" t="s">
        <v>1143</v>
      </c>
      <c r="E294" s="904">
        <v>62632.176794669787</v>
      </c>
      <c r="F294" s="907"/>
      <c r="G294" s="908" t="s">
        <v>1155</v>
      </c>
      <c r="H294" s="413"/>
    </row>
    <row r="295" spans="2:8">
      <c r="B295" s="897" t="s">
        <v>1002</v>
      </c>
      <c r="C295" s="897" t="s">
        <v>1141</v>
      </c>
      <c r="D295" s="914" t="s">
        <v>1142</v>
      </c>
      <c r="E295" s="904">
        <v>135822.8770435708</v>
      </c>
      <c r="F295" s="907"/>
      <c r="G295" s="908" t="s">
        <v>1155</v>
      </c>
      <c r="H295" s="413"/>
    </row>
    <row r="296" spans="2:8">
      <c r="B296" s="897" t="s">
        <v>535</v>
      </c>
      <c r="C296" s="897" t="s">
        <v>1141</v>
      </c>
      <c r="D296" s="914" t="s">
        <v>1142</v>
      </c>
      <c r="E296" s="904">
        <v>1756251.9564809522</v>
      </c>
      <c r="F296" s="907"/>
      <c r="G296" s="908" t="s">
        <v>1155</v>
      </c>
      <c r="H296" s="413"/>
    </row>
    <row r="297" spans="2:8">
      <c r="B297" s="897" t="s">
        <v>994</v>
      </c>
      <c r="C297" s="897" t="s">
        <v>1141</v>
      </c>
      <c r="D297" s="914" t="s">
        <v>991</v>
      </c>
      <c r="E297" s="904">
        <v>697242.67074642575</v>
      </c>
      <c r="F297" s="907"/>
      <c r="G297" s="908" t="s">
        <v>1155</v>
      </c>
      <c r="H297" s="413"/>
    </row>
    <row r="298" spans="2:8">
      <c r="B298" s="897" t="s">
        <v>544</v>
      </c>
      <c r="C298" s="897" t="s">
        <v>1141</v>
      </c>
      <c r="D298" s="914" t="s">
        <v>991</v>
      </c>
      <c r="E298" s="904">
        <v>1276547860504.2454</v>
      </c>
      <c r="F298" s="907"/>
      <c r="G298" s="908" t="s">
        <v>1155</v>
      </c>
      <c r="H298" s="413"/>
    </row>
    <row r="299" spans="2:8">
      <c r="B299" s="897" t="s">
        <v>1149</v>
      </c>
      <c r="C299" s="897" t="s">
        <v>1141</v>
      </c>
      <c r="D299" s="914" t="s">
        <v>1142</v>
      </c>
      <c r="E299" s="904">
        <v>34161.134628540887</v>
      </c>
      <c r="F299" s="907"/>
      <c r="G299" s="908" t="s">
        <v>1155</v>
      </c>
      <c r="H299" s="413"/>
    </row>
    <row r="300" spans="2:8">
      <c r="B300" s="897" t="s">
        <v>540</v>
      </c>
      <c r="C300" s="897" t="s">
        <v>1141</v>
      </c>
      <c r="D300" s="914" t="s">
        <v>1143</v>
      </c>
      <c r="E300" s="904">
        <v>51458361216.277916</v>
      </c>
      <c r="F300" s="907"/>
      <c r="G300" s="908" t="s">
        <v>1155</v>
      </c>
      <c r="H300" s="413"/>
    </row>
    <row r="301" spans="2:8">
      <c r="B301" s="897" t="s">
        <v>996</v>
      </c>
      <c r="C301" s="897" t="s">
        <v>1141</v>
      </c>
      <c r="D301" s="914" t="s">
        <v>991</v>
      </c>
      <c r="E301" s="904">
        <v>204455.46189641385</v>
      </c>
      <c r="F301" s="907"/>
      <c r="G301" s="908" t="s">
        <v>1155</v>
      </c>
      <c r="H301" s="413"/>
    </row>
    <row r="302" spans="2:8">
      <c r="B302" s="897" t="s">
        <v>997</v>
      </c>
      <c r="C302" s="897" t="s">
        <v>1141</v>
      </c>
      <c r="D302" s="914" t="s">
        <v>991</v>
      </c>
      <c r="E302" s="904">
        <v>55283800334.805305</v>
      </c>
      <c r="F302" s="907"/>
      <c r="G302" s="908" t="s">
        <v>1155</v>
      </c>
      <c r="H302" s="413"/>
    </row>
    <row r="303" spans="2:8">
      <c r="B303" s="897" t="s">
        <v>542</v>
      </c>
      <c r="C303" s="897" t="s">
        <v>1141</v>
      </c>
      <c r="D303" s="914" t="s">
        <v>991</v>
      </c>
      <c r="E303" s="904">
        <v>4188326.4848756329</v>
      </c>
      <c r="F303" s="907"/>
      <c r="G303" s="908" t="s">
        <v>1155</v>
      </c>
      <c r="H303" s="413"/>
    </row>
    <row r="304" spans="2:8">
      <c r="B304" s="897" t="s">
        <v>1151</v>
      </c>
      <c r="C304" s="897" t="s">
        <v>1141</v>
      </c>
      <c r="D304" s="914" t="s">
        <v>1143</v>
      </c>
      <c r="E304" s="904">
        <v>1064452.9577310074</v>
      </c>
      <c r="F304" s="907"/>
      <c r="G304" s="908" t="s">
        <v>1155</v>
      </c>
      <c r="H304" s="413"/>
    </row>
    <row r="305" spans="2:8">
      <c r="B305" s="897" t="s">
        <v>538</v>
      </c>
      <c r="C305" s="897" t="s">
        <v>1141</v>
      </c>
      <c r="D305" s="914" t="s">
        <v>991</v>
      </c>
      <c r="E305" s="904">
        <v>9779.4562998025303</v>
      </c>
      <c r="F305" s="907"/>
      <c r="G305" s="908" t="s">
        <v>1155</v>
      </c>
      <c r="H305" s="413"/>
    </row>
    <row r="306" spans="2:8">
      <c r="B306" s="897" t="s">
        <v>535</v>
      </c>
      <c r="C306" s="897" t="s">
        <v>1141</v>
      </c>
      <c r="D306" s="914" t="s">
        <v>991</v>
      </c>
      <c r="E306" s="904">
        <v>205724470.46138966</v>
      </c>
      <c r="F306" s="907"/>
      <c r="G306" s="908" t="s">
        <v>1155</v>
      </c>
      <c r="H306" s="413"/>
    </row>
    <row r="307" spans="2:8">
      <c r="B307" s="897" t="s">
        <v>995</v>
      </c>
      <c r="C307" s="897" t="s">
        <v>1141</v>
      </c>
      <c r="D307" s="914" t="s">
        <v>1142</v>
      </c>
      <c r="E307" s="904">
        <v>15473051.470692577</v>
      </c>
      <c r="F307" s="907"/>
      <c r="G307" s="908" t="s">
        <v>1155</v>
      </c>
      <c r="H307" s="413"/>
    </row>
    <row r="308" spans="2:8">
      <c r="B308" s="897" t="s">
        <v>1146</v>
      </c>
      <c r="C308" s="897" t="s">
        <v>1141</v>
      </c>
      <c r="D308" s="914" t="s">
        <v>1142</v>
      </c>
      <c r="E308" s="904">
        <v>57582.027008845667</v>
      </c>
      <c r="F308" s="907"/>
      <c r="G308" s="908" t="s">
        <v>1155</v>
      </c>
      <c r="H308" s="413"/>
    </row>
    <row r="309" spans="2:8">
      <c r="B309" s="897" t="s">
        <v>538</v>
      </c>
      <c r="C309" s="897" t="s">
        <v>1141</v>
      </c>
      <c r="D309" s="914" t="s">
        <v>1142</v>
      </c>
      <c r="E309" s="904">
        <v>1754640.4862497561</v>
      </c>
      <c r="F309" s="907"/>
      <c r="G309" s="908" t="s">
        <v>1155</v>
      </c>
      <c r="H309" s="413"/>
    </row>
    <row r="310" spans="2:8">
      <c r="B310" s="897" t="s">
        <v>542</v>
      </c>
      <c r="C310" s="897" t="s">
        <v>1141</v>
      </c>
      <c r="D310" s="914" t="s">
        <v>1142</v>
      </c>
      <c r="E310" s="904">
        <v>13297.543944679903</v>
      </c>
      <c r="F310" s="907"/>
      <c r="G310" s="908" t="s">
        <v>1155</v>
      </c>
      <c r="H310" s="413"/>
    </row>
    <row r="311" spans="2:8">
      <c r="B311" s="897" t="s">
        <v>1003</v>
      </c>
      <c r="C311" s="897" t="s">
        <v>1141</v>
      </c>
      <c r="D311" s="914" t="s">
        <v>991</v>
      </c>
      <c r="E311" s="904">
        <v>9717.793466215533</v>
      </c>
      <c r="F311" s="907"/>
      <c r="G311" s="908" t="s">
        <v>1155</v>
      </c>
      <c r="H311" s="413"/>
    </row>
    <row r="312" spans="2:8">
      <c r="B312" s="897" t="s">
        <v>1003</v>
      </c>
      <c r="C312" s="897" t="s">
        <v>1141</v>
      </c>
      <c r="D312" s="914" t="s">
        <v>1142</v>
      </c>
      <c r="E312" s="904">
        <v>50307.56738770505</v>
      </c>
      <c r="F312" s="907"/>
      <c r="G312" s="908" t="s">
        <v>1155</v>
      </c>
      <c r="H312" s="413"/>
    </row>
    <row r="313" spans="2:8">
      <c r="B313" s="897" t="s">
        <v>539</v>
      </c>
      <c r="C313" s="897" t="s">
        <v>1141</v>
      </c>
      <c r="D313" s="914" t="s">
        <v>1142</v>
      </c>
      <c r="E313" s="904">
        <v>16154323.449150154</v>
      </c>
      <c r="F313" s="907"/>
      <c r="G313" s="908" t="s">
        <v>1155</v>
      </c>
      <c r="H313" s="413"/>
    </row>
    <row r="314" spans="2:8">
      <c r="B314" s="897" t="s">
        <v>542</v>
      </c>
      <c r="C314" s="897" t="s">
        <v>1141</v>
      </c>
      <c r="D314" s="914" t="s">
        <v>1143</v>
      </c>
      <c r="E314" s="904">
        <v>6880718.014062305</v>
      </c>
      <c r="F314" s="907"/>
      <c r="G314" s="908" t="s">
        <v>1155</v>
      </c>
      <c r="H314" s="413"/>
    </row>
    <row r="315" spans="2:8">
      <c r="B315" s="897" t="s">
        <v>545</v>
      </c>
      <c r="C315" s="897" t="s">
        <v>1141</v>
      </c>
      <c r="D315" s="914" t="s">
        <v>1142</v>
      </c>
      <c r="E315" s="904">
        <v>1189160.6223192106</v>
      </c>
      <c r="F315" s="907"/>
      <c r="G315" s="908" t="s">
        <v>1155</v>
      </c>
      <c r="H315" s="413"/>
    </row>
    <row r="316" spans="2:8">
      <c r="B316" s="897" t="s">
        <v>1151</v>
      </c>
      <c r="C316" s="897" t="s">
        <v>1141</v>
      </c>
      <c r="D316" s="914" t="s">
        <v>1142</v>
      </c>
      <c r="E316" s="904">
        <v>1649680.9318218254</v>
      </c>
      <c r="F316" s="907"/>
      <c r="G316" s="908" t="s">
        <v>1155</v>
      </c>
      <c r="H316" s="413"/>
    </row>
    <row r="317" spans="2:8">
      <c r="B317" s="897" t="s">
        <v>539</v>
      </c>
      <c r="C317" s="897" t="s">
        <v>1141</v>
      </c>
      <c r="D317" s="914" t="s">
        <v>1143</v>
      </c>
      <c r="E317" s="904">
        <v>6292622.4573048539</v>
      </c>
      <c r="F317" s="907"/>
      <c r="G317" s="908" t="s">
        <v>1155</v>
      </c>
      <c r="H317" s="413"/>
    </row>
    <row r="318" spans="2:8">
      <c r="B318" s="897" t="s">
        <v>537</v>
      </c>
      <c r="C318" s="897" t="s">
        <v>1141</v>
      </c>
      <c r="D318" s="914" t="s">
        <v>1143</v>
      </c>
      <c r="E318" s="904">
        <v>752762.3126495505</v>
      </c>
      <c r="F318" s="907"/>
      <c r="G318" s="908" t="s">
        <v>1155</v>
      </c>
      <c r="H318" s="413"/>
    </row>
    <row r="319" spans="2:8">
      <c r="B319" s="897" t="s">
        <v>541</v>
      </c>
      <c r="C319" s="897" t="s">
        <v>1141</v>
      </c>
      <c r="D319" s="914" t="s">
        <v>1142</v>
      </c>
      <c r="E319" s="904">
        <v>4939389.9533450296</v>
      </c>
      <c r="F319" s="907"/>
      <c r="G319" s="908" t="s">
        <v>1155</v>
      </c>
      <c r="H319" s="413"/>
    </row>
    <row r="320" spans="2:8">
      <c r="B320" s="897" t="s">
        <v>1144</v>
      </c>
      <c r="C320" s="897" t="s">
        <v>1141</v>
      </c>
      <c r="D320" s="914" t="s">
        <v>991</v>
      </c>
      <c r="E320" s="904">
        <v>1315041265.4906812</v>
      </c>
      <c r="F320" s="907"/>
      <c r="G320" s="908" t="s">
        <v>1155</v>
      </c>
      <c r="H320" s="413"/>
    </row>
    <row r="321" spans="2:8">
      <c r="B321" s="897" t="s">
        <v>993</v>
      </c>
      <c r="C321" s="897" t="s">
        <v>1141</v>
      </c>
      <c r="D321" s="914" t="s">
        <v>1142</v>
      </c>
      <c r="E321" s="904">
        <v>990629211.5830375</v>
      </c>
      <c r="F321" s="907"/>
      <c r="G321" s="908" t="s">
        <v>1155</v>
      </c>
      <c r="H321" s="413"/>
    </row>
    <row r="322" spans="2:8">
      <c r="B322" s="897" t="s">
        <v>992</v>
      </c>
      <c r="C322" s="897" t="s">
        <v>1141</v>
      </c>
      <c r="D322" s="914" t="s">
        <v>991</v>
      </c>
      <c r="E322" s="904">
        <v>136295.0447874949</v>
      </c>
      <c r="F322" s="907"/>
      <c r="G322" s="908" t="s">
        <v>1155</v>
      </c>
      <c r="H322" s="413"/>
    </row>
    <row r="323" spans="2:8">
      <c r="B323" s="897" t="s">
        <v>540</v>
      </c>
      <c r="C323" s="897" t="s">
        <v>1141</v>
      </c>
      <c r="D323" s="914" t="s">
        <v>991</v>
      </c>
      <c r="E323" s="904">
        <v>665659273.97296453</v>
      </c>
      <c r="F323" s="907"/>
      <c r="G323" s="908" t="s">
        <v>1155</v>
      </c>
      <c r="H323" s="413"/>
    </row>
    <row r="324" spans="2:8">
      <c r="B324" s="897" t="s">
        <v>1145</v>
      </c>
      <c r="C324" s="897" t="s">
        <v>1141</v>
      </c>
      <c r="D324" s="914" t="s">
        <v>1142</v>
      </c>
      <c r="E324" s="904">
        <v>8231168.1650423696</v>
      </c>
      <c r="F324" s="907"/>
      <c r="G324" s="908" t="s">
        <v>1155</v>
      </c>
      <c r="H324" s="413"/>
    </row>
    <row r="325" spans="2:8">
      <c r="B325" s="897" t="s">
        <v>994</v>
      </c>
      <c r="C325" s="897" t="s">
        <v>1141</v>
      </c>
      <c r="D325" s="914" t="s">
        <v>1143</v>
      </c>
      <c r="E325" s="904">
        <v>62632.176794669787</v>
      </c>
      <c r="F325" s="907"/>
      <c r="G325" s="908" t="s">
        <v>1155</v>
      </c>
      <c r="H325" s="413"/>
    </row>
    <row r="326" spans="2:8">
      <c r="B326" s="897" t="s">
        <v>536</v>
      </c>
      <c r="C326" s="897" t="s">
        <v>1141</v>
      </c>
      <c r="D326" s="914" t="s">
        <v>1142</v>
      </c>
      <c r="E326" s="904">
        <v>313157.21053670323</v>
      </c>
      <c r="F326" s="907"/>
      <c r="G326" s="908" t="s">
        <v>1155</v>
      </c>
      <c r="H326" s="413"/>
    </row>
    <row r="327" spans="2:8">
      <c r="B327" s="897" t="s">
        <v>994</v>
      </c>
      <c r="C327" s="897" t="s">
        <v>1141</v>
      </c>
      <c r="D327" s="914" t="s">
        <v>1142</v>
      </c>
      <c r="E327" s="904">
        <v>32394699.900675096</v>
      </c>
      <c r="F327" s="907"/>
      <c r="G327" s="908" t="s">
        <v>500</v>
      </c>
      <c r="H327" s="413"/>
    </row>
    <row r="328" spans="2:8">
      <c r="B328" s="897" t="s">
        <v>540</v>
      </c>
      <c r="C328" s="897" t="s">
        <v>1141</v>
      </c>
      <c r="D328" s="914" t="s">
        <v>1142</v>
      </c>
      <c r="E328" s="904">
        <v>25873489090.390495</v>
      </c>
      <c r="F328" s="907"/>
      <c r="G328" s="908" t="s">
        <v>500</v>
      </c>
      <c r="H328" s="413"/>
    </row>
    <row r="329" spans="2:8">
      <c r="B329" s="897" t="s">
        <v>535</v>
      </c>
      <c r="C329" s="897" t="s">
        <v>1141</v>
      </c>
      <c r="D329" s="914" t="s">
        <v>1143</v>
      </c>
      <c r="E329" s="904">
        <v>5867853.3130605295</v>
      </c>
      <c r="F329" s="907"/>
      <c r="G329" s="908" t="s">
        <v>500</v>
      </c>
      <c r="H329" s="413"/>
    </row>
    <row r="330" spans="2:8">
      <c r="B330" s="897" t="s">
        <v>538</v>
      </c>
      <c r="C330" s="897" t="s">
        <v>1141</v>
      </c>
      <c r="D330" s="914" t="s">
        <v>1143</v>
      </c>
      <c r="E330" s="904">
        <v>70484.724481207726</v>
      </c>
      <c r="F330" s="907"/>
      <c r="G330" s="908" t="s">
        <v>500</v>
      </c>
      <c r="H330" s="413"/>
    </row>
    <row r="331" spans="2:8">
      <c r="B331" s="897" t="s">
        <v>1002</v>
      </c>
      <c r="C331" s="897" t="s">
        <v>1141</v>
      </c>
      <c r="D331" s="914" t="s">
        <v>991</v>
      </c>
      <c r="E331" s="904">
        <v>7.9451664056472675E-3</v>
      </c>
      <c r="F331" s="907"/>
      <c r="G331" s="908" t="s">
        <v>500</v>
      </c>
      <c r="H331" s="413"/>
    </row>
    <row r="332" spans="2:8">
      <c r="B332" s="897" t="s">
        <v>537</v>
      </c>
      <c r="C332" s="897" t="s">
        <v>1141</v>
      </c>
      <c r="D332" s="914" t="s">
        <v>991</v>
      </c>
      <c r="E332" s="904">
        <v>2548.1731381480045</v>
      </c>
      <c r="F332" s="907"/>
      <c r="G332" s="908" t="s">
        <v>500</v>
      </c>
      <c r="H332" s="413"/>
    </row>
    <row r="333" spans="2:8">
      <c r="B333" s="897" t="s">
        <v>541</v>
      </c>
      <c r="C333" s="897" t="s">
        <v>1141</v>
      </c>
      <c r="D333" s="914" t="s">
        <v>991</v>
      </c>
      <c r="E333" s="904">
        <v>599.33255327264078</v>
      </c>
      <c r="F333" s="907"/>
      <c r="G333" s="908" t="s">
        <v>500</v>
      </c>
      <c r="H333" s="413"/>
    </row>
    <row r="334" spans="2:8">
      <c r="B334" s="897" t="s">
        <v>536</v>
      </c>
      <c r="C334" s="897" t="s">
        <v>1141</v>
      </c>
      <c r="D334" s="914" t="s">
        <v>991</v>
      </c>
      <c r="E334" s="904">
        <v>2396.8497241811756</v>
      </c>
      <c r="F334" s="907"/>
      <c r="G334" s="908" t="s">
        <v>500</v>
      </c>
      <c r="H334" s="413"/>
    </row>
    <row r="335" spans="2:8">
      <c r="B335" s="897" t="s">
        <v>539</v>
      </c>
      <c r="C335" s="897" t="s">
        <v>1141</v>
      </c>
      <c r="D335" s="914" t="s">
        <v>991</v>
      </c>
      <c r="E335" s="904">
        <v>1223.0737371751845</v>
      </c>
      <c r="F335" s="907"/>
      <c r="G335" s="908" t="s">
        <v>500</v>
      </c>
      <c r="H335" s="413"/>
    </row>
    <row r="336" spans="2:8">
      <c r="B336" s="897" t="s">
        <v>995</v>
      </c>
      <c r="C336" s="897" t="s">
        <v>1141</v>
      </c>
      <c r="D336" s="914" t="s">
        <v>991</v>
      </c>
      <c r="E336" s="904">
        <v>4398520.2777071632</v>
      </c>
      <c r="F336" s="907"/>
      <c r="G336" s="908" t="s">
        <v>500</v>
      </c>
      <c r="H336" s="413"/>
    </row>
    <row r="337" spans="2:8">
      <c r="B337" s="897" t="s">
        <v>1150</v>
      </c>
      <c r="C337" s="897" t="s">
        <v>1141</v>
      </c>
      <c r="D337" s="914" t="s">
        <v>1142</v>
      </c>
      <c r="E337" s="904">
        <v>232725.9995311005</v>
      </c>
      <c r="F337" s="907"/>
      <c r="G337" s="908" t="s">
        <v>500</v>
      </c>
      <c r="H337" s="413"/>
    </row>
    <row r="338" spans="2:8">
      <c r="B338" s="897" t="s">
        <v>1147</v>
      </c>
      <c r="C338" s="897" t="s">
        <v>1141</v>
      </c>
      <c r="D338" s="914" t="s">
        <v>1142</v>
      </c>
      <c r="E338" s="904">
        <v>238619.74844976637</v>
      </c>
      <c r="F338" s="907"/>
      <c r="G338" s="908" t="s">
        <v>500</v>
      </c>
      <c r="H338" s="413"/>
    </row>
    <row r="339" spans="2:8">
      <c r="B339" s="897" t="s">
        <v>1145</v>
      </c>
      <c r="C339" s="897" t="s">
        <v>1141</v>
      </c>
      <c r="D339" s="914" t="s">
        <v>1143</v>
      </c>
      <c r="E339" s="904">
        <v>3171812.6016543447</v>
      </c>
      <c r="F339" s="907"/>
      <c r="G339" s="908" t="s">
        <v>500</v>
      </c>
      <c r="H339" s="413"/>
    </row>
    <row r="340" spans="2:8">
      <c r="B340" s="897" t="s">
        <v>537</v>
      </c>
      <c r="C340" s="897" t="s">
        <v>1141</v>
      </c>
      <c r="D340" s="914" t="s">
        <v>1142</v>
      </c>
      <c r="E340" s="904">
        <v>653263.92920057429</v>
      </c>
      <c r="F340" s="907"/>
      <c r="G340" s="908" t="s">
        <v>500</v>
      </c>
      <c r="H340" s="413"/>
    </row>
    <row r="341" spans="2:8">
      <c r="B341" s="897" t="s">
        <v>1148</v>
      </c>
      <c r="C341" s="897" t="s">
        <v>1141</v>
      </c>
      <c r="D341" s="914" t="s">
        <v>1142</v>
      </c>
      <c r="E341" s="904">
        <v>341.02330061799591</v>
      </c>
      <c r="F341" s="907"/>
      <c r="G341" s="908" t="s">
        <v>500</v>
      </c>
      <c r="H341" s="413"/>
    </row>
    <row r="342" spans="2:8">
      <c r="B342" s="897" t="s">
        <v>989</v>
      </c>
      <c r="C342" s="897" t="s">
        <v>1141</v>
      </c>
      <c r="D342" s="914" t="s">
        <v>991</v>
      </c>
      <c r="E342" s="904">
        <v>640437.28278952301</v>
      </c>
      <c r="F342" s="907"/>
      <c r="G342" s="908" t="s">
        <v>500</v>
      </c>
      <c r="H342" s="413"/>
    </row>
    <row r="343" spans="2:8">
      <c r="B343" s="897" t="s">
        <v>993</v>
      </c>
      <c r="C343" s="897" t="s">
        <v>1141</v>
      </c>
      <c r="D343" s="914" t="s">
        <v>991</v>
      </c>
      <c r="E343" s="904">
        <v>3028144.6976083363</v>
      </c>
      <c r="F343" s="907"/>
      <c r="G343" s="908" t="s">
        <v>500</v>
      </c>
      <c r="H343" s="413"/>
    </row>
    <row r="344" spans="2:8">
      <c r="B344" s="897" t="s">
        <v>995</v>
      </c>
      <c r="C344" s="897" t="s">
        <v>1141</v>
      </c>
      <c r="D344" s="914" t="s">
        <v>1143</v>
      </c>
      <c r="E344" s="904">
        <v>9383.2789465607602</v>
      </c>
      <c r="F344" s="907"/>
      <c r="G344" s="908" t="s">
        <v>500</v>
      </c>
      <c r="H344" s="413"/>
    </row>
    <row r="345" spans="2:8">
      <c r="B345" s="897" t="s">
        <v>1002</v>
      </c>
      <c r="C345" s="897" t="s">
        <v>1141</v>
      </c>
      <c r="D345" s="914" t="s">
        <v>1142</v>
      </c>
      <c r="E345" s="904">
        <v>1023.1901846417827</v>
      </c>
      <c r="F345" s="907"/>
      <c r="G345" s="908" t="s">
        <v>500</v>
      </c>
      <c r="H345" s="413"/>
    </row>
    <row r="346" spans="2:8">
      <c r="B346" s="897" t="s">
        <v>535</v>
      </c>
      <c r="C346" s="897" t="s">
        <v>1141</v>
      </c>
      <c r="D346" s="914" t="s">
        <v>1142</v>
      </c>
      <c r="E346" s="904">
        <v>91315.21337503157</v>
      </c>
      <c r="F346" s="907"/>
      <c r="G346" s="908" t="s">
        <v>500</v>
      </c>
      <c r="H346" s="413"/>
    </row>
    <row r="347" spans="2:8">
      <c r="B347" s="897" t="s">
        <v>994</v>
      </c>
      <c r="C347" s="897" t="s">
        <v>1141</v>
      </c>
      <c r="D347" s="914" t="s">
        <v>991</v>
      </c>
      <c r="E347" s="904">
        <v>2737717.5212483555</v>
      </c>
      <c r="F347" s="907"/>
      <c r="G347" s="908" t="s">
        <v>500</v>
      </c>
      <c r="H347" s="413"/>
    </row>
    <row r="348" spans="2:8">
      <c r="B348" s="897" t="s">
        <v>544</v>
      </c>
      <c r="C348" s="897" t="s">
        <v>1141</v>
      </c>
      <c r="D348" s="914" t="s">
        <v>991</v>
      </c>
      <c r="E348" s="904">
        <v>9908228396.3027592</v>
      </c>
      <c r="F348" s="907"/>
      <c r="G348" s="908" t="s">
        <v>500</v>
      </c>
      <c r="H348" s="413"/>
    </row>
    <row r="349" spans="2:8">
      <c r="B349" s="897" t="s">
        <v>1149</v>
      </c>
      <c r="C349" s="897" t="s">
        <v>1141</v>
      </c>
      <c r="D349" s="914" t="s">
        <v>1142</v>
      </c>
      <c r="E349" s="904">
        <v>257.31757856706918</v>
      </c>
      <c r="F349" s="907"/>
      <c r="G349" s="908" t="s">
        <v>500</v>
      </c>
      <c r="H349" s="413"/>
    </row>
    <row r="350" spans="2:8">
      <c r="B350" s="897" t="s">
        <v>540</v>
      </c>
      <c r="C350" s="897" t="s">
        <v>1141</v>
      </c>
      <c r="D350" s="914" t="s">
        <v>1143</v>
      </c>
      <c r="E350" s="904">
        <v>7709266740.1321011</v>
      </c>
      <c r="F350" s="907"/>
      <c r="G350" s="908" t="s">
        <v>500</v>
      </c>
      <c r="H350" s="413"/>
    </row>
    <row r="351" spans="2:8">
      <c r="B351" s="897" t="s">
        <v>996</v>
      </c>
      <c r="C351" s="897" t="s">
        <v>1141</v>
      </c>
      <c r="D351" s="914" t="s">
        <v>991</v>
      </c>
      <c r="E351" s="904">
        <v>640483.75464905507</v>
      </c>
      <c r="F351" s="907"/>
      <c r="G351" s="908" t="s">
        <v>500</v>
      </c>
      <c r="H351" s="413"/>
    </row>
    <row r="352" spans="2:8">
      <c r="B352" s="897" t="s">
        <v>997</v>
      </c>
      <c r="C352" s="897" t="s">
        <v>1141</v>
      </c>
      <c r="D352" s="914" t="s">
        <v>991</v>
      </c>
      <c r="E352" s="904">
        <v>217472245764.24783</v>
      </c>
      <c r="F352" s="907"/>
      <c r="G352" s="908" t="s">
        <v>500</v>
      </c>
      <c r="H352" s="413"/>
    </row>
    <row r="353" spans="2:8">
      <c r="B353" s="897" t="s">
        <v>542</v>
      </c>
      <c r="C353" s="897" t="s">
        <v>1141</v>
      </c>
      <c r="D353" s="914" t="s">
        <v>991</v>
      </c>
      <c r="E353" s="904">
        <v>711485.98761932075</v>
      </c>
      <c r="F353" s="907"/>
      <c r="G353" s="908" t="s">
        <v>500</v>
      </c>
      <c r="H353" s="413"/>
    </row>
    <row r="354" spans="2:8">
      <c r="B354" s="897" t="s">
        <v>1151</v>
      </c>
      <c r="C354" s="897" t="s">
        <v>1141</v>
      </c>
      <c r="D354" s="914" t="s">
        <v>1143</v>
      </c>
      <c r="E354" s="904">
        <v>159471.68913873241</v>
      </c>
      <c r="F354" s="907"/>
      <c r="G354" s="908" t="s">
        <v>500</v>
      </c>
      <c r="H354" s="413"/>
    </row>
    <row r="355" spans="2:8">
      <c r="B355" s="897" t="s">
        <v>538</v>
      </c>
      <c r="C355" s="897" t="s">
        <v>1141</v>
      </c>
      <c r="D355" s="914" t="s">
        <v>991</v>
      </c>
      <c r="E355" s="904">
        <v>1551.0652193798151</v>
      </c>
      <c r="F355" s="907"/>
      <c r="G355" s="908" t="s">
        <v>500</v>
      </c>
      <c r="H355" s="413"/>
    </row>
    <row r="356" spans="2:8">
      <c r="B356" s="897" t="s">
        <v>535</v>
      </c>
      <c r="C356" s="897" t="s">
        <v>1141</v>
      </c>
      <c r="D356" s="914" t="s">
        <v>991</v>
      </c>
      <c r="E356" s="904">
        <v>295827987.09803927</v>
      </c>
      <c r="F356" s="907"/>
      <c r="G356" s="908" t="s">
        <v>500</v>
      </c>
      <c r="H356" s="413"/>
    </row>
    <row r="357" spans="2:8">
      <c r="B357" s="897" t="s">
        <v>995</v>
      </c>
      <c r="C357" s="897" t="s">
        <v>1141</v>
      </c>
      <c r="D357" s="914" t="s">
        <v>1142</v>
      </c>
      <c r="E357" s="904">
        <v>32619590.003336955</v>
      </c>
      <c r="F357" s="907"/>
      <c r="G357" s="908" t="s">
        <v>500</v>
      </c>
      <c r="H357" s="413"/>
    </row>
    <row r="358" spans="2:8">
      <c r="B358" s="897" t="s">
        <v>1146</v>
      </c>
      <c r="C358" s="897" t="s">
        <v>1141</v>
      </c>
      <c r="D358" s="914" t="s">
        <v>1142</v>
      </c>
      <c r="E358" s="904">
        <v>208697.12244217269</v>
      </c>
      <c r="F358" s="907"/>
      <c r="G358" s="908" t="s">
        <v>500</v>
      </c>
      <c r="H358" s="413"/>
    </row>
    <row r="359" spans="2:8">
      <c r="B359" s="897" t="s">
        <v>538</v>
      </c>
      <c r="C359" s="897" t="s">
        <v>1141</v>
      </c>
      <c r="D359" s="914" t="s">
        <v>1142</v>
      </c>
      <c r="E359" s="904">
        <v>63768.998158498667</v>
      </c>
      <c r="F359" s="907"/>
      <c r="G359" s="908" t="s">
        <v>500</v>
      </c>
      <c r="H359" s="413"/>
    </row>
    <row r="360" spans="2:8">
      <c r="B360" s="897" t="s">
        <v>542</v>
      </c>
      <c r="C360" s="897" t="s">
        <v>1141</v>
      </c>
      <c r="D360" s="914" t="s">
        <v>1142</v>
      </c>
      <c r="E360" s="904">
        <v>29249.680395052608</v>
      </c>
      <c r="F360" s="907"/>
      <c r="G360" s="908" t="s">
        <v>500</v>
      </c>
      <c r="H360" s="413"/>
    </row>
    <row r="361" spans="2:8">
      <c r="B361" s="897" t="s">
        <v>1003</v>
      </c>
      <c r="C361" s="897" t="s">
        <v>1141</v>
      </c>
      <c r="D361" s="914" t="s">
        <v>991</v>
      </c>
      <c r="E361" s="904">
        <v>30195.075818821279</v>
      </c>
      <c r="F361" s="907"/>
      <c r="G361" s="908" t="s">
        <v>500</v>
      </c>
      <c r="H361" s="413"/>
    </row>
    <row r="362" spans="2:8">
      <c r="B362" s="897" t="s">
        <v>1003</v>
      </c>
      <c r="C362" s="897" t="s">
        <v>1141</v>
      </c>
      <c r="D362" s="914" t="s">
        <v>1142</v>
      </c>
      <c r="E362" s="904">
        <v>163109.44765282064</v>
      </c>
      <c r="F362" s="907"/>
      <c r="G362" s="908" t="s">
        <v>500</v>
      </c>
      <c r="H362" s="413"/>
    </row>
    <row r="363" spans="2:8">
      <c r="B363" s="897" t="s">
        <v>539</v>
      </c>
      <c r="C363" s="897" t="s">
        <v>1141</v>
      </c>
      <c r="D363" s="914" t="s">
        <v>1142</v>
      </c>
      <c r="E363" s="904">
        <v>364870.39902421267</v>
      </c>
      <c r="F363" s="907"/>
      <c r="G363" s="908" t="s">
        <v>500</v>
      </c>
      <c r="H363" s="413"/>
    </row>
    <row r="364" spans="2:8">
      <c r="B364" s="897" t="s">
        <v>542</v>
      </c>
      <c r="C364" s="897" t="s">
        <v>1141</v>
      </c>
      <c r="D364" s="914" t="s">
        <v>1143</v>
      </c>
      <c r="E364" s="904">
        <v>1030839.0955376623</v>
      </c>
      <c r="F364" s="907"/>
      <c r="G364" s="908" t="s">
        <v>500</v>
      </c>
      <c r="H364" s="413"/>
    </row>
    <row r="365" spans="2:8">
      <c r="B365" s="897" t="s">
        <v>545</v>
      </c>
      <c r="C365" s="897" t="s">
        <v>1141</v>
      </c>
      <c r="D365" s="914" t="s">
        <v>1142</v>
      </c>
      <c r="E365" s="904">
        <v>58823.356857290804</v>
      </c>
      <c r="F365" s="907"/>
      <c r="G365" s="908" t="s">
        <v>500</v>
      </c>
      <c r="H365" s="413"/>
    </row>
    <row r="366" spans="2:8">
      <c r="B366" s="897" t="s">
        <v>1151</v>
      </c>
      <c r="C366" s="897" t="s">
        <v>1141</v>
      </c>
      <c r="D366" s="914" t="s">
        <v>1142</v>
      </c>
      <c r="E366" s="904">
        <v>15625.877123646071</v>
      </c>
      <c r="F366" s="907"/>
      <c r="G366" s="908" t="s">
        <v>500</v>
      </c>
      <c r="H366" s="413"/>
    </row>
    <row r="367" spans="2:8">
      <c r="B367" s="897" t="s">
        <v>539</v>
      </c>
      <c r="C367" s="897" t="s">
        <v>1141</v>
      </c>
      <c r="D367" s="914" t="s">
        <v>1143</v>
      </c>
      <c r="E367" s="904">
        <v>942733.18993615417</v>
      </c>
      <c r="F367" s="907"/>
      <c r="G367" s="908" t="s">
        <v>500</v>
      </c>
      <c r="H367" s="413"/>
    </row>
    <row r="368" spans="2:8">
      <c r="B368" s="897" t="s">
        <v>537</v>
      </c>
      <c r="C368" s="897" t="s">
        <v>1141</v>
      </c>
      <c r="D368" s="914" t="s">
        <v>1143</v>
      </c>
      <c r="E368" s="904">
        <v>112775.55916993238</v>
      </c>
      <c r="F368" s="907"/>
      <c r="G368" s="908" t="s">
        <v>500</v>
      </c>
      <c r="H368" s="413"/>
    </row>
    <row r="369" spans="2:8">
      <c r="B369" s="897" t="s">
        <v>541</v>
      </c>
      <c r="C369" s="897" t="s">
        <v>1141</v>
      </c>
      <c r="D369" s="914" t="s">
        <v>1142</v>
      </c>
      <c r="E369" s="904">
        <v>37754.446334818029</v>
      </c>
      <c r="F369" s="907"/>
      <c r="G369" s="908" t="s">
        <v>500</v>
      </c>
      <c r="H369" s="413"/>
    </row>
    <row r="370" spans="2:8">
      <c r="B370" s="897" t="s">
        <v>1144</v>
      </c>
      <c r="C370" s="897" t="s">
        <v>1141</v>
      </c>
      <c r="D370" s="914" t="s">
        <v>991</v>
      </c>
      <c r="E370" s="904">
        <v>2303034461.1250038</v>
      </c>
      <c r="F370" s="907"/>
      <c r="G370" s="908" t="s">
        <v>500</v>
      </c>
      <c r="H370" s="413"/>
    </row>
    <row r="371" spans="2:8">
      <c r="B371" s="897" t="s">
        <v>993</v>
      </c>
      <c r="C371" s="897" t="s">
        <v>1141</v>
      </c>
      <c r="D371" s="914" t="s">
        <v>1142</v>
      </c>
      <c r="E371" s="904">
        <v>3037067419.1159654</v>
      </c>
      <c r="F371" s="907"/>
      <c r="G371" s="908" t="s">
        <v>500</v>
      </c>
      <c r="H371" s="413"/>
    </row>
    <row r="372" spans="2:8">
      <c r="B372" s="897" t="s">
        <v>992</v>
      </c>
      <c r="C372" s="897" t="s">
        <v>1141</v>
      </c>
      <c r="D372" s="914" t="s">
        <v>991</v>
      </c>
      <c r="E372" s="904">
        <v>426958.18852635089</v>
      </c>
      <c r="F372" s="907"/>
      <c r="G372" s="908" t="s">
        <v>500</v>
      </c>
      <c r="H372" s="413"/>
    </row>
    <row r="373" spans="2:8">
      <c r="B373" s="897" t="s">
        <v>540</v>
      </c>
      <c r="C373" s="897" t="s">
        <v>1141</v>
      </c>
      <c r="D373" s="914" t="s">
        <v>991</v>
      </c>
      <c r="E373" s="904">
        <v>1042130840.0181141</v>
      </c>
      <c r="F373" s="907"/>
      <c r="G373" s="908" t="s">
        <v>500</v>
      </c>
      <c r="H373" s="413"/>
    </row>
    <row r="374" spans="2:8">
      <c r="B374" s="897" t="s">
        <v>1145</v>
      </c>
      <c r="C374" s="897" t="s">
        <v>1141</v>
      </c>
      <c r="D374" s="914" t="s">
        <v>1142</v>
      </c>
      <c r="E374" s="904">
        <v>61969.034844385918</v>
      </c>
      <c r="F374" s="907"/>
      <c r="G374" s="908" t="s">
        <v>500</v>
      </c>
      <c r="H374" s="413"/>
    </row>
    <row r="375" spans="2:8">
      <c r="B375" s="897" t="s">
        <v>994</v>
      </c>
      <c r="C375" s="897" t="s">
        <v>1141</v>
      </c>
      <c r="D375" s="914" t="s">
        <v>1143</v>
      </c>
      <c r="E375" s="904">
        <v>9383.2789465607602</v>
      </c>
      <c r="F375" s="907"/>
      <c r="G375" s="908" t="s">
        <v>500</v>
      </c>
      <c r="H375" s="413"/>
    </row>
    <row r="376" spans="2:8">
      <c r="B376" s="897" t="s">
        <v>536</v>
      </c>
      <c r="C376" s="897" t="s">
        <v>1141</v>
      </c>
      <c r="D376" s="914" t="s">
        <v>1142</v>
      </c>
      <c r="E376" s="904">
        <v>1294295.7067606014</v>
      </c>
      <c r="F376" s="907"/>
      <c r="G376" s="908" t="s">
        <v>500</v>
      </c>
      <c r="H376" s="413"/>
    </row>
    <row r="377" spans="2:8">
      <c r="B377" s="897" t="s">
        <v>994</v>
      </c>
      <c r="C377" s="897" t="s">
        <v>1141</v>
      </c>
      <c r="D377" s="914" t="s">
        <v>1142</v>
      </c>
      <c r="E377" s="904">
        <v>16586736.276473813</v>
      </c>
      <c r="F377" s="907"/>
      <c r="G377" s="908" t="s">
        <v>501</v>
      </c>
      <c r="H377" s="413"/>
    </row>
    <row r="378" spans="2:8">
      <c r="B378" s="897" t="s">
        <v>540</v>
      </c>
      <c r="C378" s="897" t="s">
        <v>1141</v>
      </c>
      <c r="D378" s="914" t="s">
        <v>1142</v>
      </c>
      <c r="E378" s="904">
        <v>37631025286.914253</v>
      </c>
      <c r="F378" s="907"/>
      <c r="G378" s="908" t="s">
        <v>501</v>
      </c>
      <c r="H378" s="413"/>
    </row>
    <row r="379" spans="2:8">
      <c r="B379" s="897" t="s">
        <v>535</v>
      </c>
      <c r="C379" s="897" t="s">
        <v>1141</v>
      </c>
      <c r="D379" s="914" t="s">
        <v>1143</v>
      </c>
      <c r="E379" s="904">
        <v>25848942.846175451</v>
      </c>
      <c r="F379" s="907"/>
      <c r="G379" s="908" t="s">
        <v>501</v>
      </c>
      <c r="H379" s="413"/>
    </row>
    <row r="380" spans="2:8">
      <c r="B380" s="897" t="s">
        <v>538</v>
      </c>
      <c r="C380" s="897" t="s">
        <v>1141</v>
      </c>
      <c r="D380" s="914" t="s">
        <v>1143</v>
      </c>
      <c r="E380" s="904">
        <v>310497.81196607178</v>
      </c>
      <c r="F380" s="907"/>
      <c r="G380" s="908" t="s">
        <v>501</v>
      </c>
      <c r="H380" s="413"/>
    </row>
    <row r="381" spans="2:8">
      <c r="B381" s="897" t="s">
        <v>1002</v>
      </c>
      <c r="C381" s="897" t="s">
        <v>1141</v>
      </c>
      <c r="D381" s="914" t="s">
        <v>991</v>
      </c>
      <c r="E381" s="904">
        <v>0.40086330455154323</v>
      </c>
      <c r="F381" s="907"/>
      <c r="G381" s="908" t="s">
        <v>501</v>
      </c>
      <c r="H381" s="413"/>
    </row>
    <row r="382" spans="2:8">
      <c r="B382" s="897" t="s">
        <v>537</v>
      </c>
      <c r="C382" s="897" t="s">
        <v>1141</v>
      </c>
      <c r="D382" s="914" t="s">
        <v>991</v>
      </c>
      <c r="E382" s="904">
        <v>9512.069359746838</v>
      </c>
      <c r="F382" s="907"/>
      <c r="G382" s="908" t="s">
        <v>501</v>
      </c>
      <c r="H382" s="413"/>
    </row>
    <row r="383" spans="2:8">
      <c r="B383" s="897" t="s">
        <v>541</v>
      </c>
      <c r="C383" s="897" t="s">
        <v>1141</v>
      </c>
      <c r="D383" s="914" t="s">
        <v>991</v>
      </c>
      <c r="E383" s="904">
        <v>35906.434727745058</v>
      </c>
      <c r="F383" s="907"/>
      <c r="G383" s="908" t="s">
        <v>501</v>
      </c>
      <c r="H383" s="413"/>
    </row>
    <row r="384" spans="2:8">
      <c r="B384" s="897" t="s">
        <v>536</v>
      </c>
      <c r="C384" s="897" t="s">
        <v>1141</v>
      </c>
      <c r="D384" s="914" t="s">
        <v>991</v>
      </c>
      <c r="E384" s="904">
        <v>3472.3957866362275</v>
      </c>
      <c r="F384" s="907"/>
      <c r="G384" s="908" t="s">
        <v>501</v>
      </c>
      <c r="H384" s="413"/>
    </row>
    <row r="385" spans="2:8">
      <c r="B385" s="897" t="s">
        <v>539</v>
      </c>
      <c r="C385" s="897" t="s">
        <v>1141</v>
      </c>
      <c r="D385" s="914" t="s">
        <v>991</v>
      </c>
      <c r="E385" s="904">
        <v>9750.0872559500422</v>
      </c>
      <c r="F385" s="907"/>
      <c r="G385" s="908" t="s">
        <v>501</v>
      </c>
      <c r="H385" s="413"/>
    </row>
    <row r="386" spans="2:8">
      <c r="B386" s="897" t="s">
        <v>995</v>
      </c>
      <c r="C386" s="897" t="s">
        <v>1141</v>
      </c>
      <c r="D386" s="914" t="s">
        <v>991</v>
      </c>
      <c r="E386" s="904">
        <v>82471619.441742197</v>
      </c>
      <c r="F386" s="907"/>
      <c r="G386" s="908" t="s">
        <v>501</v>
      </c>
      <c r="H386" s="413"/>
    </row>
    <row r="387" spans="2:8">
      <c r="B387" s="897" t="s">
        <v>1150</v>
      </c>
      <c r="C387" s="897" t="s">
        <v>1141</v>
      </c>
      <c r="D387" s="914" t="s">
        <v>1142</v>
      </c>
      <c r="E387" s="904">
        <v>151534.97795825533</v>
      </c>
      <c r="F387" s="907"/>
      <c r="G387" s="908" t="s">
        <v>501</v>
      </c>
      <c r="H387" s="413"/>
    </row>
    <row r="388" spans="2:8">
      <c r="B388" s="897" t="s">
        <v>1147</v>
      </c>
      <c r="C388" s="897" t="s">
        <v>1141</v>
      </c>
      <c r="D388" s="914" t="s">
        <v>1142</v>
      </c>
      <c r="E388" s="904">
        <v>171902.28844106337</v>
      </c>
      <c r="F388" s="907"/>
      <c r="G388" s="908" t="s">
        <v>501</v>
      </c>
      <c r="H388" s="413"/>
    </row>
    <row r="389" spans="2:8">
      <c r="B389" s="897" t="s">
        <v>1145</v>
      </c>
      <c r="C389" s="897" t="s">
        <v>1141</v>
      </c>
      <c r="D389" s="914" t="s">
        <v>1143</v>
      </c>
      <c r="E389" s="904">
        <v>13972401.538473243</v>
      </c>
      <c r="F389" s="907"/>
      <c r="G389" s="908" t="s">
        <v>501</v>
      </c>
      <c r="H389" s="413"/>
    </row>
    <row r="390" spans="2:8">
      <c r="B390" s="897" t="s">
        <v>537</v>
      </c>
      <c r="C390" s="897" t="s">
        <v>1141</v>
      </c>
      <c r="D390" s="914" t="s">
        <v>1142</v>
      </c>
      <c r="E390" s="904">
        <v>4288696.9614305655</v>
      </c>
      <c r="F390" s="907"/>
      <c r="G390" s="908" t="s">
        <v>501</v>
      </c>
      <c r="H390" s="413"/>
    </row>
    <row r="391" spans="2:8">
      <c r="B391" s="897" t="s">
        <v>1148</v>
      </c>
      <c r="C391" s="897" t="s">
        <v>1141</v>
      </c>
      <c r="D391" s="914" t="s">
        <v>1142</v>
      </c>
      <c r="E391" s="904">
        <v>21918.707738530931</v>
      </c>
      <c r="F391" s="907"/>
      <c r="G391" s="908" t="s">
        <v>501</v>
      </c>
      <c r="H391" s="413"/>
    </row>
    <row r="392" spans="2:8">
      <c r="B392" s="897" t="s">
        <v>989</v>
      </c>
      <c r="C392" s="897" t="s">
        <v>1141</v>
      </c>
      <c r="D392" s="914" t="s">
        <v>991</v>
      </c>
      <c r="E392" s="904">
        <v>456288.15021554322</v>
      </c>
      <c r="F392" s="907"/>
      <c r="G392" s="908" t="s">
        <v>501</v>
      </c>
      <c r="H392" s="413"/>
    </row>
    <row r="393" spans="2:8">
      <c r="B393" s="897" t="s">
        <v>993</v>
      </c>
      <c r="C393" s="897" t="s">
        <v>1141</v>
      </c>
      <c r="D393" s="914" t="s">
        <v>991</v>
      </c>
      <c r="E393" s="904">
        <v>1309716.3360944281</v>
      </c>
      <c r="F393" s="907"/>
      <c r="G393" s="908" t="s">
        <v>501</v>
      </c>
      <c r="H393" s="413"/>
    </row>
    <row r="394" spans="2:8">
      <c r="B394" s="897" t="s">
        <v>995</v>
      </c>
      <c r="C394" s="897" t="s">
        <v>1141</v>
      </c>
      <c r="D394" s="914" t="s">
        <v>1143</v>
      </c>
      <c r="E394" s="904">
        <v>41335.021217983362</v>
      </c>
      <c r="F394" s="907"/>
      <c r="G394" s="908" t="s">
        <v>501</v>
      </c>
      <c r="H394" s="413"/>
    </row>
    <row r="395" spans="2:8">
      <c r="B395" s="897" t="s">
        <v>1002</v>
      </c>
      <c r="C395" s="897" t="s">
        <v>1141</v>
      </c>
      <c r="D395" s="914" t="s">
        <v>1142</v>
      </c>
      <c r="E395" s="904">
        <v>65756.284657174023</v>
      </c>
      <c r="F395" s="907"/>
      <c r="G395" s="908" t="s">
        <v>501</v>
      </c>
      <c r="H395" s="413"/>
    </row>
    <row r="396" spans="2:8">
      <c r="B396" s="897" t="s">
        <v>535</v>
      </c>
      <c r="C396" s="897" t="s">
        <v>1141</v>
      </c>
      <c r="D396" s="914" t="s">
        <v>1142</v>
      </c>
      <c r="E396" s="904">
        <v>885680.7864866358</v>
      </c>
      <c r="F396" s="907"/>
      <c r="G396" s="908" t="s">
        <v>501</v>
      </c>
      <c r="H396" s="413"/>
    </row>
    <row r="397" spans="2:8">
      <c r="B397" s="897" t="s">
        <v>994</v>
      </c>
      <c r="C397" s="897" t="s">
        <v>1141</v>
      </c>
      <c r="D397" s="914" t="s">
        <v>991</v>
      </c>
      <c r="E397" s="904">
        <v>1220983.8415329796</v>
      </c>
      <c r="F397" s="907"/>
      <c r="G397" s="908" t="s">
        <v>501</v>
      </c>
      <c r="H397" s="413"/>
    </row>
    <row r="398" spans="2:8">
      <c r="B398" s="897" t="s">
        <v>544</v>
      </c>
      <c r="C398" s="897" t="s">
        <v>1141</v>
      </c>
      <c r="D398" s="914" t="s">
        <v>991</v>
      </c>
      <c r="E398" s="904">
        <v>618951885561.81262</v>
      </c>
      <c r="F398" s="907"/>
      <c r="G398" s="908" t="s">
        <v>501</v>
      </c>
      <c r="H398" s="413"/>
    </row>
    <row r="399" spans="2:8">
      <c r="B399" s="897" t="s">
        <v>1149</v>
      </c>
      <c r="C399" s="897" t="s">
        <v>1141</v>
      </c>
      <c r="D399" s="914" t="s">
        <v>1142</v>
      </c>
      <c r="E399" s="904">
        <v>16538.661289892454</v>
      </c>
      <c r="F399" s="907"/>
      <c r="G399" s="908" t="s">
        <v>501</v>
      </c>
      <c r="H399" s="413"/>
    </row>
    <row r="400" spans="2:8">
      <c r="B400" s="897" t="s">
        <v>540</v>
      </c>
      <c r="C400" s="897" t="s">
        <v>1141</v>
      </c>
      <c r="D400" s="914" t="s">
        <v>1143</v>
      </c>
      <c r="E400" s="904">
        <v>33960698183.789242</v>
      </c>
      <c r="F400" s="907"/>
      <c r="G400" s="908" t="s">
        <v>501</v>
      </c>
      <c r="H400" s="413"/>
    </row>
    <row r="401" spans="2:8">
      <c r="B401" s="897" t="s">
        <v>996</v>
      </c>
      <c r="C401" s="897" t="s">
        <v>1141</v>
      </c>
      <c r="D401" s="914" t="s">
        <v>991</v>
      </c>
      <c r="E401" s="904">
        <v>456314.20226327755</v>
      </c>
      <c r="F401" s="907"/>
      <c r="G401" s="908" t="s">
        <v>501</v>
      </c>
      <c r="H401" s="413"/>
    </row>
    <row r="402" spans="2:8">
      <c r="B402" s="897" t="s">
        <v>997</v>
      </c>
      <c r="C402" s="897" t="s">
        <v>1141</v>
      </c>
      <c r="D402" s="914" t="s">
        <v>991</v>
      </c>
      <c r="E402" s="904">
        <v>94849673425.563568</v>
      </c>
      <c r="F402" s="907"/>
      <c r="G402" s="908" t="s">
        <v>501</v>
      </c>
      <c r="H402" s="413"/>
    </row>
    <row r="403" spans="2:8">
      <c r="B403" s="897" t="s">
        <v>542</v>
      </c>
      <c r="C403" s="897" t="s">
        <v>1141</v>
      </c>
      <c r="D403" s="914" t="s">
        <v>991</v>
      </c>
      <c r="E403" s="904">
        <v>7184595.7374097947</v>
      </c>
      <c r="F403" s="907"/>
      <c r="G403" s="908" t="s">
        <v>501</v>
      </c>
      <c r="H403" s="413"/>
    </row>
    <row r="404" spans="2:8">
      <c r="B404" s="897" t="s">
        <v>1151</v>
      </c>
      <c r="C404" s="897" t="s">
        <v>1141</v>
      </c>
      <c r="D404" s="914" t="s">
        <v>1143</v>
      </c>
      <c r="E404" s="904">
        <v>702501.29957323824</v>
      </c>
      <c r="F404" s="907"/>
      <c r="G404" s="908" t="s">
        <v>501</v>
      </c>
      <c r="H404" s="413"/>
    </row>
    <row r="405" spans="2:8">
      <c r="B405" s="897" t="s">
        <v>538</v>
      </c>
      <c r="C405" s="897" t="s">
        <v>1141</v>
      </c>
      <c r="D405" s="914" t="s">
        <v>991</v>
      </c>
      <c r="E405" s="904">
        <v>5364.5263440815488</v>
      </c>
      <c r="F405" s="907"/>
      <c r="G405" s="908" t="s">
        <v>501</v>
      </c>
      <c r="H405" s="413"/>
    </row>
    <row r="406" spans="2:8">
      <c r="B406" s="897" t="s">
        <v>535</v>
      </c>
      <c r="C406" s="897" t="s">
        <v>1141</v>
      </c>
      <c r="D406" s="914" t="s">
        <v>991</v>
      </c>
      <c r="E406" s="904">
        <v>307529376.96048737</v>
      </c>
      <c r="F406" s="907"/>
      <c r="G406" s="908" t="s">
        <v>501</v>
      </c>
      <c r="H406" s="413"/>
    </row>
    <row r="407" spans="2:8">
      <c r="B407" s="897" t="s">
        <v>995</v>
      </c>
      <c r="C407" s="897" t="s">
        <v>1141</v>
      </c>
      <c r="D407" s="914" t="s">
        <v>1142</v>
      </c>
      <c r="E407" s="904">
        <v>20237774.611723296</v>
      </c>
      <c r="F407" s="907"/>
      <c r="G407" s="908" t="s">
        <v>501</v>
      </c>
      <c r="H407" s="413"/>
    </row>
    <row r="408" spans="2:8">
      <c r="B408" s="897" t="s">
        <v>1146</v>
      </c>
      <c r="C408" s="897" t="s">
        <v>1141</v>
      </c>
      <c r="D408" s="914" t="s">
        <v>1142</v>
      </c>
      <c r="E408" s="904">
        <v>132913.17236297668</v>
      </c>
      <c r="F408" s="907"/>
      <c r="G408" s="908" t="s">
        <v>501</v>
      </c>
      <c r="H408" s="413"/>
    </row>
    <row r="409" spans="2:8">
      <c r="B409" s="897" t="s">
        <v>538</v>
      </c>
      <c r="C409" s="897" t="s">
        <v>1141</v>
      </c>
      <c r="D409" s="914" t="s">
        <v>1142</v>
      </c>
      <c r="E409" s="904">
        <v>889609.26484624669</v>
      </c>
      <c r="F409" s="907"/>
      <c r="G409" s="908" t="s">
        <v>501</v>
      </c>
      <c r="H409" s="413"/>
    </row>
    <row r="410" spans="2:8">
      <c r="B410" s="897" t="s">
        <v>542</v>
      </c>
      <c r="C410" s="897" t="s">
        <v>1141</v>
      </c>
      <c r="D410" s="914" t="s">
        <v>1142</v>
      </c>
      <c r="E410" s="904">
        <v>27504.421562906438</v>
      </c>
      <c r="F410" s="907"/>
      <c r="G410" s="908" t="s">
        <v>501</v>
      </c>
      <c r="H410" s="413"/>
    </row>
    <row r="411" spans="2:8">
      <c r="B411" s="897" t="s">
        <v>1003</v>
      </c>
      <c r="C411" s="897" t="s">
        <v>1141</v>
      </c>
      <c r="D411" s="914" t="s">
        <v>991</v>
      </c>
      <c r="E411" s="904">
        <v>21731.986376940047</v>
      </c>
      <c r="F411" s="907"/>
      <c r="G411" s="908" t="s">
        <v>501</v>
      </c>
      <c r="H411" s="413"/>
    </row>
    <row r="412" spans="2:8">
      <c r="B412" s="897" t="s">
        <v>1003</v>
      </c>
      <c r="C412" s="897" t="s">
        <v>1141</v>
      </c>
      <c r="D412" s="914" t="s">
        <v>1142</v>
      </c>
      <c r="E412" s="904">
        <v>109802.07813534177</v>
      </c>
      <c r="F412" s="907"/>
      <c r="G412" s="908" t="s">
        <v>501</v>
      </c>
      <c r="H412" s="413"/>
    </row>
    <row r="413" spans="2:8">
      <c r="B413" s="897" t="s">
        <v>539</v>
      </c>
      <c r="C413" s="897" t="s">
        <v>1141</v>
      </c>
      <c r="D413" s="914" t="s">
        <v>1142</v>
      </c>
      <c r="E413" s="904">
        <v>7987855.5037271827</v>
      </c>
      <c r="F413" s="907"/>
      <c r="G413" s="908" t="s">
        <v>501</v>
      </c>
      <c r="H413" s="413"/>
    </row>
    <row r="414" spans="2:8">
      <c r="B414" s="897" t="s">
        <v>542</v>
      </c>
      <c r="C414" s="897" t="s">
        <v>1141</v>
      </c>
      <c r="D414" s="914" t="s">
        <v>1143</v>
      </c>
      <c r="E414" s="904">
        <v>4541030.5000038035</v>
      </c>
      <c r="F414" s="907"/>
      <c r="G414" s="908" t="s">
        <v>501</v>
      </c>
      <c r="H414" s="413"/>
    </row>
    <row r="415" spans="2:8">
      <c r="B415" s="897" t="s">
        <v>545</v>
      </c>
      <c r="C415" s="897" t="s">
        <v>1141</v>
      </c>
      <c r="D415" s="914" t="s">
        <v>1142</v>
      </c>
      <c r="E415" s="904">
        <v>628840.39004106354</v>
      </c>
      <c r="F415" s="907"/>
      <c r="G415" s="908" t="s">
        <v>501</v>
      </c>
      <c r="H415" s="413"/>
    </row>
    <row r="416" spans="2:8">
      <c r="B416" s="897" t="s">
        <v>1151</v>
      </c>
      <c r="C416" s="897" t="s">
        <v>1141</v>
      </c>
      <c r="D416" s="914" t="s">
        <v>1142</v>
      </c>
      <c r="E416" s="904">
        <v>803365.44683261018</v>
      </c>
      <c r="F416" s="907"/>
      <c r="G416" s="908" t="s">
        <v>501</v>
      </c>
      <c r="H416" s="413"/>
    </row>
    <row r="417" spans="2:8">
      <c r="B417" s="897" t="s">
        <v>539</v>
      </c>
      <c r="C417" s="897" t="s">
        <v>1141</v>
      </c>
      <c r="D417" s="914" t="s">
        <v>1143</v>
      </c>
      <c r="E417" s="904">
        <v>4152908.2350462247</v>
      </c>
      <c r="F417" s="907"/>
      <c r="G417" s="908" t="s">
        <v>501</v>
      </c>
      <c r="H417" s="413"/>
    </row>
    <row r="418" spans="2:8">
      <c r="B418" s="897" t="s">
        <v>537</v>
      </c>
      <c r="C418" s="897" t="s">
        <v>1141</v>
      </c>
      <c r="D418" s="914" t="s">
        <v>1143</v>
      </c>
      <c r="E418" s="904">
        <v>496796.49914571585</v>
      </c>
      <c r="F418" s="907"/>
      <c r="G418" s="908" t="s">
        <v>501</v>
      </c>
      <c r="H418" s="413"/>
    </row>
    <row r="419" spans="2:8">
      <c r="B419" s="897" t="s">
        <v>541</v>
      </c>
      <c r="C419" s="897" t="s">
        <v>1141</v>
      </c>
      <c r="D419" s="914" t="s">
        <v>1142</v>
      </c>
      <c r="E419" s="904">
        <v>2391659.6267516352</v>
      </c>
      <c r="F419" s="907"/>
      <c r="G419" s="908" t="s">
        <v>501</v>
      </c>
      <c r="H419" s="413"/>
    </row>
    <row r="420" spans="2:8">
      <c r="B420" s="897" t="s">
        <v>1144</v>
      </c>
      <c r="C420" s="897" t="s">
        <v>1141</v>
      </c>
      <c r="D420" s="914" t="s">
        <v>991</v>
      </c>
      <c r="E420" s="904">
        <v>2620736719.875473</v>
      </c>
      <c r="F420" s="907"/>
      <c r="G420" s="908" t="s">
        <v>501</v>
      </c>
      <c r="H420" s="413"/>
    </row>
    <row r="421" spans="2:8">
      <c r="B421" s="897" t="s">
        <v>993</v>
      </c>
      <c r="C421" s="897" t="s">
        <v>1141</v>
      </c>
      <c r="D421" s="914" t="s">
        <v>1142</v>
      </c>
      <c r="E421" s="904">
        <v>1862478597.3794956</v>
      </c>
      <c r="F421" s="907"/>
      <c r="G421" s="908" t="s">
        <v>501</v>
      </c>
      <c r="H421" s="413"/>
    </row>
    <row r="422" spans="2:8">
      <c r="B422" s="897" t="s">
        <v>992</v>
      </c>
      <c r="C422" s="897" t="s">
        <v>1141</v>
      </c>
      <c r="D422" s="914" t="s">
        <v>991</v>
      </c>
      <c r="E422" s="904">
        <v>304192.10014369851</v>
      </c>
      <c r="F422" s="907"/>
      <c r="G422" s="908" t="s">
        <v>501</v>
      </c>
      <c r="H422" s="413"/>
    </row>
    <row r="423" spans="2:8">
      <c r="B423" s="897" t="s">
        <v>540</v>
      </c>
      <c r="C423" s="897" t="s">
        <v>1141</v>
      </c>
      <c r="D423" s="914" t="s">
        <v>991</v>
      </c>
      <c r="E423" s="904">
        <v>903205191.71477914</v>
      </c>
      <c r="F423" s="907"/>
      <c r="G423" s="908" t="s">
        <v>501</v>
      </c>
      <c r="H423" s="413"/>
    </row>
    <row r="424" spans="2:8">
      <c r="B424" s="897" t="s">
        <v>1145</v>
      </c>
      <c r="C424" s="897" t="s">
        <v>1141</v>
      </c>
      <c r="D424" s="914" t="s">
        <v>1142</v>
      </c>
      <c r="E424" s="904">
        <v>3985166.8791445075</v>
      </c>
      <c r="F424" s="907"/>
      <c r="G424" s="908" t="s">
        <v>501</v>
      </c>
      <c r="H424" s="413"/>
    </row>
    <row r="425" spans="2:8">
      <c r="B425" s="897" t="s">
        <v>994</v>
      </c>
      <c r="C425" s="897" t="s">
        <v>1141</v>
      </c>
      <c r="D425" s="914" t="s">
        <v>1143</v>
      </c>
      <c r="E425" s="904">
        <v>41335.021217983362</v>
      </c>
      <c r="F425" s="907"/>
      <c r="G425" s="908" t="s">
        <v>501</v>
      </c>
      <c r="H425" s="413"/>
    </row>
    <row r="426" spans="2:8">
      <c r="B426" s="897" t="s">
        <v>536</v>
      </c>
      <c r="C426" s="897" t="s">
        <v>1141</v>
      </c>
      <c r="D426" s="914" t="s">
        <v>1142</v>
      </c>
      <c r="E426" s="904">
        <v>749660.72937972739</v>
      </c>
      <c r="F426" s="907"/>
      <c r="G426" s="908" t="s">
        <v>501</v>
      </c>
      <c r="H426" s="413"/>
    </row>
    <row r="427" spans="2:8">
      <c r="B427" s="897" t="s">
        <v>994</v>
      </c>
      <c r="C427" s="897" t="s">
        <v>1141</v>
      </c>
      <c r="D427" s="914" t="s">
        <v>1142</v>
      </c>
      <c r="E427" s="904">
        <v>17174015.591069277</v>
      </c>
      <c r="F427" s="907"/>
      <c r="G427" s="908" t="s">
        <v>1156</v>
      </c>
      <c r="H427" s="413"/>
    </row>
    <row r="428" spans="2:8">
      <c r="B428" s="897" t="s">
        <v>540</v>
      </c>
      <c r="C428" s="897" t="s">
        <v>1141</v>
      </c>
      <c r="D428" s="914" t="s">
        <v>1142</v>
      </c>
      <c r="E428" s="904">
        <v>15850001457.441177</v>
      </c>
      <c r="F428" s="907"/>
      <c r="G428" s="908" t="s">
        <v>1156</v>
      </c>
      <c r="H428" s="413"/>
    </row>
    <row r="429" spans="2:8">
      <c r="B429" s="897" t="s">
        <v>535</v>
      </c>
      <c r="C429" s="897" t="s">
        <v>1141</v>
      </c>
      <c r="D429" s="914" t="s">
        <v>1143</v>
      </c>
      <c r="E429" s="904">
        <v>8904338.3365495652</v>
      </c>
      <c r="F429" s="907"/>
      <c r="G429" s="908" t="s">
        <v>1156</v>
      </c>
      <c r="H429" s="413"/>
    </row>
    <row r="430" spans="2:8">
      <c r="B430" s="897" t="s">
        <v>538</v>
      </c>
      <c r="C430" s="897" t="s">
        <v>1141</v>
      </c>
      <c r="D430" s="914" t="s">
        <v>1143</v>
      </c>
      <c r="E430" s="904">
        <v>106959.01905765269</v>
      </c>
      <c r="F430" s="907"/>
      <c r="G430" s="908" t="s">
        <v>1156</v>
      </c>
      <c r="H430" s="413"/>
    </row>
    <row r="431" spans="2:8">
      <c r="B431" s="897" t="s">
        <v>1002</v>
      </c>
      <c r="C431" s="897" t="s">
        <v>1141</v>
      </c>
      <c r="D431" s="914" t="s">
        <v>991</v>
      </c>
      <c r="E431" s="904">
        <v>7.1704223985920822E-3</v>
      </c>
      <c r="F431" s="907"/>
      <c r="G431" s="908" t="s">
        <v>1156</v>
      </c>
      <c r="H431" s="413"/>
    </row>
    <row r="432" spans="2:8">
      <c r="B432" s="897" t="s">
        <v>537</v>
      </c>
      <c r="C432" s="897" t="s">
        <v>1141</v>
      </c>
      <c r="D432" s="914" t="s">
        <v>991</v>
      </c>
      <c r="E432" s="904">
        <v>1717.5520537602433</v>
      </c>
      <c r="F432" s="907"/>
      <c r="G432" s="908" t="s">
        <v>1156</v>
      </c>
      <c r="H432" s="413"/>
    </row>
    <row r="433" spans="2:8">
      <c r="B433" s="897" t="s">
        <v>541</v>
      </c>
      <c r="C433" s="897" t="s">
        <v>1141</v>
      </c>
      <c r="D433" s="914" t="s">
        <v>991</v>
      </c>
      <c r="E433" s="904">
        <v>608.05552139933502</v>
      </c>
      <c r="F433" s="907"/>
      <c r="G433" s="908" t="s">
        <v>1156</v>
      </c>
      <c r="H433" s="413"/>
    </row>
    <row r="434" spans="2:8">
      <c r="B434" s="897" t="s">
        <v>536</v>
      </c>
      <c r="C434" s="897" t="s">
        <v>1141</v>
      </c>
      <c r="D434" s="914" t="s">
        <v>991</v>
      </c>
      <c r="E434" s="904">
        <v>1499.6208574460459</v>
      </c>
      <c r="F434" s="907"/>
      <c r="G434" s="908" t="s">
        <v>1156</v>
      </c>
      <c r="H434" s="413"/>
    </row>
    <row r="435" spans="2:8">
      <c r="B435" s="897" t="s">
        <v>539</v>
      </c>
      <c r="C435" s="897" t="s">
        <v>1141</v>
      </c>
      <c r="D435" s="914" t="s">
        <v>991</v>
      </c>
      <c r="E435" s="904">
        <v>806.21990822571308</v>
      </c>
      <c r="F435" s="907"/>
      <c r="G435" s="908" t="s">
        <v>1156</v>
      </c>
      <c r="H435" s="413"/>
    </row>
    <row r="436" spans="2:8">
      <c r="B436" s="897" t="s">
        <v>995</v>
      </c>
      <c r="C436" s="897" t="s">
        <v>1141</v>
      </c>
      <c r="D436" s="914" t="s">
        <v>991</v>
      </c>
      <c r="E436" s="904">
        <v>112859136.86028799</v>
      </c>
      <c r="F436" s="907"/>
      <c r="G436" s="908" t="s">
        <v>1156</v>
      </c>
      <c r="H436" s="413"/>
    </row>
    <row r="437" spans="2:8">
      <c r="B437" s="897" t="s">
        <v>1150</v>
      </c>
      <c r="C437" s="897" t="s">
        <v>1141</v>
      </c>
      <c r="D437" s="914" t="s">
        <v>1142</v>
      </c>
      <c r="E437" s="904">
        <v>141677.262115283</v>
      </c>
      <c r="F437" s="907"/>
      <c r="G437" s="908" t="s">
        <v>1156</v>
      </c>
      <c r="H437" s="413"/>
    </row>
    <row r="438" spans="2:8">
      <c r="B438" s="897" t="s">
        <v>1147</v>
      </c>
      <c r="C438" s="897" t="s">
        <v>1141</v>
      </c>
      <c r="D438" s="914" t="s">
        <v>1142</v>
      </c>
      <c r="E438" s="904">
        <v>145615.26267027017</v>
      </c>
      <c r="F438" s="907"/>
      <c r="G438" s="908" t="s">
        <v>1156</v>
      </c>
      <c r="H438" s="413"/>
    </row>
    <row r="439" spans="2:8">
      <c r="B439" s="897" t="s">
        <v>1145</v>
      </c>
      <c r="C439" s="897" t="s">
        <v>1141</v>
      </c>
      <c r="D439" s="914" t="s">
        <v>1143</v>
      </c>
      <c r="E439" s="904">
        <v>4813155.8575943671</v>
      </c>
      <c r="F439" s="907"/>
      <c r="G439" s="908" t="s">
        <v>1156</v>
      </c>
      <c r="H439" s="413"/>
    </row>
    <row r="440" spans="2:8">
      <c r="B440" s="897" t="s">
        <v>537</v>
      </c>
      <c r="C440" s="897" t="s">
        <v>1141</v>
      </c>
      <c r="D440" s="914" t="s">
        <v>1142</v>
      </c>
      <c r="E440" s="904">
        <v>428317.14525928645</v>
      </c>
      <c r="F440" s="907"/>
      <c r="G440" s="908" t="s">
        <v>1156</v>
      </c>
      <c r="H440" s="413"/>
    </row>
    <row r="441" spans="2:8">
      <c r="B441" s="897" t="s">
        <v>1148</v>
      </c>
      <c r="C441" s="897" t="s">
        <v>1141</v>
      </c>
      <c r="D441" s="914" t="s">
        <v>1142</v>
      </c>
      <c r="E441" s="904">
        <v>355.40990361461223</v>
      </c>
      <c r="F441" s="907"/>
      <c r="G441" s="908" t="s">
        <v>1156</v>
      </c>
      <c r="H441" s="413"/>
    </row>
    <row r="442" spans="2:8">
      <c r="B442" s="897" t="s">
        <v>989</v>
      </c>
      <c r="C442" s="897" t="s">
        <v>1141</v>
      </c>
      <c r="D442" s="914" t="s">
        <v>991</v>
      </c>
      <c r="E442" s="904">
        <v>390198.03586614755</v>
      </c>
      <c r="F442" s="907"/>
      <c r="G442" s="908" t="s">
        <v>1156</v>
      </c>
      <c r="H442" s="413"/>
    </row>
    <row r="443" spans="2:8">
      <c r="B443" s="897" t="s">
        <v>993</v>
      </c>
      <c r="C443" s="897" t="s">
        <v>1141</v>
      </c>
      <c r="D443" s="914" t="s">
        <v>991</v>
      </c>
      <c r="E443" s="904">
        <v>1157399.9419393041</v>
      </c>
      <c r="F443" s="907"/>
      <c r="G443" s="908" t="s">
        <v>1156</v>
      </c>
      <c r="H443" s="413"/>
    </row>
    <row r="444" spans="2:8">
      <c r="B444" s="897" t="s">
        <v>995</v>
      </c>
      <c r="C444" s="897" t="s">
        <v>1141</v>
      </c>
      <c r="D444" s="914" t="s">
        <v>1143</v>
      </c>
      <c r="E444" s="904">
        <v>14238.919412050016</v>
      </c>
      <c r="F444" s="907"/>
      <c r="G444" s="908" t="s">
        <v>1156</v>
      </c>
      <c r="H444" s="413"/>
    </row>
    <row r="445" spans="2:8">
      <c r="B445" s="897" t="s">
        <v>1002</v>
      </c>
      <c r="C445" s="897" t="s">
        <v>1141</v>
      </c>
      <c r="D445" s="914" t="s">
        <v>1142</v>
      </c>
      <c r="E445" s="904">
        <v>1066.2785818703724</v>
      </c>
      <c r="F445" s="907"/>
      <c r="G445" s="908" t="s">
        <v>1156</v>
      </c>
      <c r="H445" s="413"/>
    </row>
    <row r="446" spans="2:8">
      <c r="B446" s="897" t="s">
        <v>535</v>
      </c>
      <c r="C446" s="897" t="s">
        <v>1141</v>
      </c>
      <c r="D446" s="914" t="s">
        <v>1142</v>
      </c>
      <c r="E446" s="904">
        <v>61523.31500199515</v>
      </c>
      <c r="F446" s="907"/>
      <c r="G446" s="908" t="s">
        <v>1156</v>
      </c>
      <c r="H446" s="413"/>
    </row>
    <row r="447" spans="2:8">
      <c r="B447" s="897" t="s">
        <v>994</v>
      </c>
      <c r="C447" s="897" t="s">
        <v>1141</v>
      </c>
      <c r="D447" s="914" t="s">
        <v>991</v>
      </c>
      <c r="E447" s="904">
        <v>1061982.1610566471</v>
      </c>
      <c r="F447" s="907"/>
      <c r="G447" s="908" t="s">
        <v>1156</v>
      </c>
      <c r="H447" s="413"/>
    </row>
    <row r="448" spans="2:8">
      <c r="B448" s="897" t="s">
        <v>544</v>
      </c>
      <c r="C448" s="897" t="s">
        <v>1141</v>
      </c>
      <c r="D448" s="914" t="s">
        <v>991</v>
      </c>
      <c r="E448" s="904">
        <v>10187341304.069426</v>
      </c>
      <c r="F448" s="907"/>
      <c r="G448" s="908" t="s">
        <v>1156</v>
      </c>
      <c r="H448" s="413"/>
    </row>
    <row r="449" spans="2:8">
      <c r="B449" s="897" t="s">
        <v>1149</v>
      </c>
      <c r="C449" s="897" t="s">
        <v>1141</v>
      </c>
      <c r="D449" s="914" t="s">
        <v>1142</v>
      </c>
      <c r="E449" s="904">
        <v>268.17292617933259</v>
      </c>
      <c r="F449" s="907"/>
      <c r="G449" s="908" t="s">
        <v>1156</v>
      </c>
      <c r="H449" s="413"/>
    </row>
    <row r="450" spans="2:8">
      <c r="B450" s="897" t="s">
        <v>540</v>
      </c>
      <c r="C450" s="897" t="s">
        <v>1141</v>
      </c>
      <c r="D450" s="914" t="s">
        <v>1143</v>
      </c>
      <c r="E450" s="904">
        <v>11698642709.430767</v>
      </c>
      <c r="F450" s="907"/>
      <c r="G450" s="908" t="s">
        <v>1156</v>
      </c>
      <c r="H450" s="413"/>
    </row>
    <row r="451" spans="2:8">
      <c r="B451" s="897" t="s">
        <v>996</v>
      </c>
      <c r="C451" s="897" t="s">
        <v>1141</v>
      </c>
      <c r="D451" s="914" t="s">
        <v>991</v>
      </c>
      <c r="E451" s="904">
        <v>390226.24820933602</v>
      </c>
      <c r="F451" s="907"/>
      <c r="G451" s="908" t="s">
        <v>1156</v>
      </c>
      <c r="H451" s="413"/>
    </row>
    <row r="452" spans="2:8">
      <c r="B452" s="897" t="s">
        <v>997</v>
      </c>
      <c r="C452" s="897" t="s">
        <v>1141</v>
      </c>
      <c r="D452" s="914" t="s">
        <v>991</v>
      </c>
      <c r="E452" s="904">
        <v>86313670306.183334</v>
      </c>
      <c r="F452" s="907"/>
      <c r="G452" s="908" t="s">
        <v>1156</v>
      </c>
      <c r="H452" s="413"/>
    </row>
    <row r="453" spans="2:8">
      <c r="B453" s="897" t="s">
        <v>542</v>
      </c>
      <c r="C453" s="897" t="s">
        <v>1141</v>
      </c>
      <c r="D453" s="914" t="s">
        <v>991</v>
      </c>
      <c r="E453" s="904">
        <v>580957.80755338527</v>
      </c>
      <c r="F453" s="907"/>
      <c r="G453" s="908" t="s">
        <v>1156</v>
      </c>
      <c r="H453" s="413"/>
    </row>
    <row r="454" spans="2:8">
      <c r="B454" s="897" t="s">
        <v>1151</v>
      </c>
      <c r="C454" s="897" t="s">
        <v>1141</v>
      </c>
      <c r="D454" s="914" t="s">
        <v>1143</v>
      </c>
      <c r="E454" s="904">
        <v>241994.78061793916</v>
      </c>
      <c r="F454" s="907"/>
      <c r="G454" s="908" t="s">
        <v>1156</v>
      </c>
      <c r="H454" s="413"/>
    </row>
    <row r="455" spans="2:8">
      <c r="B455" s="897" t="s">
        <v>538</v>
      </c>
      <c r="C455" s="897" t="s">
        <v>1141</v>
      </c>
      <c r="D455" s="914" t="s">
        <v>991</v>
      </c>
      <c r="E455" s="904">
        <v>971.05897575889878</v>
      </c>
      <c r="F455" s="907"/>
      <c r="G455" s="908" t="s">
        <v>1156</v>
      </c>
      <c r="H455" s="413"/>
    </row>
    <row r="456" spans="2:8">
      <c r="B456" s="897" t="s">
        <v>535</v>
      </c>
      <c r="C456" s="897" t="s">
        <v>1141</v>
      </c>
      <c r="D456" s="914" t="s">
        <v>991</v>
      </c>
      <c r="E456" s="904">
        <v>192943378.233017</v>
      </c>
      <c r="F456" s="907"/>
      <c r="G456" s="908" t="s">
        <v>1156</v>
      </c>
      <c r="H456" s="413"/>
    </row>
    <row r="457" spans="2:8">
      <c r="B457" s="897" t="s">
        <v>995</v>
      </c>
      <c r="C457" s="897" t="s">
        <v>1141</v>
      </c>
      <c r="D457" s="914" t="s">
        <v>1142</v>
      </c>
      <c r="E457" s="904">
        <v>55811320.15870741</v>
      </c>
      <c r="F457" s="907"/>
      <c r="G457" s="908" t="s">
        <v>1156</v>
      </c>
      <c r="H457" s="413"/>
    </row>
    <row r="458" spans="2:8">
      <c r="B458" s="897" t="s">
        <v>1146</v>
      </c>
      <c r="C458" s="897" t="s">
        <v>1141</v>
      </c>
      <c r="D458" s="914" t="s">
        <v>1142</v>
      </c>
      <c r="E458" s="904">
        <v>126986.11538653114</v>
      </c>
      <c r="F458" s="907"/>
      <c r="G458" s="908" t="s">
        <v>1156</v>
      </c>
      <c r="H458" s="413"/>
    </row>
    <row r="459" spans="2:8">
      <c r="B459" s="897" t="s">
        <v>538</v>
      </c>
      <c r="C459" s="897" t="s">
        <v>1141</v>
      </c>
      <c r="D459" s="914" t="s">
        <v>1142</v>
      </c>
      <c r="E459" s="904">
        <v>44836.091151831533</v>
      </c>
      <c r="F459" s="907"/>
      <c r="G459" s="908" t="s">
        <v>1156</v>
      </c>
      <c r="H459" s="413"/>
    </row>
    <row r="460" spans="2:8">
      <c r="B460" s="897" t="s">
        <v>542</v>
      </c>
      <c r="C460" s="897" t="s">
        <v>1141</v>
      </c>
      <c r="D460" s="914" t="s">
        <v>1142</v>
      </c>
      <c r="E460" s="904">
        <v>17985.546127206893</v>
      </c>
      <c r="F460" s="907"/>
      <c r="G460" s="908" t="s">
        <v>1156</v>
      </c>
      <c r="H460" s="413"/>
    </row>
    <row r="461" spans="2:8">
      <c r="B461" s="897" t="s">
        <v>1003</v>
      </c>
      <c r="C461" s="897" t="s">
        <v>1141</v>
      </c>
      <c r="D461" s="914" t="s">
        <v>991</v>
      </c>
      <c r="E461" s="904">
        <v>18409.073850736277</v>
      </c>
      <c r="F461" s="907"/>
      <c r="G461" s="908" t="s">
        <v>1156</v>
      </c>
      <c r="H461" s="413"/>
    </row>
    <row r="462" spans="2:8">
      <c r="B462" s="897" t="s">
        <v>1003</v>
      </c>
      <c r="C462" s="897" t="s">
        <v>1141</v>
      </c>
      <c r="D462" s="914" t="s">
        <v>1142</v>
      </c>
      <c r="E462" s="904">
        <v>99285.604074364892</v>
      </c>
      <c r="F462" s="907"/>
      <c r="G462" s="908" t="s">
        <v>1156</v>
      </c>
      <c r="H462" s="413"/>
    </row>
    <row r="463" spans="2:8">
      <c r="B463" s="897" t="s">
        <v>539</v>
      </c>
      <c r="C463" s="897" t="s">
        <v>1141</v>
      </c>
      <c r="D463" s="914" t="s">
        <v>1142</v>
      </c>
      <c r="E463" s="904">
        <v>275347.82041939441</v>
      </c>
      <c r="F463" s="907"/>
      <c r="G463" s="908" t="s">
        <v>1156</v>
      </c>
      <c r="H463" s="413"/>
    </row>
    <row r="464" spans="2:8">
      <c r="B464" s="897" t="s">
        <v>542</v>
      </c>
      <c r="C464" s="897" t="s">
        <v>1141</v>
      </c>
      <c r="D464" s="914" t="s">
        <v>1143</v>
      </c>
      <c r="E464" s="904">
        <v>1564275.6537181686</v>
      </c>
      <c r="F464" s="907"/>
      <c r="G464" s="908" t="s">
        <v>1156</v>
      </c>
      <c r="H464" s="413"/>
    </row>
    <row r="465" spans="2:8">
      <c r="B465" s="897" t="s">
        <v>545</v>
      </c>
      <c r="C465" s="897" t="s">
        <v>1141</v>
      </c>
      <c r="D465" s="914" t="s">
        <v>1142</v>
      </c>
      <c r="E465" s="904">
        <v>40353.626207578491</v>
      </c>
      <c r="F465" s="907"/>
      <c r="G465" s="908" t="s">
        <v>1156</v>
      </c>
      <c r="H465" s="413"/>
    </row>
    <row r="466" spans="2:8">
      <c r="B466" s="897" t="s">
        <v>1151</v>
      </c>
      <c r="C466" s="897" t="s">
        <v>1141</v>
      </c>
      <c r="D466" s="914" t="s">
        <v>1142</v>
      </c>
      <c r="E466" s="904">
        <v>14934.778377734234</v>
      </c>
      <c r="F466" s="907"/>
      <c r="G466" s="908" t="s">
        <v>1156</v>
      </c>
      <c r="H466" s="413"/>
    </row>
    <row r="467" spans="2:8">
      <c r="B467" s="897" t="s">
        <v>539</v>
      </c>
      <c r="C467" s="897" t="s">
        <v>1141</v>
      </c>
      <c r="D467" s="914" t="s">
        <v>1143</v>
      </c>
      <c r="E467" s="904">
        <v>1430576.8798961053</v>
      </c>
      <c r="F467" s="907"/>
      <c r="G467" s="908" t="s">
        <v>1156</v>
      </c>
      <c r="H467" s="413"/>
    </row>
    <row r="468" spans="2:8">
      <c r="B468" s="897" t="s">
        <v>537</v>
      </c>
      <c r="C468" s="897" t="s">
        <v>1141</v>
      </c>
      <c r="D468" s="914" t="s">
        <v>1143</v>
      </c>
      <c r="E468" s="904">
        <v>171134.43049224425</v>
      </c>
      <c r="F468" s="907"/>
      <c r="G468" s="908" t="s">
        <v>1156</v>
      </c>
      <c r="H468" s="413"/>
    </row>
    <row r="469" spans="2:8">
      <c r="B469" s="897" t="s">
        <v>541</v>
      </c>
      <c r="C469" s="897" t="s">
        <v>1141</v>
      </c>
      <c r="D469" s="914" t="s">
        <v>1142</v>
      </c>
      <c r="E469" s="904">
        <v>39125.531631137492</v>
      </c>
      <c r="F469" s="907"/>
      <c r="G469" s="908" t="s">
        <v>1156</v>
      </c>
      <c r="H469" s="413"/>
    </row>
    <row r="470" spans="2:8">
      <c r="B470" s="897" t="s">
        <v>1144</v>
      </c>
      <c r="C470" s="897" t="s">
        <v>1141</v>
      </c>
      <c r="D470" s="914" t="s">
        <v>991</v>
      </c>
      <c r="E470" s="904">
        <v>1425767278.5423732</v>
      </c>
      <c r="F470" s="907"/>
      <c r="G470" s="908" t="s">
        <v>1156</v>
      </c>
      <c r="H470" s="413"/>
    </row>
    <row r="471" spans="2:8">
      <c r="B471" s="897" t="s">
        <v>993</v>
      </c>
      <c r="C471" s="897" t="s">
        <v>1141</v>
      </c>
      <c r="D471" s="914" t="s">
        <v>1142</v>
      </c>
      <c r="E471" s="904">
        <v>2181817993.7474556</v>
      </c>
      <c r="F471" s="907"/>
      <c r="G471" s="908" t="s">
        <v>1156</v>
      </c>
      <c r="H471" s="413"/>
    </row>
    <row r="472" spans="2:8">
      <c r="B472" s="897" t="s">
        <v>992</v>
      </c>
      <c r="C472" s="897" t="s">
        <v>1141</v>
      </c>
      <c r="D472" s="914" t="s">
        <v>991</v>
      </c>
      <c r="E472" s="904">
        <v>260132.02391076708</v>
      </c>
      <c r="F472" s="907"/>
      <c r="G472" s="908" t="s">
        <v>1156</v>
      </c>
      <c r="H472" s="413"/>
    </row>
    <row r="473" spans="2:8">
      <c r="B473" s="897" t="s">
        <v>540</v>
      </c>
      <c r="C473" s="897" t="s">
        <v>1141</v>
      </c>
      <c r="D473" s="914" t="s">
        <v>991</v>
      </c>
      <c r="E473" s="904">
        <v>674712893.89691627</v>
      </c>
      <c r="F473" s="907"/>
      <c r="G473" s="908" t="s">
        <v>1156</v>
      </c>
      <c r="H473" s="413"/>
    </row>
    <row r="474" spans="2:8">
      <c r="B474" s="897" t="s">
        <v>1145</v>
      </c>
      <c r="C474" s="897" t="s">
        <v>1141</v>
      </c>
      <c r="D474" s="914" t="s">
        <v>1142</v>
      </c>
      <c r="E474" s="904">
        <v>64599.608414846523</v>
      </c>
      <c r="F474" s="907"/>
      <c r="G474" s="908" t="s">
        <v>1156</v>
      </c>
      <c r="H474" s="413"/>
    </row>
    <row r="475" spans="2:8">
      <c r="B475" s="897" t="s">
        <v>994</v>
      </c>
      <c r="C475" s="897" t="s">
        <v>1141</v>
      </c>
      <c r="D475" s="914" t="s">
        <v>1143</v>
      </c>
      <c r="E475" s="904">
        <v>14238.919412050016</v>
      </c>
      <c r="F475" s="907"/>
      <c r="G475" s="908" t="s">
        <v>1156</v>
      </c>
      <c r="H475" s="413"/>
    </row>
    <row r="476" spans="2:8">
      <c r="B476" s="897" t="s">
        <v>536</v>
      </c>
      <c r="C476" s="897" t="s">
        <v>1141</v>
      </c>
      <c r="D476" s="914" t="s">
        <v>1142</v>
      </c>
      <c r="E476" s="904">
        <v>785960.59147852485</v>
      </c>
      <c r="F476" s="907"/>
      <c r="G476" s="908" t="s">
        <v>1156</v>
      </c>
      <c r="H476" s="413"/>
    </row>
    <row r="477" spans="2:8">
      <c r="B477" s="897" t="s">
        <v>994</v>
      </c>
      <c r="C477" s="897" t="s">
        <v>1141</v>
      </c>
      <c r="D477" s="914" t="s">
        <v>1142</v>
      </c>
      <c r="E477" s="904">
        <v>4197089.7499462031</v>
      </c>
      <c r="F477" s="907"/>
      <c r="G477" s="908" t="s">
        <v>1157</v>
      </c>
      <c r="H477" s="413"/>
    </row>
    <row r="478" spans="2:8">
      <c r="B478" s="897" t="s">
        <v>540</v>
      </c>
      <c r="C478" s="897" t="s">
        <v>1141</v>
      </c>
      <c r="D478" s="914" t="s">
        <v>1142</v>
      </c>
      <c r="E478" s="904">
        <v>4368924553.5763111</v>
      </c>
      <c r="F478" s="907"/>
      <c r="G478" s="908" t="s">
        <v>1157</v>
      </c>
      <c r="H478" s="413"/>
    </row>
    <row r="479" spans="2:8">
      <c r="B479" s="897" t="s">
        <v>535</v>
      </c>
      <c r="C479" s="897" t="s">
        <v>1141</v>
      </c>
      <c r="D479" s="914" t="s">
        <v>1143</v>
      </c>
      <c r="E479" s="904">
        <v>4717674.0998926461</v>
      </c>
      <c r="F479" s="907"/>
      <c r="G479" s="908" t="s">
        <v>1157</v>
      </c>
      <c r="H479" s="413"/>
    </row>
    <row r="480" spans="2:8">
      <c r="B480" s="897" t="s">
        <v>538</v>
      </c>
      <c r="C480" s="897" t="s">
        <v>1141</v>
      </c>
      <c r="D480" s="914" t="s">
        <v>1143</v>
      </c>
      <c r="E480" s="904">
        <v>56668.757956668713</v>
      </c>
      <c r="F480" s="907"/>
      <c r="G480" s="908" t="s">
        <v>1157</v>
      </c>
      <c r="H480" s="413"/>
    </row>
    <row r="481" spans="2:8">
      <c r="B481" s="897" t="s">
        <v>1002</v>
      </c>
      <c r="C481" s="897" t="s">
        <v>1141</v>
      </c>
      <c r="D481" s="914" t="s">
        <v>991</v>
      </c>
      <c r="E481" s="904">
        <v>3.8430757723384181E-3</v>
      </c>
      <c r="F481" s="907"/>
      <c r="G481" s="908" t="s">
        <v>1157</v>
      </c>
      <c r="H481" s="413"/>
    </row>
    <row r="482" spans="2:8">
      <c r="B482" s="897" t="s">
        <v>537</v>
      </c>
      <c r="C482" s="897" t="s">
        <v>1141</v>
      </c>
      <c r="D482" s="914" t="s">
        <v>991</v>
      </c>
      <c r="E482" s="904">
        <v>676.85437468678037</v>
      </c>
      <c r="F482" s="907"/>
      <c r="G482" s="908" t="s">
        <v>1157</v>
      </c>
      <c r="H482" s="413"/>
    </row>
    <row r="483" spans="2:8">
      <c r="B483" s="897" t="s">
        <v>541</v>
      </c>
      <c r="C483" s="897" t="s">
        <v>1141</v>
      </c>
      <c r="D483" s="914" t="s">
        <v>991</v>
      </c>
      <c r="E483" s="904">
        <v>338.38389216985485</v>
      </c>
      <c r="F483" s="907"/>
      <c r="G483" s="908" t="s">
        <v>1157</v>
      </c>
      <c r="H483" s="413"/>
    </row>
    <row r="484" spans="2:8">
      <c r="B484" s="897" t="s">
        <v>536</v>
      </c>
      <c r="C484" s="897" t="s">
        <v>1141</v>
      </c>
      <c r="D484" s="914" t="s">
        <v>991</v>
      </c>
      <c r="E484" s="904">
        <v>460.38111341611614</v>
      </c>
      <c r="F484" s="907"/>
      <c r="G484" s="908" t="s">
        <v>1157</v>
      </c>
      <c r="H484" s="413"/>
    </row>
    <row r="485" spans="2:8">
      <c r="B485" s="897" t="s">
        <v>539</v>
      </c>
      <c r="C485" s="897" t="s">
        <v>1141</v>
      </c>
      <c r="D485" s="914" t="s">
        <v>991</v>
      </c>
      <c r="E485" s="904">
        <v>264.75502907698967</v>
      </c>
      <c r="F485" s="907"/>
      <c r="G485" s="908" t="s">
        <v>1157</v>
      </c>
      <c r="H485" s="413"/>
    </row>
    <row r="486" spans="2:8">
      <c r="B486" s="897" t="s">
        <v>995</v>
      </c>
      <c r="C486" s="897" t="s">
        <v>1141</v>
      </c>
      <c r="D486" s="914" t="s">
        <v>991</v>
      </c>
      <c r="E486" s="904">
        <v>657751.80695623369</v>
      </c>
      <c r="F486" s="907"/>
      <c r="G486" s="908" t="s">
        <v>1157</v>
      </c>
      <c r="H486" s="413"/>
    </row>
    <row r="487" spans="2:8">
      <c r="B487" s="897" t="s">
        <v>1150</v>
      </c>
      <c r="C487" s="897" t="s">
        <v>1141</v>
      </c>
      <c r="D487" s="914" t="s">
        <v>1142</v>
      </c>
      <c r="E487" s="904">
        <v>38724.685222561937</v>
      </c>
      <c r="F487" s="907"/>
      <c r="G487" s="908" t="s">
        <v>1157</v>
      </c>
      <c r="H487" s="413"/>
    </row>
    <row r="488" spans="2:8">
      <c r="B488" s="897" t="s">
        <v>1147</v>
      </c>
      <c r="C488" s="897" t="s">
        <v>1141</v>
      </c>
      <c r="D488" s="914" t="s">
        <v>1142</v>
      </c>
      <c r="E488" s="904">
        <v>40237.614153744631</v>
      </c>
      <c r="F488" s="907"/>
      <c r="G488" s="908" t="s">
        <v>1157</v>
      </c>
      <c r="H488" s="413"/>
    </row>
    <row r="489" spans="2:8">
      <c r="B489" s="897" t="s">
        <v>1145</v>
      </c>
      <c r="C489" s="897" t="s">
        <v>1141</v>
      </c>
      <c r="D489" s="914" t="s">
        <v>1143</v>
      </c>
      <c r="E489" s="904">
        <v>2550094.108050087</v>
      </c>
      <c r="F489" s="907"/>
      <c r="G489" s="908" t="s">
        <v>1157</v>
      </c>
      <c r="H489" s="413"/>
    </row>
    <row r="490" spans="2:8">
      <c r="B490" s="897" t="s">
        <v>537</v>
      </c>
      <c r="C490" s="897" t="s">
        <v>1141</v>
      </c>
      <c r="D490" s="914" t="s">
        <v>1142</v>
      </c>
      <c r="E490" s="904">
        <v>142272.34280199607</v>
      </c>
      <c r="F490" s="907"/>
      <c r="G490" s="908" t="s">
        <v>1157</v>
      </c>
      <c r="H490" s="413"/>
    </row>
    <row r="491" spans="2:8">
      <c r="B491" s="897" t="s">
        <v>1148</v>
      </c>
      <c r="C491" s="897" t="s">
        <v>1141</v>
      </c>
      <c r="D491" s="914" t="s">
        <v>1142</v>
      </c>
      <c r="E491" s="904">
        <v>201.97369491944997</v>
      </c>
      <c r="F491" s="907"/>
      <c r="G491" s="908" t="s">
        <v>1157</v>
      </c>
      <c r="H491" s="413"/>
    </row>
    <row r="492" spans="2:8">
      <c r="B492" s="897" t="s">
        <v>989</v>
      </c>
      <c r="C492" s="897" t="s">
        <v>1141</v>
      </c>
      <c r="D492" s="914" t="s">
        <v>991</v>
      </c>
      <c r="E492" s="904">
        <v>107611.07100724262</v>
      </c>
      <c r="F492" s="907"/>
      <c r="G492" s="908" t="s">
        <v>1157</v>
      </c>
      <c r="H492" s="413"/>
    </row>
    <row r="493" spans="2:8">
      <c r="B493" s="897" t="s">
        <v>993</v>
      </c>
      <c r="C493" s="897" t="s">
        <v>1141</v>
      </c>
      <c r="D493" s="914" t="s">
        <v>991</v>
      </c>
      <c r="E493" s="904">
        <v>331927.38376957946</v>
      </c>
      <c r="F493" s="907"/>
      <c r="G493" s="908" t="s">
        <v>1157</v>
      </c>
      <c r="H493" s="413"/>
    </row>
    <row r="494" spans="2:8">
      <c r="B494" s="897" t="s">
        <v>995</v>
      </c>
      <c r="C494" s="897" t="s">
        <v>1141</v>
      </c>
      <c r="D494" s="914" t="s">
        <v>1143</v>
      </c>
      <c r="E494" s="904">
        <v>7544.0284029815175</v>
      </c>
      <c r="F494" s="907"/>
      <c r="G494" s="908" t="s">
        <v>1157</v>
      </c>
      <c r="H494" s="413"/>
    </row>
    <row r="495" spans="2:8">
      <c r="B495" s="897" t="s">
        <v>1002</v>
      </c>
      <c r="C495" s="897" t="s">
        <v>1141</v>
      </c>
      <c r="D495" s="914" t="s">
        <v>1142</v>
      </c>
      <c r="E495" s="904">
        <v>605.93286497471649</v>
      </c>
      <c r="F495" s="907"/>
      <c r="G495" s="908" t="s">
        <v>1157</v>
      </c>
      <c r="H495" s="413"/>
    </row>
    <row r="496" spans="2:8">
      <c r="B496" s="897" t="s">
        <v>535</v>
      </c>
      <c r="C496" s="897" t="s">
        <v>1141</v>
      </c>
      <c r="D496" s="914" t="s">
        <v>1142</v>
      </c>
      <c r="E496" s="904">
        <v>19056.56394190518</v>
      </c>
      <c r="F496" s="907"/>
      <c r="G496" s="908" t="s">
        <v>1157</v>
      </c>
      <c r="H496" s="413"/>
    </row>
    <row r="497" spans="2:8">
      <c r="B497" s="897" t="s">
        <v>994</v>
      </c>
      <c r="C497" s="897" t="s">
        <v>1141</v>
      </c>
      <c r="D497" s="914" t="s">
        <v>991</v>
      </c>
      <c r="E497" s="904">
        <v>307265.30250453233</v>
      </c>
      <c r="F497" s="907"/>
      <c r="G497" s="908" t="s">
        <v>1157</v>
      </c>
      <c r="H497" s="413"/>
    </row>
    <row r="498" spans="2:8">
      <c r="B498" s="897" t="s">
        <v>544</v>
      </c>
      <c r="C498" s="897" t="s">
        <v>1141</v>
      </c>
      <c r="D498" s="914" t="s">
        <v>991</v>
      </c>
      <c r="E498" s="904">
        <v>5728712204.2082844</v>
      </c>
      <c r="F498" s="907"/>
      <c r="G498" s="908" t="s">
        <v>1157</v>
      </c>
      <c r="H498" s="413"/>
    </row>
    <row r="499" spans="2:8">
      <c r="B499" s="897" t="s">
        <v>1149</v>
      </c>
      <c r="C499" s="897" t="s">
        <v>1141</v>
      </c>
      <c r="D499" s="914" t="s">
        <v>1142</v>
      </c>
      <c r="E499" s="904">
        <v>152.39833316912947</v>
      </c>
      <c r="F499" s="907"/>
      <c r="G499" s="908" t="s">
        <v>1157</v>
      </c>
      <c r="H499" s="413"/>
    </row>
    <row r="500" spans="2:8">
      <c r="B500" s="897" t="s">
        <v>540</v>
      </c>
      <c r="C500" s="897" t="s">
        <v>1141</v>
      </c>
      <c r="D500" s="914" t="s">
        <v>1143</v>
      </c>
      <c r="E500" s="904">
        <v>6198145401.5106373</v>
      </c>
      <c r="F500" s="907"/>
      <c r="G500" s="908" t="s">
        <v>1157</v>
      </c>
      <c r="H500" s="413"/>
    </row>
    <row r="501" spans="2:8">
      <c r="B501" s="897" t="s">
        <v>996</v>
      </c>
      <c r="C501" s="897" t="s">
        <v>1141</v>
      </c>
      <c r="D501" s="914" t="s">
        <v>991</v>
      </c>
      <c r="E501" s="904">
        <v>107617.40330693328</v>
      </c>
      <c r="F501" s="907"/>
      <c r="G501" s="908" t="s">
        <v>1157</v>
      </c>
      <c r="H501" s="413"/>
    </row>
    <row r="502" spans="2:8">
      <c r="B502" s="897" t="s">
        <v>997</v>
      </c>
      <c r="C502" s="897" t="s">
        <v>1141</v>
      </c>
      <c r="D502" s="914" t="s">
        <v>991</v>
      </c>
      <c r="E502" s="904">
        <v>24106124125.579136</v>
      </c>
      <c r="F502" s="907"/>
      <c r="G502" s="908" t="s">
        <v>1157</v>
      </c>
      <c r="H502" s="413"/>
    </row>
    <row r="503" spans="2:8">
      <c r="B503" s="897" t="s">
        <v>542</v>
      </c>
      <c r="C503" s="897" t="s">
        <v>1141</v>
      </c>
      <c r="D503" s="914" t="s">
        <v>991</v>
      </c>
      <c r="E503" s="904">
        <v>338184.2761412395</v>
      </c>
      <c r="F503" s="907"/>
      <c r="G503" s="908" t="s">
        <v>1157</v>
      </c>
      <c r="H503" s="413"/>
    </row>
    <row r="504" spans="2:8">
      <c r="B504" s="897" t="s">
        <v>1151</v>
      </c>
      <c r="C504" s="897" t="s">
        <v>1141</v>
      </c>
      <c r="D504" s="914" t="s">
        <v>1143</v>
      </c>
      <c r="E504" s="904">
        <v>128213.0648769628</v>
      </c>
      <c r="F504" s="907"/>
      <c r="G504" s="908" t="s">
        <v>1157</v>
      </c>
      <c r="H504" s="413"/>
    </row>
    <row r="505" spans="2:8">
      <c r="B505" s="897" t="s">
        <v>538</v>
      </c>
      <c r="C505" s="897" t="s">
        <v>1141</v>
      </c>
      <c r="D505" s="914" t="s">
        <v>991</v>
      </c>
      <c r="E505" s="904">
        <v>282.25192353295586</v>
      </c>
      <c r="F505" s="907"/>
      <c r="G505" s="908" t="s">
        <v>1157</v>
      </c>
      <c r="H505" s="413"/>
    </row>
    <row r="506" spans="2:8">
      <c r="B506" s="897" t="s">
        <v>535</v>
      </c>
      <c r="C506" s="897" t="s">
        <v>1141</v>
      </c>
      <c r="D506" s="914" t="s">
        <v>991</v>
      </c>
      <c r="E506" s="904">
        <v>59326559.20104672</v>
      </c>
      <c r="F506" s="907"/>
      <c r="G506" s="908" t="s">
        <v>1157</v>
      </c>
      <c r="H506" s="413"/>
    </row>
    <row r="507" spans="2:8">
      <c r="B507" s="897" t="s">
        <v>995</v>
      </c>
      <c r="C507" s="897" t="s">
        <v>1141</v>
      </c>
      <c r="D507" s="914" t="s">
        <v>1142</v>
      </c>
      <c r="E507" s="904">
        <v>4388553.1118579311</v>
      </c>
      <c r="F507" s="907"/>
      <c r="G507" s="908" t="s">
        <v>1157</v>
      </c>
      <c r="H507" s="413"/>
    </row>
    <row r="508" spans="2:8">
      <c r="B508" s="897" t="s">
        <v>1146</v>
      </c>
      <c r="C508" s="897" t="s">
        <v>1141</v>
      </c>
      <c r="D508" s="914" t="s">
        <v>1142</v>
      </c>
      <c r="E508" s="904">
        <v>34630.556379271344</v>
      </c>
      <c r="F508" s="907"/>
      <c r="G508" s="908" t="s">
        <v>1157</v>
      </c>
      <c r="H508" s="413"/>
    </row>
    <row r="509" spans="2:8">
      <c r="B509" s="897" t="s">
        <v>538</v>
      </c>
      <c r="C509" s="897" t="s">
        <v>1141</v>
      </c>
      <c r="D509" s="914" t="s">
        <v>1142</v>
      </c>
      <c r="E509" s="904">
        <v>16725.746621965896</v>
      </c>
      <c r="F509" s="907"/>
      <c r="G509" s="908" t="s">
        <v>1157</v>
      </c>
      <c r="H509" s="413"/>
    </row>
    <row r="510" spans="2:8">
      <c r="B510" s="897" t="s">
        <v>542</v>
      </c>
      <c r="C510" s="897" t="s">
        <v>1141</v>
      </c>
      <c r="D510" s="914" t="s">
        <v>1142</v>
      </c>
      <c r="E510" s="904">
        <v>5139.4003955608696</v>
      </c>
      <c r="F510" s="907"/>
      <c r="G510" s="908" t="s">
        <v>1157</v>
      </c>
      <c r="H510" s="413"/>
    </row>
    <row r="511" spans="2:8">
      <c r="B511" s="897" t="s">
        <v>1003</v>
      </c>
      <c r="C511" s="897" t="s">
        <v>1141</v>
      </c>
      <c r="D511" s="914" t="s">
        <v>991</v>
      </c>
      <c r="E511" s="904">
        <v>5123.099850284887</v>
      </c>
      <c r="F511" s="907"/>
      <c r="G511" s="908" t="s">
        <v>1157</v>
      </c>
      <c r="H511" s="413"/>
    </row>
    <row r="512" spans="2:8">
      <c r="B512" s="897" t="s">
        <v>1003</v>
      </c>
      <c r="C512" s="897" t="s">
        <v>1141</v>
      </c>
      <c r="D512" s="914" t="s">
        <v>1142</v>
      </c>
      <c r="E512" s="904">
        <v>26066.729545177961</v>
      </c>
      <c r="F512" s="907"/>
      <c r="G512" s="908" t="s">
        <v>1157</v>
      </c>
      <c r="H512" s="413"/>
    </row>
    <row r="513" spans="2:8">
      <c r="B513" s="897" t="s">
        <v>539</v>
      </c>
      <c r="C513" s="897" t="s">
        <v>1141</v>
      </c>
      <c r="D513" s="914" t="s">
        <v>1142</v>
      </c>
      <c r="E513" s="904">
        <v>113479.64412172446</v>
      </c>
      <c r="F513" s="907"/>
      <c r="G513" s="908" t="s">
        <v>1157</v>
      </c>
      <c r="H513" s="413"/>
    </row>
    <row r="514" spans="2:8">
      <c r="B514" s="897" t="s">
        <v>542</v>
      </c>
      <c r="C514" s="897" t="s">
        <v>1141</v>
      </c>
      <c r="D514" s="914" t="s">
        <v>1143</v>
      </c>
      <c r="E514" s="904">
        <v>828780.58511627698</v>
      </c>
      <c r="F514" s="907"/>
      <c r="G514" s="908" t="s">
        <v>1157</v>
      </c>
      <c r="H514" s="413"/>
    </row>
    <row r="515" spans="2:8">
      <c r="B515" s="897" t="s">
        <v>545</v>
      </c>
      <c r="C515" s="897" t="s">
        <v>1141</v>
      </c>
      <c r="D515" s="914" t="s">
        <v>1142</v>
      </c>
      <c r="E515" s="904">
        <v>14674.593452481369</v>
      </c>
      <c r="F515" s="907"/>
      <c r="G515" s="908" t="s">
        <v>1157</v>
      </c>
      <c r="H515" s="413"/>
    </row>
    <row r="516" spans="2:8">
      <c r="B516" s="897" t="s">
        <v>1151</v>
      </c>
      <c r="C516" s="897" t="s">
        <v>1141</v>
      </c>
      <c r="D516" s="914" t="s">
        <v>1142</v>
      </c>
      <c r="E516" s="904">
        <v>7956.772616528594</v>
      </c>
      <c r="F516" s="907"/>
      <c r="G516" s="908" t="s">
        <v>1157</v>
      </c>
      <c r="H516" s="413"/>
    </row>
    <row r="517" spans="2:8">
      <c r="B517" s="897" t="s">
        <v>539</v>
      </c>
      <c r="C517" s="897" t="s">
        <v>1141</v>
      </c>
      <c r="D517" s="914" t="s">
        <v>1143</v>
      </c>
      <c r="E517" s="904">
        <v>757944.63767044491</v>
      </c>
      <c r="F517" s="907"/>
      <c r="G517" s="908" t="s">
        <v>1157</v>
      </c>
      <c r="H517" s="413"/>
    </row>
    <row r="518" spans="2:8">
      <c r="B518" s="897" t="s">
        <v>537</v>
      </c>
      <c r="C518" s="897" t="s">
        <v>1141</v>
      </c>
      <c r="D518" s="914" t="s">
        <v>1143</v>
      </c>
      <c r="E518" s="904">
        <v>90670.012730669871</v>
      </c>
      <c r="F518" s="907"/>
      <c r="G518" s="908" t="s">
        <v>1157</v>
      </c>
      <c r="H518" s="413"/>
    </row>
    <row r="519" spans="2:8">
      <c r="B519" s="897" t="s">
        <v>541</v>
      </c>
      <c r="C519" s="897" t="s">
        <v>1141</v>
      </c>
      <c r="D519" s="914" t="s">
        <v>1142</v>
      </c>
      <c r="E519" s="904">
        <v>22138.708925075221</v>
      </c>
      <c r="F519" s="907"/>
      <c r="G519" s="908" t="s">
        <v>1157</v>
      </c>
      <c r="H519" s="413"/>
    </row>
    <row r="520" spans="2:8">
      <c r="B520" s="897" t="s">
        <v>1144</v>
      </c>
      <c r="C520" s="897" t="s">
        <v>1141</v>
      </c>
      <c r="D520" s="914" t="s">
        <v>991</v>
      </c>
      <c r="E520" s="904">
        <v>419315469.99091989</v>
      </c>
      <c r="F520" s="907"/>
      <c r="G520" s="908" t="s">
        <v>1157</v>
      </c>
      <c r="H520" s="413"/>
    </row>
    <row r="521" spans="2:8">
      <c r="B521" s="897" t="s">
        <v>993</v>
      </c>
      <c r="C521" s="897" t="s">
        <v>1141</v>
      </c>
      <c r="D521" s="914" t="s">
        <v>1142</v>
      </c>
      <c r="E521" s="904">
        <v>470683317.88832438</v>
      </c>
      <c r="F521" s="907"/>
      <c r="G521" s="908" t="s">
        <v>1157</v>
      </c>
      <c r="H521" s="413"/>
    </row>
    <row r="522" spans="2:8">
      <c r="B522" s="897" t="s">
        <v>992</v>
      </c>
      <c r="C522" s="897" t="s">
        <v>1141</v>
      </c>
      <c r="D522" s="914" t="s">
        <v>991</v>
      </c>
      <c r="E522" s="904">
        <v>71740.714004828405</v>
      </c>
      <c r="F522" s="907"/>
      <c r="G522" s="908" t="s">
        <v>1157</v>
      </c>
      <c r="H522" s="413"/>
    </row>
    <row r="523" spans="2:8">
      <c r="B523" s="897" t="s">
        <v>540</v>
      </c>
      <c r="C523" s="897" t="s">
        <v>1141</v>
      </c>
      <c r="D523" s="914" t="s">
        <v>991</v>
      </c>
      <c r="E523" s="904">
        <v>201910847.10124114</v>
      </c>
      <c r="F523" s="907"/>
      <c r="G523" s="908" t="s">
        <v>1157</v>
      </c>
      <c r="H523" s="413"/>
    </row>
    <row r="524" spans="2:8">
      <c r="B524" s="897" t="s">
        <v>1145</v>
      </c>
      <c r="C524" s="897" t="s">
        <v>1141</v>
      </c>
      <c r="D524" s="914" t="s">
        <v>1142</v>
      </c>
      <c r="E524" s="904">
        <v>36718.403054699927</v>
      </c>
      <c r="F524" s="907"/>
      <c r="G524" s="908" t="s">
        <v>1157</v>
      </c>
      <c r="H524" s="413"/>
    </row>
    <row r="525" spans="2:8">
      <c r="B525" s="897" t="s">
        <v>994</v>
      </c>
      <c r="C525" s="897" t="s">
        <v>1141</v>
      </c>
      <c r="D525" s="914" t="s">
        <v>1143</v>
      </c>
      <c r="E525" s="904">
        <v>7544.0284029815175</v>
      </c>
      <c r="F525" s="907"/>
      <c r="G525" s="908" t="s">
        <v>1157</v>
      </c>
      <c r="H525" s="413"/>
    </row>
    <row r="526" spans="2:8">
      <c r="B526" s="897" t="s">
        <v>536</v>
      </c>
      <c r="C526" s="897" t="s">
        <v>1141</v>
      </c>
      <c r="D526" s="914" t="s">
        <v>1142</v>
      </c>
      <c r="E526" s="904">
        <v>212368.16926923787</v>
      </c>
      <c r="F526" s="907"/>
      <c r="G526" s="908" t="s">
        <v>1157</v>
      </c>
      <c r="H526" s="413"/>
    </row>
  </sheetData>
  <autoFilter ref="B5:G526"/>
  <mergeCells count="1">
    <mergeCell ref="F4:G4"/>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election activeCell="C3" sqref="C3"/>
    </sheetView>
  </sheetViews>
  <sheetFormatPr defaultRowHeight="15"/>
  <cols>
    <col min="1" max="1" width="9.140625" style="1"/>
    <col min="2" max="2" width="14.85546875" style="1" customWidth="1"/>
    <col min="3" max="3" width="16.140625" style="1" customWidth="1"/>
    <col min="4" max="4" width="16.5703125" style="1" customWidth="1"/>
    <col min="5" max="5" width="17.28515625" style="1" customWidth="1"/>
    <col min="6" max="6" width="15" style="1" customWidth="1"/>
    <col min="7" max="7" width="15.85546875" style="1" customWidth="1"/>
    <col min="8" max="16384" width="9.140625" style="1"/>
  </cols>
  <sheetData>
    <row r="1" spans="1:7" ht="25.5" customHeight="1">
      <c r="B1" s="4" t="s">
        <v>4550</v>
      </c>
    </row>
    <row r="2" spans="1:7" s="273" customFormat="1" ht="25.5" customHeight="1" thickBot="1">
      <c r="A2" s="78"/>
    </row>
    <row r="3" spans="1:7" ht="75.75" thickBot="1">
      <c r="B3" s="1236" t="s">
        <v>4541</v>
      </c>
      <c r="C3" s="1237" t="s">
        <v>4542</v>
      </c>
      <c r="D3" s="1237" t="s">
        <v>4543</v>
      </c>
      <c r="E3" s="1237" t="s">
        <v>4544</v>
      </c>
      <c r="F3" s="1237" t="s">
        <v>4545</v>
      </c>
      <c r="G3" s="1237" t="s">
        <v>4546</v>
      </c>
    </row>
    <row r="4" spans="1:7" ht="15.75" thickBot="1">
      <c r="B4" s="1241" t="s">
        <v>1016</v>
      </c>
      <c r="C4" s="1239">
        <v>8.3000000000000004E-2</v>
      </c>
      <c r="D4" s="1240">
        <v>0.68</v>
      </c>
      <c r="E4" s="1239">
        <v>5.7000000000000002E-2</v>
      </c>
      <c r="F4" s="1240">
        <v>0.01</v>
      </c>
      <c r="G4" s="1240">
        <v>0.28999999999999998</v>
      </c>
    </row>
    <row r="5" spans="1:7" ht="15.75" thickBot="1">
      <c r="B5" s="1241" t="s">
        <v>1015</v>
      </c>
      <c r="C5" s="1239">
        <v>0.13</v>
      </c>
      <c r="D5" s="1240">
        <v>0.21</v>
      </c>
      <c r="E5" s="1239">
        <v>2.8000000000000001E-2</v>
      </c>
      <c r="F5" s="1240">
        <v>0.01</v>
      </c>
      <c r="G5" s="1240">
        <v>0.14000000000000001</v>
      </c>
    </row>
    <row r="6" spans="1:7" ht="15.75" thickBot="1">
      <c r="B6" s="1241" t="s">
        <v>1014</v>
      </c>
      <c r="C6" s="1239">
        <v>0.6</v>
      </c>
      <c r="D6" s="1240">
        <v>0.06</v>
      </c>
      <c r="E6" s="1239">
        <v>3.4000000000000002E-2</v>
      </c>
      <c r="F6" s="1240">
        <v>7.0000000000000007E-2</v>
      </c>
      <c r="G6" s="1240">
        <v>0.18</v>
      </c>
    </row>
    <row r="7" spans="1:7" ht="15.75" thickBot="1">
      <c r="B7" s="1241" t="s">
        <v>1013</v>
      </c>
      <c r="C7" s="1239">
        <v>1.3</v>
      </c>
      <c r="D7" s="1240">
        <v>0.03</v>
      </c>
      <c r="E7" s="1239">
        <v>3.5000000000000003E-2</v>
      </c>
      <c r="F7" s="1240">
        <v>0.14000000000000001</v>
      </c>
      <c r="G7" s="1240">
        <v>0.18</v>
      </c>
    </row>
    <row r="8" spans="1:7" ht="15.75" thickBot="1">
      <c r="B8" s="1241" t="s">
        <v>1012</v>
      </c>
      <c r="C8" s="1239">
        <v>1.4</v>
      </c>
      <c r="D8" s="1240">
        <v>0.02</v>
      </c>
      <c r="E8" s="1239">
        <v>2.3E-2</v>
      </c>
      <c r="F8" s="1240">
        <v>0.15</v>
      </c>
      <c r="G8" s="1240">
        <v>0.12</v>
      </c>
    </row>
    <row r="9" spans="1:7" ht="15.75" thickBot="1">
      <c r="B9" s="1241" t="s">
        <v>1011</v>
      </c>
      <c r="C9" s="1239">
        <v>5.5</v>
      </c>
      <c r="D9" s="1240">
        <v>0</v>
      </c>
      <c r="E9" s="1239">
        <v>1.7000000000000001E-2</v>
      </c>
      <c r="F9" s="1240">
        <v>0.6</v>
      </c>
      <c r="G9" s="1240">
        <v>0.09</v>
      </c>
    </row>
    <row r="10" spans="1:7" ht="15.75" thickBot="1">
      <c r="B10" s="1241" t="s">
        <v>1010</v>
      </c>
      <c r="C10" s="1239">
        <v>0.12</v>
      </c>
      <c r="D10" s="1240">
        <v>0</v>
      </c>
      <c r="E10" s="1239">
        <v>0</v>
      </c>
      <c r="F10" s="1240">
        <v>0.01</v>
      </c>
      <c r="G10" s="1240">
        <v>0</v>
      </c>
    </row>
    <row r="11" spans="1:7" ht="30.75" thickBot="1">
      <c r="B11" s="1238"/>
      <c r="C11" s="1239" t="s">
        <v>4547</v>
      </c>
      <c r="D11" s="1239"/>
      <c r="E11" s="1239" t="s">
        <v>4548</v>
      </c>
      <c r="F11" s="1239"/>
      <c r="G11" s="1239"/>
    </row>
    <row r="13" spans="1:7">
      <c r="B13" s="756" t="s">
        <v>4549</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1:P35"/>
  <sheetViews>
    <sheetView showGridLines="0" zoomScale="90" zoomScaleNormal="90" workbookViewId="0">
      <selection activeCell="B15" sqref="B15"/>
    </sheetView>
  </sheetViews>
  <sheetFormatPr defaultRowHeight="15"/>
  <cols>
    <col min="1" max="1" width="4.28515625" customWidth="1"/>
    <col min="2" max="2" width="38.42578125" style="95" customWidth="1"/>
    <col min="3" max="5" width="20.7109375" customWidth="1"/>
    <col min="6" max="9" width="13.7109375" customWidth="1"/>
    <col min="10" max="10" width="17.85546875" customWidth="1"/>
  </cols>
  <sheetData>
    <row r="1" spans="2:16" s="95" customFormat="1"/>
    <row r="2" spans="2:16" s="95" customFormat="1" ht="17.25" customHeight="1">
      <c r="B2" s="1478" t="s">
        <v>1667</v>
      </c>
      <c r="C2" s="1478"/>
      <c r="D2" s="1478"/>
      <c r="E2" s="1478"/>
      <c r="F2" s="1478"/>
      <c r="G2" s="1478"/>
      <c r="H2" s="1478"/>
      <c r="I2" s="1478"/>
      <c r="J2" s="1478"/>
      <c r="K2" s="1478"/>
    </row>
    <row r="3" spans="2:16">
      <c r="B3" s="783" t="s">
        <v>4599</v>
      </c>
    </row>
    <row r="5" spans="2:16" s="2" customFormat="1" ht="39.75" customHeight="1">
      <c r="B5" s="95"/>
      <c r="C5" s="512" t="s">
        <v>1652</v>
      </c>
      <c r="D5" s="1525" t="s">
        <v>1082</v>
      </c>
      <c r="F5"/>
      <c r="G5"/>
      <c r="H5"/>
      <c r="I5"/>
      <c r="J5"/>
      <c r="K5"/>
      <c r="L5"/>
      <c r="M5" s="95"/>
      <c r="N5" s="95"/>
      <c r="O5" s="95"/>
      <c r="P5" s="95"/>
    </row>
    <row r="6" spans="2:16" s="263" customFormat="1" ht="51" customHeight="1">
      <c r="B6" s="95"/>
      <c r="C6" s="148" t="s">
        <v>1653</v>
      </c>
      <c r="D6" s="1526"/>
      <c r="F6"/>
      <c r="G6"/>
      <c r="H6"/>
      <c r="I6"/>
      <c r="J6"/>
      <c r="K6"/>
      <c r="L6"/>
      <c r="M6" s="95"/>
      <c r="N6" s="119"/>
      <c r="O6" s="118"/>
      <c r="P6" s="118"/>
    </row>
    <row r="7" spans="2:16" s="95" customFormat="1" ht="21" customHeight="1">
      <c r="C7" s="736">
        <v>280362300495.75525</v>
      </c>
      <c r="D7" s="121">
        <v>15800000000</v>
      </c>
      <c r="F7"/>
      <c r="G7"/>
      <c r="H7"/>
      <c r="I7"/>
      <c r="J7"/>
      <c r="K7"/>
      <c r="L7"/>
      <c r="N7" s="119"/>
      <c r="O7" s="118"/>
      <c r="P7" s="118"/>
    </row>
    <row r="8" spans="2:16">
      <c r="B8"/>
      <c r="C8" s="636" t="s">
        <v>1610</v>
      </c>
    </row>
    <row r="9" spans="2:16" s="95" customFormat="1"/>
    <row r="10" spans="2:16" s="95" customFormat="1">
      <c r="D10" s="511"/>
    </row>
    <row r="11" spans="2:16">
      <c r="C11" s="294" t="s">
        <v>584</v>
      </c>
      <c r="D11" s="300">
        <f>C7/$D$7</f>
        <v>17.744449398465523</v>
      </c>
      <c r="E11" s="47"/>
      <c r="F11" s="12"/>
      <c r="G11" s="47"/>
      <c r="H11" s="47"/>
      <c r="I11" s="47"/>
    </row>
    <row r="12" spans="2:16">
      <c r="C12" s="295" t="s">
        <v>590</v>
      </c>
      <c r="D12" s="301">
        <f>D7/C7</f>
        <v>5.6355651141617079E-2</v>
      </c>
    </row>
    <row r="13" spans="2:16">
      <c r="B13"/>
    </row>
    <row r="14" spans="2:16">
      <c r="B14"/>
    </row>
    <row r="15" spans="2:16" ht="28.5" customHeight="1">
      <c r="B15" s="216" t="s">
        <v>549</v>
      </c>
      <c r="C15" s="921" t="s">
        <v>548</v>
      </c>
      <c r="D15" s="922" t="s">
        <v>1080</v>
      </c>
      <c r="F15" s="100"/>
    </row>
    <row r="16" spans="2:16" ht="30">
      <c r="B16" s="156" t="s">
        <v>546</v>
      </c>
      <c r="C16" s="144" t="s">
        <v>207</v>
      </c>
      <c r="D16" s="514">
        <v>0.48295271755218594</v>
      </c>
    </row>
    <row r="17" spans="2:11" s="95" customFormat="1" ht="18">
      <c r="B17" s="492" t="s">
        <v>2502</v>
      </c>
      <c r="C17" s="492" t="s">
        <v>2502</v>
      </c>
      <c r="D17" s="514">
        <v>4.7054275683430687E-3</v>
      </c>
    </row>
    <row r="18" spans="2:11" s="95" customFormat="1" ht="18">
      <c r="B18" s="492" t="s">
        <v>2503</v>
      </c>
      <c r="C18" s="492" t="s">
        <v>2503</v>
      </c>
      <c r="D18" s="514">
        <v>7.3878756911393449E-3</v>
      </c>
    </row>
    <row r="19" spans="2:11" ht="18">
      <c r="B19" s="492" t="s">
        <v>2504</v>
      </c>
      <c r="C19" s="492" t="s">
        <v>2504</v>
      </c>
      <c r="D19" s="514">
        <v>1.3533333388253443E-3</v>
      </c>
    </row>
    <row r="20" spans="2:11">
      <c r="B20" s="157" t="s">
        <v>531</v>
      </c>
      <c r="C20" s="245" t="s">
        <v>2505</v>
      </c>
      <c r="D20" s="514">
        <v>0.40250074522697854</v>
      </c>
    </row>
    <row r="21" spans="2:11">
      <c r="B21" s="157" t="s">
        <v>534</v>
      </c>
      <c r="C21" s="144" t="s">
        <v>16</v>
      </c>
      <c r="D21" s="514">
        <v>0.10109990062252797</v>
      </c>
    </row>
    <row r="22" spans="2:11">
      <c r="B22" s="91"/>
      <c r="C22" s="49" t="s">
        <v>218</v>
      </c>
      <c r="D22" s="285">
        <f>SUM(D16:D21)</f>
        <v>1.0000000000000002</v>
      </c>
      <c r="K22" s="99"/>
    </row>
    <row r="23" spans="2:11">
      <c r="E23" s="8"/>
      <c r="F23" s="8"/>
      <c r="G23" s="12"/>
      <c r="H23" s="12"/>
      <c r="I23" s="12"/>
    </row>
    <row r="24" spans="2:11">
      <c r="D24" s="45"/>
      <c r="E24" s="44"/>
      <c r="F24" s="44"/>
      <c r="G24" s="12"/>
      <c r="H24" s="12"/>
      <c r="I24" s="12"/>
    </row>
    <row r="35" spans="3:3">
      <c r="C35" s="8"/>
    </row>
  </sheetData>
  <mergeCells count="2">
    <mergeCell ref="B2:K2"/>
    <mergeCell ref="D5:D6"/>
  </mergeCells>
  <pageMargins left="0.7" right="0.7" top="0.75" bottom="0.75" header="0.3" footer="0.3"/>
  <pageSetup paperSize="9" orientation="portrait" horizontalDpi="4294967294"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H37"/>
  <sheetViews>
    <sheetView showGridLines="0" zoomScale="90" zoomScaleNormal="90" workbookViewId="0">
      <selection activeCell="G18" sqref="G18"/>
    </sheetView>
  </sheetViews>
  <sheetFormatPr defaultRowHeight="15"/>
  <cols>
    <col min="2" max="2" width="21.42578125" customWidth="1"/>
    <col min="3" max="3" width="15.42578125" customWidth="1"/>
    <col min="4" max="4" width="15.5703125" customWidth="1"/>
    <col min="7" max="7" width="20.7109375" customWidth="1"/>
  </cols>
  <sheetData>
    <row r="1" spans="2:8" s="95" customFormat="1">
      <c r="B1" s="3"/>
    </row>
    <row r="2" spans="2:8" s="95" customFormat="1" ht="17.25" customHeight="1">
      <c r="B2" s="1478" t="s">
        <v>1948</v>
      </c>
      <c r="C2" s="1478"/>
      <c r="D2" s="1478"/>
      <c r="E2" s="1478"/>
      <c r="F2" s="1478"/>
      <c r="G2" s="1478"/>
    </row>
    <row r="4" spans="2:8" ht="19.5" customHeight="1">
      <c r="C4" s="1520" t="s">
        <v>1570</v>
      </c>
      <c r="D4" s="1520"/>
    </row>
    <row r="5" spans="2:8" ht="60">
      <c r="B5" s="63" t="s">
        <v>547</v>
      </c>
      <c r="C5" s="152" t="s">
        <v>1450</v>
      </c>
      <c r="D5" s="152" t="s">
        <v>1651</v>
      </c>
    </row>
    <row r="6" spans="2:8">
      <c r="B6" s="31" t="s">
        <v>207</v>
      </c>
      <c r="C6" s="64">
        <v>135407.07436422308</v>
      </c>
      <c r="D6" s="64">
        <f>C6*10^6</f>
        <v>135407074364.22308</v>
      </c>
    </row>
    <row r="7" spans="2:8" s="95" customFormat="1">
      <c r="B7" s="492" t="s">
        <v>1527</v>
      </c>
      <c r="C7" s="493">
        <v>130621.43764945099</v>
      </c>
      <c r="D7" s="64">
        <f t="shared" ref="D7:D9" si="0">C7*10^6</f>
        <v>130621437649.45099</v>
      </c>
    </row>
    <row r="8" spans="2:8" s="95" customFormat="1">
      <c r="B8" s="492" t="s">
        <v>1532</v>
      </c>
      <c r="C8" s="147">
        <v>205085.49540628999</v>
      </c>
      <c r="D8" s="64">
        <f t="shared" si="0"/>
        <v>205085495406.28998</v>
      </c>
      <c r="H8" s="270"/>
    </row>
    <row r="9" spans="2:8">
      <c r="B9" s="215" t="s">
        <v>1565</v>
      </c>
      <c r="C9" s="734">
        <v>37568.179250189998</v>
      </c>
      <c r="D9" s="64">
        <f t="shared" si="0"/>
        <v>37568179250.189995</v>
      </c>
      <c r="H9" s="270"/>
    </row>
    <row r="10" spans="2:8">
      <c r="B10" s="31" t="s">
        <v>694</v>
      </c>
      <c r="C10" s="143">
        <v>112850.484860799</v>
      </c>
      <c r="D10" s="64">
        <f>C10*10^6</f>
        <v>112850484860.799</v>
      </c>
      <c r="H10" s="270"/>
    </row>
    <row r="11" spans="2:8">
      <c r="B11" s="31" t="s">
        <v>16</v>
      </c>
      <c r="C11" s="64">
        <v>621616.63292125671</v>
      </c>
      <c r="D11" s="64">
        <f>C11*10^6</f>
        <v>621616632921.25671</v>
      </c>
    </row>
    <row r="37" spans="3:3">
      <c r="C37" s="8"/>
    </row>
  </sheetData>
  <mergeCells count="2">
    <mergeCell ref="C4:D4"/>
    <mergeCell ref="B2:G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21"/>
  <sheetViews>
    <sheetView showGridLines="0" zoomScale="90" zoomScaleNormal="90" workbookViewId="0">
      <selection activeCell="C25" sqref="C25"/>
    </sheetView>
  </sheetViews>
  <sheetFormatPr defaultRowHeight="15"/>
  <cols>
    <col min="1" max="1" width="6.85546875" customWidth="1"/>
    <col min="2" max="2" width="17.7109375" style="95" customWidth="1"/>
    <col min="3" max="6" width="19.85546875" customWidth="1"/>
    <col min="7" max="10" width="13.7109375" customWidth="1"/>
    <col min="11" max="11" width="17.28515625" customWidth="1"/>
    <col min="12" max="13" width="13.7109375" customWidth="1"/>
  </cols>
  <sheetData>
    <row r="1" spans="1:13" s="95" customFormat="1"/>
    <row r="2" spans="1:13" s="95" customFormat="1" ht="17.25" customHeight="1">
      <c r="B2" s="1478" t="s">
        <v>1668</v>
      </c>
      <c r="C2" s="1478"/>
      <c r="D2" s="1478"/>
      <c r="E2" s="1478"/>
      <c r="F2" s="1478"/>
      <c r="G2" s="1478"/>
      <c r="H2" s="1478"/>
      <c r="I2" s="1478"/>
      <c r="J2" s="1478"/>
      <c r="K2" s="1478"/>
    </row>
    <row r="3" spans="1:13" s="95" customFormat="1" ht="17.25" customHeight="1">
      <c r="B3" s="783" t="s">
        <v>4599</v>
      </c>
      <c r="C3" s="191"/>
      <c r="D3" s="182"/>
      <c r="E3" s="182"/>
      <c r="F3" s="182"/>
      <c r="G3" s="182"/>
      <c r="H3" s="182"/>
      <c r="I3" s="182"/>
    </row>
    <row r="5" spans="1:13" s="1" customFormat="1">
      <c r="G5"/>
      <c r="H5"/>
      <c r="I5"/>
      <c r="J5"/>
      <c r="K5"/>
    </row>
    <row r="6" spans="1:13" ht="26.25" customHeight="1">
      <c r="D6" s="1527" t="s">
        <v>1656</v>
      </c>
      <c r="E6" s="1527"/>
      <c r="F6" s="1527"/>
    </row>
    <row r="7" spans="1:13" ht="45">
      <c r="C7" s="1"/>
      <c r="D7" s="148" t="s">
        <v>1657</v>
      </c>
      <c r="E7" s="148" t="s">
        <v>1658</v>
      </c>
      <c r="F7" s="148" t="s">
        <v>1659</v>
      </c>
      <c r="G7" s="290" t="s">
        <v>14</v>
      </c>
      <c r="H7" s="8"/>
      <c r="I7" s="12"/>
      <c r="J7" s="12"/>
      <c r="K7" s="12"/>
      <c r="L7" s="12"/>
      <c r="M7" s="12"/>
    </row>
    <row r="8" spans="1:13">
      <c r="D8" s="743">
        <v>383201389107.40649</v>
      </c>
      <c r="E8" s="40">
        <v>307227000000</v>
      </c>
      <c r="F8" s="40">
        <v>326189280000</v>
      </c>
      <c r="G8" s="40">
        <v>23562103367.586296</v>
      </c>
      <c r="H8" s="8"/>
      <c r="I8" s="12"/>
      <c r="J8" s="12"/>
      <c r="K8" s="12"/>
      <c r="L8" s="12"/>
      <c r="M8" s="12"/>
    </row>
    <row r="9" spans="1:13" s="95" customFormat="1">
      <c r="D9" s="636" t="s">
        <v>1610</v>
      </c>
      <c r="E9" s="371"/>
      <c r="F9" s="371"/>
      <c r="G9" s="371"/>
      <c r="H9" s="270"/>
      <c r="I9" s="12"/>
      <c r="J9" s="12"/>
      <c r="K9" s="12"/>
      <c r="L9" s="12"/>
      <c r="M9" s="12"/>
    </row>
    <row r="10" spans="1:13">
      <c r="D10" s="89"/>
      <c r="E10" s="44"/>
      <c r="F10" s="44"/>
      <c r="G10" s="45"/>
      <c r="H10" s="44"/>
      <c r="I10" s="12"/>
      <c r="J10" s="12"/>
      <c r="K10" s="12"/>
      <c r="L10" s="12"/>
      <c r="M10" s="12"/>
    </row>
    <row r="11" spans="1:13">
      <c r="C11" s="29" t="s">
        <v>584</v>
      </c>
      <c r="D11" s="309">
        <f>D8/$G$8</f>
        <v>16.263462693851245</v>
      </c>
      <c r="E11" s="309">
        <f>E8/$G$8</f>
        <v>13.039031159783608</v>
      </c>
      <c r="F11" s="309">
        <f>F8/$G$8</f>
        <v>13.843809905728923</v>
      </c>
      <c r="G11" s="8"/>
    </row>
    <row r="12" spans="1:13">
      <c r="C12" s="30" t="s">
        <v>590</v>
      </c>
      <c r="D12" s="302">
        <f>$G$8/D8</f>
        <v>6.1487520758913894E-2</v>
      </c>
      <c r="E12" s="302">
        <f>$G$8/E8</f>
        <v>7.6692814653615396E-2</v>
      </c>
      <c r="F12" s="302">
        <f>$G$8/F8</f>
        <v>7.2234450401270994E-2</v>
      </c>
      <c r="G12" s="44"/>
    </row>
    <row r="13" spans="1:13">
      <c r="B13"/>
    </row>
    <row r="14" spans="1:13">
      <c r="B14"/>
      <c r="D14" s="1528" t="s">
        <v>1660</v>
      </c>
      <c r="E14" s="1528"/>
      <c r="F14" s="1528"/>
    </row>
    <row r="15" spans="1:13" ht="48.75" customHeight="1">
      <c r="A15" s="4"/>
      <c r="B15" s="923" t="s">
        <v>547</v>
      </c>
      <c r="C15" s="943" t="s">
        <v>548</v>
      </c>
      <c r="D15" s="924" t="s">
        <v>1657</v>
      </c>
      <c r="E15" s="926" t="s">
        <v>1658</v>
      </c>
      <c r="F15" s="926" t="s">
        <v>1659</v>
      </c>
      <c r="H15" s="161"/>
    </row>
    <row r="16" spans="1:13">
      <c r="B16" s="31" t="s">
        <v>531</v>
      </c>
      <c r="C16" s="31" t="s">
        <v>694</v>
      </c>
      <c r="D16" s="744">
        <v>0.21792551167810201</v>
      </c>
      <c r="E16" s="310">
        <v>0.17053188684588269</v>
      </c>
      <c r="F16" s="310">
        <v>7.9401751032406709E-2</v>
      </c>
    </row>
    <row r="17" spans="2:6" ht="18">
      <c r="B17" s="31" t="s">
        <v>550</v>
      </c>
      <c r="C17" s="31" t="s">
        <v>585</v>
      </c>
      <c r="D17" s="744">
        <v>0.3502066198095744</v>
      </c>
      <c r="E17" s="310">
        <v>0.41641717687573032</v>
      </c>
      <c r="F17" s="310">
        <v>0.50396898389793798</v>
      </c>
    </row>
    <row r="18" spans="2:6" ht="18">
      <c r="B18" s="31" t="s">
        <v>533</v>
      </c>
      <c r="C18" s="31" t="s">
        <v>586</v>
      </c>
      <c r="D18" s="744">
        <v>0.43186786851232362</v>
      </c>
      <c r="E18" s="310">
        <v>0.41305093627838702</v>
      </c>
      <c r="F18" s="310">
        <v>0.41662926506965525</v>
      </c>
    </row>
    <row r="19" spans="2:6">
      <c r="C19" s="49" t="s">
        <v>218</v>
      </c>
      <c r="D19" s="745">
        <f t="shared" ref="D19:F19" si="0">SUM(D16:D18)</f>
        <v>1</v>
      </c>
      <c r="E19" s="289">
        <f t="shared" si="0"/>
        <v>1</v>
      </c>
      <c r="F19" s="289">
        <f t="shared" si="0"/>
        <v>1</v>
      </c>
    </row>
    <row r="21" spans="2:6">
      <c r="E21" s="8"/>
    </row>
  </sheetData>
  <mergeCells count="3">
    <mergeCell ref="D6:F6"/>
    <mergeCell ref="D14:F14"/>
    <mergeCell ref="B2:K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6"/>
  <sheetViews>
    <sheetView showGridLines="0" zoomScale="80" zoomScaleNormal="80" workbookViewId="0">
      <selection activeCell="B26" sqref="B26"/>
    </sheetView>
  </sheetViews>
  <sheetFormatPr defaultColWidth="9.140625" defaultRowHeight="15"/>
  <cols>
    <col min="1" max="1" width="3.42578125" style="1" customWidth="1"/>
    <col min="2" max="2" width="25.28515625" style="224" customWidth="1"/>
    <col min="3" max="3" width="33.7109375" style="224" customWidth="1"/>
    <col min="4" max="4" width="16.7109375" style="257" customWidth="1"/>
    <col min="5" max="5" width="31.7109375" style="224" customWidth="1"/>
    <col min="6" max="6" width="33.7109375" style="224" customWidth="1"/>
    <col min="7" max="7" width="16.7109375" style="224" customWidth="1"/>
    <col min="8" max="8" width="31.7109375" style="224" customWidth="1"/>
    <col min="9" max="9" width="33.7109375" style="224" customWidth="1"/>
    <col min="10" max="10" width="16.7109375" style="224" customWidth="1"/>
    <col min="11" max="11" width="49.42578125" style="224" customWidth="1"/>
    <col min="12" max="12" width="33.42578125" style="1" customWidth="1"/>
    <col min="13" max="13" width="13.28515625" style="1" bestFit="1" customWidth="1"/>
    <col min="14" max="14" width="17.7109375" style="1" customWidth="1"/>
    <col min="15" max="15" width="11.140625" style="1" bestFit="1" customWidth="1"/>
    <col min="16" max="16384" width="9.140625" style="1"/>
  </cols>
  <sheetData>
    <row r="1" spans="2:16" ht="24.75" customHeight="1">
      <c r="B1" s="1293" t="s">
        <v>4632</v>
      </c>
      <c r="C1" s="1294"/>
      <c r="F1" s="1294"/>
      <c r="I1" s="1294"/>
    </row>
    <row r="2" spans="2:16" ht="18.75" customHeight="1">
      <c r="B2" s="1295" t="s">
        <v>4633</v>
      </c>
      <c r="C2" s="1295"/>
      <c r="F2" s="1295"/>
      <c r="I2" s="1295"/>
    </row>
    <row r="3" spans="2:16" ht="10.5" customHeight="1">
      <c r="B3" s="1295"/>
      <c r="C3" s="1295"/>
      <c r="F3" s="1295"/>
      <c r="I3" s="1295"/>
    </row>
    <row r="4" spans="2:16" s="150" customFormat="1" ht="26.25" customHeight="1">
      <c r="B4" s="1296"/>
      <c r="C4" s="1432" t="s">
        <v>4716</v>
      </c>
      <c r="D4" s="1433"/>
      <c r="E4" s="1434"/>
      <c r="F4" s="1435" t="s">
        <v>4693</v>
      </c>
      <c r="G4" s="1436"/>
      <c r="H4" s="1437"/>
      <c r="I4" s="1438" t="s">
        <v>4694</v>
      </c>
      <c r="J4" s="1438"/>
      <c r="K4" s="1439"/>
    </row>
    <row r="5" spans="2:16" ht="27" customHeight="1">
      <c r="B5" s="1307" t="s">
        <v>661</v>
      </c>
      <c r="C5" s="1308" t="s">
        <v>4692</v>
      </c>
      <c r="D5" s="1309" t="s">
        <v>195</v>
      </c>
      <c r="E5" s="1310" t="s">
        <v>4634</v>
      </c>
      <c r="F5" s="1311" t="s">
        <v>4692</v>
      </c>
      <c r="G5" s="1312" t="s">
        <v>195</v>
      </c>
      <c r="H5" s="1313" t="s">
        <v>4634</v>
      </c>
      <c r="I5" s="1314" t="s">
        <v>4692</v>
      </c>
      <c r="J5" s="1315" t="s">
        <v>195</v>
      </c>
      <c r="K5" s="1314" t="s">
        <v>4634</v>
      </c>
      <c r="L5" s="71"/>
    </row>
    <row r="6" spans="2:16" ht="30.75" customHeight="1">
      <c r="B6" s="1316" t="s">
        <v>196</v>
      </c>
      <c r="C6" s="1317" t="s">
        <v>4635</v>
      </c>
      <c r="D6" s="1318" t="s">
        <v>4718</v>
      </c>
      <c r="E6" s="1319" t="s">
        <v>4636</v>
      </c>
      <c r="F6" s="1317" t="s">
        <v>4635</v>
      </c>
      <c r="G6" s="1316" t="s">
        <v>4718</v>
      </c>
      <c r="H6" s="1320" t="s">
        <v>4637</v>
      </c>
      <c r="I6" s="1317" t="s">
        <v>4635</v>
      </c>
      <c r="J6" s="1316" t="s">
        <v>4718</v>
      </c>
      <c r="K6" s="1316" t="s">
        <v>4637</v>
      </c>
      <c r="L6" s="71"/>
    </row>
    <row r="7" spans="2:16" ht="39" customHeight="1">
      <c r="B7" s="1316" t="s">
        <v>197</v>
      </c>
      <c r="C7" s="1317" t="s">
        <v>4638</v>
      </c>
      <c r="D7" s="1318" t="s">
        <v>556</v>
      </c>
      <c r="E7" s="1319" t="s">
        <v>670</v>
      </c>
      <c r="F7" s="1317" t="s">
        <v>4695</v>
      </c>
      <c r="G7" s="1321" t="s">
        <v>556</v>
      </c>
      <c r="H7" s="1322" t="s">
        <v>4696</v>
      </c>
      <c r="I7" s="1317" t="s">
        <v>4638</v>
      </c>
      <c r="J7" s="1321" t="s">
        <v>556</v>
      </c>
      <c r="K7" s="1323" t="s">
        <v>4696</v>
      </c>
      <c r="L7" s="71"/>
    </row>
    <row r="8" spans="2:16" ht="50.25" customHeight="1">
      <c r="B8" s="1316" t="s">
        <v>650</v>
      </c>
      <c r="C8" s="1317" t="s">
        <v>4639</v>
      </c>
      <c r="D8" s="1318" t="s">
        <v>199</v>
      </c>
      <c r="E8" s="1319" t="s">
        <v>4640</v>
      </c>
      <c r="F8" s="1324" t="s">
        <v>4639</v>
      </c>
      <c r="G8" s="1325" t="s">
        <v>199</v>
      </c>
      <c r="H8" s="1319" t="s">
        <v>4640</v>
      </c>
      <c r="I8" s="1316" t="s">
        <v>4639</v>
      </c>
      <c r="J8" s="1325" t="s">
        <v>199</v>
      </c>
      <c r="K8" s="1326" t="s">
        <v>4697</v>
      </c>
      <c r="L8" s="71"/>
    </row>
    <row r="9" spans="2:16" ht="48.75" customHeight="1">
      <c r="B9" s="1316" t="s">
        <v>651</v>
      </c>
      <c r="C9" s="1317" t="s">
        <v>4639</v>
      </c>
      <c r="D9" s="1318" t="s">
        <v>199</v>
      </c>
      <c r="E9" s="1319" t="s">
        <v>4640</v>
      </c>
      <c r="F9" s="1324" t="s">
        <v>4639</v>
      </c>
      <c r="G9" s="1325" t="s">
        <v>199</v>
      </c>
      <c r="H9" s="1319" t="s">
        <v>4640</v>
      </c>
      <c r="I9" s="1316" t="s">
        <v>4639</v>
      </c>
      <c r="J9" s="1325" t="s">
        <v>199</v>
      </c>
      <c r="K9" s="1326" t="s">
        <v>4697</v>
      </c>
      <c r="L9" s="71"/>
    </row>
    <row r="10" spans="2:16" s="273" customFormat="1" ht="30" customHeight="1">
      <c r="B10" s="1323" t="s">
        <v>4641</v>
      </c>
      <c r="C10" s="1327" t="s">
        <v>4642</v>
      </c>
      <c r="D10" s="1328" t="s">
        <v>4719</v>
      </c>
      <c r="E10" s="1329" t="s">
        <v>668</v>
      </c>
      <c r="F10" s="1330" t="s">
        <v>4643</v>
      </c>
      <c r="G10" s="1323" t="s">
        <v>1071</v>
      </c>
      <c r="H10" s="1322" t="s">
        <v>4698</v>
      </c>
      <c r="I10" s="1323" t="s">
        <v>4643</v>
      </c>
      <c r="J10" s="1323" t="s">
        <v>1071</v>
      </c>
      <c r="K10" s="1323" t="s">
        <v>4699</v>
      </c>
      <c r="L10" s="71"/>
      <c r="M10" s="1"/>
      <c r="N10" s="1"/>
      <c r="O10" s="1"/>
      <c r="P10" s="1"/>
    </row>
    <row r="11" spans="2:16" s="273" customFormat="1" ht="27" customHeight="1">
      <c r="B11" s="1323" t="s">
        <v>4644</v>
      </c>
      <c r="C11" s="1327" t="s">
        <v>4645</v>
      </c>
      <c r="D11" s="1328" t="s">
        <v>653</v>
      </c>
      <c r="E11" s="1331" t="s">
        <v>4646</v>
      </c>
      <c r="F11" s="1327" t="s">
        <v>4645</v>
      </c>
      <c r="G11" s="1323" t="s">
        <v>653</v>
      </c>
      <c r="H11" s="1331" t="s">
        <v>4647</v>
      </c>
      <c r="I11" s="1327" t="s">
        <v>4645</v>
      </c>
      <c r="J11" s="1323" t="s">
        <v>653</v>
      </c>
      <c r="K11" s="1323" t="s">
        <v>4647</v>
      </c>
      <c r="L11" s="71"/>
      <c r="M11" s="1"/>
      <c r="N11" s="1"/>
      <c r="O11" s="1"/>
      <c r="P11" s="1"/>
    </row>
    <row r="12" spans="2:16" ht="27" customHeight="1">
      <c r="B12" s="1316" t="s">
        <v>610</v>
      </c>
      <c r="C12" s="1317" t="s">
        <v>4648</v>
      </c>
      <c r="D12" s="1318" t="s">
        <v>654</v>
      </c>
      <c r="E12" s="1319" t="s">
        <v>4649</v>
      </c>
      <c r="F12" s="1317" t="s">
        <v>4648</v>
      </c>
      <c r="G12" s="1318" t="s">
        <v>654</v>
      </c>
      <c r="H12" s="1319" t="s">
        <v>4649</v>
      </c>
      <c r="I12" s="1317" t="s">
        <v>4648</v>
      </c>
      <c r="J12" s="1318" t="s">
        <v>654</v>
      </c>
      <c r="K12" s="1321" t="s">
        <v>4649</v>
      </c>
      <c r="L12" s="71"/>
    </row>
    <row r="13" spans="2:16" ht="17.25" customHeight="1">
      <c r="B13" s="1316" t="s">
        <v>201</v>
      </c>
      <c r="C13" s="1317" t="s">
        <v>4650</v>
      </c>
      <c r="D13" s="1318" t="s">
        <v>557</v>
      </c>
      <c r="E13" s="1319" t="s">
        <v>4651</v>
      </c>
      <c r="F13" s="1317" t="s">
        <v>4650</v>
      </c>
      <c r="G13" s="1318" t="s">
        <v>557</v>
      </c>
      <c r="H13" s="1319" t="s">
        <v>4651</v>
      </c>
      <c r="I13" s="1317" t="s">
        <v>4650</v>
      </c>
      <c r="J13" s="1318" t="s">
        <v>557</v>
      </c>
      <c r="K13" s="1316" t="s">
        <v>4651</v>
      </c>
      <c r="L13" s="71"/>
    </row>
    <row r="14" spans="2:16" ht="20.25" customHeight="1">
      <c r="B14" s="1316" t="s">
        <v>1064</v>
      </c>
      <c r="C14" s="1317" t="s">
        <v>4650</v>
      </c>
      <c r="D14" s="1318" t="s">
        <v>558</v>
      </c>
      <c r="E14" s="1319" t="s">
        <v>4651</v>
      </c>
      <c r="F14" s="1317" t="s">
        <v>4650</v>
      </c>
      <c r="G14" s="1318" t="s">
        <v>558</v>
      </c>
      <c r="H14" s="1319" t="s">
        <v>4651</v>
      </c>
      <c r="I14" s="1317" t="s">
        <v>4650</v>
      </c>
      <c r="J14" s="1318" t="s">
        <v>558</v>
      </c>
      <c r="K14" s="1316" t="s">
        <v>4651</v>
      </c>
      <c r="L14" s="71"/>
    </row>
    <row r="15" spans="2:16" ht="27" customHeight="1">
      <c r="B15" s="1316" t="s">
        <v>4652</v>
      </c>
      <c r="C15" s="1317" t="s">
        <v>4653</v>
      </c>
      <c r="D15" s="1318" t="s">
        <v>559</v>
      </c>
      <c r="E15" s="1319" t="s">
        <v>4654</v>
      </c>
      <c r="F15" s="1317" t="s">
        <v>4653</v>
      </c>
      <c r="G15" s="1318" t="s">
        <v>559</v>
      </c>
      <c r="H15" s="1319" t="s">
        <v>4654</v>
      </c>
      <c r="I15" s="1317" t="s">
        <v>4653</v>
      </c>
      <c r="J15" s="1318" t="s">
        <v>559</v>
      </c>
      <c r="K15" s="1316" t="s">
        <v>4654</v>
      </c>
      <c r="L15" s="71"/>
    </row>
    <row r="16" spans="2:16" ht="23.25" customHeight="1">
      <c r="B16" s="1316" t="s">
        <v>1066</v>
      </c>
      <c r="C16" s="1317" t="s">
        <v>4653</v>
      </c>
      <c r="D16" s="1318" t="s">
        <v>560</v>
      </c>
      <c r="E16" s="1319" t="s">
        <v>4654</v>
      </c>
      <c r="F16" s="1317" t="s">
        <v>4653</v>
      </c>
      <c r="G16" s="1318" t="s">
        <v>560</v>
      </c>
      <c r="H16" s="1319" t="s">
        <v>4654</v>
      </c>
      <c r="I16" s="1317" t="s">
        <v>4653</v>
      </c>
      <c r="J16" s="1318" t="s">
        <v>560</v>
      </c>
      <c r="K16" s="1316" t="s">
        <v>4654</v>
      </c>
      <c r="L16" s="71"/>
    </row>
    <row r="17" spans="2:12" ht="37.5" customHeight="1">
      <c r="B17" s="1316" t="s">
        <v>202</v>
      </c>
      <c r="C17" s="1317" t="s">
        <v>4655</v>
      </c>
      <c r="D17" s="1317" t="s">
        <v>203</v>
      </c>
      <c r="E17" s="1319" t="s">
        <v>669</v>
      </c>
      <c r="F17" s="1324" t="s">
        <v>4656</v>
      </c>
      <c r="G17" s="1323" t="s">
        <v>683</v>
      </c>
      <c r="H17" s="1322" t="s">
        <v>4657</v>
      </c>
      <c r="I17" s="1324" t="s">
        <v>4656</v>
      </c>
      <c r="J17" s="1323" t="s">
        <v>683</v>
      </c>
      <c r="K17" s="1332" t="s">
        <v>4658</v>
      </c>
      <c r="L17" s="1297"/>
    </row>
    <row r="18" spans="2:12" ht="48.75" customHeight="1">
      <c r="B18" s="1316" t="s">
        <v>204</v>
      </c>
      <c r="C18" s="1317" t="s">
        <v>4639</v>
      </c>
      <c r="D18" s="1318" t="s">
        <v>205</v>
      </c>
      <c r="E18" s="1319" t="s">
        <v>4640</v>
      </c>
      <c r="F18" s="1324" t="s">
        <v>4639</v>
      </c>
      <c r="G18" s="1325" t="s">
        <v>205</v>
      </c>
      <c r="H18" s="1319" t="s">
        <v>4640</v>
      </c>
      <c r="I18" s="1316" t="s">
        <v>4639</v>
      </c>
      <c r="J18" s="1325" t="s">
        <v>205</v>
      </c>
      <c r="K18" s="1326" t="s">
        <v>4697</v>
      </c>
      <c r="L18" s="71"/>
    </row>
    <row r="19" spans="2:12" ht="38.25" customHeight="1">
      <c r="B19" s="1316" t="s">
        <v>1068</v>
      </c>
      <c r="C19" s="1317" t="s">
        <v>4659</v>
      </c>
      <c r="D19" s="1333" t="s">
        <v>4720</v>
      </c>
      <c r="E19" s="1319" t="s">
        <v>4660</v>
      </c>
      <c r="F19" s="1324" t="s">
        <v>4661</v>
      </c>
      <c r="G19" s="1334" t="s">
        <v>4721</v>
      </c>
      <c r="H19" s="1320" t="s">
        <v>4700</v>
      </c>
      <c r="I19" s="1324" t="s">
        <v>4661</v>
      </c>
      <c r="J19" s="1334" t="s">
        <v>4721</v>
      </c>
      <c r="K19" s="1316" t="s">
        <v>4701</v>
      </c>
      <c r="L19" s="71"/>
    </row>
    <row r="20" spans="2:12" ht="20.25" customHeight="1">
      <c r="B20" s="1440" t="s">
        <v>4662</v>
      </c>
      <c r="C20" s="1441" t="s">
        <v>4702</v>
      </c>
      <c r="D20" s="1443" t="s">
        <v>561</v>
      </c>
      <c r="E20" s="1444" t="s">
        <v>4703</v>
      </c>
      <c r="F20" s="1324" t="s">
        <v>4704</v>
      </c>
      <c r="G20" s="1334" t="s">
        <v>301</v>
      </c>
      <c r="H20" s="1335" t="s">
        <v>4705</v>
      </c>
      <c r="I20" s="1324" t="s">
        <v>4704</v>
      </c>
      <c r="J20" s="1334" t="s">
        <v>301</v>
      </c>
      <c r="K20" s="1336" t="s">
        <v>4705</v>
      </c>
      <c r="L20" s="71"/>
    </row>
    <row r="21" spans="2:12" ht="27" customHeight="1">
      <c r="B21" s="1440"/>
      <c r="C21" s="1442"/>
      <c r="D21" s="1443"/>
      <c r="E21" s="1444"/>
      <c r="F21" s="1324" t="s">
        <v>4706</v>
      </c>
      <c r="G21" s="1334" t="s">
        <v>561</v>
      </c>
      <c r="H21" s="1335" t="s">
        <v>4705</v>
      </c>
      <c r="I21" s="1324" t="s">
        <v>4706</v>
      </c>
      <c r="J21" s="1334" t="s">
        <v>561</v>
      </c>
      <c r="K21" s="1336" t="s">
        <v>4705</v>
      </c>
      <c r="L21" s="71"/>
    </row>
    <row r="22" spans="2:12">
      <c r="C22" s="1303"/>
      <c r="D22" s="1298"/>
      <c r="E22" s="1130"/>
      <c r="F22" s="1299"/>
      <c r="G22" s="1130"/>
      <c r="H22" s="1130"/>
      <c r="I22" s="1299"/>
      <c r="J22" s="1130"/>
      <c r="K22" s="1130"/>
      <c r="L22" s="71"/>
    </row>
    <row r="23" spans="2:12">
      <c r="B23" s="1306" t="s">
        <v>4707</v>
      </c>
      <c r="C23" s="1303"/>
      <c r="D23" s="1337"/>
      <c r="E23" s="1130"/>
      <c r="F23" s="1300"/>
      <c r="G23" s="1130"/>
      <c r="H23" s="1130"/>
      <c r="I23" s="1300"/>
      <c r="J23" s="1130"/>
      <c r="K23" s="1130"/>
      <c r="L23" s="71"/>
    </row>
    <row r="24" spans="2:12">
      <c r="B24" s="1306" t="s">
        <v>4717</v>
      </c>
      <c r="C24" s="1303"/>
      <c r="D24" s="1337"/>
      <c r="E24" s="1130"/>
      <c r="F24" s="1300"/>
      <c r="G24" s="1130"/>
      <c r="H24" s="1130"/>
      <c r="I24" s="1300"/>
      <c r="J24" s="1130"/>
      <c r="K24" s="1130"/>
      <c r="L24" s="71"/>
    </row>
    <row r="25" spans="2:12">
      <c r="B25" s="1302" t="s">
        <v>4708</v>
      </c>
      <c r="C25" s="987"/>
      <c r="D25" s="1338"/>
      <c r="F25" s="1301"/>
      <c r="I25" s="1301"/>
    </row>
    <row r="26" spans="2:12">
      <c r="B26" s="1302" t="s">
        <v>4709</v>
      </c>
      <c r="C26" s="987"/>
      <c r="D26" s="1338"/>
      <c r="F26" s="1302"/>
      <c r="I26" s="1302"/>
    </row>
    <row r="27" spans="2:12">
      <c r="B27" s="1302"/>
      <c r="C27" s="987"/>
      <c r="F27" s="1302"/>
      <c r="I27" s="1302"/>
    </row>
    <row r="28" spans="2:12">
      <c r="B28" s="1302"/>
      <c r="C28" s="987"/>
      <c r="F28" s="1302"/>
      <c r="I28" s="1302"/>
    </row>
    <row r="29" spans="2:12">
      <c r="B29" s="1302"/>
      <c r="C29" s="987"/>
      <c r="F29" s="1302"/>
      <c r="I29" s="1302"/>
    </row>
    <row r="30" spans="2:12">
      <c r="B30" s="1302"/>
      <c r="C30" s="987"/>
      <c r="F30" s="1302"/>
      <c r="I30" s="1302"/>
    </row>
    <row r="31" spans="2:12">
      <c r="B31" s="1301"/>
      <c r="C31" s="1129"/>
      <c r="F31" s="1301"/>
      <c r="I31" s="1301"/>
    </row>
    <row r="32" spans="2:12">
      <c r="B32" s="1301"/>
      <c r="C32" s="1129"/>
      <c r="F32" s="1301"/>
      <c r="I32" s="1301"/>
    </row>
    <row r="33" spans="2:16">
      <c r="B33" s="1301"/>
      <c r="C33" s="1129"/>
      <c r="F33" s="1301"/>
      <c r="I33" s="1301"/>
    </row>
    <row r="34" spans="2:16">
      <c r="B34" s="1301"/>
      <c r="C34" s="1129"/>
      <c r="F34" s="1301"/>
      <c r="I34" s="1301"/>
    </row>
    <row r="35" spans="2:16">
      <c r="B35" s="1301"/>
      <c r="C35" s="1129"/>
      <c r="F35" s="1301"/>
      <c r="I35" s="1301"/>
    </row>
    <row r="36" spans="2:16" s="224" customFormat="1">
      <c r="B36" s="1301"/>
      <c r="C36" s="1301"/>
      <c r="D36" s="257"/>
      <c r="F36" s="1301"/>
      <c r="I36" s="1301"/>
      <c r="L36" s="1"/>
      <c r="M36" s="1"/>
      <c r="N36" s="1"/>
      <c r="O36" s="1"/>
      <c r="P36" s="1"/>
    </row>
  </sheetData>
  <mergeCells count="7">
    <mergeCell ref="C4:E4"/>
    <mergeCell ref="F4:H4"/>
    <mergeCell ref="I4:K4"/>
    <mergeCell ref="B20:B21"/>
    <mergeCell ref="C20:C21"/>
    <mergeCell ref="D20:D21"/>
    <mergeCell ref="E20:E21"/>
  </mergeCells>
  <pageMargins left="0.7" right="0.7" top="0.75" bottom="0.75" header="0.3" footer="0.3"/>
  <pageSetup scale="5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33"/>
  <sheetViews>
    <sheetView showGridLines="0" zoomScale="90" zoomScaleNormal="90" workbookViewId="0">
      <selection activeCell="C33" sqref="C33"/>
    </sheetView>
  </sheetViews>
  <sheetFormatPr defaultRowHeight="15"/>
  <cols>
    <col min="1" max="1" width="9.140625" style="95"/>
    <col min="2" max="2" width="19" style="95" customWidth="1"/>
    <col min="3" max="3" width="20.28515625" customWidth="1"/>
    <col min="4" max="4" width="17" style="95" customWidth="1"/>
    <col min="5" max="5" width="15.7109375" customWidth="1"/>
    <col min="6" max="6" width="16" customWidth="1"/>
    <col min="7" max="7" width="17" customWidth="1"/>
    <col min="8" max="8" width="16.140625" customWidth="1"/>
    <col min="9" max="9" width="15.7109375" customWidth="1"/>
    <col min="10" max="10" width="16.140625" customWidth="1"/>
  </cols>
  <sheetData>
    <row r="1" spans="2:10" s="95" customFormat="1">
      <c r="B1" s="3"/>
      <c r="C1" s="3"/>
      <c r="D1" s="3"/>
    </row>
    <row r="2" spans="2:10" s="95" customFormat="1" ht="17.25" customHeight="1">
      <c r="B2" s="256" t="s">
        <v>1456</v>
      </c>
      <c r="C2" s="256"/>
      <c r="D2" s="256"/>
      <c r="E2" s="256"/>
      <c r="F2" s="256"/>
      <c r="G2" s="256"/>
      <c r="H2" s="256"/>
    </row>
    <row r="4" spans="2:10" s="1" customFormat="1" ht="17.25">
      <c r="E4" s="1529" t="s">
        <v>931</v>
      </c>
      <c r="F4" s="1530"/>
      <c r="G4" s="1529" t="s">
        <v>1654</v>
      </c>
      <c r="H4" s="1530"/>
      <c r="I4" s="1531" t="s">
        <v>1655</v>
      </c>
      <c r="J4" s="1531"/>
    </row>
    <row r="5" spans="2:10" s="1" customFormat="1" ht="30">
      <c r="B5" s="33" t="s">
        <v>549</v>
      </c>
      <c r="C5" s="33" t="s">
        <v>1485</v>
      </c>
      <c r="D5" s="283" t="s">
        <v>1484</v>
      </c>
      <c r="E5" s="152" t="s">
        <v>231</v>
      </c>
      <c r="F5" s="510" t="s">
        <v>1083</v>
      </c>
      <c r="G5" s="152" t="s">
        <v>227</v>
      </c>
      <c r="H5" s="152" t="s">
        <v>1083</v>
      </c>
      <c r="I5" s="152" t="s">
        <v>227</v>
      </c>
      <c r="J5" s="152" t="s">
        <v>1083</v>
      </c>
    </row>
    <row r="6" spans="2:10" ht="18">
      <c r="B6" s="359" t="s">
        <v>531</v>
      </c>
      <c r="C6" s="1117" t="s">
        <v>964</v>
      </c>
      <c r="D6" s="359" t="s">
        <v>555</v>
      </c>
      <c r="E6" s="159">
        <v>112850.48486079861</v>
      </c>
      <c r="F6" s="944">
        <f>E6*10^6</f>
        <v>112850484860.7986</v>
      </c>
      <c r="G6" s="42">
        <v>70.8</v>
      </c>
      <c r="H6" s="42">
        <f>G6*10^9</f>
        <v>70800000000</v>
      </c>
      <c r="I6" s="42">
        <v>35</v>
      </c>
      <c r="J6" s="42">
        <f>I6*10^9</f>
        <v>35000000000</v>
      </c>
    </row>
    <row r="7" spans="2:10" ht="18">
      <c r="B7" s="359" t="s">
        <v>550</v>
      </c>
      <c r="C7" s="1117" t="s">
        <v>585</v>
      </c>
      <c r="D7" s="359" t="s">
        <v>555</v>
      </c>
      <c r="E7" s="143">
        <v>102442.49098140327</v>
      </c>
      <c r="F7" s="944">
        <f>E7*10^6</f>
        <v>102442490981.40327</v>
      </c>
      <c r="G7" s="42">
        <v>97.66</v>
      </c>
      <c r="H7" s="42">
        <f>G7*10^9</f>
        <v>97660000000</v>
      </c>
      <c r="I7" s="42">
        <v>125</v>
      </c>
      <c r="J7" s="42">
        <f>I7*10^9</f>
        <v>125000000000</v>
      </c>
    </row>
    <row r="8" spans="2:10" ht="18">
      <c r="B8" s="359" t="s">
        <v>533</v>
      </c>
      <c r="C8" s="1117" t="s">
        <v>586</v>
      </c>
      <c r="D8" s="359" t="s">
        <v>555</v>
      </c>
      <c r="E8" s="160">
        <v>54798.797061184501</v>
      </c>
      <c r="F8" s="944">
        <f>E8*10^6</f>
        <v>54798797061.184502</v>
      </c>
      <c r="G8" s="42">
        <v>42.02</v>
      </c>
      <c r="H8" s="42">
        <f>G8*10^9</f>
        <v>42020000000</v>
      </c>
      <c r="I8" s="42">
        <v>45</v>
      </c>
      <c r="J8" s="42">
        <f>I8*10^9</f>
        <v>45000000000</v>
      </c>
    </row>
    <row r="9" spans="2:10" s="271" customFormat="1" ht="18">
      <c r="B9" s="735" t="s">
        <v>1474</v>
      </c>
      <c r="C9" s="1118" t="s">
        <v>1468</v>
      </c>
      <c r="D9" s="735" t="s">
        <v>555</v>
      </c>
      <c r="E9" s="372" t="s">
        <v>1475</v>
      </c>
      <c r="F9" s="818" t="s">
        <v>1475</v>
      </c>
      <c r="G9" s="372" t="s">
        <v>1475</v>
      </c>
      <c r="H9" s="372" t="s">
        <v>1475</v>
      </c>
      <c r="I9" s="372" t="s">
        <v>1475</v>
      </c>
      <c r="J9" s="372" t="s">
        <v>1475</v>
      </c>
    </row>
    <row r="10" spans="2:10" s="271" customFormat="1">
      <c r="B10" s="735" t="s">
        <v>1476</v>
      </c>
      <c r="C10" s="1118" t="s">
        <v>222</v>
      </c>
      <c r="D10" s="735" t="s">
        <v>555</v>
      </c>
      <c r="E10" s="372" t="s">
        <v>1475</v>
      </c>
      <c r="F10" s="818" t="s">
        <v>1475</v>
      </c>
      <c r="G10" s="372" t="s">
        <v>1475</v>
      </c>
      <c r="H10" s="372" t="s">
        <v>1475</v>
      </c>
      <c r="I10" s="372" t="s">
        <v>1475</v>
      </c>
      <c r="J10" s="372" t="s">
        <v>1475</v>
      </c>
    </row>
    <row r="11" spans="2:10" s="271" customFormat="1" ht="18">
      <c r="B11" s="735" t="s">
        <v>1477</v>
      </c>
      <c r="C11" s="1118" t="s">
        <v>1469</v>
      </c>
      <c r="D11" s="735" t="s">
        <v>555</v>
      </c>
      <c r="E11" s="372" t="s">
        <v>1475</v>
      </c>
      <c r="F11" s="818" t="s">
        <v>1475</v>
      </c>
      <c r="G11" s="372" t="s">
        <v>1475</v>
      </c>
      <c r="H11" s="372" t="s">
        <v>1475</v>
      </c>
      <c r="I11" s="372" t="s">
        <v>1475</v>
      </c>
      <c r="J11" s="372" t="s">
        <v>1475</v>
      </c>
    </row>
    <row r="12" spans="2:10" s="271" customFormat="1" ht="18">
      <c r="B12" s="735" t="s">
        <v>1478</v>
      </c>
      <c r="C12" s="1118" t="s">
        <v>1470</v>
      </c>
      <c r="D12" s="735" t="s">
        <v>555</v>
      </c>
      <c r="E12" s="372" t="s">
        <v>1475</v>
      </c>
      <c r="F12" s="818" t="s">
        <v>1475</v>
      </c>
      <c r="G12" s="372" t="s">
        <v>1475</v>
      </c>
      <c r="H12" s="372" t="s">
        <v>1475</v>
      </c>
      <c r="I12" s="372" t="s">
        <v>1475</v>
      </c>
      <c r="J12" s="372" t="s">
        <v>1475</v>
      </c>
    </row>
    <row r="13" spans="2:10">
      <c r="E13" s="481"/>
      <c r="F13" s="481"/>
      <c r="G13" s="46"/>
    </row>
    <row r="14" spans="2:10">
      <c r="E14" s="482"/>
      <c r="F14" s="482"/>
    </row>
    <row r="33" spans="3:3">
      <c r="C33" t="s">
        <v>3386</v>
      </c>
    </row>
  </sheetData>
  <mergeCells count="3">
    <mergeCell ref="G4:H4"/>
    <mergeCell ref="I4:J4"/>
    <mergeCell ref="E4:F4"/>
  </mergeCells>
  <pageMargins left="0.7" right="0.7" top="0.75" bottom="0.75" header="0.3" footer="0.3"/>
  <pageSetup paperSize="9" orientation="portrait" horizontalDpi="4294967294"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K30"/>
  <sheetViews>
    <sheetView showGridLines="0" zoomScale="90" zoomScaleNormal="90" workbookViewId="0">
      <selection activeCell="J12" sqref="J12"/>
    </sheetView>
  </sheetViews>
  <sheetFormatPr defaultRowHeight="15"/>
  <cols>
    <col min="2" max="2" width="18.7109375" style="95" customWidth="1"/>
    <col min="3" max="3" width="20.5703125" customWidth="1"/>
    <col min="4" max="4" width="19.7109375" customWidth="1"/>
    <col min="5" max="5" width="21" customWidth="1"/>
    <col min="6" max="6" width="20.85546875" customWidth="1"/>
    <col min="7" max="7" width="19.7109375" customWidth="1"/>
    <col min="8" max="13" width="13.7109375" customWidth="1"/>
  </cols>
  <sheetData>
    <row r="1" spans="2:11" s="95" customFormat="1"/>
    <row r="2" spans="2:11" s="95" customFormat="1" ht="17.25" customHeight="1">
      <c r="B2" s="1478" t="s">
        <v>1670</v>
      </c>
      <c r="C2" s="1478"/>
      <c r="D2" s="1478"/>
      <c r="E2" s="1478"/>
      <c r="F2" s="1478"/>
      <c r="G2" s="1478"/>
      <c r="H2" s="1478"/>
      <c r="I2" s="1478"/>
      <c r="J2" s="1478"/>
      <c r="K2" s="1478"/>
    </row>
    <row r="3" spans="2:11" s="95" customFormat="1" ht="17.25" customHeight="1">
      <c r="B3" s="783" t="s">
        <v>4599</v>
      </c>
      <c r="C3" s="191"/>
      <c r="D3" s="182"/>
      <c r="E3" s="182"/>
      <c r="F3" s="182"/>
      <c r="G3" s="182"/>
      <c r="H3" s="182"/>
      <c r="I3" s="182"/>
    </row>
    <row r="5" spans="2:11" ht="15" customHeight="1">
      <c r="C5" s="7"/>
      <c r="D5" s="1533" t="s">
        <v>1085</v>
      </c>
      <c r="E5" s="1534"/>
      <c r="F5" s="1535"/>
      <c r="H5" s="8"/>
    </row>
    <row r="6" spans="2:11" ht="36" customHeight="1">
      <c r="D6" s="148" t="s">
        <v>1657</v>
      </c>
      <c r="E6" s="148" t="s">
        <v>1658</v>
      </c>
      <c r="F6" s="148" t="s">
        <v>1659</v>
      </c>
      <c r="G6" s="290" t="s">
        <v>1087</v>
      </c>
    </row>
    <row r="7" spans="2:11">
      <c r="D7" s="736">
        <v>1218882861921.1572</v>
      </c>
      <c r="E7" s="42">
        <v>867617400000</v>
      </c>
      <c r="F7" s="42">
        <v>755250000000</v>
      </c>
      <c r="G7" s="98">
        <v>87584400000</v>
      </c>
    </row>
    <row r="8" spans="2:11" s="95" customFormat="1">
      <c r="D8" s="636" t="s">
        <v>1610</v>
      </c>
      <c r="E8" s="162"/>
      <c r="F8" s="162"/>
      <c r="G8" s="499"/>
    </row>
    <row r="10" spans="2:11">
      <c r="C10" s="314" t="s">
        <v>220</v>
      </c>
      <c r="D10" s="312">
        <f>D7/$G$7</f>
        <v>13.916666231899256</v>
      </c>
      <c r="E10" s="312">
        <f>E7/$G$7</f>
        <v>9.9060723142477425</v>
      </c>
      <c r="F10" s="312">
        <f>F7/$G$7</f>
        <v>8.6231109649663633</v>
      </c>
      <c r="G10" s="52"/>
    </row>
    <row r="11" spans="2:11">
      <c r="C11" s="315" t="s">
        <v>12</v>
      </c>
      <c r="D11" s="313">
        <f>$G$7/D7</f>
        <v>7.185628966999566E-2</v>
      </c>
      <c r="E11" s="313">
        <f>$G$7/E7</f>
        <v>0.10094818292025955</v>
      </c>
      <c r="F11" s="313">
        <f>$G$7/F7</f>
        <v>0.11596742800397219</v>
      </c>
      <c r="G11" s="52"/>
    </row>
    <row r="13" spans="2:11" ht="22.5" customHeight="1">
      <c r="D13" s="1532" t="s">
        <v>1092</v>
      </c>
      <c r="E13" s="1532"/>
      <c r="F13" s="1532"/>
    </row>
    <row r="14" spans="2:11" ht="30">
      <c r="B14" s="923" t="s">
        <v>547</v>
      </c>
      <c r="C14" s="943" t="s">
        <v>1086</v>
      </c>
      <c r="D14" s="924" t="s">
        <v>1657</v>
      </c>
      <c r="E14" s="926" t="s">
        <v>1658</v>
      </c>
      <c r="F14" s="926" t="s">
        <v>1659</v>
      </c>
      <c r="H14" s="161"/>
    </row>
    <row r="15" spans="2:11" ht="18">
      <c r="B15" s="91" t="s">
        <v>533</v>
      </c>
      <c r="C15" s="31" t="s">
        <v>591</v>
      </c>
      <c r="D15" s="744">
        <v>0.60558714826027427</v>
      </c>
      <c r="E15" s="310">
        <v>0.65237211701840003</v>
      </c>
      <c r="F15" s="310">
        <v>0.80258192651439919</v>
      </c>
    </row>
    <row r="16" spans="2:11">
      <c r="B16" s="91" t="s">
        <v>531</v>
      </c>
      <c r="C16" s="31" t="s">
        <v>962</v>
      </c>
      <c r="D16" s="744">
        <v>0.39441285173972579</v>
      </c>
      <c r="E16" s="310">
        <v>0.34762788298159997</v>
      </c>
      <c r="F16" s="310">
        <v>0.19741807348560078</v>
      </c>
    </row>
    <row r="17" spans="2:6">
      <c r="B17" s="91"/>
      <c r="C17" s="49" t="s">
        <v>218</v>
      </c>
      <c r="D17" s="746">
        <f t="shared" ref="D17:F17" si="0">SUM(D15:D16)</f>
        <v>1</v>
      </c>
      <c r="E17" s="311">
        <f t="shared" si="0"/>
        <v>1</v>
      </c>
      <c r="F17" s="311">
        <f t="shared" si="0"/>
        <v>1</v>
      </c>
    </row>
    <row r="28" spans="2:6">
      <c r="C28" s="8"/>
    </row>
    <row r="29" spans="2:6">
      <c r="C29" s="8"/>
    </row>
    <row r="30" spans="2:6">
      <c r="C30" s="8"/>
    </row>
  </sheetData>
  <mergeCells count="3">
    <mergeCell ref="D13:F13"/>
    <mergeCell ref="D5:F5"/>
    <mergeCell ref="B2:K2"/>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B1:J31"/>
  <sheetViews>
    <sheetView showGridLines="0" zoomScale="90" zoomScaleNormal="90" zoomScaleSheetLayoutView="50" workbookViewId="0">
      <selection activeCell="B4" sqref="B4"/>
    </sheetView>
  </sheetViews>
  <sheetFormatPr defaultRowHeight="15"/>
  <cols>
    <col min="2" max="2" width="21.42578125" customWidth="1"/>
    <col min="3" max="3" width="21.7109375" style="95" customWidth="1"/>
    <col min="4" max="4" width="13.7109375" style="95" customWidth="1"/>
    <col min="5" max="5" width="16" customWidth="1"/>
    <col min="6" max="10" width="13.7109375" customWidth="1"/>
  </cols>
  <sheetData>
    <row r="1" spans="2:10" s="95" customFormat="1"/>
    <row r="2" spans="2:10" s="95" customFormat="1" ht="17.25" customHeight="1">
      <c r="B2" s="1478" t="s">
        <v>1661</v>
      </c>
      <c r="C2" s="1478"/>
      <c r="D2" s="1478"/>
      <c r="E2" s="1478"/>
      <c r="F2" s="1478"/>
      <c r="G2" s="1478"/>
      <c r="H2" s="1478"/>
      <c r="I2" s="1478"/>
      <c r="J2" s="1478"/>
    </row>
    <row r="4" spans="2:10" ht="17.25">
      <c r="E4" s="1529" t="s">
        <v>931</v>
      </c>
      <c r="F4" s="1530"/>
      <c r="G4" s="1529" t="s">
        <v>1571</v>
      </c>
      <c r="H4" s="1530"/>
      <c r="I4" s="1531" t="s">
        <v>1572</v>
      </c>
      <c r="J4" s="1531"/>
    </row>
    <row r="5" spans="2:10" ht="30">
      <c r="B5" s="33" t="s">
        <v>547</v>
      </c>
      <c r="C5" s="283" t="s">
        <v>1489</v>
      </c>
      <c r="D5" s="283" t="s">
        <v>1484</v>
      </c>
      <c r="E5" s="152" t="s">
        <v>231</v>
      </c>
      <c r="F5" s="510" t="s">
        <v>1083</v>
      </c>
      <c r="G5" s="152" t="s">
        <v>227</v>
      </c>
      <c r="H5" s="152" t="s">
        <v>1083</v>
      </c>
      <c r="I5" s="152" t="s">
        <v>227</v>
      </c>
      <c r="J5" s="152" t="s">
        <v>1083</v>
      </c>
    </row>
    <row r="6" spans="2:10" ht="18">
      <c r="B6" s="479" t="s">
        <v>533</v>
      </c>
      <c r="C6" s="32" t="s">
        <v>586</v>
      </c>
      <c r="D6" s="479" t="s">
        <v>555</v>
      </c>
      <c r="E6" s="75">
        <v>54798.797061184501</v>
      </c>
      <c r="F6" s="944">
        <f>E6*10^6</f>
        <v>54798797061.184502</v>
      </c>
      <c r="G6" s="42">
        <v>42.02</v>
      </c>
      <c r="H6" s="42">
        <f>G6*10^9</f>
        <v>42020000000</v>
      </c>
      <c r="I6" s="42">
        <v>45</v>
      </c>
      <c r="J6" s="42">
        <f>I6*10^9</f>
        <v>45000000000</v>
      </c>
    </row>
    <row r="7" spans="2:10">
      <c r="B7" s="479" t="s">
        <v>531</v>
      </c>
      <c r="C7" s="32" t="s">
        <v>694</v>
      </c>
      <c r="D7" s="479" t="s">
        <v>555</v>
      </c>
      <c r="E7" s="75">
        <v>112850.48486079861</v>
      </c>
      <c r="F7" s="944">
        <f>E7*10^6</f>
        <v>112850484860.7986</v>
      </c>
      <c r="G7" s="42">
        <v>70.8</v>
      </c>
      <c r="H7" s="42">
        <f>G7*10^9</f>
        <v>70800000000</v>
      </c>
      <c r="I7" s="42">
        <v>35</v>
      </c>
      <c r="J7" s="42">
        <f>I7*10^9</f>
        <v>35000000000</v>
      </c>
    </row>
    <row r="8" spans="2:10" s="271" customFormat="1" ht="18.75">
      <c r="B8" s="505" t="s">
        <v>1471</v>
      </c>
      <c r="C8" s="505" t="s">
        <v>1486</v>
      </c>
      <c r="D8" s="505" t="s">
        <v>555</v>
      </c>
      <c r="E8" s="372" t="s">
        <v>1475</v>
      </c>
      <c r="F8" s="945" t="s">
        <v>1475</v>
      </c>
      <c r="G8" s="372" t="s">
        <v>1475</v>
      </c>
      <c r="H8" s="372" t="s">
        <v>1475</v>
      </c>
      <c r="I8" s="372" t="s">
        <v>1475</v>
      </c>
      <c r="J8" s="372" t="s">
        <v>1475</v>
      </c>
    </row>
    <row r="9" spans="2:10" s="271" customFormat="1" ht="18.75">
      <c r="B9" s="505" t="s">
        <v>9</v>
      </c>
      <c r="C9" s="505" t="s">
        <v>1487</v>
      </c>
      <c r="D9" s="505" t="s">
        <v>555</v>
      </c>
      <c r="E9" s="372" t="s">
        <v>1475</v>
      </c>
      <c r="F9" s="945" t="s">
        <v>1475</v>
      </c>
      <c r="G9" s="372" t="s">
        <v>1475</v>
      </c>
      <c r="H9" s="372" t="s">
        <v>1475</v>
      </c>
      <c r="I9" s="372" t="s">
        <v>1475</v>
      </c>
      <c r="J9" s="372" t="s">
        <v>1475</v>
      </c>
    </row>
    <row r="10" spans="2:10" s="271" customFormat="1" ht="18.75">
      <c r="B10" s="505" t="s">
        <v>1472</v>
      </c>
      <c r="C10" s="505" t="s">
        <v>1488</v>
      </c>
      <c r="D10" s="505" t="s">
        <v>555</v>
      </c>
      <c r="E10" s="372" t="s">
        <v>1475</v>
      </c>
      <c r="F10" s="945" t="s">
        <v>1475</v>
      </c>
      <c r="G10" s="372" t="s">
        <v>1475</v>
      </c>
      <c r="H10" s="372" t="s">
        <v>1475</v>
      </c>
      <c r="I10" s="372" t="s">
        <v>1475</v>
      </c>
      <c r="J10" s="372" t="s">
        <v>1475</v>
      </c>
    </row>
    <row r="11" spans="2:10" s="271" customFormat="1">
      <c r="B11" s="505" t="s">
        <v>1473</v>
      </c>
      <c r="C11" s="505" t="s">
        <v>222</v>
      </c>
      <c r="D11" s="505" t="s">
        <v>555</v>
      </c>
      <c r="E11" s="372" t="s">
        <v>1475</v>
      </c>
      <c r="F11" s="945" t="s">
        <v>1475</v>
      </c>
      <c r="G11" s="372" t="s">
        <v>1475</v>
      </c>
      <c r="H11" s="372" t="s">
        <v>1475</v>
      </c>
      <c r="I11" s="372" t="s">
        <v>1475</v>
      </c>
      <c r="J11" s="372" t="s">
        <v>1475</v>
      </c>
    </row>
    <row r="12" spans="2:10" s="271" customFormat="1" ht="18">
      <c r="B12" s="505" t="s">
        <v>1474</v>
      </c>
      <c r="C12" s="505" t="s">
        <v>1468</v>
      </c>
      <c r="D12" s="505" t="s">
        <v>555</v>
      </c>
      <c r="E12" s="372" t="s">
        <v>1475</v>
      </c>
      <c r="F12" s="945" t="s">
        <v>1475</v>
      </c>
      <c r="G12" s="372" t="s">
        <v>1475</v>
      </c>
      <c r="H12" s="372" t="s">
        <v>1475</v>
      </c>
      <c r="I12" s="372" t="s">
        <v>1475</v>
      </c>
      <c r="J12" s="372" t="s">
        <v>1475</v>
      </c>
    </row>
    <row r="13" spans="2:10">
      <c r="F13" s="270"/>
    </row>
    <row r="24" spans="5:6">
      <c r="E24" s="8"/>
      <c r="F24" s="8"/>
    </row>
    <row r="25" spans="5:6">
      <c r="E25" s="8"/>
      <c r="F25" s="8"/>
    </row>
    <row r="26" spans="5:6">
      <c r="E26" s="8"/>
      <c r="F26" s="8"/>
    </row>
    <row r="27" spans="5:6">
      <c r="E27" s="8"/>
      <c r="F27" s="8"/>
    </row>
    <row r="28" spans="5:6">
      <c r="E28" s="8"/>
      <c r="F28" s="8"/>
    </row>
    <row r="29" spans="5:6">
      <c r="E29" s="8"/>
      <c r="F29" s="8"/>
    </row>
    <row r="30" spans="5:6">
      <c r="E30" s="8"/>
      <c r="F30" s="8"/>
    </row>
    <row r="31" spans="5:6">
      <c r="E31" s="8"/>
      <c r="F31" s="8"/>
    </row>
  </sheetData>
  <mergeCells count="4">
    <mergeCell ref="G4:H4"/>
    <mergeCell ref="I4:J4"/>
    <mergeCell ref="E4:F4"/>
    <mergeCell ref="B2:J2"/>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B2:Q35"/>
  <sheetViews>
    <sheetView showGridLines="0" zoomScale="80" zoomScaleNormal="80" workbookViewId="0">
      <selection activeCell="F17" sqref="F17"/>
    </sheetView>
  </sheetViews>
  <sheetFormatPr defaultColWidth="9.140625" defaultRowHeight="15"/>
  <cols>
    <col min="1" max="1" width="5.7109375" style="95" customWidth="1"/>
    <col min="2" max="2" width="34" style="95" customWidth="1"/>
    <col min="3" max="3" width="22.42578125" style="95" customWidth="1"/>
    <col min="4" max="6" width="30.28515625" style="95" customWidth="1"/>
    <col min="7" max="8" width="13.7109375" style="95" customWidth="1"/>
    <col min="9" max="9" width="19.85546875" style="95" customWidth="1"/>
    <col min="10" max="16384" width="9.140625" style="95"/>
  </cols>
  <sheetData>
    <row r="2" spans="2:10" ht="17.25" customHeight="1">
      <c r="B2" s="358" t="s">
        <v>1662</v>
      </c>
      <c r="C2" s="358"/>
      <c r="D2" s="358"/>
      <c r="E2" s="358"/>
      <c r="F2" s="358"/>
      <c r="G2" s="358"/>
      <c r="H2" s="358"/>
      <c r="I2" s="358"/>
      <c r="J2" s="358"/>
    </row>
    <row r="3" spans="2:10" ht="17.25" customHeight="1">
      <c r="B3" s="783" t="s">
        <v>4599</v>
      </c>
      <c r="C3" s="191"/>
      <c r="D3" s="509"/>
      <c r="E3" s="298"/>
      <c r="F3" s="298"/>
      <c r="G3" s="298"/>
      <c r="H3" s="298"/>
      <c r="I3" s="298"/>
      <c r="J3" s="298"/>
    </row>
    <row r="6" spans="2:10" ht="22.5" customHeight="1">
      <c r="C6" s="7"/>
      <c r="D6" s="1536" t="s">
        <v>1094</v>
      </c>
      <c r="E6" s="1536"/>
      <c r="F6" s="1536"/>
      <c r="I6" s="270"/>
    </row>
    <row r="7" spans="2:10" ht="60" customHeight="1">
      <c r="C7" s="15"/>
      <c r="D7" s="148" t="s">
        <v>1919</v>
      </c>
      <c r="E7" s="148" t="s">
        <v>1918</v>
      </c>
      <c r="F7" s="290" t="s">
        <v>1920</v>
      </c>
    </row>
    <row r="8" spans="2:10" ht="21.75" customHeight="1">
      <c r="D8" s="707">
        <v>11128073945.012051</v>
      </c>
      <c r="E8" s="158">
        <v>9706851582.5981503</v>
      </c>
      <c r="F8" s="40">
        <v>741000000</v>
      </c>
    </row>
    <row r="9" spans="2:10" ht="15.75" customHeight="1">
      <c r="D9" s="636" t="s">
        <v>1610</v>
      </c>
      <c r="E9" s="394"/>
      <c r="F9" s="371"/>
    </row>
    <row r="10" spans="2:10">
      <c r="D10" s="394"/>
      <c r="E10" s="394"/>
    </row>
    <row r="11" spans="2:10">
      <c r="C11" s="314" t="s">
        <v>584</v>
      </c>
      <c r="D11" s="309">
        <f>D8/$F$8</f>
        <v>15.017643650488598</v>
      </c>
      <c r="E11" s="309">
        <f>E8/$F$8</f>
        <v>13.099664753843658</v>
      </c>
    </row>
    <row r="12" spans="2:10">
      <c r="C12" s="315" t="s">
        <v>590</v>
      </c>
      <c r="D12" s="302">
        <f>$F$8/D8</f>
        <v>6.6588342570471443E-2</v>
      </c>
      <c r="E12" s="302">
        <f>$F$8/E8</f>
        <v>7.6337831447677584E-2</v>
      </c>
    </row>
    <row r="13" spans="2:10">
      <c r="C13" s="329"/>
      <c r="D13" s="507"/>
      <c r="E13" s="507"/>
    </row>
    <row r="14" spans="2:10">
      <c r="C14" s="329"/>
      <c r="D14" s="507"/>
      <c r="E14" s="507"/>
    </row>
    <row r="15" spans="2:10" ht="36" customHeight="1">
      <c r="D15" s="1537" t="s">
        <v>1096</v>
      </c>
      <c r="E15" s="1537"/>
    </row>
    <row r="16" spans="2:10">
      <c r="D16" s="814" t="s">
        <v>1605</v>
      </c>
      <c r="E16" s="814" t="s">
        <v>1606</v>
      </c>
    </row>
    <row r="17" spans="2:17" ht="60">
      <c r="B17" s="923" t="s">
        <v>547</v>
      </c>
      <c r="C17" s="943" t="s">
        <v>1095</v>
      </c>
      <c r="D17" s="946" t="s">
        <v>1919</v>
      </c>
      <c r="E17" s="946" t="s">
        <v>1918</v>
      </c>
    </row>
    <row r="18" spans="2:17">
      <c r="B18" s="505" t="s">
        <v>1522</v>
      </c>
      <c r="C18" s="41" t="s">
        <v>552</v>
      </c>
      <c r="D18" s="784">
        <v>7.5251117501366788E-2</v>
      </c>
      <c r="E18" s="142">
        <v>8.6268960936957129E-2</v>
      </c>
    </row>
    <row r="19" spans="2:17">
      <c r="B19" s="505" t="s">
        <v>1523</v>
      </c>
      <c r="C19" s="506" t="s">
        <v>552</v>
      </c>
      <c r="D19" s="785">
        <v>8.4471041857278217E-2</v>
      </c>
      <c r="E19" s="326">
        <v>9.6838814522020186E-2</v>
      </c>
    </row>
    <row r="20" spans="2:17">
      <c r="B20" s="54" t="s">
        <v>927</v>
      </c>
      <c r="C20" s="54" t="s">
        <v>553</v>
      </c>
      <c r="D20" s="784">
        <v>0.84027784064135502</v>
      </c>
      <c r="E20" s="142">
        <v>0.81689222454102273</v>
      </c>
    </row>
    <row r="21" spans="2:17">
      <c r="B21" s="91"/>
      <c r="C21" s="88" t="s">
        <v>218</v>
      </c>
      <c r="D21" s="325">
        <v>1</v>
      </c>
      <c r="E21" s="325">
        <v>1</v>
      </c>
    </row>
    <row r="23" spans="2:17">
      <c r="P23" s="270"/>
      <c r="Q23" s="270"/>
    </row>
    <row r="25" spans="2:17">
      <c r="Q25" s="270"/>
    </row>
    <row r="26" spans="2:17">
      <c r="D26" s="11"/>
      <c r="E26" s="11"/>
      <c r="Q26" s="270"/>
    </row>
    <row r="29" spans="2:17">
      <c r="D29" s="11"/>
      <c r="E29" s="11"/>
    </row>
    <row r="35" spans="3:5">
      <c r="C35" s="270"/>
      <c r="D35" s="99"/>
      <c r="E35" s="99"/>
    </row>
  </sheetData>
  <mergeCells count="2">
    <mergeCell ref="D6:F6"/>
    <mergeCell ref="D15:E15"/>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J50"/>
  <sheetViews>
    <sheetView showGridLines="0" zoomScale="90" zoomScaleNormal="90" workbookViewId="0">
      <selection activeCell="H16" sqref="H16"/>
    </sheetView>
  </sheetViews>
  <sheetFormatPr defaultRowHeight="15"/>
  <cols>
    <col min="1" max="1" width="11" customWidth="1"/>
    <col min="2" max="2" width="32" customWidth="1"/>
    <col min="3" max="3" width="16.7109375" style="95" customWidth="1"/>
    <col min="4" max="7" width="16.7109375" customWidth="1"/>
    <col min="8" max="8" width="12" style="1" bestFit="1" customWidth="1"/>
    <col min="9" max="9" width="15.7109375" customWidth="1"/>
  </cols>
  <sheetData>
    <row r="1" spans="1:10" s="95" customFormat="1"/>
    <row r="2" spans="1:10" s="95" customFormat="1" ht="17.25" customHeight="1">
      <c r="B2" s="1478" t="s">
        <v>1910</v>
      </c>
      <c r="C2" s="1478"/>
      <c r="D2" s="1478"/>
      <c r="E2" s="1478"/>
      <c r="F2" s="1478"/>
      <c r="G2" s="1478"/>
      <c r="H2" s="1478"/>
      <c r="I2" s="1478"/>
      <c r="J2" s="1478"/>
    </row>
    <row r="4" spans="1:10" ht="58.5" customHeight="1">
      <c r="E4" s="747" t="s">
        <v>1912</v>
      </c>
      <c r="F4" s="748" t="s">
        <v>2596</v>
      </c>
    </row>
    <row r="5" spans="1:10" ht="39.75" customHeight="1">
      <c r="A5" s="163"/>
      <c r="B5" s="50" t="s">
        <v>549</v>
      </c>
      <c r="C5" s="105" t="s">
        <v>678</v>
      </c>
      <c r="D5" s="105" t="s">
        <v>1913</v>
      </c>
      <c r="E5" s="747" t="s">
        <v>1933</v>
      </c>
      <c r="F5" s="383" t="s">
        <v>1934</v>
      </c>
    </row>
    <row r="6" spans="1:10">
      <c r="A6" s="163"/>
      <c r="B6" s="505" t="s">
        <v>1522</v>
      </c>
      <c r="C6" s="505" t="s">
        <v>552</v>
      </c>
      <c r="D6" s="105"/>
      <c r="E6" s="755">
        <f>G21</f>
        <v>15800000000</v>
      </c>
      <c r="F6" s="491">
        <f>E6</f>
        <v>15800000000</v>
      </c>
    </row>
    <row r="7" spans="1:10" s="95" customFormat="1">
      <c r="A7" s="163"/>
      <c r="B7" s="505" t="s">
        <v>1523</v>
      </c>
      <c r="C7" s="505" t="s">
        <v>552</v>
      </c>
      <c r="D7" s="105"/>
      <c r="E7" s="755">
        <f>G22</f>
        <v>18800000000</v>
      </c>
      <c r="F7" s="491">
        <f>E7</f>
        <v>18800000000</v>
      </c>
      <c r="H7" s="1"/>
    </row>
    <row r="8" spans="1:10">
      <c r="B8" s="54" t="s">
        <v>927</v>
      </c>
      <c r="C8" s="54" t="s">
        <v>553</v>
      </c>
      <c r="D8" s="778" t="s">
        <v>1914</v>
      </c>
      <c r="E8" s="755">
        <f>G23</f>
        <v>4400000000</v>
      </c>
      <c r="F8" s="795">
        <f>C26</f>
        <v>5821222362.4139032</v>
      </c>
    </row>
    <row r="9" spans="1:10" s="95" customFormat="1">
      <c r="B9" s="54" t="s">
        <v>927</v>
      </c>
      <c r="C9" s="54" t="s">
        <v>553</v>
      </c>
      <c r="D9" s="779" t="s">
        <v>1915</v>
      </c>
      <c r="E9" s="798">
        <f>C29</f>
        <v>3529451582.5981469</v>
      </c>
      <c r="F9" s="798">
        <f>C29</f>
        <v>3529451582.5981469</v>
      </c>
      <c r="G9" s="796"/>
      <c r="H9" s="1"/>
    </row>
    <row r="10" spans="1:10">
      <c r="A10" s="164"/>
      <c r="B10" s="102" t="s">
        <v>928</v>
      </c>
      <c r="C10" s="94" t="s">
        <v>552</v>
      </c>
      <c r="D10" s="105"/>
      <c r="E10" s="62" t="s">
        <v>665</v>
      </c>
      <c r="F10" s="274" t="s">
        <v>665</v>
      </c>
      <c r="G10" s="797"/>
    </row>
    <row r="11" spans="1:10">
      <c r="A11" s="164"/>
      <c r="B11" s="102" t="s">
        <v>929</v>
      </c>
      <c r="C11" s="101" t="s">
        <v>553</v>
      </c>
      <c r="D11" s="105"/>
      <c r="E11" s="62" t="s">
        <v>665</v>
      </c>
      <c r="F11" s="274" t="s">
        <v>665</v>
      </c>
      <c r="G11" s="797"/>
    </row>
    <row r="12" spans="1:10">
      <c r="A12" s="164"/>
      <c r="B12" s="102" t="s">
        <v>930</v>
      </c>
      <c r="C12" s="94" t="s">
        <v>552</v>
      </c>
      <c r="D12" s="105"/>
      <c r="E12" s="62" t="s">
        <v>665</v>
      </c>
      <c r="F12" s="274" t="s">
        <v>665</v>
      </c>
    </row>
    <row r="13" spans="1:10">
      <c r="A13" s="164"/>
      <c r="B13" s="102" t="s">
        <v>930</v>
      </c>
      <c r="C13" s="94" t="s">
        <v>553</v>
      </c>
      <c r="D13" s="105"/>
      <c r="E13" s="62" t="s">
        <v>665</v>
      </c>
      <c r="F13" s="274" t="s">
        <v>665</v>
      </c>
    </row>
    <row r="14" spans="1:10">
      <c r="B14" s="51" t="s">
        <v>218</v>
      </c>
      <c r="C14" s="51"/>
      <c r="D14" s="105"/>
      <c r="E14" s="48">
        <f>SUM(E6:E13)</f>
        <v>42529451582.598145</v>
      </c>
      <c r="F14" s="496">
        <f>SUM(F6:F13)</f>
        <v>43950673945.012047</v>
      </c>
    </row>
    <row r="16" spans="1:10" s="95" customFormat="1">
      <c r="H16" s="1"/>
    </row>
    <row r="17" spans="2:8" s="95" customFormat="1" ht="37.5" customHeight="1">
      <c r="H17" s="1"/>
    </row>
    <row r="18" spans="2:8" ht="15" customHeight="1">
      <c r="B18" s="1540" t="s">
        <v>1917</v>
      </c>
      <c r="C18" s="1540"/>
      <c r="D18" s="1540"/>
    </row>
    <row r="19" spans="2:8" ht="15.75" customHeight="1">
      <c r="B19" s="1498" t="s">
        <v>932</v>
      </c>
      <c r="C19" s="1538" t="s">
        <v>470</v>
      </c>
      <c r="D19" s="1539"/>
      <c r="H19"/>
    </row>
    <row r="20" spans="2:8">
      <c r="B20" s="1498"/>
      <c r="C20" s="175">
        <v>2000</v>
      </c>
      <c r="D20" s="175">
        <v>2050</v>
      </c>
      <c r="E20" s="175" t="s">
        <v>17</v>
      </c>
      <c r="F20" s="175">
        <v>2010</v>
      </c>
      <c r="G20" s="175" t="s">
        <v>1916</v>
      </c>
      <c r="H20" s="754" t="s">
        <v>1519</v>
      </c>
    </row>
    <row r="21" spans="2:8">
      <c r="B21" s="503" t="s">
        <v>1518</v>
      </c>
      <c r="C21" s="749">
        <v>14</v>
      </c>
      <c r="D21" s="750">
        <v>23</v>
      </c>
      <c r="E21" s="749">
        <f>(D21-C21)/($D$20-$C$20)</f>
        <v>0.18</v>
      </c>
      <c r="F21" s="749">
        <f>C21+E21*10</f>
        <v>15.8</v>
      </c>
      <c r="G21" s="751">
        <f>F21*10^9</f>
        <v>15800000000</v>
      </c>
      <c r="H21" s="754" t="s">
        <v>1521</v>
      </c>
    </row>
    <row r="22" spans="2:8">
      <c r="B22" s="503" t="s">
        <v>1520</v>
      </c>
      <c r="C22" s="749">
        <v>17</v>
      </c>
      <c r="D22" s="749">
        <v>26</v>
      </c>
      <c r="E22" s="749">
        <f>(D22-C22)/($D$20-$C$20)</f>
        <v>0.18</v>
      </c>
      <c r="F22" s="749">
        <f>C22+E22*10</f>
        <v>18.8</v>
      </c>
      <c r="G22" s="751">
        <f>F22*10^9</f>
        <v>18800000000</v>
      </c>
      <c r="H22" s="754" t="s">
        <v>1672</v>
      </c>
    </row>
    <row r="23" spans="2:8" s="95" customFormat="1">
      <c r="B23" s="504" t="s">
        <v>1671</v>
      </c>
      <c r="C23" s="749">
        <v>4</v>
      </c>
      <c r="D23" s="750">
        <v>6</v>
      </c>
      <c r="E23" s="749">
        <f>(D23-C23)/($D$20-$C$20)</f>
        <v>0.04</v>
      </c>
      <c r="F23" s="749">
        <f>C23+E23*10</f>
        <v>4.4000000000000004</v>
      </c>
      <c r="G23" s="751">
        <f>F23*10^9</f>
        <v>4400000000</v>
      </c>
      <c r="H23" s="754"/>
    </row>
    <row r="24" spans="2:8" s="95" customFormat="1">
      <c r="B24" s="780"/>
      <c r="C24" s="678"/>
      <c r="D24" s="781"/>
      <c r="E24" s="782"/>
      <c r="F24" s="782"/>
      <c r="G24" s="162"/>
      <c r="H24" s="754"/>
    </row>
    <row r="25" spans="2:8">
      <c r="B25" s="803"/>
      <c r="C25" s="804" t="s">
        <v>1535</v>
      </c>
    </row>
    <row r="26" spans="2:8" ht="32.25">
      <c r="B26" s="805" t="s">
        <v>1538</v>
      </c>
      <c r="C26" s="806">
        <f>'9. EUTF_P to water'!F171</f>
        <v>5821222362.4139032</v>
      </c>
      <c r="D26" s="754" t="s">
        <v>1672</v>
      </c>
      <c r="E26" s="270"/>
      <c r="F26" s="777" t="s">
        <v>1921</v>
      </c>
    </row>
    <row r="27" spans="2:8" s="95" customFormat="1">
      <c r="H27" s="1"/>
    </row>
    <row r="28" spans="2:8">
      <c r="B28" s="799"/>
      <c r="C28" s="800" t="s">
        <v>1535</v>
      </c>
    </row>
    <row r="29" spans="2:8" ht="30">
      <c r="B29" s="801" t="s">
        <v>1935</v>
      </c>
      <c r="C29" s="802">
        <v>3529451582.5981469</v>
      </c>
      <c r="D29" s="754" t="s">
        <v>1673</v>
      </c>
      <c r="F29" s="786"/>
    </row>
    <row r="30" spans="2:8" ht="22.5" customHeight="1">
      <c r="B30" s="792"/>
    </row>
    <row r="37" spans="3:8">
      <c r="C37"/>
      <c r="H37"/>
    </row>
    <row r="38" spans="3:8">
      <c r="C38"/>
      <c r="H38"/>
    </row>
    <row r="39" spans="3:8">
      <c r="C39"/>
      <c r="H39"/>
    </row>
    <row r="40" spans="3:8">
      <c r="C40"/>
      <c r="H40"/>
    </row>
    <row r="41" spans="3:8">
      <c r="C41"/>
      <c r="H41"/>
    </row>
    <row r="42" spans="3:8">
      <c r="C42"/>
      <c r="H42"/>
    </row>
    <row r="43" spans="3:8">
      <c r="C43"/>
      <c r="H43"/>
    </row>
    <row r="44" spans="3:8">
      <c r="C44"/>
      <c r="H44"/>
    </row>
    <row r="45" spans="3:8">
      <c r="C45"/>
      <c r="H45"/>
    </row>
    <row r="46" spans="3:8">
      <c r="C46"/>
      <c r="H46"/>
    </row>
    <row r="47" spans="3:8">
      <c r="C47"/>
      <c r="H47"/>
    </row>
    <row r="48" spans="3:8">
      <c r="C48"/>
      <c r="H48"/>
    </row>
    <row r="49" spans="3:8">
      <c r="C49"/>
      <c r="H49"/>
    </row>
    <row r="50" spans="3:8">
      <c r="C50"/>
      <c r="H50"/>
    </row>
  </sheetData>
  <mergeCells count="4">
    <mergeCell ref="B2:J2"/>
    <mergeCell ref="C19:D19"/>
    <mergeCell ref="B19:B20"/>
    <mergeCell ref="B18:D18"/>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72"/>
  <sheetViews>
    <sheetView zoomScale="90" zoomScaleNormal="90" workbookViewId="0">
      <pane xSplit="1" ySplit="5" topLeftCell="B6" activePane="bottomRight" state="frozen"/>
      <selection pane="topRight" activeCell="B1" sqref="B1"/>
      <selection pane="bottomLeft" activeCell="A5" sqref="A5"/>
      <selection pane="bottomRight" activeCell="N21" sqref="N21"/>
    </sheetView>
  </sheetViews>
  <sheetFormatPr defaultRowHeight="15"/>
  <cols>
    <col min="1" max="1" width="9.140625" style="416"/>
    <col min="2" max="2" width="30.28515625" style="416" customWidth="1"/>
    <col min="3" max="3" width="18.7109375" style="758" customWidth="1"/>
    <col min="4" max="4" width="27.42578125" style="416" customWidth="1"/>
    <col min="5" max="5" width="21.5703125" style="759" customWidth="1"/>
    <col min="6" max="6" width="13.5703125" style="486" customWidth="1"/>
    <col min="7" max="16384" width="9.140625" style="416"/>
  </cols>
  <sheetData>
    <row r="1" spans="2:6" s="530" customFormat="1">
      <c r="C1" s="758"/>
      <c r="E1" s="759"/>
    </row>
    <row r="2" spans="2:6" s="530" customFormat="1" ht="18.75">
      <c r="B2" s="760" t="s">
        <v>1908</v>
      </c>
      <c r="C2" s="758"/>
      <c r="E2" s="759"/>
    </row>
    <row r="3" spans="2:6" s="530" customFormat="1" ht="18.75">
      <c r="B3" s="760"/>
      <c r="C3" s="758"/>
      <c r="E3" s="759"/>
    </row>
    <row r="4" spans="2:6" s="530" customFormat="1">
      <c r="C4" s="758" t="s">
        <v>2599</v>
      </c>
      <c r="E4" s="759" t="s">
        <v>2597</v>
      </c>
    </row>
    <row r="5" spans="2:6" s="530" customFormat="1" ht="68.25" customHeight="1">
      <c r="B5" s="761" t="s">
        <v>1674</v>
      </c>
      <c r="C5" s="762" t="s">
        <v>1906</v>
      </c>
      <c r="D5" s="763" t="s">
        <v>2598</v>
      </c>
      <c r="E5" s="762" t="s">
        <v>1907</v>
      </c>
      <c r="F5" s="763" t="s">
        <v>1675</v>
      </c>
    </row>
    <row r="6" spans="2:6">
      <c r="B6" s="765" t="s">
        <v>1677</v>
      </c>
      <c r="C6" s="766">
        <v>44701000</v>
      </c>
      <c r="D6" s="767" t="s">
        <v>1678</v>
      </c>
      <c r="E6" s="768">
        <v>2.0500000000000001E-2</v>
      </c>
      <c r="F6" s="769">
        <f t="shared" ref="F6:F37" si="0">IF(ISNUMBER(E6),E6*C6,"n.a.")</f>
        <v>916370.5</v>
      </c>
    </row>
    <row r="7" spans="2:6">
      <c r="B7" s="770" t="s">
        <v>1679</v>
      </c>
      <c r="C7" s="771">
        <v>2570069000</v>
      </c>
      <c r="D7" s="772" t="s">
        <v>1681</v>
      </c>
      <c r="E7" s="773">
        <v>2.1900000000000001E-4</v>
      </c>
      <c r="F7" s="774">
        <f t="shared" si="0"/>
        <v>562845.11100000003</v>
      </c>
    </row>
    <row r="8" spans="2:6">
      <c r="B8" s="770" t="s">
        <v>1680</v>
      </c>
      <c r="C8" s="771">
        <v>827412000</v>
      </c>
      <c r="D8" s="772" t="s">
        <v>1683</v>
      </c>
      <c r="E8" s="773">
        <v>5.4099999999999999E-3</v>
      </c>
      <c r="F8" s="774">
        <f t="shared" si="0"/>
        <v>4476298.92</v>
      </c>
    </row>
    <row r="9" spans="2:6">
      <c r="B9" s="770" t="s">
        <v>1682</v>
      </c>
      <c r="C9" s="771">
        <v>71192145000</v>
      </c>
      <c r="D9" s="772" t="s">
        <v>1682</v>
      </c>
      <c r="E9" s="773">
        <v>6.2000000000000003E-5</v>
      </c>
      <c r="F9" s="774">
        <f t="shared" si="0"/>
        <v>4413912.99</v>
      </c>
    </row>
    <row r="10" spans="2:6">
      <c r="B10" s="770" t="s">
        <v>1684</v>
      </c>
      <c r="C10" s="771">
        <v>3305516000</v>
      </c>
      <c r="D10" s="772" t="s">
        <v>1684</v>
      </c>
      <c r="E10" s="773">
        <v>7.7100000000000004E-5</v>
      </c>
      <c r="F10" s="774">
        <f t="shared" si="0"/>
        <v>254855.28360000002</v>
      </c>
    </row>
    <row r="11" spans="2:6">
      <c r="B11" s="770" t="s">
        <v>1685</v>
      </c>
      <c r="C11" s="771">
        <v>1081604000</v>
      </c>
      <c r="D11" s="772" t="s">
        <v>1687</v>
      </c>
      <c r="E11" s="773">
        <v>3.5400000000000002E-3</v>
      </c>
      <c r="F11" s="774">
        <f t="shared" si="0"/>
        <v>3828878.16</v>
      </c>
    </row>
    <row r="12" spans="2:6">
      <c r="B12" s="770" t="s">
        <v>1686</v>
      </c>
      <c r="C12" s="771">
        <v>1480371000</v>
      </c>
      <c r="D12" s="772" t="s">
        <v>1686</v>
      </c>
      <c r="E12" s="773">
        <v>2.12E-4</v>
      </c>
      <c r="F12" s="774">
        <f t="shared" si="0"/>
        <v>313838.652</v>
      </c>
    </row>
    <row r="13" spans="2:6">
      <c r="B13" s="770" t="s">
        <v>1688</v>
      </c>
      <c r="C13" s="771">
        <v>7487774000</v>
      </c>
      <c r="D13" s="772" t="s">
        <v>1688</v>
      </c>
      <c r="E13" s="773">
        <v>1.2199999999999999E-3</v>
      </c>
      <c r="F13" s="774">
        <f t="shared" si="0"/>
        <v>9135084.2799999993</v>
      </c>
    </row>
    <row r="14" spans="2:6">
      <c r="B14" s="770" t="s">
        <v>1689</v>
      </c>
      <c r="C14" s="771">
        <v>3879484000</v>
      </c>
      <c r="D14" s="772" t="s">
        <v>1689</v>
      </c>
      <c r="E14" s="773">
        <v>1.4300000000000001E-4</v>
      </c>
      <c r="F14" s="774">
        <f t="shared" si="0"/>
        <v>554766.21200000006</v>
      </c>
    </row>
    <row r="15" spans="2:6">
      <c r="B15" s="770" t="s">
        <v>1690</v>
      </c>
      <c r="C15" s="771">
        <v>151785000</v>
      </c>
      <c r="D15" s="772" t="s">
        <v>1690</v>
      </c>
      <c r="E15" s="773">
        <v>1.6000000000000001E-3</v>
      </c>
      <c r="F15" s="774">
        <f t="shared" si="0"/>
        <v>242856</v>
      </c>
    </row>
    <row r="16" spans="2:6">
      <c r="B16" s="770" t="s">
        <v>1691</v>
      </c>
      <c r="C16" s="771">
        <v>108665134000</v>
      </c>
      <c r="D16" s="772" t="s">
        <v>1691</v>
      </c>
      <c r="E16" s="773">
        <v>1.5899999999999999E-4</v>
      </c>
      <c r="F16" s="774">
        <f t="shared" si="0"/>
        <v>17277756.305999998</v>
      </c>
    </row>
    <row r="17" spans="2:6">
      <c r="B17" s="770" t="s">
        <v>1692</v>
      </c>
      <c r="C17" s="771">
        <v>123303344000</v>
      </c>
      <c r="D17" s="772" t="s">
        <v>1692</v>
      </c>
      <c r="E17" s="773">
        <v>5.6899999999999995E-4</v>
      </c>
      <c r="F17" s="774">
        <f t="shared" si="0"/>
        <v>70159602.736000001</v>
      </c>
    </row>
    <row r="18" spans="2:6">
      <c r="B18" s="770" t="s">
        <v>1693</v>
      </c>
      <c r="C18" s="771">
        <v>260086000</v>
      </c>
      <c r="D18" s="772" t="s">
        <v>665</v>
      </c>
      <c r="E18" s="773" t="s">
        <v>665</v>
      </c>
      <c r="F18" s="774" t="str">
        <f t="shared" si="0"/>
        <v>n.a.</v>
      </c>
    </row>
    <row r="19" spans="2:6">
      <c r="B19" s="770" t="s">
        <v>1694</v>
      </c>
      <c r="C19" s="771">
        <v>24663067000</v>
      </c>
      <c r="D19" s="772" t="s">
        <v>1694</v>
      </c>
      <c r="E19" s="773">
        <v>6.1399999999999996E-3</v>
      </c>
      <c r="F19" s="774">
        <f t="shared" si="0"/>
        <v>151431231.38</v>
      </c>
    </row>
    <row r="20" spans="2:6">
      <c r="B20" s="770" t="s">
        <v>1695</v>
      </c>
      <c r="C20" s="771">
        <v>19782082000</v>
      </c>
      <c r="D20" s="772" t="s">
        <v>1695</v>
      </c>
      <c r="E20" s="773">
        <v>1.0499999999999999E-3</v>
      </c>
      <c r="F20" s="774">
        <f t="shared" si="0"/>
        <v>20771186.099999998</v>
      </c>
    </row>
    <row r="21" spans="2:6">
      <c r="B21" s="770" t="s">
        <v>1696</v>
      </c>
      <c r="C21" s="771">
        <v>769929000</v>
      </c>
      <c r="D21" s="772" t="s">
        <v>1698</v>
      </c>
      <c r="E21" s="773">
        <v>1.0399999999999999E-4</v>
      </c>
      <c r="F21" s="774">
        <f t="shared" si="0"/>
        <v>80072.615999999995</v>
      </c>
    </row>
    <row r="22" spans="2:6">
      <c r="B22" s="770" t="s">
        <v>1697</v>
      </c>
      <c r="C22" s="771">
        <v>323449000</v>
      </c>
      <c r="D22" s="772" t="s">
        <v>1697</v>
      </c>
      <c r="E22" s="773">
        <v>1.85E-4</v>
      </c>
      <c r="F22" s="774">
        <f t="shared" si="0"/>
        <v>59838.065000000002</v>
      </c>
    </row>
    <row r="23" spans="2:6">
      <c r="B23" s="770" t="s">
        <v>1699</v>
      </c>
      <c r="C23" s="771">
        <v>106082000</v>
      </c>
      <c r="D23" s="772" t="s">
        <v>665</v>
      </c>
      <c r="E23" s="773" t="s">
        <v>665</v>
      </c>
      <c r="F23" s="774" t="str">
        <f t="shared" si="0"/>
        <v>n.a.</v>
      </c>
    </row>
    <row r="24" spans="2:6">
      <c r="B24" s="770" t="s">
        <v>1700</v>
      </c>
      <c r="C24" s="771">
        <v>4326035000</v>
      </c>
      <c r="D24" s="772" t="s">
        <v>1701</v>
      </c>
      <c r="E24" s="773">
        <v>1.72E-3</v>
      </c>
      <c r="F24" s="774">
        <f t="shared" si="0"/>
        <v>7440780.2000000002</v>
      </c>
    </row>
    <row r="25" spans="2:6">
      <c r="B25" s="770" t="s">
        <v>1702</v>
      </c>
      <c r="C25" s="771">
        <v>1453880000</v>
      </c>
      <c r="D25" s="772" t="s">
        <v>1702</v>
      </c>
      <c r="E25" s="773">
        <v>1.73E-3</v>
      </c>
      <c r="F25" s="774">
        <f t="shared" si="0"/>
        <v>2515212.4</v>
      </c>
    </row>
    <row r="26" spans="2:6">
      <c r="B26" s="770" t="s">
        <v>1703</v>
      </c>
      <c r="C26" s="771">
        <v>65622933000</v>
      </c>
      <c r="D26" s="772" t="s">
        <v>1706</v>
      </c>
      <c r="E26" s="773">
        <v>2.5900000000000001E-4</v>
      </c>
      <c r="F26" s="774">
        <f t="shared" si="0"/>
        <v>16996339.647</v>
      </c>
    </row>
    <row r="27" spans="2:6">
      <c r="B27" s="770" t="s">
        <v>1704</v>
      </c>
      <c r="C27" s="771">
        <v>211135000</v>
      </c>
      <c r="D27" s="772" t="s">
        <v>1704</v>
      </c>
      <c r="E27" s="773">
        <v>8.3799999999999999E-4</v>
      </c>
      <c r="F27" s="774">
        <f t="shared" si="0"/>
        <v>176931.13</v>
      </c>
    </row>
    <row r="28" spans="2:6">
      <c r="B28" s="770" t="s">
        <v>1705</v>
      </c>
      <c r="C28" s="771">
        <v>184159000</v>
      </c>
      <c r="D28" s="772" t="s">
        <v>1705</v>
      </c>
      <c r="E28" s="773">
        <v>1.9799999999999999E-4</v>
      </c>
      <c r="F28" s="774">
        <f t="shared" si="0"/>
        <v>36463.481999999996</v>
      </c>
    </row>
    <row r="29" spans="2:6">
      <c r="B29" s="770" t="s">
        <v>1707</v>
      </c>
      <c r="C29" s="771">
        <v>34956864000</v>
      </c>
      <c r="D29" s="775" t="s">
        <v>1712</v>
      </c>
      <c r="E29" s="776">
        <v>2.1800000000000001E-4</v>
      </c>
      <c r="F29" s="774">
        <f t="shared" si="0"/>
        <v>7620596.3520000009</v>
      </c>
    </row>
    <row r="30" spans="2:6">
      <c r="B30" s="770" t="s">
        <v>1708</v>
      </c>
      <c r="C30" s="771">
        <v>4019542000</v>
      </c>
      <c r="D30" s="772" t="s">
        <v>1717</v>
      </c>
      <c r="E30" s="773">
        <v>2.5899999999999999E-3</v>
      </c>
      <c r="F30" s="774">
        <f t="shared" si="0"/>
        <v>10410613.779999999</v>
      </c>
    </row>
    <row r="31" spans="2:6">
      <c r="B31" s="770" t="s">
        <v>1710</v>
      </c>
      <c r="C31" s="771">
        <v>1939209000</v>
      </c>
      <c r="D31" s="772" t="s">
        <v>1715</v>
      </c>
      <c r="E31" s="773">
        <v>3.48E-4</v>
      </c>
      <c r="F31" s="774">
        <f t="shared" si="0"/>
        <v>674844.73199999996</v>
      </c>
    </row>
    <row r="32" spans="2:6">
      <c r="B32" s="770" t="s">
        <v>1711</v>
      </c>
      <c r="C32" s="771">
        <v>240698482000</v>
      </c>
      <c r="D32" s="772" t="s">
        <v>1711</v>
      </c>
      <c r="E32" s="773">
        <v>7.2599999999999997E-4</v>
      </c>
      <c r="F32" s="774">
        <f t="shared" si="0"/>
        <v>174747097.93199998</v>
      </c>
    </row>
    <row r="33" spans="2:6">
      <c r="B33" s="770" t="s">
        <v>1713</v>
      </c>
      <c r="C33" s="771">
        <v>85000000</v>
      </c>
      <c r="D33" s="772" t="s">
        <v>1711</v>
      </c>
      <c r="E33" s="773">
        <v>7.2599999999999997E-4</v>
      </c>
      <c r="F33" s="774">
        <f t="shared" si="0"/>
        <v>61710</v>
      </c>
    </row>
    <row r="34" spans="2:6">
      <c r="B34" s="770" t="s">
        <v>1714</v>
      </c>
      <c r="C34" s="771">
        <v>1741152000</v>
      </c>
      <c r="D34" s="775" t="s">
        <v>1720</v>
      </c>
      <c r="E34" s="776">
        <v>3.2000000000000002E-3</v>
      </c>
      <c r="F34" s="774">
        <f t="shared" si="0"/>
        <v>5571686.4000000004</v>
      </c>
    </row>
    <row r="35" spans="2:6">
      <c r="B35" s="770" t="s">
        <v>1716</v>
      </c>
      <c r="C35" s="771">
        <v>21216994000</v>
      </c>
      <c r="D35" s="772" t="s">
        <v>1722</v>
      </c>
      <c r="E35" s="773">
        <v>2.52E-4</v>
      </c>
      <c r="F35" s="774">
        <f t="shared" si="0"/>
        <v>5346682.4879999999</v>
      </c>
    </row>
    <row r="36" spans="2:6">
      <c r="B36" s="770" t="s">
        <v>1718</v>
      </c>
      <c r="C36" s="771">
        <v>5624483000</v>
      </c>
      <c r="D36" s="772" t="s">
        <v>1724</v>
      </c>
      <c r="E36" s="773">
        <v>3.2399999999999998E-3</v>
      </c>
      <c r="F36" s="774">
        <f t="shared" si="0"/>
        <v>18223324.919999998</v>
      </c>
    </row>
    <row r="37" spans="2:6">
      <c r="B37" s="770" t="s">
        <v>1719</v>
      </c>
      <c r="C37" s="771">
        <v>1998731000</v>
      </c>
      <c r="D37" s="772" t="s">
        <v>1719</v>
      </c>
      <c r="E37" s="773">
        <v>9.7399999999999996E-5</v>
      </c>
      <c r="F37" s="774">
        <f t="shared" si="0"/>
        <v>194676.39939999999</v>
      </c>
    </row>
    <row r="38" spans="2:6">
      <c r="B38" s="770" t="s">
        <v>1721</v>
      </c>
      <c r="C38" s="771">
        <v>1130850000</v>
      </c>
      <c r="D38" s="772" t="s">
        <v>1868</v>
      </c>
      <c r="E38" s="773">
        <v>1.26E-4</v>
      </c>
      <c r="F38" s="774">
        <f t="shared" ref="F38:F67" si="1">IF(ISNUMBER(E38),E38*C38,"n.a.")</f>
        <v>142487.1</v>
      </c>
    </row>
    <row r="39" spans="2:6">
      <c r="B39" s="770" t="s">
        <v>1723</v>
      </c>
      <c r="C39" s="771">
        <v>2002054000</v>
      </c>
      <c r="D39" s="772" t="s">
        <v>1727</v>
      </c>
      <c r="E39" s="773">
        <v>2.7799999999999998E-4</v>
      </c>
      <c r="F39" s="774">
        <f t="shared" si="1"/>
        <v>556571.01199999999</v>
      </c>
    </row>
    <row r="40" spans="2:6">
      <c r="B40" s="770" t="s">
        <v>1725</v>
      </c>
      <c r="C40" s="771">
        <v>10866939000</v>
      </c>
      <c r="D40" s="772" t="s">
        <v>1725</v>
      </c>
      <c r="E40" s="773">
        <v>3.79E-3</v>
      </c>
      <c r="F40" s="774">
        <f t="shared" si="1"/>
        <v>41185698.810000002</v>
      </c>
    </row>
    <row r="41" spans="2:6">
      <c r="B41" s="770" t="s">
        <v>1726</v>
      </c>
      <c r="C41" s="771">
        <v>642868000</v>
      </c>
      <c r="D41" s="772" t="s">
        <v>1726</v>
      </c>
      <c r="E41" s="773">
        <v>6.9800000000000003E-5</v>
      </c>
      <c r="F41" s="774">
        <f t="shared" si="1"/>
        <v>44872.186399999999</v>
      </c>
    </row>
    <row r="42" spans="2:6">
      <c r="B42" s="770" t="s">
        <v>1728</v>
      </c>
      <c r="C42" s="771">
        <v>3089561000</v>
      </c>
      <c r="D42" s="772" t="s">
        <v>665</v>
      </c>
      <c r="E42" s="773" t="s">
        <v>665</v>
      </c>
      <c r="F42" s="774" t="str">
        <f t="shared" si="1"/>
        <v>n.a.</v>
      </c>
    </row>
    <row r="43" spans="2:6">
      <c r="B43" s="770" t="s">
        <v>1729</v>
      </c>
      <c r="C43" s="771">
        <v>29674159000</v>
      </c>
      <c r="D43" s="772" t="s">
        <v>1731</v>
      </c>
      <c r="E43" s="773">
        <v>3.7199999999999999E-4</v>
      </c>
      <c r="F43" s="774">
        <f t="shared" si="1"/>
        <v>11038787.148</v>
      </c>
    </row>
    <row r="44" spans="2:6">
      <c r="B44" s="770" t="s">
        <v>1730</v>
      </c>
      <c r="C44" s="771">
        <v>190992000</v>
      </c>
      <c r="D44" s="772" t="s">
        <v>1730</v>
      </c>
      <c r="E44" s="773">
        <v>3.7200000000000002E-3</v>
      </c>
      <c r="F44" s="774">
        <f t="shared" si="1"/>
        <v>710490.24</v>
      </c>
    </row>
    <row r="45" spans="2:6">
      <c r="B45" s="770" t="s">
        <v>1732</v>
      </c>
      <c r="C45" s="771">
        <v>127569000</v>
      </c>
      <c r="D45" s="772" t="s">
        <v>1736</v>
      </c>
      <c r="E45" s="773">
        <v>3.8300000000000003E-5</v>
      </c>
      <c r="F45" s="774">
        <f t="shared" si="1"/>
        <v>4885.8927000000003</v>
      </c>
    </row>
    <row r="46" spans="2:6">
      <c r="B46" s="770" t="s">
        <v>1733</v>
      </c>
      <c r="C46" s="771">
        <v>4329173000</v>
      </c>
      <c r="D46" s="772" t="s">
        <v>1738</v>
      </c>
      <c r="E46" s="773">
        <v>2.1600000000000001E-2</v>
      </c>
      <c r="F46" s="774">
        <f t="shared" si="1"/>
        <v>93510136.800000012</v>
      </c>
    </row>
    <row r="47" spans="2:6">
      <c r="B47" s="770" t="s">
        <v>1735</v>
      </c>
      <c r="C47" s="771">
        <v>60103624000</v>
      </c>
      <c r="D47" s="772" t="s">
        <v>1735</v>
      </c>
      <c r="E47" s="773">
        <v>6.8999999999999997E-4</v>
      </c>
      <c r="F47" s="774">
        <f t="shared" si="1"/>
        <v>41471500.559999995</v>
      </c>
    </row>
    <row r="48" spans="2:6">
      <c r="B48" s="770" t="s">
        <v>1737</v>
      </c>
      <c r="C48" s="771">
        <v>8478007000</v>
      </c>
      <c r="D48" s="772" t="s">
        <v>1737</v>
      </c>
      <c r="E48" s="773">
        <v>1.9599999999999999E-2</v>
      </c>
      <c r="F48" s="774">
        <f t="shared" si="1"/>
        <v>166168937.19999999</v>
      </c>
    </row>
    <row r="49" spans="2:6">
      <c r="B49" s="770" t="s">
        <v>1739</v>
      </c>
      <c r="C49" s="771">
        <v>6835457000</v>
      </c>
      <c r="D49" s="772" t="s">
        <v>1739</v>
      </c>
      <c r="E49" s="773">
        <v>7.77E-3</v>
      </c>
      <c r="F49" s="774">
        <f t="shared" si="1"/>
        <v>53111500.890000001</v>
      </c>
    </row>
    <row r="50" spans="2:6">
      <c r="B50" s="770" t="s">
        <v>1741</v>
      </c>
      <c r="C50" s="771">
        <v>466019000</v>
      </c>
      <c r="D50" s="772" t="s">
        <v>1741</v>
      </c>
      <c r="E50" s="773">
        <v>8.4300000000000003E-5</v>
      </c>
      <c r="F50" s="774">
        <f t="shared" si="1"/>
        <v>39285.401700000002</v>
      </c>
    </row>
    <row r="51" spans="2:6">
      <c r="B51" s="770" t="s">
        <v>1742</v>
      </c>
      <c r="C51" s="771">
        <v>62415690000</v>
      </c>
      <c r="D51" s="772" t="s">
        <v>1742</v>
      </c>
      <c r="E51" s="773">
        <v>3.4499999999999998E-4</v>
      </c>
      <c r="F51" s="774">
        <f t="shared" si="1"/>
        <v>21533413.050000001</v>
      </c>
    </row>
    <row r="52" spans="2:6">
      <c r="B52" s="770" t="s">
        <v>1743</v>
      </c>
      <c r="C52" s="771">
        <v>637282000</v>
      </c>
      <c r="D52" s="772" t="s">
        <v>1743</v>
      </c>
      <c r="E52" s="773">
        <v>1.13E-4</v>
      </c>
      <c r="F52" s="774">
        <f t="shared" si="1"/>
        <v>72012.865999999995</v>
      </c>
    </row>
    <row r="53" spans="2:6">
      <c r="B53" s="770" t="s">
        <v>1744</v>
      </c>
      <c r="C53" s="771">
        <v>7525890000</v>
      </c>
      <c r="D53" s="772" t="s">
        <v>1744</v>
      </c>
      <c r="E53" s="773">
        <v>3.8699999999999999E-5</v>
      </c>
      <c r="F53" s="774">
        <f t="shared" si="1"/>
        <v>291251.94299999997</v>
      </c>
    </row>
    <row r="54" spans="2:6">
      <c r="B54" s="770" t="s">
        <v>1745</v>
      </c>
      <c r="C54" s="771">
        <v>44073890000</v>
      </c>
      <c r="D54" s="772" t="s">
        <v>1747</v>
      </c>
      <c r="E54" s="773">
        <v>4.0400000000000001E-4</v>
      </c>
      <c r="F54" s="774">
        <f t="shared" si="1"/>
        <v>17805851.559999999</v>
      </c>
    </row>
    <row r="55" spans="2:6">
      <c r="B55" s="770" t="s">
        <v>1746</v>
      </c>
      <c r="C55" s="771">
        <v>276134000</v>
      </c>
      <c r="D55" s="772" t="s">
        <v>1749</v>
      </c>
      <c r="E55" s="773">
        <v>2.5500000000000002E-3</v>
      </c>
      <c r="F55" s="774">
        <f t="shared" si="1"/>
        <v>704141.70000000007</v>
      </c>
    </row>
    <row r="56" spans="2:6">
      <c r="B56" s="770" t="s">
        <v>1748</v>
      </c>
      <c r="C56" s="771">
        <v>1064832000</v>
      </c>
      <c r="D56" s="772" t="s">
        <v>1748</v>
      </c>
      <c r="E56" s="773">
        <v>8.9400000000000005E-5</v>
      </c>
      <c r="F56" s="774">
        <f t="shared" si="1"/>
        <v>95195.980800000005</v>
      </c>
    </row>
    <row r="57" spans="2:6">
      <c r="B57" s="770" t="s">
        <v>1750</v>
      </c>
      <c r="C57" s="771">
        <v>604291000</v>
      </c>
      <c r="D57" s="772" t="s">
        <v>1752</v>
      </c>
      <c r="E57" s="773">
        <v>3.0999999999999999E-3</v>
      </c>
      <c r="F57" s="774">
        <f t="shared" si="1"/>
        <v>1873302.0999999999</v>
      </c>
    </row>
    <row r="58" spans="2:6">
      <c r="B58" s="770" t="s">
        <v>1751</v>
      </c>
      <c r="C58" s="771">
        <v>559794000</v>
      </c>
      <c r="D58" s="772" t="s">
        <v>1751</v>
      </c>
      <c r="E58" s="773">
        <v>3.8899999999999998E-3</v>
      </c>
      <c r="F58" s="774">
        <f t="shared" si="1"/>
        <v>2177598.6599999997</v>
      </c>
    </row>
    <row r="59" spans="2:6">
      <c r="B59" s="770" t="s">
        <v>1753</v>
      </c>
      <c r="C59" s="771">
        <v>12465575000</v>
      </c>
      <c r="D59" s="772" t="s">
        <v>1734</v>
      </c>
      <c r="E59" s="773">
        <v>1.3200000000000001E-4</v>
      </c>
      <c r="F59" s="774">
        <f t="shared" si="1"/>
        <v>1645455.9000000001</v>
      </c>
    </row>
    <row r="60" spans="2:6">
      <c r="B60" s="770" t="s">
        <v>1754</v>
      </c>
      <c r="C60" s="771">
        <v>28282688000</v>
      </c>
      <c r="D60" s="772" t="s">
        <v>1756</v>
      </c>
      <c r="E60" s="773">
        <v>2.5500000000000002E-4</v>
      </c>
      <c r="F60" s="774">
        <f t="shared" si="1"/>
        <v>7212085.4400000004</v>
      </c>
    </row>
    <row r="61" spans="2:6">
      <c r="B61" s="770" t="s">
        <v>1755</v>
      </c>
      <c r="C61" s="771">
        <v>91200000</v>
      </c>
      <c r="D61" s="772" t="s">
        <v>665</v>
      </c>
      <c r="E61" s="773" t="s">
        <v>665</v>
      </c>
      <c r="F61" s="774" t="str">
        <f t="shared" si="1"/>
        <v>n.a.</v>
      </c>
    </row>
    <row r="62" spans="2:6">
      <c r="B62" s="770" t="s">
        <v>1757</v>
      </c>
      <c r="C62" s="771">
        <v>1699108000</v>
      </c>
      <c r="D62" s="772" t="s">
        <v>1873</v>
      </c>
      <c r="E62" s="773">
        <v>5.3399999999999997E-5</v>
      </c>
      <c r="F62" s="774">
        <f t="shared" si="1"/>
        <v>90732.367199999993</v>
      </c>
    </row>
    <row r="63" spans="2:6">
      <c r="B63" s="770" t="s">
        <v>1759</v>
      </c>
      <c r="C63" s="771">
        <v>20215994000</v>
      </c>
      <c r="D63" s="772" t="s">
        <v>1758</v>
      </c>
      <c r="E63" s="773">
        <v>3.2499999999999999E-4</v>
      </c>
      <c r="F63" s="774">
        <f t="shared" si="1"/>
        <v>6570198.0499999998</v>
      </c>
    </row>
    <row r="64" spans="2:6">
      <c r="B64" s="770" t="s">
        <v>1760</v>
      </c>
      <c r="C64" s="771">
        <v>22578634000</v>
      </c>
      <c r="D64" s="772" t="s">
        <v>1760</v>
      </c>
      <c r="E64" s="773">
        <v>5.9500000000000004E-4</v>
      </c>
      <c r="F64" s="774">
        <f t="shared" si="1"/>
        <v>13434287.23</v>
      </c>
    </row>
    <row r="65" spans="2:6">
      <c r="B65" s="770" t="s">
        <v>1761</v>
      </c>
      <c r="C65" s="771">
        <v>1718410000</v>
      </c>
      <c r="D65" s="772" t="s">
        <v>1761</v>
      </c>
      <c r="E65" s="773">
        <v>4.8799999999999998E-3</v>
      </c>
      <c r="F65" s="774">
        <f t="shared" si="1"/>
        <v>8385840.7999999998</v>
      </c>
    </row>
    <row r="66" spans="2:6">
      <c r="B66" s="770" t="s">
        <v>1762</v>
      </c>
      <c r="C66" s="771">
        <v>158565000</v>
      </c>
      <c r="D66" s="772" t="s">
        <v>1762</v>
      </c>
      <c r="E66" s="773">
        <v>1.4799999999999999E-4</v>
      </c>
      <c r="F66" s="774">
        <f t="shared" si="1"/>
        <v>23467.62</v>
      </c>
    </row>
    <row r="67" spans="2:6">
      <c r="B67" s="770" t="s">
        <v>1764</v>
      </c>
      <c r="C67" s="771">
        <v>4174020000</v>
      </c>
      <c r="D67" s="772" t="s">
        <v>1805</v>
      </c>
      <c r="E67" s="773">
        <v>3.0400000000000002E-4</v>
      </c>
      <c r="F67" s="774">
        <f t="shared" si="1"/>
        <v>1268902.08</v>
      </c>
    </row>
    <row r="68" spans="2:6">
      <c r="B68" s="770" t="s">
        <v>1766</v>
      </c>
      <c r="C68" s="771">
        <v>7577561000</v>
      </c>
      <c r="D68" s="772" t="s">
        <v>1763</v>
      </c>
      <c r="E68" s="773">
        <v>3.29E-5</v>
      </c>
      <c r="F68" s="774">
        <f t="shared" ref="F68:F131" si="2">IF(ISNUMBER(E68),E68*C68,"n.a.")</f>
        <v>249301.75690000001</v>
      </c>
    </row>
    <row r="69" spans="2:6">
      <c r="B69" s="770" t="s">
        <v>1765</v>
      </c>
      <c r="C69" s="771">
        <v>67125509000</v>
      </c>
      <c r="D69" s="772" t="s">
        <v>1765</v>
      </c>
      <c r="E69" s="773">
        <v>6.19E-5</v>
      </c>
      <c r="F69" s="774">
        <f t="shared" si="2"/>
        <v>4155069.0071</v>
      </c>
    </row>
    <row r="70" spans="2:6">
      <c r="B70" s="770" t="s">
        <v>1768</v>
      </c>
      <c r="C70" s="771">
        <v>43450744000</v>
      </c>
      <c r="D70" s="772" t="s">
        <v>1770</v>
      </c>
      <c r="E70" s="773">
        <v>3.1800000000000001E-3</v>
      </c>
      <c r="F70" s="774">
        <f t="shared" si="2"/>
        <v>138173365.92000002</v>
      </c>
    </row>
    <row r="71" spans="2:6">
      <c r="B71" s="770" t="s">
        <v>1769</v>
      </c>
      <c r="C71" s="771">
        <v>32652000</v>
      </c>
      <c r="D71" s="775" t="s">
        <v>1811</v>
      </c>
      <c r="E71" s="776">
        <v>3.16E-3</v>
      </c>
      <c r="F71" s="774">
        <f t="shared" si="2"/>
        <v>103180.32</v>
      </c>
    </row>
    <row r="72" spans="2:6">
      <c r="B72" s="770" t="s">
        <v>1771</v>
      </c>
      <c r="C72" s="771">
        <v>854593000</v>
      </c>
      <c r="D72" s="772" t="s">
        <v>1772</v>
      </c>
      <c r="E72" s="773">
        <v>2.5999999999999998E-4</v>
      </c>
      <c r="F72" s="774">
        <f t="shared" si="2"/>
        <v>222194.18</v>
      </c>
    </row>
    <row r="73" spans="2:6">
      <c r="B73" s="770" t="s">
        <v>1773</v>
      </c>
      <c r="C73" s="771">
        <v>47339000</v>
      </c>
      <c r="D73" s="772" t="s">
        <v>1774</v>
      </c>
      <c r="E73" s="773">
        <v>8.0099999999999998E-3</v>
      </c>
      <c r="F73" s="774">
        <f t="shared" si="2"/>
        <v>379185.39</v>
      </c>
    </row>
    <row r="74" spans="2:6">
      <c r="B74" s="770" t="s">
        <v>1775</v>
      </c>
      <c r="C74" s="771">
        <v>69999000</v>
      </c>
      <c r="D74" s="772" t="s">
        <v>665</v>
      </c>
      <c r="E74" s="773" t="s">
        <v>665</v>
      </c>
      <c r="F74" s="774" t="str">
        <f t="shared" si="2"/>
        <v>n.a.</v>
      </c>
    </row>
    <row r="75" spans="2:6">
      <c r="B75" s="770" t="s">
        <v>1776</v>
      </c>
      <c r="C75" s="771">
        <v>126178000</v>
      </c>
      <c r="D75" s="772" t="s">
        <v>1776</v>
      </c>
      <c r="E75" s="773">
        <v>1.6800000000000001E-3</v>
      </c>
      <c r="F75" s="774">
        <f t="shared" si="2"/>
        <v>211979.04</v>
      </c>
    </row>
    <row r="76" spans="2:6">
      <c r="B76" s="770" t="s">
        <v>1778</v>
      </c>
      <c r="C76" s="771">
        <v>154000</v>
      </c>
      <c r="D76" s="772" t="s">
        <v>665</v>
      </c>
      <c r="E76" s="773" t="s">
        <v>665</v>
      </c>
      <c r="F76" s="774" t="str">
        <f t="shared" si="2"/>
        <v>n.a.</v>
      </c>
    </row>
    <row r="77" spans="2:6">
      <c r="B77" s="770" t="s">
        <v>1777</v>
      </c>
      <c r="C77" s="771">
        <v>2825027000</v>
      </c>
      <c r="D77" s="772" t="s">
        <v>1777</v>
      </c>
      <c r="E77" s="773">
        <v>1.29E-2</v>
      </c>
      <c r="F77" s="774">
        <f t="shared" si="2"/>
        <v>36442848.299999997</v>
      </c>
    </row>
    <row r="78" spans="2:6">
      <c r="B78" s="770" t="s">
        <v>1780</v>
      </c>
      <c r="C78" s="771">
        <v>84100000</v>
      </c>
      <c r="D78" s="772" t="s">
        <v>1779</v>
      </c>
      <c r="E78" s="773">
        <v>1.67E-2</v>
      </c>
      <c r="F78" s="774">
        <f t="shared" si="2"/>
        <v>1404470</v>
      </c>
    </row>
    <row r="79" spans="2:6">
      <c r="B79" s="770" t="s">
        <v>1782</v>
      </c>
      <c r="C79" s="771">
        <v>268943000</v>
      </c>
      <c r="D79" s="772" t="s">
        <v>665</v>
      </c>
      <c r="E79" s="773" t="s">
        <v>665</v>
      </c>
      <c r="F79" s="774" t="str">
        <f t="shared" si="2"/>
        <v>n.a.</v>
      </c>
    </row>
    <row r="80" spans="2:6">
      <c r="B80" s="770" t="s">
        <v>1784</v>
      </c>
      <c r="C80" s="771">
        <v>220087000</v>
      </c>
      <c r="D80" s="772" t="s">
        <v>1781</v>
      </c>
      <c r="E80" s="773">
        <v>6.2899999999999996E-3</v>
      </c>
      <c r="F80" s="774">
        <f t="shared" si="2"/>
        <v>1384347.23</v>
      </c>
    </row>
    <row r="81" spans="2:6">
      <c r="B81" s="770" t="s">
        <v>1786</v>
      </c>
      <c r="C81" s="771">
        <v>654349000</v>
      </c>
      <c r="D81" s="772" t="s">
        <v>1783</v>
      </c>
      <c r="E81" s="773">
        <v>4.6799999999999999E-4</v>
      </c>
      <c r="F81" s="774">
        <f t="shared" si="2"/>
        <v>306235.33199999999</v>
      </c>
    </row>
    <row r="82" spans="2:6">
      <c r="B82" s="770" t="s">
        <v>1785</v>
      </c>
      <c r="C82" s="771">
        <v>2843862000</v>
      </c>
      <c r="D82" s="772" t="s">
        <v>1785</v>
      </c>
      <c r="E82" s="773">
        <v>2.76E-5</v>
      </c>
      <c r="F82" s="774">
        <f t="shared" si="2"/>
        <v>78490.591199999995</v>
      </c>
    </row>
    <row r="83" spans="2:6">
      <c r="B83" s="770" t="s">
        <v>1787</v>
      </c>
      <c r="C83" s="771">
        <v>280315000</v>
      </c>
      <c r="D83" s="772" t="s">
        <v>1787</v>
      </c>
      <c r="E83" s="773">
        <v>1.8600000000000001E-3</v>
      </c>
      <c r="F83" s="774">
        <f t="shared" si="2"/>
        <v>521385.9</v>
      </c>
    </row>
    <row r="84" spans="2:6">
      <c r="B84" s="770" t="s">
        <v>1790</v>
      </c>
      <c r="C84" s="771">
        <v>2099604000</v>
      </c>
      <c r="D84" s="775" t="s">
        <v>1760</v>
      </c>
      <c r="E84" s="776">
        <v>5.9500000000000004E-4</v>
      </c>
      <c r="F84" s="774">
        <f t="shared" si="2"/>
        <v>1249264.3800000001</v>
      </c>
    </row>
    <row r="85" spans="2:6">
      <c r="B85" s="770" t="s">
        <v>1789</v>
      </c>
      <c r="C85" s="771">
        <v>14708640000</v>
      </c>
      <c r="D85" s="772" t="s">
        <v>1789</v>
      </c>
      <c r="E85" s="773">
        <v>6.4399999999999993E-5</v>
      </c>
      <c r="F85" s="774">
        <f t="shared" si="2"/>
        <v>947236.41599999985</v>
      </c>
    </row>
    <row r="86" spans="2:6">
      <c r="B86" s="770" t="s">
        <v>1791</v>
      </c>
      <c r="C86" s="771">
        <v>4724483000</v>
      </c>
      <c r="D86" s="772" t="s">
        <v>1791</v>
      </c>
      <c r="E86" s="773">
        <v>4.2100000000000002E-3</v>
      </c>
      <c r="F86" s="774">
        <f t="shared" si="2"/>
        <v>19890073.43</v>
      </c>
    </row>
    <row r="87" spans="2:6">
      <c r="B87" s="770" t="s">
        <v>1794</v>
      </c>
      <c r="C87" s="771">
        <v>24688599000</v>
      </c>
      <c r="D87" s="772" t="s">
        <v>1792</v>
      </c>
      <c r="E87" s="773">
        <v>2.1100000000000001E-4</v>
      </c>
      <c r="F87" s="774">
        <f t="shared" si="2"/>
        <v>5209294.3890000004</v>
      </c>
    </row>
    <row r="88" spans="2:6">
      <c r="B88" s="770" t="s">
        <v>1793</v>
      </c>
      <c r="C88" s="771">
        <v>1812423000</v>
      </c>
      <c r="D88" s="772" t="s">
        <v>1793</v>
      </c>
      <c r="E88" s="773">
        <v>4.8900000000000002E-3</v>
      </c>
      <c r="F88" s="774">
        <f t="shared" si="2"/>
        <v>8862748.4700000007</v>
      </c>
    </row>
    <row r="89" spans="2:6">
      <c r="B89" s="770" t="s">
        <v>1795</v>
      </c>
      <c r="C89" s="771">
        <v>1264793000</v>
      </c>
      <c r="D89" s="772" t="s">
        <v>1795</v>
      </c>
      <c r="E89" s="773">
        <v>6.7699999999999998E-4</v>
      </c>
      <c r="F89" s="774">
        <f t="shared" si="2"/>
        <v>856264.86099999992</v>
      </c>
    </row>
    <row r="90" spans="2:6">
      <c r="B90" s="770" t="s">
        <v>1796</v>
      </c>
      <c r="C90" s="771">
        <v>851348928000</v>
      </c>
      <c r="D90" s="772" t="s">
        <v>1796</v>
      </c>
      <c r="E90" s="773">
        <v>8.8199999999999997E-4</v>
      </c>
      <c r="F90" s="774">
        <f t="shared" si="2"/>
        <v>750889754.49599993</v>
      </c>
    </row>
    <row r="91" spans="2:6">
      <c r="B91" s="770" t="s">
        <v>1798</v>
      </c>
      <c r="C91" s="771">
        <v>10503560000</v>
      </c>
      <c r="D91" s="772" t="s">
        <v>1767</v>
      </c>
      <c r="E91" s="773">
        <v>4.1800000000000002E-4</v>
      </c>
      <c r="F91" s="774">
        <f t="shared" si="2"/>
        <v>4390488.08</v>
      </c>
    </row>
    <row r="92" spans="2:6">
      <c r="B92" s="770" t="s">
        <v>1800</v>
      </c>
      <c r="C92" s="771">
        <v>37539772000</v>
      </c>
      <c r="D92" s="772" t="s">
        <v>1797</v>
      </c>
      <c r="E92" s="773">
        <v>1.8799999999999999E-4</v>
      </c>
      <c r="F92" s="774">
        <f t="shared" si="2"/>
        <v>7057477.1359999999</v>
      </c>
    </row>
    <row r="93" spans="2:6">
      <c r="B93" s="770" t="s">
        <v>1802</v>
      </c>
      <c r="C93" s="771">
        <v>101610000</v>
      </c>
      <c r="D93" s="772" t="s">
        <v>1676</v>
      </c>
      <c r="E93" s="773">
        <v>7.5300000000000006E-2</v>
      </c>
      <c r="F93" s="774">
        <f t="shared" si="2"/>
        <v>7651233.0000000009</v>
      </c>
    </row>
    <row r="94" spans="2:6">
      <c r="B94" s="770" t="s">
        <v>1804</v>
      </c>
      <c r="C94" s="771">
        <v>766518000</v>
      </c>
      <c r="D94" s="772" t="s">
        <v>1799</v>
      </c>
      <c r="E94" s="773">
        <v>4.7499999999999999E-3</v>
      </c>
      <c r="F94" s="774">
        <f t="shared" si="2"/>
        <v>3640960.5</v>
      </c>
    </row>
    <row r="95" spans="2:6">
      <c r="B95" s="770" t="s">
        <v>1806</v>
      </c>
      <c r="C95" s="771">
        <v>32292628000</v>
      </c>
      <c r="D95" s="772" t="s">
        <v>1709</v>
      </c>
      <c r="E95" s="773">
        <v>2.0000000000000001E-4</v>
      </c>
      <c r="F95" s="774">
        <f t="shared" si="2"/>
        <v>6458525.6000000006</v>
      </c>
    </row>
    <row r="96" spans="2:6">
      <c r="B96" s="770" t="s">
        <v>1807</v>
      </c>
      <c r="C96" s="771">
        <v>772187000</v>
      </c>
      <c r="D96" s="772" t="s">
        <v>1801</v>
      </c>
      <c r="E96" s="773">
        <v>4.47E-3</v>
      </c>
      <c r="F96" s="774">
        <f t="shared" si="2"/>
        <v>3451675.89</v>
      </c>
    </row>
    <row r="97" spans="2:6">
      <c r="B97" s="770" t="s">
        <v>1803</v>
      </c>
      <c r="C97" s="771">
        <v>32805831000</v>
      </c>
      <c r="D97" s="772" t="s">
        <v>1803</v>
      </c>
      <c r="E97" s="773">
        <v>1.64E-3</v>
      </c>
      <c r="F97" s="774">
        <f t="shared" si="2"/>
        <v>53801562.839999996</v>
      </c>
    </row>
    <row r="98" spans="2:6">
      <c r="B98" s="770" t="s">
        <v>1810</v>
      </c>
      <c r="C98" s="771">
        <v>7422787000</v>
      </c>
      <c r="D98" s="772" t="s">
        <v>1808</v>
      </c>
      <c r="E98" s="773">
        <v>8.7700000000000004E-5</v>
      </c>
      <c r="F98" s="774">
        <f t="shared" si="2"/>
        <v>650978.41989999998</v>
      </c>
    </row>
    <row r="99" spans="2:6">
      <c r="B99" s="770" t="s">
        <v>1809</v>
      </c>
      <c r="C99" s="771">
        <v>623527000</v>
      </c>
      <c r="D99" s="772" t="s">
        <v>1809</v>
      </c>
      <c r="E99" s="773">
        <v>7.4200000000000004E-3</v>
      </c>
      <c r="F99" s="774">
        <f t="shared" si="2"/>
        <v>4626570.34</v>
      </c>
    </row>
    <row r="100" spans="2:6">
      <c r="B100" s="770" t="s">
        <v>1813</v>
      </c>
      <c r="C100" s="771">
        <v>66669000</v>
      </c>
      <c r="D100" s="772" t="s">
        <v>1812</v>
      </c>
      <c r="E100" s="773">
        <v>6.6299999999999998E-2</v>
      </c>
      <c r="F100" s="774">
        <f t="shared" si="2"/>
        <v>4420154.7</v>
      </c>
    </row>
    <row r="101" spans="2:6">
      <c r="B101" s="770" t="s">
        <v>1815</v>
      </c>
      <c r="C101" s="771">
        <v>826771000</v>
      </c>
      <c r="D101" s="772" t="s">
        <v>1814</v>
      </c>
      <c r="E101" s="773">
        <v>9.5299999999999996E-4</v>
      </c>
      <c r="F101" s="774">
        <f t="shared" si="2"/>
        <v>787912.76299999992</v>
      </c>
    </row>
    <row r="102" spans="2:6">
      <c r="B102" s="770" t="s">
        <v>1816</v>
      </c>
      <c r="C102" s="771">
        <v>19703339000</v>
      </c>
      <c r="D102" s="772" t="s">
        <v>1816</v>
      </c>
      <c r="E102" s="773">
        <v>9.0700000000000004E-4</v>
      </c>
      <c r="F102" s="774">
        <f t="shared" si="2"/>
        <v>17870928.473000001</v>
      </c>
    </row>
    <row r="103" spans="2:6">
      <c r="B103" s="770" t="s">
        <v>1817</v>
      </c>
      <c r="C103" s="771">
        <v>223437286000</v>
      </c>
      <c r="D103" s="772" t="s">
        <v>1817</v>
      </c>
      <c r="E103" s="773">
        <v>2.5099999999999998E-4</v>
      </c>
      <c r="F103" s="774">
        <f t="shared" si="2"/>
        <v>56082758.785999991</v>
      </c>
    </row>
    <row r="104" spans="2:6">
      <c r="B104" s="770" t="s">
        <v>1819</v>
      </c>
      <c r="C104" s="771">
        <v>45781554000</v>
      </c>
      <c r="D104" s="772" t="s">
        <v>665</v>
      </c>
      <c r="E104" s="773" t="s">
        <v>665</v>
      </c>
      <c r="F104" s="774" t="str">
        <f t="shared" si="2"/>
        <v>n.a.</v>
      </c>
    </row>
    <row r="105" spans="2:6">
      <c r="B105" s="770" t="s">
        <v>1821</v>
      </c>
      <c r="C105" s="771">
        <v>2850441000</v>
      </c>
      <c r="D105" s="772" t="s">
        <v>1818</v>
      </c>
      <c r="E105" s="773">
        <v>1.0500000000000001E-2</v>
      </c>
      <c r="F105" s="774">
        <f t="shared" si="2"/>
        <v>29929630.5</v>
      </c>
    </row>
    <row r="106" spans="2:6">
      <c r="B106" s="770" t="s">
        <v>1820</v>
      </c>
      <c r="C106" s="771">
        <v>7426293000</v>
      </c>
      <c r="D106" s="772" t="s">
        <v>1820</v>
      </c>
      <c r="E106" s="773">
        <v>6.9099999999999999E-4</v>
      </c>
      <c r="F106" s="774">
        <f t="shared" si="2"/>
        <v>5131568.4629999995</v>
      </c>
    </row>
    <row r="107" spans="2:6">
      <c r="B107" s="770" t="s">
        <v>1822</v>
      </c>
      <c r="C107" s="771">
        <v>20418234000</v>
      </c>
      <c r="D107" s="772" t="s">
        <v>1822</v>
      </c>
      <c r="E107" s="773">
        <v>1.25E-4</v>
      </c>
      <c r="F107" s="774">
        <f t="shared" si="2"/>
        <v>2552279.25</v>
      </c>
    </row>
    <row r="108" spans="2:6">
      <c r="B108" s="770" t="s">
        <v>1824</v>
      </c>
      <c r="C108" s="771">
        <v>79075029000</v>
      </c>
      <c r="D108" s="772" t="s">
        <v>1824</v>
      </c>
      <c r="E108" s="773">
        <v>2.61E-4</v>
      </c>
      <c r="F108" s="774">
        <f t="shared" si="2"/>
        <v>20638582.568999998</v>
      </c>
    </row>
    <row r="109" spans="2:6">
      <c r="B109" s="770" t="s">
        <v>1826</v>
      </c>
      <c r="C109" s="771">
        <v>5086320000</v>
      </c>
      <c r="D109" s="772" t="s">
        <v>1823</v>
      </c>
      <c r="E109" s="773">
        <v>3.2699999999999998E-4</v>
      </c>
      <c r="F109" s="774">
        <f t="shared" si="2"/>
        <v>1663226.64</v>
      </c>
    </row>
    <row r="110" spans="2:6">
      <c r="B110" s="770" t="s">
        <v>1825</v>
      </c>
      <c r="C110" s="771">
        <v>70555991000</v>
      </c>
      <c r="D110" s="772" t="s">
        <v>1825</v>
      </c>
      <c r="E110" s="773">
        <v>5.6499999999999998E-5</v>
      </c>
      <c r="F110" s="774">
        <f t="shared" si="2"/>
        <v>3986413.4915</v>
      </c>
    </row>
    <row r="111" spans="2:6">
      <c r="B111" s="770" t="s">
        <v>1829</v>
      </c>
      <c r="C111" s="771">
        <v>12163493000</v>
      </c>
      <c r="D111" s="772" t="s">
        <v>665</v>
      </c>
      <c r="E111" s="773" t="s">
        <v>665</v>
      </c>
      <c r="F111" s="774" t="str">
        <f t="shared" si="2"/>
        <v>n.a.</v>
      </c>
    </row>
    <row r="112" spans="2:6">
      <c r="B112" s="770" t="s">
        <v>1827</v>
      </c>
      <c r="C112" s="771">
        <v>10784883000</v>
      </c>
      <c r="D112" s="772" t="s">
        <v>1827</v>
      </c>
      <c r="E112" s="773">
        <v>9.6799999999999995E-5</v>
      </c>
      <c r="F112" s="774">
        <f t="shared" si="2"/>
        <v>1043976.6743999999</v>
      </c>
    </row>
    <row r="113" spans="2:6">
      <c r="B113" s="770" t="s">
        <v>1828</v>
      </c>
      <c r="C113" s="771">
        <v>20540957000</v>
      </c>
      <c r="D113" s="772" t="s">
        <v>1828</v>
      </c>
      <c r="E113" s="773">
        <v>9.2600000000000001E-5</v>
      </c>
      <c r="F113" s="774">
        <f t="shared" si="2"/>
        <v>1902092.6181999999</v>
      </c>
    </row>
    <row r="114" spans="2:6">
      <c r="B114" s="770" t="s">
        <v>1830</v>
      </c>
      <c r="C114" s="771">
        <v>22558042000</v>
      </c>
      <c r="D114" s="772" t="s">
        <v>1830</v>
      </c>
      <c r="E114" s="773">
        <v>7.25E-5</v>
      </c>
      <c r="F114" s="774">
        <f t="shared" si="2"/>
        <v>1635458.0449999999</v>
      </c>
    </row>
    <row r="115" spans="2:6">
      <c r="B115" s="770" t="s">
        <v>1831</v>
      </c>
      <c r="C115" s="771">
        <v>10328417000</v>
      </c>
      <c r="D115" s="772" t="s">
        <v>1831</v>
      </c>
      <c r="E115" s="773">
        <v>1.56E-3</v>
      </c>
      <c r="F115" s="774">
        <f t="shared" si="2"/>
        <v>16112330.52</v>
      </c>
    </row>
    <row r="116" spans="2:6">
      <c r="B116" s="770" t="s">
        <v>1832</v>
      </c>
      <c r="C116" s="771">
        <v>15985048000</v>
      </c>
      <c r="D116" s="772" t="s">
        <v>1832</v>
      </c>
      <c r="E116" s="773">
        <v>6.6E-4</v>
      </c>
      <c r="F116" s="774">
        <f t="shared" si="2"/>
        <v>10550131.68</v>
      </c>
    </row>
    <row r="117" spans="2:6">
      <c r="B117" s="770" t="s">
        <v>1836</v>
      </c>
      <c r="C117" s="771">
        <v>418426000</v>
      </c>
      <c r="D117" s="772" t="s">
        <v>1833</v>
      </c>
      <c r="E117" s="773">
        <v>1.61E-2</v>
      </c>
      <c r="F117" s="774">
        <f t="shared" si="2"/>
        <v>6736658.5999999996</v>
      </c>
    </row>
    <row r="118" spans="2:6">
      <c r="B118" s="770" t="s">
        <v>1837</v>
      </c>
      <c r="C118" s="771">
        <v>80767000</v>
      </c>
      <c r="D118" s="772" t="s">
        <v>665</v>
      </c>
      <c r="E118" s="773" t="s">
        <v>665</v>
      </c>
      <c r="F118" s="774" t="str">
        <f t="shared" si="2"/>
        <v>n.a.</v>
      </c>
    </row>
    <row r="119" spans="2:6">
      <c r="B119" s="770" t="s">
        <v>1834</v>
      </c>
      <c r="C119" s="771">
        <v>4078892000</v>
      </c>
      <c r="D119" s="772" t="s">
        <v>1834</v>
      </c>
      <c r="E119" s="773">
        <v>2.6200000000000003E-4</v>
      </c>
      <c r="F119" s="774">
        <f t="shared" si="2"/>
        <v>1068669.7040000001</v>
      </c>
    </row>
    <row r="120" spans="2:6">
      <c r="B120" s="770" t="s">
        <v>1835</v>
      </c>
      <c r="C120" s="771">
        <v>3890137000</v>
      </c>
      <c r="D120" s="772" t="s">
        <v>1835</v>
      </c>
      <c r="E120" s="773">
        <v>8.4499999999999992E-3</v>
      </c>
      <c r="F120" s="774">
        <f t="shared" si="2"/>
        <v>32871657.649999999</v>
      </c>
    </row>
    <row r="121" spans="2:6">
      <c r="B121" s="770" t="s">
        <v>1838</v>
      </c>
      <c r="C121" s="771">
        <v>21472968000</v>
      </c>
      <c r="D121" s="772" t="s">
        <v>1838</v>
      </c>
      <c r="E121" s="773">
        <v>1.44E-4</v>
      </c>
      <c r="F121" s="774">
        <f t="shared" si="2"/>
        <v>3092107.392</v>
      </c>
    </row>
    <row r="122" spans="2:6">
      <c r="B122" s="770" t="s">
        <v>1839</v>
      </c>
      <c r="C122" s="771">
        <v>718573000</v>
      </c>
      <c r="D122" s="772" t="s">
        <v>1839</v>
      </c>
      <c r="E122" s="773">
        <v>1.0399999999999999E-4</v>
      </c>
      <c r="F122" s="774">
        <f t="shared" si="2"/>
        <v>74731.59199999999</v>
      </c>
    </row>
    <row r="123" spans="2:6">
      <c r="B123" s="770" t="s">
        <v>1843</v>
      </c>
      <c r="C123" s="771">
        <v>31749571000</v>
      </c>
      <c r="D123" s="772" t="s">
        <v>1840</v>
      </c>
      <c r="E123" s="773">
        <v>2.8899999999999998E-4</v>
      </c>
      <c r="F123" s="774">
        <f t="shared" si="2"/>
        <v>9175626.0189999994</v>
      </c>
    </row>
    <row r="124" spans="2:6">
      <c r="B124" s="770" t="s">
        <v>1845</v>
      </c>
      <c r="C124" s="771">
        <v>10712515000</v>
      </c>
      <c r="D124" s="772" t="s">
        <v>1841</v>
      </c>
      <c r="E124" s="773">
        <v>2.6400000000000002E-4</v>
      </c>
      <c r="F124" s="774">
        <f t="shared" si="2"/>
        <v>2828103.9600000004</v>
      </c>
    </row>
    <row r="125" spans="2:6">
      <c r="B125" s="770" t="s">
        <v>1842</v>
      </c>
      <c r="C125" s="771">
        <v>97175000</v>
      </c>
      <c r="D125" s="772" t="s">
        <v>1842</v>
      </c>
      <c r="E125" s="773">
        <v>2.2399999999999998E-3</v>
      </c>
      <c r="F125" s="774">
        <f t="shared" si="2"/>
        <v>217671.99999999997</v>
      </c>
    </row>
    <row r="126" spans="2:6">
      <c r="B126" s="770" t="s">
        <v>1844</v>
      </c>
      <c r="C126" s="771">
        <v>332513046000</v>
      </c>
      <c r="D126" s="772" t="s">
        <v>1844</v>
      </c>
      <c r="E126" s="773">
        <v>2.72E-4</v>
      </c>
      <c r="F126" s="774">
        <f t="shared" si="2"/>
        <v>90443548.511999995</v>
      </c>
    </row>
    <row r="127" spans="2:6">
      <c r="B127" s="770" t="s">
        <v>1849</v>
      </c>
      <c r="C127" s="771">
        <v>3595071000</v>
      </c>
      <c r="D127" s="772" t="s">
        <v>1846</v>
      </c>
      <c r="E127" s="773">
        <v>5.5799999999999999E-3</v>
      </c>
      <c r="F127" s="774">
        <f t="shared" si="2"/>
        <v>20060496.18</v>
      </c>
    </row>
    <row r="128" spans="2:6">
      <c r="B128" s="770" t="s">
        <v>1851</v>
      </c>
      <c r="C128" s="771">
        <v>22763108000</v>
      </c>
      <c r="D128" s="772" t="s">
        <v>1847</v>
      </c>
      <c r="E128" s="773">
        <v>4.0099999999999999E-4</v>
      </c>
      <c r="F128" s="774">
        <f t="shared" si="2"/>
        <v>9128006.3080000002</v>
      </c>
    </row>
    <row r="129" spans="2:6">
      <c r="B129" s="770" t="s">
        <v>1853</v>
      </c>
      <c r="C129" s="771">
        <v>5468000</v>
      </c>
      <c r="D129" s="772" t="s">
        <v>1848</v>
      </c>
      <c r="E129" s="773">
        <v>7.0000000000000001E-3</v>
      </c>
      <c r="F129" s="774">
        <f t="shared" si="2"/>
        <v>38276</v>
      </c>
    </row>
    <row r="130" spans="2:6">
      <c r="B130" s="770" t="s">
        <v>1850</v>
      </c>
      <c r="C130" s="771">
        <v>537350000</v>
      </c>
      <c r="D130" s="772" t="s">
        <v>1850</v>
      </c>
      <c r="E130" s="773">
        <v>1.3100000000000001E-4</v>
      </c>
      <c r="F130" s="774">
        <f t="shared" si="2"/>
        <v>70392.850000000006</v>
      </c>
    </row>
    <row r="131" spans="2:6">
      <c r="B131" s="770" t="s">
        <v>1852</v>
      </c>
      <c r="C131" s="771">
        <v>80069000</v>
      </c>
      <c r="D131" s="772" t="s">
        <v>1852</v>
      </c>
      <c r="E131" s="773">
        <v>4.79E-3</v>
      </c>
      <c r="F131" s="774">
        <f t="shared" si="2"/>
        <v>383530.51</v>
      </c>
    </row>
    <row r="132" spans="2:6">
      <c r="B132" s="770" t="s">
        <v>1854</v>
      </c>
      <c r="C132" s="771">
        <v>192526000</v>
      </c>
      <c r="D132" s="772" t="s">
        <v>1854</v>
      </c>
      <c r="E132" s="773">
        <v>2.48E-3</v>
      </c>
      <c r="F132" s="774">
        <f t="shared" ref="F132:F170" si="3">IF(ISNUMBER(E132),E132*C132,"n.a.")</f>
        <v>477464.48</v>
      </c>
    </row>
    <row r="133" spans="2:6">
      <c r="B133" s="770" t="s">
        <v>1855</v>
      </c>
      <c r="C133" s="771">
        <v>59850184000</v>
      </c>
      <c r="D133" s="772" t="s">
        <v>1855</v>
      </c>
      <c r="E133" s="773">
        <v>2.5000000000000001E-3</v>
      </c>
      <c r="F133" s="774">
        <f t="shared" si="3"/>
        <v>149625460</v>
      </c>
    </row>
    <row r="134" spans="2:6">
      <c r="B134" s="770" t="s">
        <v>1856</v>
      </c>
      <c r="C134" s="771">
        <v>521694000</v>
      </c>
      <c r="D134" s="772" t="s">
        <v>1856</v>
      </c>
      <c r="E134" s="773">
        <v>1.3300000000000001E-4</v>
      </c>
      <c r="F134" s="774">
        <f t="shared" si="3"/>
        <v>69385.302000000011</v>
      </c>
    </row>
    <row r="135" spans="2:6">
      <c r="B135" s="770" t="s">
        <v>1860</v>
      </c>
      <c r="C135" s="771">
        <v>701108595000</v>
      </c>
      <c r="D135" s="772" t="s">
        <v>1857</v>
      </c>
      <c r="E135" s="773">
        <v>2.14E-3</v>
      </c>
      <c r="F135" s="774">
        <f t="shared" si="3"/>
        <v>1500372393.3</v>
      </c>
    </row>
    <row r="136" spans="2:6">
      <c r="B136" s="770" t="s">
        <v>1861</v>
      </c>
      <c r="C136" s="771">
        <v>8950085000</v>
      </c>
      <c r="D136" s="772" t="s">
        <v>1858</v>
      </c>
      <c r="E136" s="773">
        <v>9.6699999999999998E-4</v>
      </c>
      <c r="F136" s="774">
        <f t="shared" si="3"/>
        <v>8654732.1950000003</v>
      </c>
    </row>
    <row r="137" spans="2:6">
      <c r="B137" s="770" t="s">
        <v>1863</v>
      </c>
      <c r="C137" s="771">
        <v>10838844000</v>
      </c>
      <c r="D137" s="772" t="s">
        <v>1811</v>
      </c>
      <c r="E137" s="773">
        <v>3.16E-3</v>
      </c>
      <c r="F137" s="774">
        <f t="shared" si="3"/>
        <v>34250747.039999999</v>
      </c>
    </row>
    <row r="138" spans="2:6">
      <c r="B138" s="770" t="s">
        <v>1859</v>
      </c>
      <c r="C138" s="771">
        <v>11936752000</v>
      </c>
      <c r="D138" s="772" t="s">
        <v>1859</v>
      </c>
      <c r="E138" s="773">
        <v>9.8200000000000002E-4</v>
      </c>
      <c r="F138" s="774">
        <f t="shared" si="3"/>
        <v>11721890.464</v>
      </c>
    </row>
    <row r="139" spans="2:6">
      <c r="B139" s="770" t="s">
        <v>1862</v>
      </c>
      <c r="C139" s="771">
        <v>664656000</v>
      </c>
      <c r="D139" s="772" t="s">
        <v>1862</v>
      </c>
      <c r="E139" s="773">
        <v>2.5100000000000001E-3</v>
      </c>
      <c r="F139" s="774">
        <f t="shared" si="3"/>
        <v>1668286.56</v>
      </c>
    </row>
    <row r="140" spans="2:6">
      <c r="B140" s="770" t="s">
        <v>1867</v>
      </c>
      <c r="C140" s="771">
        <v>69221444000</v>
      </c>
      <c r="D140" s="772" t="s">
        <v>1740</v>
      </c>
      <c r="E140" s="773">
        <v>1.4499999999999999E-3</v>
      </c>
      <c r="F140" s="774">
        <f t="shared" si="3"/>
        <v>100371093.8</v>
      </c>
    </row>
    <row r="141" spans="2:6">
      <c r="B141" s="770" t="s">
        <v>1864</v>
      </c>
      <c r="C141" s="771">
        <v>4321616000</v>
      </c>
      <c r="D141" s="772" t="s">
        <v>1864</v>
      </c>
      <c r="E141" s="773">
        <v>1.17E-2</v>
      </c>
      <c r="F141" s="774">
        <f t="shared" si="3"/>
        <v>50562907.200000003</v>
      </c>
    </row>
    <row r="142" spans="2:6">
      <c r="B142" s="770" t="s">
        <v>1865</v>
      </c>
      <c r="C142" s="771">
        <v>389878000</v>
      </c>
      <c r="D142" s="772" t="s">
        <v>1865</v>
      </c>
      <c r="E142" s="773">
        <v>5.3099999999999996E-3</v>
      </c>
      <c r="F142" s="774">
        <f t="shared" si="3"/>
        <v>2070252.18</v>
      </c>
    </row>
    <row r="143" spans="2:6">
      <c r="B143" s="770" t="s">
        <v>1866</v>
      </c>
      <c r="C143" s="771">
        <v>60123538000</v>
      </c>
      <c r="D143" s="772" t="s">
        <v>1866</v>
      </c>
      <c r="E143" s="773">
        <v>1.23E-3</v>
      </c>
      <c r="F143" s="774">
        <f t="shared" si="3"/>
        <v>73951951.739999995</v>
      </c>
    </row>
    <row r="144" spans="2:6">
      <c r="B144" s="770" t="s">
        <v>1869</v>
      </c>
      <c r="C144" s="771">
        <v>264942943000</v>
      </c>
      <c r="D144" s="772" t="s">
        <v>1869</v>
      </c>
      <c r="E144" s="773">
        <v>2.0999999999999999E-3</v>
      </c>
      <c r="F144" s="774">
        <f t="shared" si="3"/>
        <v>556380180.29999995</v>
      </c>
    </row>
    <row r="145" spans="2:6">
      <c r="B145" s="770" t="s">
        <v>1872</v>
      </c>
      <c r="C145" s="771">
        <v>2103629000</v>
      </c>
      <c r="D145" s="772" t="s">
        <v>1870</v>
      </c>
      <c r="E145" s="773">
        <v>8.2799999999999996E-4</v>
      </c>
      <c r="F145" s="774">
        <f t="shared" si="3"/>
        <v>1741804.8119999999</v>
      </c>
    </row>
    <row r="146" spans="2:6">
      <c r="B146" s="770" t="s">
        <v>1871</v>
      </c>
      <c r="C146" s="771">
        <v>20335174000</v>
      </c>
      <c r="D146" s="772" t="s">
        <v>1871</v>
      </c>
      <c r="E146" s="773">
        <v>4.7600000000000002E-4</v>
      </c>
      <c r="F146" s="774">
        <f t="shared" si="3"/>
        <v>9679542.824000001</v>
      </c>
    </row>
    <row r="147" spans="2:6">
      <c r="B147" s="770" t="s">
        <v>1874</v>
      </c>
      <c r="C147" s="771">
        <v>6567872000</v>
      </c>
      <c r="D147" s="772" t="s">
        <v>1874</v>
      </c>
      <c r="E147" s="773">
        <v>5.4200000000000003E-5</v>
      </c>
      <c r="F147" s="774">
        <f t="shared" si="3"/>
        <v>355978.66240000003</v>
      </c>
    </row>
    <row r="148" spans="2:6">
      <c r="B148" s="770" t="s">
        <v>1875</v>
      </c>
      <c r="C148" s="771">
        <v>2065762000</v>
      </c>
      <c r="D148" s="772" t="s">
        <v>1875</v>
      </c>
      <c r="E148" s="773">
        <v>1.1900000000000001E-4</v>
      </c>
      <c r="F148" s="774">
        <f t="shared" si="3"/>
        <v>245825.67800000001</v>
      </c>
    </row>
    <row r="149" spans="2:6">
      <c r="B149" s="770" t="s">
        <v>1877</v>
      </c>
      <c r="C149" s="771">
        <v>228306986000</v>
      </c>
      <c r="D149" s="772" t="s">
        <v>1875</v>
      </c>
      <c r="E149" s="773">
        <v>1.1900000000000001E-4</v>
      </c>
      <c r="F149" s="774">
        <f t="shared" si="3"/>
        <v>27168531.334000003</v>
      </c>
    </row>
    <row r="150" spans="2:6">
      <c r="B150" s="770" t="s">
        <v>1878</v>
      </c>
      <c r="C150" s="771">
        <v>1683040035000</v>
      </c>
      <c r="D150" s="772" t="s">
        <v>1876</v>
      </c>
      <c r="E150" s="773">
        <v>5.1499999999999998E-5</v>
      </c>
      <c r="F150" s="774">
        <f t="shared" si="3"/>
        <v>86676561.802499995</v>
      </c>
    </row>
    <row r="151" spans="2:6">
      <c r="B151" s="770" t="s">
        <v>1880</v>
      </c>
      <c r="C151" s="771">
        <v>900133000</v>
      </c>
      <c r="D151" s="772" t="s">
        <v>1879</v>
      </c>
      <c r="E151" s="773">
        <v>3.9399999999999999E-3</v>
      </c>
      <c r="F151" s="774">
        <f t="shared" si="3"/>
        <v>3546524.02</v>
      </c>
    </row>
    <row r="152" spans="2:6">
      <c r="B152" s="770" t="s">
        <v>1881</v>
      </c>
      <c r="C152" s="771">
        <v>31453155000</v>
      </c>
      <c r="D152" s="772" t="s">
        <v>1881</v>
      </c>
      <c r="E152" s="773">
        <v>2.2200000000000002E-3</v>
      </c>
      <c r="F152" s="774">
        <f t="shared" si="3"/>
        <v>69826004.100000009</v>
      </c>
    </row>
    <row r="153" spans="2:6">
      <c r="B153" s="770" t="s">
        <v>1882</v>
      </c>
      <c r="C153" s="771">
        <v>102433607000</v>
      </c>
      <c r="D153" s="772" t="s">
        <v>1882</v>
      </c>
      <c r="E153" s="773">
        <v>4.2400000000000001E-4</v>
      </c>
      <c r="F153" s="774">
        <f t="shared" si="3"/>
        <v>43431849.368000001</v>
      </c>
    </row>
    <row r="154" spans="2:6">
      <c r="B154" s="770" t="s">
        <v>1883</v>
      </c>
      <c r="C154" s="771">
        <v>957271000</v>
      </c>
      <c r="D154" s="772" t="s">
        <v>665</v>
      </c>
      <c r="E154" s="773" t="s">
        <v>665</v>
      </c>
      <c r="F154" s="774" t="str">
        <f t="shared" si="3"/>
        <v>n.a.</v>
      </c>
    </row>
    <row r="155" spans="2:6">
      <c r="B155" s="770" t="s">
        <v>1885</v>
      </c>
      <c r="C155" s="771">
        <v>23955498000</v>
      </c>
      <c r="D155" s="772" t="s">
        <v>1884</v>
      </c>
      <c r="E155" s="773">
        <v>6.4999999999999994E-5</v>
      </c>
      <c r="F155" s="774">
        <f t="shared" si="3"/>
        <v>1557107.3699999999</v>
      </c>
    </row>
    <row r="156" spans="2:6">
      <c r="B156" s="770" t="s">
        <v>1887</v>
      </c>
      <c r="C156" s="771">
        <v>9465410000</v>
      </c>
      <c r="D156" s="772" t="s">
        <v>1886</v>
      </c>
      <c r="E156" s="773">
        <v>1.1199999999999999E-3</v>
      </c>
      <c r="F156" s="774">
        <f t="shared" si="3"/>
        <v>10601259.199999999</v>
      </c>
    </row>
    <row r="157" spans="2:6">
      <c r="B157" s="770" t="s">
        <v>1888</v>
      </c>
      <c r="C157" s="771">
        <v>4622149000</v>
      </c>
      <c r="D157" s="772" t="s">
        <v>1888</v>
      </c>
      <c r="E157" s="773">
        <v>6.5900000000000004E-3</v>
      </c>
      <c r="F157" s="774">
        <f t="shared" si="3"/>
        <v>30459961.91</v>
      </c>
    </row>
    <row r="158" spans="2:6">
      <c r="B158" s="770" t="s">
        <v>1890</v>
      </c>
      <c r="C158" s="771">
        <v>6942801000</v>
      </c>
      <c r="D158" s="772" t="s">
        <v>1889</v>
      </c>
      <c r="E158" s="773">
        <v>4.0200000000000001E-3</v>
      </c>
      <c r="F158" s="774">
        <f t="shared" si="3"/>
        <v>27910060.02</v>
      </c>
    </row>
    <row r="159" spans="2:6">
      <c r="B159" s="770" t="s">
        <v>1891</v>
      </c>
      <c r="C159" s="771">
        <v>153240438000</v>
      </c>
      <c r="D159" s="772" t="s">
        <v>1891</v>
      </c>
      <c r="E159" s="773">
        <v>1.3100000000000001E-4</v>
      </c>
      <c r="F159" s="774">
        <f t="shared" si="3"/>
        <v>20074497.378000002</v>
      </c>
    </row>
    <row r="160" spans="2:6">
      <c r="B160" s="770" t="s">
        <v>1892</v>
      </c>
      <c r="C160" s="771">
        <v>13740395000</v>
      </c>
      <c r="D160" s="772" t="s">
        <v>1892</v>
      </c>
      <c r="E160" s="773">
        <v>3.2499999999999999E-4</v>
      </c>
      <c r="F160" s="774">
        <f t="shared" si="3"/>
        <v>4465628.375</v>
      </c>
    </row>
    <row r="161" spans="2:9">
      <c r="B161" s="770" t="s">
        <v>1893</v>
      </c>
      <c r="C161" s="771">
        <v>495862000</v>
      </c>
      <c r="D161" s="772" t="s">
        <v>1893</v>
      </c>
      <c r="E161" s="773">
        <v>3.3799999999999998E-4</v>
      </c>
      <c r="F161" s="774">
        <f t="shared" si="3"/>
        <v>167601.356</v>
      </c>
    </row>
    <row r="162" spans="2:9">
      <c r="B162" s="770" t="s">
        <v>1894</v>
      </c>
      <c r="C162" s="771">
        <v>8282000</v>
      </c>
      <c r="D162" s="772" t="s">
        <v>1894</v>
      </c>
      <c r="E162" s="773">
        <v>6.4600000000000005E-2</v>
      </c>
      <c r="F162" s="774">
        <f t="shared" si="3"/>
        <v>535017.20000000007</v>
      </c>
    </row>
    <row r="163" spans="2:9">
      <c r="B163" s="770" t="s">
        <v>1895</v>
      </c>
      <c r="C163" s="771">
        <v>259721091000</v>
      </c>
      <c r="D163" s="772" t="s">
        <v>1897</v>
      </c>
      <c r="E163" s="773">
        <v>4.6099999999999998E-4</v>
      </c>
      <c r="F163" s="774">
        <f t="shared" si="3"/>
        <v>119731422.95099999</v>
      </c>
    </row>
    <row r="164" spans="2:9">
      <c r="B164" s="770" t="s">
        <v>1896</v>
      </c>
      <c r="C164" s="771">
        <v>1734591000</v>
      </c>
      <c r="D164" s="772" t="s">
        <v>1788</v>
      </c>
      <c r="E164" s="773">
        <v>1.18E-4</v>
      </c>
      <c r="F164" s="774">
        <f t="shared" si="3"/>
        <v>204681.73799999998</v>
      </c>
    </row>
    <row r="165" spans="2:9">
      <c r="B165" s="770" t="s">
        <v>1898</v>
      </c>
      <c r="C165" s="771">
        <v>746025000</v>
      </c>
      <c r="D165" s="772" t="s">
        <v>1898</v>
      </c>
      <c r="E165" s="773">
        <v>2.7100000000000002E-3</v>
      </c>
      <c r="F165" s="774">
        <f t="shared" si="3"/>
        <v>2021727.7500000002</v>
      </c>
    </row>
    <row r="166" spans="2:9">
      <c r="B166" s="770" t="s">
        <v>1899</v>
      </c>
      <c r="C166" s="771">
        <v>2767609000</v>
      </c>
      <c r="D166" s="772" t="s">
        <v>1900</v>
      </c>
      <c r="E166" s="773">
        <v>2.7300000000000002E-4</v>
      </c>
      <c r="F166" s="774">
        <f t="shared" si="3"/>
        <v>755557.2570000001</v>
      </c>
    </row>
    <row r="167" spans="2:9">
      <c r="B167" s="770" t="s">
        <v>1901</v>
      </c>
      <c r="C167" s="771">
        <v>101210728000</v>
      </c>
      <c r="D167" s="772" t="s">
        <v>1901</v>
      </c>
      <c r="E167" s="773">
        <v>2.14E-4</v>
      </c>
      <c r="F167" s="774">
        <f t="shared" si="3"/>
        <v>21659095.791999999</v>
      </c>
    </row>
    <row r="168" spans="2:9">
      <c r="B168" s="770" t="s">
        <v>1902</v>
      </c>
      <c r="C168" s="771">
        <v>640327135000</v>
      </c>
      <c r="D168" s="772" t="s">
        <v>1902</v>
      </c>
      <c r="E168" s="773">
        <v>5.7200000000000003E-4</v>
      </c>
      <c r="F168" s="774">
        <f t="shared" si="3"/>
        <v>366267121.22000003</v>
      </c>
    </row>
    <row r="169" spans="2:9">
      <c r="B169" s="770" t="s">
        <v>1903</v>
      </c>
      <c r="C169" s="771">
        <v>56740979000</v>
      </c>
      <c r="D169" s="772" t="s">
        <v>1903</v>
      </c>
      <c r="E169" s="773">
        <v>7.4200000000000004E-4</v>
      </c>
      <c r="F169" s="774">
        <f t="shared" si="3"/>
        <v>42101806.418000005</v>
      </c>
    </row>
    <row r="170" spans="2:9">
      <c r="B170" s="770" t="s">
        <v>1904</v>
      </c>
      <c r="C170" s="771">
        <v>389299000</v>
      </c>
      <c r="D170" s="772" t="s">
        <v>1905</v>
      </c>
      <c r="E170" s="773">
        <v>1.1100000000000001E-3</v>
      </c>
      <c r="F170" s="774">
        <f t="shared" si="3"/>
        <v>432121.89</v>
      </c>
    </row>
    <row r="171" spans="2:9">
      <c r="F171" s="764">
        <f>SUM(F6:F170)</f>
        <v>5821222362.4139032</v>
      </c>
      <c r="H171" s="419">
        <f>F171-SUM(F29,F34,F71,F84)</f>
        <v>5806677634.9619036</v>
      </c>
      <c r="I171" s="416" t="s">
        <v>1909</v>
      </c>
    </row>
    <row r="172" spans="2:9">
      <c r="F172" s="416"/>
    </row>
  </sheetData>
  <autoFilter ref="B5:E171"/>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dimension ref="B1:P34"/>
  <sheetViews>
    <sheetView showGridLines="0" zoomScale="80" zoomScaleNormal="80" workbookViewId="0">
      <selection activeCell="H31" sqref="H31"/>
    </sheetView>
  </sheetViews>
  <sheetFormatPr defaultRowHeight="15"/>
  <cols>
    <col min="1" max="1" width="5.7109375" customWidth="1"/>
    <col min="2" max="2" width="29.85546875" style="95" customWidth="1"/>
    <col min="3" max="3" width="22.28515625" customWidth="1"/>
    <col min="4" max="4" width="26.7109375" customWidth="1"/>
    <col min="5" max="9" width="22.7109375" customWidth="1"/>
    <col min="10" max="10" width="13.7109375" customWidth="1"/>
    <col min="11" max="11" width="17.42578125" customWidth="1"/>
    <col min="12" max="12" width="14.42578125" customWidth="1"/>
    <col min="13" max="15" width="13.7109375" customWidth="1"/>
    <col min="16" max="16" width="19.140625" customWidth="1"/>
  </cols>
  <sheetData>
    <row r="1" spans="2:16" s="95" customFormat="1"/>
    <row r="2" spans="2:16" s="95" customFormat="1" ht="17.25" customHeight="1">
      <c r="B2" s="1478" t="s">
        <v>1669</v>
      </c>
      <c r="C2" s="1478"/>
      <c r="D2" s="1478"/>
      <c r="E2" s="1478"/>
      <c r="F2" s="1478"/>
      <c r="G2" s="1478"/>
      <c r="H2" s="1478"/>
      <c r="I2" s="1478"/>
      <c r="J2" s="1478"/>
      <c r="K2" s="1478"/>
    </row>
    <row r="3" spans="2:16">
      <c r="B3" s="95" t="s">
        <v>4599</v>
      </c>
      <c r="C3" s="95"/>
    </row>
    <row r="5" spans="2:16" ht="26.25" customHeight="1">
      <c r="C5" s="7"/>
      <c r="D5" s="7"/>
      <c r="E5" s="1542" t="s">
        <v>1942</v>
      </c>
      <c r="F5" s="1542"/>
      <c r="G5" s="1542"/>
      <c r="H5" s="1542"/>
      <c r="I5" s="1542"/>
      <c r="P5" s="100"/>
    </row>
    <row r="6" spans="2:16" ht="78.75" customHeight="1">
      <c r="E6" s="148" t="s">
        <v>1938</v>
      </c>
      <c r="F6" s="148" t="s">
        <v>1939</v>
      </c>
      <c r="G6" s="148" t="s">
        <v>1940</v>
      </c>
      <c r="H6" s="148" t="s">
        <v>1941</v>
      </c>
      <c r="I6" s="290" t="s">
        <v>1097</v>
      </c>
    </row>
    <row r="7" spans="2:16">
      <c r="B7"/>
      <c r="E7" s="948">
        <v>134781402818.69528</v>
      </c>
      <c r="F7" s="589">
        <v>117248114878.21567</v>
      </c>
      <c r="G7" s="589">
        <v>59200000000</v>
      </c>
      <c r="H7" s="589">
        <v>34705000000</v>
      </c>
      <c r="I7" s="39">
        <v>8437699499.4295607</v>
      </c>
      <c r="P7" s="99"/>
    </row>
    <row r="8" spans="2:16">
      <c r="C8" s="38"/>
      <c r="D8" s="38"/>
      <c r="E8" s="636" t="s">
        <v>1610</v>
      </c>
      <c r="F8" s="68"/>
      <c r="G8" s="69"/>
      <c r="H8" s="69"/>
      <c r="I8" s="68"/>
      <c r="J8" s="70"/>
      <c r="K8" s="70"/>
      <c r="L8" s="70"/>
      <c r="M8" s="70"/>
      <c r="N8" s="70"/>
      <c r="O8" s="70"/>
    </row>
    <row r="10" spans="2:16" s="95" customFormat="1"/>
    <row r="11" spans="2:16">
      <c r="D11" s="29" t="s">
        <v>220</v>
      </c>
      <c r="E11" s="327">
        <f>E7/$I$7</f>
        <v>15.973714497394381</v>
      </c>
      <c r="F11" s="327">
        <f>F7/$I$7</f>
        <v>13.895744318240101</v>
      </c>
      <c r="G11" s="327">
        <f>G7/$I$7</f>
        <v>7.0161304042650814</v>
      </c>
      <c r="H11" s="327">
        <f>H7/$I$7</f>
        <v>4.113087933784116</v>
      </c>
    </row>
    <row r="12" spans="2:16">
      <c r="D12" s="30" t="s">
        <v>12</v>
      </c>
      <c r="E12" s="817">
        <f>$I$7/E7</f>
        <v>6.260284670563751E-2</v>
      </c>
      <c r="F12" s="817">
        <f>$I$7/F7</f>
        <v>7.1964478987092517E-2</v>
      </c>
      <c r="G12" s="817">
        <f>$I$7/G7</f>
        <v>0.14252870776063448</v>
      </c>
      <c r="H12" s="817">
        <f>$I$7/H7</f>
        <v>0.24312633624634952</v>
      </c>
    </row>
    <row r="13" spans="2:16" s="95" customFormat="1">
      <c r="D13" s="329"/>
      <c r="E13" s="330"/>
      <c r="F13" s="330"/>
      <c r="G13" s="330"/>
      <c r="H13" s="330"/>
    </row>
    <row r="14" spans="2:16" s="95" customFormat="1">
      <c r="D14" s="329"/>
      <c r="E14" s="330"/>
      <c r="F14" s="330"/>
      <c r="G14" s="330"/>
      <c r="H14" s="330"/>
    </row>
    <row r="15" spans="2:16" s="95" customFormat="1">
      <c r="D15" s="329"/>
      <c r="E15" s="1541" t="s">
        <v>1125</v>
      </c>
      <c r="F15" s="1541"/>
      <c r="G15" s="1541"/>
      <c r="H15" s="1541"/>
    </row>
    <row r="16" spans="2:16">
      <c r="E16" s="814" t="s">
        <v>1605</v>
      </c>
      <c r="F16" s="814" t="s">
        <v>1606</v>
      </c>
      <c r="G16" s="814" t="s">
        <v>1607</v>
      </c>
      <c r="H16" s="814" t="s">
        <v>1608</v>
      </c>
    </row>
    <row r="17" spans="2:9" ht="62.25">
      <c r="B17" s="572" t="s">
        <v>549</v>
      </c>
      <c r="C17" s="572" t="s">
        <v>1086</v>
      </c>
      <c r="D17" s="947" t="s">
        <v>1095</v>
      </c>
      <c r="E17" s="946" t="s">
        <v>1938</v>
      </c>
      <c r="F17" s="946" t="s">
        <v>2512</v>
      </c>
      <c r="G17" s="946" t="s">
        <v>1940</v>
      </c>
      <c r="H17" s="946" t="s">
        <v>1941</v>
      </c>
    </row>
    <row r="18" spans="2:9" s="15" customFormat="1" ht="18">
      <c r="B18" s="347" t="s">
        <v>554</v>
      </c>
      <c r="C18" s="110" t="s">
        <v>592</v>
      </c>
      <c r="D18" s="61" t="s">
        <v>1536</v>
      </c>
      <c r="E18" s="815">
        <v>0.43922973616496946</v>
      </c>
      <c r="F18" s="325">
        <v>0.50491216904843539</v>
      </c>
      <c r="G18" s="325">
        <v>1</v>
      </c>
      <c r="H18" s="139">
        <v>0</v>
      </c>
    </row>
    <row r="19" spans="2:9" s="15" customFormat="1" ht="18">
      <c r="B19" s="347" t="s">
        <v>554</v>
      </c>
      <c r="C19" s="110" t="s">
        <v>592</v>
      </c>
      <c r="D19" s="61" t="s">
        <v>1537</v>
      </c>
      <c r="E19" s="816">
        <v>7.1902166586378949E-2</v>
      </c>
      <c r="F19" s="513">
        <v>8.2654419546801985E-2</v>
      </c>
      <c r="G19" s="325">
        <v>0</v>
      </c>
      <c r="H19" s="325">
        <v>0</v>
      </c>
    </row>
    <row r="20" spans="2:9" s="15" customFormat="1" ht="19.5" customHeight="1">
      <c r="B20" s="347" t="s">
        <v>531</v>
      </c>
      <c r="C20" s="111" t="s">
        <v>694</v>
      </c>
      <c r="D20" s="59" t="s">
        <v>555</v>
      </c>
      <c r="E20" s="815">
        <v>0.32570397467892748</v>
      </c>
      <c r="F20" s="325">
        <v>0.2348967403749454</v>
      </c>
      <c r="G20" s="325">
        <v>0</v>
      </c>
      <c r="H20" s="139">
        <v>0.39230658406569657</v>
      </c>
    </row>
    <row r="21" spans="2:9" s="15" customFormat="1" ht="18">
      <c r="B21" s="347" t="s">
        <v>533</v>
      </c>
      <c r="C21" s="111" t="s">
        <v>593</v>
      </c>
      <c r="D21" s="59" t="s">
        <v>555</v>
      </c>
      <c r="E21" s="815">
        <v>3.7404932907625726E-2</v>
      </c>
      <c r="F21" s="325">
        <v>3.2971446952604788E-2</v>
      </c>
      <c r="G21" s="325">
        <v>0</v>
      </c>
      <c r="H21" s="139">
        <v>0.11929116841953609</v>
      </c>
    </row>
    <row r="22" spans="2:9" s="15" customFormat="1">
      <c r="B22" s="347" t="s">
        <v>9</v>
      </c>
      <c r="C22" s="111" t="s">
        <v>9</v>
      </c>
      <c r="D22" s="59" t="s">
        <v>553</v>
      </c>
      <c r="E22" s="815">
        <v>0.12575918966209851</v>
      </c>
      <c r="F22" s="325">
        <v>0.14456522407721251</v>
      </c>
      <c r="G22" s="325">
        <v>0</v>
      </c>
      <c r="H22" s="139">
        <v>0.48840224751476735</v>
      </c>
    </row>
    <row r="25" spans="2:9">
      <c r="B25" s="2"/>
      <c r="C25" s="2"/>
      <c r="D25" s="2"/>
      <c r="E25" s="515"/>
      <c r="F25" s="515"/>
      <c r="G25" s="515"/>
      <c r="H25" s="515"/>
      <c r="I25" s="2"/>
    </row>
    <row r="26" spans="2:9">
      <c r="B26" s="270"/>
      <c r="C26" s="270"/>
      <c r="D26" s="270"/>
      <c r="E26" s="270"/>
      <c r="F26" s="11"/>
      <c r="G26" s="11"/>
      <c r="H26" s="11"/>
      <c r="I26" s="11"/>
    </row>
    <row r="27" spans="2:9">
      <c r="B27" s="270"/>
      <c r="C27" s="270"/>
      <c r="D27" s="270"/>
      <c r="E27" s="808"/>
      <c r="F27" s="809"/>
      <c r="G27" s="809"/>
      <c r="H27" s="809"/>
      <c r="I27" s="809"/>
    </row>
    <row r="28" spans="2:9">
      <c r="B28" s="270"/>
      <c r="C28" s="270"/>
      <c r="D28" s="270"/>
      <c r="E28" s="143"/>
      <c r="F28" s="810"/>
      <c r="G28" s="810"/>
      <c r="H28" s="810"/>
      <c r="I28" s="810"/>
    </row>
    <row r="29" spans="2:9">
      <c r="B29" s="270"/>
      <c r="C29" s="270"/>
      <c r="D29" s="270"/>
      <c r="E29" s="143"/>
      <c r="F29" s="810"/>
      <c r="G29" s="810"/>
      <c r="H29" s="810"/>
      <c r="I29" s="810"/>
    </row>
    <row r="30" spans="2:9">
      <c r="B30" s="270"/>
      <c r="C30" s="270"/>
      <c r="D30" s="270"/>
      <c r="E30" s="143"/>
      <c r="F30" s="810"/>
      <c r="G30" s="810"/>
      <c r="H30" s="810"/>
      <c r="I30" s="810"/>
    </row>
    <row r="31" spans="2:9">
      <c r="B31" s="270"/>
      <c r="C31" s="270"/>
      <c r="D31" s="270"/>
      <c r="E31" s="143"/>
      <c r="F31" s="810"/>
      <c r="G31" s="810"/>
      <c r="H31" s="810"/>
      <c r="I31" s="810"/>
    </row>
    <row r="32" spans="2:9">
      <c r="E32" s="143"/>
      <c r="F32" s="143"/>
      <c r="G32" s="143"/>
      <c r="H32" s="143"/>
      <c r="I32" s="143"/>
    </row>
    <row r="33" spans="5:9">
      <c r="E33" s="143"/>
      <c r="F33" s="143"/>
      <c r="G33" s="143"/>
      <c r="H33" s="143"/>
      <c r="I33" s="143"/>
    </row>
    <row r="34" spans="5:9">
      <c r="E34" s="270"/>
      <c r="F34" s="270"/>
      <c r="G34" s="270"/>
      <c r="H34" s="270"/>
      <c r="I34" s="270"/>
    </row>
  </sheetData>
  <mergeCells count="3">
    <mergeCell ref="B2:K2"/>
    <mergeCell ref="E15:H15"/>
    <mergeCell ref="E5:I5"/>
  </mergeCells>
  <pageMargins left="0.7" right="0.7" top="0.75" bottom="0.75" header="0.3" footer="0.3"/>
  <pageSetup paperSize="9" orientation="portrait"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B1:P47"/>
  <sheetViews>
    <sheetView showGridLines="0" zoomScale="80" zoomScaleNormal="80" workbookViewId="0">
      <selection activeCell="M23" sqref="M23"/>
    </sheetView>
  </sheetViews>
  <sheetFormatPr defaultRowHeight="15"/>
  <cols>
    <col min="2" max="2" width="22" style="95" customWidth="1"/>
    <col min="3" max="3" width="21.42578125" customWidth="1"/>
    <col min="4" max="4" width="24" customWidth="1"/>
    <col min="5" max="6" width="13.7109375" customWidth="1"/>
    <col min="7" max="7" width="15.7109375" customWidth="1"/>
    <col min="8" max="8" width="13.7109375" customWidth="1"/>
    <col min="9" max="9" width="15.5703125" customWidth="1"/>
    <col min="10" max="12" width="13.7109375" customWidth="1"/>
    <col min="13" max="13" width="24.7109375" customWidth="1"/>
    <col min="14" max="14" width="24.7109375" style="95" customWidth="1"/>
    <col min="15" max="15" width="15.42578125" customWidth="1"/>
  </cols>
  <sheetData>
    <row r="1" spans="2:16" s="95" customFormat="1"/>
    <row r="2" spans="2:16" s="95" customFormat="1" ht="17.25" customHeight="1">
      <c r="B2" s="256" t="s">
        <v>1927</v>
      </c>
      <c r="C2" s="520"/>
      <c r="D2" s="520"/>
      <c r="E2" s="520"/>
      <c r="F2" s="520"/>
      <c r="G2" s="520"/>
      <c r="H2" s="520"/>
      <c r="I2" s="520"/>
      <c r="J2" s="520"/>
    </row>
    <row r="3" spans="2:16" s="95" customFormat="1" ht="17.25" customHeight="1">
      <c r="C3" s="155"/>
      <c r="D3" s="155"/>
      <c r="E3" s="155"/>
      <c r="F3" s="155"/>
      <c r="G3" s="155"/>
      <c r="H3" s="155"/>
      <c r="I3" s="155"/>
      <c r="J3" s="155"/>
      <c r="K3" s="155"/>
    </row>
    <row r="5" spans="2:16" s="15" customFormat="1" ht="57.75" customHeight="1">
      <c r="E5" s="1547" t="s">
        <v>1922</v>
      </c>
      <c r="F5" s="1547"/>
      <c r="G5" s="1548" t="s">
        <v>1923</v>
      </c>
      <c r="H5" s="1549"/>
      <c r="I5" s="1551" t="s">
        <v>1924</v>
      </c>
      <c r="J5" s="1551"/>
      <c r="K5" s="1547" t="s">
        <v>1925</v>
      </c>
      <c r="L5" s="1547"/>
      <c r="M5" s="794" t="s">
        <v>2600</v>
      </c>
      <c r="N5" s="811" t="s">
        <v>1937</v>
      </c>
    </row>
    <row r="6" spans="2:16" ht="83.25" customHeight="1">
      <c r="B6" s="33" t="s">
        <v>547</v>
      </c>
      <c r="C6" s="33" t="s">
        <v>1491</v>
      </c>
      <c r="D6" s="33" t="s">
        <v>1095</v>
      </c>
      <c r="E6" s="152" t="s">
        <v>232</v>
      </c>
      <c r="F6" s="152" t="s">
        <v>224</v>
      </c>
      <c r="G6" s="152" t="s">
        <v>225</v>
      </c>
      <c r="H6" s="152" t="s">
        <v>224</v>
      </c>
      <c r="I6" s="152" t="s">
        <v>226</v>
      </c>
      <c r="J6" s="152" t="s">
        <v>224</v>
      </c>
      <c r="K6" s="152" t="s">
        <v>226</v>
      </c>
      <c r="L6" s="152" t="s">
        <v>224</v>
      </c>
      <c r="M6" s="510" t="s">
        <v>1539</v>
      </c>
      <c r="N6" s="811" t="s">
        <v>1539</v>
      </c>
    </row>
    <row r="7" spans="2:16" ht="30">
      <c r="B7" s="55" t="s">
        <v>594</v>
      </c>
      <c r="C7" s="55" t="s">
        <v>594</v>
      </c>
      <c r="D7" s="56" t="s">
        <v>1536</v>
      </c>
      <c r="E7" s="62" t="s">
        <v>665</v>
      </c>
      <c r="F7" s="62" t="s">
        <v>665</v>
      </c>
      <c r="G7" s="62" t="s">
        <v>665</v>
      </c>
      <c r="H7" s="62" t="s">
        <v>665</v>
      </c>
      <c r="I7" s="788">
        <f>G23</f>
        <v>59.2</v>
      </c>
      <c r="J7" s="64">
        <f>I7*10^9</f>
        <v>59200000000</v>
      </c>
      <c r="K7" s="62" t="s">
        <v>665</v>
      </c>
      <c r="L7" s="62" t="s">
        <v>665</v>
      </c>
      <c r="M7" s="62" t="s">
        <v>665</v>
      </c>
      <c r="N7" s="812">
        <f>J7</f>
        <v>59200000000</v>
      </c>
    </row>
    <row r="8" spans="2:16" s="95" customFormat="1" ht="18">
      <c r="B8" s="55" t="s">
        <v>594</v>
      </c>
      <c r="C8" s="55" t="s">
        <v>594</v>
      </c>
      <c r="D8" s="56" t="s">
        <v>1537</v>
      </c>
      <c r="E8" s="62" t="s">
        <v>665</v>
      </c>
      <c r="F8" s="62" t="s">
        <v>665</v>
      </c>
      <c r="G8" s="62" t="s">
        <v>665</v>
      </c>
      <c r="H8" s="62" t="s">
        <v>665</v>
      </c>
      <c r="I8" s="62" t="s">
        <v>665</v>
      </c>
      <c r="J8" s="62" t="s">
        <v>665</v>
      </c>
      <c r="K8" s="62" t="s">
        <v>665</v>
      </c>
      <c r="L8" s="62" t="s">
        <v>665</v>
      </c>
      <c r="M8" s="493">
        <f>D26</f>
        <v>9691074878.2156696</v>
      </c>
      <c r="N8" s="813">
        <f>M8</f>
        <v>9691074878.2156696</v>
      </c>
    </row>
    <row r="9" spans="2:16" ht="18">
      <c r="B9" s="55" t="s">
        <v>531</v>
      </c>
      <c r="C9" s="57" t="s">
        <v>963</v>
      </c>
      <c r="D9" s="58" t="s">
        <v>555</v>
      </c>
      <c r="E9" s="43">
        <v>112850.48486079861</v>
      </c>
      <c r="F9" s="166">
        <f>E9*10^6</f>
        <v>112850484860.7986</v>
      </c>
      <c r="G9" s="48">
        <v>70.8</v>
      </c>
      <c r="H9" s="48">
        <f>G9*10^9</f>
        <v>70800000000</v>
      </c>
      <c r="I9" s="62" t="s">
        <v>665</v>
      </c>
      <c r="J9" s="62" t="s">
        <v>665</v>
      </c>
      <c r="K9" s="43">
        <v>35</v>
      </c>
      <c r="L9" s="167">
        <f>K9*10^9</f>
        <v>35000000000</v>
      </c>
      <c r="M9" s="62" t="s">
        <v>665</v>
      </c>
      <c r="N9" s="812">
        <f>F9</f>
        <v>112850484860.7986</v>
      </c>
    </row>
    <row r="10" spans="2:16" ht="18">
      <c r="B10" s="55" t="s">
        <v>533</v>
      </c>
      <c r="C10" s="57" t="s">
        <v>595</v>
      </c>
      <c r="D10" s="58" t="s">
        <v>555</v>
      </c>
      <c r="E10" s="43">
        <v>54798.797061184501</v>
      </c>
      <c r="F10" s="166">
        <f>E10*10^6</f>
        <v>54798797061.184502</v>
      </c>
      <c r="G10" s="48">
        <v>42.02</v>
      </c>
      <c r="H10" s="48">
        <f>G10*10^9</f>
        <v>42020000000</v>
      </c>
      <c r="I10" s="62" t="s">
        <v>665</v>
      </c>
      <c r="J10" s="62" t="s">
        <v>665</v>
      </c>
      <c r="K10" s="43">
        <v>45</v>
      </c>
      <c r="L10" s="167">
        <f>K10*10^9</f>
        <v>45000000000</v>
      </c>
      <c r="M10" s="62" t="s">
        <v>665</v>
      </c>
      <c r="N10" s="812">
        <f>F10</f>
        <v>54798797061.184502</v>
      </c>
      <c r="P10" s="67"/>
    </row>
    <row r="11" spans="2:16" ht="18">
      <c r="B11" s="55" t="s">
        <v>533</v>
      </c>
      <c r="C11" s="57" t="s">
        <v>595</v>
      </c>
      <c r="D11" s="56" t="s">
        <v>553</v>
      </c>
      <c r="E11" s="62" t="s">
        <v>665</v>
      </c>
      <c r="F11" s="62" t="s">
        <v>665</v>
      </c>
      <c r="G11" s="62" t="s">
        <v>665</v>
      </c>
      <c r="H11" s="62" t="s">
        <v>665</v>
      </c>
      <c r="I11" s="62" t="s">
        <v>665</v>
      </c>
      <c r="J11" s="62" t="s">
        <v>665</v>
      </c>
      <c r="K11" s="62" t="s">
        <v>665</v>
      </c>
      <c r="L11" s="62" t="s">
        <v>665</v>
      </c>
      <c r="M11" s="62" t="s">
        <v>665</v>
      </c>
      <c r="N11" s="812" t="s">
        <v>665</v>
      </c>
    </row>
    <row r="12" spans="2:16" ht="18">
      <c r="B12" s="55" t="s">
        <v>1471</v>
      </c>
      <c r="C12" s="60" t="s">
        <v>223</v>
      </c>
      <c r="D12" s="58" t="s">
        <v>555</v>
      </c>
      <c r="E12" s="62" t="s">
        <v>665</v>
      </c>
      <c r="F12" s="62" t="s">
        <v>665</v>
      </c>
      <c r="G12" s="62" t="s">
        <v>665</v>
      </c>
      <c r="H12" s="62" t="s">
        <v>665</v>
      </c>
      <c r="I12" s="62" t="s">
        <v>665</v>
      </c>
      <c r="J12" s="62" t="s">
        <v>665</v>
      </c>
      <c r="K12" s="62" t="s">
        <v>665</v>
      </c>
      <c r="L12" s="62" t="s">
        <v>665</v>
      </c>
      <c r="M12" s="62" t="s">
        <v>665</v>
      </c>
      <c r="N12" s="812" t="s">
        <v>665</v>
      </c>
    </row>
    <row r="13" spans="2:16" ht="18">
      <c r="B13" s="55" t="s">
        <v>1471</v>
      </c>
      <c r="C13" s="60" t="s">
        <v>223</v>
      </c>
      <c r="D13" s="56" t="s">
        <v>553</v>
      </c>
      <c r="E13" s="62" t="s">
        <v>665</v>
      </c>
      <c r="F13" s="62" t="s">
        <v>665</v>
      </c>
      <c r="G13" s="62" t="s">
        <v>665</v>
      </c>
      <c r="H13" s="62" t="s">
        <v>665</v>
      </c>
      <c r="I13" s="62" t="s">
        <v>665</v>
      </c>
      <c r="J13" s="62" t="s">
        <v>665</v>
      </c>
      <c r="K13" s="62" t="s">
        <v>665</v>
      </c>
      <c r="L13" s="62" t="s">
        <v>665</v>
      </c>
      <c r="M13" s="62" t="s">
        <v>665</v>
      </c>
      <c r="N13" s="812" t="s">
        <v>665</v>
      </c>
    </row>
    <row r="14" spans="2:16" ht="18">
      <c r="B14" s="55" t="s">
        <v>9</v>
      </c>
      <c r="C14" s="57" t="s">
        <v>596</v>
      </c>
      <c r="D14" s="58" t="s">
        <v>555</v>
      </c>
      <c r="E14" s="62" t="s">
        <v>665</v>
      </c>
      <c r="F14" s="62" t="s">
        <v>665</v>
      </c>
      <c r="G14" s="62" t="s">
        <v>665</v>
      </c>
      <c r="H14" s="62" t="s">
        <v>665</v>
      </c>
      <c r="I14" s="62" t="s">
        <v>665</v>
      </c>
      <c r="J14" s="62" t="s">
        <v>665</v>
      </c>
      <c r="K14" s="62" t="s">
        <v>665</v>
      </c>
      <c r="L14" s="62" t="s">
        <v>665</v>
      </c>
      <c r="M14" s="62" t="s">
        <v>665</v>
      </c>
      <c r="N14" s="812" t="s">
        <v>665</v>
      </c>
    </row>
    <row r="15" spans="2:16" ht="18">
      <c r="B15" s="55" t="s">
        <v>9</v>
      </c>
      <c r="C15" s="57" t="s">
        <v>596</v>
      </c>
      <c r="D15" s="56" t="s">
        <v>553</v>
      </c>
      <c r="E15" s="62" t="s">
        <v>665</v>
      </c>
      <c r="F15" s="62" t="s">
        <v>665</v>
      </c>
      <c r="G15" s="62" t="s">
        <v>665</v>
      </c>
      <c r="H15" s="62" t="s">
        <v>665</v>
      </c>
      <c r="I15" s="62" t="s">
        <v>665</v>
      </c>
      <c r="J15" s="62" t="s">
        <v>665</v>
      </c>
      <c r="K15" s="790">
        <v>75</v>
      </c>
      <c r="L15" s="48">
        <f>K15*10^9</f>
        <v>75000000000</v>
      </c>
      <c r="M15" s="62" t="s">
        <v>665</v>
      </c>
      <c r="N15" s="812">
        <f>L15</f>
        <v>75000000000</v>
      </c>
    </row>
    <row r="16" spans="2:16" ht="18">
      <c r="B16" s="55" t="s">
        <v>1472</v>
      </c>
      <c r="C16" s="57" t="s">
        <v>597</v>
      </c>
      <c r="D16" s="789" t="s">
        <v>553</v>
      </c>
      <c r="E16" s="790" t="s">
        <v>665</v>
      </c>
      <c r="F16" s="790" t="s">
        <v>665</v>
      </c>
      <c r="G16" s="790" t="s">
        <v>665</v>
      </c>
      <c r="H16" s="790" t="s">
        <v>665</v>
      </c>
      <c r="I16" s="790" t="s">
        <v>665</v>
      </c>
      <c r="J16" s="790" t="s">
        <v>665</v>
      </c>
      <c r="K16" s="790" t="s">
        <v>665</v>
      </c>
      <c r="L16" s="790" t="s">
        <v>665</v>
      </c>
      <c r="M16" s="790" t="s">
        <v>665</v>
      </c>
      <c r="N16" s="812" t="s">
        <v>665</v>
      </c>
    </row>
    <row r="17" spans="2:14">
      <c r="B17" s="55" t="s">
        <v>1476</v>
      </c>
      <c r="C17" s="57" t="s">
        <v>222</v>
      </c>
      <c r="D17" s="58" t="s">
        <v>555</v>
      </c>
      <c r="E17" s="790" t="s">
        <v>665</v>
      </c>
      <c r="F17" s="790" t="s">
        <v>665</v>
      </c>
      <c r="G17" s="790" t="s">
        <v>665</v>
      </c>
      <c r="H17" s="790" t="s">
        <v>665</v>
      </c>
      <c r="I17" s="790" t="s">
        <v>665</v>
      </c>
      <c r="J17" s="790" t="s">
        <v>665</v>
      </c>
      <c r="K17" s="790" t="s">
        <v>665</v>
      </c>
      <c r="L17" s="790" t="s">
        <v>665</v>
      </c>
      <c r="M17" s="791" t="s">
        <v>665</v>
      </c>
      <c r="N17" s="812" t="s">
        <v>665</v>
      </c>
    </row>
    <row r="18" spans="2:14" ht="27.75" customHeight="1">
      <c r="L18" s="482"/>
      <c r="M18" s="484"/>
      <c r="N18"/>
    </row>
    <row r="19" spans="2:14" s="95" customFormat="1" ht="27.75" customHeight="1">
      <c r="L19" s="482"/>
      <c r="M19" s="485"/>
      <c r="N19" s="485"/>
    </row>
    <row r="20" spans="2:14" ht="16.5" customHeight="1">
      <c r="B20" s="793" t="s">
        <v>1929</v>
      </c>
      <c r="C20" s="793"/>
      <c r="D20" s="793"/>
      <c r="E20" s="793"/>
      <c r="L20" s="480"/>
      <c r="M20" s="485"/>
      <c r="N20" s="485"/>
    </row>
    <row r="21" spans="2:14" ht="15" customHeight="1">
      <c r="B21" s="1544" t="s">
        <v>1930</v>
      </c>
      <c r="C21" s="1544"/>
      <c r="D21" s="1550" t="s">
        <v>470</v>
      </c>
      <c r="E21" s="1550"/>
      <c r="M21" s="85"/>
      <c r="N21" s="85"/>
    </row>
    <row r="22" spans="2:14" ht="45">
      <c r="B22" s="1544"/>
      <c r="C22" s="1544"/>
      <c r="D22" s="53">
        <v>2000</v>
      </c>
      <c r="E22" s="176">
        <v>2050</v>
      </c>
      <c r="F22" s="66" t="s">
        <v>17</v>
      </c>
      <c r="G22" s="72" t="s">
        <v>933</v>
      </c>
      <c r="H22" s="483"/>
    </row>
    <row r="23" spans="2:14" ht="33.75" customHeight="1">
      <c r="B23" s="1543" t="s">
        <v>1931</v>
      </c>
      <c r="C23" s="1543"/>
      <c r="D23" s="749">
        <v>57</v>
      </c>
      <c r="E23" s="749">
        <v>68</v>
      </c>
      <c r="F23" s="787">
        <f>(E23-D23)/($E$22-$D$22)</f>
        <v>0.22</v>
      </c>
      <c r="G23" s="787">
        <f t="shared" ref="G23" si="0">D23+F23*10</f>
        <v>59.2</v>
      </c>
      <c r="H23" s="483" t="s">
        <v>1490</v>
      </c>
    </row>
    <row r="24" spans="2:14">
      <c r="E24" s="95"/>
    </row>
    <row r="25" spans="2:14" ht="24.75" customHeight="1">
      <c r="B25" s="1546"/>
      <c r="C25" s="1546"/>
      <c r="D25" s="800" t="s">
        <v>1932</v>
      </c>
      <c r="E25" s="95"/>
      <c r="F25" s="95"/>
    </row>
    <row r="26" spans="2:14" ht="32.25" customHeight="1">
      <c r="B26" s="1545" t="s">
        <v>1936</v>
      </c>
      <c r="C26" s="1545"/>
      <c r="D26" s="802">
        <v>9691074878.2156696</v>
      </c>
      <c r="E26" s="754" t="s">
        <v>1926</v>
      </c>
      <c r="H26" s="807"/>
    </row>
    <row r="27" spans="2:14" ht="25.5" customHeight="1">
      <c r="B27" s="792" t="s">
        <v>1928</v>
      </c>
      <c r="D27" s="89"/>
    </row>
    <row r="40" spans="6:6">
      <c r="F40" s="8"/>
    </row>
    <row r="41" spans="6:6">
      <c r="F41" s="8"/>
    </row>
    <row r="42" spans="6:6">
      <c r="F42" s="8"/>
    </row>
    <row r="43" spans="6:6">
      <c r="F43" s="8"/>
    </row>
    <row r="44" spans="6:6">
      <c r="F44" s="8"/>
    </row>
    <row r="45" spans="6:6">
      <c r="F45" s="8"/>
    </row>
    <row r="46" spans="6:6">
      <c r="F46" s="8"/>
    </row>
    <row r="47" spans="6:6">
      <c r="F47" s="8"/>
    </row>
  </sheetData>
  <mergeCells count="9">
    <mergeCell ref="B23:C23"/>
    <mergeCell ref="B21:C22"/>
    <mergeCell ref="B26:C26"/>
    <mergeCell ref="B25:C25"/>
    <mergeCell ref="K5:L5"/>
    <mergeCell ref="G5:H5"/>
    <mergeCell ref="E5:F5"/>
    <mergeCell ref="D21:E21"/>
    <mergeCell ref="I5:J5"/>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234"/>
  <sheetViews>
    <sheetView showGridLines="0" zoomScale="90" zoomScaleNormal="90" workbookViewId="0">
      <pane ySplit="20" topLeftCell="A222" activePane="bottomLeft" state="frozen"/>
      <selection pane="bottomLeft" activeCell="C6" sqref="C6"/>
    </sheetView>
  </sheetViews>
  <sheetFormatPr defaultRowHeight="15"/>
  <cols>
    <col min="2" max="2" width="20.7109375" customWidth="1"/>
    <col min="3" max="3" width="35.7109375" customWidth="1"/>
    <col min="4" max="4" width="35.7109375" style="95" customWidth="1"/>
    <col min="5" max="5" width="35.7109375" customWidth="1"/>
    <col min="6" max="6" width="38.5703125" bestFit="1" customWidth="1"/>
    <col min="7" max="7" width="15.85546875" bestFit="1" customWidth="1"/>
    <col min="8" max="8" width="8.85546875" bestFit="1" customWidth="1"/>
    <col min="9" max="9" width="11.140625" bestFit="1" customWidth="1"/>
  </cols>
  <sheetData>
    <row r="1" spans="2:11" s="95" customFormat="1"/>
    <row r="2" spans="2:11" s="95" customFormat="1" ht="17.25" customHeight="1">
      <c r="B2" s="1478" t="s">
        <v>4601</v>
      </c>
      <c r="C2" s="1478"/>
      <c r="D2" s="1478"/>
      <c r="E2" s="1478"/>
      <c r="F2" s="1478"/>
      <c r="G2" s="1478"/>
      <c r="H2" s="1478"/>
      <c r="I2" s="1478"/>
      <c r="J2" s="1478"/>
      <c r="K2" s="1478"/>
    </row>
    <row r="3" spans="2:11" s="95" customFormat="1" ht="17.25" customHeight="1">
      <c r="B3" s="95" t="s">
        <v>1133</v>
      </c>
      <c r="C3" s="181" t="s">
        <v>1134</v>
      </c>
      <c r="D3" s="358"/>
      <c r="E3" s="358"/>
      <c r="F3" s="358"/>
      <c r="G3" s="358"/>
      <c r="H3" s="358"/>
      <c r="I3" s="358"/>
      <c r="J3" s="358"/>
      <c r="K3" s="358"/>
    </row>
    <row r="4" spans="2:11">
      <c r="B4" t="s">
        <v>634</v>
      </c>
      <c r="C4" t="s">
        <v>2590</v>
      </c>
      <c r="F4" s="95"/>
    </row>
    <row r="6" spans="2:11" ht="33.75" customHeight="1">
      <c r="B6" s="1"/>
      <c r="C6" s="464" t="s">
        <v>2491</v>
      </c>
      <c r="D6" s="1552" t="s">
        <v>2492</v>
      </c>
      <c r="E6" s="1553"/>
    </row>
    <row r="7" spans="2:11" ht="31.5" customHeight="1">
      <c r="C7" s="148" t="s">
        <v>1943</v>
      </c>
      <c r="D7" s="179" t="s">
        <v>1944</v>
      </c>
      <c r="E7" s="290" t="s">
        <v>1132</v>
      </c>
    </row>
    <row r="8" spans="2:11" ht="21.75" customHeight="1">
      <c r="C8" s="857">
        <v>883319831457747.5</v>
      </c>
      <c r="D8" s="65">
        <v>28117530672161.953</v>
      </c>
      <c r="E8" s="65">
        <v>37803184483534.313</v>
      </c>
    </row>
    <row r="9" spans="2:11" s="95" customFormat="1" ht="21" customHeight="1">
      <c r="C9" s="636" t="s">
        <v>1610</v>
      </c>
      <c r="D9" s="846"/>
      <c r="E9" s="846"/>
    </row>
    <row r="10" spans="2:11" ht="9" customHeight="1"/>
    <row r="11" spans="2:11" s="95" customFormat="1" ht="9.75" customHeight="1"/>
    <row r="12" spans="2:11">
      <c r="C12" s="29" t="s">
        <v>584</v>
      </c>
      <c r="D12" s="327">
        <f>C8/D8</f>
        <v>31.415270485764502</v>
      </c>
      <c r="E12" s="327">
        <f>C8/E8</f>
        <v>23.366281003191396</v>
      </c>
    </row>
    <row r="13" spans="2:11">
      <c r="C13" s="30" t="s">
        <v>590</v>
      </c>
      <c r="D13" s="817">
        <f>D8/C8</f>
        <v>3.1831653350020951E-2</v>
      </c>
      <c r="E13" s="817">
        <f>E8/C8</f>
        <v>4.2796712059716253E-2</v>
      </c>
    </row>
    <row r="16" spans="2:11">
      <c r="B16" s="4" t="s">
        <v>2493</v>
      </c>
      <c r="G16" s="95"/>
    </row>
    <row r="17" spans="2:9">
      <c r="B17" s="1" t="s">
        <v>936</v>
      </c>
      <c r="G17" s="95"/>
    </row>
    <row r="18" spans="2:9">
      <c r="B18" s="1" t="s">
        <v>1030</v>
      </c>
      <c r="G18" s="95"/>
    </row>
    <row r="19" spans="2:9">
      <c r="G19" s="95"/>
    </row>
    <row r="20" spans="2:9" ht="21" customHeight="1">
      <c r="B20" s="406" t="s">
        <v>18</v>
      </c>
      <c r="C20" s="406" t="s">
        <v>1090</v>
      </c>
      <c r="G20" s="95"/>
    </row>
    <row r="21" spans="2:9">
      <c r="B21" s="407" t="s">
        <v>176</v>
      </c>
      <c r="C21" s="221">
        <v>5.7402625100922942E-3</v>
      </c>
      <c r="G21" s="95"/>
    </row>
    <row r="22" spans="2:9">
      <c r="B22" s="407" t="s">
        <v>98</v>
      </c>
      <c r="C22" s="221">
        <v>5.289589320916365E-5</v>
      </c>
      <c r="G22" s="95"/>
    </row>
    <row r="23" spans="2:9">
      <c r="B23" s="407" t="s">
        <v>96</v>
      </c>
      <c r="C23" s="221">
        <v>9.0876246685060932E-3</v>
      </c>
      <c r="G23" s="95"/>
    </row>
    <row r="24" spans="2:9" ht="17.25">
      <c r="B24" s="408" t="s">
        <v>50</v>
      </c>
      <c r="C24" s="221">
        <v>-6.550348323650979E-7</v>
      </c>
      <c r="D24" s="358"/>
      <c r="F24" s="358"/>
      <c r="G24" s="358"/>
      <c r="H24" s="358"/>
      <c r="I24" s="358"/>
    </row>
    <row r="25" spans="2:9">
      <c r="B25" s="408" t="s">
        <v>155</v>
      </c>
      <c r="C25" s="221">
        <v>8.1592469573132029E-3</v>
      </c>
    </row>
    <row r="26" spans="2:9">
      <c r="B26" s="408" t="s">
        <v>243</v>
      </c>
      <c r="C26" s="221">
        <v>1.4258269257806306E-7</v>
      </c>
    </row>
    <row r="27" spans="2:9">
      <c r="B27" s="408" t="s">
        <v>73</v>
      </c>
      <c r="C27" s="221">
        <v>3.2980867208241259E-5</v>
      </c>
    </row>
    <row r="28" spans="2:9">
      <c r="B28" s="407" t="s">
        <v>56</v>
      </c>
      <c r="C28" s="221">
        <v>2.3325997357156934E-2</v>
      </c>
    </row>
    <row r="29" spans="2:9">
      <c r="B29" s="407" t="s">
        <v>99</v>
      </c>
      <c r="C29" s="221">
        <v>3.8858181873859837E-5</v>
      </c>
    </row>
    <row r="30" spans="2:9">
      <c r="B30" s="407" t="s">
        <v>245</v>
      </c>
      <c r="C30" s="221">
        <v>3.2970795548648646E-6</v>
      </c>
    </row>
    <row r="31" spans="2:9">
      <c r="B31" s="407" t="s">
        <v>20</v>
      </c>
      <c r="C31" s="221">
        <v>6.1861961888541317E-2</v>
      </c>
    </row>
    <row r="32" spans="2:9">
      <c r="B32" s="407" t="s">
        <v>39</v>
      </c>
      <c r="C32" s="221">
        <v>6.1122197437614813E-4</v>
      </c>
    </row>
    <row r="33" spans="2:7">
      <c r="B33" s="407" t="s">
        <v>91</v>
      </c>
      <c r="C33" s="221">
        <v>1.6080673919227279E-3</v>
      </c>
    </row>
    <row r="34" spans="2:7">
      <c r="B34" s="407" t="s">
        <v>613</v>
      </c>
      <c r="C34" s="221">
        <v>1.4848234315967482E-5</v>
      </c>
    </row>
    <row r="35" spans="2:7">
      <c r="B35" s="407" t="s">
        <v>61</v>
      </c>
      <c r="C35" s="221">
        <v>2.0444386881031678E-6</v>
      </c>
      <c r="G35" s="95"/>
    </row>
    <row r="36" spans="2:7">
      <c r="B36" s="407" t="s">
        <v>148</v>
      </c>
      <c r="C36" s="221">
        <v>1.1461825553501573E-3</v>
      </c>
      <c r="G36" s="95"/>
    </row>
    <row r="37" spans="2:7">
      <c r="B37" s="407" t="s">
        <v>72</v>
      </c>
      <c r="C37" s="221">
        <v>-2.1379076959935249E-7</v>
      </c>
      <c r="G37" s="95"/>
    </row>
    <row r="38" spans="2:7">
      <c r="B38" s="407" t="s">
        <v>66</v>
      </c>
      <c r="C38" s="221">
        <v>1.0026651570375859E-3</v>
      </c>
      <c r="G38" s="95"/>
    </row>
    <row r="39" spans="2:7">
      <c r="B39" s="407" t="s">
        <v>37</v>
      </c>
      <c r="C39" s="221">
        <v>1.4682240665467661E-3</v>
      </c>
      <c r="G39" s="95"/>
    </row>
    <row r="40" spans="2:7">
      <c r="B40" s="407" t="s">
        <v>112</v>
      </c>
      <c r="C40" s="221">
        <v>4.8743599101688524E-5</v>
      </c>
      <c r="G40" s="95"/>
    </row>
    <row r="41" spans="2:7">
      <c r="B41" s="407" t="s">
        <v>171</v>
      </c>
      <c r="C41" s="221">
        <v>1.7012381618383816E-3</v>
      </c>
      <c r="G41" s="95"/>
    </row>
    <row r="42" spans="2:7">
      <c r="B42" s="407" t="s">
        <v>140</v>
      </c>
      <c r="C42" s="221">
        <v>7.9302613066166755E-5</v>
      </c>
      <c r="G42" s="95"/>
    </row>
    <row r="43" spans="2:7">
      <c r="B43" s="407" t="s">
        <v>246</v>
      </c>
      <c r="C43" s="221">
        <v>6.2949757321220882E-3</v>
      </c>
      <c r="G43" s="95"/>
    </row>
    <row r="44" spans="2:7">
      <c r="B44" s="407" t="s">
        <v>1020</v>
      </c>
      <c r="C44" s="221">
        <v>0</v>
      </c>
      <c r="G44" s="95"/>
    </row>
    <row r="45" spans="2:7">
      <c r="B45" s="407" t="s">
        <v>100</v>
      </c>
      <c r="C45" s="221">
        <v>2.4403077632092384E-4</v>
      </c>
      <c r="G45" s="95"/>
    </row>
    <row r="46" spans="2:7">
      <c r="B46" s="407" t="s">
        <v>117</v>
      </c>
      <c r="C46" s="221">
        <v>1.8703582695270545E-3</v>
      </c>
      <c r="G46" s="95"/>
    </row>
    <row r="47" spans="2:7">
      <c r="B47" s="407" t="s">
        <v>89</v>
      </c>
      <c r="C47" s="221">
        <v>3.7616788242291442E-2</v>
      </c>
      <c r="G47" s="95"/>
    </row>
    <row r="48" spans="2:7">
      <c r="B48" s="407" t="s">
        <v>614</v>
      </c>
      <c r="C48" s="221">
        <v>5.5197750132652377E-7</v>
      </c>
      <c r="G48" s="95"/>
    </row>
    <row r="49" spans="2:7">
      <c r="B49" s="407" t="s">
        <v>47</v>
      </c>
      <c r="C49" s="221">
        <v>1.774287792475155E-5</v>
      </c>
      <c r="G49" s="95"/>
    </row>
    <row r="50" spans="2:7">
      <c r="B50" s="407" t="s">
        <v>74</v>
      </c>
      <c r="C50" s="221">
        <v>5.7961124998417285E-4</v>
      </c>
      <c r="G50" s="95"/>
    </row>
    <row r="51" spans="2:7">
      <c r="B51" s="407" t="s">
        <v>186</v>
      </c>
      <c r="C51" s="221">
        <v>4.8871185167870613E-3</v>
      </c>
      <c r="G51" s="95"/>
    </row>
    <row r="52" spans="2:7">
      <c r="B52" s="407" t="s">
        <v>187</v>
      </c>
      <c r="C52" s="221">
        <v>2.4544390866173302E-3</v>
      </c>
      <c r="G52" s="95"/>
    </row>
    <row r="53" spans="2:7">
      <c r="B53" s="407" t="s">
        <v>149</v>
      </c>
      <c r="C53" s="221">
        <v>1.3552061018019688E-3</v>
      </c>
      <c r="G53" s="95"/>
    </row>
    <row r="54" spans="2:7">
      <c r="B54" s="407" t="s">
        <v>159</v>
      </c>
      <c r="C54" s="221">
        <v>4.8126131492081323E-3</v>
      </c>
      <c r="G54" s="95"/>
    </row>
    <row r="55" spans="2:7">
      <c r="B55" s="407" t="s">
        <v>27</v>
      </c>
      <c r="C55" s="221">
        <v>4.4283590525038358E-2</v>
      </c>
      <c r="G55" s="95"/>
    </row>
    <row r="56" spans="2:7">
      <c r="B56" s="407" t="s">
        <v>1021</v>
      </c>
      <c r="C56" s="221">
        <v>0</v>
      </c>
      <c r="G56" s="95"/>
    </row>
    <row r="57" spans="2:7">
      <c r="B57" s="407" t="s">
        <v>615</v>
      </c>
      <c r="C57" s="221">
        <v>5.5826198231572768E-7</v>
      </c>
      <c r="G57" s="95"/>
    </row>
    <row r="58" spans="2:7">
      <c r="B58" s="407" t="s">
        <v>190</v>
      </c>
      <c r="C58" s="221">
        <v>9.8604224298180537E-4</v>
      </c>
      <c r="G58" s="95"/>
    </row>
    <row r="59" spans="2:7">
      <c r="B59" s="407" t="s">
        <v>188</v>
      </c>
      <c r="C59" s="221">
        <v>3.8248819832691202E-3</v>
      </c>
      <c r="G59" s="95"/>
    </row>
    <row r="60" spans="2:7">
      <c r="B60" s="407" t="s">
        <v>58</v>
      </c>
      <c r="C60" s="221">
        <v>2.3864272196573977E-3</v>
      </c>
      <c r="G60" s="95"/>
    </row>
    <row r="61" spans="2:7">
      <c r="B61" s="407" t="s">
        <v>102</v>
      </c>
      <c r="C61" s="221">
        <v>5.6107100993436576E-2</v>
      </c>
      <c r="G61" s="95"/>
    </row>
    <row r="62" spans="2:7">
      <c r="B62" s="407" t="s">
        <v>109</v>
      </c>
      <c r="C62" s="221">
        <v>7.1807272457360075E-3</v>
      </c>
      <c r="G62" s="95"/>
    </row>
    <row r="63" spans="2:7">
      <c r="B63" s="407" t="s">
        <v>164</v>
      </c>
      <c r="C63" s="221">
        <v>1.1489322909147661E-5</v>
      </c>
      <c r="G63" s="95"/>
    </row>
    <row r="64" spans="2:7">
      <c r="B64" s="407" t="s">
        <v>143</v>
      </c>
      <c r="C64" s="221">
        <v>1.2314255948766022E-3</v>
      </c>
      <c r="G64" s="95"/>
    </row>
    <row r="65" spans="2:7">
      <c r="B65" s="407" t="s">
        <v>616</v>
      </c>
      <c r="C65" s="221">
        <v>9.2770408695437342E-3</v>
      </c>
      <c r="G65" s="95"/>
    </row>
    <row r="66" spans="2:7">
      <c r="B66" s="407" t="s">
        <v>83</v>
      </c>
      <c r="C66" s="221">
        <v>5.5891007832503615E-4</v>
      </c>
      <c r="G66" s="95"/>
    </row>
    <row r="67" spans="2:7">
      <c r="B67" s="407" t="s">
        <v>617</v>
      </c>
      <c r="C67" s="221">
        <v>1.7456133401712703E-3</v>
      </c>
      <c r="G67" s="95"/>
    </row>
    <row r="68" spans="2:7">
      <c r="B68" s="407" t="s">
        <v>63</v>
      </c>
      <c r="C68" s="221">
        <v>3.2245397578166407E-4</v>
      </c>
      <c r="G68" s="95"/>
    </row>
    <row r="69" spans="2:7">
      <c r="B69" s="407" t="s">
        <v>81</v>
      </c>
      <c r="C69" s="221">
        <v>3.6649756773225305E-4</v>
      </c>
      <c r="G69" s="95"/>
    </row>
    <row r="70" spans="2:7">
      <c r="B70" s="407" t="s">
        <v>1022</v>
      </c>
      <c r="C70" s="221">
        <v>0</v>
      </c>
      <c r="G70" s="95"/>
    </row>
    <row r="71" spans="2:7">
      <c r="B71" s="407" t="s">
        <v>48</v>
      </c>
      <c r="C71" s="221">
        <v>2.6075378044210272E-4</v>
      </c>
      <c r="G71" s="95"/>
    </row>
    <row r="72" spans="2:7">
      <c r="B72" s="407" t="s">
        <v>44</v>
      </c>
      <c r="C72" s="221">
        <v>8.3153410798560601E-4</v>
      </c>
      <c r="G72" s="95"/>
    </row>
    <row r="73" spans="2:7">
      <c r="B73" s="407" t="s">
        <v>22</v>
      </c>
      <c r="C73" s="221">
        <v>7.2076323814329265E-4</v>
      </c>
      <c r="G73" s="95"/>
    </row>
    <row r="74" spans="2:7">
      <c r="B74" s="407" t="s">
        <v>173</v>
      </c>
      <c r="C74" s="221">
        <v>1.0265966931997661E-4</v>
      </c>
      <c r="G74" s="95"/>
    </row>
    <row r="75" spans="2:7">
      <c r="B75" s="407" t="s">
        <v>106</v>
      </c>
      <c r="C75" s="221">
        <v>5.3879328976513157E-6</v>
      </c>
      <c r="G75" s="95"/>
    </row>
    <row r="76" spans="2:7">
      <c r="B76" s="407" t="s">
        <v>113</v>
      </c>
      <c r="C76" s="221">
        <v>1.0928659680685567E-4</v>
      </c>
      <c r="G76" s="95"/>
    </row>
    <row r="77" spans="2:7">
      <c r="B77" s="407" t="s">
        <v>101</v>
      </c>
      <c r="C77" s="221">
        <v>1.3662556705717737E-3</v>
      </c>
      <c r="G77" s="95"/>
    </row>
    <row r="78" spans="2:7">
      <c r="B78" s="407" t="s">
        <v>118</v>
      </c>
      <c r="C78" s="221">
        <v>2.6763018846070867E-3</v>
      </c>
      <c r="G78" s="95"/>
    </row>
    <row r="79" spans="2:7">
      <c r="B79" s="407" t="s">
        <v>125</v>
      </c>
      <c r="C79" s="221">
        <v>1.8667527544746399E-4</v>
      </c>
      <c r="G79" s="95"/>
    </row>
    <row r="80" spans="2:7">
      <c r="B80" s="407" t="s">
        <v>144</v>
      </c>
      <c r="C80" s="221">
        <v>4.8082370192652586E-5</v>
      </c>
      <c r="G80" s="95"/>
    </row>
    <row r="81" spans="2:7">
      <c r="B81" s="407" t="s">
        <v>189</v>
      </c>
      <c r="C81" s="221">
        <v>8.7669070722674273E-4</v>
      </c>
      <c r="G81" s="95"/>
    </row>
    <row r="82" spans="2:7">
      <c r="B82" s="407" t="s">
        <v>46</v>
      </c>
      <c r="C82" s="221">
        <v>1.9362025517701318E-4</v>
      </c>
      <c r="G82" s="95"/>
    </row>
    <row r="83" spans="2:7">
      <c r="B83" s="407" t="s">
        <v>179</v>
      </c>
      <c r="C83" s="221">
        <v>1.8179057148261166E-2</v>
      </c>
      <c r="G83" s="95"/>
    </row>
    <row r="84" spans="2:7">
      <c r="B84" s="407" t="s">
        <v>618</v>
      </c>
      <c r="C84" s="221">
        <v>6.5581748823397571E-5</v>
      </c>
      <c r="G84" s="95"/>
    </row>
    <row r="85" spans="2:7">
      <c r="B85" s="407" t="s">
        <v>619</v>
      </c>
      <c r="C85" s="221">
        <v>2.876613602372087E-5</v>
      </c>
      <c r="G85" s="95"/>
    </row>
    <row r="86" spans="2:7">
      <c r="B86" s="407" t="s">
        <v>103</v>
      </c>
      <c r="C86" s="221">
        <v>5.6268534120290433E-5</v>
      </c>
      <c r="G86" s="95"/>
    </row>
    <row r="87" spans="2:7">
      <c r="B87" s="407" t="s">
        <v>40</v>
      </c>
      <c r="C87" s="221">
        <v>8.5109685944289866E-4</v>
      </c>
      <c r="G87" s="95"/>
    </row>
    <row r="88" spans="2:7">
      <c r="B88" s="407" t="s">
        <v>38</v>
      </c>
      <c r="C88" s="221">
        <v>5.9061873940851458E-3</v>
      </c>
      <c r="G88" s="95"/>
    </row>
    <row r="89" spans="2:7">
      <c r="B89" s="407" t="s">
        <v>255</v>
      </c>
      <c r="C89" s="221">
        <v>1.8408168163920358E-4</v>
      </c>
      <c r="G89" s="95"/>
    </row>
    <row r="90" spans="2:7">
      <c r="B90" s="407" t="s">
        <v>120</v>
      </c>
      <c r="C90" s="221">
        <v>8.1963905352106002E-4</v>
      </c>
      <c r="G90" s="95"/>
    </row>
    <row r="91" spans="2:7">
      <c r="B91" s="407" t="s">
        <v>620</v>
      </c>
      <c r="C91" s="221">
        <v>6.4784843502761497E-4</v>
      </c>
      <c r="G91" s="95"/>
    </row>
    <row r="92" spans="2:7">
      <c r="B92" s="407" t="s">
        <v>90</v>
      </c>
      <c r="C92" s="221">
        <v>1.8493183135865476E-4</v>
      </c>
      <c r="G92" s="95"/>
    </row>
    <row r="93" spans="2:7">
      <c r="B93" s="407" t="s">
        <v>24</v>
      </c>
      <c r="C93" s="221">
        <v>8.424558037967377E-4</v>
      </c>
      <c r="G93" s="95"/>
    </row>
    <row r="94" spans="2:7">
      <c r="B94" s="407" t="s">
        <v>146</v>
      </c>
      <c r="C94" s="221">
        <v>4.6572562747652759E-3</v>
      </c>
      <c r="G94" s="95"/>
    </row>
    <row r="95" spans="2:7">
      <c r="B95" s="407" t="s">
        <v>256</v>
      </c>
      <c r="C95" s="221">
        <v>0</v>
      </c>
      <c r="G95" s="95"/>
    </row>
    <row r="96" spans="2:7">
      <c r="B96" s="407" t="s">
        <v>45</v>
      </c>
      <c r="C96" s="221">
        <v>8.0123690337998885E-4</v>
      </c>
      <c r="G96" s="95"/>
    </row>
    <row r="97" spans="2:7">
      <c r="B97" s="407" t="s">
        <v>257</v>
      </c>
      <c r="C97" s="221">
        <v>4.0396676748655847E-3</v>
      </c>
      <c r="G97" s="95"/>
    </row>
    <row r="98" spans="2:7">
      <c r="B98" s="407" t="s">
        <v>92</v>
      </c>
      <c r="C98" s="221">
        <v>6.1847941268666098E-5</v>
      </c>
      <c r="G98" s="95"/>
    </row>
    <row r="99" spans="2:7">
      <c r="B99" s="407" t="s">
        <v>258</v>
      </c>
      <c r="C99" s="221">
        <v>1.043729161095787E-5</v>
      </c>
      <c r="G99" s="95"/>
    </row>
    <row r="100" spans="2:7">
      <c r="B100" s="407" t="s">
        <v>136</v>
      </c>
      <c r="C100" s="221">
        <v>2.4937966702196918E-3</v>
      </c>
      <c r="G100" s="95"/>
    </row>
    <row r="101" spans="2:7">
      <c r="B101" s="407" t="s">
        <v>1023</v>
      </c>
      <c r="C101" s="221">
        <v>0</v>
      </c>
      <c r="G101" s="95"/>
    </row>
    <row r="102" spans="2:7">
      <c r="B102" s="407" t="s">
        <v>185</v>
      </c>
      <c r="C102" s="221">
        <v>2.017410289472406E-3</v>
      </c>
      <c r="G102" s="95"/>
    </row>
    <row r="103" spans="2:7">
      <c r="B103" s="407" t="s">
        <v>181</v>
      </c>
      <c r="C103" s="221">
        <v>1.7573186997822402E-4</v>
      </c>
      <c r="G103" s="95"/>
    </row>
    <row r="104" spans="2:7">
      <c r="B104" s="407" t="s">
        <v>132</v>
      </c>
      <c r="C104" s="221">
        <v>5.0316536208678229E-4</v>
      </c>
      <c r="G104" s="95"/>
    </row>
    <row r="105" spans="2:7">
      <c r="B105" s="407" t="s">
        <v>168</v>
      </c>
      <c r="C105" s="221">
        <v>1.6075653487785634E-3</v>
      </c>
      <c r="G105" s="95"/>
    </row>
    <row r="106" spans="2:7">
      <c r="B106" s="407" t="s">
        <v>139</v>
      </c>
      <c r="C106" s="221">
        <v>1.032276641273483E-3</v>
      </c>
      <c r="G106" s="95"/>
    </row>
    <row r="107" spans="2:7">
      <c r="B107" s="407" t="s">
        <v>60</v>
      </c>
      <c r="C107" s="221">
        <v>2.9140192040811945E-4</v>
      </c>
      <c r="G107" s="95"/>
    </row>
    <row r="108" spans="2:7">
      <c r="B108" s="407" t="s">
        <v>33</v>
      </c>
      <c r="C108" s="221">
        <v>3.9711852461511981E-4</v>
      </c>
      <c r="G108" s="95"/>
    </row>
    <row r="109" spans="2:7">
      <c r="B109" s="407" t="s">
        <v>138</v>
      </c>
      <c r="C109" s="221">
        <v>0.18881877462860694</v>
      </c>
      <c r="G109" s="95"/>
    </row>
    <row r="110" spans="2:7">
      <c r="B110" s="407" t="s">
        <v>121</v>
      </c>
      <c r="C110" s="221">
        <v>1.93126294495834E-2</v>
      </c>
      <c r="G110" s="95"/>
    </row>
    <row r="111" spans="2:7">
      <c r="B111" s="407" t="s">
        <v>259</v>
      </c>
      <c r="C111" s="221">
        <v>2.506976060362473E-2</v>
      </c>
      <c r="G111" s="95"/>
    </row>
    <row r="112" spans="2:7">
      <c r="B112" s="407" t="s">
        <v>130</v>
      </c>
      <c r="C112" s="221">
        <v>6.3007259602121789E-3</v>
      </c>
      <c r="G112" s="95"/>
    </row>
    <row r="113" spans="2:7">
      <c r="B113" s="407" t="s">
        <v>25</v>
      </c>
      <c r="C113" s="221">
        <v>6.1395072966243631E-4</v>
      </c>
      <c r="G113" s="95"/>
    </row>
    <row r="114" spans="2:7">
      <c r="B114" s="407" t="s">
        <v>260</v>
      </c>
      <c r="C114" s="221">
        <v>9.4789587422331965E-6</v>
      </c>
      <c r="G114" s="95"/>
    </row>
    <row r="115" spans="2:7">
      <c r="B115" s="407" t="s">
        <v>34</v>
      </c>
      <c r="C115" s="221">
        <v>1.5858692245282073E-4</v>
      </c>
      <c r="G115" s="95"/>
    </row>
    <row r="116" spans="2:7">
      <c r="B116" s="407" t="s">
        <v>43</v>
      </c>
      <c r="C116" s="221">
        <v>2.9388777358338694E-3</v>
      </c>
      <c r="G116" s="95"/>
    </row>
    <row r="117" spans="2:7">
      <c r="B117" s="407" t="s">
        <v>110</v>
      </c>
      <c r="C117" s="221">
        <v>5.0018765751571122E-5</v>
      </c>
      <c r="G117" s="95"/>
    </row>
    <row r="118" spans="2:7">
      <c r="B118" s="407" t="s">
        <v>36</v>
      </c>
      <c r="C118" s="221">
        <v>6.1646735665674493E-4</v>
      </c>
      <c r="G118" s="95"/>
    </row>
    <row r="119" spans="2:7">
      <c r="B119" s="407" t="s">
        <v>261</v>
      </c>
      <c r="C119" s="221">
        <v>0</v>
      </c>
      <c r="G119" s="95"/>
    </row>
    <row r="120" spans="2:7">
      <c r="B120" s="407" t="s">
        <v>93</v>
      </c>
      <c r="C120" s="221">
        <v>9.8018785763310189E-4</v>
      </c>
      <c r="G120" s="95"/>
    </row>
    <row r="121" spans="2:7">
      <c r="B121" s="407" t="s">
        <v>71</v>
      </c>
      <c r="C121" s="221">
        <v>2.2815109986608195E-2</v>
      </c>
      <c r="G121" s="95"/>
    </row>
    <row r="122" spans="2:7">
      <c r="B122" s="407" t="s">
        <v>151</v>
      </c>
      <c r="C122" s="221">
        <v>9.1959345853843879E-3</v>
      </c>
      <c r="G122" s="95"/>
    </row>
    <row r="123" spans="2:7">
      <c r="B123" s="407" t="s">
        <v>64</v>
      </c>
      <c r="C123" s="221">
        <v>1.5801793741037968E-5</v>
      </c>
      <c r="G123" s="95"/>
    </row>
    <row r="124" spans="2:7">
      <c r="B124" s="407" t="s">
        <v>129</v>
      </c>
      <c r="C124" s="221">
        <v>1.1566685322050956E-3</v>
      </c>
      <c r="G124" s="95"/>
    </row>
    <row r="125" spans="2:7">
      <c r="B125" s="407" t="s">
        <v>262</v>
      </c>
      <c r="C125" s="221">
        <v>6.7749387189958285E-4</v>
      </c>
      <c r="G125" s="95"/>
    </row>
    <row r="126" spans="2:7">
      <c r="B126" s="407" t="s">
        <v>62</v>
      </c>
      <c r="C126" s="221">
        <v>2.7827934402740263E-4</v>
      </c>
      <c r="G126" s="95"/>
    </row>
    <row r="127" spans="2:7">
      <c r="B127" s="407" t="s">
        <v>82</v>
      </c>
      <c r="C127" s="221">
        <v>3.2722340625632081E-4</v>
      </c>
      <c r="G127" s="95"/>
    </row>
    <row r="128" spans="2:7">
      <c r="B128" s="407" t="s">
        <v>166</v>
      </c>
      <c r="C128" s="221">
        <v>1.5676319545716356E-4</v>
      </c>
      <c r="G128" s="95"/>
    </row>
    <row r="129" spans="2:7">
      <c r="B129" s="407" t="s">
        <v>180</v>
      </c>
      <c r="C129" s="221">
        <v>3.6818249894954877E-4</v>
      </c>
      <c r="G129" s="95"/>
    </row>
    <row r="130" spans="2:7">
      <c r="B130" s="407" t="s">
        <v>107</v>
      </c>
      <c r="C130" s="221">
        <v>1.2823905353487553E-3</v>
      </c>
      <c r="G130" s="95"/>
    </row>
    <row r="131" spans="2:7">
      <c r="B131" s="407" t="s">
        <v>30</v>
      </c>
      <c r="C131" s="221">
        <v>2.1189694651432655E-5</v>
      </c>
      <c r="G131" s="95"/>
    </row>
    <row r="132" spans="2:7">
      <c r="B132" s="407" t="s">
        <v>53</v>
      </c>
      <c r="C132" s="221">
        <v>5.0769656395202914E-4</v>
      </c>
      <c r="G132" s="95"/>
    </row>
    <row r="133" spans="2:7">
      <c r="B133" s="407" t="s">
        <v>35</v>
      </c>
      <c r="C133" s="221">
        <v>1.7422358516338445E-4</v>
      </c>
      <c r="G133" s="95"/>
    </row>
    <row r="134" spans="2:7">
      <c r="B134" s="407" t="s">
        <v>160</v>
      </c>
      <c r="C134" s="221">
        <v>4.0868063986161871E-3</v>
      </c>
      <c r="G134" s="95"/>
    </row>
    <row r="135" spans="2:7">
      <c r="B135" s="407" t="s">
        <v>1024</v>
      </c>
      <c r="C135" s="221">
        <v>0</v>
      </c>
      <c r="G135" s="95"/>
    </row>
    <row r="136" spans="2:7">
      <c r="B136" s="407" t="s">
        <v>178</v>
      </c>
      <c r="C136" s="221">
        <v>5.7941366282426602E-3</v>
      </c>
      <c r="G136" s="95"/>
    </row>
    <row r="137" spans="2:7">
      <c r="B137" s="407" t="s">
        <v>76</v>
      </c>
      <c r="C137" s="221">
        <v>2.7917973383391453E-3</v>
      </c>
      <c r="G137" s="95"/>
    </row>
    <row r="138" spans="2:7">
      <c r="B138" s="407" t="s">
        <v>182</v>
      </c>
      <c r="C138" s="221">
        <v>4.2641401454633025E-3</v>
      </c>
      <c r="G138" s="95"/>
    </row>
    <row r="139" spans="2:7">
      <c r="B139" s="407" t="s">
        <v>54</v>
      </c>
      <c r="C139" s="221">
        <v>1.168064065178032E-5</v>
      </c>
      <c r="G139" s="95"/>
    </row>
    <row r="140" spans="2:7">
      <c r="B140" s="407" t="s">
        <v>263</v>
      </c>
      <c r="C140" s="221">
        <v>3.3182393990062589E-6</v>
      </c>
      <c r="G140" s="95"/>
    </row>
    <row r="141" spans="2:7">
      <c r="B141" s="407" t="s">
        <v>162</v>
      </c>
      <c r="C141" s="221">
        <v>2.417510051362618E-3</v>
      </c>
      <c r="G141" s="95"/>
    </row>
    <row r="142" spans="2:7">
      <c r="B142" s="407" t="s">
        <v>264</v>
      </c>
      <c r="C142" s="221">
        <v>1.0532613822688405E-6</v>
      </c>
      <c r="G142" s="95"/>
    </row>
    <row r="143" spans="2:7">
      <c r="B143" s="407" t="s">
        <v>88</v>
      </c>
      <c r="C143" s="221">
        <v>1.2307437184615567E-2</v>
      </c>
      <c r="G143" s="95"/>
    </row>
    <row r="144" spans="2:7">
      <c r="B144" s="407" t="s">
        <v>621</v>
      </c>
      <c r="C144" s="221">
        <v>2.292259744726502E-4</v>
      </c>
      <c r="G144" s="95"/>
    </row>
    <row r="145" spans="2:7">
      <c r="B145" s="407" t="s">
        <v>104</v>
      </c>
      <c r="C145" s="221">
        <v>1.0168448784841444E-2</v>
      </c>
      <c r="G145" s="95"/>
    </row>
    <row r="146" spans="2:7">
      <c r="B146" s="407" t="s">
        <v>65</v>
      </c>
      <c r="C146" s="221">
        <v>2.9291902863584024E-5</v>
      </c>
      <c r="G146" s="95"/>
    </row>
    <row r="147" spans="2:7">
      <c r="B147" s="407" t="s">
        <v>265</v>
      </c>
      <c r="C147" s="221">
        <v>3.4225095971683066E-7</v>
      </c>
      <c r="G147" s="95"/>
    </row>
    <row r="148" spans="2:7">
      <c r="B148" s="407" t="s">
        <v>134</v>
      </c>
      <c r="C148" s="221">
        <v>3.4342506709596808E-3</v>
      </c>
      <c r="G148" s="95"/>
    </row>
    <row r="149" spans="2:7">
      <c r="B149" s="407" t="s">
        <v>183</v>
      </c>
      <c r="C149" s="221">
        <v>5.3973581907630708E-3</v>
      </c>
      <c r="G149" s="95"/>
    </row>
    <row r="150" spans="2:7">
      <c r="B150" s="407" t="s">
        <v>154</v>
      </c>
      <c r="C150" s="221">
        <v>-3.6213279594752026E-3</v>
      </c>
      <c r="G150" s="95"/>
    </row>
    <row r="151" spans="2:7">
      <c r="B151" s="407" t="s">
        <v>135</v>
      </c>
      <c r="C151" s="221">
        <v>3.0852852466888995E-3</v>
      </c>
      <c r="G151" s="95"/>
    </row>
    <row r="152" spans="2:7">
      <c r="B152" s="407" t="s">
        <v>152</v>
      </c>
      <c r="C152" s="221">
        <v>9.1007290933190399E-4</v>
      </c>
      <c r="G152" s="95"/>
    </row>
    <row r="153" spans="2:7">
      <c r="B153" s="407" t="s">
        <v>23</v>
      </c>
      <c r="C153" s="221">
        <v>1.0192040630911871E-3</v>
      </c>
      <c r="G153" s="95"/>
    </row>
    <row r="154" spans="2:7">
      <c r="B154" s="407" t="s">
        <v>267</v>
      </c>
      <c r="C154" s="221">
        <v>2.1289180614368519E-5</v>
      </c>
      <c r="G154" s="95"/>
    </row>
    <row r="155" spans="2:7">
      <c r="B155" s="407" t="s">
        <v>28</v>
      </c>
      <c r="C155" s="221">
        <v>1.0026949864312437E-3</v>
      </c>
      <c r="G155" s="95"/>
    </row>
    <row r="156" spans="2:7">
      <c r="B156" s="407" t="s">
        <v>133</v>
      </c>
      <c r="C156" s="221">
        <v>1.05045860288048E-4</v>
      </c>
      <c r="G156" s="95"/>
    </row>
    <row r="157" spans="2:7">
      <c r="B157" s="407" t="s">
        <v>191</v>
      </c>
      <c r="C157" s="221">
        <v>4.457563904886881E-3</v>
      </c>
      <c r="G157" s="95"/>
    </row>
    <row r="158" spans="2:7">
      <c r="B158" s="407" t="s">
        <v>158</v>
      </c>
      <c r="C158" s="221">
        <v>2.9311215640152422E-2</v>
      </c>
      <c r="G158" s="95"/>
    </row>
    <row r="159" spans="2:7">
      <c r="B159" s="407" t="s">
        <v>268</v>
      </c>
      <c r="C159" s="221">
        <v>2.9570381583621519E-3</v>
      </c>
      <c r="G159" s="95"/>
    </row>
    <row r="160" spans="2:7">
      <c r="B160" s="407" t="s">
        <v>19</v>
      </c>
      <c r="C160" s="221">
        <v>1.7613838304834251E-3</v>
      </c>
      <c r="G160" s="95"/>
    </row>
    <row r="161" spans="2:7">
      <c r="B161" s="407" t="s">
        <v>68</v>
      </c>
      <c r="C161" s="221">
        <v>1.6260409781247153E-4</v>
      </c>
      <c r="G161" s="95"/>
    </row>
    <row r="162" spans="2:7">
      <c r="B162" s="407" t="s">
        <v>153</v>
      </c>
      <c r="C162" s="221">
        <v>2.4844705229022074E-2</v>
      </c>
      <c r="G162" s="95"/>
    </row>
    <row r="163" spans="2:7">
      <c r="B163" s="407" t="s">
        <v>622</v>
      </c>
      <c r="C163" s="221">
        <v>9.1149970257831799E-6</v>
      </c>
      <c r="G163" s="95"/>
    </row>
    <row r="164" spans="2:7">
      <c r="B164" s="407" t="s">
        <v>75</v>
      </c>
      <c r="C164" s="221">
        <v>2.1268285571024445E-4</v>
      </c>
      <c r="G164" s="95"/>
    </row>
    <row r="165" spans="2:7">
      <c r="B165" s="407" t="s">
        <v>163</v>
      </c>
      <c r="C165" s="221">
        <v>9.3228109650552793E-4</v>
      </c>
      <c r="G165" s="95"/>
    </row>
    <row r="166" spans="2:7">
      <c r="B166" s="407" t="s">
        <v>122</v>
      </c>
      <c r="C166" s="221">
        <v>2.9155192224428286E-3</v>
      </c>
      <c r="G166" s="95"/>
    </row>
    <row r="167" spans="2:7">
      <c r="B167" s="407" t="s">
        <v>97</v>
      </c>
      <c r="C167" s="221">
        <v>4.5006923923546016E-3</v>
      </c>
      <c r="G167" s="95"/>
    </row>
    <row r="168" spans="2:7">
      <c r="B168" s="407" t="s">
        <v>124</v>
      </c>
      <c r="C168" s="221">
        <v>9.1702141485837853E-3</v>
      </c>
      <c r="G168" s="95"/>
    </row>
    <row r="169" spans="2:7">
      <c r="B169" s="407" t="s">
        <v>52</v>
      </c>
      <c r="C169" s="221">
        <v>1.5878111982757081E-3</v>
      </c>
      <c r="G169" s="95"/>
    </row>
    <row r="170" spans="2:7">
      <c r="B170" s="407" t="s">
        <v>59</v>
      </c>
      <c r="C170" s="221">
        <v>2.9039312830237411E-4</v>
      </c>
      <c r="G170" s="95"/>
    </row>
    <row r="171" spans="2:7">
      <c r="B171" s="407" t="s">
        <v>269</v>
      </c>
      <c r="C171" s="221">
        <v>3.3189116773054202E-5</v>
      </c>
      <c r="G171" s="95"/>
    </row>
    <row r="172" spans="2:7">
      <c r="B172" s="407" t="s">
        <v>49</v>
      </c>
      <c r="C172" s="221">
        <v>8.4122074328039077E-5</v>
      </c>
      <c r="G172" s="95"/>
    </row>
    <row r="173" spans="2:7">
      <c r="B173" s="407" t="s">
        <v>69</v>
      </c>
      <c r="C173" s="221">
        <v>7.1747911950113222E-4</v>
      </c>
      <c r="G173" s="95"/>
    </row>
    <row r="174" spans="2:7">
      <c r="B174" s="407" t="s">
        <v>67</v>
      </c>
      <c r="C174" s="221">
        <v>3.6957414734322791E-2</v>
      </c>
      <c r="G174" s="95"/>
    </row>
    <row r="175" spans="2:7">
      <c r="B175" s="407" t="s">
        <v>169</v>
      </c>
      <c r="C175" s="221">
        <v>2.3943466124583764E-3</v>
      </c>
      <c r="G175" s="95"/>
    </row>
    <row r="176" spans="2:7">
      <c r="B176" s="407" t="s">
        <v>1025</v>
      </c>
      <c r="C176" s="221">
        <v>0</v>
      </c>
      <c r="G176" s="95"/>
    </row>
    <row r="177" spans="2:7">
      <c r="B177" s="407" t="s">
        <v>1026</v>
      </c>
      <c r="C177" s="221">
        <v>0</v>
      </c>
      <c r="G177" s="95"/>
    </row>
    <row r="178" spans="2:7">
      <c r="B178" s="407" t="s">
        <v>1027</v>
      </c>
      <c r="C178" s="221">
        <v>0</v>
      </c>
      <c r="G178" s="95"/>
    </row>
    <row r="179" spans="2:7">
      <c r="B179" s="407" t="s">
        <v>623</v>
      </c>
      <c r="C179" s="221">
        <v>3.2452912714568822E-6</v>
      </c>
      <c r="G179" s="95"/>
    </row>
    <row r="180" spans="2:7">
      <c r="B180" s="407" t="s">
        <v>624</v>
      </c>
      <c r="C180" s="221">
        <v>1.2153485998218064E-5</v>
      </c>
      <c r="G180" s="95"/>
    </row>
    <row r="181" spans="2:7">
      <c r="B181" s="407" t="s">
        <v>1028</v>
      </c>
      <c r="C181" s="221">
        <v>0</v>
      </c>
      <c r="G181" s="95"/>
    </row>
    <row r="182" spans="2:7">
      <c r="B182" s="407" t="s">
        <v>625</v>
      </c>
      <c r="C182" s="221">
        <v>-3.9080323658452523E-7</v>
      </c>
      <c r="G182" s="95"/>
    </row>
    <row r="183" spans="2:7" ht="30">
      <c r="B183" s="409" t="s">
        <v>626</v>
      </c>
      <c r="C183" s="221">
        <v>1.6047887248002141E-6</v>
      </c>
      <c r="G183" s="95"/>
    </row>
    <row r="184" spans="2:7">
      <c r="B184" s="407" t="s">
        <v>193</v>
      </c>
      <c r="C184" s="221">
        <v>4.4289913985928729E-6</v>
      </c>
      <c r="G184" s="95"/>
    </row>
    <row r="185" spans="2:7">
      <c r="B185" s="407" t="s">
        <v>150</v>
      </c>
      <c r="C185" s="221">
        <v>1.7259547100733957E-5</v>
      </c>
      <c r="G185" s="95"/>
    </row>
    <row r="186" spans="2:7">
      <c r="B186" s="407" t="s">
        <v>55</v>
      </c>
      <c r="C186" s="221">
        <v>1.1110264125314009E-2</v>
      </c>
      <c r="G186" s="95"/>
    </row>
    <row r="187" spans="2:7">
      <c r="B187" s="407" t="s">
        <v>175</v>
      </c>
      <c r="C187" s="221">
        <v>4.5822701114416617E-3</v>
      </c>
      <c r="G187" s="95"/>
    </row>
    <row r="188" spans="2:7">
      <c r="B188" s="407" t="s">
        <v>80</v>
      </c>
      <c r="C188" s="221">
        <v>1.2990331062929248E-3</v>
      </c>
      <c r="G188" s="95"/>
    </row>
    <row r="189" spans="2:7">
      <c r="B189" s="407" t="s">
        <v>184</v>
      </c>
      <c r="C189" s="221">
        <v>9.3527408957417733E-4</v>
      </c>
      <c r="G189" s="95"/>
    </row>
    <row r="190" spans="2:7">
      <c r="B190" s="407" t="s">
        <v>29</v>
      </c>
      <c r="C190" s="221">
        <v>6.0552966919744278E-6</v>
      </c>
      <c r="G190" s="95"/>
    </row>
    <row r="191" spans="2:7">
      <c r="B191" s="407" t="s">
        <v>1029</v>
      </c>
      <c r="C191" s="221">
        <v>0</v>
      </c>
      <c r="G191" s="95"/>
    </row>
    <row r="192" spans="2:7">
      <c r="B192" s="407" t="s">
        <v>51</v>
      </c>
      <c r="C192" s="221">
        <v>3.1405354272855536E-4</v>
      </c>
      <c r="G192" s="95"/>
    </row>
    <row r="193" spans="2:7">
      <c r="B193" s="407" t="s">
        <v>41</v>
      </c>
      <c r="C193" s="221">
        <v>1.9004727570979358E-4</v>
      </c>
      <c r="G193" s="95"/>
    </row>
    <row r="194" spans="2:7">
      <c r="B194" s="407" t="s">
        <v>627</v>
      </c>
      <c r="C194" s="221">
        <v>6.0606865841315978E-5</v>
      </c>
      <c r="G194" s="95"/>
    </row>
    <row r="195" spans="2:7">
      <c r="B195" s="407" t="s">
        <v>194</v>
      </c>
      <c r="C195" s="221">
        <v>3.1489284718184303E-3</v>
      </c>
      <c r="G195" s="95"/>
    </row>
    <row r="196" spans="2:7">
      <c r="B196" s="407" t="s">
        <v>126</v>
      </c>
      <c r="C196" s="221">
        <v>6.1488696473812141E-3</v>
      </c>
      <c r="G196" s="95"/>
    </row>
    <row r="197" spans="2:7">
      <c r="B197" s="407" t="s">
        <v>274</v>
      </c>
      <c r="C197" s="221">
        <v>5.4004027483893513E-4</v>
      </c>
      <c r="G197" s="95"/>
    </row>
    <row r="198" spans="2:7">
      <c r="B198" s="407" t="s">
        <v>174</v>
      </c>
      <c r="C198" s="221">
        <v>0</v>
      </c>
      <c r="G198" s="95"/>
    </row>
    <row r="199" spans="2:7">
      <c r="B199" s="407" t="s">
        <v>42</v>
      </c>
      <c r="C199" s="221">
        <v>5.1169566121781838E-3</v>
      </c>
      <c r="G199" s="95"/>
    </row>
    <row r="200" spans="2:7">
      <c r="B200" s="407" t="s">
        <v>87</v>
      </c>
      <c r="C200" s="221">
        <v>1.1898863618830125E-3</v>
      </c>
      <c r="G200" s="95"/>
    </row>
    <row r="201" spans="2:7">
      <c r="B201" s="407" t="s">
        <v>172</v>
      </c>
      <c r="C201" s="221">
        <v>1.6308428501410104E-2</v>
      </c>
      <c r="G201" s="95"/>
    </row>
    <row r="202" spans="2:7">
      <c r="B202" s="407" t="s">
        <v>114</v>
      </c>
      <c r="C202" s="221">
        <v>4.6658305403562039E-4</v>
      </c>
      <c r="G202" s="95"/>
    </row>
    <row r="203" spans="2:7">
      <c r="B203" s="407" t="s">
        <v>156</v>
      </c>
      <c r="C203" s="221">
        <v>9.6538386245346053E-5</v>
      </c>
      <c r="G203" s="95"/>
    </row>
    <row r="204" spans="2:7">
      <c r="B204" s="407" t="s">
        <v>31</v>
      </c>
      <c r="C204" s="221">
        <v>1.6445041350625052E-3</v>
      </c>
      <c r="G204" s="95"/>
    </row>
    <row r="205" spans="2:7">
      <c r="B205" s="407" t="s">
        <v>21</v>
      </c>
      <c r="C205" s="221">
        <v>9.5432601157718455E-4</v>
      </c>
      <c r="G205" s="95"/>
    </row>
    <row r="206" spans="2:7">
      <c r="B206" s="407" t="s">
        <v>280</v>
      </c>
      <c r="C206" s="221">
        <v>4.3057255133823365E-3</v>
      </c>
      <c r="G206" s="95"/>
    </row>
    <row r="207" spans="2:7">
      <c r="B207" s="407" t="s">
        <v>137</v>
      </c>
      <c r="C207" s="221">
        <v>2.1691513698525169E-3</v>
      </c>
      <c r="G207" s="95"/>
    </row>
    <row r="208" spans="2:7">
      <c r="B208" s="407" t="s">
        <v>628</v>
      </c>
      <c r="C208" s="221">
        <v>1.0001366836389289E-2</v>
      </c>
      <c r="G208" s="95"/>
    </row>
    <row r="209" spans="2:7">
      <c r="B209" s="407" t="s">
        <v>105</v>
      </c>
      <c r="C209" s="221">
        <v>2.3941464071233604E-3</v>
      </c>
      <c r="G209" s="95"/>
    </row>
    <row r="210" spans="2:7" ht="45">
      <c r="B210" s="409" t="s">
        <v>629</v>
      </c>
      <c r="C210" s="221">
        <v>1.1086689873189776E-4</v>
      </c>
      <c r="G210" s="95"/>
    </row>
    <row r="211" spans="2:7">
      <c r="B211" s="407" t="s">
        <v>630</v>
      </c>
      <c r="C211" s="221">
        <v>3.44722354904298E-5</v>
      </c>
      <c r="G211" s="95"/>
    </row>
    <row r="212" spans="2:7">
      <c r="B212" s="407" t="s">
        <v>167</v>
      </c>
      <c r="C212" s="221">
        <v>6.9767597984801851E-4</v>
      </c>
      <c r="G212" s="95"/>
    </row>
    <row r="213" spans="2:7">
      <c r="B213" s="410" t="s">
        <v>79</v>
      </c>
      <c r="C213" s="221">
        <v>2.2613914285644194E-5</v>
      </c>
      <c r="G213" s="95"/>
    </row>
    <row r="214" spans="2:7">
      <c r="B214" s="407" t="s">
        <v>108</v>
      </c>
      <c r="C214" s="221">
        <v>2.3045958427952719E-3</v>
      </c>
      <c r="G214" s="95"/>
    </row>
    <row r="215" spans="2:7">
      <c r="B215" s="407" t="s">
        <v>86</v>
      </c>
      <c r="C215" s="221">
        <v>9.5079161992117286E-3</v>
      </c>
      <c r="G215" s="95"/>
    </row>
    <row r="216" spans="2:7">
      <c r="B216" s="407" t="s">
        <v>119</v>
      </c>
      <c r="C216" s="221">
        <v>2.093156263082303E-3</v>
      </c>
      <c r="G216" s="95"/>
    </row>
    <row r="217" spans="2:7">
      <c r="B217" s="407" t="s">
        <v>631</v>
      </c>
      <c r="C217" s="221">
        <v>1.3576590540894158E-5</v>
      </c>
      <c r="G217" s="95"/>
    </row>
    <row r="218" spans="2:7">
      <c r="B218" s="407" t="s">
        <v>170</v>
      </c>
      <c r="C218" s="221">
        <v>1.2938327582389131E-2</v>
      </c>
      <c r="G218" s="95"/>
    </row>
    <row r="219" spans="2:7">
      <c r="B219" s="407" t="s">
        <v>95</v>
      </c>
      <c r="C219" s="221">
        <v>4.3894871934206485E-3</v>
      </c>
      <c r="G219" s="95"/>
    </row>
    <row r="220" spans="2:7">
      <c r="B220" s="407" t="s">
        <v>57</v>
      </c>
      <c r="C220" s="221">
        <v>2.8329548117431267E-4</v>
      </c>
      <c r="G220" s="95"/>
    </row>
    <row r="221" spans="2:7">
      <c r="B221" s="407" t="s">
        <v>32</v>
      </c>
      <c r="C221" s="221">
        <v>3.0683881221126225E-3</v>
      </c>
      <c r="G221" s="95"/>
    </row>
    <row r="222" spans="2:7">
      <c r="B222" s="407" t="s">
        <v>26</v>
      </c>
      <c r="C222" s="221">
        <v>4.9819877982717087E-2</v>
      </c>
      <c r="G222" s="95"/>
    </row>
    <row r="223" spans="2:7">
      <c r="B223" s="407" t="s">
        <v>70</v>
      </c>
      <c r="C223" s="221">
        <v>1.5787637611273074E-3</v>
      </c>
      <c r="G223" s="95"/>
    </row>
    <row r="224" spans="2:7">
      <c r="B224" s="407" t="s">
        <v>632</v>
      </c>
      <c r="C224" s="221">
        <v>-2.9357300468358676E-7</v>
      </c>
      <c r="G224" s="95"/>
    </row>
    <row r="225" spans="2:7">
      <c r="B225" s="407" t="s">
        <v>123</v>
      </c>
      <c r="C225" s="221">
        <v>2.1577927844009153E-3</v>
      </c>
      <c r="G225" s="95"/>
    </row>
    <row r="226" spans="2:7">
      <c r="B226" s="407" t="s">
        <v>142</v>
      </c>
      <c r="C226" s="221">
        <v>2.0873385492784515E-5</v>
      </c>
      <c r="G226" s="95"/>
    </row>
    <row r="227" spans="2:7">
      <c r="B227" s="407" t="s">
        <v>287</v>
      </c>
      <c r="C227" s="221">
        <v>1.6127007673859362E-10</v>
      </c>
      <c r="G227" s="95"/>
    </row>
    <row r="228" spans="2:7">
      <c r="B228" s="407" t="s">
        <v>288</v>
      </c>
      <c r="C228" s="221">
        <v>4.0034140281464802E-3</v>
      </c>
      <c r="G228" s="95"/>
    </row>
    <row r="229" spans="2:7">
      <c r="B229" s="407" t="s">
        <v>289</v>
      </c>
      <c r="C229" s="221">
        <v>4.7647579979667488E-3</v>
      </c>
      <c r="G229" s="95"/>
    </row>
    <row r="230" spans="2:7">
      <c r="B230" s="407" t="s">
        <v>165</v>
      </c>
      <c r="C230" s="221">
        <v>7.1655616823279832E-3</v>
      </c>
      <c r="G230" s="95"/>
    </row>
    <row r="231" spans="2:7">
      <c r="B231" s="407" t="s">
        <v>145</v>
      </c>
      <c r="C231" s="221">
        <v>3.7298941983652106E-3</v>
      </c>
      <c r="G231" s="95"/>
    </row>
    <row r="232" spans="2:7">
      <c r="B232" s="407" t="s">
        <v>161</v>
      </c>
      <c r="C232" s="221">
        <v>2.0344065385076091E-3</v>
      </c>
      <c r="G232" s="95"/>
    </row>
    <row r="233" spans="2:7">
      <c r="B233" s="411">
        <f>+COUNTA(B21:B232)</f>
        <v>212</v>
      </c>
      <c r="C233" s="412"/>
      <c r="G233" s="95"/>
    </row>
    <row r="234" spans="2:7">
      <c r="C234" s="380">
        <f>SUM(C21:C232)</f>
        <v>1.0000000000000002</v>
      </c>
    </row>
  </sheetData>
  <mergeCells count="2">
    <mergeCell ref="B2:K2"/>
    <mergeCell ref="D6:E6"/>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8"/>
  <sheetViews>
    <sheetView showGridLines="0" zoomScale="90" zoomScaleNormal="90" workbookViewId="0">
      <selection activeCell="D12" sqref="D12"/>
    </sheetView>
  </sheetViews>
  <sheetFormatPr defaultColWidth="9.140625" defaultRowHeight="15"/>
  <cols>
    <col min="1" max="1" width="7.42578125" style="95" customWidth="1"/>
    <col min="2" max="2" width="20.140625" style="95" customWidth="1"/>
    <col min="3" max="7" width="16.7109375" style="95" customWidth="1"/>
    <col min="8" max="8" width="16.7109375" style="237" customWidth="1"/>
    <col min="9" max="9" width="19.28515625" style="95" customWidth="1"/>
    <col min="10" max="14" width="16.7109375" style="95" customWidth="1"/>
    <col min="15" max="16" width="22.7109375" style="95" customWidth="1"/>
    <col min="17" max="16384" width="9.140625" style="95"/>
  </cols>
  <sheetData>
    <row r="1" spans="1:14" ht="18.75">
      <c r="A1" s="116"/>
      <c r="H1" s="95"/>
    </row>
    <row r="2" spans="1:14" ht="17.25" customHeight="1">
      <c r="B2" s="358" t="s">
        <v>4602</v>
      </c>
      <c r="C2" s="358"/>
      <c r="D2" s="358"/>
      <c r="E2" s="358"/>
      <c r="F2" s="358"/>
      <c r="G2" s="358"/>
      <c r="H2" s="358"/>
      <c r="I2" s="358"/>
      <c r="J2" s="358"/>
      <c r="K2" s="358"/>
      <c r="L2" s="358"/>
      <c r="M2" s="358"/>
      <c r="N2" s="358"/>
    </row>
    <row r="3" spans="1:14" ht="18.75">
      <c r="A3" s="116"/>
      <c r="B3" s="95" t="s">
        <v>1133</v>
      </c>
      <c r="C3" s="181" t="s">
        <v>4569</v>
      </c>
      <c r="H3" s="95"/>
    </row>
    <row r="4" spans="1:14" ht="17.25">
      <c r="B4" s="95" t="s">
        <v>935</v>
      </c>
      <c r="C4" s="95" t="s">
        <v>4604</v>
      </c>
      <c r="H4" s="95"/>
    </row>
    <row r="5" spans="1:14">
      <c r="C5" s="95" t="s">
        <v>4603</v>
      </c>
      <c r="H5" s="95"/>
    </row>
    <row r="6" spans="1:14">
      <c r="H6" s="95"/>
    </row>
    <row r="7" spans="1:14" s="15" customFormat="1" ht="18" customHeight="1">
      <c r="C7" s="1556" t="s">
        <v>1135</v>
      </c>
      <c r="D7" s="1556"/>
      <c r="E7" s="1556"/>
      <c r="F7" s="1556"/>
      <c r="G7" s="1556"/>
      <c r="H7" s="1556"/>
      <c r="I7" s="1557" t="s">
        <v>1136</v>
      </c>
      <c r="J7" s="1558"/>
      <c r="K7" s="1558"/>
      <c r="L7" s="1558"/>
      <c r="M7" s="1558"/>
      <c r="N7" s="1559"/>
    </row>
    <row r="8" spans="1:14" s="15" customFormat="1" ht="18.75" customHeight="1">
      <c r="C8" s="1560" t="s">
        <v>1137</v>
      </c>
      <c r="D8" s="1561"/>
      <c r="E8" s="1562"/>
      <c r="F8" s="1563" t="s">
        <v>1138</v>
      </c>
      <c r="G8" s="1564"/>
      <c r="H8" s="1565"/>
      <c r="I8" s="1560" t="s">
        <v>1137</v>
      </c>
      <c r="J8" s="1561"/>
      <c r="K8" s="1562"/>
      <c r="L8" s="1563" t="s">
        <v>1138</v>
      </c>
      <c r="M8" s="1564"/>
      <c r="N8" s="1565"/>
    </row>
    <row r="9" spans="1:14" ht="21" customHeight="1">
      <c r="C9" s="405" t="s">
        <v>15</v>
      </c>
      <c r="D9" s="405" t="s">
        <v>611</v>
      </c>
      <c r="E9" s="405" t="s">
        <v>612</v>
      </c>
      <c r="F9" s="383" t="s">
        <v>15</v>
      </c>
      <c r="G9" s="383" t="s">
        <v>611</v>
      </c>
      <c r="H9" s="383" t="s">
        <v>612</v>
      </c>
      <c r="I9" s="405" t="s">
        <v>15</v>
      </c>
      <c r="J9" s="405" t="s">
        <v>611</v>
      </c>
      <c r="K9" s="405" t="s">
        <v>612</v>
      </c>
      <c r="L9" s="383" t="s">
        <v>15</v>
      </c>
      <c r="M9" s="383" t="s">
        <v>611</v>
      </c>
      <c r="N9" s="383" t="s">
        <v>612</v>
      </c>
    </row>
    <row r="10" spans="1:14" ht="17.25" customHeight="1">
      <c r="C10" s="854">
        <f>SUM(D10:E10)</f>
        <v>5651168519889882</v>
      </c>
      <c r="D10" s="76">
        <v>5300055431213144</v>
      </c>
      <c r="E10" s="76">
        <v>351113088676738</v>
      </c>
      <c r="F10" s="76">
        <f>SUM(G10:H10)</f>
        <v>245817843694887.75</v>
      </c>
      <c r="G10" s="355">
        <v>236969291599915.44</v>
      </c>
      <c r="H10" s="355">
        <v>8848552094972.2969</v>
      </c>
      <c r="I10" s="493">
        <f>SUM(J10:K10)</f>
        <v>7192205647405392</v>
      </c>
      <c r="J10" s="355">
        <v>6899196475929180</v>
      </c>
      <c r="K10" s="355">
        <v>293009171476212.31</v>
      </c>
      <c r="L10" s="76">
        <f>SUM(M10:N10)</f>
        <v>154568216177895.47</v>
      </c>
      <c r="M10" s="355">
        <v>149723038960370.22</v>
      </c>
      <c r="N10" s="355">
        <v>4845177217525.248</v>
      </c>
    </row>
    <row r="11" spans="1:14" ht="22.5" customHeight="1">
      <c r="C11" s="853" t="s">
        <v>1610</v>
      </c>
      <c r="D11" s="271"/>
      <c r="E11" s="271"/>
      <c r="F11" s="271"/>
      <c r="G11" s="271"/>
      <c r="H11" s="271"/>
      <c r="I11" s="1124"/>
      <c r="J11" s="271"/>
      <c r="K11" s="271"/>
      <c r="L11" s="271"/>
      <c r="M11" s="271"/>
      <c r="N11" s="271"/>
    </row>
    <row r="12" spans="1:14">
      <c r="C12" s="271"/>
      <c r="D12" s="271"/>
      <c r="E12" s="271"/>
      <c r="F12" s="271"/>
      <c r="G12" s="271"/>
      <c r="H12" s="271"/>
      <c r="I12" s="271"/>
      <c r="J12" s="271"/>
      <c r="K12" s="271"/>
      <c r="L12" s="271"/>
      <c r="M12" s="271"/>
      <c r="N12" s="271"/>
    </row>
    <row r="13" spans="1:14">
      <c r="B13" s="35" t="s">
        <v>584</v>
      </c>
      <c r="C13" s="327">
        <f>C10/F10</f>
        <v>22.989252671600948</v>
      </c>
      <c r="D13" s="327">
        <f>I10/L10</f>
        <v>46.53094811631744</v>
      </c>
      <c r="H13" s="95"/>
      <c r="K13" s="270"/>
      <c r="L13" s="270"/>
      <c r="M13" s="270"/>
      <c r="N13" s="270"/>
    </row>
    <row r="14" spans="1:14">
      <c r="B14" s="34" t="s">
        <v>590</v>
      </c>
      <c r="C14" s="178">
        <f>F10/C10</f>
        <v>4.3498586678083657E-2</v>
      </c>
      <c r="D14" s="178">
        <f>L10/I10</f>
        <v>2.1491072941394046E-2</v>
      </c>
      <c r="H14" s="95"/>
    </row>
    <row r="15" spans="1:14">
      <c r="G15"/>
      <c r="H15"/>
      <c r="I15"/>
    </row>
    <row r="16" spans="1:14">
      <c r="H16" s="95"/>
    </row>
    <row r="17" spans="1:11" ht="15.75">
      <c r="B17" s="107" t="s">
        <v>1163</v>
      </c>
      <c r="G17"/>
      <c r="H17"/>
      <c r="I17"/>
      <c r="J17"/>
    </row>
    <row r="18" spans="1:11">
      <c r="B18" s="95" t="s">
        <v>604</v>
      </c>
      <c r="G18"/>
      <c r="H18"/>
      <c r="I18"/>
      <c r="J18"/>
    </row>
    <row r="19" spans="1:11">
      <c r="B19" s="855" t="s">
        <v>2606</v>
      </c>
      <c r="G19"/>
      <c r="H19"/>
      <c r="I19"/>
      <c r="J19"/>
    </row>
    <row r="20" spans="1:11">
      <c r="B20" s="1122" t="s">
        <v>2607</v>
      </c>
      <c r="C20" s="450"/>
      <c r="D20" s="450"/>
      <c r="E20" s="450"/>
      <c r="F20" s="450"/>
      <c r="G20"/>
      <c r="H20"/>
      <c r="I20"/>
      <c r="J20"/>
      <c r="K20"/>
    </row>
    <row r="21" spans="1:11">
      <c r="B21" s="1122"/>
      <c r="C21" s="450"/>
      <c r="D21" s="450"/>
      <c r="E21" s="450"/>
      <c r="F21" s="450"/>
      <c r="H21" s="95"/>
    </row>
    <row r="22" spans="1:11" customFormat="1" ht="18.75" customHeight="1">
      <c r="A22" s="95"/>
      <c r="B22" s="95"/>
      <c r="C22" s="1554" t="s">
        <v>1139</v>
      </c>
      <c r="D22" s="1555"/>
      <c r="E22" s="1554" t="s">
        <v>1164</v>
      </c>
      <c r="F22" s="1555"/>
    </row>
    <row r="23" spans="1:11" customFormat="1" ht="49.5" customHeight="1">
      <c r="A23" s="95"/>
      <c r="B23" s="401" t="s">
        <v>18</v>
      </c>
      <c r="C23" s="449" t="s">
        <v>1165</v>
      </c>
      <c r="D23" s="449" t="s">
        <v>1166</v>
      </c>
      <c r="E23" s="449" t="s">
        <v>1165</v>
      </c>
      <c r="F23" s="508" t="s">
        <v>1166</v>
      </c>
      <c r="G23" s="508" t="s">
        <v>1533</v>
      </c>
      <c r="I23" s="1120"/>
    </row>
    <row r="24" spans="1:11" customFormat="1">
      <c r="A24" s="95"/>
      <c r="B24" s="402" t="s">
        <v>176</v>
      </c>
      <c r="C24" s="448">
        <v>4.7618766032357937E-3</v>
      </c>
      <c r="D24" s="448">
        <v>6.0553509932031718E-3</v>
      </c>
      <c r="E24" s="448">
        <v>6.3907825373363475E-3</v>
      </c>
      <c r="F24" s="448">
        <v>6.7028213345491283E-3</v>
      </c>
    </row>
    <row r="25" spans="1:11" customFormat="1">
      <c r="A25" s="95"/>
      <c r="B25" s="402" t="s">
        <v>98</v>
      </c>
      <c r="C25" s="448">
        <v>3.4839733671102654E-4</v>
      </c>
      <c r="D25" s="448">
        <v>7.2096557899124151E-5</v>
      </c>
      <c r="E25" s="448">
        <v>1.3409408697565172E-4</v>
      </c>
      <c r="F25" s="448">
        <v>-7.2279437919419305E-5</v>
      </c>
    </row>
    <row r="26" spans="1:11" customFormat="1">
      <c r="A26" s="95"/>
      <c r="B26" s="402" t="s">
        <v>96</v>
      </c>
      <c r="C26" s="448">
        <v>7.935245993534663E-3</v>
      </c>
      <c r="D26" s="448">
        <v>9.5713373302376507E-3</v>
      </c>
      <c r="E26" s="448">
        <v>3.3436586249171028E-2</v>
      </c>
      <c r="F26" s="448">
        <v>1.0345617701147935E-2</v>
      </c>
    </row>
    <row r="27" spans="1:11" customFormat="1">
      <c r="A27" s="95"/>
      <c r="B27" s="402" t="s">
        <v>242</v>
      </c>
      <c r="C27" s="856">
        <v>4.9509526126285215E-6</v>
      </c>
      <c r="D27" s="856">
        <v>-4.5347861791166455E-7</v>
      </c>
      <c r="E27" s="448">
        <v>1.0847605535476277E-6</v>
      </c>
      <c r="F27" s="448">
        <v>-7.140963636662504E-7</v>
      </c>
      <c r="G27" t="s">
        <v>103</v>
      </c>
    </row>
    <row r="28" spans="1:11" customFormat="1">
      <c r="A28" s="95"/>
      <c r="B28" s="403" t="s">
        <v>50</v>
      </c>
      <c r="C28" s="448">
        <v>1.2303189168321006E-5</v>
      </c>
      <c r="D28" s="448">
        <v>-1.2044309203050088E-5</v>
      </c>
      <c r="E28" s="448">
        <v>3.3872435665875184E-6</v>
      </c>
      <c r="F28" s="448">
        <v>-6.643664381856567E-6</v>
      </c>
    </row>
    <row r="29" spans="1:11" customFormat="1">
      <c r="A29" s="95"/>
      <c r="B29" s="403" t="s">
        <v>155</v>
      </c>
      <c r="C29" s="448">
        <v>1.4979369569116606E-2</v>
      </c>
      <c r="D29" s="448">
        <v>6.0503022066615165E-3</v>
      </c>
      <c r="E29" s="448">
        <v>6.2659741388556706E-3</v>
      </c>
      <c r="F29" s="448">
        <v>7.0924497310623684E-3</v>
      </c>
    </row>
    <row r="30" spans="1:11" customFormat="1">
      <c r="A30" s="95"/>
      <c r="B30" s="403" t="s">
        <v>243</v>
      </c>
      <c r="C30" s="448">
        <v>4.1633321132130614E-7</v>
      </c>
      <c r="D30" s="448">
        <v>0</v>
      </c>
      <c r="E30" s="448">
        <v>1.0720115840957361E-7</v>
      </c>
      <c r="F30" s="448">
        <v>0</v>
      </c>
    </row>
    <row r="31" spans="1:11" customFormat="1">
      <c r="A31" s="95"/>
      <c r="B31" s="403" t="s">
        <v>73</v>
      </c>
      <c r="C31" s="448">
        <v>1.562218427130418E-6</v>
      </c>
      <c r="D31" s="448">
        <v>4.6785690395315312E-5</v>
      </c>
      <c r="E31" s="448">
        <v>7.1694527847918909E-7</v>
      </c>
      <c r="F31" s="448">
        <v>7.6947394050927773E-5</v>
      </c>
    </row>
    <row r="32" spans="1:11" customFormat="1">
      <c r="A32" s="95"/>
      <c r="B32" s="402" t="s">
        <v>56</v>
      </c>
      <c r="C32" s="448">
        <v>2.829706592134891E-2</v>
      </c>
      <c r="D32" s="448">
        <v>1.9568281789911907E-2</v>
      </c>
      <c r="E32" s="448">
        <v>2.0657497316134588E-2</v>
      </c>
      <c r="F32" s="448">
        <v>2.1341097512312113E-2</v>
      </c>
    </row>
    <row r="33" spans="1:7" customFormat="1">
      <c r="A33" s="95"/>
      <c r="B33" s="402" t="s">
        <v>99</v>
      </c>
      <c r="C33" s="448">
        <v>6.4012559497899233E-5</v>
      </c>
      <c r="D33" s="448">
        <v>5.8608463549407767E-5</v>
      </c>
      <c r="E33" s="448">
        <v>1.5991837039225034E-4</v>
      </c>
      <c r="F33" s="448">
        <v>-3.3514993756722797E-5</v>
      </c>
    </row>
    <row r="34" spans="1:7" customFormat="1">
      <c r="A34" s="95"/>
      <c r="B34" s="402" t="s">
        <v>245</v>
      </c>
      <c r="C34" s="1123">
        <v>-1.9851073248980984E-8</v>
      </c>
      <c r="D34" s="1121">
        <v>1.2854034787122585E-6</v>
      </c>
      <c r="E34" s="448">
        <v>4.7907566942783649E-7</v>
      </c>
      <c r="F34" s="448">
        <v>6.5611489409493137E-6</v>
      </c>
    </row>
    <row r="35" spans="1:7" customFormat="1">
      <c r="A35" s="95"/>
      <c r="B35" s="402" t="s">
        <v>20</v>
      </c>
      <c r="C35" s="448">
        <v>3.3737973595248855E-2</v>
      </c>
      <c r="D35" s="448">
        <v>-1.40406114972122E-2</v>
      </c>
      <c r="E35" s="448">
        <v>6.460493554314102E-2</v>
      </c>
      <c r="F35" s="448">
        <v>-3.1253719658904541E-2</v>
      </c>
    </row>
    <row r="36" spans="1:7" customFormat="1">
      <c r="A36" s="95"/>
      <c r="B36" s="402" t="s">
        <v>39</v>
      </c>
      <c r="C36" s="448">
        <v>1.4616471076905118E-3</v>
      </c>
      <c r="D36" s="448">
        <v>8.3900960147265352E-4</v>
      </c>
      <c r="E36" s="448">
        <v>4.5258475240917974E-4</v>
      </c>
      <c r="F36" s="448">
        <v>4.7992496317995003E-4</v>
      </c>
    </row>
    <row r="37" spans="1:7" customFormat="1">
      <c r="A37" s="95"/>
      <c r="B37" s="402" t="s">
        <v>91</v>
      </c>
      <c r="C37" s="448">
        <v>6.4378930014245004E-4</v>
      </c>
      <c r="D37" s="448">
        <v>1.5489034082393897E-3</v>
      </c>
      <c r="E37" s="448">
        <v>5.179838158062102E-4</v>
      </c>
      <c r="F37" s="448">
        <v>2.4142414717225847E-3</v>
      </c>
    </row>
    <row r="38" spans="1:7" customFormat="1">
      <c r="A38" s="95"/>
      <c r="B38" s="402" t="s">
        <v>613</v>
      </c>
      <c r="C38" s="448">
        <v>4.2640413808004496E-5</v>
      </c>
      <c r="D38" s="448">
        <v>2.9403381390630663E-6</v>
      </c>
      <c r="E38" s="448">
        <v>1.3594208444742956E-5</v>
      </c>
      <c r="F38" s="448">
        <v>2.1574660462063774E-6</v>
      </c>
    </row>
    <row r="39" spans="1:7" customFormat="1">
      <c r="A39" s="95"/>
      <c r="B39" s="402" t="s">
        <v>61</v>
      </c>
      <c r="C39" s="448">
        <v>3.7881685056679549E-7</v>
      </c>
      <c r="D39" s="448">
        <v>-2.2746919732107967E-9</v>
      </c>
      <c r="E39" s="448">
        <v>2.4342104335075082E-6</v>
      </c>
      <c r="F39" s="448">
        <v>-1.1399615125516943E-7</v>
      </c>
    </row>
    <row r="40" spans="1:7" customFormat="1">
      <c r="A40" s="95"/>
      <c r="B40" s="402" t="s">
        <v>148</v>
      </c>
      <c r="C40" s="448">
        <v>2.0888131314694678E-3</v>
      </c>
      <c r="D40" s="448">
        <v>6.8783498479952482E-4</v>
      </c>
      <c r="E40" s="448">
        <v>7.5497277493078254E-4</v>
      </c>
      <c r="F40" s="448">
        <v>2.7085396582887862E-4</v>
      </c>
    </row>
    <row r="41" spans="1:7" customFormat="1">
      <c r="A41" s="95"/>
      <c r="B41" s="402" t="s">
        <v>72</v>
      </c>
      <c r="C41" s="448">
        <v>3.8751192107033071E-6</v>
      </c>
      <c r="D41" s="448">
        <v>-2.9970278847213974E-6</v>
      </c>
      <c r="E41" s="448">
        <v>2.3407679897132554E-6</v>
      </c>
      <c r="F41" s="448">
        <v>-4.9281742468417124E-6</v>
      </c>
    </row>
    <row r="42" spans="1:7" customFormat="1">
      <c r="A42" s="95"/>
      <c r="B42" s="402" t="s">
        <v>66</v>
      </c>
      <c r="C42" s="448">
        <v>1.8754983075321226E-3</v>
      </c>
      <c r="D42" s="448">
        <v>6.6616886572845154E-5</v>
      </c>
      <c r="E42" s="448">
        <v>8.8257328840600263E-4</v>
      </c>
      <c r="F42" s="448">
        <v>-4.9627605570336455E-5</v>
      </c>
    </row>
    <row r="43" spans="1:7" customFormat="1">
      <c r="A43" s="95"/>
      <c r="B43" s="402" t="s">
        <v>37</v>
      </c>
      <c r="C43" s="448">
        <v>5.4023120136420185E-4</v>
      </c>
      <c r="D43" s="448">
        <v>4.6226866888612371E-3</v>
      </c>
      <c r="E43" s="448">
        <v>2.1086037119607482E-4</v>
      </c>
      <c r="F43" s="448">
        <v>2.9833771925074125E-3</v>
      </c>
    </row>
    <row r="44" spans="1:7" customFormat="1">
      <c r="A44" s="95"/>
      <c r="B44" s="402" t="s">
        <v>112</v>
      </c>
      <c r="C44" s="448">
        <v>1.7184221266429165E-4</v>
      </c>
      <c r="D44" s="448">
        <v>9.06999847221125E-6</v>
      </c>
      <c r="E44" s="448">
        <v>3.315601006953019E-5</v>
      </c>
      <c r="F44" s="448">
        <v>-3.0330043689742053E-5</v>
      </c>
    </row>
    <row r="45" spans="1:7" customFormat="1">
      <c r="A45" s="95"/>
      <c r="B45" s="402" t="s">
        <v>171</v>
      </c>
      <c r="C45" s="448">
        <v>1.4255407281974397E-3</v>
      </c>
      <c r="D45" s="448">
        <v>2.791082785451164E-3</v>
      </c>
      <c r="E45" s="448">
        <v>4.6449758301042777E-4</v>
      </c>
      <c r="F45" s="448">
        <v>3.2429668387887541E-3</v>
      </c>
    </row>
    <row r="46" spans="1:7" customFormat="1">
      <c r="A46" s="95"/>
      <c r="B46" s="402" t="s">
        <v>970</v>
      </c>
      <c r="C46" s="856">
        <v>1.7956073297729246E-7</v>
      </c>
      <c r="D46" s="856">
        <v>-6.9044785547140639E-7</v>
      </c>
      <c r="E46" s="448">
        <v>6.9548558645394393E-8</v>
      </c>
      <c r="F46" s="448">
        <v>-3.8479355665339304E-7</v>
      </c>
      <c r="G46" t="s">
        <v>614</v>
      </c>
    </row>
    <row r="47" spans="1:7" customFormat="1">
      <c r="A47" s="95"/>
      <c r="B47" s="402" t="s">
        <v>140</v>
      </c>
      <c r="C47" s="448">
        <v>1.0784349171556642E-4</v>
      </c>
      <c r="D47" s="448">
        <v>-2.7969385830993226E-4</v>
      </c>
      <c r="E47" s="448">
        <v>1.433519722142587E-4</v>
      </c>
      <c r="F47" s="448">
        <v>-6.7995487252525588E-5</v>
      </c>
    </row>
    <row r="48" spans="1:7" customFormat="1">
      <c r="A48" s="95"/>
      <c r="B48" s="402" t="s">
        <v>246</v>
      </c>
      <c r="C48" s="448">
        <v>1.2500906817674438E-2</v>
      </c>
      <c r="D48" s="448">
        <v>9.4891855706300612E-3</v>
      </c>
      <c r="E48" s="448">
        <v>5.5724619051386913E-3</v>
      </c>
      <c r="F48" s="448">
        <v>6.8326270079963544E-3</v>
      </c>
    </row>
    <row r="49" spans="1:7" customFormat="1">
      <c r="A49" s="95"/>
      <c r="B49" s="402" t="s">
        <v>100</v>
      </c>
      <c r="C49" s="448">
        <v>7.1524093583387666E-4</v>
      </c>
      <c r="D49" s="448">
        <v>9.1801494024511455E-5</v>
      </c>
      <c r="E49" s="448">
        <v>2.3600389550513918E-4</v>
      </c>
      <c r="F49" s="448">
        <v>5.0340038968489672E-5</v>
      </c>
    </row>
    <row r="50" spans="1:7" customFormat="1">
      <c r="A50" s="95"/>
      <c r="B50" s="402" t="s">
        <v>117</v>
      </c>
      <c r="C50" s="448">
        <v>1.3619125505427434E-3</v>
      </c>
      <c r="D50" s="448">
        <v>6.1900226223817508E-4</v>
      </c>
      <c r="E50" s="448">
        <v>2.5385201381454424E-3</v>
      </c>
      <c r="F50" s="448">
        <v>7.6304852186529057E-4</v>
      </c>
    </row>
    <row r="51" spans="1:7" customFormat="1">
      <c r="A51" s="95"/>
      <c r="B51" s="402" t="s">
        <v>89</v>
      </c>
      <c r="C51" s="448">
        <v>0.12241923682630866</v>
      </c>
      <c r="D51" s="448">
        <v>2.2964176841151113E-2</v>
      </c>
      <c r="E51" s="448">
        <v>3.2893610394178485E-2</v>
      </c>
      <c r="F51" s="448">
        <v>1.6116294063971269E-2</v>
      </c>
    </row>
    <row r="52" spans="1:7" customFormat="1">
      <c r="A52" s="95"/>
      <c r="B52" s="402" t="s">
        <v>614</v>
      </c>
      <c r="C52" s="448">
        <v>1.2191298073119799E-6</v>
      </c>
      <c r="D52" s="448">
        <v>-8.7104930658768541E-8</v>
      </c>
      <c r="E52" s="448">
        <v>6.2841219111214394E-7</v>
      </c>
      <c r="F52" s="448">
        <v>-3.2930280701285723E-8</v>
      </c>
    </row>
    <row r="53" spans="1:7" customFormat="1">
      <c r="A53" s="95"/>
      <c r="B53" s="402" t="s">
        <v>47</v>
      </c>
      <c r="C53" s="448">
        <v>5.5421013787472252E-5</v>
      </c>
      <c r="D53" s="448">
        <v>3.5913226855622991E-5</v>
      </c>
      <c r="E53" s="448">
        <v>7.8281757907028818E-6</v>
      </c>
      <c r="F53" s="448">
        <v>9.617829295978864E-6</v>
      </c>
    </row>
    <row r="54" spans="1:7" customFormat="1">
      <c r="A54" s="95"/>
      <c r="B54" s="402" t="s">
        <v>74</v>
      </c>
      <c r="C54" s="448">
        <v>1.0592557209736645E-3</v>
      </c>
      <c r="D54" s="448">
        <v>-3.4806714053833778E-4</v>
      </c>
      <c r="E54" s="448">
        <v>4.8902303348320286E-4</v>
      </c>
      <c r="F54" s="448">
        <v>-4.7299264602499531E-4</v>
      </c>
    </row>
    <row r="55" spans="1:7" customFormat="1">
      <c r="A55" s="95"/>
      <c r="B55" s="402" t="s">
        <v>186</v>
      </c>
      <c r="C55" s="448">
        <v>1.7731763038572319E-3</v>
      </c>
      <c r="D55" s="448">
        <v>4.3237013343388605E-3</v>
      </c>
      <c r="E55" s="448">
        <v>1.2414733607706446E-3</v>
      </c>
      <c r="F55" s="448">
        <v>8.5534888454975155E-3</v>
      </c>
    </row>
    <row r="56" spans="1:7" customFormat="1">
      <c r="A56" s="95"/>
      <c r="B56" s="402" t="s">
        <v>187</v>
      </c>
      <c r="C56" s="448">
        <v>1.3588689966798062E-4</v>
      </c>
      <c r="D56" s="448">
        <v>2.6231602908657254E-3</v>
      </c>
      <c r="E56" s="448">
        <v>1.5892516701653984E-4</v>
      </c>
      <c r="F56" s="448">
        <v>5.5386461344189633E-3</v>
      </c>
    </row>
    <row r="57" spans="1:7" customFormat="1">
      <c r="A57" s="95"/>
      <c r="B57" s="402" t="s">
        <v>149</v>
      </c>
      <c r="C57" s="448">
        <v>2.0965712665712362E-3</v>
      </c>
      <c r="D57" s="448">
        <v>2.0734412063799458E-3</v>
      </c>
      <c r="E57" s="448">
        <v>6.0406798294540521E-4</v>
      </c>
      <c r="F57" s="448">
        <v>1.2190466637564082E-3</v>
      </c>
    </row>
    <row r="58" spans="1:7" customFormat="1">
      <c r="A58" s="95"/>
      <c r="B58" s="402" t="s">
        <v>159</v>
      </c>
      <c r="C58" s="448">
        <v>4.4390024772465314E-3</v>
      </c>
      <c r="D58" s="448">
        <v>1.1206613827270458E-2</v>
      </c>
      <c r="E58" s="448">
        <v>1.1853935891962496E-3</v>
      </c>
      <c r="F58" s="448">
        <v>9.0018730940790662E-3</v>
      </c>
    </row>
    <row r="59" spans="1:7" customFormat="1">
      <c r="A59" s="95"/>
      <c r="B59" s="402" t="s">
        <v>27</v>
      </c>
      <c r="C59" s="448">
        <v>4.3902260370964265E-2</v>
      </c>
      <c r="D59" s="448">
        <v>-6.4157550226039909E-4</v>
      </c>
      <c r="E59" s="448">
        <v>6.3317547517163772E-2</v>
      </c>
      <c r="F59" s="448">
        <v>-2.7979975332841352E-3</v>
      </c>
    </row>
    <row r="60" spans="1:7" customFormat="1">
      <c r="A60" s="95"/>
      <c r="B60" s="402" t="s">
        <v>646</v>
      </c>
      <c r="C60" s="856">
        <v>1.8956861558264509E-5</v>
      </c>
      <c r="D60" s="856">
        <v>1.1955546855910893E-5</v>
      </c>
      <c r="E60" s="448">
        <v>1.197151122357546E-5</v>
      </c>
      <c r="F60" s="448">
        <v>1.1885354275888262E-5</v>
      </c>
      <c r="G60" t="s">
        <v>1021</v>
      </c>
    </row>
    <row r="61" spans="1:7" customFormat="1">
      <c r="A61" s="95"/>
      <c r="B61" s="402" t="s">
        <v>615</v>
      </c>
      <c r="C61" s="448">
        <v>8.6911421764961125E-7</v>
      </c>
      <c r="D61" s="448">
        <v>0</v>
      </c>
      <c r="E61" s="448">
        <v>4.406222665411136E-7</v>
      </c>
      <c r="F61" s="448">
        <v>0</v>
      </c>
    </row>
    <row r="62" spans="1:7" customFormat="1">
      <c r="A62" s="95"/>
      <c r="B62" s="402" t="s">
        <v>190</v>
      </c>
      <c r="C62" s="448">
        <v>3.8217923715232454E-3</v>
      </c>
      <c r="D62" s="448">
        <v>2.6216720867852585E-4</v>
      </c>
      <c r="E62" s="448">
        <v>9.8918564595939151E-4</v>
      </c>
      <c r="F62" s="448">
        <v>9.4948054689898091E-5</v>
      </c>
    </row>
    <row r="63" spans="1:7" customFormat="1">
      <c r="A63" s="95"/>
      <c r="B63" s="402" t="s">
        <v>188</v>
      </c>
      <c r="C63" s="448">
        <v>9.2735429499114664E-3</v>
      </c>
      <c r="D63" s="448">
        <v>1.2132853072190409E-3</v>
      </c>
      <c r="E63" s="448">
        <v>1.3492510569589578E-2</v>
      </c>
      <c r="F63" s="448">
        <v>2.1892843868135644E-3</v>
      </c>
    </row>
    <row r="64" spans="1:7" customFormat="1">
      <c r="A64" s="95"/>
      <c r="B64" s="402" t="s">
        <v>58</v>
      </c>
      <c r="C64" s="448">
        <v>1.0429581929983535E-2</v>
      </c>
      <c r="D64" s="448">
        <v>1.1415003045107889E-3</v>
      </c>
      <c r="E64" s="448">
        <v>5.8510304245968569E-3</v>
      </c>
      <c r="F64" s="448">
        <v>7.3735727768637293E-4</v>
      </c>
    </row>
    <row r="65" spans="1:7" customFormat="1">
      <c r="A65" s="95"/>
      <c r="B65" s="402" t="s">
        <v>102</v>
      </c>
      <c r="C65" s="448">
        <v>0.11179436970718615</v>
      </c>
      <c r="D65" s="448">
        <v>3.2253219912388907E-2</v>
      </c>
      <c r="E65" s="448">
        <v>6.3917924972722237E-2</v>
      </c>
      <c r="F65" s="448">
        <v>1.9675722614519241E-2</v>
      </c>
    </row>
    <row r="66" spans="1:7" customFormat="1">
      <c r="A66" s="95"/>
      <c r="B66" s="402" t="s">
        <v>109</v>
      </c>
      <c r="C66" s="448">
        <v>1.7211257250283187E-2</v>
      </c>
      <c r="D66" s="448">
        <v>1.102152083009386E-2</v>
      </c>
      <c r="E66" s="448">
        <v>4.4639182747149885E-3</v>
      </c>
      <c r="F66" s="448">
        <v>7.5101366215094044E-3</v>
      </c>
    </row>
    <row r="67" spans="1:7" customFormat="1">
      <c r="A67" s="95"/>
      <c r="B67" s="402" t="s">
        <v>164</v>
      </c>
      <c r="C67" s="448">
        <v>5.1573340269850513E-5</v>
      </c>
      <c r="D67" s="448">
        <v>3.6505165296313336E-6</v>
      </c>
      <c r="E67" s="448">
        <v>1.0791399946339063E-5</v>
      </c>
      <c r="F67" s="448">
        <v>1.4535121472478163E-6</v>
      </c>
    </row>
    <row r="68" spans="1:7" customFormat="1">
      <c r="A68" s="95"/>
      <c r="B68" s="402" t="s">
        <v>143</v>
      </c>
      <c r="C68" s="448">
        <v>5.9799767802161024E-3</v>
      </c>
      <c r="D68" s="448">
        <v>1.3821187597934585E-4</v>
      </c>
      <c r="E68" s="448">
        <v>1.3786304602852767E-3</v>
      </c>
      <c r="F68" s="448">
        <v>1.2596698617276726E-4</v>
      </c>
    </row>
    <row r="69" spans="1:7" customFormat="1">
      <c r="A69" s="95"/>
      <c r="B69" s="402" t="s">
        <v>616</v>
      </c>
      <c r="C69" s="448">
        <v>3.0501761646056173E-2</v>
      </c>
      <c r="D69" s="448">
        <v>8.7838970302920247E-3</v>
      </c>
      <c r="E69" s="448">
        <v>6.2063222701628533E-3</v>
      </c>
      <c r="F69" s="448">
        <v>8.7926714042242133E-3</v>
      </c>
    </row>
    <row r="70" spans="1:7" customFormat="1">
      <c r="A70" s="95"/>
      <c r="B70" s="402" t="s">
        <v>971</v>
      </c>
      <c r="C70" s="856">
        <v>2.8678205932288793E-6</v>
      </c>
      <c r="D70" s="856">
        <v>-1.0601164415871531E-5</v>
      </c>
      <c r="E70" s="448">
        <v>6.154919771301593E-7</v>
      </c>
      <c r="F70" s="448">
        <v>-6.5030111074423426E-6</v>
      </c>
      <c r="G70" s="95" t="s">
        <v>103</v>
      </c>
    </row>
    <row r="71" spans="1:7" customFormat="1">
      <c r="A71" s="95"/>
      <c r="B71" s="402" t="s">
        <v>83</v>
      </c>
      <c r="C71" s="448">
        <v>8.2257269515363641E-4</v>
      </c>
      <c r="D71" s="448">
        <v>1.0297478665166856E-3</v>
      </c>
      <c r="E71" s="448">
        <v>1.917254572504658E-4</v>
      </c>
      <c r="F71" s="448">
        <v>1.1779643059893479E-3</v>
      </c>
    </row>
    <row r="72" spans="1:7" customFormat="1">
      <c r="A72" s="95"/>
      <c r="B72" s="402" t="s">
        <v>617</v>
      </c>
      <c r="C72" s="448">
        <v>5.4395381251647907E-3</v>
      </c>
      <c r="D72" s="448">
        <v>5.0258217116946077E-4</v>
      </c>
      <c r="E72" s="448">
        <v>1.9257822510493567E-3</v>
      </c>
      <c r="F72" s="448">
        <v>8.6759183415920354E-4</v>
      </c>
    </row>
    <row r="73" spans="1:7" customFormat="1">
      <c r="A73" s="95"/>
      <c r="B73" s="402" t="s">
        <v>63</v>
      </c>
      <c r="C73" s="448">
        <v>4.7533091188244259E-4</v>
      </c>
      <c r="D73" s="448">
        <v>6.596138189270531E-4</v>
      </c>
      <c r="E73" s="448">
        <v>1.5442866741391815E-4</v>
      </c>
      <c r="F73" s="448">
        <v>4.5083805603851374E-4</v>
      </c>
    </row>
    <row r="74" spans="1:7" customFormat="1">
      <c r="A74" s="95"/>
      <c r="B74" s="402" t="s">
        <v>81</v>
      </c>
      <c r="C74" s="448">
        <v>1.2488751622652709E-3</v>
      </c>
      <c r="D74" s="448">
        <v>-1.7085951913791943E-4</v>
      </c>
      <c r="E74" s="448">
        <v>5.8226036540777958E-4</v>
      </c>
      <c r="F74" s="448">
        <v>-3.4277302229171659E-4</v>
      </c>
    </row>
    <row r="75" spans="1:7" customFormat="1">
      <c r="A75" s="95"/>
      <c r="B75" s="402" t="s">
        <v>48</v>
      </c>
      <c r="C75" s="448">
        <v>5.4122399151838441E-5</v>
      </c>
      <c r="D75" s="448">
        <v>6.2000533794984787E-4</v>
      </c>
      <c r="E75" s="448">
        <v>1.9663266785923483E-5</v>
      </c>
      <c r="F75" s="448">
        <v>5.732577993542219E-4</v>
      </c>
    </row>
    <row r="76" spans="1:7" customFormat="1">
      <c r="A76" s="95"/>
      <c r="B76" s="402" t="s">
        <v>44</v>
      </c>
      <c r="C76" s="448">
        <v>1.234658289595042E-3</v>
      </c>
      <c r="D76" s="448">
        <v>1.0857065188004434E-3</v>
      </c>
      <c r="E76" s="448">
        <v>5.0125184506224769E-4</v>
      </c>
      <c r="F76" s="448">
        <v>7.5241275441343726E-4</v>
      </c>
    </row>
    <row r="77" spans="1:7" customFormat="1">
      <c r="A77" s="95"/>
      <c r="B77" s="402" t="s">
        <v>22</v>
      </c>
      <c r="C77" s="448">
        <v>4.2327906299097933E-4</v>
      </c>
      <c r="D77" s="448">
        <v>5.8983122270516006E-4</v>
      </c>
      <c r="E77" s="448">
        <v>2.4925941306422046E-4</v>
      </c>
      <c r="F77" s="448">
        <v>6.7197405512342263E-4</v>
      </c>
    </row>
    <row r="78" spans="1:7" customFormat="1">
      <c r="A78" s="95"/>
      <c r="B78" s="402" t="s">
        <v>173</v>
      </c>
      <c r="C78" s="1123">
        <v>-2.6834204605623521E-6</v>
      </c>
      <c r="D78" s="1121">
        <v>8.5627862477199242E-7</v>
      </c>
      <c r="E78" s="448">
        <v>3.493625952154173E-4</v>
      </c>
      <c r="F78" s="448">
        <v>1.0902590863710495E-6</v>
      </c>
    </row>
    <row r="79" spans="1:7" customFormat="1">
      <c r="A79" s="95"/>
      <c r="B79" s="402" t="s">
        <v>106</v>
      </c>
      <c r="C79" s="448">
        <v>1.9011553257518915E-5</v>
      </c>
      <c r="D79" s="448">
        <v>2.1234321900290312E-5</v>
      </c>
      <c r="E79" s="448">
        <v>3.4596532856807184E-6</v>
      </c>
      <c r="F79" s="448">
        <v>8.2841719622284913E-6</v>
      </c>
    </row>
    <row r="80" spans="1:7" customFormat="1">
      <c r="A80" s="95"/>
      <c r="B80" s="402" t="s">
        <v>113</v>
      </c>
      <c r="C80" s="448">
        <v>6.3222979957021168E-4</v>
      </c>
      <c r="D80" s="448">
        <v>2.8699470956998068E-4</v>
      </c>
      <c r="E80" s="448">
        <v>2.345000713774836E-4</v>
      </c>
      <c r="F80" s="448">
        <v>8.3701506965035358E-5</v>
      </c>
    </row>
    <row r="81" spans="1:7" customFormat="1">
      <c r="A81" s="95"/>
      <c r="B81" s="402" t="s">
        <v>101</v>
      </c>
      <c r="C81" s="448">
        <v>2.5302190863620917E-3</v>
      </c>
      <c r="D81" s="448">
        <v>3.4924599134710486E-3</v>
      </c>
      <c r="E81" s="448">
        <v>9.0887860578637561E-4</v>
      </c>
      <c r="F81" s="448">
        <v>1.9047403504045275E-3</v>
      </c>
    </row>
    <row r="82" spans="1:7" customFormat="1">
      <c r="A82" s="95"/>
      <c r="B82" s="402" t="s">
        <v>118</v>
      </c>
      <c r="C82" s="448">
        <v>2.7954271439041144E-4</v>
      </c>
      <c r="D82" s="448">
        <v>3.0826002556730253E-3</v>
      </c>
      <c r="E82" s="448">
        <v>1.2910522062752556E-2</v>
      </c>
      <c r="F82" s="448">
        <v>4.0517394172058831E-3</v>
      </c>
    </row>
    <row r="83" spans="1:7" customFormat="1">
      <c r="A83" s="95"/>
      <c r="B83" s="402" t="s">
        <v>125</v>
      </c>
      <c r="C83" s="448">
        <v>5.1412735519586205E-4</v>
      </c>
      <c r="D83" s="448">
        <v>7.4054643505546937E-5</v>
      </c>
      <c r="E83" s="448">
        <v>1.311543741903686E-4</v>
      </c>
      <c r="F83" s="448">
        <v>3.4411893281524989E-5</v>
      </c>
    </row>
    <row r="84" spans="1:7" customFormat="1">
      <c r="A84" s="95"/>
      <c r="B84" s="402" t="s">
        <v>144</v>
      </c>
      <c r="C84" s="448">
        <v>3.0659339350233572E-4</v>
      </c>
      <c r="D84" s="448">
        <v>-1.6424871691009694E-4</v>
      </c>
      <c r="E84" s="448">
        <v>5.0185894332741993E-5</v>
      </c>
      <c r="F84" s="448">
        <v>-1.1584230928954464E-4</v>
      </c>
    </row>
    <row r="85" spans="1:7" customFormat="1">
      <c r="A85" s="95"/>
      <c r="B85" s="402" t="s">
        <v>189</v>
      </c>
      <c r="C85" s="448">
        <v>1.5166882722489575E-4</v>
      </c>
      <c r="D85" s="448">
        <v>5.4411245255512118E-5</v>
      </c>
      <c r="E85" s="448">
        <v>1.1686775420211742E-3</v>
      </c>
      <c r="F85" s="448">
        <v>1.2052053708832E-4</v>
      </c>
    </row>
    <row r="86" spans="1:7" customFormat="1">
      <c r="A86" s="95"/>
      <c r="B86" s="402" t="s">
        <v>46</v>
      </c>
      <c r="C86" s="448">
        <v>3.0033973193749325E-4</v>
      </c>
      <c r="D86" s="448">
        <v>1.9383765064650554E-4</v>
      </c>
      <c r="E86" s="448">
        <v>1.1188830454881954E-4</v>
      </c>
      <c r="F86" s="448">
        <v>2.3306232799309953E-4</v>
      </c>
    </row>
    <row r="87" spans="1:7" customFormat="1">
      <c r="A87" s="95"/>
      <c r="B87" s="402" t="s">
        <v>179</v>
      </c>
      <c r="C87" s="448">
        <v>3.5417251526331374E-3</v>
      </c>
      <c r="D87" s="448">
        <v>1.8278199356355787E-2</v>
      </c>
      <c r="E87" s="448">
        <v>5.40080642524192E-3</v>
      </c>
      <c r="F87" s="448">
        <v>3.177616626416719E-2</v>
      </c>
    </row>
    <row r="88" spans="1:7" customFormat="1">
      <c r="A88" s="95"/>
      <c r="B88" s="402" t="s">
        <v>618</v>
      </c>
      <c r="C88" s="448">
        <v>1.348860972457101E-4</v>
      </c>
      <c r="D88" s="448">
        <v>3.4268125894390925E-5</v>
      </c>
      <c r="E88" s="448">
        <v>8.8328175047621294E-5</v>
      </c>
      <c r="F88" s="448">
        <v>3.1334957846014542E-5</v>
      </c>
    </row>
    <row r="89" spans="1:7" customFormat="1">
      <c r="A89" s="95"/>
      <c r="B89" s="402" t="s">
        <v>619</v>
      </c>
      <c r="C89" s="448">
        <v>7.9495003474826787E-7</v>
      </c>
      <c r="D89" s="448">
        <v>1.0331702099677391E-4</v>
      </c>
      <c r="E89" s="448">
        <v>4.8404463627595653E-7</v>
      </c>
      <c r="F89" s="448">
        <v>6.7503497521176174E-5</v>
      </c>
    </row>
    <row r="90" spans="1:7" customFormat="1">
      <c r="A90" s="95"/>
      <c r="B90" s="402" t="s">
        <v>103</v>
      </c>
      <c r="C90" s="448">
        <v>3.0202836614012395E-4</v>
      </c>
      <c r="D90" s="448">
        <v>-2.2800656602982036E-5</v>
      </c>
      <c r="E90" s="448">
        <v>5.718978159750724E-5</v>
      </c>
      <c r="F90" s="448">
        <v>-1.7367830368705462E-5</v>
      </c>
    </row>
    <row r="91" spans="1:7" customFormat="1">
      <c r="A91" s="95"/>
      <c r="B91" s="402" t="s">
        <v>40</v>
      </c>
      <c r="C91" s="448">
        <v>1.3696345493249002E-4</v>
      </c>
      <c r="D91" s="448">
        <v>5.1255465662087218E-4</v>
      </c>
      <c r="E91" s="448">
        <v>6.1106014249429205E-4</v>
      </c>
      <c r="F91" s="448">
        <v>7.5071296070535734E-4</v>
      </c>
    </row>
    <row r="92" spans="1:7" customFormat="1">
      <c r="A92" s="95"/>
      <c r="B92" s="402" t="s">
        <v>38</v>
      </c>
      <c r="C92" s="448">
        <v>7.5806232429587493E-3</v>
      </c>
      <c r="D92" s="448">
        <v>7.6759994080888745E-3</v>
      </c>
      <c r="E92" s="448">
        <v>2.9487804345086025E-3</v>
      </c>
      <c r="F92" s="448">
        <v>4.8038573774206129E-3</v>
      </c>
    </row>
    <row r="93" spans="1:7" customFormat="1">
      <c r="A93" s="95"/>
      <c r="B93" s="402" t="s">
        <v>255</v>
      </c>
      <c r="C93" s="448">
        <v>8.3016906567615967E-4</v>
      </c>
      <c r="D93" s="448">
        <v>-7.2850342887928888E-5</v>
      </c>
      <c r="E93" s="448">
        <v>1.3691029011276588E-4</v>
      </c>
      <c r="F93" s="448">
        <v>-1.7735227415637288E-5</v>
      </c>
    </row>
    <row r="94" spans="1:7" customFormat="1">
      <c r="A94" s="95"/>
      <c r="B94" s="402" t="s">
        <v>972</v>
      </c>
      <c r="C94" s="856">
        <v>4.5442605428734222E-5</v>
      </c>
      <c r="D94" s="856">
        <v>-1.8260573778173111E-5</v>
      </c>
      <c r="E94" s="448">
        <v>1.1798283835045216E-5</v>
      </c>
      <c r="F94" s="448">
        <v>4.3542821786514452E-5</v>
      </c>
      <c r="G94" s="95" t="s">
        <v>103</v>
      </c>
    </row>
    <row r="95" spans="1:7" customFormat="1">
      <c r="A95" s="95"/>
      <c r="B95" s="402" t="s">
        <v>120</v>
      </c>
      <c r="C95" s="448">
        <v>4.0874011660732013E-3</v>
      </c>
      <c r="D95" s="448">
        <v>-1.4162601403192146E-4</v>
      </c>
      <c r="E95" s="448">
        <v>7.9693770996081697E-4</v>
      </c>
      <c r="F95" s="448">
        <v>-1.9391170940789353E-5</v>
      </c>
    </row>
    <row r="96" spans="1:7" customFormat="1">
      <c r="A96" s="95"/>
      <c r="B96" s="402" t="s">
        <v>620</v>
      </c>
      <c r="C96" s="448">
        <v>1.0639840045990641E-4</v>
      </c>
      <c r="D96" s="448">
        <v>6.820903371683721E-4</v>
      </c>
      <c r="E96" s="448">
        <v>5.7431341866652086E-5</v>
      </c>
      <c r="F96" s="448">
        <v>1.3716444520021831E-3</v>
      </c>
    </row>
    <row r="97" spans="1:7" customFormat="1">
      <c r="A97" s="95"/>
      <c r="B97" s="402" t="s">
        <v>90</v>
      </c>
      <c r="C97" s="448">
        <v>6.0855186506418113E-4</v>
      </c>
      <c r="D97" s="448">
        <v>-8.667834452264579E-5</v>
      </c>
      <c r="E97" s="448">
        <v>2.9141125785609232E-4</v>
      </c>
      <c r="F97" s="448">
        <v>-1.0803770508352512E-4</v>
      </c>
    </row>
    <row r="98" spans="1:7" customFormat="1">
      <c r="A98" s="95"/>
      <c r="B98" s="402" t="s">
        <v>24</v>
      </c>
      <c r="C98" s="448">
        <v>4.3840337791692862E-3</v>
      </c>
      <c r="D98" s="448">
        <v>-4.6791242977114282E-3</v>
      </c>
      <c r="E98" s="448">
        <v>2.139527769806005E-3</v>
      </c>
      <c r="F98" s="448">
        <v>-4.3191724218384787E-3</v>
      </c>
    </row>
    <row r="99" spans="1:7" customFormat="1">
      <c r="A99" s="95"/>
      <c r="B99" s="402" t="s">
        <v>146</v>
      </c>
      <c r="C99" s="448">
        <v>4.2424372775880194E-3</v>
      </c>
      <c r="D99" s="448">
        <v>5.4396488906799769E-3</v>
      </c>
      <c r="E99" s="448">
        <v>1.5550760616023988E-3</v>
      </c>
      <c r="F99" s="448">
        <v>7.4436466287578305E-3</v>
      </c>
    </row>
    <row r="100" spans="1:7" customFormat="1">
      <c r="A100" s="95"/>
      <c r="B100" s="402" t="s">
        <v>45</v>
      </c>
      <c r="C100" s="448">
        <v>1.741404605069923E-3</v>
      </c>
      <c r="D100" s="448">
        <v>-6.5049467694165602E-5</v>
      </c>
      <c r="E100" s="448">
        <v>8.2126913646570811E-4</v>
      </c>
      <c r="F100" s="448">
        <v>-1.3139615427385014E-4</v>
      </c>
    </row>
    <row r="101" spans="1:7" customFormat="1">
      <c r="A101" s="95"/>
      <c r="B101" s="402" t="s">
        <v>257</v>
      </c>
      <c r="C101" s="1123">
        <v>-5.7924524847243683E-3</v>
      </c>
      <c r="D101" s="1121">
        <v>-1.3128953210432252E-6</v>
      </c>
      <c r="E101" s="448">
        <v>9.5539532256735102E-2</v>
      </c>
      <c r="F101" s="448">
        <v>-3.2799784559350018E-6</v>
      </c>
    </row>
    <row r="102" spans="1:7" customFormat="1">
      <c r="A102" s="95"/>
      <c r="B102" s="402" t="s">
        <v>92</v>
      </c>
      <c r="C102" s="448">
        <v>5.5485938430215294E-6</v>
      </c>
      <c r="D102" s="448">
        <v>1.9815598257012904E-4</v>
      </c>
      <c r="E102" s="448">
        <v>1.2685464568055025E-6</v>
      </c>
      <c r="F102" s="448">
        <v>1.4942623670091543E-4</v>
      </c>
    </row>
    <row r="103" spans="1:7" customFormat="1">
      <c r="A103" s="95"/>
      <c r="B103" s="402" t="s">
        <v>258</v>
      </c>
      <c r="C103" s="448">
        <v>1.9093338414498713E-5</v>
      </c>
      <c r="D103" s="448">
        <v>7.4237760975475695E-5</v>
      </c>
      <c r="E103" s="448">
        <v>5.4778086615258341E-6</v>
      </c>
      <c r="F103" s="448">
        <v>4.3151606816086577E-5</v>
      </c>
    </row>
    <row r="104" spans="1:7" customFormat="1">
      <c r="A104" s="95"/>
      <c r="B104" s="402" t="s">
        <v>973</v>
      </c>
      <c r="C104" s="856">
        <v>1.8768265921434555E-5</v>
      </c>
      <c r="D104" s="856">
        <v>-1.254575670517341E-5</v>
      </c>
      <c r="E104" s="448">
        <v>6.5804613569536413E-6</v>
      </c>
      <c r="F104" s="448">
        <v>-7.6958711330678606E-6</v>
      </c>
      <c r="G104" s="95" t="s">
        <v>103</v>
      </c>
    </row>
    <row r="105" spans="1:7" customFormat="1">
      <c r="A105" s="95"/>
      <c r="B105" s="402" t="s">
        <v>136</v>
      </c>
      <c r="C105" s="448">
        <v>1.3937490298021296E-3</v>
      </c>
      <c r="D105" s="448">
        <v>6.2136496483555254E-3</v>
      </c>
      <c r="E105" s="448">
        <v>3.8453151645703851E-4</v>
      </c>
      <c r="F105" s="448">
        <v>3.7581025557182715E-3</v>
      </c>
    </row>
    <row r="106" spans="1:7" customFormat="1">
      <c r="A106" s="95"/>
      <c r="B106" s="402" t="s">
        <v>185</v>
      </c>
      <c r="C106" s="448">
        <v>4.0775705384445589E-3</v>
      </c>
      <c r="D106" s="448">
        <v>3.39212962037836E-3</v>
      </c>
      <c r="E106" s="448">
        <v>1.2767119788372209E-3</v>
      </c>
      <c r="F106" s="448">
        <v>2.0363702512264086E-3</v>
      </c>
    </row>
    <row r="107" spans="1:7" customFormat="1">
      <c r="A107" s="95"/>
      <c r="B107" s="402" t="s">
        <v>181</v>
      </c>
      <c r="C107" s="448">
        <v>5.1523007219536729E-4</v>
      </c>
      <c r="D107" s="448">
        <v>5.60222301565743E-5</v>
      </c>
      <c r="E107" s="448">
        <v>1.6297994416691715E-4</v>
      </c>
      <c r="F107" s="448">
        <v>3.1128122608404601E-5</v>
      </c>
    </row>
    <row r="108" spans="1:7" customFormat="1">
      <c r="A108" s="95"/>
      <c r="B108" s="402" t="s">
        <v>132</v>
      </c>
      <c r="C108" s="448">
        <v>2.2012030646055229E-3</v>
      </c>
      <c r="D108" s="448">
        <v>2.723469030422026E-5</v>
      </c>
      <c r="E108" s="448">
        <v>4.3144838121262545E-4</v>
      </c>
      <c r="F108" s="448">
        <v>-1.1706582778275724E-6</v>
      </c>
    </row>
    <row r="109" spans="1:7" customFormat="1">
      <c r="A109" s="95"/>
      <c r="B109" s="402" t="s">
        <v>168</v>
      </c>
      <c r="C109" s="448">
        <v>5.7142364114310697E-4</v>
      </c>
      <c r="D109" s="448">
        <v>4.8090051037297729E-3</v>
      </c>
      <c r="E109" s="448">
        <v>1.5492493878563164E-4</v>
      </c>
      <c r="F109" s="448">
        <v>3.6928122650307237E-3</v>
      </c>
    </row>
    <row r="110" spans="1:7" customFormat="1">
      <c r="A110" s="95"/>
      <c r="B110" s="402" t="s">
        <v>139</v>
      </c>
      <c r="C110" s="448">
        <v>1.3204976703014822E-3</v>
      </c>
      <c r="D110" s="448">
        <v>1.6041394590351301E-3</v>
      </c>
      <c r="E110" s="448">
        <v>3.4125291771013499E-4</v>
      </c>
      <c r="F110" s="448">
        <v>7.8703910883696007E-4</v>
      </c>
    </row>
    <row r="111" spans="1:7" customFormat="1">
      <c r="A111" s="95"/>
      <c r="B111" s="402" t="s">
        <v>60</v>
      </c>
      <c r="C111" s="448">
        <v>8.56405733023014E-4</v>
      </c>
      <c r="D111" s="448">
        <v>-2.2441306822325235E-3</v>
      </c>
      <c r="E111" s="448">
        <v>5.1640457625835921E-4</v>
      </c>
      <c r="F111" s="448">
        <v>-2.3203121761735876E-3</v>
      </c>
    </row>
    <row r="112" spans="1:7" customFormat="1">
      <c r="A112" s="95"/>
      <c r="B112" s="402" t="s">
        <v>33</v>
      </c>
      <c r="C112" s="448">
        <v>2.3016714361663898E-3</v>
      </c>
      <c r="D112" s="448">
        <v>8.9746924285412372E-5</v>
      </c>
      <c r="E112" s="448">
        <v>1.5852698728258598E-3</v>
      </c>
      <c r="F112" s="448">
        <v>5.5941338416650651E-5</v>
      </c>
    </row>
    <row r="113" spans="1:7" customFormat="1">
      <c r="A113" s="95"/>
      <c r="B113" s="402" t="s">
        <v>138</v>
      </c>
      <c r="C113" s="448">
        <v>3.1341939595224924E-2</v>
      </c>
      <c r="D113" s="448">
        <v>0.33486380730734988</v>
      </c>
      <c r="E113" s="448">
        <v>1.6414339251908144E-2</v>
      </c>
      <c r="F113" s="448">
        <v>0.38624004919479249</v>
      </c>
    </row>
    <row r="114" spans="1:7" customFormat="1">
      <c r="A114" s="95"/>
      <c r="B114" s="402" t="s">
        <v>121</v>
      </c>
      <c r="C114" s="448">
        <v>3.0614157384921615E-2</v>
      </c>
      <c r="D114" s="448">
        <v>0.11699667736794679</v>
      </c>
      <c r="E114" s="448">
        <v>5.9749745071522023E-3</v>
      </c>
      <c r="F114" s="448">
        <v>4.2325203322242586E-2</v>
      </c>
    </row>
    <row r="115" spans="1:7" customFormat="1">
      <c r="A115" s="95"/>
      <c r="B115" s="402" t="s">
        <v>259</v>
      </c>
      <c r="C115" s="448">
        <v>4.9587634357869531E-3</v>
      </c>
      <c r="D115" s="448">
        <v>2.591315616243263E-2</v>
      </c>
      <c r="E115" s="448">
        <v>1.4405385120464608E-2</v>
      </c>
      <c r="F115" s="448">
        <v>4.887574961024764E-2</v>
      </c>
    </row>
    <row r="116" spans="1:7" customFormat="1">
      <c r="A116" s="95"/>
      <c r="B116" s="402" t="s">
        <v>130</v>
      </c>
      <c r="C116" s="448">
        <v>2.138588578998871E-4</v>
      </c>
      <c r="D116" s="448">
        <v>2.5973801980292074E-3</v>
      </c>
      <c r="E116" s="448">
        <v>4.5225331637234866E-3</v>
      </c>
      <c r="F116" s="448">
        <v>1.4316400792829375E-2</v>
      </c>
    </row>
    <row r="117" spans="1:7" customFormat="1">
      <c r="A117" s="95"/>
      <c r="B117" s="402" t="s">
        <v>25</v>
      </c>
      <c r="C117" s="448">
        <v>1.2589502774790966E-3</v>
      </c>
      <c r="D117" s="448">
        <v>2.7316368908344986E-3</v>
      </c>
      <c r="E117" s="448">
        <v>3.7102112994721995E-4</v>
      </c>
      <c r="F117" s="448">
        <v>1.9051881135870353E-3</v>
      </c>
    </row>
    <row r="118" spans="1:7" customFormat="1">
      <c r="A118" s="95"/>
      <c r="B118" s="402" t="s">
        <v>260</v>
      </c>
      <c r="C118" s="448">
        <v>6.9147098646847671E-6</v>
      </c>
      <c r="D118" s="448">
        <v>5.5660979624413922E-6</v>
      </c>
      <c r="E118" s="448">
        <v>3.5138318644345742E-6</v>
      </c>
      <c r="F118" s="448">
        <v>7.2120354462232726E-6</v>
      </c>
    </row>
    <row r="119" spans="1:7" customFormat="1">
      <c r="A119" s="95"/>
      <c r="B119" s="402" t="s">
        <v>34</v>
      </c>
      <c r="C119" s="448">
        <v>7.577294704993269E-5</v>
      </c>
      <c r="D119" s="448">
        <v>1.1243116939384431E-4</v>
      </c>
      <c r="E119" s="448">
        <v>2.307680666672791E-4</v>
      </c>
      <c r="F119" s="448">
        <v>2.2481737736384917E-4</v>
      </c>
    </row>
    <row r="120" spans="1:7" customFormat="1">
      <c r="A120" s="95"/>
      <c r="B120" s="402" t="s">
        <v>43</v>
      </c>
      <c r="C120" s="448">
        <v>3.758551230608931E-3</v>
      </c>
      <c r="D120" s="448">
        <v>4.9848408997548114E-3</v>
      </c>
      <c r="E120" s="448">
        <v>1.631894918360736E-3</v>
      </c>
      <c r="F120" s="448">
        <v>4.0507368436867334E-3</v>
      </c>
    </row>
    <row r="121" spans="1:7" customFormat="1">
      <c r="A121" s="95"/>
      <c r="B121" s="402" t="s">
        <v>110</v>
      </c>
      <c r="C121" s="448">
        <v>1.6949672453621877E-4</v>
      </c>
      <c r="D121" s="448">
        <v>-7.6510477815915792E-5</v>
      </c>
      <c r="E121" s="448">
        <v>4.7194919534126992E-5</v>
      </c>
      <c r="F121" s="448">
        <v>-6.3398944048490076E-5</v>
      </c>
    </row>
    <row r="122" spans="1:7" customFormat="1">
      <c r="A122" s="95"/>
      <c r="B122" s="402" t="s">
        <v>36</v>
      </c>
      <c r="C122" s="448">
        <v>2.9037443724951543E-3</v>
      </c>
      <c r="D122" s="448">
        <v>-2.0610206423540035E-3</v>
      </c>
      <c r="E122" s="448">
        <v>1.2684685605651739E-3</v>
      </c>
      <c r="F122" s="448">
        <v>-1.7283376495532061E-3</v>
      </c>
    </row>
    <row r="123" spans="1:7" customFormat="1">
      <c r="A123" s="95"/>
      <c r="B123" s="402" t="s">
        <v>93</v>
      </c>
      <c r="C123" s="448">
        <v>1.4748609074305061E-4</v>
      </c>
      <c r="D123" s="448">
        <v>7.811034573737038E-4</v>
      </c>
      <c r="E123" s="448">
        <v>1.2866415028063554E-3</v>
      </c>
      <c r="F123" s="448">
        <v>1.9204049048408473E-3</v>
      </c>
    </row>
    <row r="124" spans="1:7" customFormat="1">
      <c r="A124" s="95"/>
      <c r="B124" s="402" t="s">
        <v>71</v>
      </c>
      <c r="C124" s="448">
        <v>1.0959861294661229E-2</v>
      </c>
      <c r="D124" s="448">
        <v>5.8962398051725783E-4</v>
      </c>
      <c r="E124" s="448">
        <v>3.9705386615646036E-2</v>
      </c>
      <c r="F124" s="448">
        <v>-8.5218457975050376E-4</v>
      </c>
    </row>
    <row r="125" spans="1:7" customFormat="1">
      <c r="A125" s="95"/>
      <c r="B125" s="402" t="s">
        <v>151</v>
      </c>
      <c r="C125" s="448">
        <v>2.9100792221200904E-4</v>
      </c>
      <c r="D125" s="448">
        <v>4.0912847748340803E-3</v>
      </c>
      <c r="E125" s="448">
        <v>2.8982567555154645E-3</v>
      </c>
      <c r="F125" s="448">
        <v>1.6484913030459705E-2</v>
      </c>
    </row>
    <row r="126" spans="1:7" customFormat="1">
      <c r="A126" s="95"/>
      <c r="B126" s="402" t="s">
        <v>974</v>
      </c>
      <c r="C126" s="856">
        <v>1.7480911131450935E-5</v>
      </c>
      <c r="D126" s="856">
        <v>0</v>
      </c>
      <c r="E126" s="448">
        <v>3.8409624667998347E-6</v>
      </c>
      <c r="F126" s="448">
        <v>0</v>
      </c>
      <c r="G126" s="95" t="s">
        <v>103</v>
      </c>
    </row>
    <row r="127" spans="1:7" customFormat="1">
      <c r="A127" s="95"/>
      <c r="B127" s="402" t="s">
        <v>64</v>
      </c>
      <c r="C127" s="1123">
        <v>-6.4552526758707603E-6</v>
      </c>
      <c r="D127" s="1121">
        <v>-3.6219976384363155E-6</v>
      </c>
      <c r="E127" s="448">
        <v>2.5550836884592911E-4</v>
      </c>
      <c r="F127" s="448">
        <v>-3.9387029479758098E-6</v>
      </c>
    </row>
    <row r="128" spans="1:7" customFormat="1">
      <c r="A128" s="95"/>
      <c r="B128" s="402" t="s">
        <v>129</v>
      </c>
      <c r="C128" s="448">
        <v>5.5711379020044289E-3</v>
      </c>
      <c r="D128" s="448">
        <v>1.7571659555440876E-3</v>
      </c>
      <c r="E128" s="448">
        <v>2.2897091505603723E-3</v>
      </c>
      <c r="F128" s="448">
        <v>1.1036176596120161E-3</v>
      </c>
    </row>
    <row r="129" spans="1:7" customFormat="1">
      <c r="A129" s="95"/>
      <c r="B129" s="402" t="s">
        <v>262</v>
      </c>
      <c r="C129" s="448">
        <v>1.7132094257336218E-3</v>
      </c>
      <c r="D129" s="448">
        <v>-6.9283327206064857E-3</v>
      </c>
      <c r="E129" s="448">
        <v>4.9717768821506286E-4</v>
      </c>
      <c r="F129" s="448">
        <v>-2.1965402868262748E-3</v>
      </c>
    </row>
    <row r="130" spans="1:7" customFormat="1">
      <c r="A130" s="95"/>
      <c r="B130" s="402" t="s">
        <v>62</v>
      </c>
      <c r="C130" s="448">
        <v>5.0957973149504782E-4</v>
      </c>
      <c r="D130" s="448">
        <v>3.9047558914606455E-4</v>
      </c>
      <c r="E130" s="448">
        <v>2.0743384058449714E-4</v>
      </c>
      <c r="F130" s="448">
        <v>3.5762853138286336E-4</v>
      </c>
    </row>
    <row r="131" spans="1:7" customFormat="1">
      <c r="A131" s="95"/>
      <c r="B131" s="402" t="s">
        <v>82</v>
      </c>
      <c r="C131" s="448">
        <v>1.9073197137268677E-4</v>
      </c>
      <c r="D131" s="448">
        <v>7.3994063223926725E-4</v>
      </c>
      <c r="E131" s="448">
        <v>9.2781052694654702E-5</v>
      </c>
      <c r="F131" s="448">
        <v>6.3698285152567237E-4</v>
      </c>
    </row>
    <row r="132" spans="1:7" customFormat="1">
      <c r="A132" s="95"/>
      <c r="B132" s="402" t="s">
        <v>166</v>
      </c>
      <c r="C132" s="448">
        <v>1.1305106480672888E-4</v>
      </c>
      <c r="D132" s="448">
        <v>3.2232247173927653E-5</v>
      </c>
      <c r="E132" s="448">
        <v>3.1423200606196089E-4</v>
      </c>
      <c r="F132" s="448">
        <v>4.2349714069319439E-5</v>
      </c>
    </row>
    <row r="133" spans="1:7" customFormat="1">
      <c r="A133" s="95"/>
      <c r="B133" s="402" t="s">
        <v>180</v>
      </c>
      <c r="C133" s="448">
        <v>1.3745925709912179E-3</v>
      </c>
      <c r="D133" s="448">
        <v>5.2069540071805959E-4</v>
      </c>
      <c r="E133" s="448">
        <v>2.845685752258971E-4</v>
      </c>
      <c r="F133" s="448">
        <v>2.0061751306738751E-4</v>
      </c>
    </row>
    <row r="134" spans="1:7" customFormat="1">
      <c r="A134" s="95"/>
      <c r="B134" s="402" t="s">
        <v>107</v>
      </c>
      <c r="C134" s="448">
        <v>1.7038790771659572E-3</v>
      </c>
      <c r="D134" s="448">
        <v>-3.3190975740606015E-5</v>
      </c>
      <c r="E134" s="448">
        <v>2.2482818839144002E-2</v>
      </c>
      <c r="F134" s="448">
        <v>7.2842815731370857E-5</v>
      </c>
    </row>
    <row r="135" spans="1:7" customFormat="1">
      <c r="A135" s="95"/>
      <c r="B135" s="402" t="s">
        <v>30</v>
      </c>
      <c r="C135" s="448">
        <v>2.7661987736277408E-6</v>
      </c>
      <c r="D135" s="448">
        <v>8.0999052557302289E-5</v>
      </c>
      <c r="E135" s="448">
        <v>7.0949452317274049E-7</v>
      </c>
      <c r="F135" s="448">
        <v>4.8796253842094315E-5</v>
      </c>
    </row>
    <row r="136" spans="1:7" customFormat="1">
      <c r="A136" s="95"/>
      <c r="B136" s="402" t="s">
        <v>53</v>
      </c>
      <c r="C136" s="448">
        <v>5.6318700138200913E-4</v>
      </c>
      <c r="D136" s="448">
        <v>-1.717171066784432E-4</v>
      </c>
      <c r="E136" s="448">
        <v>2.7118551583747117E-4</v>
      </c>
      <c r="F136" s="448">
        <v>-1.3039237348201179E-4</v>
      </c>
    </row>
    <row r="137" spans="1:7" customFormat="1">
      <c r="A137" s="95"/>
      <c r="B137" s="402" t="s">
        <v>35</v>
      </c>
      <c r="C137" s="448">
        <v>3.6797262540235131E-5</v>
      </c>
      <c r="D137" s="448">
        <v>5.2916262098712957E-4</v>
      </c>
      <c r="E137" s="448">
        <v>1.585373529553917E-5</v>
      </c>
      <c r="F137" s="448">
        <v>3.903723235474783E-4</v>
      </c>
    </row>
    <row r="138" spans="1:7" customFormat="1">
      <c r="A138" s="95"/>
      <c r="B138" s="402" t="s">
        <v>160</v>
      </c>
      <c r="C138" s="448">
        <v>5.3274277601220174E-3</v>
      </c>
      <c r="D138" s="448">
        <v>3.077101848662727E-3</v>
      </c>
      <c r="E138" s="448">
        <v>3.6917943113308469E-3</v>
      </c>
      <c r="F138" s="448">
        <v>2.9109128355591578E-3</v>
      </c>
    </row>
    <row r="139" spans="1:7" customFormat="1">
      <c r="A139" s="95"/>
      <c r="B139" s="402" t="s">
        <v>178</v>
      </c>
      <c r="C139" s="448">
        <v>9.6895845009649807E-4</v>
      </c>
      <c r="D139" s="448">
        <v>8.7292386037920965E-3</v>
      </c>
      <c r="E139" s="448">
        <v>5.099285904004876E-4</v>
      </c>
      <c r="F139" s="448">
        <v>1.2686021767582281E-2</v>
      </c>
    </row>
    <row r="140" spans="1:7" customFormat="1">
      <c r="A140" s="95"/>
      <c r="B140" s="402" t="s">
        <v>76</v>
      </c>
      <c r="C140" s="448">
        <v>5.6326887999119026E-3</v>
      </c>
      <c r="D140" s="448">
        <v>7.2492188148101178E-3</v>
      </c>
      <c r="E140" s="448">
        <v>9.4862073548602544E-4</v>
      </c>
      <c r="F140" s="448">
        <v>8.1703949283375901E-3</v>
      </c>
    </row>
    <row r="141" spans="1:7" customFormat="1">
      <c r="A141" s="95"/>
      <c r="B141" s="402" t="s">
        <v>115</v>
      </c>
      <c r="C141" s="856">
        <v>3.2452398989770647E-6</v>
      </c>
      <c r="D141" s="856">
        <v>-6.900166187845376E-6</v>
      </c>
      <c r="E141" s="448">
        <v>6.0169497420646013E-7</v>
      </c>
      <c r="F141" s="448">
        <v>-4.232729123187323E-6</v>
      </c>
      <c r="G141" s="95" t="s">
        <v>103</v>
      </c>
    </row>
    <row r="142" spans="1:7" customFormat="1">
      <c r="A142" s="95"/>
      <c r="B142" s="402" t="s">
        <v>182</v>
      </c>
      <c r="C142" s="448">
        <v>6.4741886793854954E-3</v>
      </c>
      <c r="D142" s="448">
        <v>3.7082506551590545E-4</v>
      </c>
      <c r="E142" s="448">
        <v>1.3203127855860877E-2</v>
      </c>
      <c r="F142" s="448">
        <v>4.1047182819437206E-4</v>
      </c>
    </row>
    <row r="143" spans="1:7" customFormat="1">
      <c r="A143" s="95"/>
      <c r="B143" s="402" t="s">
        <v>54</v>
      </c>
      <c r="C143" s="448">
        <v>4.2090249315628023E-6</v>
      </c>
      <c r="D143" s="448">
        <v>2.3233189845736919E-5</v>
      </c>
      <c r="E143" s="448">
        <v>2.2143663837576528E-6</v>
      </c>
      <c r="F143" s="448">
        <v>2.118352925752689E-5</v>
      </c>
    </row>
    <row r="144" spans="1:7" customFormat="1">
      <c r="A144" s="95"/>
      <c r="B144" s="402" t="s">
        <v>975</v>
      </c>
      <c r="C144" s="856">
        <v>5.4982932684232218E-6</v>
      </c>
      <c r="D144" s="856">
        <v>0</v>
      </c>
      <c r="E144" s="448">
        <v>1.1166312506230252E-6</v>
      </c>
      <c r="F144" s="448">
        <v>0</v>
      </c>
      <c r="G144" s="95" t="s">
        <v>103</v>
      </c>
    </row>
    <row r="145" spans="1:7" customFormat="1">
      <c r="A145" s="95"/>
      <c r="B145" s="402" t="s">
        <v>263</v>
      </c>
      <c r="C145" s="448">
        <v>1.3151612456275074E-5</v>
      </c>
      <c r="D145" s="448">
        <v>5.0627196212900733E-5</v>
      </c>
      <c r="E145" s="448">
        <v>2.7292458229601703E-6</v>
      </c>
      <c r="F145" s="448">
        <v>2.3247461756972993E-5</v>
      </c>
    </row>
    <row r="146" spans="1:7" customFormat="1">
      <c r="A146" s="95"/>
      <c r="B146" s="402" t="s">
        <v>162</v>
      </c>
      <c r="C146" s="448">
        <v>3.230387479318675E-3</v>
      </c>
      <c r="D146" s="448">
        <v>5.2870403484157097E-5</v>
      </c>
      <c r="E146" s="448">
        <v>1.4564164602184576E-2</v>
      </c>
      <c r="F146" s="448">
        <v>1.3548609408204834E-4</v>
      </c>
    </row>
    <row r="147" spans="1:7" customFormat="1">
      <c r="A147" s="95"/>
      <c r="B147" s="402" t="s">
        <v>77</v>
      </c>
      <c r="C147" s="856">
        <v>4.3697453157767379E-5</v>
      </c>
      <c r="D147" s="856">
        <v>-4.4015303074078168E-5</v>
      </c>
      <c r="E147" s="448">
        <v>8.9551654517465532E-6</v>
      </c>
      <c r="F147" s="448">
        <v>-2.6357092886494898E-5</v>
      </c>
      <c r="G147" s="95" t="s">
        <v>103</v>
      </c>
    </row>
    <row r="148" spans="1:7" customFormat="1">
      <c r="A148" s="95"/>
      <c r="B148" s="402" t="s">
        <v>264</v>
      </c>
      <c r="C148" s="448">
        <v>3.5986589688387525E-6</v>
      </c>
      <c r="D148" s="448">
        <v>-3.5707838242468461E-5</v>
      </c>
      <c r="E148" s="448">
        <v>1.0092064756137513E-6</v>
      </c>
      <c r="F148" s="448">
        <v>-1.6580638727980006E-5</v>
      </c>
    </row>
    <row r="149" spans="1:7" customFormat="1">
      <c r="A149" s="95"/>
      <c r="B149" s="402" t="s">
        <v>88</v>
      </c>
      <c r="C149" s="448">
        <v>1.4441740773304795E-2</v>
      </c>
      <c r="D149" s="448">
        <v>7.0592476430402368E-3</v>
      </c>
      <c r="E149" s="448">
        <v>1.1921774067260197E-2</v>
      </c>
      <c r="F149" s="448">
        <v>7.1739610774501951E-3</v>
      </c>
    </row>
    <row r="150" spans="1:7" customFormat="1">
      <c r="A150" s="95"/>
      <c r="B150" s="402" t="s">
        <v>976</v>
      </c>
      <c r="C150" s="856">
        <v>6.1284076593703891E-5</v>
      </c>
      <c r="D150" s="856">
        <v>-9.9332189334377509E-6</v>
      </c>
      <c r="E150" s="448">
        <v>1.2653294934336945E-5</v>
      </c>
      <c r="F150" s="448">
        <v>-9.4893448067595912E-6</v>
      </c>
      <c r="G150" s="95" t="s">
        <v>103</v>
      </c>
    </row>
    <row r="151" spans="1:7" customFormat="1">
      <c r="A151" s="95"/>
      <c r="B151" s="402" t="s">
        <v>621</v>
      </c>
      <c r="C151" s="448">
        <v>2.7566272869165712E-4</v>
      </c>
      <c r="D151" s="448">
        <v>-4.0737816111755147E-5</v>
      </c>
      <c r="E151" s="448">
        <v>2.0053195053527006E-4</v>
      </c>
      <c r="F151" s="448">
        <v>-8.5602134752070096E-5</v>
      </c>
    </row>
    <row r="152" spans="1:7" customFormat="1">
      <c r="A152" s="95"/>
      <c r="B152" s="402" t="s">
        <v>104</v>
      </c>
      <c r="C152" s="448">
        <v>1.8622423926286651E-2</v>
      </c>
      <c r="D152" s="448">
        <v>-1.1153682803772592E-3</v>
      </c>
      <c r="E152" s="448">
        <v>2.7580581525874861E-2</v>
      </c>
      <c r="F152" s="448">
        <v>-4.0630799361270828E-3</v>
      </c>
    </row>
    <row r="153" spans="1:7" customFormat="1">
      <c r="A153" s="95"/>
      <c r="B153" s="402" t="s">
        <v>65</v>
      </c>
      <c r="C153" s="448">
        <v>2.1040128087703908E-4</v>
      </c>
      <c r="D153" s="448">
        <v>-5.2645603590689499E-4</v>
      </c>
      <c r="E153" s="448">
        <v>6.033052935989873E-5</v>
      </c>
      <c r="F153" s="448">
        <v>-2.4107104702384972E-4</v>
      </c>
    </row>
    <row r="154" spans="1:7" customFormat="1">
      <c r="A154" s="95"/>
      <c r="B154" s="402" t="s">
        <v>265</v>
      </c>
      <c r="C154" s="448">
        <v>1.0368235535468122E-6</v>
      </c>
      <c r="D154" s="448">
        <v>0</v>
      </c>
      <c r="E154" s="448">
        <v>2.9376376501629978E-7</v>
      </c>
      <c r="F154" s="448">
        <v>0</v>
      </c>
    </row>
    <row r="155" spans="1:7" customFormat="1">
      <c r="A155" s="95"/>
      <c r="B155" s="402" t="s">
        <v>134</v>
      </c>
      <c r="C155" s="448">
        <v>4.7065961871458149E-3</v>
      </c>
      <c r="D155" s="448">
        <v>1.6105232981934075E-3</v>
      </c>
      <c r="E155" s="448">
        <v>5.6527334273949077E-3</v>
      </c>
      <c r="F155" s="448">
        <v>1.0898491597976674E-3</v>
      </c>
    </row>
    <row r="156" spans="1:7" customFormat="1">
      <c r="A156" s="95"/>
      <c r="B156" s="402" t="s">
        <v>183</v>
      </c>
      <c r="C156" s="448">
        <v>1.2518681993394743E-2</v>
      </c>
      <c r="D156" s="448">
        <v>2.5265035191009743E-3</v>
      </c>
      <c r="E156" s="448">
        <v>5.2903421986203718E-3</v>
      </c>
      <c r="F156" s="448">
        <v>3.1105689671796877E-3</v>
      </c>
    </row>
    <row r="157" spans="1:7" customFormat="1">
      <c r="A157" s="95"/>
      <c r="B157" s="402" t="s">
        <v>154</v>
      </c>
      <c r="C157" s="448">
        <v>7.1658436678483225E-3</v>
      </c>
      <c r="D157" s="448">
        <v>-1.1452967339066157E-2</v>
      </c>
      <c r="E157" s="448">
        <v>1.863624310950074E-3</v>
      </c>
      <c r="F157" s="448">
        <v>-1.2396318128056199E-2</v>
      </c>
    </row>
    <row r="158" spans="1:7" customFormat="1">
      <c r="A158" s="95"/>
      <c r="B158" s="402" t="s">
        <v>135</v>
      </c>
      <c r="C158" s="448">
        <v>3.8936212078734636E-3</v>
      </c>
      <c r="D158" s="448">
        <v>5.6792516960095019E-4</v>
      </c>
      <c r="E158" s="448">
        <v>5.2525519791963259E-3</v>
      </c>
      <c r="F158" s="448">
        <v>1.3274298808779849E-3</v>
      </c>
    </row>
    <row r="159" spans="1:7" customFormat="1">
      <c r="A159" s="95"/>
      <c r="B159" s="402" t="s">
        <v>979</v>
      </c>
      <c r="C159" s="856">
        <v>3.983636828011417E-7</v>
      </c>
      <c r="D159" s="856">
        <v>0</v>
      </c>
      <c r="E159" s="448">
        <v>1.5391109726587598E-7</v>
      </c>
      <c r="F159" s="448">
        <v>0</v>
      </c>
      <c r="G159" s="95" t="s">
        <v>103</v>
      </c>
    </row>
    <row r="160" spans="1:7" customFormat="1">
      <c r="A160" s="95"/>
      <c r="B160" s="402" t="s">
        <v>152</v>
      </c>
      <c r="C160" s="448">
        <v>1.5073744897247192E-3</v>
      </c>
      <c r="D160" s="448">
        <v>1.4549777007946264E-3</v>
      </c>
      <c r="E160" s="448">
        <v>6.1775856433004834E-4</v>
      </c>
      <c r="F160" s="448">
        <v>1.1435553095661469E-3</v>
      </c>
    </row>
    <row r="161" spans="1:7" customFormat="1">
      <c r="A161" s="95"/>
      <c r="B161" s="402" t="s">
        <v>23</v>
      </c>
      <c r="C161" s="448">
        <v>4.6535588067228394E-4</v>
      </c>
      <c r="D161" s="448">
        <v>1.791651851430403E-3</v>
      </c>
      <c r="E161" s="448">
        <v>2.8780445032334107E-4</v>
      </c>
      <c r="F161" s="448">
        <v>1.8543678948237257E-3</v>
      </c>
    </row>
    <row r="162" spans="1:7" customFormat="1">
      <c r="A162" s="95"/>
      <c r="B162" s="402" t="s">
        <v>977</v>
      </c>
      <c r="C162" s="856">
        <v>2.986662646008286E-6</v>
      </c>
      <c r="D162" s="856">
        <v>0</v>
      </c>
      <c r="E162" s="448">
        <v>7.7848012707236854E-7</v>
      </c>
      <c r="F162" s="448">
        <v>0</v>
      </c>
      <c r="G162" s="95" t="s">
        <v>1025</v>
      </c>
    </row>
    <row r="163" spans="1:7" customFormat="1">
      <c r="A163" s="95"/>
      <c r="B163" s="402" t="s">
        <v>267</v>
      </c>
      <c r="C163" s="448">
        <v>1.5611876322456391E-4</v>
      </c>
      <c r="D163" s="448">
        <v>-1.7197207656282365E-4</v>
      </c>
      <c r="E163" s="448">
        <v>2.9650404566240218E-5</v>
      </c>
      <c r="F163" s="448">
        <v>-1.6378131517187552E-4</v>
      </c>
    </row>
    <row r="164" spans="1:7" customFormat="1">
      <c r="A164" s="95"/>
      <c r="B164" s="402" t="s">
        <v>28</v>
      </c>
      <c r="C164" s="448">
        <v>4.6137399489047408E-3</v>
      </c>
      <c r="D164" s="448">
        <v>7.9720065023087009E-4</v>
      </c>
      <c r="E164" s="448">
        <v>1.2251576101980821E-3</v>
      </c>
      <c r="F164" s="448">
        <v>5.8097330576222066E-5</v>
      </c>
    </row>
    <row r="165" spans="1:7" customFormat="1">
      <c r="A165" s="95"/>
      <c r="B165" s="402" t="s">
        <v>133</v>
      </c>
      <c r="C165" s="448">
        <v>1.7029218675081391E-3</v>
      </c>
      <c r="D165" s="448">
        <v>-4.8364891132744524E-4</v>
      </c>
      <c r="E165" s="448">
        <v>4.4825072837702409E-4</v>
      </c>
      <c r="F165" s="448">
        <v>-1.1482718298236984E-3</v>
      </c>
    </row>
    <row r="166" spans="1:7" customFormat="1">
      <c r="A166" s="95"/>
      <c r="B166" s="402" t="s">
        <v>191</v>
      </c>
      <c r="C166" s="448">
        <v>4.0486800302974449E-3</v>
      </c>
      <c r="D166" s="448">
        <v>5.1981065281747586E-4</v>
      </c>
      <c r="E166" s="448">
        <v>1.4672543141989717E-2</v>
      </c>
      <c r="F166" s="448">
        <v>-2.625477598196172E-3</v>
      </c>
    </row>
    <row r="167" spans="1:7" customFormat="1">
      <c r="A167" s="95"/>
      <c r="B167" s="402" t="s">
        <v>158</v>
      </c>
      <c r="C167" s="448">
        <v>1.1831174102857684E-2</v>
      </c>
      <c r="D167" s="448">
        <v>6.2891281052394263E-2</v>
      </c>
      <c r="E167" s="448">
        <v>5.9497052376418858E-3</v>
      </c>
      <c r="F167" s="448">
        <v>5.720748920937839E-2</v>
      </c>
    </row>
    <row r="168" spans="1:7" customFormat="1">
      <c r="A168" s="95"/>
      <c r="B168" s="402" t="s">
        <v>980</v>
      </c>
      <c r="C168" s="856">
        <v>2.7620419496261683E-6</v>
      </c>
      <c r="D168" s="856">
        <v>2.0367171485788668E-6</v>
      </c>
      <c r="E168" s="448">
        <v>4.5300020126953831E-7</v>
      </c>
      <c r="F168" s="448">
        <v>-7.1227551825107133E-7</v>
      </c>
      <c r="G168" t="s">
        <v>103</v>
      </c>
    </row>
    <row r="169" spans="1:7" customFormat="1">
      <c r="A169" s="95"/>
      <c r="B169" s="402" t="s">
        <v>978</v>
      </c>
      <c r="C169" s="856">
        <v>3.7853119757520604E-7</v>
      </c>
      <c r="D169" s="856">
        <v>0</v>
      </c>
      <c r="E169" s="448">
        <v>8.7268198076218792E-8</v>
      </c>
      <c r="F169" s="448">
        <v>0</v>
      </c>
      <c r="G169" s="95" t="s">
        <v>103</v>
      </c>
    </row>
    <row r="170" spans="1:7" customFormat="1">
      <c r="A170" s="95"/>
      <c r="B170" s="402" t="s">
        <v>268</v>
      </c>
      <c r="C170" s="448">
        <v>1.7846666539313408E-3</v>
      </c>
      <c r="D170" s="448">
        <v>9.7185017817834167E-3</v>
      </c>
      <c r="E170" s="448">
        <v>6.209368240915952E-4</v>
      </c>
      <c r="F170" s="448">
        <v>6.4881673569062437E-3</v>
      </c>
    </row>
    <row r="171" spans="1:7" customFormat="1">
      <c r="A171" s="95"/>
      <c r="B171" s="402" t="s">
        <v>981</v>
      </c>
      <c r="C171" s="856">
        <v>1.0209374741484769E-5</v>
      </c>
      <c r="D171" s="856">
        <v>6.1079261787882172E-7</v>
      </c>
      <c r="E171" s="448">
        <v>4.1681249263587946E-6</v>
      </c>
      <c r="F171" s="448">
        <v>-2.1788410297212158E-6</v>
      </c>
      <c r="G171" s="95" t="s">
        <v>103</v>
      </c>
    </row>
    <row r="172" spans="1:7" customFormat="1">
      <c r="A172" s="95"/>
      <c r="B172" s="402" t="s">
        <v>19</v>
      </c>
      <c r="C172" s="448">
        <v>5.1631714074087164E-3</v>
      </c>
      <c r="D172" s="448">
        <v>2.1850731725411651E-4</v>
      </c>
      <c r="E172" s="448">
        <v>5.9882511244669177E-3</v>
      </c>
      <c r="F172" s="448">
        <v>1.4731372651250206E-4</v>
      </c>
    </row>
    <row r="173" spans="1:7" customFormat="1">
      <c r="A173" s="95"/>
      <c r="B173" s="402" t="s">
        <v>68</v>
      </c>
      <c r="C173" s="448">
        <v>8.9041613575570292E-5</v>
      </c>
      <c r="D173" s="448">
        <v>4.1606400395532994E-5</v>
      </c>
      <c r="E173" s="448">
        <v>4.162823119420506E-3</v>
      </c>
      <c r="F173" s="448">
        <v>8.3196688284203619E-5</v>
      </c>
    </row>
    <row r="174" spans="1:7" customFormat="1">
      <c r="A174" s="95"/>
      <c r="B174" s="402" t="s">
        <v>153</v>
      </c>
      <c r="C174" s="448">
        <v>4.2750635488322782E-3</v>
      </c>
      <c r="D174" s="448">
        <v>3.383790343386215E-2</v>
      </c>
      <c r="E174" s="448">
        <v>1.0885103405445707E-2</v>
      </c>
      <c r="F174" s="448">
        <v>4.6276347794763847E-2</v>
      </c>
    </row>
    <row r="175" spans="1:7" customFormat="1">
      <c r="A175" s="95"/>
      <c r="B175" s="402" t="s">
        <v>982</v>
      </c>
      <c r="C175" s="856">
        <v>1.0694054584927938E-5</v>
      </c>
      <c r="D175" s="856">
        <v>0</v>
      </c>
      <c r="E175" s="448">
        <v>2.9499812818849363E-6</v>
      </c>
      <c r="F175" s="448">
        <v>0</v>
      </c>
      <c r="G175" s="95" t="s">
        <v>103</v>
      </c>
    </row>
    <row r="176" spans="1:7" customFormat="1">
      <c r="A176" s="95"/>
      <c r="B176" s="402" t="s">
        <v>622</v>
      </c>
      <c r="C176" s="448">
        <v>4.623669119834551E-5</v>
      </c>
      <c r="D176" s="448">
        <v>1.0905316625175851E-4</v>
      </c>
      <c r="E176" s="448">
        <v>5.4272542325442162E-5</v>
      </c>
      <c r="F176" s="448">
        <v>1.0416526344767484E-4</v>
      </c>
    </row>
    <row r="177" spans="1:7" customFormat="1">
      <c r="A177" s="95"/>
      <c r="B177" s="402" t="s">
        <v>75</v>
      </c>
      <c r="C177" s="448">
        <v>1.2957738474984424E-3</v>
      </c>
      <c r="D177" s="448">
        <v>-4.4982463990940008E-4</v>
      </c>
      <c r="E177" s="448">
        <v>2.6600600207133795E-4</v>
      </c>
      <c r="F177" s="448">
        <v>-1.3907252052751417E-4</v>
      </c>
    </row>
    <row r="178" spans="1:7" customFormat="1">
      <c r="A178" s="95"/>
      <c r="B178" s="402" t="s">
        <v>163</v>
      </c>
      <c r="C178" s="448">
        <v>3.0165379342668619E-3</v>
      </c>
      <c r="D178" s="448">
        <v>1.2564720274027398E-3</v>
      </c>
      <c r="E178" s="448">
        <v>6.6310522268542532E-4</v>
      </c>
      <c r="F178" s="448">
        <v>4.0279770202121502E-4</v>
      </c>
    </row>
    <row r="179" spans="1:7" customFormat="1">
      <c r="A179" s="95"/>
      <c r="B179" s="402" t="s">
        <v>122</v>
      </c>
      <c r="C179" s="448">
        <v>4.2961502278229978E-3</v>
      </c>
      <c r="D179" s="448">
        <v>1.678413423953105E-3</v>
      </c>
      <c r="E179" s="448">
        <v>2.0151998857027517E-3</v>
      </c>
      <c r="F179" s="448">
        <v>3.7410947685067929E-3</v>
      </c>
    </row>
    <row r="180" spans="1:7" customFormat="1">
      <c r="A180" s="95"/>
      <c r="B180" s="402" t="s">
        <v>97</v>
      </c>
      <c r="C180" s="448">
        <v>1.3830901617353135E-2</v>
      </c>
      <c r="D180" s="448">
        <v>6.5021338283033497E-3</v>
      </c>
      <c r="E180" s="448">
        <v>5.4322365868933586E-3</v>
      </c>
      <c r="F180" s="448">
        <v>3.1952789212158104E-3</v>
      </c>
    </row>
    <row r="181" spans="1:7" customFormat="1">
      <c r="A181" s="95"/>
      <c r="B181" s="402" t="s">
        <v>124</v>
      </c>
      <c r="C181" s="448">
        <v>5.4915180841214216E-3</v>
      </c>
      <c r="D181" s="448">
        <v>3.2243117901349684E-2</v>
      </c>
      <c r="E181" s="448">
        <v>1.0723073012911277E-3</v>
      </c>
      <c r="F181" s="448">
        <v>2.0895407695395014E-2</v>
      </c>
    </row>
    <row r="182" spans="1:7" customFormat="1">
      <c r="A182" s="95"/>
      <c r="B182" s="402" t="s">
        <v>983</v>
      </c>
      <c r="C182" s="856">
        <v>4.2403323201320984E-7</v>
      </c>
      <c r="D182" s="856">
        <v>0</v>
      </c>
      <c r="E182" s="448">
        <v>5.8281484589205223E-8</v>
      </c>
      <c r="F182" s="448">
        <v>0</v>
      </c>
      <c r="G182" s="95" t="s">
        <v>103</v>
      </c>
    </row>
    <row r="183" spans="1:7" customFormat="1">
      <c r="A183" s="95"/>
      <c r="B183" s="402" t="s">
        <v>52</v>
      </c>
      <c r="C183" s="448">
        <v>3.1528401612390192E-3</v>
      </c>
      <c r="D183" s="448">
        <v>-1.71707180913141E-3</v>
      </c>
      <c r="E183" s="448">
        <v>1.7342905601620104E-3</v>
      </c>
      <c r="F183" s="448">
        <v>-2.0142930131715679E-3</v>
      </c>
    </row>
    <row r="184" spans="1:7" customFormat="1">
      <c r="A184" s="95"/>
      <c r="B184" s="402" t="s">
        <v>59</v>
      </c>
      <c r="C184" s="448">
        <v>1.0371826028355089E-3</v>
      </c>
      <c r="D184" s="448">
        <v>-3.0896875018785568E-5</v>
      </c>
      <c r="E184" s="448">
        <v>4.1480986830300429E-4</v>
      </c>
      <c r="F184" s="448">
        <v>-8.7412926416024741E-5</v>
      </c>
    </row>
    <row r="185" spans="1:7" customFormat="1">
      <c r="A185" s="95"/>
      <c r="B185" s="402" t="s">
        <v>269</v>
      </c>
      <c r="C185" s="448">
        <v>1.2821943452360937E-4</v>
      </c>
      <c r="D185" s="448">
        <v>4.7148968814950718E-5</v>
      </c>
      <c r="E185" s="448">
        <v>3.6904452283568187E-5</v>
      </c>
      <c r="F185" s="448">
        <v>2.2695289420168023E-5</v>
      </c>
    </row>
    <row r="186" spans="1:7" customFormat="1">
      <c r="A186" s="95"/>
      <c r="B186" s="402" t="s">
        <v>49</v>
      </c>
      <c r="C186" s="1123">
        <v>-2.2082001298547725E-6</v>
      </c>
      <c r="D186" s="1121">
        <v>6.0549331476233803E-5</v>
      </c>
      <c r="E186" s="448">
        <v>1.5619960294301142E-4</v>
      </c>
      <c r="F186" s="448">
        <v>1.6264715555456121E-4</v>
      </c>
    </row>
    <row r="187" spans="1:7" customFormat="1">
      <c r="A187" s="95"/>
      <c r="B187" s="402" t="s">
        <v>984</v>
      </c>
      <c r="C187" s="856">
        <v>1.5373720145812178E-5</v>
      </c>
      <c r="D187" s="856">
        <v>8.9308532834317941E-6</v>
      </c>
      <c r="E187" s="448">
        <v>2.5887136042048796E-6</v>
      </c>
      <c r="F187" s="448">
        <v>1.4606486236249171E-5</v>
      </c>
      <c r="G187" s="95" t="s">
        <v>103</v>
      </c>
    </row>
    <row r="188" spans="1:7" customFormat="1">
      <c r="A188" s="95"/>
      <c r="B188" s="402" t="s">
        <v>69</v>
      </c>
      <c r="C188" s="448">
        <v>2.1747581981460457E-3</v>
      </c>
      <c r="D188" s="448">
        <v>-2.1409492006663495E-3</v>
      </c>
      <c r="E188" s="448">
        <v>1.2521814345299561E-3</v>
      </c>
      <c r="F188" s="448">
        <v>-2.3025678937985119E-3</v>
      </c>
    </row>
    <row r="189" spans="1:7" customFormat="1">
      <c r="A189" s="95"/>
      <c r="B189" s="402" t="s">
        <v>67</v>
      </c>
      <c r="C189" s="448">
        <v>2.22376561138386E-2</v>
      </c>
      <c r="D189" s="448">
        <v>-3.0347005096455059E-3</v>
      </c>
      <c r="E189" s="448">
        <v>5.4106874458419787E-2</v>
      </c>
      <c r="F189" s="448">
        <v>-7.7886628980980976E-3</v>
      </c>
    </row>
    <row r="190" spans="1:7" customFormat="1">
      <c r="A190" s="95"/>
      <c r="B190" s="402" t="s">
        <v>169</v>
      </c>
      <c r="C190" s="448">
        <v>1.23823508290779E-4</v>
      </c>
      <c r="D190" s="448">
        <v>3.3630824972777232E-3</v>
      </c>
      <c r="E190" s="448">
        <v>1.6196411880243348E-4</v>
      </c>
      <c r="F190" s="448">
        <v>5.4341611845912553E-3</v>
      </c>
    </row>
    <row r="191" spans="1:7" customFormat="1">
      <c r="A191" s="95"/>
      <c r="B191" s="402" t="s">
        <v>985</v>
      </c>
      <c r="C191" s="856">
        <v>6.3427697868126866E-6</v>
      </c>
      <c r="D191" s="856">
        <v>0</v>
      </c>
      <c r="E191" s="448">
        <v>1.8653155761333464E-6</v>
      </c>
      <c r="F191" s="448">
        <v>0</v>
      </c>
      <c r="G191" s="95" t="s">
        <v>103</v>
      </c>
    </row>
    <row r="192" spans="1:7" customFormat="1">
      <c r="A192" s="95"/>
      <c r="B192" s="402" t="s">
        <v>623</v>
      </c>
      <c r="C192" s="448">
        <v>1.9607566518773884E-6</v>
      </c>
      <c r="D192" s="448">
        <v>6.5580899761397215E-6</v>
      </c>
      <c r="E192" s="448">
        <v>6.71851398781558E-7</v>
      </c>
      <c r="F192" s="448">
        <v>6.4034164827525606E-6</v>
      </c>
    </row>
    <row r="193" spans="1:7" customFormat="1">
      <c r="A193" s="95"/>
      <c r="B193" s="402" t="s">
        <v>624</v>
      </c>
      <c r="C193" s="448">
        <v>6.9490484942006026E-6</v>
      </c>
      <c r="D193" s="448">
        <v>3.2975202871558835E-5</v>
      </c>
      <c r="E193" s="448">
        <v>1.8379011251984765E-6</v>
      </c>
      <c r="F193" s="448">
        <v>2.3291726436510359E-5</v>
      </c>
    </row>
    <row r="194" spans="1:7" customFormat="1">
      <c r="A194" s="95"/>
      <c r="B194" s="402" t="s">
        <v>625</v>
      </c>
      <c r="C194" s="448">
        <v>3.9572451699969261E-7</v>
      </c>
      <c r="D194" s="448">
        <v>5.2178657494214609E-7</v>
      </c>
      <c r="E194" s="448">
        <v>3.8519003075127378E-7</v>
      </c>
      <c r="F194" s="448">
        <v>-1.1459726761756963E-6</v>
      </c>
    </row>
    <row r="195" spans="1:7" customFormat="1">
      <c r="A195" s="95"/>
      <c r="B195" s="402" t="s">
        <v>626</v>
      </c>
      <c r="C195" s="448">
        <v>7.5424592047938249E-6</v>
      </c>
      <c r="D195" s="448">
        <v>-3.0373372174007189E-6</v>
      </c>
      <c r="E195" s="448">
        <v>1.4276879855029811E-6</v>
      </c>
      <c r="F195" s="448">
        <v>1.4377139613426203E-7</v>
      </c>
    </row>
    <row r="196" spans="1:7" customFormat="1">
      <c r="A196" s="95"/>
      <c r="B196" s="402" t="s">
        <v>116</v>
      </c>
      <c r="C196" s="856">
        <v>3.4304841494327645E-5</v>
      </c>
      <c r="D196" s="856">
        <v>-4.5978922881384119E-5</v>
      </c>
      <c r="E196" s="448">
        <v>6.8535824630531339E-6</v>
      </c>
      <c r="F196" s="448">
        <v>-2.6666346949944477E-5</v>
      </c>
      <c r="G196" s="95" t="s">
        <v>103</v>
      </c>
    </row>
    <row r="197" spans="1:7" customFormat="1">
      <c r="A197" s="95"/>
      <c r="B197" s="402" t="s">
        <v>193</v>
      </c>
      <c r="C197" s="448">
        <v>2.3218048476984613E-7</v>
      </c>
      <c r="D197" s="448">
        <v>1.0578075546537145E-5</v>
      </c>
      <c r="E197" s="448">
        <v>1.3998433184459598E-7</v>
      </c>
      <c r="F197" s="448">
        <v>1.0469381480190088E-5</v>
      </c>
    </row>
    <row r="198" spans="1:7" customFormat="1">
      <c r="A198" s="95"/>
      <c r="B198" s="402" t="s">
        <v>150</v>
      </c>
      <c r="C198" s="448">
        <v>2.691355892055286E-5</v>
      </c>
      <c r="D198" s="448">
        <v>4.3200205405851792E-5</v>
      </c>
      <c r="E198" s="448">
        <v>4.5730986986132176E-6</v>
      </c>
      <c r="F198" s="448">
        <v>2.7224465256050004E-5</v>
      </c>
    </row>
    <row r="199" spans="1:7" customFormat="1">
      <c r="A199" s="95"/>
      <c r="B199" s="402" t="s">
        <v>55</v>
      </c>
      <c r="C199" s="448">
        <v>1.0155866096827304E-2</v>
      </c>
      <c r="D199" s="448">
        <v>1.5203992625893654E-3</v>
      </c>
      <c r="E199" s="448">
        <v>3.9665774627718337E-2</v>
      </c>
      <c r="F199" s="448">
        <v>3.2587316646404594E-3</v>
      </c>
    </row>
    <row r="200" spans="1:7" customFormat="1">
      <c r="A200" s="95"/>
      <c r="B200" s="402" t="s">
        <v>175</v>
      </c>
      <c r="C200" s="448">
        <v>1.2494200591179373E-3</v>
      </c>
      <c r="D200" s="448">
        <v>6.0463989422335938E-3</v>
      </c>
      <c r="E200" s="448">
        <v>1.1086798020754783E-3</v>
      </c>
      <c r="F200" s="448">
        <v>8.5739009868284009E-3</v>
      </c>
    </row>
    <row r="201" spans="1:7" customFormat="1">
      <c r="A201" s="95"/>
      <c r="B201" s="402" t="s">
        <v>80</v>
      </c>
      <c r="C201" s="448">
        <v>1.1500977516407497E-3</v>
      </c>
      <c r="D201" s="448">
        <v>2.8192759014851838E-3</v>
      </c>
      <c r="E201" s="448">
        <v>4.4704817766855236E-4</v>
      </c>
      <c r="F201" s="448">
        <v>1.9796406238829444E-3</v>
      </c>
    </row>
    <row r="202" spans="1:7" customFormat="1">
      <c r="A202" s="95"/>
      <c r="B202" s="402" t="s">
        <v>78</v>
      </c>
      <c r="C202" s="856">
        <v>6.1538020051876811E-6</v>
      </c>
      <c r="D202" s="856">
        <v>-8.5192847170139026E-6</v>
      </c>
      <c r="E202" s="448">
        <v>9.9352677986417937E-7</v>
      </c>
      <c r="F202" s="448">
        <v>-2.7431227371765486E-6</v>
      </c>
      <c r="G202" s="95" t="s">
        <v>103</v>
      </c>
    </row>
    <row r="203" spans="1:7" customFormat="1">
      <c r="A203" s="95"/>
      <c r="B203" s="402" t="s">
        <v>184</v>
      </c>
      <c r="C203" s="448">
        <v>1.6182848747663073E-3</v>
      </c>
      <c r="D203" s="448">
        <v>1.980752551583009E-3</v>
      </c>
      <c r="E203" s="448">
        <v>3.6587720929419457E-4</v>
      </c>
      <c r="F203" s="448">
        <v>1.2898476151365567E-3</v>
      </c>
    </row>
    <row r="204" spans="1:7" customFormat="1">
      <c r="A204" s="95"/>
      <c r="B204" s="402" t="s">
        <v>29</v>
      </c>
      <c r="C204" s="448">
        <v>1.2799198685145761E-5</v>
      </c>
      <c r="D204" s="448">
        <v>4.063321035867188E-6</v>
      </c>
      <c r="E204" s="448">
        <v>5.5185081922285742E-6</v>
      </c>
      <c r="F204" s="448">
        <v>3.3308575459825838E-6</v>
      </c>
    </row>
    <row r="205" spans="1:7" customFormat="1">
      <c r="A205" s="95"/>
      <c r="B205" s="402" t="s">
        <v>51</v>
      </c>
      <c r="C205" s="448">
        <v>6.2500262087705272E-4</v>
      </c>
      <c r="D205" s="448">
        <v>2.0310660031732443E-4</v>
      </c>
      <c r="E205" s="448">
        <v>2.2372356140460924E-4</v>
      </c>
      <c r="F205" s="448">
        <v>1.3395259543286443E-4</v>
      </c>
    </row>
    <row r="206" spans="1:7" customFormat="1">
      <c r="A206" s="95"/>
      <c r="B206" s="402" t="s">
        <v>41</v>
      </c>
      <c r="C206" s="448">
        <v>2.5171126022041385E-4</v>
      </c>
      <c r="D206" s="448">
        <v>4.4462039591248775E-4</v>
      </c>
      <c r="E206" s="448">
        <v>7.1420637002583931E-5</v>
      </c>
      <c r="F206" s="448">
        <v>2.5791848841502321E-4</v>
      </c>
    </row>
    <row r="207" spans="1:7" customFormat="1">
      <c r="A207" s="95"/>
      <c r="B207" s="402" t="s">
        <v>627</v>
      </c>
      <c r="C207" s="448">
        <v>3.2033006424371681E-4</v>
      </c>
      <c r="D207" s="448">
        <v>1.7192504820318972E-4</v>
      </c>
      <c r="E207" s="448">
        <v>4.4562283338874618E-5</v>
      </c>
      <c r="F207" s="448">
        <v>1.393996861945074E-5</v>
      </c>
    </row>
    <row r="208" spans="1:7" customFormat="1">
      <c r="A208" s="95"/>
      <c r="B208" s="404" t="s">
        <v>194</v>
      </c>
      <c r="C208" s="1123">
        <v>-4.6098977143745046E-4</v>
      </c>
      <c r="D208" s="1121">
        <v>2.0632178291991559E-4</v>
      </c>
      <c r="E208" s="448">
        <v>5.1644395890839507E-3</v>
      </c>
      <c r="F208" s="448">
        <v>-1.8826600346476751E-4</v>
      </c>
    </row>
    <row r="209" spans="1:6" customFormat="1">
      <c r="A209" s="95"/>
      <c r="B209" s="402" t="s">
        <v>126</v>
      </c>
      <c r="C209" s="448">
        <v>1.1501712674351296E-2</v>
      </c>
      <c r="D209" s="448">
        <v>-1.484822781340687E-3</v>
      </c>
      <c r="E209" s="448">
        <v>1.063120992598208E-2</v>
      </c>
      <c r="F209" s="448">
        <v>-1.1894202584881856E-3</v>
      </c>
    </row>
    <row r="210" spans="1:6" customFormat="1">
      <c r="A210" s="95"/>
      <c r="B210" s="402" t="s">
        <v>274</v>
      </c>
      <c r="C210" s="448">
        <v>1.3844597985698947E-3</v>
      </c>
      <c r="D210" s="448">
        <v>5.7065281678781105E-4</v>
      </c>
      <c r="E210" s="448">
        <v>4.6972881004917632E-4</v>
      </c>
      <c r="F210" s="448">
        <v>3.1155287017539852E-4</v>
      </c>
    </row>
    <row r="211" spans="1:6" customFormat="1">
      <c r="A211" s="95"/>
      <c r="B211" s="402" t="s">
        <v>42</v>
      </c>
      <c r="C211" s="448">
        <v>5.1721055894812353E-3</v>
      </c>
      <c r="D211" s="448">
        <v>4.2992146036478322E-3</v>
      </c>
      <c r="E211" s="448">
        <v>2.8383771948455616E-3</v>
      </c>
      <c r="F211" s="448">
        <v>2.8968771434425612E-3</v>
      </c>
    </row>
    <row r="212" spans="1:6" customFormat="1">
      <c r="A212" s="95"/>
      <c r="B212" s="402" t="s">
        <v>87</v>
      </c>
      <c r="C212" s="448">
        <v>9.66994419932545E-4</v>
      </c>
      <c r="D212" s="448">
        <v>2.9717678560514283E-3</v>
      </c>
      <c r="E212" s="448">
        <v>2.5951958654844718E-4</v>
      </c>
      <c r="F212" s="448">
        <v>2.2051956816395522E-3</v>
      </c>
    </row>
    <row r="213" spans="1:6" customFormat="1">
      <c r="A213" s="95"/>
      <c r="B213" s="402" t="s">
        <v>172</v>
      </c>
      <c r="C213" s="448">
        <v>1.0849582066765536E-2</v>
      </c>
      <c r="D213" s="448">
        <v>1.2731747466804369E-2</v>
      </c>
      <c r="E213" s="448">
        <v>2.4891196587535521E-2</v>
      </c>
      <c r="F213" s="448">
        <v>1.4830427700539285E-2</v>
      </c>
    </row>
    <row r="214" spans="1:6" customFormat="1">
      <c r="A214" s="95"/>
      <c r="B214" s="402" t="s">
        <v>114</v>
      </c>
      <c r="C214" s="448">
        <v>1.6052694774700412E-3</v>
      </c>
      <c r="D214" s="448">
        <v>3.3847069063768973E-4</v>
      </c>
      <c r="E214" s="448">
        <v>2.6089520142173289E-4</v>
      </c>
      <c r="F214" s="448">
        <v>2.5408077313169262E-4</v>
      </c>
    </row>
    <row r="215" spans="1:6" customFormat="1">
      <c r="A215" s="95"/>
      <c r="B215" s="402" t="s">
        <v>156</v>
      </c>
      <c r="C215" s="448">
        <v>2.8917715711234787E-4</v>
      </c>
      <c r="D215" s="448">
        <v>-7.1128943907657101E-5</v>
      </c>
      <c r="E215" s="448">
        <v>1.5293347300734782E-4</v>
      </c>
      <c r="F215" s="448">
        <v>-4.8601452013576069E-5</v>
      </c>
    </row>
    <row r="216" spans="1:6" customFormat="1">
      <c r="A216" s="95"/>
      <c r="B216" s="402" t="s">
        <v>31</v>
      </c>
      <c r="C216" s="448">
        <v>1.5005921828391106E-3</v>
      </c>
      <c r="D216" s="448">
        <v>1.8395509665995538E-3</v>
      </c>
      <c r="E216" s="448">
        <v>1.175316824829071E-3</v>
      </c>
      <c r="F216" s="448">
        <v>1.8226671091512152E-3</v>
      </c>
    </row>
    <row r="217" spans="1:6" customFormat="1">
      <c r="A217" s="95"/>
      <c r="B217" s="402" t="s">
        <v>21</v>
      </c>
      <c r="C217" s="448">
        <v>9.9288776035603358E-4</v>
      </c>
      <c r="D217" s="448">
        <v>2.810299264950908E-3</v>
      </c>
      <c r="E217" s="448">
        <v>2.8680727699090377E-4</v>
      </c>
      <c r="F217" s="448">
        <v>1.6797959650617391E-3</v>
      </c>
    </row>
    <row r="218" spans="1:6" customFormat="1">
      <c r="A218" s="95"/>
      <c r="B218" s="402" t="s">
        <v>280</v>
      </c>
      <c r="C218" s="448">
        <v>1.2069458466330526E-3</v>
      </c>
      <c r="D218" s="448">
        <v>2.0457205031409278E-3</v>
      </c>
      <c r="E218" s="448">
        <v>2.9874379031245213E-3</v>
      </c>
      <c r="F218" s="448">
        <v>6.6773143831317088E-3</v>
      </c>
    </row>
    <row r="219" spans="1:6" customFormat="1">
      <c r="A219" s="95"/>
      <c r="B219" s="402" t="s">
        <v>137</v>
      </c>
      <c r="C219" s="448">
        <v>2.346259831720069E-3</v>
      </c>
      <c r="D219" s="448">
        <v>3.4810098150696665E-3</v>
      </c>
      <c r="E219" s="448">
        <v>1.4622070978876221E-3</v>
      </c>
      <c r="F219" s="448">
        <v>3.4534976474895679E-3</v>
      </c>
    </row>
    <row r="220" spans="1:6" customFormat="1">
      <c r="A220" s="95"/>
      <c r="B220" s="402" t="s">
        <v>628</v>
      </c>
      <c r="C220" s="448">
        <v>6.1646106319888649E-3</v>
      </c>
      <c r="D220" s="448">
        <v>8.9109801151822498E-3</v>
      </c>
      <c r="E220" s="448">
        <v>4.1980236754230104E-3</v>
      </c>
      <c r="F220" s="448">
        <v>1.5240291857324369E-2</v>
      </c>
    </row>
    <row r="221" spans="1:6" customFormat="1">
      <c r="A221" s="95"/>
      <c r="B221" s="402" t="s">
        <v>105</v>
      </c>
      <c r="C221" s="448">
        <v>6.7927979673779396E-3</v>
      </c>
      <c r="D221" s="448">
        <v>3.296276061715459E-3</v>
      </c>
      <c r="E221" s="448">
        <v>1.9411096198395058E-3</v>
      </c>
      <c r="F221" s="448">
        <v>2.4944192134387353E-3</v>
      </c>
    </row>
    <row r="222" spans="1:6" customFormat="1" ht="45">
      <c r="A222" s="95"/>
      <c r="B222" s="404" t="s">
        <v>629</v>
      </c>
      <c r="C222" s="448">
        <v>2.8016937220421876E-4</v>
      </c>
      <c r="D222" s="448">
        <v>-7.6906292604651729E-5</v>
      </c>
      <c r="E222" s="448">
        <v>1.1150351904668007E-4</v>
      </c>
      <c r="F222" s="448">
        <v>-1.2533917388104127E-4</v>
      </c>
    </row>
    <row r="223" spans="1:6" customFormat="1">
      <c r="A223" s="95"/>
      <c r="B223" s="402" t="s">
        <v>630</v>
      </c>
      <c r="C223" s="448">
        <v>1.4517371475688884E-4</v>
      </c>
      <c r="D223" s="448">
        <v>1.3725352091549536E-5</v>
      </c>
      <c r="E223" s="448">
        <v>5.0493880009317748E-5</v>
      </c>
      <c r="F223" s="448">
        <v>-1.5682096995472719E-4</v>
      </c>
    </row>
    <row r="224" spans="1:6" customFormat="1">
      <c r="A224" s="95"/>
      <c r="B224" s="402" t="s">
        <v>167</v>
      </c>
      <c r="C224" s="448">
        <v>8.194771937899474E-4</v>
      </c>
      <c r="D224" s="448">
        <v>5.0972504224743032E-4</v>
      </c>
      <c r="E224" s="448">
        <v>3.2560798840711343E-4</v>
      </c>
      <c r="F224" s="448">
        <v>8.4255830096486466E-4</v>
      </c>
    </row>
    <row r="225" spans="1:7" customFormat="1">
      <c r="A225" s="95"/>
      <c r="B225" s="402" t="s">
        <v>111</v>
      </c>
      <c r="C225" s="856">
        <v>8.0074663436197041E-6</v>
      </c>
      <c r="D225" s="856">
        <v>6.2728783525867049E-6</v>
      </c>
      <c r="E225" s="448">
        <v>1.6686157361208109E-6</v>
      </c>
      <c r="F225" s="448">
        <v>3.8479355665339303E-6</v>
      </c>
      <c r="G225" s="95" t="s">
        <v>103</v>
      </c>
    </row>
    <row r="226" spans="1:7" customFormat="1">
      <c r="A226" s="95"/>
      <c r="B226" s="402" t="s">
        <v>79</v>
      </c>
      <c r="C226" s="448">
        <v>4.7809986890175039E-5</v>
      </c>
      <c r="D226" s="448">
        <v>2.6534454181014402E-5</v>
      </c>
      <c r="E226" s="448">
        <v>1.1670396663166123E-5</v>
      </c>
      <c r="F226" s="448">
        <v>2.1805369202369529E-5</v>
      </c>
    </row>
    <row r="227" spans="1:7" customFormat="1">
      <c r="A227" s="95"/>
      <c r="B227" s="402" t="s">
        <v>108</v>
      </c>
      <c r="C227" s="448">
        <v>1.6449728631641283E-3</v>
      </c>
      <c r="D227" s="448">
        <v>3.0193887007618661E-3</v>
      </c>
      <c r="E227" s="448">
        <v>2.1168585251949133E-3</v>
      </c>
      <c r="F227" s="448">
        <v>2.4489866034980478E-3</v>
      </c>
    </row>
    <row r="228" spans="1:7" customFormat="1">
      <c r="A228" s="95"/>
      <c r="B228" s="402" t="s">
        <v>86</v>
      </c>
      <c r="C228" s="448">
        <v>2.0201348573362899E-3</v>
      </c>
      <c r="D228" s="448">
        <v>1.4019498941940775E-2</v>
      </c>
      <c r="E228" s="448">
        <v>4.3636599202124763E-3</v>
      </c>
      <c r="F228" s="448">
        <v>1.5306391819690617E-2</v>
      </c>
    </row>
    <row r="229" spans="1:7" customFormat="1">
      <c r="A229" s="95"/>
      <c r="B229" s="402" t="s">
        <v>119</v>
      </c>
      <c r="C229" s="448">
        <v>1.2503047049993873E-3</v>
      </c>
      <c r="D229" s="448">
        <v>-1.2747304156730352E-4</v>
      </c>
      <c r="E229" s="448">
        <v>8.87729807483713E-3</v>
      </c>
      <c r="F229" s="448">
        <v>1.8060598278090295E-3</v>
      </c>
    </row>
    <row r="230" spans="1:7" customFormat="1">
      <c r="A230" s="95"/>
      <c r="B230" s="402" t="s">
        <v>631</v>
      </c>
      <c r="C230" s="448">
        <v>3.8153966270773117E-6</v>
      </c>
      <c r="D230" s="448">
        <v>1.9755015866410107E-5</v>
      </c>
      <c r="E230" s="448">
        <v>8.6713378545708129E-7</v>
      </c>
      <c r="F230" s="448">
        <v>3.0628737936412902E-5</v>
      </c>
    </row>
    <row r="231" spans="1:7" customFormat="1">
      <c r="A231" s="95"/>
      <c r="B231" s="402" t="s">
        <v>986</v>
      </c>
      <c r="C231" s="856">
        <v>9.441811445309752E-7</v>
      </c>
      <c r="D231" s="856">
        <v>6.2728783525867077E-7</v>
      </c>
      <c r="E231" s="448">
        <v>1.9722397562774052E-7</v>
      </c>
      <c r="F231" s="448">
        <v>3.8479355665339304E-7</v>
      </c>
      <c r="G231" s="95" t="s">
        <v>103</v>
      </c>
    </row>
    <row r="232" spans="1:7" customFormat="1">
      <c r="A232" s="95"/>
      <c r="B232" s="402" t="s">
        <v>170</v>
      </c>
      <c r="C232" s="448">
        <v>2.8105241090324437E-3</v>
      </c>
      <c r="D232" s="448">
        <v>1.8614877104289492E-2</v>
      </c>
      <c r="E232" s="448">
        <v>1.251003226207383E-3</v>
      </c>
      <c r="F232" s="448">
        <v>2.8755680062755511E-2</v>
      </c>
    </row>
    <row r="233" spans="1:7" customFormat="1">
      <c r="A233" s="95"/>
      <c r="B233" s="402" t="s">
        <v>95</v>
      </c>
      <c r="C233" s="448">
        <v>3.4731001309685765E-3</v>
      </c>
      <c r="D233" s="448">
        <v>-1.8641648333472162E-4</v>
      </c>
      <c r="E233" s="448">
        <v>3.5398353953045936E-3</v>
      </c>
      <c r="F233" s="448">
        <v>-3.6486159657015424E-4</v>
      </c>
    </row>
    <row r="234" spans="1:7" customFormat="1">
      <c r="A234" s="95"/>
      <c r="B234" s="402" t="s">
        <v>57</v>
      </c>
      <c r="C234" s="1123">
        <v>-3.5364426491989012E-5</v>
      </c>
      <c r="D234" s="1121">
        <v>4.6181400598914587E-4</v>
      </c>
      <c r="E234" s="448">
        <v>9.948287553598798E-4</v>
      </c>
      <c r="F234" s="448">
        <v>8.636142153570645E-4</v>
      </c>
    </row>
    <row r="235" spans="1:7" customFormat="1">
      <c r="A235" s="95"/>
      <c r="B235" s="402" t="s">
        <v>32</v>
      </c>
      <c r="C235" s="448">
        <v>4.4269321238469958E-3</v>
      </c>
      <c r="D235" s="448">
        <v>3.2213123662419964E-3</v>
      </c>
      <c r="E235" s="448">
        <v>1.9779886041639675E-3</v>
      </c>
      <c r="F235" s="448">
        <v>2.9241529542383539E-3</v>
      </c>
    </row>
    <row r="236" spans="1:7" customFormat="1">
      <c r="A236" s="95"/>
      <c r="B236" s="402" t="s">
        <v>26</v>
      </c>
      <c r="C236" s="448">
        <v>7.9225595846800292E-2</v>
      </c>
      <c r="D236" s="448">
        <v>1.9473621419664255E-2</v>
      </c>
      <c r="E236" s="448">
        <v>5.5795854240213015E-2</v>
      </c>
      <c r="F236" s="448">
        <v>1.8614632337152843E-2</v>
      </c>
    </row>
    <row r="237" spans="1:7" customFormat="1">
      <c r="A237" s="95"/>
      <c r="B237" s="404" t="s">
        <v>70</v>
      </c>
      <c r="C237" s="448">
        <v>2.156241461263982E-3</v>
      </c>
      <c r="D237" s="448">
        <v>-3.5740756214145341E-4</v>
      </c>
      <c r="E237" s="448">
        <v>1.2054698905484224E-3</v>
      </c>
      <c r="F237" s="448">
        <v>-5.1904999274063736E-4</v>
      </c>
    </row>
    <row r="238" spans="1:7" customFormat="1">
      <c r="A238" s="95"/>
      <c r="B238" s="402" t="s">
        <v>632</v>
      </c>
      <c r="C238" s="448">
        <v>2.4383237099071972E-6</v>
      </c>
      <c r="D238" s="448">
        <v>8.6956731006886251E-8</v>
      </c>
      <c r="E238" s="448">
        <v>8.6531299964200019E-7</v>
      </c>
      <c r="F238" s="448">
        <v>-1.2313696616563101E-6</v>
      </c>
    </row>
    <row r="239" spans="1:7" customFormat="1">
      <c r="A239" s="95"/>
      <c r="B239" s="402" t="s">
        <v>123</v>
      </c>
      <c r="C239" s="448">
        <v>4.2262434319338673E-3</v>
      </c>
      <c r="D239" s="448">
        <v>-2.6810072119622282E-5</v>
      </c>
      <c r="E239" s="448">
        <v>7.5026611372788019E-3</v>
      </c>
      <c r="F239" s="448">
        <v>5.8751175144486746E-4</v>
      </c>
    </row>
    <row r="240" spans="1:7" customFormat="1">
      <c r="A240" s="95"/>
      <c r="B240" s="404" t="s">
        <v>142</v>
      </c>
      <c r="C240" s="448">
        <v>1.3332373274053339E-4</v>
      </c>
      <c r="D240" s="448">
        <v>-4.4440161351294528E-6</v>
      </c>
      <c r="E240" s="448">
        <v>2.2134920377764486E-5</v>
      </c>
      <c r="F240" s="448">
        <v>-3.6700246534155387E-6</v>
      </c>
    </row>
    <row r="241" spans="1:7" customFormat="1">
      <c r="A241" s="95"/>
      <c r="B241" s="402" t="s">
        <v>287</v>
      </c>
      <c r="C241" s="448">
        <v>0</v>
      </c>
      <c r="D241" s="448">
        <v>0</v>
      </c>
      <c r="E241" s="448">
        <v>0</v>
      </c>
      <c r="F241" s="448">
        <v>0</v>
      </c>
    </row>
    <row r="242" spans="1:7" customFormat="1">
      <c r="A242" s="95"/>
      <c r="B242" s="402" t="s">
        <v>288</v>
      </c>
      <c r="C242" s="448">
        <v>8.0354106001509201E-3</v>
      </c>
      <c r="D242" s="448">
        <v>4.6834326737644778E-3</v>
      </c>
      <c r="E242" s="448">
        <v>2.5628418625760173E-3</v>
      </c>
      <c r="F242" s="448">
        <v>3.4592177261172064E-3</v>
      </c>
    </row>
    <row r="243" spans="1:7" customFormat="1">
      <c r="A243" s="95"/>
      <c r="B243" s="402" t="s">
        <v>289</v>
      </c>
      <c r="C243" s="448">
        <v>4.9808219253998495E-3</v>
      </c>
      <c r="D243" s="448">
        <v>1.4842698976283378E-2</v>
      </c>
      <c r="E243" s="448">
        <v>1.2315016359157221E-3</v>
      </c>
      <c r="F243" s="448">
        <v>9.5881700057533388E-3</v>
      </c>
    </row>
    <row r="244" spans="1:7" customFormat="1">
      <c r="A244" s="95"/>
      <c r="B244" s="402" t="s">
        <v>987</v>
      </c>
      <c r="C244" s="856">
        <v>3.9906005134990244E-6</v>
      </c>
      <c r="D244" s="856">
        <v>2.3095428252413588E-8</v>
      </c>
      <c r="E244" s="448">
        <v>9.8817241806736519E-7</v>
      </c>
      <c r="F244" s="448">
        <v>9.6005657737633632E-8</v>
      </c>
      <c r="G244" s="95" t="s">
        <v>103</v>
      </c>
    </row>
    <row r="245" spans="1:7" customFormat="1">
      <c r="A245" s="95"/>
      <c r="B245" s="402" t="s">
        <v>292</v>
      </c>
      <c r="C245" s="856">
        <v>6.9898806817256893E-4</v>
      </c>
      <c r="D245" s="856">
        <v>2.0635589213072208E-5</v>
      </c>
      <c r="E245" s="448">
        <v>4.0938436759131612E-3</v>
      </c>
      <c r="F245" s="448">
        <v>2.6951737164471707E-5</v>
      </c>
      <c r="G245" t="s">
        <v>162</v>
      </c>
    </row>
    <row r="246" spans="1:7" customFormat="1">
      <c r="A246" s="95"/>
      <c r="B246" s="402" t="s">
        <v>165</v>
      </c>
      <c r="C246" s="448">
        <v>2.0749253074294903E-3</v>
      </c>
      <c r="D246" s="448">
        <v>9.2295233858339099E-3</v>
      </c>
      <c r="E246" s="448">
        <v>7.3416050473480259E-3</v>
      </c>
      <c r="F246" s="448">
        <v>1.2570054943388169E-2</v>
      </c>
    </row>
    <row r="247" spans="1:7" customFormat="1">
      <c r="A247" s="95"/>
      <c r="B247" s="402" t="s">
        <v>145</v>
      </c>
      <c r="C247" s="448">
        <v>9.1807046966315368E-3</v>
      </c>
      <c r="D247" s="448">
        <v>1.5267821231426185E-3</v>
      </c>
      <c r="E247" s="448">
        <v>3.2257157162304756E-3</v>
      </c>
      <c r="F247" s="448">
        <v>2.2725445212127241E-3</v>
      </c>
    </row>
    <row r="248" spans="1:7" customFormat="1">
      <c r="A248" s="95"/>
      <c r="B248" s="402" t="s">
        <v>161</v>
      </c>
      <c r="C248" s="448">
        <v>4.2808009818814993E-3</v>
      </c>
      <c r="D248" s="448">
        <v>2.7566592654637324E-3</v>
      </c>
      <c r="E248" s="448">
        <v>1.691827571603246E-3</v>
      </c>
      <c r="F248" s="448">
        <v>1.8993229849409985E-3</v>
      </c>
    </row>
  </sheetData>
  <autoFilter ref="B23:G248"/>
  <mergeCells count="8">
    <mergeCell ref="C22:D22"/>
    <mergeCell ref="E22:F22"/>
    <mergeCell ref="C7:H7"/>
    <mergeCell ref="I7:N7"/>
    <mergeCell ref="C8:E8"/>
    <mergeCell ref="F8:H8"/>
    <mergeCell ref="I8:K8"/>
    <mergeCell ref="L8:N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7"/>
  <sheetViews>
    <sheetView showGridLines="0" workbookViewId="0">
      <selection activeCell="B9" sqref="B9"/>
    </sheetView>
  </sheetViews>
  <sheetFormatPr defaultRowHeight="15"/>
  <cols>
    <col min="1" max="1" width="10.5703125" style="95" customWidth="1"/>
    <col min="2" max="2" width="71.140625" style="95" customWidth="1"/>
    <col min="3" max="16384" width="9.140625" style="95"/>
  </cols>
  <sheetData>
    <row r="2" spans="1:3" ht="26.25">
      <c r="B2" s="1279" t="s">
        <v>939</v>
      </c>
    </row>
    <row r="3" spans="1:3" ht="13.5" customHeight="1">
      <c r="B3" s="1279"/>
    </row>
    <row r="4" spans="1:3" s="15" customFormat="1" ht="18.600000000000001" customHeight="1">
      <c r="B4" s="1278" t="s">
        <v>4585</v>
      </c>
    </row>
    <row r="5" spans="1:3" s="15" customFormat="1" ht="18.600000000000001" customHeight="1">
      <c r="B5" s="192" t="s">
        <v>940</v>
      </c>
    </row>
    <row r="6" spans="1:3" s="15" customFormat="1" ht="18.600000000000001" customHeight="1">
      <c r="B6" s="192"/>
    </row>
    <row r="7" spans="1:3" s="15" customFormat="1" ht="18.600000000000001" customHeight="1">
      <c r="B7" s="1274" t="s">
        <v>4581</v>
      </c>
    </row>
    <row r="8" spans="1:3" s="15" customFormat="1" ht="18.600000000000001" customHeight="1">
      <c r="A8" s="1267" t="s">
        <v>4663</v>
      </c>
      <c r="B8" s="1270" t="s">
        <v>4664</v>
      </c>
    </row>
    <row r="9" spans="1:3" s="15" customFormat="1" ht="18.600000000000001" customHeight="1">
      <c r="A9" s="1267" t="s">
        <v>4665</v>
      </c>
      <c r="B9" s="1270" t="s">
        <v>2586</v>
      </c>
    </row>
    <row r="10" spans="1:3" s="15" customFormat="1" ht="18.600000000000001" customHeight="1">
      <c r="A10" s="193"/>
      <c r="B10" s="1275" t="s">
        <v>4666</v>
      </c>
    </row>
    <row r="11" spans="1:3" s="15" customFormat="1" ht="18.600000000000001" customHeight="1">
      <c r="A11" s="193"/>
      <c r="B11" s="1271" t="s">
        <v>4667</v>
      </c>
    </row>
    <row r="12" spans="1:3" s="15" customFormat="1" ht="18.600000000000001" customHeight="1">
      <c r="A12" s="1267" t="s">
        <v>4663</v>
      </c>
      <c r="B12" s="1271" t="s">
        <v>4668</v>
      </c>
    </row>
    <row r="13" spans="1:3" s="73" customFormat="1" ht="18.600000000000001" customHeight="1">
      <c r="A13" s="1267"/>
      <c r="B13" s="1275" t="s">
        <v>4710</v>
      </c>
    </row>
    <row r="14" spans="1:3" s="73" customFormat="1">
      <c r="A14" s="1267" t="s">
        <v>4663</v>
      </c>
      <c r="B14" s="1271" t="s">
        <v>4434</v>
      </c>
      <c r="C14" s="1269"/>
    </row>
    <row r="15" spans="1:3" s="271" customFormat="1">
      <c r="A15" s="1267" t="s">
        <v>4665</v>
      </c>
      <c r="B15" s="1273" t="s">
        <v>4723</v>
      </c>
      <c r="C15" s="1268" t="s">
        <v>4582</v>
      </c>
    </row>
    <row r="16" spans="1:3" s="73" customFormat="1">
      <c r="B16" s="1272" t="s">
        <v>4722</v>
      </c>
    </row>
    <row r="17" spans="1:3" s="73" customFormat="1" ht="18.600000000000001" customHeight="1">
      <c r="A17" s="1267"/>
      <c r="B17" s="1275" t="s">
        <v>4711</v>
      </c>
    </row>
    <row r="18" spans="1:3" s="271" customFormat="1">
      <c r="A18" s="1267" t="s">
        <v>4663</v>
      </c>
      <c r="B18" s="1272" t="s">
        <v>4578</v>
      </c>
    </row>
    <row r="19" spans="1:3" s="271" customFormat="1">
      <c r="A19" s="1267" t="s">
        <v>4663</v>
      </c>
      <c r="B19" s="1272" t="s">
        <v>4579</v>
      </c>
    </row>
    <row r="20" spans="1:3" s="271" customFormat="1">
      <c r="A20" s="1267" t="s">
        <v>4665</v>
      </c>
      <c r="B20" s="86" t="s">
        <v>4669</v>
      </c>
      <c r="C20" s="1268" t="s">
        <v>4583</v>
      </c>
    </row>
    <row r="21" spans="1:3" s="271" customFormat="1" ht="13.5" customHeight="1">
      <c r="B21" s="1277" t="s">
        <v>4584</v>
      </c>
    </row>
    <row r="22" spans="1:3" s="271" customFormat="1">
      <c r="A22" s="1267"/>
      <c r="B22" s="86"/>
      <c r="C22" s="1268"/>
    </row>
    <row r="23" spans="1:3" s="15" customFormat="1" ht="18.600000000000001" customHeight="1">
      <c r="B23" s="1274" t="s">
        <v>4586</v>
      </c>
    </row>
    <row r="24" spans="1:3" s="15" customFormat="1" ht="18.600000000000001" customHeight="1">
      <c r="B24" s="1270" t="s">
        <v>4568</v>
      </c>
    </row>
    <row r="25" spans="1:3" s="477" customFormat="1" ht="18.600000000000001" customHeight="1">
      <c r="B25" s="1276" t="s">
        <v>4670</v>
      </c>
    </row>
    <row r="26" spans="1:3" s="477" customFormat="1" ht="18.600000000000001" customHeight="1">
      <c r="B26" s="1276" t="s">
        <v>4567</v>
      </c>
    </row>
    <row r="27" spans="1:3" s="477" customFormat="1" ht="18.600000000000001" customHeight="1">
      <c r="B27" s="1276" t="s">
        <v>4671</v>
      </c>
    </row>
    <row r="28" spans="1:3" s="477" customFormat="1" ht="18.600000000000001" customHeight="1">
      <c r="B28" s="1276" t="s">
        <v>4672</v>
      </c>
    </row>
    <row r="29" spans="1:3" s="1305" customFormat="1" ht="18" customHeight="1">
      <c r="B29" s="1304" t="s">
        <v>4712</v>
      </c>
    </row>
    <row r="30" spans="1:3" s="15" customFormat="1" ht="18.600000000000001" customHeight="1">
      <c r="B30" s="1270" t="s">
        <v>4673</v>
      </c>
    </row>
    <row r="31" spans="1:3" s="15" customFormat="1" ht="18.600000000000001" customHeight="1">
      <c r="B31" s="1270" t="s">
        <v>4674</v>
      </c>
    </row>
    <row r="32" spans="1:3" s="15" customFormat="1" ht="18.600000000000001" customHeight="1">
      <c r="B32" s="1270" t="s">
        <v>4675</v>
      </c>
    </row>
    <row r="33" spans="2:2" s="15" customFormat="1" ht="18.600000000000001" customHeight="1">
      <c r="B33" s="1270" t="s">
        <v>4676</v>
      </c>
    </row>
    <row r="34" spans="2:2" s="15" customFormat="1" ht="18.600000000000001" customHeight="1">
      <c r="B34" s="1270" t="s">
        <v>4677</v>
      </c>
    </row>
    <row r="35" spans="2:2" s="15" customFormat="1" ht="18.600000000000001" customHeight="1">
      <c r="B35" s="1270" t="s">
        <v>4678</v>
      </c>
    </row>
    <row r="36" spans="2:2" s="15" customFormat="1" ht="18.600000000000001" customHeight="1">
      <c r="B36" s="1270" t="s">
        <v>936</v>
      </c>
    </row>
    <row r="37" spans="2:2" s="15" customFormat="1" ht="18.600000000000001" customHeight="1">
      <c r="B37" s="1270" t="s">
        <v>4679</v>
      </c>
    </row>
    <row r="38" spans="2:2" s="15" customFormat="1" ht="18.600000000000001" customHeight="1">
      <c r="B38" s="1270" t="s">
        <v>4680</v>
      </c>
    </row>
    <row r="39" spans="2:2" s="15" customFormat="1" ht="18.600000000000001" customHeight="1">
      <c r="B39" s="1271" t="s">
        <v>4681</v>
      </c>
    </row>
    <row r="40" spans="2:2" s="15" customFormat="1" ht="18.600000000000001" customHeight="1">
      <c r="B40" s="1271" t="s">
        <v>4682</v>
      </c>
    </row>
    <row r="41" spans="2:2" s="15" customFormat="1" ht="18.600000000000001" customHeight="1">
      <c r="B41" s="1271" t="s">
        <v>4683</v>
      </c>
    </row>
    <row r="42" spans="2:2" s="15" customFormat="1" ht="18.600000000000001" customHeight="1">
      <c r="B42" s="1270" t="s">
        <v>4684</v>
      </c>
    </row>
    <row r="43" spans="2:2" s="15" customFormat="1" ht="18.600000000000001" customHeight="1">
      <c r="B43" s="1270" t="s">
        <v>4685</v>
      </c>
    </row>
    <row r="44" spans="2:2" s="15" customFormat="1" ht="18.600000000000001" customHeight="1">
      <c r="B44" s="1270" t="s">
        <v>937</v>
      </c>
    </row>
    <row r="45" spans="2:2" s="15" customFormat="1" ht="18.600000000000001" customHeight="1">
      <c r="B45" s="1270" t="s">
        <v>4686</v>
      </c>
    </row>
    <row r="46" spans="2:2" s="15" customFormat="1" ht="18.600000000000001" customHeight="1">
      <c r="B46" s="1270" t="s">
        <v>938</v>
      </c>
    </row>
    <row r="47" spans="2:2">
      <c r="B47" s="1272" t="s">
        <v>4687</v>
      </c>
    </row>
  </sheetData>
  <hyperlinks>
    <hyperlink ref="C20" r:id="rId1"/>
  </hyperlinks>
  <pageMargins left="0.7" right="0.7"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B1:K13"/>
  <sheetViews>
    <sheetView showGridLines="0" zoomScale="110" zoomScaleNormal="110" workbookViewId="0">
      <selection activeCell="D11" sqref="D11"/>
    </sheetView>
  </sheetViews>
  <sheetFormatPr defaultRowHeight="15"/>
  <cols>
    <col min="2" max="2" width="20.7109375" customWidth="1"/>
    <col min="3" max="3" width="34.85546875" customWidth="1"/>
    <col min="4" max="4" width="36.42578125" customWidth="1"/>
    <col min="5" max="5" width="33.85546875" customWidth="1"/>
    <col min="6" max="6" width="38.5703125" bestFit="1" customWidth="1"/>
    <col min="7" max="7" width="15.85546875" bestFit="1" customWidth="1"/>
    <col min="8" max="8" width="8.85546875" bestFit="1" customWidth="1"/>
    <col min="9" max="9" width="11.140625" bestFit="1" customWidth="1"/>
  </cols>
  <sheetData>
    <row r="1" spans="2:11" s="95" customFormat="1"/>
    <row r="2" spans="2:11" s="95" customFormat="1" ht="17.25" customHeight="1">
      <c r="B2" s="358" t="s">
        <v>1427</v>
      </c>
      <c r="C2" s="358"/>
      <c r="D2" s="358"/>
      <c r="E2" s="358"/>
      <c r="F2" s="358"/>
      <c r="G2" s="358"/>
      <c r="H2" s="358"/>
      <c r="I2" s="358"/>
      <c r="J2" s="358"/>
      <c r="K2" s="358"/>
    </row>
    <row r="3" spans="2:11" s="95" customFormat="1" ht="17.25" customHeight="1">
      <c r="C3" s="181"/>
      <c r="D3" s="358"/>
      <c r="E3" s="358"/>
      <c r="F3" s="358"/>
      <c r="G3" s="358"/>
      <c r="H3" s="358"/>
      <c r="I3" s="358"/>
      <c r="J3" s="358"/>
      <c r="K3" s="358"/>
    </row>
    <row r="4" spans="2:11" s="95" customFormat="1"/>
    <row r="5" spans="2:11" s="95" customFormat="1"/>
    <row r="6" spans="2:11" s="95" customFormat="1" ht="33.75" customHeight="1">
      <c r="B6"/>
      <c r="C6"/>
      <c r="D6"/>
      <c r="E6"/>
    </row>
    <row r="7" spans="2:11" s="95" customFormat="1" ht="27.75" customHeight="1">
      <c r="B7"/>
      <c r="C7"/>
      <c r="D7"/>
      <c r="E7"/>
    </row>
    <row r="8" spans="2:11" s="95" customFormat="1" ht="21.75" customHeight="1">
      <c r="B8"/>
      <c r="C8"/>
      <c r="D8"/>
      <c r="E8"/>
    </row>
    <row r="9" spans="2:11" s="95" customFormat="1">
      <c r="B9"/>
      <c r="C9"/>
      <c r="D9"/>
      <c r="E9"/>
    </row>
    <row r="10" spans="2:11" s="95" customFormat="1">
      <c r="B10"/>
      <c r="C10"/>
      <c r="D10"/>
      <c r="E10"/>
    </row>
    <row r="11" spans="2:11" s="95" customFormat="1">
      <c r="B11"/>
      <c r="C11"/>
      <c r="D11"/>
      <c r="E11"/>
    </row>
    <row r="12" spans="2:11" s="95" customFormat="1">
      <c r="B12"/>
      <c r="C12"/>
      <c r="D12"/>
      <c r="E12"/>
    </row>
    <row r="13" spans="2:11" ht="24.75" customHeight="1"/>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dimension ref="B1:P285"/>
  <sheetViews>
    <sheetView showGridLines="0" zoomScale="80" zoomScaleNormal="80" workbookViewId="0">
      <pane ySplit="18" topLeftCell="A19" activePane="bottomLeft" state="frozen"/>
      <selection pane="bottomLeft" activeCell="C6" sqref="C6"/>
    </sheetView>
  </sheetViews>
  <sheetFormatPr defaultColWidth="9.140625" defaultRowHeight="15"/>
  <cols>
    <col min="1" max="1" width="9.140625" style="95"/>
    <col min="2" max="2" width="22.5703125" style="95" customWidth="1"/>
    <col min="3" max="3" width="21.5703125" style="89" customWidth="1"/>
    <col min="4" max="4" width="29.5703125" style="52" customWidth="1"/>
    <col min="5" max="5" width="32.5703125" style="52" customWidth="1"/>
    <col min="6" max="6" width="29.7109375" style="52" customWidth="1"/>
    <col min="7" max="7" width="30.42578125" style="52" customWidth="1"/>
    <col min="8" max="8" width="19.42578125" style="52" customWidth="1"/>
    <col min="9" max="9" width="26.42578125" style="52" customWidth="1"/>
    <col min="10" max="10" width="16" style="52" customWidth="1"/>
    <col min="11" max="11" width="29.5703125" style="95" customWidth="1"/>
    <col min="12" max="12" width="4" style="95" customWidth="1"/>
    <col min="13" max="13" width="13.7109375" style="95" customWidth="1"/>
    <col min="14" max="14" width="24.85546875" style="95" customWidth="1"/>
    <col min="15" max="15" width="12.85546875" style="95" customWidth="1"/>
    <col min="16" max="16" width="23.7109375" style="95" customWidth="1"/>
    <col min="17" max="16384" width="9.140625" style="95"/>
  </cols>
  <sheetData>
    <row r="1" spans="2:14">
      <c r="C1" s="95"/>
    </row>
    <row r="2" spans="2:14" ht="17.25">
      <c r="B2" s="180" t="s">
        <v>1459</v>
      </c>
      <c r="C2" s="95"/>
    </row>
    <row r="3" spans="2:14">
      <c r="B3" s="1" t="s">
        <v>633</v>
      </c>
      <c r="C3" s="188" t="s">
        <v>2525</v>
      </c>
    </row>
    <row r="4" spans="2:14">
      <c r="B4" s="1" t="s">
        <v>921</v>
      </c>
      <c r="C4" s="85">
        <v>2010</v>
      </c>
      <c r="K4" s="4"/>
    </row>
    <row r="5" spans="2:14">
      <c r="B5" s="95" t="s">
        <v>952</v>
      </c>
      <c r="C5" s="478" t="s">
        <v>949</v>
      </c>
      <c r="K5" s="4"/>
    </row>
    <row r="6" spans="2:14">
      <c r="B6" s="1" t="s">
        <v>634</v>
      </c>
      <c r="C6" s="224" t="s">
        <v>2590</v>
      </c>
      <c r="F6" s="95"/>
      <c r="I6" s="77"/>
      <c r="K6" s="129"/>
    </row>
    <row r="7" spans="2:14">
      <c r="C7" s="95"/>
      <c r="F7" s="95"/>
    </row>
    <row r="8" spans="2:14" ht="24" customHeight="1">
      <c r="C8" s="95"/>
      <c r="D8" s="1566" t="s">
        <v>2517</v>
      </c>
      <c r="E8" s="1567"/>
      <c r="F8" s="1566" t="s">
        <v>1131</v>
      </c>
      <c r="G8" s="1567"/>
      <c r="I8"/>
    </row>
    <row r="9" spans="2:14" ht="36" customHeight="1">
      <c r="D9" s="148" t="s">
        <v>2519</v>
      </c>
      <c r="E9" s="148" t="s">
        <v>2544</v>
      </c>
      <c r="F9" s="290" t="s">
        <v>2545</v>
      </c>
      <c r="G9" s="149" t="s">
        <v>2546</v>
      </c>
      <c r="I9"/>
      <c r="K9"/>
      <c r="L9"/>
      <c r="M9"/>
      <c r="N9"/>
    </row>
    <row r="10" spans="2:14" s="271" customFormat="1" ht="15" customHeight="1">
      <c r="B10" s="217"/>
      <c r="D10" s="626">
        <v>76735539441053.094</v>
      </c>
      <c r="E10" s="120">
        <v>709681835326.71191</v>
      </c>
      <c r="F10" s="120">
        <v>590599128490.76917</v>
      </c>
      <c r="G10" s="120">
        <v>47100910.50754042</v>
      </c>
      <c r="H10" s="112"/>
      <c r="I10"/>
      <c r="J10" s="112"/>
      <c r="K10"/>
      <c r="L10"/>
      <c r="M10"/>
      <c r="N10"/>
    </row>
    <row r="11" spans="2:14" s="271" customFormat="1" ht="15" customHeight="1">
      <c r="B11" s="217"/>
      <c r="D11" s="636" t="s">
        <v>1610</v>
      </c>
      <c r="E11" s="162"/>
      <c r="F11" s="162"/>
      <c r="G11" s="162"/>
      <c r="H11" s="112"/>
      <c r="I11" s="95"/>
      <c r="J11" s="112"/>
      <c r="K11" s="95"/>
      <c r="L11" s="95"/>
      <c r="M11" s="95"/>
      <c r="N11" s="95"/>
    </row>
    <row r="12" spans="2:14" customFormat="1" ht="15" customHeight="1">
      <c r="H12" s="52"/>
      <c r="J12" s="52"/>
    </row>
    <row r="13" spans="2:14" s="271" customFormat="1" ht="15" customHeight="1">
      <c r="B13" s="217"/>
      <c r="C13" s="60" t="s">
        <v>584</v>
      </c>
      <c r="D13" s="306">
        <f>D10/F10</f>
        <v>129.92829778998302</v>
      </c>
      <c r="E13" s="306">
        <f>E10/G10</f>
        <v>15067.263619311529</v>
      </c>
      <c r="F13" s="373"/>
      <c r="G13" s="373"/>
      <c r="H13" s="112"/>
      <c r="J13" s="112"/>
      <c r="K13" s="95"/>
      <c r="L13" s="95"/>
      <c r="M13" s="95"/>
      <c r="N13" s="95"/>
    </row>
    <row r="14" spans="2:14" s="271" customFormat="1" ht="15" customHeight="1">
      <c r="B14" s="217"/>
      <c r="C14" s="60" t="s">
        <v>578</v>
      </c>
      <c r="D14" s="384">
        <f>F10/D10</f>
        <v>7.6965527680229202E-3</v>
      </c>
      <c r="E14" s="384">
        <f>G10/E10</f>
        <v>6.6369051824268348E-5</v>
      </c>
      <c r="F14" s="373"/>
      <c r="G14" s="373"/>
      <c r="H14" s="112"/>
      <c r="J14" s="112"/>
      <c r="K14" s="95"/>
      <c r="L14" s="95"/>
      <c r="M14" s="95"/>
      <c r="N14" s="95"/>
    </row>
    <row r="15" spans="2:14" s="271" customFormat="1" ht="15" customHeight="1">
      <c r="B15" s="217"/>
      <c r="C15" s="71"/>
      <c r="D15" s="949"/>
      <c r="E15" s="949"/>
      <c r="F15" s="373"/>
      <c r="G15" s="373"/>
      <c r="H15" s="112"/>
      <c r="J15" s="112"/>
      <c r="K15" s="95"/>
      <c r="L15" s="95"/>
      <c r="M15" s="95"/>
      <c r="N15" s="95"/>
    </row>
    <row r="16" spans="2:14" s="271" customFormat="1" ht="15" customHeight="1">
      <c r="B16" s="217"/>
      <c r="D16" s="373"/>
      <c r="E16" s="373"/>
      <c r="F16" s="373"/>
      <c r="G16" s="373"/>
      <c r="H16" s="988"/>
      <c r="I16" s="989"/>
      <c r="J16" s="988"/>
      <c r="K16" s="95"/>
      <c r="L16" s="95"/>
      <c r="M16" s="95"/>
      <c r="N16" s="95"/>
    </row>
    <row r="17" spans="2:16" s="271" customFormat="1" ht="19.5" customHeight="1">
      <c r="B17" s="217"/>
      <c r="D17" s="1568" t="s">
        <v>1123</v>
      </c>
      <c r="E17" s="1568"/>
      <c r="F17" s="373"/>
      <c r="G17" s="382"/>
      <c r="H17" s="990" t="s">
        <v>2533</v>
      </c>
      <c r="I17" s="991"/>
      <c r="J17" s="986" t="s">
        <v>2534</v>
      </c>
      <c r="M17"/>
      <c r="N17"/>
      <c r="O17"/>
      <c r="P17"/>
    </row>
    <row r="18" spans="2:16" s="271" customFormat="1" ht="40.5" customHeight="1">
      <c r="B18" s="383" t="s">
        <v>18</v>
      </c>
      <c r="C18" s="383" t="s">
        <v>1122</v>
      </c>
      <c r="D18" s="383" t="s">
        <v>2513</v>
      </c>
      <c r="E18" s="383" t="s">
        <v>2514</v>
      </c>
      <c r="F18"/>
      <c r="G18"/>
      <c r="H18" s="1569" t="s">
        <v>2536</v>
      </c>
      <c r="I18" s="1570"/>
      <c r="J18" s="1571" t="s">
        <v>2535</v>
      </c>
      <c r="K18" s="1570"/>
      <c r="M18"/>
      <c r="N18"/>
      <c r="O18"/>
      <c r="P18"/>
    </row>
    <row r="19" spans="2:16">
      <c r="B19" s="208" t="s">
        <v>705</v>
      </c>
      <c r="C19" s="209"/>
      <c r="D19" s="381">
        <v>3.223012872595328E-2</v>
      </c>
      <c r="E19" s="381">
        <v>1.5339630331228819E-2</v>
      </c>
      <c r="F19"/>
      <c r="G19"/>
      <c r="H19" s="957">
        <v>0.45136985108976663</v>
      </c>
      <c r="I19" s="953" t="s">
        <v>795</v>
      </c>
      <c r="J19" s="962">
        <v>0.21482528714827642</v>
      </c>
      <c r="K19" s="953" t="s">
        <v>795</v>
      </c>
      <c r="M19"/>
      <c r="N19"/>
      <c r="O19"/>
      <c r="P19"/>
    </row>
    <row r="20" spans="2:16">
      <c r="B20" s="208" t="s">
        <v>706</v>
      </c>
      <c r="C20" s="209"/>
      <c r="D20" s="221">
        <v>7.2738947823929295E-5</v>
      </c>
      <c r="E20" s="221">
        <v>8.6323399077236989E-4</v>
      </c>
      <c r="F20"/>
      <c r="G20"/>
      <c r="H20" s="957">
        <v>0.11356443701932563</v>
      </c>
      <c r="I20" s="953" t="s">
        <v>744</v>
      </c>
      <c r="J20" s="963">
        <v>0.19179077754884533</v>
      </c>
      <c r="K20" s="953" t="s">
        <v>744</v>
      </c>
      <c r="M20"/>
      <c r="N20"/>
      <c r="O20"/>
      <c r="P20"/>
    </row>
    <row r="21" spans="2:16">
      <c r="B21" s="208" t="s">
        <v>707</v>
      </c>
      <c r="C21" s="209"/>
      <c r="D21" s="221">
        <v>5.8685742486774893E-4</v>
      </c>
      <c r="E21" s="221">
        <v>2.5603240143064095E-3</v>
      </c>
      <c r="F21"/>
      <c r="G21"/>
      <c r="H21" s="957">
        <v>0.11173483834429691</v>
      </c>
      <c r="I21" s="953" t="s">
        <v>851</v>
      </c>
      <c r="J21" s="963">
        <v>0.10953447464656389</v>
      </c>
      <c r="K21" s="953" t="s">
        <v>907</v>
      </c>
      <c r="M21"/>
      <c r="N21"/>
      <c r="O21"/>
      <c r="P21"/>
    </row>
    <row r="22" spans="2:16">
      <c r="B22" s="208" t="s">
        <v>708</v>
      </c>
      <c r="C22" s="209"/>
      <c r="D22" s="221">
        <v>0</v>
      </c>
      <c r="E22" s="221">
        <v>5.465083192138005E-6</v>
      </c>
      <c r="F22"/>
      <c r="G22"/>
      <c r="H22" s="957">
        <v>5.5225778083574623E-2</v>
      </c>
      <c r="I22" s="953" t="s">
        <v>797</v>
      </c>
      <c r="J22" s="963">
        <v>5.3179158230942901E-2</v>
      </c>
      <c r="K22" s="953" t="s">
        <v>851</v>
      </c>
      <c r="M22"/>
      <c r="N22"/>
      <c r="O22"/>
      <c r="P22"/>
    </row>
    <row r="23" spans="2:16">
      <c r="B23" s="208" t="s">
        <v>709</v>
      </c>
      <c r="C23" s="209"/>
      <c r="D23" s="221">
        <v>1.6774603493715076E-8</v>
      </c>
      <c r="E23" s="221">
        <v>1.7743521072655018E-7</v>
      </c>
      <c r="F23"/>
      <c r="G23"/>
      <c r="H23" s="957">
        <v>4.6131080861907071E-2</v>
      </c>
      <c r="I23" s="953" t="s">
        <v>762</v>
      </c>
      <c r="J23" s="963">
        <v>2.6284196000568649E-2</v>
      </c>
      <c r="K23" s="953" t="s">
        <v>797</v>
      </c>
      <c r="M23"/>
      <c r="N23"/>
      <c r="O23"/>
      <c r="P23"/>
    </row>
    <row r="24" spans="2:16">
      <c r="B24" s="208" t="s">
        <v>710</v>
      </c>
      <c r="C24" s="209"/>
      <c r="D24" s="221">
        <v>6.0444424900336101E-7</v>
      </c>
      <c r="E24" s="221">
        <v>2.6469402267601731E-4</v>
      </c>
      <c r="F24"/>
      <c r="G24"/>
      <c r="H24" s="957">
        <v>3.223012872595328E-2</v>
      </c>
      <c r="I24" s="953" t="s">
        <v>705</v>
      </c>
      <c r="J24" s="963">
        <v>2.1955659352730365E-2</v>
      </c>
      <c r="K24" s="953" t="s">
        <v>762</v>
      </c>
      <c r="M24"/>
      <c r="N24"/>
      <c r="O24"/>
      <c r="P24"/>
    </row>
    <row r="25" spans="2:16">
      <c r="B25" s="208" t="s">
        <v>711</v>
      </c>
      <c r="C25" s="209"/>
      <c r="D25" s="221">
        <v>2.4598226213534676E-6</v>
      </c>
      <c r="E25" s="221">
        <v>4.154216809099641E-6</v>
      </c>
      <c r="F25"/>
      <c r="G25"/>
      <c r="H25" s="957">
        <v>2.6242910898016884E-2</v>
      </c>
      <c r="I25" s="953" t="s">
        <v>798</v>
      </c>
      <c r="J25" s="963">
        <v>1.6636250632660058E-2</v>
      </c>
      <c r="K25" s="953" t="s">
        <v>830</v>
      </c>
      <c r="M25"/>
      <c r="N25"/>
      <c r="O25"/>
      <c r="P25"/>
    </row>
    <row r="26" spans="2:16">
      <c r="B26" s="208" t="s">
        <v>712</v>
      </c>
      <c r="C26" s="209"/>
      <c r="D26" s="221">
        <v>1.7126880671173853E-5</v>
      </c>
      <c r="E26" s="221">
        <v>7.5000844961632292E-3</v>
      </c>
      <c r="F26"/>
      <c r="G26"/>
      <c r="H26" s="957">
        <v>2.1709843451347077E-2</v>
      </c>
      <c r="I26" s="953" t="s">
        <v>909</v>
      </c>
      <c r="J26" s="963">
        <v>1.6234549774174867E-2</v>
      </c>
      <c r="K26" s="953" t="s">
        <v>863</v>
      </c>
      <c r="M26"/>
      <c r="N26"/>
      <c r="O26"/>
      <c r="P26"/>
    </row>
    <row r="27" spans="2:16">
      <c r="B27" s="208" t="s">
        <v>713</v>
      </c>
      <c r="C27" s="209"/>
      <c r="D27" s="221">
        <v>1.234383542491377E-3</v>
      </c>
      <c r="E27" s="221">
        <v>5.8749337893655468E-4</v>
      </c>
      <c r="F27"/>
      <c r="G27"/>
      <c r="H27" s="958"/>
      <c r="I27" s="953"/>
      <c r="J27" s="963">
        <v>1.5558343134489302E-2</v>
      </c>
      <c r="K27" s="953" t="s">
        <v>912</v>
      </c>
      <c r="M27"/>
      <c r="N27"/>
      <c r="O27"/>
      <c r="P27"/>
    </row>
    <row r="28" spans="2:16">
      <c r="B28" s="208" t="s">
        <v>714</v>
      </c>
      <c r="C28" s="209"/>
      <c r="D28" s="221">
        <v>0</v>
      </c>
      <c r="E28" s="221">
        <v>2.6174872130766125E-5</v>
      </c>
      <c r="F28"/>
      <c r="G28"/>
      <c r="H28" s="958"/>
      <c r="I28" s="953"/>
      <c r="J28" s="963">
        <v>1.5339630331228836E-2</v>
      </c>
      <c r="K28" s="953" t="s">
        <v>705</v>
      </c>
      <c r="O28"/>
      <c r="P28"/>
    </row>
    <row r="29" spans="2:16">
      <c r="B29" s="208" t="s">
        <v>715</v>
      </c>
      <c r="C29" s="209"/>
      <c r="D29" s="221">
        <v>1.3988468216236657E-5</v>
      </c>
      <c r="E29" s="221">
        <v>6.4481397221478757E-3</v>
      </c>
      <c r="F29"/>
      <c r="G29"/>
      <c r="H29" s="958"/>
      <c r="I29" s="953"/>
      <c r="J29" s="963">
        <v>1.426609342980102E-2</v>
      </c>
      <c r="K29" s="953" t="s">
        <v>720</v>
      </c>
      <c r="O29"/>
      <c r="P29"/>
    </row>
    <row r="30" spans="2:16">
      <c r="B30" s="208" t="s">
        <v>716</v>
      </c>
      <c r="C30" s="209" t="s">
        <v>489</v>
      </c>
      <c r="D30" s="221">
        <v>8.6781472797610227E-7</v>
      </c>
      <c r="E30" s="221">
        <v>1.266757971829706E-3</v>
      </c>
      <c r="F30"/>
      <c r="G30"/>
      <c r="H30" s="958"/>
      <c r="I30" s="953"/>
      <c r="J30" s="963">
        <v>1.2490069630618546E-2</v>
      </c>
      <c r="K30" s="953" t="s">
        <v>798</v>
      </c>
      <c r="O30"/>
      <c r="P30"/>
    </row>
    <row r="31" spans="2:16">
      <c r="B31" s="208" t="s">
        <v>717</v>
      </c>
      <c r="C31" s="209"/>
      <c r="D31" s="221">
        <v>6.7017574119644565E-3</v>
      </c>
      <c r="E31" s="221">
        <v>3.1896391771568046E-3</v>
      </c>
      <c r="F31"/>
      <c r="G31"/>
      <c r="H31" s="958"/>
      <c r="I31" s="953"/>
      <c r="J31" s="963">
        <v>1.2357248206054506E-2</v>
      </c>
      <c r="K31" s="953" t="s">
        <v>895</v>
      </c>
      <c r="O31"/>
      <c r="P31"/>
    </row>
    <row r="32" spans="2:16">
      <c r="B32" s="208" t="s">
        <v>718</v>
      </c>
      <c r="C32" s="209"/>
      <c r="D32" s="221">
        <v>0</v>
      </c>
      <c r="E32" s="221">
        <v>6.0587800450688426E-5</v>
      </c>
      <c r="F32"/>
      <c r="G32"/>
      <c r="H32" s="958"/>
      <c r="I32" s="953"/>
      <c r="J32" s="963">
        <v>1.1227882018634538E-2</v>
      </c>
      <c r="K32" s="953" t="s">
        <v>731</v>
      </c>
      <c r="O32"/>
      <c r="P32"/>
    </row>
    <row r="33" spans="2:16">
      <c r="B33" s="208" t="s">
        <v>719</v>
      </c>
      <c r="C33" s="209"/>
      <c r="D33" s="221">
        <v>5.5972618055574849E-4</v>
      </c>
      <c r="E33" s="221">
        <v>2.663964754668186E-4</v>
      </c>
      <c r="F33"/>
      <c r="G33"/>
      <c r="H33" s="958"/>
      <c r="I33" s="953"/>
      <c r="J33" s="963">
        <v>1.0974708944207398E-2</v>
      </c>
      <c r="K33" s="953" t="s">
        <v>900</v>
      </c>
      <c r="O33"/>
      <c r="P33"/>
    </row>
    <row r="34" spans="2:16">
      <c r="B34" s="208" t="s">
        <v>720</v>
      </c>
      <c r="C34" s="209"/>
      <c r="D34" s="221">
        <v>2.9971260396563591E-4</v>
      </c>
      <c r="E34" s="221">
        <v>1.4266093429801008E-2</v>
      </c>
      <c r="F34"/>
      <c r="G34"/>
      <c r="H34" s="958"/>
      <c r="I34" s="953"/>
      <c r="J34" s="963">
        <v>1.0869255886931601E-2</v>
      </c>
      <c r="K34" s="953" t="s">
        <v>801</v>
      </c>
      <c r="O34"/>
      <c r="P34"/>
    </row>
    <row r="35" spans="2:16">
      <c r="B35" s="208" t="s">
        <v>721</v>
      </c>
      <c r="C35" s="209"/>
      <c r="D35" s="221">
        <v>7.8340942071323822E-5</v>
      </c>
      <c r="E35" s="221">
        <v>3.7285643547760146E-5</v>
      </c>
      <c r="F35"/>
      <c r="G35"/>
      <c r="H35" s="958"/>
      <c r="I35" s="953"/>
      <c r="J35" s="963">
        <v>1.0555739187037366E-2</v>
      </c>
      <c r="K35" s="953" t="s">
        <v>884</v>
      </c>
      <c r="O35"/>
      <c r="P35"/>
    </row>
    <row r="36" spans="2:16">
      <c r="B36" s="208" t="s">
        <v>722</v>
      </c>
      <c r="C36" s="209"/>
      <c r="D36" s="221">
        <v>1.1926922721782247E-5</v>
      </c>
      <c r="E36" s="221">
        <v>5.6771250734076895E-4</v>
      </c>
      <c r="F36"/>
      <c r="G36"/>
      <c r="H36" s="958"/>
      <c r="I36" s="953"/>
      <c r="J36" s="963">
        <v>1.0332598294103259E-2</v>
      </c>
      <c r="K36" s="953" t="s">
        <v>909</v>
      </c>
      <c r="O36"/>
      <c r="P36"/>
    </row>
    <row r="37" spans="2:16">
      <c r="B37" s="208" t="s">
        <v>723</v>
      </c>
      <c r="C37" s="209" t="s">
        <v>489</v>
      </c>
      <c r="D37" s="221">
        <v>2.5329953298501546E-4</v>
      </c>
      <c r="E37" s="221">
        <v>1.5601008471403772E-3</v>
      </c>
      <c r="F37"/>
      <c r="G37"/>
      <c r="H37" s="958"/>
      <c r="I37" s="953"/>
      <c r="J37" s="963">
        <v>9.4763548780426397E-3</v>
      </c>
      <c r="K37" s="953" t="s">
        <v>873</v>
      </c>
      <c r="O37"/>
      <c r="P37"/>
    </row>
    <row r="38" spans="2:16">
      <c r="B38" s="208" t="s">
        <v>724</v>
      </c>
      <c r="C38" s="209"/>
      <c r="D38" s="221">
        <v>1.2295738978926156E-7</v>
      </c>
      <c r="E38" s="221">
        <v>5.3844645183946024E-5</v>
      </c>
      <c r="F38"/>
      <c r="G38"/>
      <c r="H38" s="958"/>
      <c r="I38" s="953"/>
      <c r="J38" s="963">
        <v>9.2903686140136769E-3</v>
      </c>
      <c r="K38" s="953" t="s">
        <v>803</v>
      </c>
      <c r="O38"/>
      <c r="P38"/>
    </row>
    <row r="39" spans="2:16">
      <c r="B39" s="208" t="s">
        <v>725</v>
      </c>
      <c r="C39" s="209"/>
      <c r="D39" s="221">
        <v>9.1316599111045593E-8</v>
      </c>
      <c r="E39" s="221">
        <v>3.9988730136237065E-5</v>
      </c>
      <c r="F39"/>
      <c r="G39"/>
      <c r="H39" s="958"/>
      <c r="I39" s="953"/>
      <c r="J39" s="963">
        <v>9.0887827147931102E-3</v>
      </c>
      <c r="K39" s="953" t="s">
        <v>738</v>
      </c>
      <c r="O39"/>
      <c r="P39"/>
    </row>
    <row r="40" spans="2:16">
      <c r="B40" s="208" t="s">
        <v>726</v>
      </c>
      <c r="C40" s="209"/>
      <c r="D40" s="221">
        <v>0</v>
      </c>
      <c r="E40" s="221">
        <v>1.961628257629082E-5</v>
      </c>
      <c r="F40"/>
      <c r="G40"/>
      <c r="H40" s="958"/>
      <c r="I40" s="953"/>
      <c r="J40" s="963">
        <v>8.8374900633833089E-3</v>
      </c>
      <c r="K40" s="953" t="s">
        <v>796</v>
      </c>
      <c r="O40"/>
      <c r="P40"/>
    </row>
    <row r="41" spans="2:16">
      <c r="B41" s="208" t="s">
        <v>727</v>
      </c>
      <c r="C41" s="209"/>
      <c r="D41" s="221">
        <v>5.3814015230560723E-8</v>
      </c>
      <c r="E41" s="221">
        <v>2.3565859367861034E-5</v>
      </c>
      <c r="F41"/>
      <c r="G41"/>
      <c r="H41" s="958"/>
      <c r="I41" s="953"/>
      <c r="J41" s="963">
        <v>8.7679009252993774E-3</v>
      </c>
      <c r="K41" s="953" t="s">
        <v>772</v>
      </c>
      <c r="O41"/>
      <c r="P41"/>
    </row>
    <row r="42" spans="2:16">
      <c r="B42" s="208" t="s">
        <v>728</v>
      </c>
      <c r="C42" s="209"/>
      <c r="D42" s="221">
        <v>8.178400059870226E-7</v>
      </c>
      <c r="E42" s="221">
        <v>3.5814280878182264E-4</v>
      </c>
      <c r="F42"/>
      <c r="G42"/>
      <c r="H42" s="958"/>
      <c r="I42" s="953"/>
      <c r="J42" s="963">
        <v>7.500084496163237E-3</v>
      </c>
      <c r="K42" s="953" t="s">
        <v>712</v>
      </c>
      <c r="O42"/>
      <c r="P42"/>
    </row>
    <row r="43" spans="2:16">
      <c r="B43" s="208" t="s">
        <v>729</v>
      </c>
      <c r="C43" s="209"/>
      <c r="D43" s="221">
        <v>2.1330650636413091E-5</v>
      </c>
      <c r="E43" s="221">
        <v>2.5314282410591235E-4</v>
      </c>
      <c r="F43"/>
      <c r="G43"/>
      <c r="H43" s="958"/>
      <c r="I43" s="953"/>
      <c r="J43" s="963">
        <v>6.8757821102338641E-3</v>
      </c>
      <c r="K43" s="953" t="s">
        <v>743</v>
      </c>
      <c r="O43"/>
      <c r="P43"/>
    </row>
    <row r="44" spans="2:16">
      <c r="B44" s="208" t="s">
        <v>730</v>
      </c>
      <c r="C44" s="209"/>
      <c r="D44" s="221">
        <v>1.2021170550901461E-7</v>
      </c>
      <c r="E44" s="221">
        <v>5.2642274215349329E-5</v>
      </c>
      <c r="F44"/>
      <c r="G44"/>
      <c r="H44" s="958"/>
      <c r="I44" s="953"/>
      <c r="J44" s="963">
        <v>6.8316144829905561E-3</v>
      </c>
      <c r="K44" s="953" t="s">
        <v>809</v>
      </c>
      <c r="O44"/>
      <c r="P44"/>
    </row>
    <row r="45" spans="2:16">
      <c r="B45" s="208" t="s">
        <v>731</v>
      </c>
      <c r="C45" s="209"/>
      <c r="D45" s="221">
        <v>2.5639523877570328E-5</v>
      </c>
      <c r="E45" s="221">
        <v>1.1227882018634526E-2</v>
      </c>
      <c r="F45"/>
      <c r="G45"/>
      <c r="H45" s="958"/>
      <c r="I45" s="953"/>
      <c r="J45" s="963">
        <v>6.7189028005617876E-3</v>
      </c>
      <c r="K45" s="953" t="s">
        <v>778</v>
      </c>
      <c r="O45"/>
      <c r="P45"/>
    </row>
    <row r="46" spans="2:16">
      <c r="B46" s="208" t="s">
        <v>732</v>
      </c>
      <c r="C46" s="209"/>
      <c r="D46" s="221">
        <v>7.2565764733762256E-6</v>
      </c>
      <c r="E46" s="221">
        <v>8.6117872967042135E-5</v>
      </c>
      <c r="F46"/>
      <c r="G46"/>
      <c r="H46" s="959"/>
      <c r="I46" s="956"/>
      <c r="J46" s="964">
        <v>6.4481397221478826E-3</v>
      </c>
      <c r="K46" s="956" t="s">
        <v>715</v>
      </c>
      <c r="O46"/>
      <c r="P46"/>
    </row>
    <row r="47" spans="2:16">
      <c r="B47" s="208" t="s">
        <v>733</v>
      </c>
      <c r="C47" s="209" t="s">
        <v>489</v>
      </c>
      <c r="D47" s="221">
        <v>4.1171513834259111E-3</v>
      </c>
      <c r="E47" s="221">
        <v>1.9595199503067711E-3</v>
      </c>
      <c r="F47"/>
      <c r="G47"/>
      <c r="I47"/>
    </row>
    <row r="48" spans="2:16">
      <c r="B48" s="208" t="s">
        <v>734</v>
      </c>
      <c r="C48" s="209"/>
      <c r="D48" s="221">
        <v>2.5762699618889293E-6</v>
      </c>
      <c r="E48" s="221">
        <v>1.2262850307393595E-4</v>
      </c>
      <c r="F48"/>
      <c r="G48"/>
      <c r="I48"/>
    </row>
    <row r="49" spans="2:9">
      <c r="B49" s="208" t="s">
        <v>735</v>
      </c>
      <c r="C49" s="209"/>
      <c r="D49" s="221">
        <v>8.7342412479779675E-7</v>
      </c>
      <c r="E49" s="221">
        <v>4.1574328217562069E-5</v>
      </c>
      <c r="F49"/>
      <c r="G49"/>
      <c r="I49"/>
    </row>
    <row r="50" spans="2:9">
      <c r="B50" s="208" t="s">
        <v>736</v>
      </c>
      <c r="C50" s="209"/>
      <c r="D50" s="221">
        <v>9.0711503247177487E-7</v>
      </c>
      <c r="E50" s="221">
        <v>3.9723750762910319E-4</v>
      </c>
      <c r="F50"/>
      <c r="G50"/>
      <c r="I50"/>
    </row>
    <row r="51" spans="2:9">
      <c r="B51" s="208" t="s">
        <v>737</v>
      </c>
      <c r="C51" s="209"/>
      <c r="D51" s="221">
        <v>3.4219858423828649E-7</v>
      </c>
      <c r="E51" s="221">
        <v>1.4985322461983811E-4</v>
      </c>
      <c r="F51"/>
      <c r="G51"/>
      <c r="I51"/>
    </row>
    <row r="52" spans="2:9">
      <c r="B52" s="208" t="s">
        <v>738</v>
      </c>
      <c r="C52" s="209"/>
      <c r="D52" s="221">
        <v>2.0754765773921648E-5</v>
      </c>
      <c r="E52" s="221">
        <v>9.0887827147931016E-3</v>
      </c>
      <c r="F52"/>
      <c r="G52"/>
      <c r="I52"/>
    </row>
    <row r="53" spans="2:9">
      <c r="B53" s="208" t="s">
        <v>739</v>
      </c>
      <c r="C53" s="209"/>
      <c r="D53" s="221">
        <v>1.4006391339787317E-6</v>
      </c>
      <c r="E53" s="221">
        <v>1.6622172102119134E-5</v>
      </c>
      <c r="F53"/>
      <c r="G53"/>
      <c r="I53"/>
    </row>
    <row r="54" spans="2:9">
      <c r="B54" s="208" t="s">
        <v>740</v>
      </c>
      <c r="C54" s="209"/>
      <c r="D54" s="221">
        <v>1.0063167343008862E-5</v>
      </c>
      <c r="E54" s="221">
        <v>1.6994956695742501E-5</v>
      </c>
      <c r="F54"/>
      <c r="G54"/>
      <c r="I54"/>
    </row>
    <row r="55" spans="2:9">
      <c r="B55" s="208" t="s">
        <v>741</v>
      </c>
      <c r="C55" s="209"/>
      <c r="D55" s="221">
        <v>0</v>
      </c>
      <c r="E55" s="221">
        <v>8.5799401327450181E-6</v>
      </c>
      <c r="F55"/>
      <c r="G55"/>
      <c r="I55"/>
    </row>
    <row r="56" spans="2:9">
      <c r="B56" s="208" t="s">
        <v>742</v>
      </c>
      <c r="C56" s="209"/>
      <c r="D56" s="221">
        <v>2.7036595485951609E-7</v>
      </c>
      <c r="E56" s="221">
        <v>1.1839677903198959E-4</v>
      </c>
      <c r="F56"/>
      <c r="G56"/>
      <c r="I56"/>
    </row>
    <row r="57" spans="2:9">
      <c r="B57" s="208" t="s">
        <v>743</v>
      </c>
      <c r="C57" s="209"/>
      <c r="D57" s="221">
        <v>1.5701249737014205E-5</v>
      </c>
      <c r="E57" s="221">
        <v>6.8757821102338563E-3</v>
      </c>
      <c r="F57"/>
      <c r="G57"/>
      <c r="I57"/>
    </row>
    <row r="58" spans="2:9">
      <c r="B58" s="208" t="s">
        <v>744</v>
      </c>
      <c r="C58" s="209"/>
      <c r="D58" s="221">
        <v>0.11356443701932563</v>
      </c>
      <c r="E58" s="221">
        <v>0.19179077754884513</v>
      </c>
      <c r="F58"/>
      <c r="G58"/>
      <c r="I58"/>
    </row>
    <row r="59" spans="2:9">
      <c r="B59" s="208" t="s">
        <v>745</v>
      </c>
      <c r="C59" s="209"/>
      <c r="D59" s="221">
        <v>0</v>
      </c>
      <c r="E59" s="221">
        <v>8.9167146819093766E-7</v>
      </c>
      <c r="F59"/>
      <c r="G59"/>
      <c r="I59"/>
    </row>
    <row r="60" spans="2:9">
      <c r="B60" s="208" t="s">
        <v>746</v>
      </c>
      <c r="C60" s="209"/>
      <c r="D60" s="221">
        <v>4.1372177799392208E-6</v>
      </c>
      <c r="E60" s="221">
        <v>1.8117416431118443E-3</v>
      </c>
      <c r="F60"/>
      <c r="G60"/>
      <c r="I60"/>
    </row>
    <row r="61" spans="2:9">
      <c r="B61" s="208" t="s">
        <v>747</v>
      </c>
      <c r="C61" s="209"/>
      <c r="D61" s="221">
        <v>1.1271204922649556E-8</v>
      </c>
      <c r="E61" s="221">
        <v>4.9358076883038555E-6</v>
      </c>
      <c r="F61"/>
      <c r="G61"/>
      <c r="I61"/>
    </row>
    <row r="62" spans="2:9">
      <c r="B62" s="208" t="s">
        <v>748</v>
      </c>
      <c r="C62" s="209"/>
      <c r="D62" s="221">
        <v>4.2131033270792306E-8</v>
      </c>
      <c r="E62" s="221">
        <v>1.8449729142647741E-5</v>
      </c>
      <c r="F62"/>
      <c r="G62"/>
      <c r="I62"/>
    </row>
    <row r="63" spans="2:9">
      <c r="B63" s="208" t="s">
        <v>749</v>
      </c>
      <c r="C63" s="209"/>
      <c r="D63" s="221">
        <v>3.1916877763796253E-7</v>
      </c>
      <c r="E63" s="221">
        <v>1.3976817184525783E-4</v>
      </c>
      <c r="F63"/>
      <c r="G63"/>
      <c r="I63"/>
    </row>
    <row r="64" spans="2:9">
      <c r="B64" s="208" t="s">
        <v>750</v>
      </c>
      <c r="C64" s="209"/>
      <c r="D64" s="221">
        <v>0</v>
      </c>
      <c r="E64" s="221">
        <v>8.9167146819093766E-7</v>
      </c>
      <c r="F64"/>
      <c r="G64"/>
      <c r="I64"/>
    </row>
    <row r="65" spans="2:9">
      <c r="B65" s="208" t="s">
        <v>751</v>
      </c>
      <c r="C65" s="209"/>
      <c r="D65" s="221">
        <v>8.3179833099054445E-6</v>
      </c>
      <c r="E65" s="221">
        <v>3.9592971892580875E-4</v>
      </c>
      <c r="F65"/>
      <c r="G65"/>
      <c r="I65"/>
    </row>
    <row r="66" spans="2:9">
      <c r="B66" s="210" t="s">
        <v>177</v>
      </c>
      <c r="C66" s="209"/>
      <c r="D66" s="221">
        <v>5.1068781056831143E-7</v>
      </c>
      <c r="E66" s="221">
        <v>2.2363685506780726E-4</v>
      </c>
      <c r="F66"/>
      <c r="G66"/>
      <c r="I66"/>
    </row>
    <row r="67" spans="2:9">
      <c r="B67" s="208" t="s">
        <v>752</v>
      </c>
      <c r="C67" s="209"/>
      <c r="D67" s="221">
        <v>5.2879093793482386E-7</v>
      </c>
      <c r="E67" s="221">
        <v>2.3156445072871305E-4</v>
      </c>
      <c r="F67"/>
      <c r="G67"/>
      <c r="I67"/>
    </row>
    <row r="68" spans="2:9">
      <c r="B68" s="208" t="s">
        <v>753</v>
      </c>
      <c r="C68" s="209"/>
      <c r="D68" s="221">
        <v>1.6149597311780565E-3</v>
      </c>
      <c r="E68" s="221">
        <v>2.7273888787913846E-3</v>
      </c>
      <c r="F68"/>
      <c r="G68"/>
      <c r="I68"/>
    </row>
    <row r="69" spans="2:9">
      <c r="B69" s="208" t="s">
        <v>754</v>
      </c>
      <c r="C69" s="209" t="s">
        <v>489</v>
      </c>
      <c r="D69" s="221">
        <v>3.2734315864675102E-4</v>
      </c>
      <c r="E69" s="221">
        <v>1.5579593515723485E-4</v>
      </c>
      <c r="F69"/>
      <c r="G69"/>
      <c r="I69"/>
    </row>
    <row r="70" spans="2:9">
      <c r="B70" s="208" t="s">
        <v>755</v>
      </c>
      <c r="C70" s="209" t="s">
        <v>489</v>
      </c>
      <c r="D70" s="221">
        <v>1.3620954042750757E-5</v>
      </c>
      <c r="E70" s="221">
        <v>3.8544707493394276E-4</v>
      </c>
      <c r="F70"/>
      <c r="G70"/>
      <c r="I70"/>
    </row>
    <row r="71" spans="2:9">
      <c r="B71" s="208" t="s">
        <v>756</v>
      </c>
      <c r="C71" s="209" t="s">
        <v>489</v>
      </c>
      <c r="D71" s="221">
        <v>1.6864404348765669E-5</v>
      </c>
      <c r="E71" s="221">
        <v>4.0136645054977165E-4</v>
      </c>
      <c r="F71"/>
      <c r="G71"/>
      <c r="I71"/>
    </row>
    <row r="72" spans="2:9">
      <c r="B72" s="208" t="s">
        <v>757</v>
      </c>
      <c r="C72" s="209"/>
      <c r="D72" s="221">
        <v>1.0940441978764372E-6</v>
      </c>
      <c r="E72" s="221">
        <v>1.2983637614614272E-5</v>
      </c>
      <c r="F72"/>
      <c r="G72"/>
      <c r="I72"/>
    </row>
    <row r="73" spans="2:9">
      <c r="B73" s="208" t="s">
        <v>758</v>
      </c>
      <c r="C73" s="209"/>
      <c r="D73" s="221">
        <v>2.7854831688051728E-6</v>
      </c>
      <c r="E73" s="221">
        <v>4.7042013927604253E-6</v>
      </c>
      <c r="F73"/>
      <c r="G73"/>
      <c r="I73"/>
    </row>
    <row r="74" spans="2:9">
      <c r="B74" s="208" t="s">
        <v>759</v>
      </c>
      <c r="C74" s="209"/>
      <c r="D74" s="221">
        <v>7.2848700315177354E-4</v>
      </c>
      <c r="E74" s="221">
        <v>1.2302890978531469E-3</v>
      </c>
      <c r="F74"/>
      <c r="G74"/>
      <c r="I74"/>
    </row>
    <row r="75" spans="2:9">
      <c r="B75" s="208" t="s">
        <v>760</v>
      </c>
      <c r="C75" s="209"/>
      <c r="D75" s="221">
        <v>0</v>
      </c>
      <c r="E75" s="221">
        <v>4.5726113702440223E-4</v>
      </c>
      <c r="F75"/>
      <c r="G75"/>
      <c r="I75"/>
    </row>
    <row r="76" spans="2:9">
      <c r="B76" s="208" t="s">
        <v>761</v>
      </c>
      <c r="C76" s="209"/>
      <c r="D76" s="221">
        <v>2.7639151654571738E-5</v>
      </c>
      <c r="E76" s="221">
        <v>1.3156027294393296E-3</v>
      </c>
      <c r="F76"/>
      <c r="G76"/>
      <c r="I76"/>
    </row>
    <row r="77" spans="2:9">
      <c r="B77" s="208" t="s">
        <v>762</v>
      </c>
      <c r="C77" s="209"/>
      <c r="D77" s="221">
        <v>4.6131080861907071E-2</v>
      </c>
      <c r="E77" s="221">
        <v>2.1955659352730344E-2</v>
      </c>
      <c r="F77"/>
      <c r="G77"/>
      <c r="I77"/>
    </row>
    <row r="78" spans="2:9">
      <c r="B78" s="208" t="s">
        <v>763</v>
      </c>
      <c r="C78" s="209"/>
      <c r="D78" s="221">
        <v>1.2912656493212749E-5</v>
      </c>
      <c r="E78" s="221">
        <v>1.5324175465240687E-4</v>
      </c>
      <c r="F78"/>
      <c r="G78"/>
      <c r="I78"/>
    </row>
    <row r="79" spans="2:9">
      <c r="B79" s="208" t="s">
        <v>764</v>
      </c>
      <c r="C79" s="209"/>
      <c r="D79" s="221">
        <v>4.590717897746413E-7</v>
      </c>
      <c r="E79" s="221">
        <v>2.0103352614056071E-4</v>
      </c>
      <c r="F79"/>
      <c r="G79"/>
      <c r="I79"/>
    </row>
    <row r="80" spans="2:9">
      <c r="B80" s="208" t="s">
        <v>765</v>
      </c>
      <c r="C80" s="209"/>
      <c r="D80" s="221">
        <v>1.4794127710961877E-5</v>
      </c>
      <c r="E80" s="221">
        <v>6.4543377733744344E-5</v>
      </c>
      <c r="F80"/>
      <c r="G80"/>
      <c r="I80"/>
    </row>
    <row r="81" spans="2:9">
      <c r="B81" s="208" t="s">
        <v>766</v>
      </c>
      <c r="C81" s="209" t="s">
        <v>489</v>
      </c>
      <c r="D81" s="221">
        <v>5.2411781296295806E-6</v>
      </c>
      <c r="E81" s="221">
        <v>2.494761177547885E-4</v>
      </c>
      <c r="F81"/>
      <c r="G81"/>
      <c r="I81"/>
    </row>
    <row r="82" spans="2:9">
      <c r="B82" s="208" t="s">
        <v>767</v>
      </c>
      <c r="C82" s="209"/>
      <c r="D82" s="221">
        <v>4.7046532956418259E-5</v>
      </c>
      <c r="E82" s="221">
        <v>5.5832765816571752E-4</v>
      </c>
      <c r="F82"/>
      <c r="G82"/>
      <c r="I82"/>
    </row>
    <row r="83" spans="2:9">
      <c r="B83" s="208" t="s">
        <v>768</v>
      </c>
      <c r="C83" s="209"/>
      <c r="D83" s="221">
        <v>1.1166169433370716E-9</v>
      </c>
      <c r="E83" s="221">
        <v>4.8898112771761101E-7</v>
      </c>
      <c r="F83"/>
      <c r="G83"/>
      <c r="I83"/>
    </row>
    <row r="84" spans="2:9">
      <c r="B84" s="208" t="s">
        <v>769</v>
      </c>
      <c r="C84" s="209"/>
      <c r="D84" s="221">
        <v>2.5949849346405565E-12</v>
      </c>
      <c r="E84" s="221">
        <v>4.5455110360714266E-6</v>
      </c>
      <c r="F84"/>
      <c r="G84"/>
      <c r="I84"/>
    </row>
    <row r="85" spans="2:9">
      <c r="B85" s="208" t="s">
        <v>770</v>
      </c>
      <c r="C85" s="209"/>
      <c r="D85" s="221">
        <v>2.9245420403235768E-8</v>
      </c>
      <c r="E85" s="221">
        <v>1.2806951152480405E-5</v>
      </c>
      <c r="F85"/>
      <c r="G85"/>
      <c r="I85"/>
    </row>
    <row r="86" spans="2:9">
      <c r="B86" s="208" t="s">
        <v>771</v>
      </c>
      <c r="C86" s="209" t="s">
        <v>489</v>
      </c>
      <c r="D86" s="221">
        <v>1.7153925115942904E-7</v>
      </c>
      <c r="E86" s="221">
        <v>3.755963805684953E-4</v>
      </c>
      <c r="F86"/>
      <c r="G86"/>
      <c r="I86"/>
    </row>
    <row r="87" spans="2:9">
      <c r="B87" s="208" t="s">
        <v>772</v>
      </c>
      <c r="C87" s="209" t="s">
        <v>489</v>
      </c>
      <c r="D87" s="221">
        <v>3.0984065860497647E-4</v>
      </c>
      <c r="E87" s="221">
        <v>8.7679009252993705E-3</v>
      </c>
      <c r="F87"/>
      <c r="G87"/>
      <c r="I87"/>
    </row>
    <row r="88" spans="2:9">
      <c r="B88" s="208" t="s">
        <v>773</v>
      </c>
      <c r="C88" s="209"/>
      <c r="D88" s="221">
        <v>3.5134591104201393E-8</v>
      </c>
      <c r="E88" s="221">
        <v>1.5385895837014354E-5</v>
      </c>
      <c r="F88"/>
      <c r="G88"/>
      <c r="I88"/>
    </row>
    <row r="89" spans="2:9">
      <c r="B89" s="208" t="s">
        <v>774</v>
      </c>
      <c r="C89" s="209"/>
      <c r="D89" s="221">
        <v>0</v>
      </c>
      <c r="E89" s="221">
        <v>1.4381797874047383E-5</v>
      </c>
      <c r="F89"/>
      <c r="G89"/>
      <c r="I89"/>
    </row>
    <row r="90" spans="2:9">
      <c r="B90" s="208" t="s">
        <v>775</v>
      </c>
      <c r="C90" s="209"/>
      <c r="D90" s="221">
        <v>1.1669807998813756E-7</v>
      </c>
      <c r="E90" s="221">
        <v>5.1103611758337701E-5</v>
      </c>
      <c r="F90"/>
      <c r="G90"/>
      <c r="I90"/>
    </row>
    <row r="91" spans="2:9">
      <c r="B91" s="210" t="s">
        <v>776</v>
      </c>
      <c r="C91" s="209"/>
      <c r="D91" s="221">
        <v>4.2126134172873845E-8</v>
      </c>
      <c r="E91" s="221">
        <v>1.8447583763751905E-5</v>
      </c>
      <c r="F91"/>
      <c r="G91"/>
      <c r="I91"/>
    </row>
    <row r="92" spans="2:9">
      <c r="B92" s="208" t="s">
        <v>777</v>
      </c>
      <c r="C92" s="209"/>
      <c r="D92" s="221">
        <v>8.1910478570277228E-6</v>
      </c>
      <c r="E92" s="221">
        <v>3.8988768730502556E-4</v>
      </c>
      <c r="F92"/>
      <c r="G92"/>
      <c r="I92"/>
    </row>
    <row r="93" spans="2:9">
      <c r="B93" s="208" t="s">
        <v>778</v>
      </c>
      <c r="C93" s="209" t="s">
        <v>489</v>
      </c>
      <c r="D93" s="221">
        <v>5.8380140407882824E-4</v>
      </c>
      <c r="E93" s="221">
        <v>6.7189028005617806E-3</v>
      </c>
      <c r="F93"/>
      <c r="G93"/>
      <c r="I93"/>
    </row>
    <row r="94" spans="2:9">
      <c r="B94" s="208" t="s">
        <v>779</v>
      </c>
      <c r="C94" s="209"/>
      <c r="D94" s="221">
        <v>3.1196160553039514E-7</v>
      </c>
      <c r="E94" s="221">
        <v>1.3661205714912846E-4</v>
      </c>
      <c r="F94"/>
      <c r="G94"/>
      <c r="I94"/>
    </row>
    <row r="95" spans="2:9">
      <c r="B95" s="208" t="s">
        <v>780</v>
      </c>
      <c r="C95" s="209"/>
      <c r="D95" s="221">
        <v>0</v>
      </c>
      <c r="E95" s="221">
        <v>0</v>
      </c>
      <c r="F95"/>
      <c r="G95"/>
      <c r="I95"/>
    </row>
    <row r="96" spans="2:9">
      <c r="B96" s="208" t="s">
        <v>781</v>
      </c>
      <c r="C96" s="209" t="s">
        <v>489</v>
      </c>
      <c r="D96" s="221">
        <v>3.425647466789736E-5</v>
      </c>
      <c r="E96" s="221">
        <v>3.2611646071705989E-3</v>
      </c>
      <c r="F96"/>
      <c r="G96"/>
      <c r="I96"/>
    </row>
    <row r="97" spans="2:9">
      <c r="B97" s="208" t="s">
        <v>782</v>
      </c>
      <c r="C97" s="209"/>
      <c r="D97" s="221">
        <v>5.0958784709675408E-12</v>
      </c>
      <c r="E97" s="221">
        <v>8.9262066685062329E-6</v>
      </c>
      <c r="F97"/>
      <c r="G97"/>
      <c r="I97"/>
    </row>
    <row r="98" spans="2:9">
      <c r="B98" s="208" t="s">
        <v>783</v>
      </c>
      <c r="C98" s="209"/>
      <c r="D98" s="221">
        <v>0</v>
      </c>
      <c r="E98" s="221">
        <v>5.9059304001205978E-6</v>
      </c>
      <c r="F98"/>
      <c r="G98"/>
      <c r="I98"/>
    </row>
    <row r="99" spans="2:9">
      <c r="B99" s="208" t="s">
        <v>784</v>
      </c>
      <c r="C99" s="209"/>
      <c r="D99" s="221">
        <v>0</v>
      </c>
      <c r="E99" s="221">
        <v>3.6946098375553704E-5</v>
      </c>
      <c r="F99"/>
      <c r="G99"/>
      <c r="I99"/>
    </row>
    <row r="100" spans="2:9">
      <c r="B100" s="208" t="s">
        <v>785</v>
      </c>
      <c r="C100" s="209"/>
      <c r="D100" s="221">
        <v>0</v>
      </c>
      <c r="E100" s="221">
        <v>3.167212700587365E-5</v>
      </c>
      <c r="F100"/>
      <c r="G100"/>
      <c r="I100"/>
    </row>
    <row r="101" spans="2:9">
      <c r="B101" s="208" t="s">
        <v>786</v>
      </c>
      <c r="C101" s="209"/>
      <c r="D101" s="221">
        <v>8.7238908954696121E-6</v>
      </c>
      <c r="E101" s="221">
        <v>4.1525061321888733E-4</v>
      </c>
      <c r="F101"/>
      <c r="G101"/>
      <c r="I101"/>
    </row>
    <row r="102" spans="2:9">
      <c r="B102" s="208" t="s">
        <v>787</v>
      </c>
      <c r="C102" s="209"/>
      <c r="D102" s="221">
        <v>2.1910140685200928E-7</v>
      </c>
      <c r="E102" s="221">
        <v>9.5947364623384066E-5</v>
      </c>
      <c r="F102"/>
      <c r="G102"/>
      <c r="I102"/>
    </row>
    <row r="103" spans="2:9">
      <c r="B103" s="208" t="s">
        <v>788</v>
      </c>
      <c r="C103" s="209"/>
      <c r="D103" s="221">
        <v>4.5720526501627871E-8</v>
      </c>
      <c r="E103" s="221">
        <v>2.0021615059677814E-5</v>
      </c>
      <c r="F103"/>
      <c r="G103"/>
      <c r="I103"/>
    </row>
    <row r="104" spans="2:9">
      <c r="B104" s="208" t="s">
        <v>789</v>
      </c>
      <c r="C104" s="209"/>
      <c r="D104" s="221">
        <v>2.5867170115936406E-7</v>
      </c>
      <c r="E104" s="221">
        <v>1.1327571276460264E-4</v>
      </c>
      <c r="F104"/>
      <c r="G104"/>
      <c r="I104"/>
    </row>
    <row r="105" spans="2:9">
      <c r="B105" s="208" t="s">
        <v>790</v>
      </c>
      <c r="C105" s="209"/>
      <c r="D105" s="221">
        <v>5.8541744883113294E-5</v>
      </c>
      <c r="E105" s="221">
        <v>2.5540417299382693E-4</v>
      </c>
      <c r="F105"/>
      <c r="G105"/>
      <c r="I105"/>
    </row>
    <row r="106" spans="2:9">
      <c r="B106" s="208" t="s">
        <v>791</v>
      </c>
      <c r="C106" s="209"/>
      <c r="D106" s="221">
        <v>5.9956205541036231E-7</v>
      </c>
      <c r="E106" s="221">
        <v>2.6255604640484812E-4</v>
      </c>
      <c r="F106"/>
      <c r="G106"/>
      <c r="I106"/>
    </row>
    <row r="107" spans="2:9">
      <c r="B107" s="208" t="s">
        <v>792</v>
      </c>
      <c r="C107" s="209"/>
      <c r="D107" s="221">
        <v>5.8196871391391278E-5</v>
      </c>
      <c r="E107" s="221">
        <v>9.8284493878710141E-5</v>
      </c>
      <c r="F107"/>
      <c r="G107"/>
      <c r="I107"/>
    </row>
    <row r="108" spans="2:9">
      <c r="B108" s="208" t="s">
        <v>793</v>
      </c>
      <c r="C108" s="209" t="s">
        <v>489</v>
      </c>
      <c r="D108" s="221">
        <v>7.720067471279876E-6</v>
      </c>
      <c r="E108" s="221">
        <v>1.5194239404586268E-3</v>
      </c>
      <c r="F108"/>
      <c r="G108"/>
      <c r="I108"/>
    </row>
    <row r="109" spans="2:9">
      <c r="B109" s="208" t="s">
        <v>794</v>
      </c>
      <c r="C109" s="209"/>
      <c r="D109" s="221">
        <v>1.1889056676237436E-11</v>
      </c>
      <c r="E109" s="221">
        <v>2.0825492128647571E-5</v>
      </c>
      <c r="F109"/>
      <c r="G109"/>
      <c r="I109"/>
    </row>
    <row r="110" spans="2:9">
      <c r="B110" s="208" t="s">
        <v>795</v>
      </c>
      <c r="C110" s="209"/>
      <c r="D110" s="221">
        <v>0.45136985108976663</v>
      </c>
      <c r="E110" s="221">
        <v>0.21482528714827623</v>
      </c>
      <c r="F110"/>
      <c r="G110"/>
      <c r="I110"/>
    </row>
    <row r="111" spans="2:9">
      <c r="B111" s="208" t="s">
        <v>796</v>
      </c>
      <c r="C111" s="209"/>
      <c r="D111" s="221">
        <v>7.4467610808486105E-4</v>
      </c>
      <c r="E111" s="221">
        <v>8.8374900633833003E-3</v>
      </c>
      <c r="F111"/>
      <c r="G111"/>
      <c r="I111"/>
    </row>
    <row r="112" spans="2:9">
      <c r="B112" s="208" t="s">
        <v>797</v>
      </c>
      <c r="C112" s="209"/>
      <c r="D112" s="221">
        <v>5.5225778083574623E-2</v>
      </c>
      <c r="E112" s="221">
        <v>2.6284196000568624E-2</v>
      </c>
      <c r="F112"/>
      <c r="G112"/>
      <c r="I112"/>
    </row>
    <row r="113" spans="2:9">
      <c r="B113" s="208" t="s">
        <v>798</v>
      </c>
      <c r="C113" s="209"/>
      <c r="D113" s="221">
        <v>2.6242910898016884E-2</v>
      </c>
      <c r="E113" s="221">
        <v>1.2490069630618534E-2</v>
      </c>
      <c r="F113"/>
      <c r="G113"/>
      <c r="I113"/>
    </row>
    <row r="114" spans="2:9">
      <c r="B114" s="208" t="s">
        <v>799</v>
      </c>
      <c r="C114" s="209" t="s">
        <v>489</v>
      </c>
      <c r="D114" s="221">
        <v>1.3071656181830557E-7</v>
      </c>
      <c r="E114" s="221">
        <v>2.8621243923749538E-4</v>
      </c>
      <c r="F114"/>
      <c r="G114"/>
      <c r="I114"/>
    </row>
    <row r="115" spans="2:9">
      <c r="B115" s="208" t="s">
        <v>800</v>
      </c>
      <c r="C115" s="209"/>
      <c r="D115" s="221">
        <v>1.3816618289513084E-3</v>
      </c>
      <c r="E115" s="221">
        <v>6.5758911107965815E-4</v>
      </c>
      <c r="F115"/>
      <c r="G115"/>
      <c r="I115"/>
    </row>
    <row r="116" spans="2:9">
      <c r="B116" s="208" t="s">
        <v>801</v>
      </c>
      <c r="C116" s="209" t="s">
        <v>489</v>
      </c>
      <c r="D116" s="221">
        <v>5.3984761881679824E-4</v>
      </c>
      <c r="E116" s="221">
        <v>1.086925588693159E-2</v>
      </c>
      <c r="F116"/>
      <c r="G116"/>
      <c r="I116"/>
    </row>
    <row r="117" spans="2:9">
      <c r="B117" s="208" t="s">
        <v>802</v>
      </c>
      <c r="C117" s="209"/>
      <c r="D117" s="221">
        <v>2.8585461202769407E-5</v>
      </c>
      <c r="E117" s="221">
        <v>3.3923974006148082E-4</v>
      </c>
      <c r="F117"/>
      <c r="G117"/>
      <c r="I117"/>
    </row>
    <row r="118" spans="2:9">
      <c r="B118" s="208" t="s">
        <v>803</v>
      </c>
      <c r="C118" s="209"/>
      <c r="D118" s="221">
        <v>3.6383894681864005E-4</v>
      </c>
      <c r="E118" s="221">
        <v>9.2903686140136683E-3</v>
      </c>
      <c r="F118"/>
      <c r="G118"/>
      <c r="I118"/>
    </row>
    <row r="119" spans="2:9">
      <c r="B119" s="208" t="s">
        <v>804</v>
      </c>
      <c r="C119" s="209"/>
      <c r="D119" s="221">
        <v>1.0990337090010583E-3</v>
      </c>
      <c r="E119" s="221">
        <v>5.2307488316235087E-4</v>
      </c>
      <c r="F119"/>
      <c r="G119"/>
      <c r="I119"/>
    </row>
    <row r="120" spans="2:9">
      <c r="B120" s="208" t="s">
        <v>805</v>
      </c>
      <c r="C120" s="209"/>
      <c r="D120" s="221">
        <v>1.066963769378667E-2</v>
      </c>
      <c r="E120" s="221">
        <v>5.078114933467162E-3</v>
      </c>
      <c r="F120"/>
      <c r="G120"/>
      <c r="I120"/>
    </row>
    <row r="121" spans="2:9">
      <c r="B121" s="208" t="s">
        <v>806</v>
      </c>
      <c r="C121" s="209"/>
      <c r="D121" s="221">
        <v>9.3234801577951214E-5</v>
      </c>
      <c r="E121" s="221">
        <v>4.0676200271797934E-4</v>
      </c>
      <c r="F121"/>
      <c r="G121"/>
      <c r="I121"/>
    </row>
    <row r="122" spans="2:9">
      <c r="B122" s="208" t="s">
        <v>807</v>
      </c>
      <c r="C122" s="209"/>
      <c r="D122" s="221">
        <v>0</v>
      </c>
      <c r="E122" s="221">
        <v>6.3279910645808488E-7</v>
      </c>
      <c r="F122"/>
      <c r="G122"/>
      <c r="I122"/>
    </row>
    <row r="123" spans="2:9">
      <c r="B123" s="208" t="s">
        <v>808</v>
      </c>
      <c r="C123" s="209"/>
      <c r="D123" s="221">
        <v>1.8132655173903187E-4</v>
      </c>
      <c r="E123" s="221">
        <v>2.1519041390255515E-3</v>
      </c>
      <c r="F123"/>
      <c r="G123"/>
      <c r="I123"/>
    </row>
    <row r="124" spans="2:9">
      <c r="B124" s="208" t="s">
        <v>809</v>
      </c>
      <c r="C124" s="209"/>
      <c r="D124" s="221">
        <v>8.4632117824888896E-5</v>
      </c>
      <c r="E124" s="221">
        <v>6.8316144829905483E-3</v>
      </c>
      <c r="F124"/>
      <c r="G124"/>
      <c r="I124"/>
    </row>
    <row r="125" spans="2:9">
      <c r="B125" s="208" t="s">
        <v>810</v>
      </c>
      <c r="C125" s="209"/>
      <c r="D125" s="221">
        <v>1.7125022468890815E-3</v>
      </c>
      <c r="E125" s="221">
        <v>8.1504953430496386E-4</v>
      </c>
      <c r="F125"/>
      <c r="G125"/>
      <c r="I125"/>
    </row>
    <row r="126" spans="2:9">
      <c r="B126" s="208" t="s">
        <v>811</v>
      </c>
      <c r="C126" s="209"/>
      <c r="D126" s="221">
        <v>2.7155929517742048E-3</v>
      </c>
      <c r="E126" s="221">
        <v>1.2924612360224049E-3</v>
      </c>
      <c r="F126"/>
      <c r="G126"/>
      <c r="I126"/>
    </row>
    <row r="127" spans="2:9">
      <c r="B127" s="210" t="s">
        <v>812</v>
      </c>
      <c r="C127" s="209"/>
      <c r="D127" s="221">
        <v>1.4235020255001535E-6</v>
      </c>
      <c r="E127" s="221">
        <v>6.2337010905202451E-4</v>
      </c>
      <c r="F127"/>
      <c r="G127"/>
      <c r="I127"/>
    </row>
    <row r="128" spans="2:9">
      <c r="B128" s="208" t="s">
        <v>813</v>
      </c>
      <c r="C128" s="209" t="s">
        <v>489</v>
      </c>
      <c r="D128" s="221">
        <v>1.3475043168892677E-7</v>
      </c>
      <c r="E128" s="221">
        <v>5.900897209276545E-5</v>
      </c>
      <c r="F128"/>
      <c r="G128"/>
      <c r="I128"/>
    </row>
    <row r="129" spans="2:9">
      <c r="B129" s="208" t="s">
        <v>814</v>
      </c>
      <c r="C129" s="209"/>
      <c r="D129" s="221">
        <v>1.2715201990581451E-3</v>
      </c>
      <c r="E129" s="221">
        <v>6.0516822560923659E-4</v>
      </c>
      <c r="F129"/>
      <c r="G129"/>
      <c r="I129"/>
    </row>
    <row r="130" spans="2:9">
      <c r="B130" s="208" t="s">
        <v>815</v>
      </c>
      <c r="C130" s="209"/>
      <c r="D130" s="221">
        <v>3.3911239104461991E-8</v>
      </c>
      <c r="E130" s="221">
        <v>1.485017403555178E-5</v>
      </c>
      <c r="F130"/>
      <c r="G130"/>
      <c r="I130"/>
    </row>
    <row r="131" spans="2:9">
      <c r="B131" s="208" t="s">
        <v>816</v>
      </c>
      <c r="C131" s="209"/>
      <c r="D131" s="221">
        <v>5.5432526658671896E-8</v>
      </c>
      <c r="E131" s="221">
        <v>2.4274626638556774E-5</v>
      </c>
      <c r="F131"/>
      <c r="G131"/>
      <c r="I131"/>
    </row>
    <row r="132" spans="2:9">
      <c r="B132" s="208" t="s">
        <v>817</v>
      </c>
      <c r="C132" s="209"/>
      <c r="D132" s="221">
        <v>5.0230532465888695E-3</v>
      </c>
      <c r="E132" s="221">
        <v>2.3906755257451433E-3</v>
      </c>
      <c r="F132"/>
      <c r="G132"/>
      <c r="I132"/>
    </row>
    <row r="133" spans="2:9">
      <c r="B133" s="208" t="s">
        <v>818</v>
      </c>
      <c r="C133" s="209" t="s">
        <v>489</v>
      </c>
      <c r="D133" s="221">
        <v>1.1210721473236899E-4</v>
      </c>
      <c r="E133" s="221">
        <v>4.8909800216121206E-4</v>
      </c>
      <c r="F133"/>
      <c r="G133"/>
      <c r="I133"/>
    </row>
    <row r="134" spans="2:9">
      <c r="B134" s="208" t="s">
        <v>819</v>
      </c>
      <c r="C134" s="209" t="s">
        <v>489</v>
      </c>
      <c r="D134" s="221">
        <v>8.9437003717113376E-6</v>
      </c>
      <c r="E134" s="221">
        <v>5.5085275373571228E-5</v>
      </c>
      <c r="F134"/>
      <c r="G134"/>
      <c r="I134"/>
    </row>
    <row r="135" spans="2:9">
      <c r="B135" s="208" t="s">
        <v>820</v>
      </c>
      <c r="C135" s="209"/>
      <c r="D135" s="221">
        <v>4.2058969795823395E-5</v>
      </c>
      <c r="E135" s="221">
        <v>4.9913744191772862E-4</v>
      </c>
      <c r="F135"/>
      <c r="G135"/>
      <c r="I135"/>
    </row>
    <row r="136" spans="2:9">
      <c r="B136" s="208" t="s">
        <v>821</v>
      </c>
      <c r="C136" s="209"/>
      <c r="D136" s="221">
        <v>3.3176670079793872E-6</v>
      </c>
      <c r="E136" s="221">
        <v>1.4528496675905792E-3</v>
      </c>
      <c r="F136"/>
      <c r="G136"/>
      <c r="I136"/>
    </row>
    <row r="137" spans="2:9">
      <c r="B137" s="208" t="s">
        <v>822</v>
      </c>
      <c r="C137" s="209"/>
      <c r="D137" s="221">
        <v>1.0634042974262683E-5</v>
      </c>
      <c r="E137" s="221">
        <v>1.2620016688910334E-4</v>
      </c>
      <c r="F137"/>
      <c r="G137"/>
      <c r="I137"/>
    </row>
    <row r="138" spans="2:9">
      <c r="B138" s="208" t="s">
        <v>823</v>
      </c>
      <c r="C138" s="209"/>
      <c r="D138" s="221">
        <v>4.7786336950755146E-5</v>
      </c>
      <c r="E138" s="221">
        <v>2.2745935225519888E-3</v>
      </c>
      <c r="F138"/>
      <c r="G138"/>
      <c r="I138"/>
    </row>
    <row r="139" spans="2:9">
      <c r="B139" s="208" t="s">
        <v>824</v>
      </c>
      <c r="C139" s="209"/>
      <c r="D139" s="221">
        <v>0</v>
      </c>
      <c r="E139" s="221">
        <v>1.3855681912670194E-5</v>
      </c>
      <c r="F139"/>
      <c r="G139"/>
      <c r="I139"/>
    </row>
    <row r="140" spans="2:9">
      <c r="B140" s="208" t="s">
        <v>825</v>
      </c>
      <c r="C140" s="209"/>
      <c r="D140" s="221">
        <v>7.9559213185979112E-5</v>
      </c>
      <c r="E140" s="221">
        <v>9.4417391446854405E-4</v>
      </c>
      <c r="F140"/>
      <c r="G140"/>
      <c r="I140"/>
    </row>
    <row r="141" spans="2:9">
      <c r="B141" s="208" t="s">
        <v>826</v>
      </c>
      <c r="C141" s="209" t="s">
        <v>489</v>
      </c>
      <c r="D141" s="221">
        <v>1.8865909480319343E-5</v>
      </c>
      <c r="E141" s="221">
        <v>8.9790543423268437E-6</v>
      </c>
      <c r="F141"/>
      <c r="G141"/>
      <c r="I141"/>
    </row>
    <row r="142" spans="2:9">
      <c r="B142" s="208" t="s">
        <v>827</v>
      </c>
      <c r="C142" s="209"/>
      <c r="D142" s="221">
        <v>0</v>
      </c>
      <c r="E142" s="221">
        <v>3.6335752485075651E-5</v>
      </c>
      <c r="F142"/>
      <c r="G142"/>
      <c r="I142"/>
    </row>
    <row r="143" spans="2:9">
      <c r="B143" s="208" t="s">
        <v>828</v>
      </c>
      <c r="C143" s="209"/>
      <c r="D143" s="221">
        <v>1.7080348946431096E-4</v>
      </c>
      <c r="E143" s="221">
        <v>2.8845768017008306E-4</v>
      </c>
      <c r="F143"/>
      <c r="G143"/>
      <c r="I143"/>
    </row>
    <row r="144" spans="2:9">
      <c r="B144" s="208" t="s">
        <v>829</v>
      </c>
      <c r="C144" s="209"/>
      <c r="D144" s="221">
        <v>2.8492974551148556E-4</v>
      </c>
      <c r="E144" s="221">
        <v>1.3560966521979098E-4</v>
      </c>
      <c r="F144"/>
      <c r="G144"/>
      <c r="I144"/>
    </row>
    <row r="145" spans="2:9">
      <c r="B145" s="208" t="s">
        <v>830</v>
      </c>
      <c r="C145" s="209"/>
      <c r="D145" s="221">
        <v>4.444812362714965E-4</v>
      </c>
      <c r="E145" s="221">
        <v>1.6636250632660041E-2</v>
      </c>
      <c r="F145"/>
      <c r="G145"/>
      <c r="I145"/>
    </row>
    <row r="146" spans="2:9">
      <c r="B146" s="208" t="s">
        <v>831</v>
      </c>
      <c r="C146" s="209"/>
      <c r="D146" s="221">
        <v>3.1387481180685856E-4</v>
      </c>
      <c r="E146" s="221">
        <v>5.3008050574134132E-4</v>
      </c>
      <c r="F146"/>
      <c r="G146"/>
      <c r="I146"/>
    </row>
    <row r="147" spans="2:9">
      <c r="B147" s="208" t="s">
        <v>832</v>
      </c>
      <c r="C147" s="209"/>
      <c r="D147" s="221">
        <v>6.0004936377071644E-7</v>
      </c>
      <c r="E147" s="221">
        <v>2.6276944509364108E-4</v>
      </c>
      <c r="F147"/>
      <c r="G147"/>
      <c r="I147"/>
    </row>
    <row r="148" spans="2:9">
      <c r="B148" s="208" t="s">
        <v>833</v>
      </c>
      <c r="C148" s="209"/>
      <c r="D148" s="221">
        <v>0</v>
      </c>
      <c r="E148" s="221">
        <v>6.3279910645808488E-7</v>
      </c>
      <c r="F148"/>
      <c r="G148"/>
      <c r="I148"/>
    </row>
    <row r="149" spans="2:9">
      <c r="B149" s="208" t="s">
        <v>834</v>
      </c>
      <c r="C149" s="209"/>
      <c r="D149" s="221">
        <v>1.0185571935088047E-3</v>
      </c>
      <c r="E149" s="221">
        <v>4.4437308483790943E-3</v>
      </c>
      <c r="F149"/>
      <c r="G149"/>
      <c r="I149"/>
    </row>
    <row r="150" spans="2:9">
      <c r="B150" s="208" t="s">
        <v>835</v>
      </c>
      <c r="C150" s="209"/>
      <c r="D150" s="221">
        <v>5.8305024335693238E-7</v>
      </c>
      <c r="E150" s="221">
        <v>2.5532530848104587E-4</v>
      </c>
      <c r="F150"/>
      <c r="G150"/>
      <c r="I150"/>
    </row>
    <row r="151" spans="2:9">
      <c r="B151" s="208" t="s">
        <v>836</v>
      </c>
      <c r="C151" s="209"/>
      <c r="D151" s="221">
        <v>9.3057210811537349E-5</v>
      </c>
      <c r="E151" s="221">
        <v>4.4294529031761853E-3</v>
      </c>
      <c r="F151"/>
      <c r="G151"/>
      <c r="I151"/>
    </row>
    <row r="152" spans="2:9">
      <c r="B152" s="208" t="s">
        <v>837</v>
      </c>
      <c r="C152" s="209"/>
      <c r="D152" s="221">
        <v>1.2743575200762142E-7</v>
      </c>
      <c r="E152" s="221">
        <v>5.5805778427470979E-5</v>
      </c>
      <c r="F152"/>
      <c r="G152"/>
      <c r="I152"/>
    </row>
    <row r="153" spans="2:9">
      <c r="B153" s="208" t="s">
        <v>838</v>
      </c>
      <c r="C153" s="209"/>
      <c r="D153" s="221">
        <v>0</v>
      </c>
      <c r="E153" s="221">
        <v>9.2043506393903252E-7</v>
      </c>
      <c r="F153"/>
      <c r="G153"/>
      <c r="I153"/>
    </row>
    <row r="154" spans="2:9">
      <c r="B154" s="208" t="s">
        <v>839</v>
      </c>
      <c r="C154" s="209"/>
      <c r="D154" s="221">
        <v>1.2622305620760082E-4</v>
      </c>
      <c r="E154" s="221">
        <v>1.4979599760133906E-3</v>
      </c>
      <c r="F154"/>
      <c r="G154"/>
      <c r="I154"/>
    </row>
    <row r="155" spans="2:9">
      <c r="B155" s="208" t="s">
        <v>840</v>
      </c>
      <c r="C155" s="209" t="s">
        <v>489</v>
      </c>
      <c r="D155" s="221">
        <v>1.949176684172639E-5</v>
      </c>
      <c r="E155" s="221">
        <v>2.7534512917239359E-3</v>
      </c>
      <c r="F155"/>
      <c r="G155"/>
      <c r="I155"/>
    </row>
    <row r="156" spans="2:9">
      <c r="B156" s="208" t="s">
        <v>841</v>
      </c>
      <c r="C156" s="209"/>
      <c r="D156" s="221">
        <v>0</v>
      </c>
      <c r="E156" s="221">
        <v>3.3567116238026541E-5</v>
      </c>
      <c r="F156"/>
      <c r="G156"/>
      <c r="I156"/>
    </row>
    <row r="157" spans="2:9">
      <c r="B157" s="208" t="s">
        <v>842</v>
      </c>
      <c r="C157" s="209"/>
      <c r="D157" s="221">
        <v>0</v>
      </c>
      <c r="E157" s="221">
        <v>3.9118490217408889E-5</v>
      </c>
      <c r="F157"/>
      <c r="G157"/>
      <c r="I157"/>
    </row>
    <row r="158" spans="2:9">
      <c r="B158" s="208" t="s">
        <v>843</v>
      </c>
      <c r="C158" s="209"/>
      <c r="D158" s="221">
        <v>4.0007631385461879E-8</v>
      </c>
      <c r="E158" s="221">
        <v>7.0079455014209608E-4</v>
      </c>
      <c r="F158"/>
      <c r="G158"/>
      <c r="I158"/>
    </row>
    <row r="159" spans="2:9">
      <c r="B159" s="208" t="s">
        <v>844</v>
      </c>
      <c r="C159" s="209"/>
      <c r="D159" s="221">
        <v>4.586422929579834E-7</v>
      </c>
      <c r="E159" s="221">
        <v>2.0084544388100547E-4</v>
      </c>
      <c r="F159"/>
      <c r="G159"/>
      <c r="I159"/>
    </row>
    <row r="160" spans="2:9">
      <c r="B160" s="208" t="s">
        <v>845</v>
      </c>
      <c r="C160" s="209"/>
      <c r="D160" s="221">
        <v>2.3818292575267485E-5</v>
      </c>
      <c r="E160" s="221">
        <v>2.8266506965293336E-4</v>
      </c>
      <c r="F160"/>
      <c r="G160"/>
      <c r="I160"/>
    </row>
    <row r="161" spans="2:9">
      <c r="B161" s="208" t="s">
        <v>846</v>
      </c>
      <c r="C161" s="209"/>
      <c r="D161" s="221">
        <v>2.9520409760901224E-5</v>
      </c>
      <c r="E161" s="221">
        <v>1.4051491934697316E-3</v>
      </c>
      <c r="F161"/>
      <c r="G161"/>
      <c r="I161"/>
    </row>
    <row r="162" spans="2:9">
      <c r="B162" s="208" t="s">
        <v>847</v>
      </c>
      <c r="C162" s="209"/>
      <c r="D162" s="221">
        <v>0</v>
      </c>
      <c r="E162" s="221">
        <v>8.6290787244284299E-8</v>
      </c>
      <c r="F162"/>
      <c r="G162"/>
      <c r="I162"/>
    </row>
    <row r="163" spans="2:9">
      <c r="B163" s="208" t="s">
        <v>848</v>
      </c>
      <c r="C163" s="209"/>
      <c r="D163" s="221">
        <v>0</v>
      </c>
      <c r="E163" s="221">
        <v>1.9977543871435149E-9</v>
      </c>
      <c r="F163"/>
      <c r="G163"/>
      <c r="I163"/>
    </row>
    <row r="164" spans="2:9">
      <c r="B164" s="208" t="s">
        <v>849</v>
      </c>
      <c r="C164" s="209"/>
      <c r="D164" s="221">
        <v>3.5156615906246143E-8</v>
      </c>
      <c r="E164" s="221">
        <v>6.1582163140727999E-4</v>
      </c>
      <c r="F164"/>
      <c r="G164"/>
      <c r="I164"/>
    </row>
    <row r="165" spans="2:9">
      <c r="B165" s="208" t="s">
        <v>850</v>
      </c>
      <c r="C165" s="209"/>
      <c r="D165" s="221">
        <v>1.399336931556316E-3</v>
      </c>
      <c r="E165" s="221">
        <v>6.6600141195294121E-4</v>
      </c>
      <c r="F165"/>
      <c r="G165"/>
      <c r="I165"/>
    </row>
    <row r="166" spans="2:9">
      <c r="B166" s="208" t="s">
        <v>851</v>
      </c>
      <c r="C166" s="209"/>
      <c r="D166" s="221">
        <v>0.11173483834429691</v>
      </c>
      <c r="E166" s="221">
        <v>5.3179158230942852E-2</v>
      </c>
      <c r="F166"/>
      <c r="G166"/>
      <c r="I166"/>
    </row>
    <row r="167" spans="2:9">
      <c r="B167" s="210" t="s">
        <v>480</v>
      </c>
      <c r="C167" s="209"/>
      <c r="D167" s="221">
        <v>2.283695786236436E-4</v>
      </c>
      <c r="E167" s="221">
        <v>1.0869037926504825E-4</v>
      </c>
      <c r="F167"/>
      <c r="G167"/>
      <c r="I167"/>
    </row>
    <row r="168" spans="2:9">
      <c r="B168" s="208" t="s">
        <v>852</v>
      </c>
      <c r="C168" s="209"/>
      <c r="D168" s="221">
        <v>5.9836449621166869E-7</v>
      </c>
      <c r="E168" s="221">
        <v>2.6203161960747581E-4</v>
      </c>
      <c r="F168"/>
      <c r="G168"/>
      <c r="I168"/>
    </row>
    <row r="169" spans="2:9">
      <c r="B169" s="208" t="s">
        <v>853</v>
      </c>
      <c r="C169" s="209"/>
      <c r="D169" s="221">
        <v>0</v>
      </c>
      <c r="E169" s="221">
        <v>6.8715984087648578E-5</v>
      </c>
      <c r="F169"/>
      <c r="G169"/>
      <c r="I169"/>
    </row>
    <row r="170" spans="2:9">
      <c r="B170" s="208" t="s">
        <v>854</v>
      </c>
      <c r="C170" s="209"/>
      <c r="D170" s="221">
        <v>2.6721954491568742E-7</v>
      </c>
      <c r="E170" s="221">
        <v>1.1701892506713995E-4</v>
      </c>
      <c r="F170"/>
      <c r="G170"/>
      <c r="I170"/>
    </row>
    <row r="171" spans="2:9">
      <c r="B171" s="208" t="s">
        <v>855</v>
      </c>
      <c r="C171" s="209"/>
      <c r="D171" s="221">
        <v>1.1919183425992771E-5</v>
      </c>
      <c r="E171" s="221">
        <v>5.2195659289361474E-3</v>
      </c>
      <c r="F171"/>
      <c r="G171"/>
      <c r="I171"/>
    </row>
    <row r="172" spans="2:9">
      <c r="B172" s="208" t="s">
        <v>856</v>
      </c>
      <c r="C172" s="209"/>
      <c r="D172" s="221">
        <v>1.8446359503538543E-3</v>
      </c>
      <c r="E172" s="221">
        <v>3.1152724611553701E-3</v>
      </c>
      <c r="F172"/>
      <c r="G172"/>
      <c r="I172"/>
    </row>
    <row r="173" spans="2:9">
      <c r="B173" s="208" t="s">
        <v>857</v>
      </c>
      <c r="C173" s="209" t="s">
        <v>489</v>
      </c>
      <c r="D173" s="221">
        <v>1.4609252756043442E-4</v>
      </c>
      <c r="E173" s="221">
        <v>2.2828126263147648E-3</v>
      </c>
      <c r="F173"/>
      <c r="G173"/>
      <c r="I173"/>
    </row>
    <row r="174" spans="2:9">
      <c r="B174" s="208" t="s">
        <v>858</v>
      </c>
      <c r="C174" s="209" t="s">
        <v>489</v>
      </c>
      <c r="D174" s="221">
        <v>4.9499666575908485E-5</v>
      </c>
      <c r="E174" s="221">
        <v>1.9932459589635694E-3</v>
      </c>
      <c r="F174"/>
      <c r="G174"/>
      <c r="I174"/>
    </row>
    <row r="175" spans="2:9">
      <c r="B175" s="208" t="s">
        <v>859</v>
      </c>
      <c r="C175" s="209"/>
      <c r="D175" s="221">
        <v>1.2352505126068792E-4</v>
      </c>
      <c r="E175" s="221">
        <v>2.0861253971625574E-4</v>
      </c>
      <c r="F175"/>
      <c r="G175"/>
      <c r="I175"/>
    </row>
    <row r="176" spans="2:9">
      <c r="B176" s="208" t="s">
        <v>860</v>
      </c>
      <c r="C176" s="209"/>
      <c r="D176" s="221">
        <v>1.0510046242496187E-3</v>
      </c>
      <c r="E176" s="221">
        <v>5.0021588649191322E-4</v>
      </c>
      <c r="F176"/>
      <c r="G176"/>
      <c r="I176"/>
    </row>
    <row r="177" spans="2:9">
      <c r="B177" s="208" t="s">
        <v>861</v>
      </c>
      <c r="C177" s="209"/>
      <c r="D177" s="221">
        <v>5.1062787884098461E-8</v>
      </c>
      <c r="E177" s="221">
        <v>2.2361061018249618E-5</v>
      </c>
      <c r="F177"/>
      <c r="G177"/>
      <c r="I177"/>
    </row>
    <row r="178" spans="2:9">
      <c r="B178" s="208" t="s">
        <v>862</v>
      </c>
      <c r="C178" s="209" t="s">
        <v>489</v>
      </c>
      <c r="D178" s="221">
        <v>1.1811715958369216E-4</v>
      </c>
      <c r="E178" s="221">
        <v>5.6222875247411101E-3</v>
      </c>
      <c r="F178"/>
      <c r="G178"/>
      <c r="I178"/>
    </row>
    <row r="179" spans="2:9">
      <c r="B179" s="208" t="s">
        <v>863</v>
      </c>
      <c r="C179" s="209"/>
      <c r="D179" s="221">
        <v>3.7072541899329791E-5</v>
      </c>
      <c r="E179" s="221">
        <v>1.623454977417485E-2</v>
      </c>
      <c r="F179"/>
      <c r="G179"/>
      <c r="I179"/>
    </row>
    <row r="180" spans="2:9">
      <c r="B180" s="208" t="s">
        <v>864</v>
      </c>
      <c r="C180" s="209"/>
      <c r="D180" s="221">
        <v>1.1059831623525077E-7</v>
      </c>
      <c r="E180" s="221">
        <v>4.843244562881104E-5</v>
      </c>
      <c r="F180"/>
      <c r="G180"/>
      <c r="I180"/>
    </row>
    <row r="181" spans="2:9">
      <c r="B181" s="208" t="s">
        <v>865</v>
      </c>
      <c r="C181" s="209"/>
      <c r="D181" s="221">
        <v>0</v>
      </c>
      <c r="E181" s="221">
        <v>2.3010876598475813E-7</v>
      </c>
      <c r="F181"/>
      <c r="G181"/>
      <c r="I181"/>
    </row>
    <row r="182" spans="2:9">
      <c r="B182" s="208" t="s">
        <v>866</v>
      </c>
      <c r="C182" s="209"/>
      <c r="D182" s="221">
        <v>0</v>
      </c>
      <c r="E182" s="221">
        <v>3.7691031918719521E-6</v>
      </c>
      <c r="F182"/>
      <c r="G182"/>
      <c r="I182"/>
    </row>
    <row r="183" spans="2:9">
      <c r="B183" s="208" t="s">
        <v>867</v>
      </c>
      <c r="C183" s="209"/>
      <c r="D183" s="221">
        <v>0</v>
      </c>
      <c r="E183" s="221">
        <v>1.0846767511459492E-5</v>
      </c>
      <c r="F183"/>
      <c r="G183"/>
      <c r="I183"/>
    </row>
    <row r="184" spans="2:9">
      <c r="B184" s="208" t="s">
        <v>868</v>
      </c>
      <c r="C184" s="209"/>
      <c r="D184" s="221">
        <v>0</v>
      </c>
      <c r="E184" s="221">
        <v>1.5244705746490229E-6</v>
      </c>
      <c r="F184"/>
      <c r="G184"/>
      <c r="I184"/>
    </row>
    <row r="185" spans="2:9">
      <c r="B185" s="208" t="s">
        <v>869</v>
      </c>
      <c r="C185" s="209"/>
      <c r="D185" s="221">
        <v>0</v>
      </c>
      <c r="E185" s="221">
        <v>3.1217130465407189E-6</v>
      </c>
      <c r="F185"/>
      <c r="G185"/>
      <c r="I185"/>
    </row>
    <row r="186" spans="2:9">
      <c r="B186" s="208" t="s">
        <v>870</v>
      </c>
      <c r="C186" s="209"/>
      <c r="D186" s="221">
        <v>0</v>
      </c>
      <c r="E186" s="221">
        <v>1.697052149137591E-6</v>
      </c>
      <c r="F186"/>
      <c r="G186"/>
      <c r="I186"/>
    </row>
    <row r="187" spans="2:9">
      <c r="B187" s="208" t="s">
        <v>871</v>
      </c>
      <c r="C187" s="209"/>
      <c r="D187" s="221">
        <v>6.1075532069468471E-9</v>
      </c>
      <c r="E187" s="221">
        <v>1.2296906818789375E-7</v>
      </c>
      <c r="F187"/>
      <c r="G187"/>
      <c r="I187"/>
    </row>
    <row r="188" spans="2:9">
      <c r="B188" s="208" t="s">
        <v>872</v>
      </c>
      <c r="C188" s="209"/>
      <c r="D188" s="221">
        <v>3.8509567883712991E-8</v>
      </c>
      <c r="E188" s="221">
        <v>1.6863842201265573E-5</v>
      </c>
      <c r="F188"/>
      <c r="G188"/>
      <c r="I188"/>
    </row>
    <row r="189" spans="2:9">
      <c r="B189" s="208" t="s">
        <v>873</v>
      </c>
      <c r="C189" s="209"/>
      <c r="D189" s="221">
        <v>1.9910788655078528E-2</v>
      </c>
      <c r="E189" s="221">
        <v>9.4763548780426293E-3</v>
      </c>
      <c r="F189"/>
      <c r="G189"/>
      <c r="I189"/>
    </row>
    <row r="190" spans="2:9">
      <c r="B190" s="208" t="s">
        <v>874</v>
      </c>
      <c r="C190" s="209"/>
      <c r="D190" s="221">
        <v>4.7173578222593501E-5</v>
      </c>
      <c r="E190" s="221">
        <v>5.5983537576969852E-4</v>
      </c>
      <c r="F190"/>
      <c r="G190"/>
      <c r="I190"/>
    </row>
    <row r="191" spans="2:9">
      <c r="B191" s="208" t="s">
        <v>875</v>
      </c>
      <c r="C191" s="209"/>
      <c r="D191" s="221">
        <v>1.071035917836501E-4</v>
      </c>
      <c r="E191" s="221">
        <v>1.2710585419141787E-3</v>
      </c>
      <c r="F191"/>
      <c r="G191"/>
      <c r="I191"/>
    </row>
    <row r="192" spans="2:9">
      <c r="B192" s="208" t="s">
        <v>876</v>
      </c>
      <c r="C192" s="209"/>
      <c r="D192" s="221">
        <v>0</v>
      </c>
      <c r="E192" s="221">
        <v>7.5804014217304908E-6</v>
      </c>
      <c r="F192"/>
      <c r="G192"/>
      <c r="I192"/>
    </row>
    <row r="193" spans="2:9">
      <c r="B193" s="208" t="s">
        <v>877</v>
      </c>
      <c r="C193" s="209"/>
      <c r="D193" s="221">
        <v>6.5782857566966412E-8</v>
      </c>
      <c r="E193" s="221">
        <v>2.8807171581554751E-5</v>
      </c>
      <c r="F193"/>
      <c r="G193"/>
      <c r="I193"/>
    </row>
    <row r="194" spans="2:9">
      <c r="B194" s="208" t="s">
        <v>878</v>
      </c>
      <c r="C194" s="209"/>
      <c r="D194" s="221">
        <v>7.1451663069156911E-6</v>
      </c>
      <c r="E194" s="221">
        <v>3.401045159836282E-4</v>
      </c>
      <c r="F194"/>
      <c r="G194"/>
      <c r="I194"/>
    </row>
    <row r="195" spans="2:9">
      <c r="B195" s="208" t="s">
        <v>879</v>
      </c>
      <c r="C195" s="209" t="s">
        <v>489</v>
      </c>
      <c r="D195" s="221">
        <v>1.2212513929081823E-6</v>
      </c>
      <c r="E195" s="221">
        <v>5.3480191832507397E-4</v>
      </c>
      <c r="F195"/>
      <c r="G195"/>
      <c r="I195"/>
    </row>
    <row r="196" spans="2:9">
      <c r="B196" s="208" t="s">
        <v>880</v>
      </c>
      <c r="C196" s="209" t="s">
        <v>489</v>
      </c>
      <c r="D196" s="221">
        <v>5.2898518263510686E-7</v>
      </c>
      <c r="E196" s="221">
        <v>2.3164951301723037E-4</v>
      </c>
      <c r="F196"/>
      <c r="G196"/>
      <c r="I196"/>
    </row>
    <row r="197" spans="2:9">
      <c r="B197" s="208" t="s">
        <v>881</v>
      </c>
      <c r="C197" s="209"/>
      <c r="D197" s="221">
        <v>0</v>
      </c>
      <c r="E197" s="221">
        <v>2.2435604683513914E-6</v>
      </c>
      <c r="F197"/>
      <c r="G197"/>
      <c r="I197"/>
    </row>
    <row r="198" spans="2:9">
      <c r="B198" s="208" t="s">
        <v>882</v>
      </c>
      <c r="C198" s="209"/>
      <c r="D198" s="221">
        <v>1.0066142944015659E-3</v>
      </c>
      <c r="E198" s="221">
        <v>4.7908872141167808E-4</v>
      </c>
      <c r="F198"/>
      <c r="G198"/>
      <c r="I198"/>
    </row>
    <row r="199" spans="2:9">
      <c r="B199" s="208" t="s">
        <v>883</v>
      </c>
      <c r="C199" s="209"/>
      <c r="D199" s="221">
        <v>9.2613936325149668E-4</v>
      </c>
      <c r="E199" s="221">
        <v>4.040533103694852E-3</v>
      </c>
      <c r="F199"/>
      <c r="G199"/>
      <c r="I199"/>
    </row>
    <row r="200" spans="2:9">
      <c r="B200" s="208" t="s">
        <v>884</v>
      </c>
      <c r="C200" s="209" t="s">
        <v>489</v>
      </c>
      <c r="D200" s="221">
        <v>9.9793236483657326E-4</v>
      </c>
      <c r="E200" s="221">
        <v>1.0555739187037354E-2</v>
      </c>
      <c r="F200"/>
      <c r="G200"/>
      <c r="I200"/>
    </row>
    <row r="201" spans="2:9">
      <c r="B201" s="208" t="s">
        <v>885</v>
      </c>
      <c r="C201" s="209"/>
      <c r="D201" s="221">
        <v>5.7370522154380921E-3</v>
      </c>
      <c r="E201" s="221">
        <v>2.730496701519914E-3</v>
      </c>
      <c r="F201"/>
      <c r="G201"/>
      <c r="I201"/>
    </row>
    <row r="202" spans="2:9">
      <c r="B202" s="208" t="s">
        <v>886</v>
      </c>
      <c r="C202" s="209"/>
      <c r="D202" s="221">
        <v>1.2984058072586736E-3</v>
      </c>
      <c r="E202" s="221">
        <v>5.664646007313338E-3</v>
      </c>
      <c r="F202"/>
      <c r="G202"/>
      <c r="I202"/>
    </row>
    <row r="203" spans="2:9">
      <c r="B203" s="208" t="s">
        <v>887</v>
      </c>
      <c r="C203" s="209"/>
      <c r="D203" s="221">
        <v>1.76814906305596E-7</v>
      </c>
      <c r="E203" s="221">
        <v>7.7429554332398079E-5</v>
      </c>
      <c r="F203"/>
      <c r="G203"/>
      <c r="I203"/>
    </row>
    <row r="204" spans="2:9">
      <c r="B204" s="208" t="s">
        <v>888</v>
      </c>
      <c r="C204" s="209"/>
      <c r="D204" s="221">
        <v>1.388970499799681E-4</v>
      </c>
      <c r="E204" s="221">
        <v>6.6106760506830884E-5</v>
      </c>
      <c r="F204"/>
      <c r="G204"/>
      <c r="I204"/>
    </row>
    <row r="205" spans="2:9">
      <c r="B205" s="208" t="s">
        <v>889</v>
      </c>
      <c r="C205" s="209" t="s">
        <v>489</v>
      </c>
      <c r="D205" s="221">
        <v>1.8121161726386496E-7</v>
      </c>
      <c r="E205" s="221">
        <v>6.3483945139076049E-4</v>
      </c>
      <c r="F205"/>
      <c r="G205"/>
      <c r="I205"/>
    </row>
    <row r="206" spans="2:9">
      <c r="B206" s="208" t="s">
        <v>890</v>
      </c>
      <c r="C206" s="209"/>
      <c r="D206" s="221">
        <v>1.4431504364095976E-6</v>
      </c>
      <c r="E206" s="221">
        <v>6.8321557247277777E-4</v>
      </c>
      <c r="F206"/>
      <c r="G206"/>
      <c r="I206"/>
    </row>
    <row r="207" spans="2:9">
      <c r="B207" s="208" t="s">
        <v>891</v>
      </c>
      <c r="C207" s="209"/>
      <c r="D207" s="221">
        <v>9.742290901462565E-3</v>
      </c>
      <c r="E207" s="221">
        <v>4.6367528432299052E-3</v>
      </c>
      <c r="F207"/>
      <c r="G207"/>
      <c r="I207"/>
    </row>
    <row r="208" spans="2:9">
      <c r="B208" s="208" t="s">
        <v>892</v>
      </c>
      <c r="C208" s="209"/>
      <c r="D208" s="221">
        <v>3.3739544676064351E-3</v>
      </c>
      <c r="E208" s="221">
        <v>5.6980280776324378E-3</v>
      </c>
      <c r="F208"/>
      <c r="G208"/>
      <c r="I208"/>
    </row>
    <row r="209" spans="2:9">
      <c r="B209" s="208" t="s">
        <v>893</v>
      </c>
      <c r="C209" s="209"/>
      <c r="D209" s="221">
        <v>9.1848983897812252E-4</v>
      </c>
      <c r="E209" s="221">
        <v>1.5511711677692757E-3</v>
      </c>
      <c r="F209"/>
      <c r="G209"/>
      <c r="I209"/>
    </row>
    <row r="210" spans="2:9">
      <c r="B210" s="208" t="s">
        <v>894</v>
      </c>
      <c r="C210" s="209"/>
      <c r="D210" s="221">
        <v>3.3060711770013438E-5</v>
      </c>
      <c r="E210" s="221">
        <v>3.9235005472013583E-4</v>
      </c>
      <c r="F210"/>
      <c r="G210"/>
      <c r="I210"/>
    </row>
    <row r="211" spans="2:9">
      <c r="B211" s="208" t="s">
        <v>895</v>
      </c>
      <c r="C211" s="209"/>
      <c r="D211" s="221">
        <v>7.3170563963705056E-3</v>
      </c>
      <c r="E211" s="221">
        <v>1.2357248206054492E-2</v>
      </c>
      <c r="F211"/>
      <c r="G211"/>
      <c r="I211"/>
    </row>
    <row r="212" spans="2:9">
      <c r="B212" s="208" t="s">
        <v>896</v>
      </c>
      <c r="C212" s="209"/>
      <c r="D212" s="221">
        <v>5.8170112823168522E-8</v>
      </c>
      <c r="E212" s="221">
        <v>2.5473451336612247E-5</v>
      </c>
      <c r="F212"/>
      <c r="G212"/>
      <c r="I212"/>
    </row>
    <row r="213" spans="2:9">
      <c r="B213" s="208" t="s">
        <v>897</v>
      </c>
      <c r="C213" s="209"/>
      <c r="D213" s="221">
        <v>0</v>
      </c>
      <c r="E213" s="221">
        <v>1.1505438299237908E-6</v>
      </c>
      <c r="F213"/>
      <c r="G213"/>
      <c r="I213"/>
    </row>
    <row r="214" spans="2:9">
      <c r="B214" s="208" t="s">
        <v>898</v>
      </c>
      <c r="C214" s="209"/>
      <c r="D214" s="221">
        <v>2.4371436399900121E-5</v>
      </c>
      <c r="E214" s="221">
        <v>2.8922953842095198E-4</v>
      </c>
      <c r="F214"/>
      <c r="G214"/>
      <c r="I214"/>
    </row>
    <row r="215" spans="2:9">
      <c r="B215" s="208" t="s">
        <v>899</v>
      </c>
      <c r="C215" s="209"/>
      <c r="D215" s="221">
        <v>3.2139802037887949E-4</v>
      </c>
      <c r="E215" s="221">
        <v>1.4021856670076661E-3</v>
      </c>
      <c r="F215"/>
      <c r="G215"/>
      <c r="I215"/>
    </row>
    <row r="216" spans="2:9">
      <c r="B216" s="208" t="s">
        <v>900</v>
      </c>
      <c r="C216" s="209"/>
      <c r="D216" s="221">
        <v>2.305647731538256E-4</v>
      </c>
      <c r="E216" s="221">
        <v>1.0974708944207387E-2</v>
      </c>
      <c r="F216"/>
      <c r="G216"/>
      <c r="I216"/>
    </row>
    <row r="217" spans="2:9">
      <c r="B217" s="208" t="s">
        <v>901</v>
      </c>
      <c r="C217" s="209"/>
      <c r="D217" s="221">
        <v>1.2012196976855325E-2</v>
      </c>
      <c r="E217" s="221">
        <v>5.7170935511184524E-3</v>
      </c>
      <c r="F217"/>
      <c r="G217"/>
      <c r="I217"/>
    </row>
    <row r="218" spans="2:9">
      <c r="B218" s="208" t="s">
        <v>902</v>
      </c>
      <c r="C218" s="209"/>
      <c r="D218" s="221">
        <v>2.9805461968398869E-6</v>
      </c>
      <c r="E218" s="221">
        <v>5.0336292559165958E-6</v>
      </c>
      <c r="F218"/>
      <c r="G218"/>
      <c r="I218"/>
    </row>
    <row r="219" spans="2:9">
      <c r="B219" s="208" t="s">
        <v>903</v>
      </c>
      <c r="C219" s="209"/>
      <c r="D219" s="221">
        <v>3.5225839821084653E-7</v>
      </c>
      <c r="E219" s="221">
        <v>1.5425854840637402E-4</v>
      </c>
      <c r="F219"/>
      <c r="G219"/>
      <c r="I219"/>
    </row>
    <row r="220" spans="2:9">
      <c r="B220" s="208" t="s">
        <v>904</v>
      </c>
      <c r="C220" s="209"/>
      <c r="D220" s="221">
        <v>1.0771545939410472E-2</v>
      </c>
      <c r="E220" s="221">
        <v>5.126617216187318E-3</v>
      </c>
      <c r="F220"/>
      <c r="G220"/>
      <c r="I220"/>
    </row>
    <row r="221" spans="2:9">
      <c r="B221" s="208" t="s">
        <v>905</v>
      </c>
      <c r="C221" s="209"/>
      <c r="D221" s="221">
        <v>5.4071472331097123E-3</v>
      </c>
      <c r="E221" s="221">
        <v>2.5734814901821799E-3</v>
      </c>
      <c r="F221"/>
      <c r="G221"/>
      <c r="I221"/>
    </row>
    <row r="222" spans="2:9">
      <c r="B222" s="208" t="s">
        <v>906</v>
      </c>
      <c r="C222" s="209" t="s">
        <v>489</v>
      </c>
      <c r="D222" s="221">
        <v>1.3279353656132107E-5</v>
      </c>
      <c r="E222" s="221">
        <v>3.3711317208841179E-3</v>
      </c>
      <c r="F222"/>
      <c r="G222"/>
      <c r="I222"/>
    </row>
    <row r="223" spans="2:9">
      <c r="B223" s="208" t="s">
        <v>907</v>
      </c>
      <c r="C223" s="209"/>
      <c r="D223" s="221">
        <v>2.5075368648248275E-3</v>
      </c>
      <c r="E223" s="221">
        <v>0.10953447464656378</v>
      </c>
      <c r="F223"/>
      <c r="G223"/>
      <c r="I223"/>
    </row>
    <row r="224" spans="2:9">
      <c r="B224" s="208" t="s">
        <v>908</v>
      </c>
      <c r="C224" s="209"/>
      <c r="D224" s="221">
        <v>1.124040727073713E-5</v>
      </c>
      <c r="E224" s="221">
        <v>5.3503489073064277E-4</v>
      </c>
      <c r="F224"/>
      <c r="G224"/>
      <c r="I224"/>
    </row>
    <row r="225" spans="2:9">
      <c r="B225" s="208" t="s">
        <v>909</v>
      </c>
      <c r="C225" s="209"/>
      <c r="D225" s="221">
        <v>2.1709843451347077E-2</v>
      </c>
      <c r="E225" s="221">
        <v>1.0332598294103251E-2</v>
      </c>
      <c r="F225"/>
      <c r="G225"/>
      <c r="I225"/>
    </row>
    <row r="226" spans="2:9">
      <c r="B226" s="208" t="s">
        <v>910</v>
      </c>
      <c r="C226" s="209"/>
      <c r="D226" s="221">
        <v>0</v>
      </c>
      <c r="E226" s="221">
        <v>1.2368346171680749E-6</v>
      </c>
      <c r="F226"/>
      <c r="G226"/>
      <c r="I226"/>
    </row>
    <row r="227" spans="2:9">
      <c r="B227" s="208" t="s">
        <v>911</v>
      </c>
      <c r="C227" s="209"/>
      <c r="D227" s="221">
        <v>6.1495492913641059E-6</v>
      </c>
      <c r="E227" s="221">
        <v>2.6929678663657293E-3</v>
      </c>
      <c r="F227"/>
      <c r="G227"/>
      <c r="I227"/>
    </row>
    <row r="228" spans="2:9">
      <c r="B228" s="208" t="s">
        <v>912</v>
      </c>
      <c r="C228" s="209"/>
      <c r="D228" s="221">
        <v>3.5661616014599075E-3</v>
      </c>
      <c r="E228" s="221">
        <v>1.5558343134489287E-2</v>
      </c>
      <c r="F228"/>
      <c r="G228"/>
      <c r="I228"/>
    </row>
    <row r="229" spans="2:9">
      <c r="B229" s="208" t="s">
        <v>913</v>
      </c>
      <c r="C229" s="209"/>
      <c r="D229" s="221">
        <v>1.7877619508847831E-7</v>
      </c>
      <c r="E229" s="221">
        <v>3.0192220701458189E-7</v>
      </c>
      <c r="F229"/>
      <c r="G229"/>
      <c r="I229"/>
    </row>
    <row r="230" spans="2:9">
      <c r="B230" s="208" t="s">
        <v>914</v>
      </c>
      <c r="C230" s="209"/>
      <c r="D230" s="221">
        <v>7.6817457611128203E-7</v>
      </c>
      <c r="E230" s="221">
        <v>1.2973145741088463E-6</v>
      </c>
      <c r="F230"/>
      <c r="G230"/>
      <c r="I230"/>
    </row>
    <row r="231" spans="2:9">
      <c r="B231" s="208" t="s">
        <v>915</v>
      </c>
      <c r="C231" s="209"/>
      <c r="D231" s="221">
        <v>2.0372549516124308E-6</v>
      </c>
      <c r="E231" s="221">
        <v>3.440572783964858E-6</v>
      </c>
      <c r="F231"/>
      <c r="G231"/>
      <c r="I231"/>
    </row>
    <row r="232" spans="2:9">
      <c r="B232" s="208" t="s">
        <v>916</v>
      </c>
      <c r="C232" s="209"/>
      <c r="D232" s="221">
        <v>2.9159522924462121E-3</v>
      </c>
      <c r="E232" s="221">
        <v>1.3878204027651195E-3</v>
      </c>
      <c r="F232"/>
      <c r="G232"/>
      <c r="I232"/>
    </row>
    <row r="233" spans="2:9">
      <c r="B233" s="208" t="s">
        <v>917</v>
      </c>
      <c r="C233" s="209"/>
      <c r="D233" s="221">
        <v>5.4089639585994674E-7</v>
      </c>
      <c r="E233" s="221">
        <v>2.3686558869109639E-4</v>
      </c>
      <c r="F233"/>
      <c r="G233"/>
      <c r="I233"/>
    </row>
    <row r="234" spans="2:9">
      <c r="B234" s="208" t="s">
        <v>918</v>
      </c>
      <c r="C234" s="209"/>
      <c r="D234" s="221">
        <v>7.0200893072223166E-4</v>
      </c>
      <c r="E234" s="221">
        <v>3.3411462852237644E-4</v>
      </c>
      <c r="F234"/>
      <c r="G234"/>
      <c r="I234"/>
    </row>
    <row r="235" spans="2:9">
      <c r="F235"/>
      <c r="G235"/>
      <c r="I235"/>
    </row>
    <row r="236" spans="2:9">
      <c r="F236"/>
      <c r="G236"/>
      <c r="I236"/>
    </row>
    <row r="237" spans="2:9">
      <c r="F237"/>
      <c r="G237"/>
      <c r="I237"/>
    </row>
    <row r="238" spans="2:9">
      <c r="F238"/>
      <c r="G238"/>
      <c r="I238"/>
    </row>
    <row r="239" spans="2:9">
      <c r="F239"/>
      <c r="G239"/>
      <c r="I239"/>
    </row>
    <row r="240" spans="2:9">
      <c r="F240"/>
      <c r="G240"/>
      <c r="I240"/>
    </row>
    <row r="241" spans="6:9">
      <c r="F241"/>
      <c r="G241"/>
      <c r="I241"/>
    </row>
    <row r="242" spans="6:9">
      <c r="F242"/>
      <c r="G242"/>
      <c r="I242"/>
    </row>
    <row r="243" spans="6:9">
      <c r="F243"/>
      <c r="G243"/>
      <c r="I243"/>
    </row>
    <row r="244" spans="6:9">
      <c r="F244"/>
      <c r="G244"/>
      <c r="I244"/>
    </row>
    <row r="245" spans="6:9">
      <c r="F245"/>
      <c r="G245"/>
      <c r="I245"/>
    </row>
    <row r="246" spans="6:9">
      <c r="F246"/>
      <c r="G246"/>
      <c r="I246"/>
    </row>
    <row r="247" spans="6:9">
      <c r="F247"/>
      <c r="G247"/>
      <c r="I247"/>
    </row>
    <row r="248" spans="6:9">
      <c r="F248"/>
      <c r="G248"/>
      <c r="I248"/>
    </row>
    <row r="249" spans="6:9">
      <c r="F249"/>
      <c r="G249"/>
      <c r="I249"/>
    </row>
    <row r="250" spans="6:9">
      <c r="F250"/>
      <c r="G250"/>
      <c r="I250"/>
    </row>
    <row r="251" spans="6:9">
      <c r="F251"/>
      <c r="G251"/>
      <c r="I251"/>
    </row>
    <row r="252" spans="6:9">
      <c r="F252"/>
      <c r="G252"/>
      <c r="I252"/>
    </row>
    <row r="253" spans="6:9">
      <c r="F253"/>
      <c r="G253"/>
      <c r="I253"/>
    </row>
    <row r="254" spans="6:9">
      <c r="F254"/>
      <c r="G254"/>
      <c r="I254"/>
    </row>
    <row r="255" spans="6:9">
      <c r="F255"/>
      <c r="G255"/>
      <c r="I255"/>
    </row>
    <row r="256" spans="6:9">
      <c r="F256"/>
      <c r="G256"/>
      <c r="I256"/>
    </row>
    <row r="257" spans="6:9">
      <c r="F257"/>
      <c r="G257"/>
      <c r="I257"/>
    </row>
    <row r="258" spans="6:9">
      <c r="F258"/>
      <c r="G258"/>
      <c r="I258"/>
    </row>
    <row r="259" spans="6:9">
      <c r="F259"/>
      <c r="G259"/>
      <c r="I259"/>
    </row>
    <row r="260" spans="6:9">
      <c r="F260"/>
      <c r="G260"/>
      <c r="I260"/>
    </row>
    <row r="261" spans="6:9">
      <c r="F261"/>
      <c r="G261"/>
      <c r="I261"/>
    </row>
    <row r="262" spans="6:9">
      <c r="F262"/>
      <c r="G262"/>
      <c r="I262"/>
    </row>
    <row r="263" spans="6:9">
      <c r="F263"/>
      <c r="G263"/>
      <c r="I263"/>
    </row>
    <row r="264" spans="6:9">
      <c r="F264"/>
      <c r="G264"/>
      <c r="I264"/>
    </row>
    <row r="265" spans="6:9">
      <c r="F265"/>
      <c r="G265"/>
      <c r="I265"/>
    </row>
    <row r="266" spans="6:9">
      <c r="F266"/>
      <c r="G266"/>
      <c r="I266"/>
    </row>
    <row r="267" spans="6:9">
      <c r="F267"/>
      <c r="G267"/>
      <c r="I267"/>
    </row>
    <row r="268" spans="6:9">
      <c r="F268"/>
      <c r="G268"/>
      <c r="I268"/>
    </row>
    <row r="269" spans="6:9">
      <c r="F269"/>
      <c r="G269"/>
      <c r="I269"/>
    </row>
    <row r="270" spans="6:9">
      <c r="F270"/>
      <c r="G270"/>
      <c r="I270"/>
    </row>
    <row r="271" spans="6:9">
      <c r="F271"/>
      <c r="G271"/>
      <c r="I271"/>
    </row>
    <row r="272" spans="6:9">
      <c r="F272"/>
      <c r="G272"/>
      <c r="I272"/>
    </row>
    <row r="273" spans="6:9">
      <c r="F273"/>
      <c r="G273"/>
      <c r="I273"/>
    </row>
    <row r="274" spans="6:9">
      <c r="F274"/>
      <c r="G274"/>
      <c r="I274"/>
    </row>
    <row r="275" spans="6:9">
      <c r="F275"/>
      <c r="G275"/>
      <c r="I275"/>
    </row>
    <row r="276" spans="6:9">
      <c r="F276"/>
      <c r="G276"/>
      <c r="I276"/>
    </row>
    <row r="277" spans="6:9">
      <c r="F277"/>
      <c r="G277"/>
      <c r="I277"/>
    </row>
    <row r="278" spans="6:9">
      <c r="F278"/>
      <c r="G278"/>
      <c r="I278"/>
    </row>
    <row r="279" spans="6:9">
      <c r="F279"/>
      <c r="G279"/>
      <c r="I279"/>
    </row>
    <row r="280" spans="6:9">
      <c r="F280"/>
      <c r="G280"/>
      <c r="I280"/>
    </row>
    <row r="281" spans="6:9">
      <c r="F281"/>
      <c r="G281"/>
      <c r="I281"/>
    </row>
    <row r="282" spans="6:9">
      <c r="F282"/>
      <c r="G282"/>
      <c r="I282"/>
    </row>
    <row r="283" spans="6:9">
      <c r="F283"/>
      <c r="G283"/>
      <c r="I283"/>
    </row>
    <row r="284" spans="6:9">
      <c r="F284"/>
      <c r="G284"/>
      <c r="I284"/>
    </row>
    <row r="285" spans="6:9">
      <c r="F285"/>
      <c r="G285"/>
    </row>
  </sheetData>
  <mergeCells count="5">
    <mergeCell ref="D8:E8"/>
    <mergeCell ref="F8:G8"/>
    <mergeCell ref="D17:E17"/>
    <mergeCell ref="H18:I18"/>
    <mergeCell ref="J18:K18"/>
  </mergeCells>
  <pageMargins left="0.7" right="0.7" top="0.75" bottom="0.75" header="0.3" footer="0.3"/>
  <pageSetup paperSize="9" orientation="portrait" r:id="rId1"/>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dimension ref="B1:R99"/>
  <sheetViews>
    <sheetView showGridLines="0" zoomScale="80" zoomScaleNormal="80" workbookViewId="0">
      <pane ySplit="19" topLeftCell="A20" activePane="bottomLeft" state="frozen"/>
      <selection pane="bottomLeft" activeCell="C89" sqref="C89"/>
    </sheetView>
  </sheetViews>
  <sheetFormatPr defaultColWidth="9.140625" defaultRowHeight="15"/>
  <cols>
    <col min="1" max="1" width="6.28515625" style="95" customWidth="1"/>
    <col min="2" max="2" width="28.5703125" style="95" customWidth="1"/>
    <col min="3" max="3" width="30.28515625" style="95" customWidth="1"/>
    <col min="4" max="4" width="30.28515625" style="89" customWidth="1"/>
    <col min="5" max="5" width="25.7109375" customWidth="1"/>
    <col min="6" max="6" width="19.7109375" customWidth="1"/>
    <col min="7" max="7" width="3.42578125" customWidth="1"/>
    <col min="8" max="8" width="18.42578125" customWidth="1"/>
    <col min="9" max="9" width="21.7109375" customWidth="1"/>
    <col min="10" max="10" width="17.85546875" customWidth="1"/>
    <col min="11" max="11" width="25.140625" style="95" customWidth="1"/>
    <col min="12" max="12" width="12.5703125" style="95" customWidth="1"/>
    <col min="13" max="13" width="2.5703125" style="95" customWidth="1"/>
    <col min="14" max="14" width="14" style="95" customWidth="1"/>
    <col min="15" max="16" width="9.140625" style="95"/>
    <col min="17" max="17" width="23.28515625" style="95" customWidth="1"/>
    <col min="18" max="16384" width="9.140625" style="95"/>
  </cols>
  <sheetData>
    <row r="1" spans="2:12">
      <c r="E1" s="95"/>
      <c r="F1" s="95"/>
      <c r="G1" s="95"/>
      <c r="H1" s="95"/>
      <c r="I1" s="95"/>
    </row>
    <row r="2" spans="2:12" ht="17.25">
      <c r="B2" s="180" t="s">
        <v>2495</v>
      </c>
      <c r="E2" s="95"/>
      <c r="F2" s="95"/>
      <c r="G2" s="95"/>
      <c r="H2" s="95"/>
      <c r="I2" s="95"/>
    </row>
    <row r="3" spans="2:12">
      <c r="B3" s="1" t="s">
        <v>633</v>
      </c>
      <c r="C3" s="95" t="s">
        <v>950</v>
      </c>
      <c r="D3" s="52"/>
      <c r="E3" s="52"/>
      <c r="F3" s="52"/>
      <c r="G3" s="52"/>
      <c r="H3" s="52"/>
      <c r="I3" s="52"/>
    </row>
    <row r="4" spans="2:12" ht="15.75">
      <c r="B4" s="95" t="s">
        <v>952</v>
      </c>
      <c r="C4" s="211" t="s">
        <v>949</v>
      </c>
      <c r="D4" s="52"/>
      <c r="E4" s="52"/>
      <c r="F4" s="52"/>
      <c r="G4" s="52"/>
      <c r="H4" s="52"/>
      <c r="I4" s="52"/>
    </row>
    <row r="5" spans="2:12">
      <c r="B5" s="1" t="s">
        <v>634</v>
      </c>
      <c r="C5" s="1" t="s">
        <v>2590</v>
      </c>
      <c r="D5" s="52"/>
      <c r="E5" s="52"/>
      <c r="F5" s="52"/>
      <c r="G5" s="52"/>
      <c r="H5" s="52"/>
      <c r="I5" s="52"/>
    </row>
    <row r="6" spans="2:12">
      <c r="B6" s="235" t="s">
        <v>496</v>
      </c>
      <c r="D6" s="52"/>
      <c r="E6" s="52"/>
      <c r="F6" s="52"/>
      <c r="G6" s="52"/>
      <c r="H6" s="52"/>
      <c r="I6" s="52"/>
    </row>
    <row r="7" spans="2:12">
      <c r="B7" s="236" t="s">
        <v>497</v>
      </c>
      <c r="D7" s="52"/>
      <c r="E7" s="52"/>
      <c r="F7" s="52"/>
      <c r="G7" s="95"/>
      <c r="H7" s="52"/>
      <c r="I7" s="77"/>
    </row>
    <row r="8" spans="2:12">
      <c r="B8"/>
      <c r="D8" s="376"/>
      <c r="E8" s="95"/>
      <c r="F8" s="95"/>
      <c r="G8" s="95"/>
      <c r="H8" s="95"/>
      <c r="I8" s="95"/>
    </row>
    <row r="9" spans="2:12">
      <c r="B9"/>
      <c r="C9" s="4"/>
      <c r="D9" s="377"/>
      <c r="E9" s="8"/>
      <c r="F9" s="8"/>
      <c r="G9" s="95"/>
      <c r="H9" s="95"/>
      <c r="I9" s="95"/>
    </row>
    <row r="10" spans="2:12" ht="43.5" customHeight="1">
      <c r="C10" s="1574" t="s">
        <v>2521</v>
      </c>
      <c r="D10" s="1575"/>
      <c r="E10" s="95"/>
      <c r="H10" s="95"/>
      <c r="I10" s="95"/>
      <c r="J10" s="95"/>
    </row>
    <row r="11" spans="2:12" ht="40.5" customHeight="1">
      <c r="B11"/>
      <c r="C11" s="148" t="s">
        <v>2518</v>
      </c>
      <c r="D11" s="148" t="s">
        <v>2519</v>
      </c>
      <c r="E11" s="290" t="s">
        <v>2520</v>
      </c>
      <c r="G11" s="95"/>
      <c r="H11" s="95"/>
      <c r="I11" s="95"/>
      <c r="J11" s="95"/>
    </row>
    <row r="12" spans="2:12">
      <c r="B12"/>
      <c r="C12" s="351">
        <v>500770789509.83099</v>
      </c>
      <c r="D12" s="351">
        <v>48037010922062.469</v>
      </c>
      <c r="E12" s="370">
        <v>40600000000</v>
      </c>
      <c r="F12" s="11"/>
      <c r="G12" s="95"/>
      <c r="H12" s="95"/>
      <c r="I12" s="95"/>
      <c r="J12" s="95"/>
    </row>
    <row r="13" spans="2:12">
      <c r="C13" s="162"/>
      <c r="D13" s="373"/>
      <c r="E13" s="371"/>
      <c r="F13" s="95"/>
      <c r="G13" s="95"/>
      <c r="H13" s="95"/>
      <c r="I13" s="95"/>
      <c r="J13" s="95"/>
    </row>
    <row r="14" spans="2:12">
      <c r="B14" s="386" t="s">
        <v>951</v>
      </c>
      <c r="C14" s="369">
        <f>C12/E12</f>
        <v>12.33425589925692</v>
      </c>
      <c r="D14" s="369">
        <f>D12/E12</f>
        <v>1183.1776089177947</v>
      </c>
      <c r="E14" s="371"/>
      <c r="F14" s="95"/>
      <c r="G14" s="95"/>
      <c r="H14" s="95"/>
      <c r="I14" s="95"/>
      <c r="J14" s="95"/>
    </row>
    <row r="15" spans="2:12">
      <c r="B15" s="387" t="s">
        <v>578</v>
      </c>
      <c r="C15" s="385">
        <f>E12/C12</f>
        <v>8.1075016455613283E-2</v>
      </c>
      <c r="D15" s="385">
        <f>E12/D12</f>
        <v>8.4518164683209307E-4</v>
      </c>
      <c r="E15" s="95"/>
      <c r="F15" s="162"/>
      <c r="G15" s="162"/>
      <c r="H15" s="162"/>
      <c r="I15" s="162"/>
      <c r="J15" s="371"/>
    </row>
    <row r="16" spans="2:12" customFormat="1">
      <c r="B16" s="388" t="s">
        <v>1120</v>
      </c>
      <c r="C16" s="151">
        <f>79/215</f>
        <v>0.36744186046511629</v>
      </c>
      <c r="D16" s="151">
        <f>79/215</f>
        <v>0.36744186046511629</v>
      </c>
      <c r="F16" s="1"/>
      <c r="G16" s="1"/>
      <c r="I16" s="1"/>
      <c r="J16" s="1"/>
      <c r="K16" s="95"/>
      <c r="L16" s="95"/>
    </row>
    <row r="17" spans="2:18">
      <c r="C17" s="374"/>
      <c r="D17" s="375"/>
      <c r="E17" s="95"/>
      <c r="F17" s="1"/>
      <c r="G17" s="1"/>
      <c r="H17" s="95"/>
      <c r="I17" s="1"/>
      <c r="J17" s="1"/>
    </row>
    <row r="18" spans="2:18" customFormat="1" ht="30">
      <c r="C18" s="95"/>
      <c r="D18" s="950" t="s">
        <v>1121</v>
      </c>
      <c r="G18" s="95"/>
      <c r="H18" s="987" t="s">
        <v>2533</v>
      </c>
      <c r="I18" s="987"/>
      <c r="J18" s="987" t="s">
        <v>2532</v>
      </c>
      <c r="K18" s="95"/>
      <c r="L18" s="95"/>
      <c r="P18" s="95"/>
      <c r="Q18" s="95"/>
      <c r="R18" s="95"/>
    </row>
    <row r="19" spans="2:18" ht="54" customHeight="1">
      <c r="B19" s="921" t="s">
        <v>18</v>
      </c>
      <c r="C19" s="921" t="s">
        <v>471</v>
      </c>
      <c r="D19" s="926" t="s">
        <v>2519</v>
      </c>
      <c r="E19" s="95"/>
      <c r="F19" s="95"/>
      <c r="G19" s="95"/>
      <c r="H19" s="1572" t="s">
        <v>2531</v>
      </c>
      <c r="I19" s="1573"/>
      <c r="J19" s="1572" t="s">
        <v>2537</v>
      </c>
      <c r="K19" s="1573"/>
    </row>
    <row r="20" spans="2:18">
      <c r="B20" s="212" t="s">
        <v>96</v>
      </c>
      <c r="C20" s="208" t="s">
        <v>485</v>
      </c>
      <c r="D20" s="378">
        <v>7.0417318543990008E-4</v>
      </c>
      <c r="E20" s="95"/>
      <c r="F20" s="95"/>
      <c r="G20" s="95"/>
      <c r="H20" s="971">
        <v>0.58304718512651121</v>
      </c>
      <c r="I20" s="972" t="s">
        <v>138</v>
      </c>
      <c r="J20" s="973">
        <v>0.24618448715962848</v>
      </c>
      <c r="K20" s="974" t="s">
        <v>138</v>
      </c>
    </row>
    <row r="21" spans="2:18">
      <c r="B21" s="212" t="s">
        <v>56</v>
      </c>
      <c r="C21" s="208" t="s">
        <v>486</v>
      </c>
      <c r="D21" s="379">
        <v>3.1459076470262541E-5</v>
      </c>
      <c r="G21" s="95"/>
      <c r="H21" s="975">
        <v>0.14059022138070279</v>
      </c>
      <c r="I21" s="976" t="s">
        <v>153</v>
      </c>
      <c r="J21" s="960">
        <v>0.19309468927820059</v>
      </c>
      <c r="K21" s="953" t="s">
        <v>102</v>
      </c>
    </row>
    <row r="22" spans="2:18">
      <c r="B22" s="212" t="s">
        <v>99</v>
      </c>
      <c r="C22" s="208" t="s">
        <v>487</v>
      </c>
      <c r="D22" s="379">
        <v>2.2532743383141519E-3</v>
      </c>
      <c r="G22" s="95"/>
      <c r="H22" s="975">
        <v>0.12887860758123523</v>
      </c>
      <c r="I22" s="977" t="s">
        <v>102</v>
      </c>
      <c r="J22" s="960">
        <v>0.15709222991421234</v>
      </c>
      <c r="K22" s="978" t="s">
        <v>479</v>
      </c>
    </row>
    <row r="23" spans="2:18">
      <c r="B23" s="213" t="s">
        <v>20</v>
      </c>
      <c r="C23" s="208" t="s">
        <v>490</v>
      </c>
      <c r="D23" s="379">
        <v>1.122430371187738E-5</v>
      </c>
      <c r="G23" s="95"/>
      <c r="H23" s="957">
        <v>5.9760421077355949E-2</v>
      </c>
      <c r="I23" s="979" t="s">
        <v>118</v>
      </c>
      <c r="J23" s="960">
        <v>5.9362488033892019E-2</v>
      </c>
      <c r="K23" s="980" t="s">
        <v>153</v>
      </c>
    </row>
    <row r="24" spans="2:18">
      <c r="B24" s="213" t="s">
        <v>39</v>
      </c>
      <c r="C24" s="208" t="s">
        <v>489</v>
      </c>
      <c r="D24" s="379">
        <v>8.7232738248404016E-7</v>
      </c>
      <c r="G24" s="95"/>
      <c r="H24" s="957"/>
      <c r="I24" s="960"/>
      <c r="J24" s="960">
        <v>2.6384765798606175E-2</v>
      </c>
      <c r="K24" s="980" t="s">
        <v>124</v>
      </c>
    </row>
    <row r="25" spans="2:18">
      <c r="B25" s="212" t="s">
        <v>91</v>
      </c>
      <c r="C25" s="208" t="s">
        <v>487</v>
      </c>
      <c r="D25" s="379">
        <v>9.1709261576403949E-3</v>
      </c>
      <c r="G25" s="95"/>
      <c r="H25" s="957"/>
      <c r="I25" s="960"/>
      <c r="J25" s="960">
        <v>2.6354680177967743E-2</v>
      </c>
      <c r="K25" s="980" t="s">
        <v>36</v>
      </c>
    </row>
    <row r="26" spans="2:18">
      <c r="B26" s="212" t="s">
        <v>148</v>
      </c>
      <c r="C26" s="208" t="s">
        <v>487</v>
      </c>
      <c r="D26" s="379">
        <v>2.7479145239524933E-4</v>
      </c>
      <c r="G26" s="95"/>
      <c r="H26" s="957"/>
      <c r="I26" s="960"/>
      <c r="J26" s="960">
        <v>2.594915507188323E-2</v>
      </c>
      <c r="K26" s="980" t="s">
        <v>88</v>
      </c>
    </row>
    <row r="27" spans="2:18">
      <c r="B27" s="212" t="s">
        <v>66</v>
      </c>
      <c r="C27" s="208" t="s">
        <v>488</v>
      </c>
      <c r="D27" s="379">
        <v>1.1598390268369318E-5</v>
      </c>
      <c r="G27" s="95"/>
      <c r="H27" s="957"/>
      <c r="I27" s="960"/>
      <c r="J27" s="960">
        <v>2.5233101180618951E-2</v>
      </c>
      <c r="K27" s="980" t="s">
        <v>118</v>
      </c>
    </row>
    <row r="28" spans="2:18">
      <c r="B28" s="213" t="s">
        <v>37</v>
      </c>
      <c r="C28" s="208" t="s">
        <v>489</v>
      </c>
      <c r="D28" s="379">
        <v>3.5245308571487353E-4</v>
      </c>
      <c r="G28" s="95"/>
      <c r="H28" s="957"/>
      <c r="I28" s="960"/>
      <c r="J28" s="960">
        <v>2.4207602068534822E-2</v>
      </c>
      <c r="K28" s="980" t="s">
        <v>89</v>
      </c>
    </row>
    <row r="29" spans="2:18">
      <c r="B29" s="212" t="s">
        <v>140</v>
      </c>
      <c r="C29" s="208" t="s">
        <v>487</v>
      </c>
      <c r="D29" s="379">
        <v>2.8144965185147534E-7</v>
      </c>
      <c r="G29" s="95"/>
      <c r="H29" s="957"/>
      <c r="I29" s="960"/>
      <c r="J29" s="960">
        <v>1.9733579128432769E-2</v>
      </c>
      <c r="K29" s="980" t="s">
        <v>67</v>
      </c>
    </row>
    <row r="30" spans="2:18">
      <c r="B30" s="212" t="s">
        <v>128</v>
      </c>
      <c r="C30" s="208" t="s">
        <v>486</v>
      </c>
      <c r="D30" s="379">
        <v>1.7386593877688771E-6</v>
      </c>
      <c r="G30" s="95"/>
      <c r="H30" s="957"/>
      <c r="I30" s="960"/>
      <c r="J30" s="960">
        <v>1.7388194723823958E-2</v>
      </c>
      <c r="K30" s="980" t="s">
        <v>43</v>
      </c>
    </row>
    <row r="31" spans="2:18">
      <c r="B31" s="213" t="s">
        <v>100</v>
      </c>
      <c r="C31" s="208" t="s">
        <v>488</v>
      </c>
      <c r="D31" s="379">
        <v>0</v>
      </c>
      <c r="G31" s="95"/>
      <c r="H31" s="957"/>
      <c r="I31" s="960"/>
      <c r="J31" s="960">
        <v>1.5190326910732608E-2</v>
      </c>
      <c r="K31" s="980" t="s">
        <v>86</v>
      </c>
    </row>
    <row r="32" spans="2:18">
      <c r="B32" s="213" t="s">
        <v>89</v>
      </c>
      <c r="C32" s="208" t="s">
        <v>486</v>
      </c>
      <c r="D32" s="379">
        <v>6.231028830782811E-5</v>
      </c>
      <c r="G32" s="95"/>
      <c r="H32" s="981"/>
      <c r="I32" s="982"/>
      <c r="J32" s="982">
        <v>1.2551850330871991E-2</v>
      </c>
      <c r="K32" s="983" t="s">
        <v>27</v>
      </c>
    </row>
    <row r="33" spans="2:10">
      <c r="B33" s="213" t="s">
        <v>74</v>
      </c>
      <c r="C33" s="208" t="s">
        <v>489</v>
      </c>
      <c r="D33" s="379">
        <v>4.5663857136301177E-3</v>
      </c>
      <c r="G33" s="95"/>
    </row>
    <row r="34" spans="2:10">
      <c r="B34" s="212" t="s">
        <v>27</v>
      </c>
      <c r="C34" s="208" t="s">
        <v>486</v>
      </c>
      <c r="D34" s="379">
        <v>3.2308421573482967E-5</v>
      </c>
      <c r="G34" s="95"/>
      <c r="H34" s="95"/>
      <c r="I34" s="95"/>
      <c r="J34" s="95"/>
    </row>
    <row r="35" spans="2:10">
      <c r="B35" s="213" t="s">
        <v>102</v>
      </c>
      <c r="C35" s="208" t="s">
        <v>487</v>
      </c>
      <c r="D35" s="379">
        <v>0.12887860758123523</v>
      </c>
    </row>
    <row r="36" spans="2:10">
      <c r="B36" s="212" t="s">
        <v>109</v>
      </c>
      <c r="C36" s="208" t="s">
        <v>486</v>
      </c>
      <c r="D36" s="379">
        <v>9.800776338141611E-6</v>
      </c>
    </row>
    <row r="37" spans="2:10">
      <c r="B37" s="213" t="s">
        <v>83</v>
      </c>
      <c r="C37" s="208" t="s">
        <v>486</v>
      </c>
      <c r="D37" s="379">
        <v>6.5372947810907851E-12</v>
      </c>
    </row>
    <row r="38" spans="2:10">
      <c r="B38" s="213" t="s">
        <v>63</v>
      </c>
      <c r="C38" s="208" t="s">
        <v>488</v>
      </c>
      <c r="D38" s="379">
        <v>0</v>
      </c>
    </row>
    <row r="39" spans="2:10">
      <c r="B39" s="212" t="s">
        <v>81</v>
      </c>
      <c r="C39" s="208" t="s">
        <v>486</v>
      </c>
      <c r="D39" s="379">
        <v>1.5025653473132671E-3</v>
      </c>
    </row>
    <row r="40" spans="2:10">
      <c r="B40" s="213" t="s">
        <v>48</v>
      </c>
      <c r="C40" s="208" t="s">
        <v>489</v>
      </c>
      <c r="D40" s="379">
        <v>1.5392139223642065E-4</v>
      </c>
    </row>
    <row r="41" spans="2:10">
      <c r="B41" s="213" t="s">
        <v>482</v>
      </c>
      <c r="C41" s="208" t="s">
        <v>489</v>
      </c>
      <c r="D41" s="379">
        <v>2.5137808885718945E-5</v>
      </c>
    </row>
    <row r="42" spans="2:10">
      <c r="B42" s="213" t="s">
        <v>22</v>
      </c>
      <c r="C42" s="208" t="s">
        <v>489</v>
      </c>
      <c r="D42" s="379">
        <v>1.0017209455032841E-5</v>
      </c>
    </row>
    <row r="43" spans="2:10">
      <c r="B43" s="213" t="s">
        <v>113</v>
      </c>
      <c r="C43" s="208" t="s">
        <v>486</v>
      </c>
      <c r="D43" s="379">
        <v>1.5451009664281851E-3</v>
      </c>
    </row>
    <row r="44" spans="2:10">
      <c r="B44" s="213" t="s">
        <v>118</v>
      </c>
      <c r="C44" s="208" t="s">
        <v>485</v>
      </c>
      <c r="D44" s="379">
        <v>5.9760421077355949E-2</v>
      </c>
    </row>
    <row r="45" spans="2:10">
      <c r="B45" s="213" t="s">
        <v>46</v>
      </c>
      <c r="C45" s="208" t="s">
        <v>489</v>
      </c>
      <c r="D45" s="379">
        <v>1.4118780227612057E-5</v>
      </c>
    </row>
    <row r="46" spans="2:10">
      <c r="B46" s="213" t="s">
        <v>38</v>
      </c>
      <c r="C46" s="208" t="s">
        <v>489</v>
      </c>
      <c r="D46" s="379">
        <v>3.6517216128332001E-4</v>
      </c>
    </row>
    <row r="47" spans="2:10">
      <c r="B47" s="212" t="s">
        <v>90</v>
      </c>
      <c r="C47" s="208" t="s">
        <v>487</v>
      </c>
      <c r="D47" s="379">
        <v>1.3965565032521313E-5</v>
      </c>
    </row>
    <row r="48" spans="2:10">
      <c r="B48" s="213" t="s">
        <v>24</v>
      </c>
      <c r="C48" s="208" t="s">
        <v>489</v>
      </c>
      <c r="D48" s="379">
        <v>1.046709423314826E-3</v>
      </c>
    </row>
    <row r="49" spans="2:4">
      <c r="B49" s="213" t="s">
        <v>132</v>
      </c>
      <c r="C49" s="208" t="s">
        <v>486</v>
      </c>
      <c r="D49" s="379">
        <v>1.2032388962289403E-6</v>
      </c>
    </row>
    <row r="50" spans="2:4">
      <c r="B50" s="212" t="s">
        <v>168</v>
      </c>
      <c r="C50" s="208" t="s">
        <v>486</v>
      </c>
      <c r="D50" s="379">
        <v>1.2119301114395906E-4</v>
      </c>
    </row>
    <row r="51" spans="2:4">
      <c r="B51" s="213" t="s">
        <v>60</v>
      </c>
      <c r="C51" s="208" t="s">
        <v>489</v>
      </c>
      <c r="D51" s="379">
        <v>9.9493888321950515E-6</v>
      </c>
    </row>
    <row r="52" spans="2:4">
      <c r="B52" s="213" t="s">
        <v>33</v>
      </c>
      <c r="C52" s="208" t="s">
        <v>488</v>
      </c>
      <c r="D52" s="379">
        <v>0</v>
      </c>
    </row>
    <row r="53" spans="2:4">
      <c r="B53" s="213" t="s">
        <v>138</v>
      </c>
      <c r="C53" s="208" t="s">
        <v>487</v>
      </c>
      <c r="D53" s="379">
        <v>0.58304718512651121</v>
      </c>
    </row>
    <row r="54" spans="2:4">
      <c r="B54" s="212" t="s">
        <v>25</v>
      </c>
      <c r="C54" s="208" t="s">
        <v>489</v>
      </c>
      <c r="D54" s="379">
        <v>1.2606945943879693E-7</v>
      </c>
    </row>
    <row r="55" spans="2:4">
      <c r="B55" s="213" t="s">
        <v>34</v>
      </c>
      <c r="C55" s="208" t="s">
        <v>487</v>
      </c>
      <c r="D55" s="379">
        <v>1.0266533877391921E-3</v>
      </c>
    </row>
    <row r="56" spans="2:4">
      <c r="B56" s="212" t="s">
        <v>43</v>
      </c>
      <c r="C56" s="208" t="s">
        <v>489</v>
      </c>
      <c r="D56" s="379">
        <v>9.7346814679767862E-4</v>
      </c>
    </row>
    <row r="57" spans="2:4">
      <c r="B57" s="213" t="s">
        <v>36</v>
      </c>
      <c r="C57" s="208" t="s">
        <v>487</v>
      </c>
      <c r="D57" s="379">
        <v>1.1634021544486334E-3</v>
      </c>
    </row>
    <row r="58" spans="2:4">
      <c r="B58" s="213" t="s">
        <v>71</v>
      </c>
      <c r="C58" s="208" t="s">
        <v>487</v>
      </c>
      <c r="D58" s="379">
        <v>1.6196606430452627E-2</v>
      </c>
    </row>
    <row r="59" spans="2:4">
      <c r="B59" s="213" t="s">
        <v>151</v>
      </c>
      <c r="C59" s="208" t="s">
        <v>485</v>
      </c>
      <c r="D59" s="379">
        <v>2.6896490335259326E-4</v>
      </c>
    </row>
    <row r="60" spans="2:4">
      <c r="B60" s="213" t="s">
        <v>62</v>
      </c>
      <c r="C60" s="208" t="s">
        <v>489</v>
      </c>
      <c r="D60" s="379">
        <v>2.2923990874174899E-7</v>
      </c>
    </row>
    <row r="61" spans="2:4">
      <c r="B61" s="212" t="s">
        <v>107</v>
      </c>
      <c r="C61" s="208" t="s">
        <v>485</v>
      </c>
      <c r="D61" s="379">
        <v>4.4667083959100667E-3</v>
      </c>
    </row>
    <row r="62" spans="2:4">
      <c r="B62" s="213" t="s">
        <v>53</v>
      </c>
      <c r="C62" s="208" t="s">
        <v>489</v>
      </c>
      <c r="D62" s="379">
        <v>6.1958882180011623E-5</v>
      </c>
    </row>
    <row r="63" spans="2:4">
      <c r="B63" s="213" t="s">
        <v>35</v>
      </c>
      <c r="C63" s="208" t="s">
        <v>489</v>
      </c>
      <c r="D63" s="379">
        <v>2.8122066175011688E-6</v>
      </c>
    </row>
    <row r="64" spans="2:4">
      <c r="B64" s="213" t="s">
        <v>54</v>
      </c>
      <c r="C64" s="208" t="s">
        <v>489</v>
      </c>
      <c r="D64" s="379">
        <v>3.1335913103382799E-5</v>
      </c>
    </row>
    <row r="65" spans="2:4">
      <c r="B65" s="213" t="s">
        <v>491</v>
      </c>
      <c r="C65" s="208" t="s">
        <v>485</v>
      </c>
      <c r="D65" s="379">
        <v>8.7175386636654693E-4</v>
      </c>
    </row>
    <row r="66" spans="2:4">
      <c r="B66" s="213" t="s">
        <v>88</v>
      </c>
      <c r="C66" s="208" t="s">
        <v>486</v>
      </c>
      <c r="D66" s="379">
        <v>7.8147856829282139E-4</v>
      </c>
    </row>
    <row r="67" spans="2:4">
      <c r="B67" s="212" t="s">
        <v>104</v>
      </c>
      <c r="C67" s="208" t="s">
        <v>487</v>
      </c>
      <c r="D67" s="379">
        <v>4.5881289399456483E-7</v>
      </c>
    </row>
    <row r="68" spans="2:4">
      <c r="B68" s="213" t="s">
        <v>65</v>
      </c>
      <c r="C68" s="208" t="s">
        <v>488</v>
      </c>
      <c r="D68" s="379">
        <v>4.9438629806778044E-6</v>
      </c>
    </row>
    <row r="69" spans="2:4">
      <c r="B69" s="213" t="s">
        <v>23</v>
      </c>
      <c r="C69" s="208" t="s">
        <v>489</v>
      </c>
      <c r="D69" s="379">
        <v>2.819084647454699E-5</v>
      </c>
    </row>
    <row r="70" spans="2:4">
      <c r="B70" s="213" t="s">
        <v>28</v>
      </c>
      <c r="C70" s="208" t="s">
        <v>490</v>
      </c>
      <c r="D70" s="379">
        <v>1.0826027473769212E-7</v>
      </c>
    </row>
    <row r="71" spans="2:4">
      <c r="B71" s="212" t="s">
        <v>133</v>
      </c>
      <c r="C71" s="208" t="s">
        <v>486</v>
      </c>
      <c r="D71" s="379">
        <v>1.2865080239956492E-6</v>
      </c>
    </row>
    <row r="72" spans="2:4">
      <c r="B72" s="213" t="s">
        <v>158</v>
      </c>
      <c r="C72" s="208" t="s">
        <v>485</v>
      </c>
      <c r="D72" s="379">
        <v>9.552967413907887E-5</v>
      </c>
    </row>
    <row r="73" spans="2:4">
      <c r="B73" s="212" t="s">
        <v>153</v>
      </c>
      <c r="C73" s="208" t="s">
        <v>487</v>
      </c>
      <c r="D73" s="379">
        <v>0.14059022138070279</v>
      </c>
    </row>
    <row r="74" spans="2:4">
      <c r="B74" s="213" t="s">
        <v>75</v>
      </c>
      <c r="C74" s="208" t="s">
        <v>486</v>
      </c>
      <c r="D74" s="379">
        <v>8.6350085494076889E-7</v>
      </c>
    </row>
    <row r="75" spans="2:4">
      <c r="B75" s="212" t="s">
        <v>122</v>
      </c>
      <c r="C75" s="208" t="s">
        <v>486</v>
      </c>
      <c r="D75" s="379">
        <v>2.0092840530106803E-6</v>
      </c>
    </row>
    <row r="76" spans="2:4">
      <c r="B76" s="212" t="s">
        <v>97</v>
      </c>
      <c r="C76" s="208" t="s">
        <v>486</v>
      </c>
      <c r="D76" s="379">
        <v>1.1374562852932405E-5</v>
      </c>
    </row>
    <row r="77" spans="2:4">
      <c r="B77" s="212" t="s">
        <v>124</v>
      </c>
      <c r="C77" s="208" t="s">
        <v>487</v>
      </c>
      <c r="D77" s="379">
        <v>1.7610178147272608E-2</v>
      </c>
    </row>
    <row r="78" spans="2:4">
      <c r="B78" s="213" t="s">
        <v>52</v>
      </c>
      <c r="C78" s="208" t="s">
        <v>489</v>
      </c>
      <c r="D78" s="379">
        <v>2.7174740162703547E-4</v>
      </c>
    </row>
    <row r="79" spans="2:4">
      <c r="B79" s="213" t="s">
        <v>269</v>
      </c>
      <c r="C79" s="208" t="s">
        <v>486</v>
      </c>
      <c r="D79" s="379">
        <v>8.9670267098606086E-4</v>
      </c>
    </row>
    <row r="80" spans="2:4">
      <c r="B80" s="213" t="s">
        <v>69</v>
      </c>
      <c r="C80" s="208" t="s">
        <v>489</v>
      </c>
      <c r="D80" s="379">
        <v>4.7642264913466837E-5</v>
      </c>
    </row>
    <row r="81" spans="2:4">
      <c r="B81" s="212" t="s">
        <v>67</v>
      </c>
      <c r="C81" s="208" t="s">
        <v>488</v>
      </c>
      <c r="D81" s="379">
        <v>5.0794167937692292E-5</v>
      </c>
    </row>
    <row r="82" spans="2:4">
      <c r="B82" s="213" t="s">
        <v>80</v>
      </c>
      <c r="C82" s="214" t="s">
        <v>488</v>
      </c>
      <c r="D82" s="379">
        <v>0</v>
      </c>
    </row>
    <row r="83" spans="2:4">
      <c r="B83" s="213" t="s">
        <v>51</v>
      </c>
      <c r="C83" s="208" t="s">
        <v>489</v>
      </c>
      <c r="D83" s="379">
        <v>5.0044745787791915E-7</v>
      </c>
    </row>
    <row r="84" spans="2:4">
      <c r="B84" s="213" t="s">
        <v>41</v>
      </c>
      <c r="C84" s="208" t="s">
        <v>489</v>
      </c>
      <c r="D84" s="379">
        <v>7.7065577748088885E-7</v>
      </c>
    </row>
    <row r="85" spans="2:4">
      <c r="B85" s="212" t="s">
        <v>126</v>
      </c>
      <c r="C85" s="208" t="s">
        <v>485</v>
      </c>
      <c r="D85" s="379">
        <v>1.2955114984354243E-3</v>
      </c>
    </row>
    <row r="86" spans="2:4">
      <c r="B86" s="212" t="s">
        <v>174</v>
      </c>
      <c r="C86" s="208" t="s">
        <v>485</v>
      </c>
      <c r="D86" s="379">
        <v>5.4996552643258663E-5</v>
      </c>
    </row>
    <row r="87" spans="2:4">
      <c r="B87" s="213" t="s">
        <v>42</v>
      </c>
      <c r="C87" s="208" t="s">
        <v>489</v>
      </c>
      <c r="D87" s="379">
        <v>1.2275984468658133E-3</v>
      </c>
    </row>
    <row r="88" spans="2:4">
      <c r="B88" s="212" t="s">
        <v>172</v>
      </c>
      <c r="C88" s="208" t="s">
        <v>485</v>
      </c>
      <c r="D88" s="379">
        <v>2.2508467517978049E-3</v>
      </c>
    </row>
    <row r="89" spans="2:4">
      <c r="B89" s="213" t="s">
        <v>31</v>
      </c>
      <c r="C89" s="208" t="s">
        <v>489</v>
      </c>
      <c r="D89" s="379">
        <v>2.8259460235826758E-7</v>
      </c>
    </row>
    <row r="90" spans="2:4">
      <c r="B90" s="212" t="s">
        <v>21</v>
      </c>
      <c r="C90" s="208" t="s">
        <v>488</v>
      </c>
      <c r="D90" s="379">
        <v>1.5443300608433208E-6</v>
      </c>
    </row>
    <row r="91" spans="2:4">
      <c r="B91" s="212" t="s">
        <v>94</v>
      </c>
      <c r="C91" s="214" t="s">
        <v>488</v>
      </c>
      <c r="D91" s="379">
        <v>0</v>
      </c>
    </row>
    <row r="92" spans="2:4">
      <c r="B92" s="212" t="s">
        <v>79</v>
      </c>
      <c r="C92" s="208" t="s">
        <v>486</v>
      </c>
      <c r="D92" s="379">
        <v>1.1774321281514821E-5</v>
      </c>
    </row>
    <row r="93" spans="2:4">
      <c r="B93" s="212" t="s">
        <v>108</v>
      </c>
      <c r="C93" s="208" t="s">
        <v>485</v>
      </c>
      <c r="D93" s="379">
        <v>2.7623648402123077E-4</v>
      </c>
    </row>
    <row r="94" spans="2:4">
      <c r="B94" s="213" t="s">
        <v>86</v>
      </c>
      <c r="C94" s="208" t="s">
        <v>488</v>
      </c>
      <c r="D94" s="379">
        <v>0</v>
      </c>
    </row>
    <row r="95" spans="2:4">
      <c r="B95" s="212" t="s">
        <v>170</v>
      </c>
      <c r="C95" s="208" t="s">
        <v>485</v>
      </c>
      <c r="D95" s="379">
        <v>5.3042434387393433E-7</v>
      </c>
    </row>
    <row r="96" spans="2:4">
      <c r="B96" s="213" t="s">
        <v>95</v>
      </c>
      <c r="C96" s="208" t="s">
        <v>488</v>
      </c>
      <c r="D96" s="379">
        <v>1.1377464782035076E-2</v>
      </c>
    </row>
    <row r="97" spans="2:4">
      <c r="B97" s="213" t="s">
        <v>32</v>
      </c>
      <c r="C97" s="208" t="s">
        <v>489</v>
      </c>
      <c r="D97" s="379">
        <v>1.18697726826738E-5</v>
      </c>
    </row>
    <row r="98" spans="2:4">
      <c r="B98" s="213" t="s">
        <v>479</v>
      </c>
      <c r="C98" s="208" t="s">
        <v>486</v>
      </c>
      <c r="D98" s="379">
        <v>4.0536577164622519E-3</v>
      </c>
    </row>
    <row r="99" spans="2:4">
      <c r="D99" s="380">
        <f>SUM(D20:D98)</f>
        <v>1</v>
      </c>
    </row>
  </sheetData>
  <mergeCells count="3">
    <mergeCell ref="H19:I19"/>
    <mergeCell ref="J19:K19"/>
    <mergeCell ref="C10:D10"/>
  </mergeCells>
  <pageMargins left="0.7" right="0.7" top="0.75" bottom="0.75" header="0.3" footer="0.3"/>
  <pageSetup paperSize="9" orientation="portrait" r:id="rId1"/>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K228"/>
  <sheetViews>
    <sheetView showGridLines="0" zoomScale="84" zoomScaleNormal="84" workbookViewId="0">
      <pane ySplit="19" topLeftCell="A20" activePane="bottomLeft" state="frozen"/>
      <selection pane="bottomLeft" activeCell="C6" sqref="C6"/>
    </sheetView>
  </sheetViews>
  <sheetFormatPr defaultColWidth="9.140625" defaultRowHeight="15"/>
  <cols>
    <col min="1" max="1" width="8.5703125" style="95" customWidth="1"/>
    <col min="2" max="2" width="23.28515625" style="79" customWidth="1"/>
    <col min="3" max="3" width="40.28515625" style="52" customWidth="1"/>
    <col min="4" max="5" width="36.7109375" customWidth="1"/>
    <col min="6" max="6" width="24.85546875" style="52" customWidth="1"/>
    <col min="7" max="7" width="19.7109375" customWidth="1"/>
    <col min="8" max="8" width="17.140625" style="52" customWidth="1"/>
    <col min="9" max="9" width="18.85546875" customWidth="1"/>
    <col min="10" max="10" width="15.85546875" customWidth="1"/>
    <col min="11" max="11" width="14.5703125" customWidth="1"/>
    <col min="12" max="12" width="9.140625" style="95"/>
    <col min="13" max="13" width="13.42578125" style="95" customWidth="1"/>
    <col min="14" max="14" width="16.28515625" style="95" customWidth="1"/>
    <col min="15" max="15" width="9.140625" style="95"/>
    <col min="16" max="16" width="14.140625" style="95" bestFit="1" customWidth="1"/>
    <col min="17" max="16384" width="9.140625" style="95"/>
  </cols>
  <sheetData>
    <row r="1" spans="1:11">
      <c r="B1" s="95"/>
      <c r="D1" s="52"/>
      <c r="E1" s="52"/>
      <c r="G1" s="52"/>
      <c r="I1" s="52"/>
      <c r="J1" s="52"/>
      <c r="K1" s="52"/>
    </row>
    <row r="2" spans="1:11" ht="17.25">
      <c r="B2" s="180" t="s">
        <v>4605</v>
      </c>
      <c r="C2" s="95"/>
      <c r="D2" s="52"/>
      <c r="E2" s="52"/>
      <c r="G2" s="52"/>
      <c r="I2" s="52"/>
      <c r="J2" s="95"/>
      <c r="K2" s="95"/>
    </row>
    <row r="3" spans="1:11">
      <c r="B3" s="1" t="s">
        <v>633</v>
      </c>
      <c r="C3" s="188" t="s">
        <v>2525</v>
      </c>
      <c r="D3" s="52"/>
      <c r="E3" s="52"/>
      <c r="G3" s="52"/>
      <c r="I3" s="52"/>
      <c r="J3" s="52"/>
      <c r="K3" s="52"/>
    </row>
    <row r="4" spans="1:11">
      <c r="B4" s="1" t="s">
        <v>921</v>
      </c>
      <c r="C4" s="188">
        <v>2010</v>
      </c>
      <c r="D4" s="52"/>
      <c r="E4" s="52"/>
      <c r="G4" s="52"/>
      <c r="I4" s="52"/>
      <c r="J4" s="52"/>
      <c r="K4" s="52"/>
    </row>
    <row r="5" spans="1:11" ht="15.75">
      <c r="B5" s="95" t="s">
        <v>952</v>
      </c>
      <c r="C5" s="222" t="s">
        <v>953</v>
      </c>
      <c r="D5" s="52"/>
      <c r="E5" s="52"/>
      <c r="G5" s="52"/>
      <c r="I5" s="52"/>
      <c r="J5" s="52"/>
      <c r="K5" s="52"/>
    </row>
    <row r="6" spans="1:11">
      <c r="B6" s="1" t="s">
        <v>1460</v>
      </c>
      <c r="C6" s="223" t="s">
        <v>4606</v>
      </c>
      <c r="D6" s="188"/>
      <c r="G6" s="77"/>
      <c r="I6" s="52"/>
      <c r="J6" s="52"/>
      <c r="K6" s="52"/>
    </row>
    <row r="7" spans="1:11">
      <c r="B7" s="1"/>
      <c r="C7" s="223"/>
      <c r="D7" s="52"/>
      <c r="G7" s="462"/>
      <c r="I7" s="52"/>
      <c r="J7" s="52"/>
      <c r="K7" s="52"/>
    </row>
    <row r="8" spans="1:11">
      <c r="A8" s="79"/>
      <c r="B8" s="81"/>
      <c r="D8" s="52"/>
      <c r="E8" s="52"/>
      <c r="G8" s="52"/>
      <c r="I8" s="52"/>
      <c r="J8" s="52"/>
      <c r="K8" s="52"/>
    </row>
    <row r="9" spans="1:11" ht="3.75" customHeight="1">
      <c r="A9" s="79"/>
      <c r="B9" s="81"/>
      <c r="D9" s="52"/>
      <c r="E9" s="52"/>
      <c r="G9" s="52"/>
      <c r="I9" s="52"/>
      <c r="J9" s="52"/>
      <c r="K9" s="52"/>
    </row>
    <row r="10" spans="1:11" ht="25.5" customHeight="1">
      <c r="B10" s="80"/>
      <c r="C10" s="1578" t="s">
        <v>2526</v>
      </c>
      <c r="D10" s="1578"/>
      <c r="E10" s="1513" t="s">
        <v>2527</v>
      </c>
      <c r="F10" s="1513"/>
      <c r="G10" s="1513"/>
      <c r="I10" s="52"/>
      <c r="J10" s="52"/>
      <c r="K10" s="52"/>
    </row>
    <row r="11" spans="1:11" ht="35.25" customHeight="1">
      <c r="C11" s="148" t="s">
        <v>2522</v>
      </c>
      <c r="D11" s="148" t="s">
        <v>2523</v>
      </c>
      <c r="E11" s="290" t="s">
        <v>2524</v>
      </c>
      <c r="F11" s="219" t="s">
        <v>2528</v>
      </c>
      <c r="G11" s="219" t="s">
        <v>2529</v>
      </c>
      <c r="I11" s="52"/>
      <c r="J11" s="52"/>
      <c r="K11" s="52"/>
    </row>
    <row r="12" spans="1:11" ht="21.75" customHeight="1">
      <c r="B12"/>
      <c r="C12" s="951">
        <v>79052224432206.063</v>
      </c>
      <c r="D12" s="351">
        <v>78863650501452.813</v>
      </c>
      <c r="E12" s="351">
        <v>4599335165500.8545</v>
      </c>
      <c r="F12" s="351">
        <v>4606498795872.5947</v>
      </c>
      <c r="G12" s="351">
        <v>4767526338256.25</v>
      </c>
      <c r="I12" s="52"/>
      <c r="J12" s="52"/>
      <c r="K12" s="52"/>
    </row>
    <row r="13" spans="1:11" customFormat="1" ht="21" customHeight="1">
      <c r="C13" s="635" t="s">
        <v>1610</v>
      </c>
      <c r="F13" s="52"/>
      <c r="H13" s="52"/>
    </row>
    <row r="14" spans="1:11" ht="21" customHeight="1">
      <c r="B14" s="95"/>
      <c r="C14" s="636"/>
      <c r="D14" s="95"/>
      <c r="E14" s="95"/>
      <c r="G14" s="95"/>
      <c r="I14" s="95"/>
      <c r="J14" s="95"/>
      <c r="K14" s="95"/>
    </row>
    <row r="15" spans="1:11">
      <c r="B15" s="177" t="s">
        <v>1126</v>
      </c>
      <c r="C15" s="303">
        <f>C12/F12</f>
        <v>17.161021403725655</v>
      </c>
      <c r="D15" s="392">
        <f>D12/G12</f>
        <v>16.541838451656599</v>
      </c>
      <c r="E15" s="373"/>
      <c r="F15" s="373"/>
      <c r="G15" s="373"/>
      <c r="I15" s="52"/>
      <c r="J15" s="52"/>
      <c r="K15" s="52"/>
    </row>
    <row r="16" spans="1:11">
      <c r="B16" s="177" t="s">
        <v>1127</v>
      </c>
      <c r="C16" s="356">
        <f>F12/C12</f>
        <v>5.8271589812416411E-2</v>
      </c>
      <c r="D16" s="391">
        <f>G12/D12</f>
        <v>6.0452772702531993E-2</v>
      </c>
      <c r="E16" s="373"/>
      <c r="F16" s="373"/>
      <c r="G16" s="373"/>
      <c r="I16" s="52"/>
      <c r="J16" s="52"/>
      <c r="K16" s="52"/>
    </row>
    <row r="17" spans="2:11" ht="21" customHeight="1">
      <c r="B17"/>
      <c r="C17"/>
      <c r="I17" s="389"/>
      <c r="J17" s="389"/>
      <c r="K17" s="389"/>
    </row>
    <row r="18" spans="2:11" ht="24.75" customHeight="1">
      <c r="B18"/>
      <c r="C18" s="390" t="s">
        <v>1125</v>
      </c>
      <c r="F18" s="984" t="s">
        <v>2538</v>
      </c>
      <c r="G18" s="985"/>
      <c r="H18" s="986" t="s">
        <v>2539</v>
      </c>
      <c r="I18" s="389"/>
      <c r="J18" s="389"/>
      <c r="K18" s="389"/>
    </row>
    <row r="19" spans="2:11" ht="45.75" customHeight="1">
      <c r="B19" s="395" t="s">
        <v>18</v>
      </c>
      <c r="C19" s="317" t="s">
        <v>2530</v>
      </c>
      <c r="F19" s="1576" t="s">
        <v>2536</v>
      </c>
      <c r="G19" s="1576"/>
      <c r="H19" s="1577" t="s">
        <v>2540</v>
      </c>
      <c r="I19" s="1576"/>
      <c r="J19" s="389"/>
      <c r="K19" s="389"/>
    </row>
    <row r="20" spans="2:11">
      <c r="B20" s="218" t="s">
        <v>176</v>
      </c>
      <c r="C20" s="381">
        <v>2.4496975370193998E-2</v>
      </c>
      <c r="F20" s="965">
        <v>0.16397889087185871</v>
      </c>
      <c r="G20" s="966" t="s">
        <v>102</v>
      </c>
      <c r="H20" s="970">
        <v>0.18472594889868946</v>
      </c>
      <c r="I20" s="966" t="s">
        <v>138</v>
      </c>
    </row>
    <row r="21" spans="2:11">
      <c r="B21" s="218" t="s">
        <v>98</v>
      </c>
      <c r="C21" s="221">
        <v>4.7781577818968292E-4</v>
      </c>
      <c r="F21" s="967">
        <v>0.12614639667625496</v>
      </c>
      <c r="G21" s="968" t="s">
        <v>138</v>
      </c>
      <c r="H21" s="963">
        <v>0.16650315797440077</v>
      </c>
      <c r="I21" s="968" t="s">
        <v>102</v>
      </c>
    </row>
    <row r="22" spans="2:11">
      <c r="B22" s="218" t="s">
        <v>96</v>
      </c>
      <c r="C22" s="221">
        <v>5.9390345767579324E-3</v>
      </c>
      <c r="F22" s="967">
        <v>8.1274000871298505E-2</v>
      </c>
      <c r="G22" s="968" t="s">
        <v>153</v>
      </c>
      <c r="H22" s="963">
        <v>9.218572447598497E-2</v>
      </c>
      <c r="I22" s="968" t="s">
        <v>26</v>
      </c>
    </row>
    <row r="23" spans="2:11">
      <c r="B23" s="218" t="s">
        <v>242</v>
      </c>
      <c r="C23" s="221">
        <v>0</v>
      </c>
      <c r="F23" s="967">
        <v>7.501050586448528E-2</v>
      </c>
      <c r="G23" s="968" t="s">
        <v>259</v>
      </c>
      <c r="H23" s="963">
        <v>5.6988031421376172E-2</v>
      </c>
      <c r="I23" s="968" t="s">
        <v>153</v>
      </c>
    </row>
    <row r="24" spans="2:11">
      <c r="B24" s="218" t="s">
        <v>50</v>
      </c>
      <c r="C24" s="221">
        <v>3.1748291501301668E-5</v>
      </c>
      <c r="F24" s="967">
        <v>7.2373568442088421E-2</v>
      </c>
      <c r="G24" s="968" t="s">
        <v>26</v>
      </c>
      <c r="H24" s="963">
        <v>4.8489560983406642E-2</v>
      </c>
      <c r="I24" s="968" t="s">
        <v>259</v>
      </c>
    </row>
    <row r="25" spans="2:11">
      <c r="B25" s="218" t="s">
        <v>155</v>
      </c>
      <c r="C25" s="221">
        <v>9.1995800042119714E-5</v>
      </c>
      <c r="F25" s="967">
        <v>7.0413530005567534E-2</v>
      </c>
      <c r="G25" s="968" t="s">
        <v>118</v>
      </c>
      <c r="H25" s="963">
        <v>3.0807851033036831E-2</v>
      </c>
      <c r="I25" s="968" t="s">
        <v>118</v>
      </c>
    </row>
    <row r="26" spans="2:11">
      <c r="B26" s="218" t="s">
        <v>243</v>
      </c>
      <c r="C26" s="221">
        <v>5.640475814597602E-8</v>
      </c>
      <c r="F26" s="967">
        <v>3.4118747946364804E-2</v>
      </c>
      <c r="G26" s="968" t="s">
        <v>123</v>
      </c>
      <c r="H26" s="963">
        <v>2.2904653706422532E-2</v>
      </c>
      <c r="I26" s="968" t="s">
        <v>86</v>
      </c>
    </row>
    <row r="27" spans="2:11">
      <c r="B27" s="218" t="s">
        <v>244</v>
      </c>
      <c r="C27" s="221">
        <v>8.4775398138824774E-8</v>
      </c>
      <c r="F27" s="967">
        <v>3.0691142933627041E-2</v>
      </c>
      <c r="G27" s="968" t="s">
        <v>20</v>
      </c>
      <c r="H27" s="963">
        <v>2.0316793907933971E-2</v>
      </c>
      <c r="I27" s="968" t="s">
        <v>123</v>
      </c>
    </row>
    <row r="28" spans="2:11">
      <c r="B28" s="218" t="s">
        <v>56</v>
      </c>
      <c r="C28" s="221">
        <v>8.5065911626939147E-3</v>
      </c>
      <c r="F28" s="967">
        <v>2.9600420852806356E-2</v>
      </c>
      <c r="G28" s="968" t="s">
        <v>42</v>
      </c>
      <c r="H28" s="963">
        <v>1.8761176686625976E-2</v>
      </c>
      <c r="I28" s="968" t="s">
        <v>130</v>
      </c>
    </row>
    <row r="29" spans="2:11">
      <c r="B29" s="218" t="s">
        <v>99</v>
      </c>
      <c r="C29" s="221">
        <v>2.7632492960515181E-3</v>
      </c>
      <c r="F29" s="967">
        <v>2.9579997620617807E-2</v>
      </c>
      <c r="G29" s="968" t="s">
        <v>86</v>
      </c>
      <c r="H29" s="963">
        <v>1.8438127920292539E-2</v>
      </c>
      <c r="I29" s="968" t="s">
        <v>176</v>
      </c>
    </row>
    <row r="30" spans="2:11">
      <c r="B30" s="218" t="s">
        <v>245</v>
      </c>
      <c r="C30" s="221">
        <v>1.3012359960625259E-6</v>
      </c>
      <c r="F30" s="967">
        <v>2.4577561445692266E-2</v>
      </c>
      <c r="G30" s="968" t="s">
        <v>130</v>
      </c>
      <c r="H30" s="963">
        <v>1.8326443151701975E-2</v>
      </c>
      <c r="I30" s="968" t="s">
        <v>20</v>
      </c>
    </row>
    <row r="31" spans="2:11">
      <c r="B31" s="218" t="s">
        <v>20</v>
      </c>
      <c r="C31" s="221">
        <v>3.0691142933627041E-2</v>
      </c>
      <c r="F31" s="967">
        <v>2.4496975370193998E-2</v>
      </c>
      <c r="G31" s="968" t="s">
        <v>176</v>
      </c>
      <c r="H31" s="963">
        <v>1.7790216148363489E-2</v>
      </c>
      <c r="I31" s="968" t="s">
        <v>88</v>
      </c>
    </row>
    <row r="32" spans="2:11">
      <c r="B32" s="218" t="s">
        <v>39</v>
      </c>
      <c r="C32" s="221">
        <v>1.2775305903581351E-5</v>
      </c>
      <c r="F32" s="967">
        <v>1.7292940105371184E-2</v>
      </c>
      <c r="G32" s="968" t="s">
        <v>280</v>
      </c>
      <c r="H32" s="963">
        <v>1.6401261536080632E-2</v>
      </c>
      <c r="I32" s="968" t="s">
        <v>42</v>
      </c>
    </row>
    <row r="33" spans="2:9">
      <c r="B33" s="218" t="s">
        <v>91</v>
      </c>
      <c r="C33" s="221">
        <v>1.2683996287712286E-2</v>
      </c>
      <c r="F33" s="967">
        <v>1.5701304925283328E-2</v>
      </c>
      <c r="G33" s="968" t="s">
        <v>134</v>
      </c>
      <c r="H33" s="963">
        <v>1.6198769902127593E-2</v>
      </c>
      <c r="I33" s="968" t="s">
        <v>148</v>
      </c>
    </row>
    <row r="34" spans="2:9">
      <c r="B34" s="218" t="s">
        <v>61</v>
      </c>
      <c r="C34" s="221">
        <v>5.0092669309969634E-6</v>
      </c>
      <c r="F34" s="967">
        <v>1.5181996825276529E-2</v>
      </c>
      <c r="G34" s="968" t="s">
        <v>119</v>
      </c>
      <c r="H34" s="963">
        <v>1.1471801493870101E-2</v>
      </c>
      <c r="I34" s="968" t="s">
        <v>71</v>
      </c>
    </row>
    <row r="35" spans="2:9">
      <c r="B35" s="218" t="s">
        <v>148</v>
      </c>
      <c r="C35" s="221">
        <v>9.1429832281346988E-4</v>
      </c>
      <c r="F35" s="967">
        <v>1.408701928424436E-2</v>
      </c>
      <c r="G35" s="968" t="s">
        <v>58</v>
      </c>
      <c r="H35" s="963">
        <v>1.0318759656314447E-2</v>
      </c>
      <c r="I35" s="968" t="s">
        <v>43</v>
      </c>
    </row>
    <row r="36" spans="2:9">
      <c r="B36" s="218" t="s">
        <v>72</v>
      </c>
      <c r="C36" s="221">
        <v>1.0846180182257937E-6</v>
      </c>
      <c r="F36" s="967">
        <v>1.4015770598870171E-2</v>
      </c>
      <c r="G36" s="968" t="s">
        <v>71</v>
      </c>
      <c r="H36" s="963">
        <v>9.9486445319001797E-3</v>
      </c>
      <c r="I36" s="968" t="s">
        <v>119</v>
      </c>
    </row>
    <row r="37" spans="2:9">
      <c r="B37" s="218" t="s">
        <v>66</v>
      </c>
      <c r="C37" s="221">
        <v>3.0448363176727739E-5</v>
      </c>
      <c r="F37" s="967">
        <v>1.3801532250314602E-2</v>
      </c>
      <c r="G37" s="968" t="s">
        <v>88</v>
      </c>
      <c r="H37" s="963">
        <v>9.8610298311661102E-3</v>
      </c>
      <c r="I37" s="968" t="s">
        <v>280</v>
      </c>
    </row>
    <row r="38" spans="2:9">
      <c r="B38" s="218" t="s">
        <v>37</v>
      </c>
      <c r="C38" s="221">
        <v>2.4809614542244054E-5</v>
      </c>
      <c r="F38" s="967">
        <v>1.2683996287712286E-2</v>
      </c>
      <c r="G38" s="968" t="s">
        <v>91</v>
      </c>
      <c r="H38" s="963">
        <v>9.2450571199977367E-3</v>
      </c>
      <c r="I38" s="968" t="s">
        <v>289</v>
      </c>
    </row>
    <row r="39" spans="2:9">
      <c r="B39" s="218" t="s">
        <v>112</v>
      </c>
      <c r="C39" s="221">
        <v>1.6555283424343712E-6</v>
      </c>
      <c r="F39" s="958"/>
      <c r="G39" s="953"/>
      <c r="H39" s="963">
        <v>8.8483074336424099E-3</v>
      </c>
      <c r="I39" s="968" t="s">
        <v>89</v>
      </c>
    </row>
    <row r="40" spans="2:9">
      <c r="B40" s="218" t="s">
        <v>171</v>
      </c>
      <c r="C40" s="221">
        <v>6.8409115248081633E-6</v>
      </c>
      <c r="F40" s="958"/>
      <c r="G40" s="953"/>
      <c r="H40" s="963">
        <v>8.5354960698830161E-3</v>
      </c>
      <c r="I40" s="968" t="s">
        <v>271</v>
      </c>
    </row>
    <row r="41" spans="2:9">
      <c r="B41" s="218" t="s">
        <v>140</v>
      </c>
      <c r="C41" s="221">
        <v>4.2500666197967492E-6</v>
      </c>
      <c r="F41" s="958"/>
      <c r="G41" s="953"/>
      <c r="H41" s="963">
        <v>7.8400646079772301E-3</v>
      </c>
      <c r="I41" s="968" t="s">
        <v>121</v>
      </c>
    </row>
    <row r="42" spans="2:9">
      <c r="B42" s="218" t="s">
        <v>246</v>
      </c>
      <c r="C42" s="221">
        <v>5.834231299152442E-5</v>
      </c>
      <c r="F42" s="958"/>
      <c r="G42" s="953"/>
      <c r="H42" s="963">
        <v>7.8238838110654286E-3</v>
      </c>
      <c r="I42" s="968" t="s">
        <v>134</v>
      </c>
    </row>
    <row r="43" spans="2:9">
      <c r="B43" s="218" t="s">
        <v>645</v>
      </c>
      <c r="C43" s="221">
        <v>1.6220632550316916E-6</v>
      </c>
      <c r="F43" s="958"/>
      <c r="G43" s="953"/>
      <c r="H43" s="963">
        <v>7.7756202191519167E-3</v>
      </c>
      <c r="I43" s="968" t="s">
        <v>56</v>
      </c>
    </row>
    <row r="44" spans="2:9">
      <c r="B44" s="218" t="s">
        <v>117</v>
      </c>
      <c r="C44" s="221">
        <v>2.4735028635113045E-5</v>
      </c>
      <c r="F44" s="958"/>
      <c r="G44" s="953"/>
      <c r="H44" s="963">
        <v>7.5715881000282537E-3</v>
      </c>
      <c r="I44" s="968" t="s">
        <v>58</v>
      </c>
    </row>
    <row r="45" spans="2:9">
      <c r="B45" s="218" t="s">
        <v>89</v>
      </c>
      <c r="C45" s="221">
        <v>4.4598427960651548E-4</v>
      </c>
      <c r="F45" s="958"/>
      <c r="G45" s="953"/>
      <c r="H45" s="963">
        <v>7.4811162340600746E-3</v>
      </c>
      <c r="I45" s="968" t="s">
        <v>152</v>
      </c>
    </row>
    <row r="46" spans="2:9">
      <c r="B46" s="218" t="s">
        <v>247</v>
      </c>
      <c r="C46" s="221">
        <v>3.8770949736252332E-7</v>
      </c>
      <c r="F46" s="958"/>
      <c r="G46" s="953"/>
      <c r="H46" s="963">
        <v>7.3732815668453178E-3</v>
      </c>
      <c r="I46" s="968" t="s">
        <v>137</v>
      </c>
    </row>
    <row r="47" spans="2:9">
      <c r="B47" s="218" t="s">
        <v>248</v>
      </c>
      <c r="C47" s="221">
        <v>1.5057935330091017E-7</v>
      </c>
      <c r="F47" s="959"/>
      <c r="G47" s="956"/>
      <c r="H47" s="964">
        <v>7.1368003518168521E-3</v>
      </c>
      <c r="I47" s="969" t="s">
        <v>172</v>
      </c>
    </row>
    <row r="48" spans="2:9">
      <c r="B48" s="218" t="s">
        <v>74</v>
      </c>
      <c r="C48" s="221">
        <v>1.9328557790228395E-3</v>
      </c>
    </row>
    <row r="49" spans="2:3">
      <c r="B49" s="218" t="s">
        <v>186</v>
      </c>
      <c r="C49" s="221">
        <v>7.0179034187174745E-5</v>
      </c>
    </row>
    <row r="50" spans="2:3">
      <c r="B50" s="218" t="s">
        <v>187</v>
      </c>
      <c r="C50" s="221">
        <v>8.0810745311518455E-5</v>
      </c>
    </row>
    <row r="51" spans="2:3">
      <c r="B51" s="218" t="s">
        <v>149</v>
      </c>
      <c r="C51" s="221">
        <v>2.4132055831635796E-4</v>
      </c>
    </row>
    <row r="52" spans="2:3">
      <c r="B52" s="218" t="s">
        <v>159</v>
      </c>
      <c r="C52" s="221">
        <v>4.0222954883159199E-5</v>
      </c>
    </row>
    <row r="53" spans="2:3">
      <c r="B53" s="218" t="s">
        <v>27</v>
      </c>
      <c r="C53" s="221">
        <v>6.4015540451235059E-4</v>
      </c>
    </row>
    <row r="54" spans="2:3">
      <c r="B54" s="218" t="s">
        <v>646</v>
      </c>
      <c r="C54" s="221">
        <v>3.2877908795962129E-7</v>
      </c>
    </row>
    <row r="55" spans="2:3">
      <c r="B55" s="218" t="s">
        <v>249</v>
      </c>
      <c r="C55" s="221">
        <v>1.1398593404196432E-5</v>
      </c>
    </row>
    <row r="56" spans="2:3">
      <c r="B56" s="218" t="s">
        <v>188</v>
      </c>
      <c r="C56" s="221">
        <v>1.3193774958406869E-4</v>
      </c>
    </row>
    <row r="57" spans="2:3">
      <c r="B57" s="218" t="s">
        <v>58</v>
      </c>
      <c r="C57" s="221">
        <v>1.408701928424436E-2</v>
      </c>
    </row>
    <row r="58" spans="2:3">
      <c r="B58" s="218" t="s">
        <v>102</v>
      </c>
      <c r="C58" s="221">
        <v>0.16397889087185871</v>
      </c>
    </row>
    <row r="59" spans="2:3">
      <c r="B59" s="218" t="s">
        <v>109</v>
      </c>
      <c r="C59" s="221">
        <v>1.6994991329322521E-5</v>
      </c>
    </row>
    <row r="60" spans="2:3">
      <c r="B60" s="218" t="s">
        <v>164</v>
      </c>
      <c r="C60" s="221">
        <v>3.4318164978729513E-7</v>
      </c>
    </row>
    <row r="61" spans="2:3">
      <c r="B61" s="218" t="s">
        <v>143</v>
      </c>
      <c r="C61" s="221">
        <v>3.7419184877419783E-7</v>
      </c>
    </row>
    <row r="62" spans="2:3">
      <c r="B62" s="218" t="s">
        <v>250</v>
      </c>
      <c r="C62" s="221">
        <v>1.5353793826521532E-5</v>
      </c>
    </row>
    <row r="63" spans="2:3">
      <c r="B63" s="218" t="s">
        <v>83</v>
      </c>
      <c r="C63" s="221">
        <v>4.3940865160586653E-6</v>
      </c>
    </row>
    <row r="64" spans="2:3">
      <c r="B64" s="218" t="s">
        <v>251</v>
      </c>
      <c r="C64" s="221">
        <v>1.1082589185726612E-5</v>
      </c>
    </row>
    <row r="65" spans="2:3">
      <c r="B65" s="218" t="s">
        <v>63</v>
      </c>
      <c r="C65" s="221">
        <v>9.0618960101286172E-5</v>
      </c>
    </row>
    <row r="66" spans="2:3">
      <c r="B66" s="218" t="s">
        <v>81</v>
      </c>
      <c r="C66" s="221">
        <v>1.4857934171697823E-4</v>
      </c>
    </row>
    <row r="67" spans="2:3">
      <c r="B67" s="218" t="s">
        <v>48</v>
      </c>
      <c r="C67" s="221">
        <v>4.2232395605048412E-4</v>
      </c>
    </row>
    <row r="68" spans="2:3">
      <c r="B68" s="218" t="s">
        <v>44</v>
      </c>
      <c r="C68" s="221">
        <v>1.489260575987496E-5</v>
      </c>
    </row>
    <row r="69" spans="2:3">
      <c r="B69" s="218" t="s">
        <v>22</v>
      </c>
      <c r="C69" s="221">
        <v>3.269032862315223E-5</v>
      </c>
    </row>
    <row r="70" spans="2:3">
      <c r="B70" s="218" t="s">
        <v>173</v>
      </c>
      <c r="C70" s="221">
        <v>2.9674380176509049E-5</v>
      </c>
    </row>
    <row r="71" spans="2:3">
      <c r="B71" s="218" t="s">
        <v>106</v>
      </c>
      <c r="C71" s="221">
        <v>1.7314250292524042E-9</v>
      </c>
    </row>
    <row r="72" spans="2:3">
      <c r="B72" s="218" t="s">
        <v>113</v>
      </c>
      <c r="C72" s="221">
        <v>1.658115117951047E-4</v>
      </c>
    </row>
    <row r="73" spans="2:3">
      <c r="B73" s="218" t="s">
        <v>252</v>
      </c>
      <c r="C73" s="221">
        <v>1.1578562778394128E-5</v>
      </c>
    </row>
    <row r="74" spans="2:3">
      <c r="B74" s="218" t="s">
        <v>101</v>
      </c>
      <c r="C74" s="221">
        <v>9.4614012473415678E-5</v>
      </c>
    </row>
    <row r="75" spans="2:3">
      <c r="B75" s="218" t="s">
        <v>118</v>
      </c>
      <c r="C75" s="221">
        <v>7.0413530005567534E-2</v>
      </c>
    </row>
    <row r="76" spans="2:3">
      <c r="B76" s="218" t="s">
        <v>125</v>
      </c>
      <c r="C76" s="221">
        <v>2.7690504748253455E-6</v>
      </c>
    </row>
    <row r="77" spans="2:3">
      <c r="B77" s="218" t="s">
        <v>144</v>
      </c>
      <c r="C77" s="221">
        <v>3.0294635475486116E-7</v>
      </c>
    </row>
    <row r="78" spans="2:3">
      <c r="B78" s="218" t="s">
        <v>189</v>
      </c>
      <c r="C78" s="221">
        <v>9.3936284952086469E-4</v>
      </c>
    </row>
    <row r="79" spans="2:3">
      <c r="B79" s="218" t="s">
        <v>46</v>
      </c>
      <c r="C79" s="221">
        <v>6.7778279086820086E-7</v>
      </c>
    </row>
    <row r="80" spans="2:3">
      <c r="B80" s="218" t="s">
        <v>179</v>
      </c>
      <c r="C80" s="221">
        <v>5.9580321921733959E-4</v>
      </c>
    </row>
    <row r="81" spans="2:3">
      <c r="B81" s="218" t="s">
        <v>253</v>
      </c>
      <c r="C81" s="221">
        <v>2.6029771898002194E-7</v>
      </c>
    </row>
    <row r="82" spans="2:3">
      <c r="B82" s="218" t="s">
        <v>254</v>
      </c>
      <c r="C82" s="221">
        <v>0</v>
      </c>
    </row>
    <row r="83" spans="2:3">
      <c r="B83" s="218" t="s">
        <v>103</v>
      </c>
      <c r="C83" s="221">
        <v>3.1867409223385193E-7</v>
      </c>
    </row>
    <row r="84" spans="2:3">
      <c r="B84" s="218" t="s">
        <v>40</v>
      </c>
      <c r="C84" s="221">
        <v>1.312551457030574E-5</v>
      </c>
    </row>
    <row r="85" spans="2:3">
      <c r="B85" s="218" t="s">
        <v>38</v>
      </c>
      <c r="C85" s="221">
        <v>9.7976916429318725E-4</v>
      </c>
    </row>
    <row r="86" spans="2:3">
      <c r="B86" s="218" t="s">
        <v>255</v>
      </c>
      <c r="C86" s="221">
        <v>1.9392486169882455E-8</v>
      </c>
    </row>
    <row r="87" spans="2:3">
      <c r="B87" s="218" t="s">
        <v>120</v>
      </c>
      <c r="C87" s="221">
        <v>1.1526983390346716E-6</v>
      </c>
    </row>
    <row r="88" spans="2:3">
      <c r="B88" s="218" t="s">
        <v>90</v>
      </c>
      <c r="C88" s="221">
        <v>1.3466385704844262E-3</v>
      </c>
    </row>
    <row r="89" spans="2:3">
      <c r="B89" s="218" t="s">
        <v>24</v>
      </c>
      <c r="C89" s="221">
        <v>7.4163818473544122E-5</v>
      </c>
    </row>
    <row r="90" spans="2:3">
      <c r="B90" s="218" t="s">
        <v>146</v>
      </c>
      <c r="C90" s="221">
        <v>4.1031262734189989E-5</v>
      </c>
    </row>
    <row r="91" spans="2:3">
      <c r="B91" s="218" t="s">
        <v>256</v>
      </c>
      <c r="C91" s="221">
        <v>4.8297521832219649E-5</v>
      </c>
    </row>
    <row r="92" spans="2:3">
      <c r="B92" s="218" t="s">
        <v>45</v>
      </c>
      <c r="C92" s="221">
        <v>9.9824941228460005E-3</v>
      </c>
    </row>
    <row r="93" spans="2:3">
      <c r="B93" s="218" t="s">
        <v>257</v>
      </c>
      <c r="C93" s="221">
        <v>0</v>
      </c>
    </row>
    <row r="94" spans="2:3">
      <c r="B94" s="218" t="s">
        <v>92</v>
      </c>
      <c r="C94" s="221">
        <v>9.2709117961444805E-9</v>
      </c>
    </row>
    <row r="95" spans="2:3">
      <c r="B95" s="218" t="s">
        <v>258</v>
      </c>
      <c r="C95" s="221">
        <v>1.8935195824675262E-6</v>
      </c>
    </row>
    <row r="96" spans="2:3">
      <c r="B96" s="218" t="s">
        <v>136</v>
      </c>
      <c r="C96" s="221">
        <v>5.8622996143192453E-6</v>
      </c>
    </row>
    <row r="97" spans="2:3">
      <c r="B97" s="218" t="s">
        <v>185</v>
      </c>
      <c r="C97" s="221">
        <v>2.9480972967416385E-5</v>
      </c>
    </row>
    <row r="98" spans="2:3">
      <c r="B98" s="218" t="s">
        <v>181</v>
      </c>
      <c r="C98" s="221">
        <v>1.4128612202782911E-5</v>
      </c>
    </row>
    <row r="99" spans="2:3">
      <c r="B99" s="218" t="s">
        <v>132</v>
      </c>
      <c r="C99" s="221">
        <v>4.7059627294743081E-6</v>
      </c>
    </row>
    <row r="100" spans="2:3">
      <c r="B100" s="218" t="s">
        <v>168</v>
      </c>
      <c r="C100" s="221">
        <v>1.1670448247426431E-5</v>
      </c>
    </row>
    <row r="101" spans="2:3">
      <c r="B101" s="218" t="s">
        <v>139</v>
      </c>
      <c r="C101" s="221">
        <v>4.5830955342781803E-6</v>
      </c>
    </row>
    <row r="102" spans="2:3">
      <c r="B102" s="218" t="s">
        <v>60</v>
      </c>
      <c r="C102" s="221">
        <v>2.5654629912397066E-5</v>
      </c>
    </row>
    <row r="103" spans="2:3">
      <c r="B103" s="218" t="s">
        <v>33</v>
      </c>
      <c r="C103" s="221">
        <v>1.5444257784890381E-7</v>
      </c>
    </row>
    <row r="104" spans="2:3">
      <c r="B104" s="218" t="s">
        <v>138</v>
      </c>
      <c r="C104" s="221">
        <v>0.12614639667625496</v>
      </c>
    </row>
    <row r="105" spans="2:3">
      <c r="B105" s="218" t="s">
        <v>121</v>
      </c>
      <c r="C105" s="221">
        <v>4.2976521167896386E-3</v>
      </c>
    </row>
    <row r="106" spans="2:3">
      <c r="B106" s="218" t="s">
        <v>259</v>
      </c>
      <c r="C106" s="221">
        <v>7.501050586448528E-2</v>
      </c>
    </row>
    <row r="107" spans="2:3">
      <c r="B107" s="218" t="s">
        <v>130</v>
      </c>
      <c r="C107" s="221">
        <v>2.4577561445692266E-2</v>
      </c>
    </row>
    <row r="108" spans="2:3">
      <c r="B108" s="218" t="s">
        <v>25</v>
      </c>
      <c r="C108" s="221">
        <v>1.7610253226382873E-6</v>
      </c>
    </row>
    <row r="109" spans="2:3">
      <c r="B109" s="218" t="s">
        <v>260</v>
      </c>
      <c r="C109" s="221">
        <v>3.9276922746971369E-7</v>
      </c>
    </row>
    <row r="110" spans="2:3">
      <c r="B110" s="218" t="s">
        <v>34</v>
      </c>
      <c r="C110" s="221">
        <v>2.2765064680037353E-3</v>
      </c>
    </row>
    <row r="111" spans="2:3">
      <c r="B111" s="218" t="s">
        <v>43</v>
      </c>
      <c r="C111" s="221">
        <v>1.0761515884704365E-2</v>
      </c>
    </row>
    <row r="112" spans="2:3">
      <c r="B112" s="218" t="s">
        <v>110</v>
      </c>
      <c r="C112" s="221">
        <v>1.4037454265839849E-5</v>
      </c>
    </row>
    <row r="113" spans="2:3">
      <c r="B113" s="218" t="s">
        <v>36</v>
      </c>
      <c r="C113" s="221">
        <v>1.0693738850702054E-4</v>
      </c>
    </row>
    <row r="114" spans="2:3">
      <c r="B114" s="218" t="s">
        <v>261</v>
      </c>
      <c r="C114" s="221">
        <v>2.6549936008441162E-8</v>
      </c>
    </row>
    <row r="115" spans="2:3">
      <c r="B115" s="218" t="s">
        <v>93</v>
      </c>
      <c r="C115" s="221">
        <v>2.1107067958358733E-3</v>
      </c>
    </row>
    <row r="116" spans="2:3">
      <c r="B116" s="218" t="s">
        <v>71</v>
      </c>
      <c r="C116" s="221">
        <v>1.4015770598870171E-2</v>
      </c>
    </row>
    <row r="117" spans="2:3">
      <c r="B117" s="218" t="s">
        <v>151</v>
      </c>
      <c r="C117" s="221">
        <v>2.4781760221435049E-4</v>
      </c>
    </row>
    <row r="118" spans="2:3">
      <c r="B118" s="218" t="s">
        <v>64</v>
      </c>
      <c r="C118" s="221">
        <v>4.5439664598945392E-5</v>
      </c>
    </row>
    <row r="119" spans="2:3">
      <c r="B119" s="218" t="s">
        <v>129</v>
      </c>
      <c r="C119" s="221">
        <v>9.8325324098259403E-3</v>
      </c>
    </row>
    <row r="120" spans="2:3">
      <c r="B120" s="218" t="s">
        <v>62</v>
      </c>
      <c r="C120" s="221">
        <v>1.6385723492333256E-6</v>
      </c>
    </row>
    <row r="121" spans="2:3">
      <c r="B121" s="218" t="s">
        <v>82</v>
      </c>
      <c r="C121" s="221">
        <v>9.1975766235463739E-4</v>
      </c>
    </row>
    <row r="122" spans="2:3">
      <c r="B122" s="218" t="s">
        <v>166</v>
      </c>
      <c r="C122" s="221">
        <v>2.684252063039365E-5</v>
      </c>
    </row>
    <row r="123" spans="2:3">
      <c r="B123" s="218" t="s">
        <v>180</v>
      </c>
      <c r="C123" s="221">
        <v>6.9421934827480867E-7</v>
      </c>
    </row>
    <row r="124" spans="2:3">
      <c r="B124" s="218" t="s">
        <v>107</v>
      </c>
      <c r="C124" s="221">
        <v>3.8226970265707789E-3</v>
      </c>
    </row>
    <row r="125" spans="2:3">
      <c r="B125" s="218" t="s">
        <v>30</v>
      </c>
      <c r="C125" s="221">
        <v>4.8823476394518611E-7</v>
      </c>
    </row>
    <row r="126" spans="2:3">
      <c r="B126" s="218" t="s">
        <v>53</v>
      </c>
      <c r="C126" s="221">
        <v>2.6632095157619435E-6</v>
      </c>
    </row>
    <row r="127" spans="2:3">
      <c r="B127" s="218" t="s">
        <v>35</v>
      </c>
      <c r="C127" s="221">
        <v>6.1676789456839539E-7</v>
      </c>
    </row>
    <row r="128" spans="2:3">
      <c r="B128" s="218" t="s">
        <v>647</v>
      </c>
      <c r="C128" s="221">
        <v>6.51604335510822E-4</v>
      </c>
    </row>
    <row r="129" spans="2:3">
      <c r="B129" s="218" t="s">
        <v>160</v>
      </c>
      <c r="C129" s="221">
        <v>1.1524949779488139E-4</v>
      </c>
    </row>
    <row r="130" spans="2:3">
      <c r="B130" s="218" t="s">
        <v>178</v>
      </c>
      <c r="C130" s="221">
        <v>1.3698445877998938E-5</v>
      </c>
    </row>
    <row r="131" spans="2:3">
      <c r="B131" s="218" t="s">
        <v>76</v>
      </c>
      <c r="C131" s="221">
        <v>2.9755279505603635E-5</v>
      </c>
    </row>
    <row r="132" spans="2:3">
      <c r="B132" s="218" t="s">
        <v>182</v>
      </c>
      <c r="C132" s="221">
        <v>3.4130467967335174E-4</v>
      </c>
    </row>
    <row r="133" spans="2:3">
      <c r="B133" s="218" t="s">
        <v>54</v>
      </c>
      <c r="C133" s="221">
        <v>7.0697192276895907E-5</v>
      </c>
    </row>
    <row r="134" spans="2:3">
      <c r="B134" s="218" t="s">
        <v>263</v>
      </c>
      <c r="C134" s="221">
        <v>2.1790945218464968E-7</v>
      </c>
    </row>
    <row r="135" spans="2:3">
      <c r="B135" s="218" t="s">
        <v>162</v>
      </c>
      <c r="C135" s="221">
        <v>1.1989931819158925E-3</v>
      </c>
    </row>
    <row r="136" spans="2:3">
      <c r="B136" s="218" t="s">
        <v>77</v>
      </c>
      <c r="C136" s="221">
        <v>1.1069225948858989E-7</v>
      </c>
    </row>
    <row r="137" spans="2:3">
      <c r="B137" s="218" t="s">
        <v>264</v>
      </c>
      <c r="C137" s="221">
        <v>0</v>
      </c>
    </row>
    <row r="138" spans="2:3">
      <c r="B138" s="218" t="s">
        <v>88</v>
      </c>
      <c r="C138" s="221">
        <v>1.3801532250314602E-2</v>
      </c>
    </row>
    <row r="139" spans="2:3">
      <c r="B139" s="218" t="s">
        <v>621</v>
      </c>
      <c r="C139" s="221">
        <v>3.8887696663568904E-5</v>
      </c>
    </row>
    <row r="140" spans="2:3">
      <c r="B140" s="218" t="s">
        <v>192</v>
      </c>
      <c r="C140" s="221">
        <v>3.1762614474603592E-7</v>
      </c>
    </row>
    <row r="141" spans="2:3">
      <c r="B141" s="218" t="s">
        <v>104</v>
      </c>
      <c r="C141" s="221">
        <v>2.532770504335479E-4</v>
      </c>
    </row>
    <row r="142" spans="2:3">
      <c r="B142" s="218" t="s">
        <v>65</v>
      </c>
      <c r="C142" s="221">
        <v>1.2820781061501581E-5</v>
      </c>
    </row>
    <row r="143" spans="2:3">
      <c r="B143" s="218" t="s">
        <v>265</v>
      </c>
      <c r="C143" s="221">
        <v>6.9081321736661502E-7</v>
      </c>
    </row>
    <row r="144" spans="2:3">
      <c r="B144" s="218" t="s">
        <v>134</v>
      </c>
      <c r="C144" s="221">
        <v>1.5701304925283328E-2</v>
      </c>
    </row>
    <row r="145" spans="2:3">
      <c r="B145" s="218" t="s">
        <v>183</v>
      </c>
      <c r="C145" s="221">
        <v>5.8647129523545788E-5</v>
      </c>
    </row>
    <row r="146" spans="2:3">
      <c r="B146" s="218" t="s">
        <v>154</v>
      </c>
      <c r="C146" s="221">
        <v>4.8910387580931739E-4</v>
      </c>
    </row>
    <row r="147" spans="2:3">
      <c r="B147" s="218" t="s">
        <v>135</v>
      </c>
      <c r="C147" s="221">
        <v>1.9171685979813561E-4</v>
      </c>
    </row>
    <row r="148" spans="2:3">
      <c r="B148" s="218" t="s">
        <v>152</v>
      </c>
      <c r="C148" s="221">
        <v>2.4674840830453855E-3</v>
      </c>
    </row>
    <row r="149" spans="2:3">
      <c r="B149" s="218" t="s">
        <v>23</v>
      </c>
      <c r="C149" s="221">
        <v>2.7177943344940277E-5</v>
      </c>
    </row>
    <row r="150" spans="2:3">
      <c r="B150" s="218" t="s">
        <v>266</v>
      </c>
      <c r="C150" s="221">
        <v>0</v>
      </c>
    </row>
    <row r="151" spans="2:3">
      <c r="B151" s="218" t="s">
        <v>267</v>
      </c>
      <c r="C151" s="221">
        <v>5.0106859965679292E-5</v>
      </c>
    </row>
    <row r="152" spans="2:3">
      <c r="B152" s="218" t="s">
        <v>28</v>
      </c>
      <c r="C152" s="221">
        <v>1.8429782237695632E-4</v>
      </c>
    </row>
    <row r="153" spans="2:3">
      <c r="B153" s="218" t="s">
        <v>133</v>
      </c>
      <c r="C153" s="221">
        <v>9.7343374329703901E-6</v>
      </c>
    </row>
    <row r="154" spans="2:3">
      <c r="B154" s="218" t="s">
        <v>191</v>
      </c>
      <c r="C154" s="221">
        <v>8.1644111802887674E-5</v>
      </c>
    </row>
    <row r="155" spans="2:3">
      <c r="B155" s="218" t="s">
        <v>158</v>
      </c>
      <c r="C155" s="221">
        <v>2.025733966809909E-4</v>
      </c>
    </row>
    <row r="156" spans="2:3">
      <c r="B156" s="218" t="s">
        <v>268</v>
      </c>
      <c r="C156" s="221">
        <v>9.9322141867537692E-5</v>
      </c>
    </row>
    <row r="157" spans="2:3">
      <c r="B157" s="218" t="s">
        <v>19</v>
      </c>
      <c r="C157" s="221">
        <v>4.6681887527209931E-6</v>
      </c>
    </row>
    <row r="158" spans="2:3">
      <c r="B158" s="218" t="s">
        <v>68</v>
      </c>
      <c r="C158" s="221">
        <v>3.0826420687122402E-4</v>
      </c>
    </row>
    <row r="159" spans="2:3">
      <c r="B159" s="218" t="s">
        <v>153</v>
      </c>
      <c r="C159" s="221">
        <v>8.1274000871298505E-2</v>
      </c>
    </row>
    <row r="160" spans="2:3">
      <c r="B160" s="218" t="s">
        <v>75</v>
      </c>
      <c r="C160" s="221">
        <v>4.9364143909025481E-6</v>
      </c>
    </row>
    <row r="161" spans="2:3">
      <c r="B161" s="218" t="s">
        <v>163</v>
      </c>
      <c r="C161" s="221">
        <v>8.0797724603911627E-7</v>
      </c>
    </row>
    <row r="162" spans="2:3">
      <c r="B162" s="218" t="s">
        <v>122</v>
      </c>
      <c r="C162" s="221">
        <v>6.8207783190516976E-6</v>
      </c>
    </row>
    <row r="163" spans="2:3">
      <c r="B163" s="218" t="s">
        <v>97</v>
      </c>
      <c r="C163" s="221">
        <v>2.4131269693466418E-3</v>
      </c>
    </row>
    <row r="164" spans="2:3">
      <c r="B164" s="218" t="s">
        <v>124</v>
      </c>
      <c r="C164" s="221">
        <v>6.6679065672698898E-4</v>
      </c>
    </row>
    <row r="165" spans="2:3">
      <c r="B165" s="218" t="s">
        <v>52</v>
      </c>
      <c r="C165" s="221">
        <v>3.550905093742553E-5</v>
      </c>
    </row>
    <row r="166" spans="2:3">
      <c r="B166" s="218" t="s">
        <v>59</v>
      </c>
      <c r="C166" s="221">
        <v>3.0128046610029286E-3</v>
      </c>
    </row>
    <row r="167" spans="2:3">
      <c r="B167" s="218" t="s">
        <v>269</v>
      </c>
      <c r="C167" s="221">
        <v>1.5095191242383856E-5</v>
      </c>
    </row>
    <row r="168" spans="2:3">
      <c r="B168" s="218" t="s">
        <v>49</v>
      </c>
      <c r="C168" s="221">
        <v>1.6960217296475952E-4</v>
      </c>
    </row>
    <row r="169" spans="2:3">
      <c r="B169" s="218" t="s">
        <v>270</v>
      </c>
      <c r="C169" s="221">
        <v>8.4544200571251279E-7</v>
      </c>
    </row>
    <row r="170" spans="2:3">
      <c r="B170" s="218" t="s">
        <v>69</v>
      </c>
      <c r="C170" s="221">
        <v>9.764647259919724E-4</v>
      </c>
    </row>
    <row r="171" spans="2:3">
      <c r="B171" s="218" t="s">
        <v>271</v>
      </c>
      <c r="C171" s="221">
        <v>2.4782116415080478E-3</v>
      </c>
    </row>
    <row r="172" spans="2:3">
      <c r="B172" s="218" t="s">
        <v>169</v>
      </c>
      <c r="C172" s="221">
        <v>6.7373991021183079E-5</v>
      </c>
    </row>
    <row r="173" spans="2:3">
      <c r="B173" s="218" t="s">
        <v>116</v>
      </c>
      <c r="C173" s="221">
        <v>7.6470371876558985E-9</v>
      </c>
    </row>
    <row r="174" spans="2:3">
      <c r="B174" s="218" t="s">
        <v>193</v>
      </c>
      <c r="C174" s="221">
        <v>6.049272389673284E-6</v>
      </c>
    </row>
    <row r="175" spans="2:3">
      <c r="B175" s="218" t="s">
        <v>272</v>
      </c>
      <c r="C175" s="221">
        <v>3.2324653965827556E-8</v>
      </c>
    </row>
    <row r="176" spans="2:3">
      <c r="B176" s="218" t="s">
        <v>55</v>
      </c>
      <c r="C176" s="221">
        <v>2.7860129455961708E-3</v>
      </c>
    </row>
    <row r="177" spans="2:3">
      <c r="B177" s="218" t="s">
        <v>175</v>
      </c>
      <c r="C177" s="221">
        <v>1.4593191120324891E-3</v>
      </c>
    </row>
    <row r="178" spans="2:3">
      <c r="B178" s="218" t="s">
        <v>80</v>
      </c>
      <c r="C178" s="221">
        <v>1.8446710932727454E-4</v>
      </c>
    </row>
    <row r="179" spans="2:3">
      <c r="B179" s="218" t="s">
        <v>184</v>
      </c>
      <c r="C179" s="221">
        <v>1.5137343931747553E-6</v>
      </c>
    </row>
    <row r="180" spans="2:3">
      <c r="B180" s="218" t="s">
        <v>29</v>
      </c>
      <c r="C180" s="221">
        <v>7.9143303366060707E-9</v>
      </c>
    </row>
    <row r="181" spans="2:3">
      <c r="B181" s="218" t="s">
        <v>51</v>
      </c>
      <c r="C181" s="221">
        <v>2.1251687100098437E-5</v>
      </c>
    </row>
    <row r="182" spans="2:3">
      <c r="B182" s="218" t="s">
        <v>41</v>
      </c>
      <c r="C182" s="221">
        <v>5.2660960676825659E-6</v>
      </c>
    </row>
    <row r="183" spans="2:3">
      <c r="B183" s="218" t="s">
        <v>273</v>
      </c>
      <c r="C183" s="221">
        <v>0</v>
      </c>
    </row>
    <row r="184" spans="2:3">
      <c r="B184" s="218" t="s">
        <v>194</v>
      </c>
      <c r="C184" s="221">
        <v>7.9866367348896752E-4</v>
      </c>
    </row>
    <row r="185" spans="2:3">
      <c r="B185" s="218" t="s">
        <v>126</v>
      </c>
      <c r="C185" s="221">
        <v>4.1902742911083448E-3</v>
      </c>
    </row>
    <row r="186" spans="2:3">
      <c r="B186" s="218" t="s">
        <v>274</v>
      </c>
      <c r="C186" s="221">
        <v>8.2316098538890985E-5</v>
      </c>
    </row>
    <row r="187" spans="2:3">
      <c r="B187" s="218" t="s">
        <v>42</v>
      </c>
      <c r="C187" s="221">
        <v>2.9600420852806356E-2</v>
      </c>
    </row>
    <row r="188" spans="2:3">
      <c r="B188" s="218" t="s">
        <v>87</v>
      </c>
      <c r="C188" s="221">
        <v>8.4132034834815338E-4</v>
      </c>
    </row>
    <row r="189" spans="2:3">
      <c r="B189" s="218" t="s">
        <v>275</v>
      </c>
      <c r="C189" s="221">
        <v>6.3909199042623482E-7</v>
      </c>
    </row>
    <row r="190" spans="2:3">
      <c r="B190" s="218" t="s">
        <v>276</v>
      </c>
      <c r="C190" s="221">
        <v>1.0018175082210009E-6</v>
      </c>
    </row>
    <row r="191" spans="2:3">
      <c r="B191" s="218" t="s">
        <v>277</v>
      </c>
      <c r="C191" s="221">
        <v>0</v>
      </c>
    </row>
    <row r="192" spans="2:3">
      <c r="B192" s="218" t="s">
        <v>278</v>
      </c>
      <c r="C192" s="221">
        <v>1.2575097881685993E-8</v>
      </c>
    </row>
    <row r="193" spans="2:3">
      <c r="B193" s="218" t="s">
        <v>172</v>
      </c>
      <c r="C193" s="221">
        <v>6.3323735139103714E-3</v>
      </c>
    </row>
    <row r="194" spans="2:3">
      <c r="B194" s="218" t="s">
        <v>114</v>
      </c>
      <c r="C194" s="221">
        <v>1.0753920766379579E-6</v>
      </c>
    </row>
    <row r="195" spans="2:3">
      <c r="B195" s="218" t="s">
        <v>279</v>
      </c>
      <c r="C195" s="221">
        <v>0</v>
      </c>
    </row>
    <row r="196" spans="2:3">
      <c r="B196" s="218" t="s">
        <v>156</v>
      </c>
      <c r="C196" s="221">
        <v>4.3756427956893489E-6</v>
      </c>
    </row>
    <row r="197" spans="2:3">
      <c r="B197" s="218" t="s">
        <v>31</v>
      </c>
      <c r="C197" s="221">
        <v>4.5730872284312202E-5</v>
      </c>
    </row>
    <row r="198" spans="2:3">
      <c r="B198" s="218" t="s">
        <v>21</v>
      </c>
      <c r="C198" s="221">
        <v>1.129621020501219E-5</v>
      </c>
    </row>
    <row r="199" spans="2:3">
      <c r="B199" s="218" t="s">
        <v>280</v>
      </c>
      <c r="C199" s="221">
        <v>1.7292940105371184E-2</v>
      </c>
    </row>
    <row r="200" spans="2:3">
      <c r="B200" s="218" t="s">
        <v>281</v>
      </c>
      <c r="C200" s="221">
        <v>2.1862421429331692E-4</v>
      </c>
    </row>
    <row r="201" spans="2:3">
      <c r="B201" s="218" t="s">
        <v>137</v>
      </c>
      <c r="C201" s="221">
        <v>1.2330847545016987E-2</v>
      </c>
    </row>
    <row r="202" spans="2:3">
      <c r="B202" s="218" t="s">
        <v>628</v>
      </c>
      <c r="C202" s="221">
        <v>2.0086130483421347E-4</v>
      </c>
    </row>
    <row r="203" spans="2:3">
      <c r="B203" s="218" t="s">
        <v>105</v>
      </c>
      <c r="C203" s="221">
        <v>1.2045224747516032E-3</v>
      </c>
    </row>
    <row r="204" spans="2:3">
      <c r="B204" s="218" t="s">
        <v>282</v>
      </c>
      <c r="C204" s="221">
        <v>6.2830528162550675E-5</v>
      </c>
    </row>
    <row r="205" spans="2:3">
      <c r="B205" s="218" t="s">
        <v>283</v>
      </c>
      <c r="C205" s="221">
        <v>6.0406815650016479E-6</v>
      </c>
    </row>
    <row r="206" spans="2:3">
      <c r="B206" s="218" t="s">
        <v>167</v>
      </c>
      <c r="C206" s="221">
        <v>1.0346386792713498E-5</v>
      </c>
    </row>
    <row r="207" spans="2:3">
      <c r="B207" s="218" t="s">
        <v>111</v>
      </c>
      <c r="C207" s="221">
        <v>1.5194088574067476E-8</v>
      </c>
    </row>
    <row r="208" spans="2:3">
      <c r="B208" s="218" t="s">
        <v>284</v>
      </c>
      <c r="C208" s="221">
        <v>1.5379507202136195E-6</v>
      </c>
    </row>
    <row r="209" spans="2:3">
      <c r="B209" s="218" t="s">
        <v>108</v>
      </c>
      <c r="C209" s="221">
        <v>3.7805964589813852E-3</v>
      </c>
    </row>
    <row r="210" spans="2:3">
      <c r="B210" s="218" t="s">
        <v>86</v>
      </c>
      <c r="C210" s="221">
        <v>2.9579997620617807E-2</v>
      </c>
    </row>
    <row r="211" spans="2:3">
      <c r="B211" s="218" t="s">
        <v>119</v>
      </c>
      <c r="C211" s="221">
        <v>1.5181996825276529E-2</v>
      </c>
    </row>
    <row r="212" spans="2:3">
      <c r="B212" s="218" t="s">
        <v>285</v>
      </c>
      <c r="C212" s="221">
        <v>0</v>
      </c>
    </row>
    <row r="213" spans="2:3">
      <c r="B213" s="218" t="s">
        <v>170</v>
      </c>
      <c r="C213" s="221">
        <v>2.1682499887652648E-4</v>
      </c>
    </row>
    <row r="214" spans="2:3">
      <c r="B214" s="218" t="s">
        <v>95</v>
      </c>
      <c r="C214" s="221">
        <v>3.8297457841079928E-3</v>
      </c>
    </row>
    <row r="215" spans="2:3">
      <c r="B215" s="218" t="s">
        <v>286</v>
      </c>
      <c r="C215" s="221">
        <v>4.7177150173406256E-4</v>
      </c>
    </row>
    <row r="216" spans="2:3">
      <c r="B216" s="218" t="s">
        <v>32</v>
      </c>
      <c r="C216" s="221">
        <v>1.0121968792746725E-4</v>
      </c>
    </row>
    <row r="217" spans="2:3">
      <c r="B217" s="218" t="s">
        <v>26</v>
      </c>
      <c r="C217" s="221">
        <v>7.2373568442088421E-2</v>
      </c>
    </row>
    <row r="218" spans="2:3">
      <c r="B218" s="218" t="s">
        <v>70</v>
      </c>
      <c r="C218" s="221">
        <v>9.8857899228274927E-6</v>
      </c>
    </row>
    <row r="219" spans="2:3">
      <c r="B219" s="218" t="s">
        <v>123</v>
      </c>
      <c r="C219" s="221">
        <v>3.4118747946364804E-2</v>
      </c>
    </row>
    <row r="220" spans="2:3">
      <c r="B220" s="218" t="s">
        <v>142</v>
      </c>
      <c r="C220" s="221">
        <v>1.2459102202046846E-5</v>
      </c>
    </row>
    <row r="221" spans="2:3">
      <c r="B221" s="218" t="s">
        <v>287</v>
      </c>
      <c r="C221" s="221">
        <v>2.8777973413651023E-6</v>
      </c>
    </row>
    <row r="222" spans="2:3">
      <c r="B222" s="218" t="s">
        <v>288</v>
      </c>
      <c r="C222" s="221">
        <v>1.2811584663231681E-4</v>
      </c>
    </row>
    <row r="223" spans="2:3">
      <c r="B223" s="218" t="s">
        <v>289</v>
      </c>
      <c r="C223" s="221">
        <v>2.8774912400102853E-3</v>
      </c>
    </row>
    <row r="224" spans="2:3">
      <c r="B224" s="218" t="s">
        <v>290</v>
      </c>
      <c r="C224" s="221">
        <v>6.0767756182745821E-6</v>
      </c>
    </row>
    <row r="225" spans="2:3">
      <c r="B225" s="218" t="s">
        <v>292</v>
      </c>
      <c r="C225" s="221">
        <v>3.9669194466366102E-5</v>
      </c>
    </row>
    <row r="226" spans="2:3">
      <c r="B226" s="218" t="s">
        <v>165</v>
      </c>
      <c r="C226" s="221">
        <v>3.6948416907671947E-3</v>
      </c>
    </row>
    <row r="227" spans="2:3">
      <c r="B227" s="218" t="s">
        <v>145</v>
      </c>
      <c r="C227" s="221">
        <v>3.6287300067818575E-5</v>
      </c>
    </row>
    <row r="228" spans="2:3">
      <c r="B228" s="218" t="s">
        <v>161</v>
      </c>
      <c r="C228" s="221">
        <v>5.8584591810717233E-5</v>
      </c>
    </row>
  </sheetData>
  <mergeCells count="4">
    <mergeCell ref="F19:G19"/>
    <mergeCell ref="H19:I19"/>
    <mergeCell ref="C10:D10"/>
    <mergeCell ref="E10:G10"/>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B1:L226"/>
  <sheetViews>
    <sheetView showGridLines="0" zoomScale="80" zoomScaleNormal="80" workbookViewId="0">
      <pane ySplit="17" topLeftCell="A18" activePane="bottomLeft" state="frozen"/>
      <selection pane="bottomLeft" activeCell="C7" sqref="C7"/>
    </sheetView>
  </sheetViews>
  <sheetFormatPr defaultColWidth="9.140625" defaultRowHeight="15"/>
  <cols>
    <col min="1" max="1" width="10.42578125" style="95" customWidth="1"/>
    <col min="2" max="2" width="22" style="206" customWidth="1"/>
    <col min="3" max="3" width="34" style="52" customWidth="1"/>
    <col min="4" max="4" width="30.7109375" style="52" customWidth="1"/>
    <col min="5" max="5" width="30.7109375" customWidth="1"/>
    <col min="6" max="6" width="12.42578125" customWidth="1"/>
    <col min="7" max="7" width="25.140625" customWidth="1"/>
    <col min="8" max="8" width="10.7109375" style="95" customWidth="1"/>
    <col min="9" max="9" width="26.85546875" style="95" customWidth="1"/>
    <col min="10" max="10" width="14" style="95" customWidth="1"/>
    <col min="11" max="11" width="9.5703125" style="95" customWidth="1"/>
    <col min="12" max="12" width="14.5703125" style="95" customWidth="1"/>
    <col min="13" max="16384" width="9.140625" style="95"/>
  </cols>
  <sheetData>
    <row r="1" spans="2:12">
      <c r="B1" s="52"/>
      <c r="H1" s="52"/>
      <c r="J1" s="52"/>
      <c r="K1" s="52"/>
      <c r="L1" s="52"/>
    </row>
    <row r="2" spans="2:12" ht="17.25">
      <c r="B2" s="180" t="s">
        <v>1461</v>
      </c>
      <c r="C2" s="95"/>
      <c r="E2" s="52"/>
      <c r="F2" s="52"/>
      <c r="G2" s="52"/>
      <c r="H2" s="52"/>
      <c r="I2" s="52"/>
    </row>
    <row r="3" spans="2:12">
      <c r="B3" s="223" t="s">
        <v>633</v>
      </c>
      <c r="C3" s="188" t="s">
        <v>2525</v>
      </c>
      <c r="H3" s="52"/>
      <c r="J3" s="52"/>
      <c r="K3" s="52"/>
      <c r="L3" s="52"/>
    </row>
    <row r="4" spans="2:12">
      <c r="B4" s="223" t="s">
        <v>921</v>
      </c>
      <c r="C4" s="188">
        <v>2010</v>
      </c>
      <c r="H4" s="52"/>
      <c r="J4" s="52"/>
      <c r="K4" s="52"/>
      <c r="L4" s="52"/>
    </row>
    <row r="5" spans="2:12" ht="15.75">
      <c r="B5" s="188" t="s">
        <v>952</v>
      </c>
      <c r="C5" s="222" t="s">
        <v>953</v>
      </c>
      <c r="H5" s="52"/>
      <c r="J5" s="52"/>
      <c r="K5" s="52"/>
      <c r="L5" s="52"/>
    </row>
    <row r="6" spans="2:12">
      <c r="B6" s="223" t="s">
        <v>1460</v>
      </c>
      <c r="C6" s="465" t="s">
        <v>4607</v>
      </c>
      <c r="E6" s="95"/>
      <c r="H6" s="77"/>
      <c r="J6" s="52"/>
      <c r="K6" s="52"/>
      <c r="L6" s="52"/>
    </row>
    <row r="7" spans="2:12">
      <c r="B7" s="223"/>
      <c r="C7" s="228"/>
      <c r="E7" s="95"/>
      <c r="F7" s="95"/>
      <c r="G7" s="95"/>
      <c r="H7" s="332"/>
      <c r="J7" s="52"/>
      <c r="K7" s="52"/>
      <c r="L7" s="52"/>
    </row>
    <row r="8" spans="2:12" ht="6.75" customHeight="1">
      <c r="B8" s="223"/>
      <c r="C8" s="228"/>
      <c r="E8" s="95"/>
      <c r="F8" s="95"/>
      <c r="G8" s="95"/>
      <c r="H8" s="332"/>
      <c r="J8" s="52"/>
      <c r="K8" s="52"/>
      <c r="L8" s="52"/>
    </row>
    <row r="9" spans="2:12" ht="47.25" customHeight="1">
      <c r="B9" s="220"/>
      <c r="C9" s="992" t="s">
        <v>2526</v>
      </c>
      <c r="D9" s="1579" t="s">
        <v>2547</v>
      </c>
      <c r="E9" s="1580"/>
    </row>
    <row r="10" spans="2:12" s="52" customFormat="1" ht="54" customHeight="1">
      <c r="C10" s="148" t="s">
        <v>2541</v>
      </c>
      <c r="D10" s="290" t="s">
        <v>2542</v>
      </c>
      <c r="E10" s="219" t="s">
        <v>2543</v>
      </c>
    </row>
    <row r="11" spans="2:12" ht="22.5" customHeight="1">
      <c r="B11" s="95"/>
      <c r="C11" s="351">
        <v>16769808508532.729</v>
      </c>
      <c r="D11" s="993">
        <v>970990481624.53125</v>
      </c>
      <c r="E11" s="993">
        <v>977814742522.21875</v>
      </c>
      <c r="F11" s="95"/>
      <c r="G11" s="95"/>
    </row>
    <row r="12" spans="2:12" ht="30" customHeight="1">
      <c r="B12" s="95"/>
      <c r="C12" s="373"/>
      <c r="D12" s="394"/>
      <c r="E12" s="394"/>
      <c r="F12" s="95"/>
      <c r="G12" s="95"/>
    </row>
    <row r="13" spans="2:12" ht="18.75" customHeight="1">
      <c r="B13" s="396" t="s">
        <v>1126</v>
      </c>
      <c r="C13" s="303">
        <f>C11/E11</f>
        <v>17.150292155828968</v>
      </c>
      <c r="D13" s="394"/>
      <c r="E13" s="394"/>
      <c r="F13" s="95"/>
      <c r="G13" s="95"/>
    </row>
    <row r="14" spans="2:12" ht="21" customHeight="1">
      <c r="B14" s="396" t="s">
        <v>1127</v>
      </c>
      <c r="C14" s="356">
        <f>E11/C11</f>
        <v>5.8308044604366949E-2</v>
      </c>
      <c r="D14" s="394"/>
      <c r="E14" s="394"/>
      <c r="F14" s="95"/>
      <c r="G14" s="95"/>
    </row>
    <row r="15" spans="2:12" customFormat="1" ht="24" customHeight="1"/>
    <row r="16" spans="2:12" customFormat="1" ht="37.5" customHeight="1">
      <c r="C16" s="161" t="s">
        <v>1125</v>
      </c>
      <c r="E16" s="95"/>
      <c r="F16" s="986" t="s">
        <v>2538</v>
      </c>
      <c r="G16" s="986"/>
      <c r="H16" s="986" t="s">
        <v>2539</v>
      </c>
      <c r="I16" s="1001"/>
    </row>
    <row r="17" spans="2:9" ht="50.25" customHeight="1">
      <c r="B17" s="395" t="s">
        <v>18</v>
      </c>
      <c r="C17" s="317" t="s">
        <v>2550</v>
      </c>
      <c r="D17" s="394"/>
      <c r="E17" s="95"/>
      <c r="F17" s="1576" t="s">
        <v>2548</v>
      </c>
      <c r="G17" s="1576"/>
      <c r="H17" s="1577" t="s">
        <v>2549</v>
      </c>
      <c r="I17" s="1576"/>
    </row>
    <row r="18" spans="2:9">
      <c r="B18" s="244" t="s">
        <v>176</v>
      </c>
      <c r="C18" s="221">
        <v>2.5635535466998191E-2</v>
      </c>
      <c r="D18"/>
      <c r="E18" s="95"/>
      <c r="F18" s="994">
        <v>0.13081915737244801</v>
      </c>
      <c r="G18" s="995" t="s">
        <v>102</v>
      </c>
      <c r="H18" s="998">
        <v>0.18472594889868946</v>
      </c>
      <c r="I18" s="995" t="s">
        <v>138</v>
      </c>
    </row>
    <row r="19" spans="2:9">
      <c r="B19" s="244" t="s">
        <v>98</v>
      </c>
      <c r="C19" s="221">
        <v>6.0611667831698827E-4</v>
      </c>
      <c r="D19"/>
      <c r="E19" s="95"/>
      <c r="F19" s="952">
        <v>0.10146987630890426</v>
      </c>
      <c r="G19" s="996" t="s">
        <v>138</v>
      </c>
      <c r="H19" s="999">
        <v>0.16650315797440077</v>
      </c>
      <c r="I19" s="996" t="s">
        <v>102</v>
      </c>
    </row>
    <row r="20" spans="2:9">
      <c r="B20" s="244" t="s">
        <v>96</v>
      </c>
      <c r="C20" s="221">
        <v>9.6085428618063271E-3</v>
      </c>
      <c r="D20"/>
      <c r="E20" s="95"/>
      <c r="F20" s="952">
        <v>9.3495548016122046E-2</v>
      </c>
      <c r="G20" s="996" t="s">
        <v>118</v>
      </c>
      <c r="H20" s="999">
        <v>9.218572447598497E-2</v>
      </c>
      <c r="I20" s="996" t="s">
        <v>26</v>
      </c>
    </row>
    <row r="21" spans="2:9">
      <c r="B21" s="244" t="s">
        <v>242</v>
      </c>
      <c r="C21" s="221">
        <v>0</v>
      </c>
      <c r="D21"/>
      <c r="E21" s="95"/>
      <c r="F21" s="952">
        <v>7.8392518919481749E-2</v>
      </c>
      <c r="G21" s="996" t="s">
        <v>153</v>
      </c>
      <c r="H21" s="999">
        <v>5.6988031421376172E-2</v>
      </c>
      <c r="I21" s="996" t="s">
        <v>153</v>
      </c>
    </row>
    <row r="22" spans="2:9">
      <c r="B22" s="244" t="s">
        <v>50</v>
      </c>
      <c r="C22" s="221">
        <v>2.5438615290296319E-5</v>
      </c>
      <c r="D22"/>
      <c r="E22" s="95"/>
      <c r="F22" s="952">
        <v>7.2643665118360443E-2</v>
      </c>
      <c r="G22" s="996" t="s">
        <v>26</v>
      </c>
      <c r="H22" s="999">
        <v>4.8489560983406642E-2</v>
      </c>
      <c r="I22" s="996" t="s">
        <v>259</v>
      </c>
    </row>
    <row r="23" spans="2:9">
      <c r="B23" s="244" t="s">
        <v>155</v>
      </c>
      <c r="C23" s="221">
        <v>4.1241677651310352E-4</v>
      </c>
      <c r="D23"/>
      <c r="E23" s="95"/>
      <c r="F23" s="952">
        <v>5.5811538053964618E-2</v>
      </c>
      <c r="G23" s="996" t="s">
        <v>259</v>
      </c>
      <c r="H23" s="999">
        <v>3.0807851033036831E-2</v>
      </c>
      <c r="I23" s="996" t="s">
        <v>118</v>
      </c>
    </row>
    <row r="24" spans="2:9">
      <c r="B24" s="244" t="s">
        <v>243</v>
      </c>
      <c r="C24" s="221">
        <v>2.6370746006460693E-7</v>
      </c>
      <c r="D24"/>
      <c r="E24" s="95"/>
      <c r="F24" s="952">
        <v>3.5335968940214658E-2</v>
      </c>
      <c r="G24" s="996" t="s">
        <v>123</v>
      </c>
      <c r="H24" s="999">
        <v>2.2904653706422532E-2</v>
      </c>
      <c r="I24" s="996" t="s">
        <v>86</v>
      </c>
    </row>
    <row r="25" spans="2:9">
      <c r="B25" s="244" t="s">
        <v>244</v>
      </c>
      <c r="C25" s="221">
        <v>3.9674253591665665E-7</v>
      </c>
      <c r="D25"/>
      <c r="E25" s="95"/>
      <c r="F25" s="952">
        <v>3.1980998970087861E-2</v>
      </c>
      <c r="G25" s="996" t="s">
        <v>20</v>
      </c>
      <c r="H25" s="999">
        <v>2.0316793907933971E-2</v>
      </c>
      <c r="I25" s="996" t="s">
        <v>123</v>
      </c>
    </row>
    <row r="26" spans="2:9">
      <c r="B26" s="244" t="s">
        <v>56</v>
      </c>
      <c r="C26" s="221">
        <v>9.6766949949703088E-3</v>
      </c>
      <c r="D26"/>
      <c r="E26" s="95"/>
      <c r="F26" s="952">
        <v>2.5635535466998191E-2</v>
      </c>
      <c r="G26" s="996" t="s">
        <v>176</v>
      </c>
      <c r="H26" s="999">
        <v>1.8761176686625976E-2</v>
      </c>
      <c r="I26" s="996" t="s">
        <v>130</v>
      </c>
    </row>
    <row r="27" spans="2:9">
      <c r="B27" s="244" t="s">
        <v>99</v>
      </c>
      <c r="C27" s="221">
        <v>3.1372209245405349E-3</v>
      </c>
      <c r="D27"/>
      <c r="E27" s="95"/>
      <c r="F27" s="952">
        <v>2.4365777579706465E-2</v>
      </c>
      <c r="G27" s="996" t="s">
        <v>88</v>
      </c>
      <c r="H27" s="999">
        <v>1.8438127920292539E-2</v>
      </c>
      <c r="I27" s="996" t="s">
        <v>176</v>
      </c>
    </row>
    <row r="28" spans="2:9">
      <c r="B28" s="244" t="s">
        <v>245</v>
      </c>
      <c r="C28" s="221">
        <v>6.0414551058622954E-6</v>
      </c>
      <c r="D28"/>
      <c r="E28" s="95"/>
      <c r="F28" s="952">
        <v>2.3852973259749714E-2</v>
      </c>
      <c r="G28" s="996" t="s">
        <v>86</v>
      </c>
      <c r="H28" s="999">
        <v>1.8326443151701975E-2</v>
      </c>
      <c r="I28" s="996" t="s">
        <v>20</v>
      </c>
    </row>
    <row r="29" spans="2:9">
      <c r="B29" s="244" t="s">
        <v>20</v>
      </c>
      <c r="C29" s="221">
        <v>3.1980998970087861E-2</v>
      </c>
      <c r="D29"/>
      <c r="E29" s="95"/>
      <c r="F29" s="952">
        <v>2.0130888914961106E-2</v>
      </c>
      <c r="G29" s="996" t="s">
        <v>42</v>
      </c>
      <c r="H29" s="999">
        <v>1.7790216148363489E-2</v>
      </c>
      <c r="I29" s="996" t="s">
        <v>88</v>
      </c>
    </row>
    <row r="30" spans="2:9">
      <c r="B30" s="244" t="s">
        <v>39</v>
      </c>
      <c r="C30" s="221">
        <v>5.2849198599513965E-5</v>
      </c>
      <c r="D30"/>
      <c r="E30" s="95"/>
      <c r="F30" s="952">
        <v>1.5917075944069284E-2</v>
      </c>
      <c r="G30" s="996" t="s">
        <v>43</v>
      </c>
      <c r="H30" s="999">
        <v>1.6401261536080632E-2</v>
      </c>
      <c r="I30" s="996" t="s">
        <v>42</v>
      </c>
    </row>
    <row r="31" spans="2:9">
      <c r="B31" s="244" t="s">
        <v>91</v>
      </c>
      <c r="C31" s="221">
        <v>1.516807112265546E-2</v>
      </c>
      <c r="D31"/>
      <c r="E31" s="95"/>
      <c r="F31" s="952">
        <v>1.5282263199284603E-2</v>
      </c>
      <c r="G31" s="996" t="s">
        <v>130</v>
      </c>
      <c r="H31" s="999">
        <v>1.6198769902127593E-2</v>
      </c>
      <c r="I31" s="996" t="s">
        <v>148</v>
      </c>
    </row>
    <row r="32" spans="2:9">
      <c r="B32" s="244" t="s">
        <v>61</v>
      </c>
      <c r="C32" s="221">
        <v>1.8059757374139425E-5</v>
      </c>
      <c r="D32"/>
      <c r="E32" s="95"/>
      <c r="F32" s="952">
        <v>1.516807112265546E-2</v>
      </c>
      <c r="G32" s="996" t="s">
        <v>91</v>
      </c>
      <c r="H32" s="999">
        <v>1.1471801493870101E-2</v>
      </c>
      <c r="I32" s="996" t="s">
        <v>71</v>
      </c>
    </row>
    <row r="33" spans="2:9">
      <c r="B33" s="244" t="s">
        <v>148</v>
      </c>
      <c r="C33" s="221">
        <v>1.4370606204910383E-3</v>
      </c>
      <c r="D33"/>
      <c r="E33" s="95"/>
      <c r="F33" s="952">
        <v>1.4022711436293234E-2</v>
      </c>
      <c r="G33" s="996" t="s">
        <v>119</v>
      </c>
      <c r="H33" s="999">
        <v>1.0318759656314447E-2</v>
      </c>
      <c r="I33" s="996" t="s">
        <v>43</v>
      </c>
    </row>
    <row r="34" spans="2:9">
      <c r="B34" s="244" t="s">
        <v>72</v>
      </c>
      <c r="C34" s="221">
        <v>4.9166131692693381E-6</v>
      </c>
      <c r="D34"/>
      <c r="E34" s="95"/>
      <c r="F34" s="952">
        <v>1.3818111863220003E-2</v>
      </c>
      <c r="G34" s="996" t="s">
        <v>172</v>
      </c>
      <c r="H34" s="999">
        <v>9.9486445319001797E-3</v>
      </c>
      <c r="I34" s="996" t="s">
        <v>119</v>
      </c>
    </row>
    <row r="35" spans="2:9">
      <c r="B35" s="244" t="s">
        <v>66</v>
      </c>
      <c r="C35" s="221">
        <v>1.2163724898223347E-4</v>
      </c>
      <c r="D35"/>
      <c r="E35" s="95"/>
      <c r="F35" s="952">
        <v>1.3748861393668313E-2</v>
      </c>
      <c r="G35" s="996" t="s">
        <v>134</v>
      </c>
      <c r="H35" s="999">
        <v>9.8610298311661102E-3</v>
      </c>
      <c r="I35" s="996" t="s">
        <v>280</v>
      </c>
    </row>
    <row r="36" spans="2:9">
      <c r="B36" s="244" t="s">
        <v>37</v>
      </c>
      <c r="C36" s="221">
        <v>9.7140442686450778E-5</v>
      </c>
      <c r="D36"/>
      <c r="E36" s="95"/>
      <c r="F36" s="952">
        <v>1.3574550784886294E-2</v>
      </c>
      <c r="G36" s="996" t="s">
        <v>280</v>
      </c>
      <c r="H36" s="999">
        <v>9.2450571199977367E-3</v>
      </c>
      <c r="I36" s="996" t="s">
        <v>289</v>
      </c>
    </row>
    <row r="37" spans="2:9">
      <c r="B37" s="244" t="s">
        <v>112</v>
      </c>
      <c r="C37" s="221">
        <v>7.737189531884557E-6</v>
      </c>
      <c r="D37"/>
      <c r="E37" s="95"/>
      <c r="F37" s="952">
        <v>1.2884910525102676E-2</v>
      </c>
      <c r="G37" s="996" t="s">
        <v>58</v>
      </c>
      <c r="H37" s="999">
        <v>8.8483074336424099E-3</v>
      </c>
      <c r="I37" s="996" t="s">
        <v>89</v>
      </c>
    </row>
    <row r="38" spans="2:9">
      <c r="B38" s="244" t="s">
        <v>171</v>
      </c>
      <c r="C38" s="221">
        <v>3.1731382241724023E-5</v>
      </c>
      <c r="D38"/>
      <c r="E38" s="95"/>
      <c r="F38" s="952">
        <v>1.256707183781608E-2</v>
      </c>
      <c r="G38" s="996" t="s">
        <v>45</v>
      </c>
      <c r="H38" s="999">
        <v>8.5354960698830161E-3</v>
      </c>
      <c r="I38" s="996" t="s">
        <v>271</v>
      </c>
    </row>
    <row r="39" spans="2:9">
      <c r="B39" s="244" t="s">
        <v>140</v>
      </c>
      <c r="C39" s="221">
        <v>1.8599652247764621E-5</v>
      </c>
      <c r="D39"/>
      <c r="E39" s="95"/>
      <c r="F39" s="952">
        <v>1.1803991309413404E-2</v>
      </c>
      <c r="G39" s="996" t="s">
        <v>137</v>
      </c>
      <c r="H39" s="999">
        <v>7.8400646079772301E-3</v>
      </c>
      <c r="I39" s="996" t="s">
        <v>121</v>
      </c>
    </row>
    <row r="40" spans="2:9">
      <c r="B40" s="244" t="s">
        <v>246</v>
      </c>
      <c r="C40" s="221">
        <v>2.5809897251391836E-4</v>
      </c>
      <c r="D40"/>
      <c r="E40" s="95"/>
      <c r="F40" s="952">
        <v>1.1612119522953225E-2</v>
      </c>
      <c r="G40" s="996" t="s">
        <v>71</v>
      </c>
      <c r="H40" s="999">
        <v>7.8238838110654286E-3</v>
      </c>
      <c r="I40" s="996" t="s">
        <v>134</v>
      </c>
    </row>
    <row r="41" spans="2:9">
      <c r="B41" s="244" t="s">
        <v>645</v>
      </c>
      <c r="C41" s="221">
        <v>6.839308506653015E-6</v>
      </c>
      <c r="D41"/>
      <c r="E41" s="95"/>
      <c r="F41" s="952">
        <v>1.0155675648100302E-2</v>
      </c>
      <c r="G41" s="996" t="s">
        <v>121</v>
      </c>
      <c r="H41" s="999">
        <v>7.7756202191519167E-3</v>
      </c>
      <c r="I41" s="996" t="s">
        <v>56</v>
      </c>
    </row>
    <row r="42" spans="2:9">
      <c r="B42" s="244" t="s">
        <v>117</v>
      </c>
      <c r="C42" s="221">
        <v>1.0620146231574094E-4</v>
      </c>
      <c r="D42"/>
      <c r="E42" s="95"/>
      <c r="F42" s="954"/>
      <c r="G42" s="953"/>
      <c r="H42" s="999">
        <v>7.5715881000282537E-3</v>
      </c>
      <c r="I42" s="996" t="s">
        <v>58</v>
      </c>
    </row>
    <row r="43" spans="2:9">
      <c r="B43" s="244" t="s">
        <v>89</v>
      </c>
      <c r="C43" s="221">
        <v>1.879043015521384E-3</v>
      </c>
      <c r="D43"/>
      <c r="E43" s="95"/>
      <c r="F43" s="954"/>
      <c r="G43" s="953"/>
      <c r="H43" s="999">
        <v>7.4811162340600746E-3</v>
      </c>
      <c r="I43" s="996" t="s">
        <v>152</v>
      </c>
    </row>
    <row r="44" spans="2:9">
      <c r="B44" s="244" t="s">
        <v>247</v>
      </c>
      <c r="C44" s="221">
        <v>1.8210793369666817E-6</v>
      </c>
      <c r="D44"/>
      <c r="E44" s="95"/>
      <c r="F44" s="954"/>
      <c r="G44" s="953"/>
      <c r="H44" s="999">
        <v>7.3732815668453178E-3</v>
      </c>
      <c r="I44" s="996" t="s">
        <v>137</v>
      </c>
    </row>
    <row r="45" spans="2:9">
      <c r="B45" s="244" t="s">
        <v>248</v>
      </c>
      <c r="C45" s="221">
        <v>7.0957354010604238E-7</v>
      </c>
      <c r="D45"/>
      <c r="E45" s="95"/>
      <c r="F45" s="955"/>
      <c r="G45" s="956"/>
      <c r="H45" s="1000">
        <v>7.1368003518168521E-3</v>
      </c>
      <c r="I45" s="997" t="s">
        <v>172</v>
      </c>
    </row>
    <row r="46" spans="2:9">
      <c r="B46" s="244" t="s">
        <v>74</v>
      </c>
      <c r="C46" s="221">
        <v>1.9045364006859084E-3</v>
      </c>
      <c r="D46"/>
      <c r="E46" s="95"/>
      <c r="F46" s="95"/>
      <c r="G46" s="95"/>
    </row>
    <row r="47" spans="2:9">
      <c r="B47" s="244" t="s">
        <v>186</v>
      </c>
      <c r="C47" s="221">
        <v>3.2593084264669839E-4</v>
      </c>
      <c r="D47"/>
      <c r="E47" s="95"/>
      <c r="F47" s="95"/>
      <c r="G47" s="95"/>
    </row>
    <row r="48" spans="2:9">
      <c r="B48" s="244" t="s">
        <v>187</v>
      </c>
      <c r="C48" s="221">
        <v>3.6563292381268955E-4</v>
      </c>
      <c r="D48"/>
      <c r="E48" s="95"/>
    </row>
    <row r="49" spans="2:5">
      <c r="B49" s="244" t="s">
        <v>149</v>
      </c>
      <c r="C49" s="221">
        <v>5.9240266965995651E-4</v>
      </c>
      <c r="D49"/>
      <c r="E49" s="95"/>
    </row>
    <row r="50" spans="2:5">
      <c r="B50" s="244" t="s">
        <v>159</v>
      </c>
      <c r="C50" s="221">
        <v>1.8397515351445203E-4</v>
      </c>
      <c r="D50"/>
      <c r="E50" s="95"/>
    </row>
    <row r="51" spans="2:5">
      <c r="B51" s="244" t="s">
        <v>27</v>
      </c>
      <c r="C51" s="221">
        <v>1.9585893282763867E-3</v>
      </c>
      <c r="D51"/>
      <c r="E51" s="95"/>
    </row>
    <row r="52" spans="2:5">
      <c r="B52" s="244" t="s">
        <v>646</v>
      </c>
      <c r="C52" s="221">
        <v>1.4542244906756889E-4</v>
      </c>
      <c r="D52"/>
      <c r="E52" s="95"/>
    </row>
    <row r="53" spans="2:5">
      <c r="B53" s="244" t="s">
        <v>249</v>
      </c>
      <c r="C53" s="221">
        <v>5.2412673033893901E-5</v>
      </c>
      <c r="D53"/>
      <c r="E53" s="95"/>
    </row>
    <row r="54" spans="2:5">
      <c r="B54" s="244" t="s">
        <v>188</v>
      </c>
      <c r="C54" s="221">
        <v>6.0956243171666276E-4</v>
      </c>
      <c r="D54"/>
      <c r="E54" s="95"/>
    </row>
    <row r="55" spans="2:5">
      <c r="B55" s="244" t="s">
        <v>58</v>
      </c>
      <c r="C55" s="221">
        <v>1.2884910525102676E-2</v>
      </c>
      <c r="D55"/>
      <c r="E55" s="95"/>
    </row>
    <row r="56" spans="2:5">
      <c r="B56" s="244" t="s">
        <v>102</v>
      </c>
      <c r="C56" s="221">
        <v>0.13081915737244784</v>
      </c>
      <c r="D56"/>
      <c r="E56" s="95"/>
    </row>
    <row r="57" spans="2:5">
      <c r="B57" s="244" t="s">
        <v>109</v>
      </c>
      <c r="C57" s="221">
        <v>7.6934952852546573E-5</v>
      </c>
      <c r="D57"/>
      <c r="E57" s="95"/>
    </row>
    <row r="58" spans="2:5">
      <c r="B58" s="244" t="s">
        <v>164</v>
      </c>
      <c r="C58" s="221">
        <v>1.599080417950478E-6</v>
      </c>
      <c r="D58"/>
      <c r="E58" s="95"/>
    </row>
    <row r="59" spans="2:5">
      <c r="B59" s="244" t="s">
        <v>143</v>
      </c>
      <c r="C59" s="221">
        <v>1.7639960233001642E-6</v>
      </c>
      <c r="D59"/>
      <c r="E59" s="95"/>
    </row>
    <row r="60" spans="2:5">
      <c r="B60" s="244" t="s">
        <v>250</v>
      </c>
      <c r="C60" s="221">
        <v>6.9954101591956542E-5</v>
      </c>
      <c r="D60"/>
      <c r="E60" s="95"/>
    </row>
    <row r="61" spans="2:5">
      <c r="B61" s="244" t="s">
        <v>83</v>
      </c>
      <c r="C61" s="221">
        <v>1.989892735683534E-5</v>
      </c>
      <c r="D61"/>
      <c r="E61" s="95"/>
    </row>
    <row r="62" spans="2:5">
      <c r="B62" s="244" t="s">
        <v>251</v>
      </c>
      <c r="C62" s="221">
        <v>5.1075548051032157E-5</v>
      </c>
      <c r="D62"/>
      <c r="E62" s="95"/>
    </row>
    <row r="63" spans="2:5">
      <c r="B63" s="244" t="s">
        <v>63</v>
      </c>
      <c r="C63" s="221">
        <v>4.0693731799116043E-4</v>
      </c>
      <c r="D63"/>
      <c r="E63" s="95"/>
    </row>
    <row r="64" spans="2:5">
      <c r="B64" s="244" t="s">
        <v>81</v>
      </c>
      <c r="C64" s="221">
        <v>5.4576479568389531E-4</v>
      </c>
      <c r="D64"/>
      <c r="E64" s="95"/>
    </row>
    <row r="65" spans="2:5">
      <c r="B65" s="244" t="s">
        <v>48</v>
      </c>
      <c r="C65" s="221">
        <v>6.2241239663561306E-4</v>
      </c>
      <c r="D65"/>
      <c r="E65" s="95"/>
    </row>
    <row r="66" spans="2:5">
      <c r="B66" s="244" t="s">
        <v>44</v>
      </c>
      <c r="C66" s="221">
        <v>6.476379716555758E-5</v>
      </c>
      <c r="D66"/>
      <c r="E66" s="95"/>
    </row>
    <row r="67" spans="2:5">
      <c r="B67" s="244" t="s">
        <v>22</v>
      </c>
      <c r="C67" s="221">
        <v>1.3539026945768245E-4</v>
      </c>
      <c r="D67"/>
      <c r="E67" s="95"/>
    </row>
    <row r="68" spans="2:5">
      <c r="B68" s="244" t="s">
        <v>173</v>
      </c>
      <c r="C68" s="221">
        <v>1.2479673919109867E-4</v>
      </c>
      <c r="D68"/>
      <c r="E68" s="95"/>
    </row>
    <row r="69" spans="2:5">
      <c r="B69" s="244" t="s">
        <v>106</v>
      </c>
      <c r="C69" s="221">
        <v>8.0587422127829879E-9</v>
      </c>
      <c r="D69"/>
      <c r="E69" s="95"/>
    </row>
    <row r="70" spans="2:5">
      <c r="B70" s="244" t="s">
        <v>113</v>
      </c>
      <c r="C70" s="221">
        <v>4.1176829511431397E-4</v>
      </c>
      <c r="D70"/>
      <c r="E70" s="95"/>
    </row>
    <row r="71" spans="2:5">
      <c r="B71" s="244" t="s">
        <v>252</v>
      </c>
      <c r="C71" s="221">
        <v>5.0019342201666733E-5</v>
      </c>
      <c r="D71"/>
      <c r="E71" s="95"/>
    </row>
    <row r="72" spans="2:5">
      <c r="B72" s="244" t="s">
        <v>101</v>
      </c>
      <c r="C72" s="221">
        <v>1.6579902048425389E-4</v>
      </c>
      <c r="D72"/>
      <c r="E72" s="95"/>
    </row>
    <row r="73" spans="2:5">
      <c r="B73" s="244" t="s">
        <v>118</v>
      </c>
      <c r="C73" s="221">
        <v>9.3495548016122046E-2</v>
      </c>
      <c r="D73"/>
      <c r="E73" s="95"/>
    </row>
    <row r="74" spans="2:5">
      <c r="B74" s="244" t="s">
        <v>125</v>
      </c>
      <c r="C74" s="221">
        <v>1.2643761559396051E-5</v>
      </c>
      <c r="D74"/>
      <c r="E74" s="95"/>
    </row>
    <row r="75" spans="2:5">
      <c r="B75" s="244" t="s">
        <v>144</v>
      </c>
      <c r="C75" s="221">
        <v>1.4210626501821689E-6</v>
      </c>
      <c r="D75"/>
      <c r="E75" s="95"/>
    </row>
    <row r="76" spans="2:5">
      <c r="B76" s="244" t="s">
        <v>189</v>
      </c>
      <c r="C76" s="221">
        <v>1.8479898584168673E-3</v>
      </c>
      <c r="D76"/>
      <c r="E76" s="95"/>
    </row>
    <row r="77" spans="2:5">
      <c r="B77" s="244" t="s">
        <v>46</v>
      </c>
      <c r="C77" s="221">
        <v>3.1953882974138151E-6</v>
      </c>
      <c r="D77"/>
      <c r="E77" s="95"/>
    </row>
    <row r="78" spans="2:5">
      <c r="B78" s="244" t="s">
        <v>179</v>
      </c>
      <c r="C78" s="221">
        <v>1.9035127129217284E-3</v>
      </c>
      <c r="D78"/>
      <c r="E78" s="95"/>
    </row>
    <row r="79" spans="2:5">
      <c r="B79" s="244" t="s">
        <v>253</v>
      </c>
      <c r="C79" s="221">
        <v>1.2298039171332666E-6</v>
      </c>
      <c r="D79"/>
      <c r="E79" s="95"/>
    </row>
    <row r="80" spans="2:5">
      <c r="B80" s="244" t="s">
        <v>254</v>
      </c>
      <c r="C80" s="221">
        <v>0</v>
      </c>
      <c r="D80"/>
      <c r="E80" s="95"/>
    </row>
    <row r="81" spans="2:5">
      <c r="B81" s="244" t="s">
        <v>103</v>
      </c>
      <c r="C81" s="221">
        <v>1.4823058131976543E-6</v>
      </c>
      <c r="D81"/>
      <c r="E81" s="95"/>
    </row>
    <row r="82" spans="2:5">
      <c r="B82" s="244" t="s">
        <v>40</v>
      </c>
      <c r="C82" s="221">
        <v>5.8705035395940811E-5</v>
      </c>
      <c r="D82"/>
      <c r="E82" s="95"/>
    </row>
    <row r="83" spans="2:5">
      <c r="B83" s="244" t="s">
        <v>38</v>
      </c>
      <c r="C83" s="221">
        <v>1.70940819437132E-3</v>
      </c>
      <c r="D83"/>
      <c r="E83" s="95"/>
    </row>
    <row r="84" spans="2:5">
      <c r="B84" s="244" t="s">
        <v>255</v>
      </c>
      <c r="C84" s="221">
        <v>9.143462285844308E-8</v>
      </c>
      <c r="D84"/>
      <c r="E84" s="95"/>
    </row>
    <row r="85" spans="2:5">
      <c r="B85" s="244" t="s">
        <v>120</v>
      </c>
      <c r="C85" s="221">
        <v>5.4219583404885567E-6</v>
      </c>
      <c r="D85"/>
      <c r="E85" s="95"/>
    </row>
    <row r="86" spans="2:5">
      <c r="B86" s="244" t="s">
        <v>90</v>
      </c>
      <c r="C86" s="221">
        <v>1.5211432846533831E-3</v>
      </c>
      <c r="D86"/>
      <c r="E86" s="95"/>
    </row>
    <row r="87" spans="2:5">
      <c r="B87" s="244" t="s">
        <v>24</v>
      </c>
      <c r="C87" s="221">
        <v>3.2520589097179787E-4</v>
      </c>
      <c r="D87"/>
      <c r="E87" s="95"/>
    </row>
    <row r="88" spans="2:5">
      <c r="B88" s="244" t="s">
        <v>146</v>
      </c>
      <c r="C88" s="221">
        <v>1.8519783981269387E-4</v>
      </c>
      <c r="D88"/>
      <c r="E88" s="95"/>
    </row>
    <row r="89" spans="2:5">
      <c r="B89" s="244" t="s">
        <v>256</v>
      </c>
      <c r="C89" s="221">
        <v>1.1921538054877683E-4</v>
      </c>
      <c r="D89"/>
      <c r="E89" s="95"/>
    </row>
    <row r="90" spans="2:5">
      <c r="B90" s="244" t="s">
        <v>45</v>
      </c>
      <c r="C90" s="221">
        <v>1.256707183781608E-2</v>
      </c>
      <c r="D90"/>
      <c r="E90" s="95"/>
    </row>
    <row r="91" spans="2:5">
      <c r="B91" s="244" t="s">
        <v>257</v>
      </c>
      <c r="C91" s="221">
        <v>0</v>
      </c>
      <c r="D91"/>
      <c r="E91" s="95"/>
    </row>
    <row r="92" spans="2:5">
      <c r="B92" s="244" t="s">
        <v>92</v>
      </c>
      <c r="C92" s="221">
        <v>4.344043800955357E-8</v>
      </c>
      <c r="D92"/>
      <c r="E92" s="95"/>
    </row>
    <row r="93" spans="2:5">
      <c r="B93" s="244" t="s">
        <v>258</v>
      </c>
      <c r="C93" s="221">
        <v>6.8464221816290483E-6</v>
      </c>
      <c r="D93"/>
      <c r="E93" s="95"/>
    </row>
    <row r="94" spans="2:5">
      <c r="B94" s="244" t="s">
        <v>136</v>
      </c>
      <c r="C94" s="221">
        <v>2.6537271772722132E-5</v>
      </c>
      <c r="D94"/>
      <c r="E94" s="95"/>
    </row>
    <row r="95" spans="2:5">
      <c r="B95" s="244" t="s">
        <v>185</v>
      </c>
      <c r="C95" s="221">
        <v>1.1503609774223598E-4</v>
      </c>
      <c r="D95"/>
      <c r="E95" s="95"/>
    </row>
    <row r="96" spans="2:5">
      <c r="B96" s="244" t="s">
        <v>181</v>
      </c>
      <c r="C96" s="221">
        <v>6.151650942448343E-5</v>
      </c>
      <c r="D96"/>
      <c r="E96" s="95"/>
    </row>
    <row r="97" spans="2:5">
      <c r="B97" s="244" t="s">
        <v>132</v>
      </c>
      <c r="C97" s="221">
        <v>1.894228019499463E-5</v>
      </c>
      <c r="D97"/>
      <c r="E97" s="95"/>
    </row>
    <row r="98" spans="2:5">
      <c r="B98" s="244" t="s">
        <v>168</v>
      </c>
      <c r="C98" s="221">
        <v>3.2180750828455812E-5</v>
      </c>
      <c r="D98"/>
      <c r="E98" s="95"/>
    </row>
    <row r="99" spans="2:5">
      <c r="B99" s="244" t="s">
        <v>139</v>
      </c>
      <c r="C99" s="221">
        <v>2.1121264611752594E-5</v>
      </c>
      <c r="D99"/>
      <c r="E99" s="95"/>
    </row>
    <row r="100" spans="2:5">
      <c r="B100" s="244" t="s">
        <v>60</v>
      </c>
      <c r="C100" s="221">
        <v>1.0568455248048756E-4</v>
      </c>
      <c r="D100"/>
      <c r="E100" s="95"/>
    </row>
    <row r="101" spans="2:5">
      <c r="B101" s="244" t="s">
        <v>33</v>
      </c>
      <c r="C101" s="221">
        <v>7.2751619894952385E-7</v>
      </c>
      <c r="D101"/>
      <c r="E101" s="95"/>
    </row>
    <row r="102" spans="2:5">
      <c r="B102" s="244" t="s">
        <v>138</v>
      </c>
      <c r="C102" s="221">
        <v>0.10146987630890426</v>
      </c>
      <c r="D102"/>
      <c r="E102" s="95"/>
    </row>
    <row r="103" spans="2:5">
      <c r="B103" s="244" t="s">
        <v>121</v>
      </c>
      <c r="C103" s="221">
        <v>1.0155675648100302E-2</v>
      </c>
      <c r="D103"/>
      <c r="E103" s="95"/>
    </row>
    <row r="104" spans="2:5">
      <c r="B104" s="244" t="s">
        <v>259</v>
      </c>
      <c r="C104" s="221">
        <v>5.5811538053964618E-2</v>
      </c>
      <c r="D104"/>
      <c r="E104" s="95"/>
    </row>
    <row r="105" spans="2:5">
      <c r="B105" s="244" t="s">
        <v>130</v>
      </c>
      <c r="C105" s="221">
        <v>1.5282263199284603E-2</v>
      </c>
      <c r="D105"/>
      <c r="E105" s="95"/>
    </row>
    <row r="106" spans="2:5">
      <c r="B106" s="244" t="s">
        <v>25</v>
      </c>
      <c r="C106" s="221">
        <v>8.0936172287636664E-6</v>
      </c>
      <c r="D106"/>
      <c r="E106" s="95"/>
    </row>
    <row r="107" spans="2:5">
      <c r="B107" s="244" t="s">
        <v>260</v>
      </c>
      <c r="C107" s="221">
        <v>1.8184648658552978E-6</v>
      </c>
      <c r="D107"/>
      <c r="E107" s="95"/>
    </row>
    <row r="108" spans="2:5">
      <c r="B108" s="244" t="s">
        <v>34</v>
      </c>
      <c r="C108" s="221">
        <v>2.172724281314339E-3</v>
      </c>
      <c r="D108"/>
      <c r="E108" s="95"/>
    </row>
    <row r="109" spans="2:5">
      <c r="B109" s="244" t="s">
        <v>43</v>
      </c>
      <c r="C109" s="221">
        <v>1.5917075944069284E-2</v>
      </c>
      <c r="D109"/>
      <c r="E109" s="95"/>
    </row>
    <row r="110" spans="2:5">
      <c r="B110" s="244" t="s">
        <v>110</v>
      </c>
      <c r="C110" s="221">
        <v>4.5708755139930584E-5</v>
      </c>
      <c r="D110"/>
      <c r="E110" s="95"/>
    </row>
    <row r="111" spans="2:5">
      <c r="B111" s="244" t="s">
        <v>36</v>
      </c>
      <c r="C111" s="221">
        <v>4.8026925493292678E-4</v>
      </c>
      <c r="D111"/>
      <c r="E111" s="95"/>
    </row>
    <row r="112" spans="2:5">
      <c r="B112" s="244" t="s">
        <v>261</v>
      </c>
      <c r="C112" s="221">
        <v>1.1431093048078729E-7</v>
      </c>
      <c r="D112"/>
      <c r="E112" s="95"/>
    </row>
    <row r="113" spans="2:5">
      <c r="B113" s="244" t="s">
        <v>93</v>
      </c>
      <c r="C113" s="221">
        <v>2.4440565162168883E-3</v>
      </c>
      <c r="D113"/>
      <c r="E113" s="95"/>
    </row>
    <row r="114" spans="2:5">
      <c r="B114" s="244" t="s">
        <v>71</v>
      </c>
      <c r="C114" s="221">
        <v>1.1612119522953225E-2</v>
      </c>
      <c r="D114"/>
      <c r="E114" s="95"/>
    </row>
    <row r="115" spans="2:5">
      <c r="B115" s="244" t="s">
        <v>151</v>
      </c>
      <c r="C115" s="221">
        <v>1.1080729299171089E-3</v>
      </c>
      <c r="D115"/>
      <c r="E115" s="95"/>
    </row>
    <row r="116" spans="2:5">
      <c r="B116" s="244" t="s">
        <v>64</v>
      </c>
      <c r="C116" s="221">
        <v>8.6449024896987994E-5</v>
      </c>
      <c r="D116"/>
      <c r="E116" s="95"/>
    </row>
    <row r="117" spans="2:5">
      <c r="B117" s="244" t="s">
        <v>129</v>
      </c>
      <c r="C117" s="221">
        <v>6.180261841519678E-3</v>
      </c>
      <c r="D117"/>
      <c r="E117" s="95"/>
    </row>
    <row r="118" spans="2:5">
      <c r="B118" s="244" t="s">
        <v>62</v>
      </c>
      <c r="C118" s="221">
        <v>7.6739506558661792E-6</v>
      </c>
      <c r="D118"/>
      <c r="E118" s="95"/>
    </row>
    <row r="119" spans="2:5">
      <c r="B119" s="244" t="s">
        <v>82</v>
      </c>
      <c r="C119" s="221">
        <v>9.1071963498628474E-4</v>
      </c>
      <c r="D119"/>
      <c r="E119" s="95"/>
    </row>
    <row r="120" spans="2:5">
      <c r="B120" s="244" t="s">
        <v>166</v>
      </c>
      <c r="C120" s="221">
        <v>9.445880863863718E-5</v>
      </c>
      <c r="D120"/>
      <c r="E120" s="95"/>
    </row>
    <row r="121" spans="2:5">
      <c r="B121" s="244" t="s">
        <v>180</v>
      </c>
      <c r="C121" s="221">
        <v>3.2716498685184691E-6</v>
      </c>
      <c r="D121"/>
      <c r="E121" s="95"/>
    </row>
    <row r="122" spans="2:5">
      <c r="B122" s="244" t="s">
        <v>107</v>
      </c>
      <c r="C122" s="221">
        <v>8.4858559658373359E-3</v>
      </c>
      <c r="D122"/>
      <c r="E122" s="95"/>
    </row>
    <row r="123" spans="2:5">
      <c r="B123" s="244" t="s">
        <v>30</v>
      </c>
      <c r="C123" s="221">
        <v>2.2103964268041159E-6</v>
      </c>
      <c r="D123"/>
      <c r="E123" s="95"/>
    </row>
    <row r="124" spans="2:5">
      <c r="B124" s="244" t="s">
        <v>53</v>
      </c>
      <c r="C124" s="221">
        <v>1.245620145833528E-5</v>
      </c>
      <c r="D124"/>
      <c r="E124" s="95"/>
    </row>
    <row r="125" spans="2:5">
      <c r="B125" s="244" t="s">
        <v>35</v>
      </c>
      <c r="C125" s="221">
        <v>2.7107117776018271E-6</v>
      </c>
      <c r="D125"/>
      <c r="E125" s="95"/>
    </row>
    <row r="126" spans="2:5">
      <c r="B126" s="244" t="s">
        <v>647</v>
      </c>
      <c r="C126" s="221">
        <v>5.8649383951313153E-4</v>
      </c>
      <c r="D126"/>
      <c r="E126" s="95"/>
    </row>
    <row r="127" spans="2:5">
      <c r="B127" s="244" t="s">
        <v>160</v>
      </c>
      <c r="C127" s="221">
        <v>4.6314161718025919E-4</v>
      </c>
      <c r="D127"/>
      <c r="E127" s="95"/>
    </row>
    <row r="128" spans="2:5">
      <c r="B128" s="244" t="s">
        <v>178</v>
      </c>
      <c r="C128" s="221">
        <v>6.2215137617027894E-5</v>
      </c>
      <c r="D128"/>
      <c r="E128" s="95"/>
    </row>
    <row r="129" spans="2:5">
      <c r="B129" s="244" t="s">
        <v>76</v>
      </c>
      <c r="C129" s="221">
        <v>1.2587252440224417E-4</v>
      </c>
      <c r="D129"/>
      <c r="E129" s="95"/>
    </row>
    <row r="130" spans="2:5">
      <c r="B130" s="244" t="s">
        <v>182</v>
      </c>
      <c r="C130" s="221">
        <v>1.0309641179786723E-3</v>
      </c>
      <c r="D130"/>
      <c r="E130" s="95"/>
    </row>
    <row r="131" spans="2:5">
      <c r="B131" s="244" t="s">
        <v>54</v>
      </c>
      <c r="C131" s="221">
        <v>1.4198069127847418E-4</v>
      </c>
      <c r="D131"/>
      <c r="E131" s="95"/>
    </row>
    <row r="132" spans="2:5">
      <c r="B132" s="244" t="s">
        <v>263</v>
      </c>
      <c r="C132" s="221">
        <v>6.487832609794029E-7</v>
      </c>
      <c r="D132"/>
      <c r="E132" s="95"/>
    </row>
    <row r="133" spans="2:5">
      <c r="B133" s="244" t="s">
        <v>162</v>
      </c>
      <c r="C133" s="221">
        <v>4.3727058110603189E-3</v>
      </c>
      <c r="D133"/>
      <c r="E133" s="95"/>
    </row>
    <row r="134" spans="2:5">
      <c r="B134" s="244" t="s">
        <v>77</v>
      </c>
      <c r="C134" s="221">
        <v>4.2948182246799941E-7</v>
      </c>
      <c r="D134"/>
      <c r="E134" s="95"/>
    </row>
    <row r="135" spans="2:5">
      <c r="B135" s="244" t="s">
        <v>264</v>
      </c>
      <c r="C135" s="221">
        <v>0</v>
      </c>
      <c r="D135"/>
      <c r="E135" s="95"/>
    </row>
    <row r="136" spans="2:5">
      <c r="B136" s="244" t="s">
        <v>88</v>
      </c>
      <c r="C136" s="221">
        <v>2.4365777579706465E-2</v>
      </c>
      <c r="D136"/>
      <c r="E136" s="95"/>
    </row>
    <row r="137" spans="2:5">
      <c r="B137" s="244" t="s">
        <v>621</v>
      </c>
      <c r="C137" s="221">
        <v>1.5376223039002837E-4</v>
      </c>
      <c r="D137"/>
      <c r="E137" s="95"/>
    </row>
    <row r="138" spans="2:5">
      <c r="B138" s="244" t="s">
        <v>192</v>
      </c>
      <c r="C138" s="221">
        <v>1.2178218042685257E-6</v>
      </c>
      <c r="D138"/>
      <c r="E138" s="95"/>
    </row>
    <row r="139" spans="2:5">
      <c r="B139" s="244" t="s">
        <v>104</v>
      </c>
      <c r="C139" s="221">
        <v>7.0057702990191978E-4</v>
      </c>
      <c r="D139"/>
      <c r="E139" s="95"/>
    </row>
    <row r="140" spans="2:5">
      <c r="B140" s="244" t="s">
        <v>65</v>
      </c>
      <c r="C140" s="221">
        <v>5.8603357334860345E-5</v>
      </c>
      <c r="D140"/>
      <c r="E140" s="95"/>
    </row>
    <row r="141" spans="2:5">
      <c r="B141" s="244" t="s">
        <v>265</v>
      </c>
      <c r="C141" s="221">
        <v>3.2326398212870922E-6</v>
      </c>
      <c r="D141"/>
      <c r="E141" s="95"/>
    </row>
    <row r="142" spans="2:5">
      <c r="B142" s="244" t="s">
        <v>134</v>
      </c>
      <c r="C142" s="221">
        <v>1.3748861393668313E-2</v>
      </c>
      <c r="D142"/>
      <c r="E142" s="95"/>
    </row>
    <row r="143" spans="2:5">
      <c r="B143" s="244" t="s">
        <v>183</v>
      </c>
      <c r="C143" s="221">
        <v>2.390395870292671E-4</v>
      </c>
      <c r="D143"/>
      <c r="E143" s="95"/>
    </row>
    <row r="144" spans="2:5">
      <c r="B144" s="244" t="s">
        <v>154</v>
      </c>
      <c r="C144" s="221">
        <v>1.3413136649790506E-3</v>
      </c>
      <c r="D144"/>
      <c r="E144" s="95"/>
    </row>
    <row r="145" spans="2:5">
      <c r="B145" s="244" t="s">
        <v>135</v>
      </c>
      <c r="C145" s="221">
        <v>9.0099451379579423E-4</v>
      </c>
      <c r="D145"/>
      <c r="E145" s="95"/>
    </row>
    <row r="146" spans="2:5">
      <c r="B146" s="244" t="s">
        <v>152</v>
      </c>
      <c r="C146" s="221">
        <v>1.9204790105180661E-3</v>
      </c>
      <c r="D146"/>
      <c r="E146" s="95"/>
    </row>
    <row r="147" spans="2:5">
      <c r="B147" s="244" t="s">
        <v>23</v>
      </c>
      <c r="C147" s="221">
        <v>1.1017502361262095E-4</v>
      </c>
      <c r="D147"/>
      <c r="E147" s="95"/>
    </row>
    <row r="148" spans="2:5">
      <c r="B148" s="244" t="s">
        <v>266</v>
      </c>
      <c r="C148" s="221">
        <v>0</v>
      </c>
      <c r="D148"/>
      <c r="E148" s="95"/>
    </row>
    <row r="149" spans="2:5">
      <c r="B149" s="244" t="s">
        <v>267</v>
      </c>
      <c r="C149" s="221">
        <v>2.3593685945814876E-4</v>
      </c>
      <c r="D149"/>
      <c r="E149" s="95"/>
    </row>
    <row r="150" spans="2:5">
      <c r="B150" s="244" t="s">
        <v>28</v>
      </c>
      <c r="C150" s="221">
        <v>5.7725918578749584E-4</v>
      </c>
      <c r="D150"/>
      <c r="E150" s="95"/>
    </row>
    <row r="151" spans="2:5">
      <c r="B151" s="244" t="s">
        <v>133</v>
      </c>
      <c r="C151" s="221">
        <v>4.3838619345042601E-5</v>
      </c>
      <c r="D151"/>
      <c r="E151" s="95"/>
    </row>
    <row r="152" spans="2:5">
      <c r="B152" s="244" t="s">
        <v>191</v>
      </c>
      <c r="C152" s="221">
        <v>3.6624524780302892E-4</v>
      </c>
      <c r="D152"/>
      <c r="E152" s="95"/>
    </row>
    <row r="153" spans="2:5">
      <c r="B153" s="244" t="s">
        <v>158</v>
      </c>
      <c r="C153" s="221">
        <v>8.9388894069017497E-4</v>
      </c>
      <c r="D153"/>
      <c r="E153" s="95"/>
    </row>
    <row r="154" spans="2:5">
      <c r="B154" s="244" t="s">
        <v>268</v>
      </c>
      <c r="C154" s="221">
        <v>2.4815131010259454E-4</v>
      </c>
      <c r="D154"/>
      <c r="E154" s="95"/>
    </row>
    <row r="155" spans="2:5">
      <c r="B155" s="244" t="s">
        <v>19</v>
      </c>
      <c r="C155" s="221">
        <v>2.0899164545234779E-5</v>
      </c>
      <c r="D155"/>
      <c r="E155" s="95"/>
    </row>
    <row r="156" spans="2:5">
      <c r="B156" s="244" t="s">
        <v>68</v>
      </c>
      <c r="C156" s="221">
        <v>8.4307309576435907E-4</v>
      </c>
      <c r="D156"/>
      <c r="E156" s="95"/>
    </row>
    <row r="157" spans="2:5">
      <c r="B157" s="244" t="s">
        <v>153</v>
      </c>
      <c r="C157" s="221">
        <v>7.8392518919481749E-2</v>
      </c>
      <c r="D157"/>
      <c r="E157" s="95"/>
    </row>
    <row r="158" spans="2:5">
      <c r="B158" s="244" t="s">
        <v>75</v>
      </c>
      <c r="C158" s="221">
        <v>2.3208671149445049E-5</v>
      </c>
      <c r="D158"/>
      <c r="E158" s="95"/>
    </row>
    <row r="159" spans="2:5">
      <c r="B159" s="244" t="s">
        <v>163</v>
      </c>
      <c r="C159" s="221">
        <v>3.8446695486082907E-6</v>
      </c>
      <c r="D159"/>
      <c r="E159" s="95"/>
    </row>
    <row r="160" spans="2:5">
      <c r="B160" s="244" t="s">
        <v>122</v>
      </c>
      <c r="C160" s="221">
        <v>3.2039108219146395E-5</v>
      </c>
      <c r="D160"/>
      <c r="E160" s="95"/>
    </row>
    <row r="161" spans="2:5">
      <c r="B161" s="244" t="s">
        <v>97</v>
      </c>
      <c r="C161" s="221">
        <v>3.3096756043603272E-3</v>
      </c>
      <c r="D161"/>
      <c r="E161" s="95"/>
    </row>
    <row r="162" spans="2:5">
      <c r="B162" s="244" t="s">
        <v>124</v>
      </c>
      <c r="C162" s="221">
        <v>2.1800091670739138E-3</v>
      </c>
      <c r="D162"/>
      <c r="E162" s="95"/>
    </row>
    <row r="163" spans="2:5">
      <c r="B163" s="244" t="s">
        <v>52</v>
      </c>
      <c r="C163" s="221">
        <v>1.6252299523513791E-4</v>
      </c>
      <c r="D163"/>
      <c r="E163" s="95"/>
    </row>
    <row r="164" spans="2:5">
      <c r="B164" s="244" t="s">
        <v>59</v>
      </c>
      <c r="C164" s="221">
        <v>1.9657329554654164E-3</v>
      </c>
      <c r="D164"/>
      <c r="E164" s="95"/>
    </row>
    <row r="165" spans="2:5">
      <c r="B165" s="244" t="s">
        <v>269</v>
      </c>
      <c r="C165" s="221">
        <v>3.7905998817796067E-5</v>
      </c>
      <c r="D165"/>
      <c r="E165" s="95"/>
    </row>
    <row r="166" spans="2:5">
      <c r="B166" s="244" t="s">
        <v>49</v>
      </c>
      <c r="C166" s="221">
        <v>6.9153715403480042E-4</v>
      </c>
      <c r="D166"/>
      <c r="E166" s="95"/>
    </row>
    <row r="167" spans="2:5">
      <c r="B167" s="244" t="s">
        <v>270</v>
      </c>
      <c r="C167" s="221">
        <v>3.7869269624076023E-6</v>
      </c>
      <c r="D167"/>
      <c r="E167" s="95"/>
    </row>
    <row r="168" spans="2:5">
      <c r="B168" s="244" t="s">
        <v>69</v>
      </c>
      <c r="C168" s="221">
        <v>1.060655515510127E-3</v>
      </c>
      <c r="D168"/>
      <c r="E168" s="95"/>
    </row>
    <row r="169" spans="2:5">
      <c r="B169" s="244" t="s">
        <v>271</v>
      </c>
      <c r="C169" s="221">
        <v>4.4540570430050223E-3</v>
      </c>
      <c r="D169"/>
      <c r="E169" s="95"/>
    </row>
    <row r="170" spans="2:5">
      <c r="B170" s="244" t="s">
        <v>169</v>
      </c>
      <c r="C170" s="221">
        <v>3.0480087436511745E-4</v>
      </c>
      <c r="D170"/>
      <c r="E170" s="95"/>
    </row>
    <row r="171" spans="2:5">
      <c r="B171" s="244" t="s">
        <v>116</v>
      </c>
      <c r="C171" s="221">
        <v>3.6017466648918082E-8</v>
      </c>
      <c r="D171"/>
      <c r="E171" s="95"/>
    </row>
    <row r="172" spans="2:5">
      <c r="B172" s="244" t="s">
        <v>193</v>
      </c>
      <c r="C172" s="221">
        <v>8.5264722160715154E-6</v>
      </c>
      <c r="D172"/>
      <c r="E172" s="95"/>
    </row>
    <row r="173" spans="2:5">
      <c r="B173" s="244" t="s">
        <v>272</v>
      </c>
      <c r="C173" s="221">
        <v>1.5249616064159539E-7</v>
      </c>
      <c r="D173"/>
      <c r="E173" s="95"/>
    </row>
    <row r="174" spans="2:5">
      <c r="B174" s="244" t="s">
        <v>55</v>
      </c>
      <c r="C174" s="221">
        <v>4.5374822446925932E-3</v>
      </c>
      <c r="D174"/>
      <c r="E174" s="95"/>
    </row>
    <row r="175" spans="2:5">
      <c r="B175" s="244" t="s">
        <v>175</v>
      </c>
      <c r="C175" s="221">
        <v>5.2525136530102417E-3</v>
      </c>
      <c r="D175"/>
      <c r="E175" s="95"/>
    </row>
    <row r="176" spans="2:5">
      <c r="B176" s="244" t="s">
        <v>80</v>
      </c>
      <c r="C176" s="221">
        <v>1.928423610422605E-4</v>
      </c>
      <c r="D176"/>
      <c r="E176" s="95"/>
    </row>
    <row r="177" spans="2:5">
      <c r="B177" s="244" t="s">
        <v>184</v>
      </c>
      <c r="C177" s="221">
        <v>7.076028906167783E-6</v>
      </c>
      <c r="D177"/>
      <c r="E177" s="95"/>
    </row>
    <row r="178" spans="2:5">
      <c r="B178" s="244" t="s">
        <v>29</v>
      </c>
      <c r="C178" s="221">
        <v>3.4074189629908666E-8</v>
      </c>
      <c r="D178"/>
      <c r="E178" s="95"/>
    </row>
    <row r="179" spans="2:5">
      <c r="B179" s="244" t="s">
        <v>51</v>
      </c>
      <c r="C179" s="221">
        <v>8.8404382609175261E-5</v>
      </c>
      <c r="D179"/>
      <c r="E179" s="95"/>
    </row>
    <row r="180" spans="2:5">
      <c r="B180" s="244" t="s">
        <v>41</v>
      </c>
      <c r="C180" s="221">
        <v>2.1867833597904157E-5</v>
      </c>
      <c r="D180"/>
      <c r="E180" s="95"/>
    </row>
    <row r="181" spans="2:5">
      <c r="B181" s="244" t="s">
        <v>273</v>
      </c>
      <c r="C181" s="221">
        <v>0</v>
      </c>
      <c r="D181"/>
      <c r="E181" s="95"/>
    </row>
    <row r="182" spans="2:5">
      <c r="B182" s="244" t="s">
        <v>194</v>
      </c>
      <c r="C182" s="221">
        <v>2.9991051171052224E-3</v>
      </c>
      <c r="D182"/>
      <c r="E182" s="95"/>
    </row>
    <row r="183" spans="2:5">
      <c r="B183" s="244" t="s">
        <v>126</v>
      </c>
      <c r="C183" s="221">
        <v>7.4186862174038803E-3</v>
      </c>
      <c r="D183"/>
      <c r="E183" s="95"/>
    </row>
    <row r="184" spans="2:5">
      <c r="B184" s="244" t="s">
        <v>274</v>
      </c>
      <c r="C184" s="221">
        <v>3.4111850312199498E-4</v>
      </c>
      <c r="D184"/>
      <c r="E184" s="95"/>
    </row>
    <row r="185" spans="2:5">
      <c r="B185" s="244" t="s">
        <v>42</v>
      </c>
      <c r="C185" s="221">
        <v>2.0130888914961106E-2</v>
      </c>
      <c r="D185"/>
      <c r="E185" s="95"/>
    </row>
    <row r="186" spans="2:5">
      <c r="B186" s="244" t="s">
        <v>87</v>
      </c>
      <c r="C186" s="221">
        <v>1.7314759870012599E-3</v>
      </c>
      <c r="D186"/>
      <c r="E186" s="95"/>
    </row>
    <row r="187" spans="2:5">
      <c r="B187" s="244" t="s">
        <v>275</v>
      </c>
      <c r="C187" s="221">
        <v>3.0057939165715804E-6</v>
      </c>
      <c r="D187"/>
      <c r="E187" s="95"/>
    </row>
    <row r="188" spans="2:5">
      <c r="B188" s="244" t="s">
        <v>276</v>
      </c>
      <c r="C188" s="221">
        <v>2.2696189730919682E-6</v>
      </c>
      <c r="D188"/>
      <c r="E188" s="95"/>
    </row>
    <row r="189" spans="2:5">
      <c r="B189" s="244" t="s">
        <v>277</v>
      </c>
      <c r="C189" s="221">
        <v>0</v>
      </c>
      <c r="D189"/>
      <c r="E189" s="95"/>
    </row>
    <row r="190" spans="2:5">
      <c r="B190" s="244" t="s">
        <v>278</v>
      </c>
      <c r="C190" s="221">
        <v>5.9062132761387155E-8</v>
      </c>
      <c r="D190"/>
      <c r="E190" s="95"/>
    </row>
    <row r="191" spans="2:5">
      <c r="B191" s="244" t="s">
        <v>172</v>
      </c>
      <c r="C191" s="221">
        <v>1.3818111863220003E-2</v>
      </c>
      <c r="D191"/>
      <c r="E191" s="95"/>
    </row>
    <row r="192" spans="2:5">
      <c r="B192" s="244" t="s">
        <v>114</v>
      </c>
      <c r="C192" s="221">
        <v>5.0179870080602236E-6</v>
      </c>
      <c r="D192"/>
      <c r="E192" s="95"/>
    </row>
    <row r="193" spans="2:5">
      <c r="B193" s="244" t="s">
        <v>279</v>
      </c>
      <c r="C193" s="221">
        <v>0</v>
      </c>
      <c r="D193"/>
      <c r="E193" s="95"/>
    </row>
    <row r="194" spans="2:5">
      <c r="B194" s="244" t="s">
        <v>156</v>
      </c>
      <c r="C194" s="221">
        <v>1.9907835286948439E-5</v>
      </c>
      <c r="D194"/>
      <c r="E194" s="95"/>
    </row>
    <row r="195" spans="2:5">
      <c r="B195" s="244" t="s">
        <v>31</v>
      </c>
      <c r="C195" s="221">
        <v>1.9813490505400332E-4</v>
      </c>
      <c r="D195"/>
      <c r="E195" s="95"/>
    </row>
    <row r="196" spans="2:5">
      <c r="B196" s="244" t="s">
        <v>21</v>
      </c>
      <c r="C196" s="221">
        <v>3.1944174427277205E-5</v>
      </c>
      <c r="D196"/>
      <c r="E196" s="95"/>
    </row>
    <row r="197" spans="2:5">
      <c r="B197" s="244" t="s">
        <v>280</v>
      </c>
      <c r="C197" s="221">
        <v>1.3574550784886294E-2</v>
      </c>
      <c r="D197"/>
      <c r="E197" s="95"/>
    </row>
    <row r="198" spans="2:5">
      <c r="B198" s="244" t="s">
        <v>281</v>
      </c>
      <c r="C198" s="221">
        <v>4.9634938265361993E-4</v>
      </c>
      <c r="D198"/>
      <c r="E198" s="95"/>
    </row>
    <row r="199" spans="2:5">
      <c r="B199" s="244" t="s">
        <v>137</v>
      </c>
      <c r="C199" s="221">
        <v>1.1803991309413404E-2</v>
      </c>
      <c r="D199"/>
      <c r="E199" s="95"/>
    </row>
    <row r="200" spans="2:5">
      <c r="B200" s="244" t="s">
        <v>628</v>
      </c>
      <c r="C200" s="221">
        <v>8.9919410092560974E-4</v>
      </c>
      <c r="D200"/>
      <c r="E200" s="95"/>
    </row>
    <row r="201" spans="2:5">
      <c r="B201" s="244" t="s">
        <v>105</v>
      </c>
      <c r="C201" s="221">
        <v>2.6360467615653164E-3</v>
      </c>
      <c r="D201"/>
      <c r="E201" s="95"/>
    </row>
    <row r="202" spans="2:5">
      <c r="B202" s="244" t="s">
        <v>282</v>
      </c>
      <c r="C202" s="221">
        <v>2.9544384871605972E-4</v>
      </c>
      <c r="D202"/>
      <c r="E202" s="95"/>
    </row>
    <row r="203" spans="2:5">
      <c r="B203" s="244" t="s">
        <v>283</v>
      </c>
      <c r="C203" s="221">
        <v>2.7467052480449141E-5</v>
      </c>
      <c r="D203"/>
      <c r="E203" s="95"/>
    </row>
    <row r="204" spans="2:5">
      <c r="B204" s="244" t="s">
        <v>167</v>
      </c>
      <c r="C204" s="221">
        <v>4.8347302155103777E-5</v>
      </c>
      <c r="D204"/>
      <c r="E204" s="95"/>
    </row>
    <row r="205" spans="2:5">
      <c r="B205" s="244" t="s">
        <v>111</v>
      </c>
      <c r="C205" s="221">
        <v>5.7075281131027355E-8</v>
      </c>
      <c r="D205"/>
      <c r="E205" s="95"/>
    </row>
    <row r="206" spans="2:5">
      <c r="B206" s="244" t="s">
        <v>284</v>
      </c>
      <c r="C206" s="221">
        <v>4.4715046396361487E-6</v>
      </c>
      <c r="D206"/>
      <c r="E206" s="95"/>
    </row>
    <row r="207" spans="2:5">
      <c r="B207" s="244" t="s">
        <v>108</v>
      </c>
      <c r="C207" s="221">
        <v>4.4520488905419649E-3</v>
      </c>
      <c r="D207"/>
      <c r="E207" s="95"/>
    </row>
    <row r="208" spans="2:5">
      <c r="B208" s="244" t="s">
        <v>86</v>
      </c>
      <c r="C208" s="221">
        <v>2.3852973259749714E-2</v>
      </c>
      <c r="D208"/>
      <c r="E208" s="95"/>
    </row>
    <row r="209" spans="2:5">
      <c r="B209" s="244" t="s">
        <v>119</v>
      </c>
      <c r="C209" s="221">
        <v>1.4022711436293234E-2</v>
      </c>
      <c r="D209"/>
      <c r="E209" s="95"/>
    </row>
    <row r="210" spans="2:5">
      <c r="B210" s="244" t="s">
        <v>285</v>
      </c>
      <c r="C210" s="221">
        <v>0</v>
      </c>
      <c r="D210"/>
      <c r="E210" s="95"/>
    </row>
    <row r="211" spans="2:5">
      <c r="B211" s="244" t="s">
        <v>170</v>
      </c>
      <c r="C211" s="221">
        <v>9.8180604947131832E-4</v>
      </c>
      <c r="D211"/>
      <c r="E211" s="95"/>
    </row>
    <row r="212" spans="2:5">
      <c r="B212" s="244" t="s">
        <v>95</v>
      </c>
      <c r="C212" s="221">
        <v>3.7859689552938499E-3</v>
      </c>
      <c r="D212"/>
      <c r="E212" s="95"/>
    </row>
    <row r="213" spans="2:5">
      <c r="B213" s="244" t="s">
        <v>286</v>
      </c>
      <c r="C213" s="221">
        <v>1.0777907660222267E-3</v>
      </c>
      <c r="D213"/>
      <c r="E213" s="95"/>
    </row>
    <row r="214" spans="2:5">
      <c r="B214" s="244" t="s">
        <v>32</v>
      </c>
      <c r="C214" s="221">
        <v>4.2637023929820839E-4</v>
      </c>
      <c r="D214"/>
      <c r="E214" s="95"/>
    </row>
    <row r="215" spans="2:5">
      <c r="B215" s="244" t="s">
        <v>26</v>
      </c>
      <c r="C215" s="221">
        <v>7.2643665118360443E-2</v>
      </c>
      <c r="D215"/>
      <c r="E215" s="95"/>
    </row>
    <row r="216" spans="2:5">
      <c r="B216" s="244" t="s">
        <v>70</v>
      </c>
      <c r="C216" s="221">
        <v>4.5680261885173801E-5</v>
      </c>
      <c r="D216"/>
      <c r="E216" s="95"/>
    </row>
    <row r="217" spans="2:5">
      <c r="B217" s="244" t="s">
        <v>123</v>
      </c>
      <c r="C217" s="221">
        <v>3.5335968940214658E-2</v>
      </c>
      <c r="D217"/>
      <c r="E217" s="95"/>
    </row>
    <row r="218" spans="2:5">
      <c r="B218" s="244" t="s">
        <v>142</v>
      </c>
      <c r="C218" s="221">
        <v>5.8672459056835835E-5</v>
      </c>
      <c r="D218"/>
      <c r="E218" s="95"/>
    </row>
    <row r="219" spans="2:5">
      <c r="B219" s="244" t="s">
        <v>287</v>
      </c>
      <c r="C219" s="221">
        <v>2.7951543506141833E-6</v>
      </c>
      <c r="D219"/>
      <c r="E219" s="95"/>
    </row>
    <row r="220" spans="2:5">
      <c r="B220" s="244" t="s">
        <v>288</v>
      </c>
      <c r="C220" s="221">
        <v>4.2472524254564387E-4</v>
      </c>
      <c r="D220"/>
      <c r="E220" s="95"/>
    </row>
    <row r="221" spans="2:5">
      <c r="B221" s="244" t="s">
        <v>289</v>
      </c>
      <c r="C221" s="221">
        <v>6.0543580765577004E-3</v>
      </c>
      <c r="D221"/>
      <c r="E221" s="95"/>
    </row>
    <row r="222" spans="2:5">
      <c r="B222" s="244" t="s">
        <v>290</v>
      </c>
      <c r="C222" s="221">
        <v>2.6674216820698706E-5</v>
      </c>
      <c r="D222"/>
      <c r="E222" s="95"/>
    </row>
    <row r="223" spans="2:5">
      <c r="B223" s="244" t="s">
        <v>292</v>
      </c>
      <c r="C223" s="221">
        <v>1.8672140954493463E-4</v>
      </c>
      <c r="D223"/>
      <c r="E223" s="95"/>
    </row>
    <row r="224" spans="2:5">
      <c r="B224" s="244" t="s">
        <v>165</v>
      </c>
      <c r="C224" s="221">
        <v>4.0994962852474648E-3</v>
      </c>
      <c r="D224"/>
      <c r="E224" s="95"/>
    </row>
    <row r="225" spans="2:5">
      <c r="B225" s="244" t="s">
        <v>145</v>
      </c>
      <c r="C225" s="221">
        <v>1.6457374532845515E-4</v>
      </c>
      <c r="D225"/>
      <c r="E225" s="95"/>
    </row>
    <row r="226" spans="2:5">
      <c r="B226" s="244" t="s">
        <v>161</v>
      </c>
      <c r="C226" s="221">
        <v>2.4814683553773094E-4</v>
      </c>
      <c r="D226"/>
      <c r="E226" s="95"/>
    </row>
  </sheetData>
  <mergeCells count="3">
    <mergeCell ref="D9:E9"/>
    <mergeCell ref="F17:G17"/>
    <mergeCell ref="H17:I1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223"/>
  <sheetViews>
    <sheetView showGridLines="0" zoomScale="90" zoomScaleNormal="90" workbookViewId="0">
      <pane ySplit="7" topLeftCell="A8" activePane="bottomLeft" state="frozen"/>
      <selection pane="bottomLeft" activeCell="M203" sqref="M203"/>
    </sheetView>
  </sheetViews>
  <sheetFormatPr defaultColWidth="9.140625" defaultRowHeight="15"/>
  <cols>
    <col min="1" max="1" width="9.140625" style="95"/>
    <col min="2" max="2" width="29" style="95" customWidth="1"/>
    <col min="3" max="3" width="12.85546875" style="89" customWidth="1"/>
    <col min="4" max="4" width="11.42578125" style="52" customWidth="1"/>
    <col min="5" max="5" width="12.140625" style="52" customWidth="1"/>
    <col min="6" max="6" width="16.28515625" style="52" customWidth="1"/>
    <col min="7" max="7" width="14" style="52" customWidth="1"/>
    <col min="8" max="8" width="16.85546875" style="52" customWidth="1"/>
    <col min="9" max="9" width="12" style="52" bestFit="1" customWidth="1"/>
    <col min="10" max="16384" width="9.140625" style="95"/>
  </cols>
  <sheetData>
    <row r="1" spans="1:9" ht="17.25">
      <c r="C1" s="397"/>
    </row>
    <row r="2" spans="1:9" ht="17.25" customHeight="1">
      <c r="B2" s="180" t="s">
        <v>1466</v>
      </c>
      <c r="C2" s="357"/>
      <c r="F2" s="1004"/>
      <c r="G2" s="1004"/>
      <c r="H2" s="1004"/>
      <c r="I2" s="1004"/>
    </row>
    <row r="3" spans="1:9" ht="15.75">
      <c r="B3" s="211" t="s">
        <v>954</v>
      </c>
      <c r="C3" s="85" t="s">
        <v>956</v>
      </c>
    </row>
    <row r="4" spans="1:9" ht="15.75">
      <c r="B4" s="211" t="s">
        <v>958</v>
      </c>
      <c r="C4" s="85">
        <v>2010</v>
      </c>
    </row>
    <row r="5" spans="1:9" ht="15.75">
      <c r="A5" s="107"/>
      <c r="B5" s="95" t="s">
        <v>957</v>
      </c>
      <c r="C5" s="85" t="s">
        <v>949</v>
      </c>
      <c r="E5" s="1006" t="s">
        <v>2551</v>
      </c>
    </row>
    <row r="6" spans="1:9">
      <c r="B6" s="96"/>
      <c r="C6" s="122"/>
      <c r="D6" s="112"/>
      <c r="E6" s="112"/>
      <c r="F6" s="112"/>
      <c r="I6" s="207"/>
    </row>
    <row r="7" spans="1:9" ht="72.75" customHeight="1">
      <c r="B7" s="230" t="s">
        <v>700</v>
      </c>
      <c r="C7" s="230" t="s">
        <v>1130</v>
      </c>
      <c r="D7" s="230" t="s">
        <v>701</v>
      </c>
      <c r="E7" s="230" t="s">
        <v>919</v>
      </c>
      <c r="F7" s="230" t="s">
        <v>702</v>
      </c>
      <c r="G7" s="230" t="s">
        <v>703</v>
      </c>
      <c r="H7" s="230" t="s">
        <v>704</v>
      </c>
      <c r="I7" s="230" t="s">
        <v>961</v>
      </c>
    </row>
    <row r="8" spans="1:9">
      <c r="B8" s="882" t="s">
        <v>705</v>
      </c>
      <c r="C8" s="1002"/>
      <c r="D8" s="1005">
        <v>489.76599999999996</v>
      </c>
      <c r="E8" s="1005">
        <v>337.62497130722699</v>
      </c>
      <c r="F8" s="1005">
        <v>66371.726353999984</v>
      </c>
      <c r="G8" s="1005">
        <f t="shared" ref="G8:G71" si="0">SUM(D8:F8)</f>
        <v>67199.117325307205</v>
      </c>
      <c r="H8" s="1005">
        <f t="shared" ref="H8:H71" si="1">G8*10^6</f>
        <v>67199117325.307205</v>
      </c>
      <c r="I8" s="961">
        <f t="shared" ref="I8:I71" si="2">H8/(SUM($H$8:$H$223))</f>
        <v>1.5339630331228829E-2</v>
      </c>
    </row>
    <row r="9" spans="1:9">
      <c r="B9" s="882" t="s">
        <v>706</v>
      </c>
      <c r="C9" s="1002"/>
      <c r="D9" s="1005">
        <v>419.70499999999998</v>
      </c>
      <c r="E9" s="1005">
        <v>471.7977335662797</v>
      </c>
      <c r="F9" s="1005">
        <v>2890.111358333334</v>
      </c>
      <c r="G9" s="1005">
        <f t="shared" si="0"/>
        <v>3781.6140918996134</v>
      </c>
      <c r="H9" s="1005">
        <f t="shared" si="1"/>
        <v>3781614091.8996134</v>
      </c>
      <c r="I9" s="961">
        <f t="shared" si="2"/>
        <v>8.6323399077237043E-4</v>
      </c>
    </row>
    <row r="10" spans="1:9">
      <c r="B10" s="882" t="s">
        <v>707</v>
      </c>
      <c r="C10" s="1002"/>
      <c r="D10" s="1005">
        <v>1421.6899999999998</v>
      </c>
      <c r="E10" s="1005">
        <v>3231.4933370001681</v>
      </c>
      <c r="F10" s="1005">
        <v>6562.9613883333332</v>
      </c>
      <c r="G10" s="1005">
        <f t="shared" si="0"/>
        <v>11216.144725333501</v>
      </c>
      <c r="H10" s="1005">
        <f t="shared" si="1"/>
        <v>11216144725.333502</v>
      </c>
      <c r="I10" s="961">
        <f t="shared" si="2"/>
        <v>2.5603240143064112E-3</v>
      </c>
    </row>
    <row r="11" spans="1:9">
      <c r="B11" s="882" t="s">
        <v>708</v>
      </c>
      <c r="C11" s="1002"/>
      <c r="D11" s="1005"/>
      <c r="E11" s="1005">
        <v>23.9411745062325</v>
      </c>
      <c r="F11" s="1005">
        <v>0</v>
      </c>
      <c r="G11" s="1005">
        <f t="shared" si="0"/>
        <v>23.9411745062325</v>
      </c>
      <c r="H11" s="1005">
        <f t="shared" si="1"/>
        <v>23941174.5062325</v>
      </c>
      <c r="I11" s="961">
        <f t="shared" si="2"/>
        <v>5.4650831921380084E-6</v>
      </c>
    </row>
    <row r="12" spans="1:9">
      <c r="B12" s="882" t="s">
        <v>709</v>
      </c>
      <c r="C12" s="1002"/>
      <c r="D12" s="1005"/>
      <c r="E12" s="1005">
        <v>0</v>
      </c>
      <c r="F12" s="1005">
        <v>0.77729966666666672</v>
      </c>
      <c r="G12" s="1005">
        <f t="shared" si="0"/>
        <v>0.77729966666666672</v>
      </c>
      <c r="H12" s="1005">
        <f t="shared" si="1"/>
        <v>777299.66666666674</v>
      </c>
      <c r="I12" s="961">
        <f t="shared" si="2"/>
        <v>1.7743521072655029E-7</v>
      </c>
    </row>
    <row r="13" spans="1:9">
      <c r="B13" s="882" t="s">
        <v>710</v>
      </c>
      <c r="C13" s="1002"/>
      <c r="D13" s="1005">
        <v>157.61000000000001</v>
      </c>
      <c r="E13" s="1005">
        <v>139.729282732878</v>
      </c>
      <c r="F13" s="1005">
        <v>862.21960500000023</v>
      </c>
      <c r="G13" s="1005">
        <f t="shared" si="0"/>
        <v>1159.5588877328782</v>
      </c>
      <c r="H13" s="1005">
        <f t="shared" si="1"/>
        <v>1159558887.7328782</v>
      </c>
      <c r="I13" s="961">
        <f t="shared" si="2"/>
        <v>2.6469402267601747E-4</v>
      </c>
    </row>
    <row r="14" spans="1:9">
      <c r="B14" s="882" t="s">
        <v>711</v>
      </c>
      <c r="C14" s="1002"/>
      <c r="D14" s="1005">
        <v>3.3111700000000002</v>
      </c>
      <c r="E14" s="1005">
        <v>14.4907108853513</v>
      </c>
      <c r="F14" s="1005">
        <v>0.39671299999999998</v>
      </c>
      <c r="G14" s="1005">
        <f t="shared" si="0"/>
        <v>18.198593885351297</v>
      </c>
      <c r="H14" s="1005">
        <f t="shared" si="1"/>
        <v>18198593.885351297</v>
      </c>
      <c r="I14" s="961">
        <f t="shared" si="2"/>
        <v>4.1542168090996435E-6</v>
      </c>
    </row>
    <row r="15" spans="1:9">
      <c r="B15" s="882" t="s">
        <v>712</v>
      </c>
      <c r="C15" s="1002"/>
      <c r="D15" s="1005">
        <v>6709.91</v>
      </c>
      <c r="E15" s="1005">
        <v>11154.46596279344</v>
      </c>
      <c r="F15" s="1005">
        <v>14991.634718333333</v>
      </c>
      <c r="G15" s="1005">
        <f t="shared" si="0"/>
        <v>32856.010681126776</v>
      </c>
      <c r="H15" s="1005">
        <f t="shared" si="1"/>
        <v>32856010681.126778</v>
      </c>
      <c r="I15" s="961">
        <f t="shared" si="2"/>
        <v>7.5000844961632335E-3</v>
      </c>
    </row>
    <row r="16" spans="1:9">
      <c r="B16" s="882" t="s">
        <v>713</v>
      </c>
      <c r="C16" s="1002"/>
      <c r="D16" s="1005">
        <v>219.66499999999999</v>
      </c>
      <c r="E16" s="1005">
        <v>490.90448717275035</v>
      </c>
      <c r="F16" s="1005">
        <v>1863.0933486666665</v>
      </c>
      <c r="G16" s="1005">
        <f t="shared" si="0"/>
        <v>2573.6628358394169</v>
      </c>
      <c r="H16" s="1005">
        <f t="shared" si="1"/>
        <v>2573662835.839417</v>
      </c>
      <c r="I16" s="961">
        <f t="shared" si="2"/>
        <v>5.8749337893655501E-4</v>
      </c>
    </row>
    <row r="17" spans="2:9">
      <c r="B17" s="882" t="s">
        <v>714</v>
      </c>
      <c r="C17" s="1002"/>
      <c r="D17" s="1005"/>
      <c r="E17" s="1005">
        <v>114.665625266692</v>
      </c>
      <c r="F17" s="1005">
        <v>0</v>
      </c>
      <c r="G17" s="1005">
        <f t="shared" si="0"/>
        <v>114.665625266692</v>
      </c>
      <c r="H17" s="1005">
        <f t="shared" si="1"/>
        <v>114665625.266692</v>
      </c>
      <c r="I17" s="961">
        <f t="shared" si="2"/>
        <v>2.6174872130766138E-5</v>
      </c>
    </row>
    <row r="18" spans="2:9">
      <c r="B18" s="882" t="s">
        <v>715</v>
      </c>
      <c r="C18" s="1002"/>
      <c r="D18" s="1005">
        <v>3683.14</v>
      </c>
      <c r="E18" s="1005">
        <v>987.08277258628004</v>
      </c>
      <c r="F18" s="1005">
        <v>23577.478662333342</v>
      </c>
      <c r="G18" s="1005">
        <f t="shared" si="0"/>
        <v>28247.701434919622</v>
      </c>
      <c r="H18" s="1005">
        <f t="shared" si="1"/>
        <v>28247701434.919621</v>
      </c>
      <c r="I18" s="961">
        <f t="shared" si="2"/>
        <v>6.4481397221478791E-3</v>
      </c>
    </row>
    <row r="19" spans="2:9">
      <c r="B19" s="882" t="s">
        <v>716</v>
      </c>
      <c r="C19" s="1002" t="s">
        <v>699</v>
      </c>
      <c r="D19" s="1005">
        <v>551.01299999999992</v>
      </c>
      <c r="E19" s="1005">
        <v>4598.0646071780802</v>
      </c>
      <c r="F19" s="1005">
        <v>400.27500000000003</v>
      </c>
      <c r="G19" s="1005">
        <f t="shared" si="0"/>
        <v>5549.3526071780798</v>
      </c>
      <c r="H19" s="1005">
        <f t="shared" si="1"/>
        <v>5549352607.1780796</v>
      </c>
      <c r="I19" s="961">
        <f t="shared" si="2"/>
        <v>1.2667579718297066E-3</v>
      </c>
    </row>
    <row r="20" spans="2:9">
      <c r="B20" s="882" t="s">
        <v>717</v>
      </c>
      <c r="C20" s="1002"/>
      <c r="D20" s="1005">
        <v>913.06</v>
      </c>
      <c r="E20" s="1005">
        <v>2205.0729129544748</v>
      </c>
      <c r="F20" s="1005">
        <v>10854.885514666666</v>
      </c>
      <c r="G20" s="1005">
        <f t="shared" si="0"/>
        <v>13973.01842762114</v>
      </c>
      <c r="H20" s="1005">
        <f t="shared" si="1"/>
        <v>13973018427.62114</v>
      </c>
      <c r="I20" s="961">
        <f t="shared" si="2"/>
        <v>3.1896391771568068E-3</v>
      </c>
    </row>
    <row r="21" spans="2:9">
      <c r="B21" s="882" t="s">
        <v>719</v>
      </c>
      <c r="C21" s="1002"/>
      <c r="D21" s="1005">
        <v>170.732</v>
      </c>
      <c r="E21" s="1005">
        <v>946.13227665345187</v>
      </c>
      <c r="F21" s="1005">
        <v>50.152634666666678</v>
      </c>
      <c r="G21" s="1005">
        <f t="shared" si="0"/>
        <v>1167.0169113201187</v>
      </c>
      <c r="H21" s="1005">
        <f t="shared" si="1"/>
        <v>1167016911.3201187</v>
      </c>
      <c r="I21" s="961">
        <f t="shared" si="2"/>
        <v>2.6639647546681876E-4</v>
      </c>
    </row>
    <row r="22" spans="2:9">
      <c r="B22" s="882" t="s">
        <v>720</v>
      </c>
      <c r="C22" s="1002"/>
      <c r="D22" s="1005">
        <v>4291.03</v>
      </c>
      <c r="E22" s="1005">
        <v>4246.8771135772995</v>
      </c>
      <c r="F22" s="1005">
        <v>53958.311208666673</v>
      </c>
      <c r="G22" s="1005">
        <f t="shared" si="0"/>
        <v>62496.218322243971</v>
      </c>
      <c r="H22" s="1005">
        <f t="shared" si="1"/>
        <v>62496218322.243973</v>
      </c>
      <c r="I22" s="961">
        <f t="shared" si="2"/>
        <v>1.4266093429801013E-2</v>
      </c>
    </row>
    <row r="23" spans="2:9">
      <c r="B23" s="882" t="s">
        <v>721</v>
      </c>
      <c r="C23" s="1002"/>
      <c r="D23" s="1005">
        <v>10.469900000000001</v>
      </c>
      <c r="E23" s="1005">
        <v>148.5553558167407</v>
      </c>
      <c r="F23" s="1005">
        <v>4.3139043333333325</v>
      </c>
      <c r="G23" s="1005">
        <f t="shared" si="0"/>
        <v>163.33916015007404</v>
      </c>
      <c r="H23" s="1005">
        <f t="shared" si="1"/>
        <v>163339160.15007403</v>
      </c>
      <c r="I23" s="961">
        <f t="shared" si="2"/>
        <v>3.7285643547760166E-5</v>
      </c>
    </row>
    <row r="24" spans="2:9">
      <c r="B24" s="882" t="s">
        <v>722</v>
      </c>
      <c r="C24" s="1002"/>
      <c r="D24" s="1005">
        <v>1034.25</v>
      </c>
      <c r="E24" s="1005">
        <v>1158.9387846513969</v>
      </c>
      <c r="F24" s="1005">
        <v>293.81895699999995</v>
      </c>
      <c r="G24" s="1005">
        <f t="shared" si="0"/>
        <v>2487.0077416513968</v>
      </c>
      <c r="H24" s="1005">
        <f t="shared" si="1"/>
        <v>2487007741.6513968</v>
      </c>
      <c r="I24" s="961">
        <f t="shared" si="2"/>
        <v>5.6771250734076928E-4</v>
      </c>
    </row>
    <row r="25" spans="2:9">
      <c r="B25" s="882" t="s">
        <v>723</v>
      </c>
      <c r="C25" s="1002" t="s">
        <v>699</v>
      </c>
      <c r="D25" s="1005">
        <v>638.29300000000001</v>
      </c>
      <c r="E25" s="1005">
        <v>6074.60619105766</v>
      </c>
      <c r="F25" s="1005">
        <v>121.51582433333336</v>
      </c>
      <c r="G25" s="1005">
        <f t="shared" si="0"/>
        <v>6834.4150153909932</v>
      </c>
      <c r="H25" s="1005">
        <f t="shared" si="1"/>
        <v>6834415015.3909931</v>
      </c>
      <c r="I25" s="961">
        <f t="shared" si="2"/>
        <v>1.5601008471403781E-3</v>
      </c>
    </row>
    <row r="26" spans="2:9">
      <c r="B26" s="882" t="s">
        <v>724</v>
      </c>
      <c r="C26" s="1002"/>
      <c r="D26" s="1005">
        <v>14.6988</v>
      </c>
      <c r="E26" s="1005">
        <v>195.08048984357043</v>
      </c>
      <c r="F26" s="1005">
        <v>26.100750999999999</v>
      </c>
      <c r="G26" s="1005">
        <f t="shared" si="0"/>
        <v>235.88004084357044</v>
      </c>
      <c r="H26" s="1005">
        <f t="shared" si="1"/>
        <v>235880040.84357044</v>
      </c>
      <c r="I26" s="961">
        <f t="shared" si="2"/>
        <v>5.3844645183946051E-5</v>
      </c>
    </row>
    <row r="27" spans="2:9">
      <c r="B27" s="882" t="s">
        <v>725</v>
      </c>
      <c r="C27" s="1002"/>
      <c r="D27" s="1005">
        <v>85.995199999999997</v>
      </c>
      <c r="E27" s="1005">
        <v>42.884241984378505</v>
      </c>
      <c r="F27" s="1005">
        <v>46.301270333333335</v>
      </c>
      <c r="G27" s="1005">
        <f t="shared" si="0"/>
        <v>175.18071231771182</v>
      </c>
      <c r="H27" s="1005">
        <f t="shared" si="1"/>
        <v>175180712.31771183</v>
      </c>
      <c r="I27" s="961">
        <f t="shared" si="2"/>
        <v>3.9988730136237092E-5</v>
      </c>
    </row>
    <row r="28" spans="2:9">
      <c r="B28" s="882" t="s">
        <v>726</v>
      </c>
      <c r="C28" s="1002"/>
      <c r="D28" s="1005"/>
      <c r="E28" s="1005">
        <v>85.934070500181903</v>
      </c>
      <c r="F28" s="1005">
        <v>0</v>
      </c>
      <c r="G28" s="1005">
        <f t="shared" si="0"/>
        <v>85.934070500181903</v>
      </c>
      <c r="H28" s="1005">
        <f t="shared" si="1"/>
        <v>85934070.500181898</v>
      </c>
      <c r="I28" s="961">
        <f t="shared" si="2"/>
        <v>1.9616282576290827E-5</v>
      </c>
    </row>
    <row r="29" spans="2:9">
      <c r="B29" s="882" t="s">
        <v>727</v>
      </c>
      <c r="C29" s="1002"/>
      <c r="D29" s="1005">
        <v>17.645600000000002</v>
      </c>
      <c r="E29" s="1005">
        <v>8.9518605384864305</v>
      </c>
      <c r="F29" s="1005">
        <v>76.63872666666667</v>
      </c>
      <c r="G29" s="1005">
        <f t="shared" si="0"/>
        <v>103.2361872051531</v>
      </c>
      <c r="H29" s="1005">
        <f t="shared" si="1"/>
        <v>103236187.20515311</v>
      </c>
      <c r="I29" s="961">
        <f t="shared" si="2"/>
        <v>2.3565859367861044E-5</v>
      </c>
    </row>
    <row r="30" spans="2:9">
      <c r="B30" s="882" t="s">
        <v>728</v>
      </c>
      <c r="C30" s="1002"/>
      <c r="D30" s="1005">
        <v>305.34399999999999</v>
      </c>
      <c r="E30" s="1005">
        <v>488.24996989720682</v>
      </c>
      <c r="F30" s="1005">
        <v>775.34088100000008</v>
      </c>
      <c r="G30" s="1005">
        <f t="shared" si="0"/>
        <v>1568.9348508972068</v>
      </c>
      <c r="H30" s="1005">
        <f t="shared" si="1"/>
        <v>1568934850.8972068</v>
      </c>
      <c r="I30" s="961">
        <f t="shared" si="2"/>
        <v>3.5814280878182281E-4</v>
      </c>
    </row>
    <row r="31" spans="2:9">
      <c r="B31" s="882" t="s">
        <v>729</v>
      </c>
      <c r="C31" s="1002"/>
      <c r="D31" s="1005">
        <v>123.545</v>
      </c>
      <c r="E31" s="1005">
        <v>951.1304393535238</v>
      </c>
      <c r="F31" s="1005">
        <v>34.280511333333337</v>
      </c>
      <c r="G31" s="1005">
        <f t="shared" si="0"/>
        <v>1108.9559506868572</v>
      </c>
      <c r="H31" s="1005">
        <f t="shared" si="1"/>
        <v>1108955950.6868572</v>
      </c>
      <c r="I31" s="961">
        <f t="shared" si="2"/>
        <v>2.5314282410591245E-4</v>
      </c>
    </row>
    <row r="32" spans="2:9">
      <c r="B32" s="882" t="s">
        <v>730</v>
      </c>
      <c r="C32" s="1002"/>
      <c r="D32" s="1005">
        <v>82.490800000000007</v>
      </c>
      <c r="E32" s="1005">
        <v>100.6863957340812</v>
      </c>
      <c r="F32" s="1005">
        <v>47.435556000000005</v>
      </c>
      <c r="G32" s="1005">
        <f t="shared" si="0"/>
        <v>230.6127517340812</v>
      </c>
      <c r="H32" s="1005">
        <f t="shared" si="1"/>
        <v>230612751.73408121</v>
      </c>
      <c r="I32" s="961">
        <f t="shared" si="2"/>
        <v>5.2642274215349363E-5</v>
      </c>
    </row>
    <row r="33" spans="2:9">
      <c r="B33" s="882" t="s">
        <v>731</v>
      </c>
      <c r="C33" s="1002"/>
      <c r="D33" s="1005">
        <v>12528.9</v>
      </c>
      <c r="E33" s="1005">
        <v>16513.849555928009</v>
      </c>
      <c r="F33" s="1005">
        <v>20143.817838000003</v>
      </c>
      <c r="G33" s="1005">
        <f t="shared" si="0"/>
        <v>49186.56739392801</v>
      </c>
      <c r="H33" s="1005">
        <f t="shared" si="1"/>
        <v>49186567393.928009</v>
      </c>
      <c r="I33" s="961">
        <f t="shared" si="2"/>
        <v>1.1227882018634533E-2</v>
      </c>
    </row>
    <row r="34" spans="2:9">
      <c r="B34" s="882" t="s">
        <v>732</v>
      </c>
      <c r="C34" s="1002"/>
      <c r="D34" s="1005">
        <v>46.773000000000003</v>
      </c>
      <c r="E34" s="1005">
        <v>327.59128825730301</v>
      </c>
      <c r="F34" s="1005">
        <v>2.8967620000000012</v>
      </c>
      <c r="G34" s="1005">
        <f t="shared" si="0"/>
        <v>377.26105025730305</v>
      </c>
      <c r="H34" s="1005">
        <f t="shared" si="1"/>
        <v>377261050.25730306</v>
      </c>
      <c r="I34" s="961">
        <f t="shared" si="2"/>
        <v>8.6117872967042189E-5</v>
      </c>
    </row>
    <row r="35" spans="2:9">
      <c r="B35" s="882" t="s">
        <v>733</v>
      </c>
      <c r="C35" s="1002" t="s">
        <v>699</v>
      </c>
      <c r="D35" s="1005">
        <v>472.40500000000003</v>
      </c>
      <c r="E35" s="1005">
        <v>4313.5033796852867</v>
      </c>
      <c r="F35" s="1005">
        <v>3798.2626986666669</v>
      </c>
      <c r="G35" s="1005">
        <f t="shared" si="0"/>
        <v>8584.1710783519538</v>
      </c>
      <c r="H35" s="1005">
        <f t="shared" si="1"/>
        <v>8584171078.3519535</v>
      </c>
      <c r="I35" s="961">
        <f t="shared" si="2"/>
        <v>1.9595199503067719E-3</v>
      </c>
    </row>
    <row r="36" spans="2:9">
      <c r="B36" s="882" t="s">
        <v>734</v>
      </c>
      <c r="C36" s="1002"/>
      <c r="D36" s="1005">
        <v>139.547</v>
      </c>
      <c r="E36" s="1005">
        <v>117.489660005421</v>
      </c>
      <c r="F36" s="1005">
        <v>280.16840866666666</v>
      </c>
      <c r="G36" s="1005">
        <f t="shared" si="0"/>
        <v>537.20506867208769</v>
      </c>
      <c r="H36" s="1005">
        <f t="shared" si="1"/>
        <v>537205068.67208767</v>
      </c>
      <c r="I36" s="961">
        <f t="shared" si="2"/>
        <v>1.2262850307393603E-4</v>
      </c>
    </row>
    <row r="37" spans="2:9">
      <c r="B37" s="882" t="s">
        <v>735</v>
      </c>
      <c r="C37" s="1002"/>
      <c r="D37" s="1005">
        <v>32.373399999999997</v>
      </c>
      <c r="E37" s="1005">
        <v>3.1105440612009296</v>
      </c>
      <c r="F37" s="1005">
        <v>146.64288033333332</v>
      </c>
      <c r="G37" s="1005">
        <f t="shared" si="0"/>
        <v>182.12682439453425</v>
      </c>
      <c r="H37" s="1005">
        <f t="shared" si="1"/>
        <v>182126824.39453426</v>
      </c>
      <c r="I37" s="961">
        <f t="shared" si="2"/>
        <v>4.1574328217562082E-5</v>
      </c>
    </row>
    <row r="38" spans="2:9">
      <c r="B38" s="882" t="s">
        <v>736</v>
      </c>
      <c r="C38" s="1002"/>
      <c r="D38" s="1005">
        <v>136.16800000000001</v>
      </c>
      <c r="E38" s="1005">
        <v>223.04819912858432</v>
      </c>
      <c r="F38" s="1005">
        <v>1380.9828346666666</v>
      </c>
      <c r="G38" s="1005">
        <f t="shared" si="0"/>
        <v>1740.1990337952509</v>
      </c>
      <c r="H38" s="1005">
        <f t="shared" si="1"/>
        <v>1740199033.7952509</v>
      </c>
      <c r="I38" s="961">
        <f t="shared" si="2"/>
        <v>3.972375076291034E-4</v>
      </c>
    </row>
    <row r="39" spans="2:9">
      <c r="B39" s="882" t="s">
        <v>737</v>
      </c>
      <c r="C39" s="1002"/>
      <c r="D39" s="1005">
        <v>145.435</v>
      </c>
      <c r="E39" s="1005">
        <v>305.29416193723898</v>
      </c>
      <c r="F39" s="1005">
        <v>205.74066200000007</v>
      </c>
      <c r="G39" s="1005">
        <f t="shared" si="0"/>
        <v>656.46982393723908</v>
      </c>
      <c r="H39" s="1005">
        <f t="shared" si="1"/>
        <v>656469823.93723905</v>
      </c>
      <c r="I39" s="961">
        <f t="shared" si="2"/>
        <v>1.498532246198382E-4</v>
      </c>
    </row>
    <row r="40" spans="2:9">
      <c r="B40" s="882" t="s">
        <v>738</v>
      </c>
      <c r="C40" s="1002"/>
      <c r="D40" s="1005">
        <v>5499.4699999999993</v>
      </c>
      <c r="E40" s="1005">
        <v>30491.49688953126</v>
      </c>
      <c r="F40" s="1005">
        <v>3824.736801333333</v>
      </c>
      <c r="G40" s="1005">
        <f t="shared" si="0"/>
        <v>39815.70369086459</v>
      </c>
      <c r="H40" s="1005">
        <f t="shared" si="1"/>
        <v>39815703690.864586</v>
      </c>
      <c r="I40" s="961">
        <f t="shared" si="2"/>
        <v>9.0887827147931068E-3</v>
      </c>
    </row>
    <row r="41" spans="2:9">
      <c r="B41" s="882" t="s">
        <v>739</v>
      </c>
      <c r="C41" s="1002"/>
      <c r="D41" s="1005">
        <v>8.0470699999999997</v>
      </c>
      <c r="E41" s="1005">
        <v>32.422302176224548</v>
      </c>
      <c r="F41" s="1005">
        <v>32.348242666666664</v>
      </c>
      <c r="G41" s="1005">
        <f t="shared" si="0"/>
        <v>72.817614842891203</v>
      </c>
      <c r="H41" s="1005">
        <f t="shared" si="1"/>
        <v>72817614.842891201</v>
      </c>
      <c r="I41" s="961">
        <f t="shared" si="2"/>
        <v>1.6622172102119141E-5</v>
      </c>
    </row>
    <row r="42" spans="2:9">
      <c r="B42" s="882" t="s">
        <v>740</v>
      </c>
      <c r="C42" s="1002"/>
      <c r="D42" s="1005"/>
      <c r="E42" s="1005">
        <v>74.450691723040293</v>
      </c>
      <c r="F42" s="1005">
        <v>0</v>
      </c>
      <c r="G42" s="1005">
        <f t="shared" si="0"/>
        <v>74.450691723040293</v>
      </c>
      <c r="H42" s="1005">
        <f t="shared" si="1"/>
        <v>74450691.723040298</v>
      </c>
      <c r="I42" s="961">
        <f t="shared" si="2"/>
        <v>1.6994956695742507E-5</v>
      </c>
    </row>
    <row r="43" spans="2:9">
      <c r="B43" s="882" t="s">
        <v>741</v>
      </c>
      <c r="C43" s="1002"/>
      <c r="D43" s="1005">
        <v>31.977600000000002</v>
      </c>
      <c r="E43" s="1005">
        <v>4.9735798296283704</v>
      </c>
      <c r="F43" s="1005">
        <v>0.63541066666666679</v>
      </c>
      <c r="G43" s="1005">
        <f t="shared" si="0"/>
        <v>37.586590496295038</v>
      </c>
      <c r="H43" s="1005">
        <f t="shared" si="1"/>
        <v>37586590.496295035</v>
      </c>
      <c r="I43" s="961">
        <f t="shared" si="2"/>
        <v>8.5799401327450215E-6</v>
      </c>
    </row>
    <row r="44" spans="2:9">
      <c r="B44" s="882" t="s">
        <v>742</v>
      </c>
      <c r="C44" s="1002"/>
      <c r="D44" s="1005">
        <v>82.415899999999993</v>
      </c>
      <c r="E44" s="1005">
        <v>13.843379149342759</v>
      </c>
      <c r="F44" s="1005">
        <v>422.40765566666664</v>
      </c>
      <c r="G44" s="1005">
        <f t="shared" si="0"/>
        <v>518.66693481600942</v>
      </c>
      <c r="H44" s="1005">
        <f t="shared" si="1"/>
        <v>518666934.8160094</v>
      </c>
      <c r="I44" s="961">
        <f t="shared" si="2"/>
        <v>1.1839677903198964E-4</v>
      </c>
    </row>
    <row r="45" spans="2:9">
      <c r="B45" s="882" t="s">
        <v>743</v>
      </c>
      <c r="C45" s="1002"/>
      <c r="D45" s="1005">
        <v>1537.85</v>
      </c>
      <c r="E45" s="1005">
        <v>4389.6046030452799</v>
      </c>
      <c r="F45" s="1005">
        <v>24193.642108666667</v>
      </c>
      <c r="G45" s="1005">
        <f t="shared" si="0"/>
        <v>30121.096711711947</v>
      </c>
      <c r="H45" s="1005">
        <f t="shared" si="1"/>
        <v>30121096711.711948</v>
      </c>
      <c r="I45" s="961">
        <f t="shared" si="2"/>
        <v>6.8757821102338607E-3</v>
      </c>
    </row>
    <row r="46" spans="2:9">
      <c r="B46" s="882" t="s">
        <v>744</v>
      </c>
      <c r="C46" s="1002"/>
      <c r="D46" s="1005">
        <v>50802.100000000006</v>
      </c>
      <c r="E46" s="1005">
        <v>177163.7791859477</v>
      </c>
      <c r="F46" s="1005">
        <v>612221.96655233344</v>
      </c>
      <c r="G46" s="1005">
        <f t="shared" si="0"/>
        <v>840187.84573828115</v>
      </c>
      <c r="H46" s="1005">
        <f t="shared" si="1"/>
        <v>840187845738.28113</v>
      </c>
      <c r="I46" s="961">
        <f t="shared" si="2"/>
        <v>0.19179077754884524</v>
      </c>
    </row>
    <row r="47" spans="2:9">
      <c r="B47" s="882" t="s">
        <v>745</v>
      </c>
      <c r="C47" s="1002"/>
      <c r="D47" s="1005"/>
      <c r="E47" s="1005">
        <v>3.9061916299642498</v>
      </c>
      <c r="F47" s="1005">
        <v>0</v>
      </c>
      <c r="G47" s="1005">
        <f t="shared" si="0"/>
        <v>3.9061916299642498</v>
      </c>
      <c r="H47" s="1005">
        <f t="shared" si="1"/>
        <v>3906191.6299642497</v>
      </c>
      <c r="I47" s="961">
        <f t="shared" si="2"/>
        <v>8.9167146819093819E-7</v>
      </c>
    </row>
    <row r="48" spans="2:9">
      <c r="B48" s="882" t="s">
        <v>746</v>
      </c>
      <c r="C48" s="1002"/>
      <c r="D48" s="1005">
        <v>4420.6399999999994</v>
      </c>
      <c r="E48" s="1005">
        <v>1133.0585938854729</v>
      </c>
      <c r="F48" s="1005">
        <v>2383.0923593333323</v>
      </c>
      <c r="G48" s="1005">
        <f t="shared" si="0"/>
        <v>7936.7909532188041</v>
      </c>
      <c r="H48" s="1005">
        <f t="shared" si="1"/>
        <v>7936790953.2188044</v>
      </c>
      <c r="I48" s="961">
        <f t="shared" si="2"/>
        <v>1.8117416431118454E-3</v>
      </c>
    </row>
    <row r="49" spans="2:9">
      <c r="B49" s="882" t="s">
        <v>747</v>
      </c>
      <c r="C49" s="1002"/>
      <c r="D49" s="1005">
        <v>15.1637</v>
      </c>
      <c r="E49" s="1005">
        <v>6.3003090805874997</v>
      </c>
      <c r="F49" s="1005">
        <v>0.15854066666666669</v>
      </c>
      <c r="G49" s="1005">
        <f t="shared" si="0"/>
        <v>21.622549747254169</v>
      </c>
      <c r="H49" s="1005">
        <f t="shared" si="1"/>
        <v>21622549.74725417</v>
      </c>
      <c r="I49" s="961">
        <f t="shared" si="2"/>
        <v>4.9358076883038589E-6</v>
      </c>
    </row>
    <row r="50" spans="2:9">
      <c r="B50" s="882" t="s">
        <v>748</v>
      </c>
      <c r="C50" s="1002"/>
      <c r="D50" s="1005">
        <v>42.541599999999995</v>
      </c>
      <c r="E50" s="1005">
        <v>32.657100464413404</v>
      </c>
      <c r="F50" s="1005">
        <v>5.624988666666666</v>
      </c>
      <c r="G50" s="1005">
        <f t="shared" si="0"/>
        <v>80.823689131080073</v>
      </c>
      <c r="H50" s="1005">
        <f t="shared" si="1"/>
        <v>80823689.131080076</v>
      </c>
      <c r="I50" s="961">
        <f t="shared" si="2"/>
        <v>1.8449729142647751E-5</v>
      </c>
    </row>
    <row r="51" spans="2:9">
      <c r="B51" s="882" t="s">
        <v>750</v>
      </c>
      <c r="C51" s="1002"/>
      <c r="D51" s="1005"/>
      <c r="E51" s="1005">
        <v>3.9061916299642498</v>
      </c>
      <c r="F51" s="1005">
        <v>0</v>
      </c>
      <c r="G51" s="1005">
        <f t="shared" si="0"/>
        <v>3.9061916299642498</v>
      </c>
      <c r="H51" s="1005">
        <f t="shared" si="1"/>
        <v>3906191.6299642497</v>
      </c>
      <c r="I51" s="961">
        <f t="shared" si="2"/>
        <v>8.9167146819093819E-7</v>
      </c>
    </row>
    <row r="52" spans="2:9">
      <c r="B52" s="882" t="s">
        <v>751</v>
      </c>
      <c r="C52" s="1002"/>
      <c r="D52" s="1005">
        <v>953.66</v>
      </c>
      <c r="E52" s="1005">
        <v>501.81630872627892</v>
      </c>
      <c r="F52" s="1005">
        <v>278.99362700000006</v>
      </c>
      <c r="G52" s="1005">
        <f t="shared" si="0"/>
        <v>1734.4699357262789</v>
      </c>
      <c r="H52" s="1005">
        <f t="shared" si="1"/>
        <v>1734469935.7262788</v>
      </c>
      <c r="I52" s="961">
        <f t="shared" si="2"/>
        <v>3.9592971892580902E-4</v>
      </c>
    </row>
    <row r="53" spans="2:9">
      <c r="B53" s="1003" t="s">
        <v>177</v>
      </c>
      <c r="C53" s="1002"/>
      <c r="D53" s="1005">
        <v>210.4</v>
      </c>
      <c r="E53" s="1005">
        <v>511.49981741490944</v>
      </c>
      <c r="F53" s="1005">
        <v>257.79779833333339</v>
      </c>
      <c r="G53" s="1005">
        <f t="shared" si="0"/>
        <v>979.69761574824281</v>
      </c>
      <c r="H53" s="1005">
        <f t="shared" si="1"/>
        <v>979697615.74824286</v>
      </c>
      <c r="I53" s="961">
        <f t="shared" si="2"/>
        <v>2.236368550678074E-4</v>
      </c>
    </row>
    <row r="54" spans="2:9">
      <c r="B54" s="882" t="s">
        <v>752</v>
      </c>
      <c r="C54" s="1002" t="s">
        <v>699</v>
      </c>
      <c r="D54" s="1005">
        <v>296.79199999999997</v>
      </c>
      <c r="E54" s="1005">
        <v>679.95762151589508</v>
      </c>
      <c r="F54" s="1005">
        <v>37.676825333333326</v>
      </c>
      <c r="G54" s="1005">
        <f t="shared" si="0"/>
        <v>1014.4264468492285</v>
      </c>
      <c r="H54" s="1005">
        <f t="shared" si="1"/>
        <v>1014426446.8492285</v>
      </c>
      <c r="I54" s="961">
        <f t="shared" si="2"/>
        <v>2.3156445072871316E-4</v>
      </c>
    </row>
    <row r="55" spans="2:9">
      <c r="B55" s="882" t="s">
        <v>753</v>
      </c>
      <c r="C55" s="1002"/>
      <c r="D55" s="1005">
        <v>2077.94</v>
      </c>
      <c r="E55" s="1005">
        <v>2383.7543942366228</v>
      </c>
      <c r="F55" s="1005">
        <v>7486.3200820000002</v>
      </c>
      <c r="G55" s="1005">
        <f t="shared" si="0"/>
        <v>11948.014476236624</v>
      </c>
      <c r="H55" s="1005">
        <f t="shared" si="1"/>
        <v>11948014476.236624</v>
      </c>
      <c r="I55" s="961">
        <f t="shared" si="2"/>
        <v>2.7273888787913863E-3</v>
      </c>
    </row>
    <row r="56" spans="2:9">
      <c r="B56" s="882" t="s">
        <v>754</v>
      </c>
      <c r="C56" s="1002" t="s">
        <v>699</v>
      </c>
      <c r="D56" s="1005">
        <v>94.793600000000012</v>
      </c>
      <c r="E56" s="1005">
        <v>7.0346604248632802</v>
      </c>
      <c r="F56" s="1005">
        <v>580.6751049999998</v>
      </c>
      <c r="G56" s="1005">
        <f t="shared" si="0"/>
        <v>682.50336542486309</v>
      </c>
      <c r="H56" s="1005">
        <f t="shared" si="1"/>
        <v>682503365.4248631</v>
      </c>
      <c r="I56" s="961">
        <f t="shared" si="2"/>
        <v>1.5579593515723493E-4</v>
      </c>
    </row>
    <row r="57" spans="2:9">
      <c r="B57" s="882" t="s">
        <v>755</v>
      </c>
      <c r="C57" s="1002" t="s">
        <v>699</v>
      </c>
      <c r="D57" s="1005">
        <v>730.24199999999996</v>
      </c>
      <c r="E57" s="1005">
        <v>782.23882569403202</v>
      </c>
      <c r="F57" s="1005">
        <v>176.06724566666668</v>
      </c>
      <c r="G57" s="1005">
        <f t="shared" si="0"/>
        <v>1688.5480713606985</v>
      </c>
      <c r="H57" s="1005">
        <f t="shared" si="1"/>
        <v>1688548071.3606985</v>
      </c>
      <c r="I57" s="961">
        <f t="shared" si="2"/>
        <v>3.8544707493394297E-4</v>
      </c>
    </row>
    <row r="58" spans="2:9">
      <c r="B58" s="882" t="s">
        <v>749</v>
      </c>
      <c r="C58" s="1002"/>
      <c r="D58" s="1005">
        <v>470.101</v>
      </c>
      <c r="E58" s="1005">
        <v>99.591764453097753</v>
      </c>
      <c r="F58" s="1005">
        <v>42.596943666666661</v>
      </c>
      <c r="G58" s="1005">
        <f t="shared" si="0"/>
        <v>612.28970811976444</v>
      </c>
      <c r="H58" s="1005">
        <f t="shared" si="1"/>
        <v>612289708.11976445</v>
      </c>
      <c r="I58" s="961">
        <f t="shared" si="2"/>
        <v>1.3976817184525791E-4</v>
      </c>
    </row>
    <row r="59" spans="2:9">
      <c r="B59" s="882" t="s">
        <v>756</v>
      </c>
      <c r="C59" s="1002" t="s">
        <v>699</v>
      </c>
      <c r="D59" s="1005">
        <v>357.30099999999999</v>
      </c>
      <c r="E59" s="1005">
        <v>93.201920374875797</v>
      </c>
      <c r="F59" s="1005">
        <v>1307.7839886666668</v>
      </c>
      <c r="G59" s="1005">
        <f t="shared" si="0"/>
        <v>1758.2869090415425</v>
      </c>
      <c r="H59" s="1005">
        <f t="shared" si="1"/>
        <v>1758286909.0415425</v>
      </c>
      <c r="I59" s="961">
        <f t="shared" si="2"/>
        <v>4.0136645054977187E-4</v>
      </c>
    </row>
    <row r="60" spans="2:9">
      <c r="B60" s="882" t="s">
        <v>757</v>
      </c>
      <c r="C60" s="1002"/>
      <c r="D60" s="1005">
        <v>1.3160699999999999</v>
      </c>
      <c r="E60" s="1005">
        <v>42.264822021953002</v>
      </c>
      <c r="F60" s="1005">
        <v>13.297205333333336</v>
      </c>
      <c r="G60" s="1005">
        <f t="shared" si="0"/>
        <v>56.878097355286343</v>
      </c>
      <c r="H60" s="1005">
        <f t="shared" si="1"/>
        <v>56878097.355286345</v>
      </c>
      <c r="I60" s="961">
        <f t="shared" si="2"/>
        <v>1.2983637614614279E-5</v>
      </c>
    </row>
    <row r="61" spans="2:9">
      <c r="B61" s="882" t="s">
        <v>758</v>
      </c>
      <c r="C61" s="1002"/>
      <c r="D61" s="1005">
        <v>13.6776</v>
      </c>
      <c r="E61" s="1005">
        <v>6.9303399886462502</v>
      </c>
      <c r="F61" s="1005">
        <v>0</v>
      </c>
      <c r="G61" s="1005">
        <f t="shared" si="0"/>
        <v>20.607939988646251</v>
      </c>
      <c r="H61" s="1005">
        <f t="shared" si="1"/>
        <v>20607939.98864625</v>
      </c>
      <c r="I61" s="961">
        <f t="shared" si="2"/>
        <v>4.7042013927604278E-6</v>
      </c>
    </row>
    <row r="62" spans="2:9">
      <c r="B62" s="882" t="s">
        <v>759</v>
      </c>
      <c r="C62" s="1002"/>
      <c r="D62" s="1005">
        <v>1703.08</v>
      </c>
      <c r="E62" s="1005">
        <v>1372.5916260176909</v>
      </c>
      <c r="F62" s="1005">
        <v>2313.9198859999997</v>
      </c>
      <c r="G62" s="1005">
        <f t="shared" si="0"/>
        <v>5389.5915120176905</v>
      </c>
      <c r="H62" s="1005">
        <f t="shared" si="1"/>
        <v>5389591512.0176907</v>
      </c>
      <c r="I62" s="961">
        <f t="shared" si="2"/>
        <v>1.2302890978531475E-3</v>
      </c>
    </row>
    <row r="63" spans="2:9">
      <c r="B63" s="882" t="s">
        <v>760</v>
      </c>
      <c r="C63" s="1002"/>
      <c r="D63" s="1005"/>
      <c r="E63" s="1005">
        <v>1703.22555684603</v>
      </c>
      <c r="F63" s="1005">
        <v>299.92211566666663</v>
      </c>
      <c r="G63" s="1005">
        <f t="shared" si="0"/>
        <v>2003.1476725126968</v>
      </c>
      <c r="H63" s="1005">
        <f t="shared" si="1"/>
        <v>2003147672.5126967</v>
      </c>
      <c r="I63" s="961">
        <f t="shared" si="2"/>
        <v>4.572611370244025E-4</v>
      </c>
    </row>
    <row r="64" spans="2:9">
      <c r="B64" s="882" t="s">
        <v>761</v>
      </c>
      <c r="C64" s="1002"/>
      <c r="D64" s="1005">
        <v>859.70800000000008</v>
      </c>
      <c r="E64" s="1005">
        <v>1577.0090158477451</v>
      </c>
      <c r="F64" s="1005">
        <v>3326.6123643333344</v>
      </c>
      <c r="G64" s="1005">
        <f t="shared" si="0"/>
        <v>5763.3293801810796</v>
      </c>
      <c r="H64" s="1005">
        <f t="shared" si="1"/>
        <v>5763329380.1810799</v>
      </c>
      <c r="I64" s="961">
        <f t="shared" si="2"/>
        <v>1.3156027294393303E-3</v>
      </c>
    </row>
    <row r="65" spans="2:9">
      <c r="B65" s="882" t="s">
        <v>762</v>
      </c>
      <c r="C65" s="1002"/>
      <c r="D65" s="1005">
        <v>5653.34</v>
      </c>
      <c r="E65" s="1005">
        <v>18119.145661887371</v>
      </c>
      <c r="F65" s="1005">
        <v>72409.81449400002</v>
      </c>
      <c r="G65" s="1005">
        <f t="shared" si="0"/>
        <v>96182.300155887395</v>
      </c>
      <c r="H65" s="1005">
        <f t="shared" si="1"/>
        <v>96182300155.88739</v>
      </c>
      <c r="I65" s="961">
        <f t="shared" si="2"/>
        <v>2.1955659352730354E-2</v>
      </c>
    </row>
    <row r="66" spans="2:9">
      <c r="B66" s="882" t="s">
        <v>763</v>
      </c>
      <c r="C66" s="1002"/>
      <c r="D66" s="1005">
        <v>167.715</v>
      </c>
      <c r="E66" s="1005">
        <v>293.06726022472708</v>
      </c>
      <c r="F66" s="1005">
        <v>210.53187366666674</v>
      </c>
      <c r="G66" s="1005">
        <f t="shared" si="0"/>
        <v>671.31413389139379</v>
      </c>
      <c r="H66" s="1005">
        <f t="shared" si="1"/>
        <v>671314133.89139378</v>
      </c>
      <c r="I66" s="961">
        <f t="shared" si="2"/>
        <v>1.5324175465240695E-4</v>
      </c>
    </row>
    <row r="67" spans="2:9">
      <c r="B67" s="882" t="s">
        <v>764</v>
      </c>
      <c r="C67" s="1002"/>
      <c r="D67" s="1005">
        <v>83.0261</v>
      </c>
      <c r="E67" s="1005">
        <v>797.65193576317051</v>
      </c>
      <c r="F67" s="1005">
        <v>0</v>
      </c>
      <c r="G67" s="1005">
        <f t="shared" si="0"/>
        <v>880.67803576317056</v>
      </c>
      <c r="H67" s="1005">
        <f t="shared" si="1"/>
        <v>880678035.7631706</v>
      </c>
      <c r="I67" s="961">
        <f t="shared" si="2"/>
        <v>2.0103352614056082E-4</v>
      </c>
    </row>
    <row r="68" spans="2:9">
      <c r="B68" s="882" t="s">
        <v>765</v>
      </c>
      <c r="C68" s="1002"/>
      <c r="D68" s="1005">
        <v>22.115699999999997</v>
      </c>
      <c r="E68" s="1005">
        <v>33.92612793993149</v>
      </c>
      <c r="F68" s="1005">
        <v>226.70670766666669</v>
      </c>
      <c r="G68" s="1005">
        <f t="shared" si="0"/>
        <v>282.74853560659818</v>
      </c>
      <c r="H68" s="1005">
        <f t="shared" si="1"/>
        <v>282748535.6065982</v>
      </c>
      <c r="I68" s="961">
        <f t="shared" si="2"/>
        <v>6.4543377733744371E-5</v>
      </c>
    </row>
    <row r="69" spans="2:9">
      <c r="B69" s="882" t="s">
        <v>766</v>
      </c>
      <c r="C69" s="1002" t="s">
        <v>699</v>
      </c>
      <c r="D69" s="1005">
        <v>52.330099999999995</v>
      </c>
      <c r="E69" s="1005">
        <v>1037.831314916057</v>
      </c>
      <c r="F69" s="1005">
        <v>2.7316043333333333</v>
      </c>
      <c r="G69" s="1005">
        <f t="shared" si="0"/>
        <v>1092.8930192493901</v>
      </c>
      <c r="H69" s="1005">
        <f t="shared" si="1"/>
        <v>1092893019.2493901</v>
      </c>
      <c r="I69" s="961">
        <f t="shared" si="2"/>
        <v>2.4947611775478866E-4</v>
      </c>
    </row>
    <row r="70" spans="2:9">
      <c r="B70" s="882" t="s">
        <v>767</v>
      </c>
      <c r="C70" s="1002"/>
      <c r="D70" s="1005">
        <v>583.80700000000002</v>
      </c>
      <c r="E70" s="1005">
        <v>493.60461253525534</v>
      </c>
      <c r="F70" s="1005">
        <v>1368.4834316666668</v>
      </c>
      <c r="G70" s="1005">
        <f t="shared" si="0"/>
        <v>2445.8950442019222</v>
      </c>
      <c r="H70" s="1005">
        <f t="shared" si="1"/>
        <v>2445895044.2019224</v>
      </c>
      <c r="I70" s="961">
        <f t="shared" si="2"/>
        <v>5.5832765816571784E-4</v>
      </c>
    </row>
    <row r="71" spans="2:9">
      <c r="B71" s="882" t="s">
        <v>768</v>
      </c>
      <c r="C71" s="1002"/>
      <c r="D71" s="1005"/>
      <c r="E71" s="1005">
        <v>2.14210508739975</v>
      </c>
      <c r="F71" s="1005">
        <v>0</v>
      </c>
      <c r="G71" s="1005">
        <f t="shared" si="0"/>
        <v>2.14210508739975</v>
      </c>
      <c r="H71" s="1005">
        <f t="shared" si="1"/>
        <v>2142105.08739975</v>
      </c>
      <c r="I71" s="961">
        <f t="shared" si="2"/>
        <v>4.8898112771761133E-7</v>
      </c>
    </row>
    <row r="72" spans="2:9">
      <c r="B72" s="882" t="s">
        <v>769</v>
      </c>
      <c r="C72" s="1002"/>
      <c r="D72" s="1005"/>
      <c r="E72" s="1005">
        <v>19.912756880104901</v>
      </c>
      <c r="F72" s="1005">
        <v>0</v>
      </c>
      <c r="G72" s="1005">
        <f t="shared" ref="G72:G135" si="3">SUM(D72:F72)</f>
        <v>19.912756880104901</v>
      </c>
      <c r="H72" s="1005">
        <f t="shared" ref="H72:H135" si="4">G72*10^6</f>
        <v>19912756.880104899</v>
      </c>
      <c r="I72" s="961">
        <f t="shared" ref="I72:I135" si="5">H72/(SUM($H$8:$H$223))</f>
        <v>4.5455110360714292E-6</v>
      </c>
    </row>
    <row r="73" spans="2:9">
      <c r="B73" s="882" t="s">
        <v>770</v>
      </c>
      <c r="C73" s="1002"/>
      <c r="D73" s="1005">
        <v>7.4208700000000007</v>
      </c>
      <c r="E73" s="1005">
        <v>45.143945103900258</v>
      </c>
      <c r="F73" s="1005">
        <v>3.5392626666666662</v>
      </c>
      <c r="G73" s="1005">
        <f t="shared" si="3"/>
        <v>56.104077770566924</v>
      </c>
      <c r="H73" s="1005">
        <f t="shared" si="4"/>
        <v>56104077.770566925</v>
      </c>
      <c r="I73" s="961">
        <f t="shared" si="5"/>
        <v>1.2806951152480412E-5</v>
      </c>
    </row>
    <row r="74" spans="2:9">
      <c r="B74" s="882" t="s">
        <v>771</v>
      </c>
      <c r="C74" s="1002" t="s">
        <v>699</v>
      </c>
      <c r="D74" s="1005">
        <v>358.58</v>
      </c>
      <c r="E74" s="1005">
        <v>982.19447162913502</v>
      </c>
      <c r="F74" s="1005">
        <v>304.62014999999997</v>
      </c>
      <c r="G74" s="1005">
        <f t="shared" si="3"/>
        <v>1645.3946216291349</v>
      </c>
      <c r="H74" s="1005">
        <f t="shared" si="4"/>
        <v>1645394621.6291349</v>
      </c>
      <c r="I74" s="961">
        <f t="shared" si="5"/>
        <v>3.7559638056849546E-4</v>
      </c>
    </row>
    <row r="75" spans="2:9">
      <c r="B75" s="882" t="s">
        <v>772</v>
      </c>
      <c r="C75" s="1002" t="s">
        <v>699</v>
      </c>
      <c r="D75" s="1005">
        <v>5145.62</v>
      </c>
      <c r="E75" s="1005">
        <v>19271.154838007602</v>
      </c>
      <c r="F75" s="1005">
        <v>13993.225289333333</v>
      </c>
      <c r="G75" s="1005">
        <f t="shared" si="3"/>
        <v>38410.000127340936</v>
      </c>
      <c r="H75" s="1005">
        <f t="shared" si="4"/>
        <v>38410000127.340935</v>
      </c>
      <c r="I75" s="961">
        <f t="shared" si="5"/>
        <v>8.7679009252993739E-3</v>
      </c>
    </row>
    <row r="76" spans="2:9">
      <c r="B76" s="882" t="s">
        <v>773</v>
      </c>
      <c r="C76" s="1002"/>
      <c r="D76" s="1005">
        <v>10.9762</v>
      </c>
      <c r="E76" s="1005">
        <v>52.292565368876303</v>
      </c>
      <c r="F76" s="1005">
        <v>4.1330296666666664</v>
      </c>
      <c r="G76" s="1005">
        <f t="shared" si="3"/>
        <v>67.401795035542975</v>
      </c>
      <c r="H76" s="1005">
        <f t="shared" si="4"/>
        <v>67401795.03554298</v>
      </c>
      <c r="I76" s="961">
        <f t="shared" si="5"/>
        <v>1.5385895837014361E-5</v>
      </c>
    </row>
    <row r="77" spans="2:9">
      <c r="B77" s="882" t="s">
        <v>774</v>
      </c>
      <c r="C77" s="1002"/>
      <c r="D77" s="1005"/>
      <c r="E77" s="1005">
        <v>63.003090805874997</v>
      </c>
      <c r="F77" s="1005">
        <v>0</v>
      </c>
      <c r="G77" s="1005">
        <f t="shared" si="3"/>
        <v>63.003090805874997</v>
      </c>
      <c r="H77" s="1005">
        <f t="shared" si="4"/>
        <v>63003090.805874996</v>
      </c>
      <c r="I77" s="961">
        <f t="shared" si="5"/>
        <v>1.438179787404739E-5</v>
      </c>
    </row>
    <row r="78" spans="2:9">
      <c r="B78" s="882" t="s">
        <v>775</v>
      </c>
      <c r="C78" s="1002"/>
      <c r="D78" s="1005">
        <v>73.462600000000009</v>
      </c>
      <c r="E78" s="1005">
        <v>138.17806765728909</v>
      </c>
      <c r="F78" s="1005">
        <v>12.231585333333335</v>
      </c>
      <c r="G78" s="1005">
        <f t="shared" si="3"/>
        <v>223.87225299062243</v>
      </c>
      <c r="H78" s="1005">
        <f t="shared" si="4"/>
        <v>223872252.99062243</v>
      </c>
      <c r="I78" s="961">
        <f t="shared" si="5"/>
        <v>5.1103611758337728E-5</v>
      </c>
    </row>
    <row r="79" spans="2:9">
      <c r="B79" s="1003" t="s">
        <v>776</v>
      </c>
      <c r="C79" s="1002"/>
      <c r="D79" s="1005">
        <v>16.128</v>
      </c>
      <c r="E79" s="1005">
        <v>31.398303758041362</v>
      </c>
      <c r="F79" s="1005">
        <v>33.287987000000008</v>
      </c>
      <c r="G79" s="1005">
        <f t="shared" si="3"/>
        <v>80.814290758041381</v>
      </c>
      <c r="H79" s="1005">
        <f t="shared" si="4"/>
        <v>80814290.758041382</v>
      </c>
      <c r="I79" s="961">
        <f t="shared" si="5"/>
        <v>1.8447583763751915E-5</v>
      </c>
    </row>
    <row r="80" spans="2:9">
      <c r="B80" s="882" t="s">
        <v>777</v>
      </c>
      <c r="C80" s="1002"/>
      <c r="D80" s="1005">
        <v>445.79700000000003</v>
      </c>
      <c r="E80" s="1005">
        <v>373.692601530356</v>
      </c>
      <c r="F80" s="1005">
        <v>888.51169166666671</v>
      </c>
      <c r="G80" s="1005">
        <f t="shared" si="3"/>
        <v>1708.0012931970227</v>
      </c>
      <c r="H80" s="1005">
        <f t="shared" si="4"/>
        <v>1708001293.1970227</v>
      </c>
      <c r="I80" s="961">
        <f t="shared" si="5"/>
        <v>3.8988768730502578E-4</v>
      </c>
    </row>
    <row r="81" spans="2:9">
      <c r="B81" s="882" t="s">
        <v>778</v>
      </c>
      <c r="C81" s="1002" t="s">
        <v>699</v>
      </c>
      <c r="D81" s="1005">
        <v>3369.4500000000003</v>
      </c>
      <c r="E81" s="1005">
        <v>24457.467098472029</v>
      </c>
      <c r="F81" s="1005">
        <v>1606.930252666667</v>
      </c>
      <c r="G81" s="1005">
        <f t="shared" si="3"/>
        <v>29433.847351138698</v>
      </c>
      <c r="H81" s="1005">
        <f t="shared" si="4"/>
        <v>29433847351.138699</v>
      </c>
      <c r="I81" s="961">
        <f t="shared" si="5"/>
        <v>6.718902800561785E-3</v>
      </c>
    </row>
    <row r="82" spans="2:9">
      <c r="B82" s="882" t="s">
        <v>779</v>
      </c>
      <c r="C82" s="1002"/>
      <c r="D82" s="1005">
        <v>199.435</v>
      </c>
      <c r="E82" s="1005">
        <v>214.96540713179701</v>
      </c>
      <c r="F82" s="1005">
        <v>184.06314500000002</v>
      </c>
      <c r="G82" s="1005">
        <f t="shared" si="3"/>
        <v>598.46355213179709</v>
      </c>
      <c r="H82" s="1005">
        <f t="shared" si="4"/>
        <v>598463552.13179708</v>
      </c>
      <c r="I82" s="961">
        <f t="shared" si="5"/>
        <v>1.3661205714912851E-4</v>
      </c>
    </row>
    <row r="83" spans="2:9">
      <c r="B83" s="882" t="s">
        <v>780</v>
      </c>
      <c r="C83" s="1002"/>
      <c r="D83" s="1005"/>
      <c r="E83" s="1005">
        <v>0</v>
      </c>
      <c r="F83" s="1005">
        <v>0</v>
      </c>
      <c r="G83" s="1005">
        <f t="shared" si="3"/>
        <v>0</v>
      </c>
      <c r="H83" s="1005">
        <f t="shared" si="4"/>
        <v>0</v>
      </c>
      <c r="I83" s="961">
        <f t="shared" si="5"/>
        <v>0</v>
      </c>
    </row>
    <row r="84" spans="2:9">
      <c r="B84" s="882" t="s">
        <v>781</v>
      </c>
      <c r="C84" s="1002" t="s">
        <v>699</v>
      </c>
      <c r="D84" s="1005">
        <v>954.83300000000008</v>
      </c>
      <c r="E84" s="1005">
        <v>239.3808512058352</v>
      </c>
      <c r="F84" s="1005">
        <v>13092.139752000001</v>
      </c>
      <c r="G84" s="1005">
        <f t="shared" si="3"/>
        <v>14286.353603205836</v>
      </c>
      <c r="H84" s="1005">
        <f t="shared" si="4"/>
        <v>14286353603.205837</v>
      </c>
      <c r="I84" s="961">
        <f t="shared" si="5"/>
        <v>3.2611646071706002E-3</v>
      </c>
    </row>
    <row r="85" spans="2:9">
      <c r="B85" s="882" t="s">
        <v>782</v>
      </c>
      <c r="C85" s="1002"/>
      <c r="D85" s="1005"/>
      <c r="E85" s="1005">
        <v>39.103498339574301</v>
      </c>
      <c r="F85" s="1005">
        <v>0</v>
      </c>
      <c r="G85" s="1005">
        <f t="shared" si="3"/>
        <v>39.103498339574301</v>
      </c>
      <c r="H85" s="1005">
        <f t="shared" si="4"/>
        <v>39103498.3395743</v>
      </c>
      <c r="I85" s="961">
        <f t="shared" si="5"/>
        <v>8.9262066685062363E-6</v>
      </c>
    </row>
    <row r="86" spans="2:9">
      <c r="B86" s="882" t="s">
        <v>783</v>
      </c>
      <c r="C86" s="1002"/>
      <c r="D86" s="1005"/>
      <c r="E86" s="1005">
        <v>24.620347825119801</v>
      </c>
      <c r="F86" s="1005">
        <v>1.2520690000000001</v>
      </c>
      <c r="G86" s="1005">
        <f t="shared" si="3"/>
        <v>25.872416825119799</v>
      </c>
      <c r="H86" s="1005">
        <f t="shared" si="4"/>
        <v>25872416.825119801</v>
      </c>
      <c r="I86" s="961">
        <f t="shared" si="5"/>
        <v>5.9059304001206012E-6</v>
      </c>
    </row>
    <row r="87" spans="2:9">
      <c r="B87" s="882" t="s">
        <v>784</v>
      </c>
      <c r="C87" s="1002"/>
      <c r="D87" s="1005"/>
      <c r="E87" s="1005">
        <v>151.20741793409999</v>
      </c>
      <c r="F87" s="1005">
        <v>10.644278999999999</v>
      </c>
      <c r="G87" s="1005">
        <f t="shared" si="3"/>
        <v>161.8516969341</v>
      </c>
      <c r="H87" s="1005">
        <f t="shared" si="4"/>
        <v>161851696.9341</v>
      </c>
      <c r="I87" s="961">
        <f t="shared" si="5"/>
        <v>3.6946098375553724E-5</v>
      </c>
    </row>
    <row r="88" spans="2:9">
      <c r="B88" s="882" t="s">
        <v>785</v>
      </c>
      <c r="C88" s="1002"/>
      <c r="D88" s="1005"/>
      <c r="E88" s="1005">
        <v>138.60657893968599</v>
      </c>
      <c r="F88" s="1005">
        <v>0.14115699999999998</v>
      </c>
      <c r="G88" s="1005">
        <f t="shared" si="3"/>
        <v>138.74773593968598</v>
      </c>
      <c r="H88" s="1005">
        <f t="shared" si="4"/>
        <v>138747735.93968597</v>
      </c>
      <c r="I88" s="961">
        <f t="shared" si="5"/>
        <v>3.1672127005873664E-5</v>
      </c>
    </row>
    <row r="89" spans="2:9">
      <c r="B89" s="882" t="s">
        <v>786</v>
      </c>
      <c r="C89" s="1002"/>
      <c r="D89" s="1005">
        <v>273.57499999999999</v>
      </c>
      <c r="E89" s="1005">
        <v>980.63939706001599</v>
      </c>
      <c r="F89" s="1005">
        <v>564.89558633333331</v>
      </c>
      <c r="G89" s="1005">
        <f t="shared" si="3"/>
        <v>1819.1099833933492</v>
      </c>
      <c r="H89" s="1005">
        <f t="shared" si="4"/>
        <v>1819109983.3933492</v>
      </c>
      <c r="I89" s="961">
        <f t="shared" si="5"/>
        <v>4.152506132188876E-4</v>
      </c>
    </row>
    <row r="90" spans="2:9">
      <c r="B90" s="882" t="s">
        <v>787</v>
      </c>
      <c r="C90" s="1002"/>
      <c r="D90" s="1005">
        <v>98.399100000000004</v>
      </c>
      <c r="E90" s="1005">
        <v>66.922802843731105</v>
      </c>
      <c r="F90" s="1005">
        <v>254.99971333333332</v>
      </c>
      <c r="G90" s="1005">
        <f t="shared" si="3"/>
        <v>420.32161617706441</v>
      </c>
      <c r="H90" s="1005">
        <f t="shared" si="4"/>
        <v>420321616.17706442</v>
      </c>
      <c r="I90" s="961">
        <f t="shared" si="5"/>
        <v>9.594736462338412E-5</v>
      </c>
    </row>
    <row r="91" spans="2:9">
      <c r="B91" s="882" t="s">
        <v>788</v>
      </c>
      <c r="C91" s="1002"/>
      <c r="D91" s="1005">
        <v>12.777099999999999</v>
      </c>
      <c r="E91" s="1005">
        <v>9.83359261578447</v>
      </c>
      <c r="F91" s="1005">
        <v>65.099038999999991</v>
      </c>
      <c r="G91" s="1005">
        <f t="shared" si="3"/>
        <v>87.709731615784463</v>
      </c>
      <c r="H91" s="1005">
        <f t="shared" si="4"/>
        <v>87709731.615784466</v>
      </c>
      <c r="I91" s="961">
        <f t="shared" si="5"/>
        <v>2.0021615059677824E-5</v>
      </c>
    </row>
    <row r="92" spans="2:9">
      <c r="B92" s="882" t="s">
        <v>789</v>
      </c>
      <c r="C92" s="1002"/>
      <c r="D92" s="1005">
        <v>22.739100000000001</v>
      </c>
      <c r="E92" s="1005">
        <v>113.69425283163379</v>
      </c>
      <c r="F92" s="1005">
        <v>359.79946033333323</v>
      </c>
      <c r="G92" s="1005">
        <f t="shared" si="3"/>
        <v>496.23281316496701</v>
      </c>
      <c r="H92" s="1005">
        <f t="shared" si="4"/>
        <v>496232813.164967</v>
      </c>
      <c r="I92" s="961">
        <f t="shared" si="5"/>
        <v>1.1327571276460271E-4</v>
      </c>
    </row>
    <row r="93" spans="2:9">
      <c r="B93" s="882" t="s">
        <v>790</v>
      </c>
      <c r="C93" s="1002"/>
      <c r="D93" s="1005">
        <v>117.929</v>
      </c>
      <c r="E93" s="1005">
        <v>42.794893841728729</v>
      </c>
      <c r="F93" s="1005">
        <v>958.138465666667</v>
      </c>
      <c r="G93" s="1005">
        <f t="shared" si="3"/>
        <v>1118.8623595083957</v>
      </c>
      <c r="H93" s="1005">
        <f t="shared" si="4"/>
        <v>1118862359.5083957</v>
      </c>
      <c r="I93" s="961">
        <f t="shared" si="5"/>
        <v>2.5540417299382704E-4</v>
      </c>
    </row>
    <row r="94" spans="2:9">
      <c r="B94" s="882" t="s">
        <v>791</v>
      </c>
      <c r="C94" s="1002"/>
      <c r="D94" s="1005">
        <v>114.83</v>
      </c>
      <c r="E94" s="1005">
        <v>641.48386442418496</v>
      </c>
      <c r="F94" s="1005">
        <v>393.87907933333327</v>
      </c>
      <c r="G94" s="1005">
        <f t="shared" si="3"/>
        <v>1150.1929437575182</v>
      </c>
      <c r="H94" s="1005">
        <f t="shared" si="4"/>
        <v>1150192943.7575181</v>
      </c>
      <c r="I94" s="961">
        <f t="shared" si="5"/>
        <v>2.6255604640484822E-4</v>
      </c>
    </row>
    <row r="95" spans="2:9">
      <c r="B95" s="882" t="s">
        <v>792</v>
      </c>
      <c r="C95" s="1002"/>
      <c r="D95" s="1005">
        <v>430.56</v>
      </c>
      <c r="E95" s="1005">
        <v>0</v>
      </c>
      <c r="F95" s="1005">
        <v>0</v>
      </c>
      <c r="G95" s="1005">
        <f t="shared" si="3"/>
        <v>430.56</v>
      </c>
      <c r="H95" s="1005">
        <f t="shared" si="4"/>
        <v>430560000</v>
      </c>
      <c r="I95" s="961">
        <f t="shared" si="5"/>
        <v>9.8284493878710209E-5</v>
      </c>
    </row>
    <row r="96" spans="2:9">
      <c r="B96" s="882" t="s">
        <v>793</v>
      </c>
      <c r="C96" s="1002" t="s">
        <v>699</v>
      </c>
      <c r="D96" s="1005">
        <v>745.8900000000001</v>
      </c>
      <c r="E96" s="1005">
        <v>4273.9691012470548</v>
      </c>
      <c r="F96" s="1005">
        <v>1636.360471</v>
      </c>
      <c r="G96" s="1005">
        <f t="shared" si="3"/>
        <v>6656.2195722470551</v>
      </c>
      <c r="H96" s="1005">
        <f t="shared" si="4"/>
        <v>6656219572.2470551</v>
      </c>
      <c r="I96" s="961">
        <f t="shared" si="5"/>
        <v>1.5194239404586276E-3</v>
      </c>
    </row>
    <row r="97" spans="2:9">
      <c r="B97" s="882" t="s">
        <v>794</v>
      </c>
      <c r="C97" s="1002"/>
      <c r="D97" s="1005">
        <v>72.102999999999994</v>
      </c>
      <c r="E97" s="1005">
        <v>19.128317749633343</v>
      </c>
      <c r="F97" s="1005">
        <v>0</v>
      </c>
      <c r="G97" s="1005">
        <f t="shared" si="3"/>
        <v>91.231317749633334</v>
      </c>
      <c r="H97" s="1005">
        <f t="shared" si="4"/>
        <v>91231317.749633327</v>
      </c>
      <c r="I97" s="961">
        <f t="shared" si="5"/>
        <v>2.0825492128647581E-5</v>
      </c>
    </row>
    <row r="98" spans="2:9">
      <c r="B98" s="882" t="s">
        <v>795</v>
      </c>
      <c r="C98" s="1002"/>
      <c r="D98" s="1005">
        <v>41755.1</v>
      </c>
      <c r="E98" s="1005">
        <v>71952.36839920099</v>
      </c>
      <c r="F98" s="1005">
        <v>827388.85294633335</v>
      </c>
      <c r="G98" s="1005">
        <f t="shared" si="3"/>
        <v>941096.32134553441</v>
      </c>
      <c r="H98" s="1005">
        <f t="shared" si="4"/>
        <v>941096321345.53442</v>
      </c>
      <c r="I98" s="961">
        <f t="shared" si="5"/>
        <v>0.21482528714827637</v>
      </c>
    </row>
    <row r="99" spans="2:9">
      <c r="B99" s="882" t="s">
        <v>796</v>
      </c>
      <c r="C99" s="1002"/>
      <c r="D99" s="1005">
        <v>10549.6</v>
      </c>
      <c r="E99" s="1005">
        <v>10855.216641712585</v>
      </c>
      <c r="F99" s="1005">
        <v>17310.036246333333</v>
      </c>
      <c r="G99" s="1005">
        <f t="shared" si="3"/>
        <v>38714.85288804592</v>
      </c>
      <c r="H99" s="1005">
        <f t="shared" si="4"/>
        <v>38714852888.045921</v>
      </c>
      <c r="I99" s="961">
        <f t="shared" si="5"/>
        <v>8.8374900633833037E-3</v>
      </c>
    </row>
    <row r="100" spans="2:9">
      <c r="B100" s="882" t="s">
        <v>797</v>
      </c>
      <c r="C100" s="1002"/>
      <c r="D100" s="1005">
        <v>7124.2599999999993</v>
      </c>
      <c r="E100" s="1005">
        <v>14617.476827954073</v>
      </c>
      <c r="F100" s="1005">
        <v>93402.80920766668</v>
      </c>
      <c r="G100" s="1005">
        <f t="shared" si="3"/>
        <v>115144.54603562075</v>
      </c>
      <c r="H100" s="1005">
        <f t="shared" si="4"/>
        <v>115144546035.62074</v>
      </c>
      <c r="I100" s="961">
        <f t="shared" si="5"/>
        <v>2.6284196000568638E-2</v>
      </c>
    </row>
    <row r="101" spans="2:9">
      <c r="B101" s="882" t="s">
        <v>798</v>
      </c>
      <c r="C101" s="1002"/>
      <c r="D101" s="1005">
        <v>1016.45</v>
      </c>
      <c r="E101" s="1005">
        <v>4590.2534124184431</v>
      </c>
      <c r="F101" s="1005">
        <v>49109.194975333332</v>
      </c>
      <c r="G101" s="1005">
        <f t="shared" si="3"/>
        <v>54715.898387751775</v>
      </c>
      <c r="H101" s="1005">
        <f t="shared" si="4"/>
        <v>54715898387.751778</v>
      </c>
      <c r="I101" s="961">
        <f t="shared" si="5"/>
        <v>1.2490069630618541E-2</v>
      </c>
    </row>
    <row r="102" spans="2:9">
      <c r="B102" s="882" t="s">
        <v>799</v>
      </c>
      <c r="C102" s="1002" t="s">
        <v>699</v>
      </c>
      <c r="D102" s="1005">
        <v>465.08300000000003</v>
      </c>
      <c r="E102" s="1005">
        <v>786.42682729259695</v>
      </c>
      <c r="F102" s="1005">
        <v>2.3159083333333337</v>
      </c>
      <c r="G102" s="1005">
        <f t="shared" si="3"/>
        <v>1253.8257356259303</v>
      </c>
      <c r="H102" s="1005">
        <f t="shared" si="4"/>
        <v>1253825735.6259303</v>
      </c>
      <c r="I102" s="961">
        <f t="shared" si="5"/>
        <v>2.8621243923749554E-4</v>
      </c>
    </row>
    <row r="103" spans="2:9">
      <c r="B103" s="882" t="s">
        <v>800</v>
      </c>
      <c r="C103" s="1002"/>
      <c r="D103" s="1005">
        <v>816.33</v>
      </c>
      <c r="E103" s="1005">
        <v>152.401616517734</v>
      </c>
      <c r="F103" s="1005">
        <v>1912.0032429999999</v>
      </c>
      <c r="G103" s="1005">
        <f t="shared" si="3"/>
        <v>2880.7348595177336</v>
      </c>
      <c r="H103" s="1005">
        <f t="shared" si="4"/>
        <v>2880734859.5177336</v>
      </c>
      <c r="I103" s="961">
        <f t="shared" si="5"/>
        <v>6.5758911107965858E-4</v>
      </c>
    </row>
    <row r="104" spans="2:9">
      <c r="B104" s="882" t="s">
        <v>801</v>
      </c>
      <c r="C104" s="1002" t="s">
        <v>699</v>
      </c>
      <c r="D104" s="1005">
        <v>7003.6500000000005</v>
      </c>
      <c r="E104" s="1005">
        <v>15146.80302081037</v>
      </c>
      <c r="F104" s="1005">
        <v>25465.062204333328</v>
      </c>
      <c r="G104" s="1005">
        <f t="shared" si="3"/>
        <v>47615.515225143696</v>
      </c>
      <c r="H104" s="1005">
        <f t="shared" si="4"/>
        <v>47615515225.143692</v>
      </c>
      <c r="I104" s="961">
        <f t="shared" si="5"/>
        <v>1.0869255886931595E-2</v>
      </c>
    </row>
    <row r="105" spans="2:9">
      <c r="B105" s="882" t="s">
        <v>802</v>
      </c>
      <c r="C105" s="1002"/>
      <c r="D105" s="1005">
        <v>429.75299999999999</v>
      </c>
      <c r="E105" s="1005">
        <v>830.50780847276769</v>
      </c>
      <c r="F105" s="1005">
        <v>225.86438499999997</v>
      </c>
      <c r="G105" s="1005">
        <f t="shared" si="3"/>
        <v>1486.1251934727675</v>
      </c>
      <c r="H105" s="1005">
        <f t="shared" si="4"/>
        <v>1486125193.4727676</v>
      </c>
      <c r="I105" s="961">
        <f t="shared" si="5"/>
        <v>3.3923974006148098E-4</v>
      </c>
    </row>
    <row r="106" spans="2:9">
      <c r="B106" s="882" t="s">
        <v>803</v>
      </c>
      <c r="C106" s="1002"/>
      <c r="D106" s="1005">
        <v>14031.1</v>
      </c>
      <c r="E106" s="1005">
        <v>10099.559091141349</v>
      </c>
      <c r="F106" s="1005">
        <v>16568.142445000001</v>
      </c>
      <c r="G106" s="1005">
        <f t="shared" si="3"/>
        <v>40698.801536141356</v>
      </c>
      <c r="H106" s="1005">
        <f t="shared" si="4"/>
        <v>40698801536.141357</v>
      </c>
      <c r="I106" s="961">
        <f t="shared" si="5"/>
        <v>9.2903686140136717E-3</v>
      </c>
    </row>
    <row r="107" spans="2:9">
      <c r="B107" s="882" t="s">
        <v>804</v>
      </c>
      <c r="C107" s="1002"/>
      <c r="D107" s="1005">
        <v>311.06700000000001</v>
      </c>
      <c r="E107" s="1005">
        <v>856.45164346890499</v>
      </c>
      <c r="F107" s="1005">
        <v>1123.9427336666668</v>
      </c>
      <c r="G107" s="1005">
        <f t="shared" si="3"/>
        <v>2291.4613771355716</v>
      </c>
      <c r="H107" s="1005">
        <f t="shared" si="4"/>
        <v>2291461377.1355715</v>
      </c>
      <c r="I107" s="961">
        <f t="shared" si="5"/>
        <v>5.2307488316235119E-4</v>
      </c>
    </row>
    <row r="108" spans="2:9">
      <c r="B108" s="882" t="s">
        <v>805</v>
      </c>
      <c r="C108" s="1002"/>
      <c r="D108" s="1005">
        <v>1385.1299999999999</v>
      </c>
      <c r="E108" s="1005">
        <v>6279.9181044009783</v>
      </c>
      <c r="F108" s="1005">
        <v>14580.914401666667</v>
      </c>
      <c r="G108" s="1005">
        <f t="shared" si="3"/>
        <v>22245.962506067644</v>
      </c>
      <c r="H108" s="1005">
        <f t="shared" si="4"/>
        <v>22245962506.067646</v>
      </c>
      <c r="I108" s="961">
        <f t="shared" si="5"/>
        <v>5.0781149334671646E-3</v>
      </c>
    </row>
    <row r="109" spans="2:9">
      <c r="B109" s="882" t="s">
        <v>806</v>
      </c>
      <c r="C109" s="1002"/>
      <c r="D109" s="1005">
        <v>726.68399999999997</v>
      </c>
      <c r="E109" s="1005">
        <v>266.92747103743471</v>
      </c>
      <c r="F109" s="1005">
        <v>788.31201433333365</v>
      </c>
      <c r="G109" s="1005">
        <f t="shared" si="3"/>
        <v>1781.9234853707685</v>
      </c>
      <c r="H109" s="1005">
        <f t="shared" si="4"/>
        <v>1781923485.3707685</v>
      </c>
      <c r="I109" s="961">
        <f t="shared" si="5"/>
        <v>4.0676200271797951E-4</v>
      </c>
    </row>
    <row r="110" spans="2:9">
      <c r="B110" s="882" t="s">
        <v>807</v>
      </c>
      <c r="C110" s="1002"/>
      <c r="D110" s="1005"/>
      <c r="E110" s="1005">
        <v>2.7721359954585001</v>
      </c>
      <c r="F110" s="1005">
        <v>0</v>
      </c>
      <c r="G110" s="1005">
        <f t="shared" si="3"/>
        <v>2.7721359954585001</v>
      </c>
      <c r="H110" s="1005">
        <f t="shared" si="4"/>
        <v>2772135.9954585</v>
      </c>
      <c r="I110" s="961">
        <f t="shared" si="5"/>
        <v>6.327991064580852E-7</v>
      </c>
    </row>
    <row r="111" spans="2:9">
      <c r="B111" s="882" t="s">
        <v>810</v>
      </c>
      <c r="C111" s="1002"/>
      <c r="D111" s="1005">
        <v>405.84800000000001</v>
      </c>
      <c r="E111" s="1005">
        <v>3095.6999194921518</v>
      </c>
      <c r="F111" s="1005">
        <v>68.982015000000004</v>
      </c>
      <c r="G111" s="1005">
        <f t="shared" si="3"/>
        <v>3570.5299344921518</v>
      </c>
      <c r="H111" s="1005">
        <f t="shared" si="4"/>
        <v>3570529934.4921517</v>
      </c>
      <c r="I111" s="961">
        <f t="shared" si="5"/>
        <v>8.150495343049643E-4</v>
      </c>
    </row>
    <row r="112" spans="2:9">
      <c r="B112" s="882" t="s">
        <v>811</v>
      </c>
      <c r="C112" s="1002"/>
      <c r="D112" s="1005">
        <v>408.53699999999998</v>
      </c>
      <c r="E112" s="1005">
        <v>272.02817632722702</v>
      </c>
      <c r="F112" s="1005">
        <v>4981.3870586666662</v>
      </c>
      <c r="G112" s="1005">
        <f t="shared" si="3"/>
        <v>5661.9522349938934</v>
      </c>
      <c r="H112" s="1005">
        <f t="shared" si="4"/>
        <v>5661952234.9938936</v>
      </c>
      <c r="I112" s="961">
        <f t="shared" si="5"/>
        <v>1.2924612360224056E-3</v>
      </c>
    </row>
    <row r="113" spans="2:9">
      <c r="B113" s="1003" t="s">
        <v>812</v>
      </c>
      <c r="C113" s="1002"/>
      <c r="D113" s="1005">
        <v>144.363</v>
      </c>
      <c r="E113" s="1005">
        <v>210.939342887984</v>
      </c>
      <c r="F113" s="1005">
        <v>2375.527552666666</v>
      </c>
      <c r="G113" s="1005">
        <f t="shared" si="3"/>
        <v>2730.8298955546497</v>
      </c>
      <c r="H113" s="1005">
        <f t="shared" si="4"/>
        <v>2730829895.5546498</v>
      </c>
      <c r="I113" s="961">
        <f t="shared" si="5"/>
        <v>6.2337010905202483E-4</v>
      </c>
    </row>
    <row r="114" spans="2:9">
      <c r="B114" s="882" t="s">
        <v>813</v>
      </c>
      <c r="C114" s="1002" t="s">
        <v>699</v>
      </c>
      <c r="D114" s="1005">
        <v>102.58799999999999</v>
      </c>
      <c r="E114" s="1005">
        <v>153.59043097244762</v>
      </c>
      <c r="F114" s="1005">
        <v>2.3252456666666661</v>
      </c>
      <c r="G114" s="1005">
        <f t="shared" si="3"/>
        <v>258.50367663911425</v>
      </c>
      <c r="H114" s="1005">
        <f t="shared" si="4"/>
        <v>258503676.63911426</v>
      </c>
      <c r="I114" s="961">
        <f t="shared" si="5"/>
        <v>5.900897209276549E-5</v>
      </c>
    </row>
    <row r="115" spans="2:9">
      <c r="B115" s="882" t="s">
        <v>814</v>
      </c>
      <c r="C115" s="1002"/>
      <c r="D115" s="1005">
        <v>507.22800000000001</v>
      </c>
      <c r="E115" s="1005">
        <v>950.11504198625119</v>
      </c>
      <c r="F115" s="1005">
        <v>1193.7489149999999</v>
      </c>
      <c r="G115" s="1005">
        <f t="shared" si="3"/>
        <v>2651.0919569862508</v>
      </c>
      <c r="H115" s="1005">
        <f t="shared" si="4"/>
        <v>2651091956.9862509</v>
      </c>
      <c r="I115" s="961">
        <f t="shared" si="5"/>
        <v>6.0516822560923692E-4</v>
      </c>
    </row>
    <row r="116" spans="2:9">
      <c r="B116" s="882" t="s">
        <v>815</v>
      </c>
      <c r="C116" s="1002"/>
      <c r="D116" s="1005">
        <v>27.816400000000002</v>
      </c>
      <c r="E116" s="1005">
        <v>25.352722311552299</v>
      </c>
      <c r="F116" s="1005">
        <v>11.885808333333335</v>
      </c>
      <c r="G116" s="1005">
        <f t="shared" si="3"/>
        <v>65.05493064488563</v>
      </c>
      <c r="H116" s="1005">
        <f t="shared" si="4"/>
        <v>65054930.644885629</v>
      </c>
      <c r="I116" s="961">
        <f t="shared" si="5"/>
        <v>1.485017403555179E-5</v>
      </c>
    </row>
    <row r="117" spans="2:9">
      <c r="B117" s="882" t="s">
        <v>816</v>
      </c>
      <c r="C117" s="1002"/>
      <c r="D117" s="1005">
        <v>31.859899999999996</v>
      </c>
      <c r="E117" s="1005">
        <v>70.622678893343604</v>
      </c>
      <c r="F117" s="1005">
        <v>3.8585420000000008</v>
      </c>
      <c r="G117" s="1005">
        <f t="shared" si="3"/>
        <v>106.3411208933436</v>
      </c>
      <c r="H117" s="1005">
        <f t="shared" si="4"/>
        <v>106341120.8933436</v>
      </c>
      <c r="I117" s="961">
        <f t="shared" si="5"/>
        <v>2.4274626638556788E-5</v>
      </c>
    </row>
    <row r="118" spans="2:9">
      <c r="B118" s="882" t="s">
        <v>817</v>
      </c>
      <c r="C118" s="1002"/>
      <c r="D118" s="1005">
        <v>733.81100000000004</v>
      </c>
      <c r="E118" s="1005">
        <v>1744.6229315769456</v>
      </c>
      <c r="F118" s="1005">
        <v>7994.5228263333338</v>
      </c>
      <c r="G118" s="1005">
        <f t="shared" si="3"/>
        <v>10472.95675791028</v>
      </c>
      <c r="H118" s="1005">
        <f t="shared" si="4"/>
        <v>10472956757.91028</v>
      </c>
      <c r="I118" s="961">
        <f t="shared" si="5"/>
        <v>2.390675525745145E-3</v>
      </c>
    </row>
    <row r="119" spans="2:9">
      <c r="B119" s="882" t="s">
        <v>818</v>
      </c>
      <c r="C119" s="1002" t="s">
        <v>699</v>
      </c>
      <c r="D119" s="1005">
        <v>111.86</v>
      </c>
      <c r="E119" s="1005">
        <v>2021.8648986938094</v>
      </c>
      <c r="F119" s="1005">
        <v>8.8921866666666656</v>
      </c>
      <c r="G119" s="1005">
        <f t="shared" si="3"/>
        <v>2142.6170853604758</v>
      </c>
      <c r="H119" s="1005">
        <f t="shared" si="4"/>
        <v>2142617085.3604758</v>
      </c>
      <c r="I119" s="961">
        <f t="shared" si="5"/>
        <v>4.8909800216121238E-4</v>
      </c>
    </row>
    <row r="120" spans="2:9">
      <c r="B120" s="882" t="s">
        <v>819</v>
      </c>
      <c r="C120" s="1002" t="s">
        <v>699</v>
      </c>
      <c r="D120" s="1005">
        <v>33.525199999999998</v>
      </c>
      <c r="E120" s="1005">
        <v>207.6964164481071</v>
      </c>
      <c r="F120" s="1005">
        <v>9.331766666666666E-2</v>
      </c>
      <c r="G120" s="1005">
        <f t="shared" si="3"/>
        <v>241.31493411477379</v>
      </c>
      <c r="H120" s="1005">
        <f t="shared" si="4"/>
        <v>241314934.11477378</v>
      </c>
      <c r="I120" s="961">
        <f t="shared" si="5"/>
        <v>5.5085275373571255E-5</v>
      </c>
    </row>
    <row r="121" spans="2:9">
      <c r="B121" s="882" t="s">
        <v>820</v>
      </c>
      <c r="C121" s="1002"/>
      <c r="D121" s="1005">
        <v>181.31800000000001</v>
      </c>
      <c r="E121" s="1005">
        <v>1038.1852518546521</v>
      </c>
      <c r="F121" s="1005">
        <v>967.09413000000006</v>
      </c>
      <c r="G121" s="1005">
        <f t="shared" si="3"/>
        <v>2186.5973818546522</v>
      </c>
      <c r="H121" s="1005">
        <f t="shared" si="4"/>
        <v>2186597381.8546524</v>
      </c>
      <c r="I121" s="961">
        <f t="shared" si="5"/>
        <v>4.9913744191772884E-4</v>
      </c>
    </row>
    <row r="122" spans="2:9">
      <c r="B122" s="882" t="s">
        <v>821</v>
      </c>
      <c r="C122" s="1002"/>
      <c r="D122" s="1005">
        <v>424.23100000000005</v>
      </c>
      <c r="E122" s="1005">
        <v>419.73519257707221</v>
      </c>
      <c r="F122" s="1005">
        <v>5520.6079959999988</v>
      </c>
      <c r="G122" s="1005">
        <f t="shared" si="3"/>
        <v>6364.5741885770713</v>
      </c>
      <c r="H122" s="1005">
        <f t="shared" si="4"/>
        <v>6364574188.5770712</v>
      </c>
      <c r="I122" s="961">
        <f t="shared" si="5"/>
        <v>1.45284966759058E-3</v>
      </c>
    </row>
    <row r="123" spans="2:9">
      <c r="B123" s="882" t="s">
        <v>822</v>
      </c>
      <c r="C123" s="1002"/>
      <c r="D123" s="1005">
        <v>190.934</v>
      </c>
      <c r="E123" s="1005">
        <v>54.602969656766703</v>
      </c>
      <c r="F123" s="1005">
        <v>307.31467266666675</v>
      </c>
      <c r="G123" s="1005">
        <f t="shared" si="3"/>
        <v>552.85164232343345</v>
      </c>
      <c r="H123" s="1005">
        <f t="shared" si="4"/>
        <v>552851642.3234334</v>
      </c>
      <c r="I123" s="961">
        <f t="shared" si="5"/>
        <v>1.2620016688910343E-4</v>
      </c>
    </row>
    <row r="124" spans="2:9">
      <c r="B124" s="882" t="s">
        <v>823</v>
      </c>
      <c r="C124" s="1002"/>
      <c r="D124" s="1005">
        <v>2553.7600000000002</v>
      </c>
      <c r="E124" s="1005">
        <v>6588.2292468083106</v>
      </c>
      <c r="F124" s="1005">
        <v>822.44103533333339</v>
      </c>
      <c r="G124" s="1005">
        <f t="shared" si="3"/>
        <v>9964.4302821416441</v>
      </c>
      <c r="H124" s="1005">
        <f t="shared" si="4"/>
        <v>9964430282.1416435</v>
      </c>
      <c r="I124" s="961">
        <f t="shared" si="5"/>
        <v>2.2745935225519905E-3</v>
      </c>
    </row>
    <row r="125" spans="2:9">
      <c r="B125" s="882" t="s">
        <v>824</v>
      </c>
      <c r="C125" s="1002"/>
      <c r="D125" s="1005">
        <v>27.936699999999998</v>
      </c>
      <c r="E125" s="1005">
        <v>32.761607219055001</v>
      </c>
      <c r="F125" s="1005">
        <v>0</v>
      </c>
      <c r="G125" s="1005">
        <f t="shared" si="3"/>
        <v>60.698307219054996</v>
      </c>
      <c r="H125" s="1005">
        <f t="shared" si="4"/>
        <v>60698307.219054997</v>
      </c>
      <c r="I125" s="961">
        <f t="shared" si="5"/>
        <v>1.3855681912670203E-5</v>
      </c>
    </row>
    <row r="126" spans="2:9">
      <c r="B126" s="882" t="s">
        <v>825</v>
      </c>
      <c r="C126" s="1002"/>
      <c r="D126" s="1005">
        <v>117.801</v>
      </c>
      <c r="E126" s="1005">
        <v>329.71223950396433</v>
      </c>
      <c r="F126" s="1005">
        <v>3688.6785906666669</v>
      </c>
      <c r="G126" s="1005">
        <f t="shared" si="3"/>
        <v>4136.191830170631</v>
      </c>
      <c r="H126" s="1005">
        <f t="shared" si="4"/>
        <v>4136191830.1706309</v>
      </c>
      <c r="I126" s="961">
        <f t="shared" si="5"/>
        <v>9.4417391446854459E-4</v>
      </c>
    </row>
    <row r="127" spans="2:9">
      <c r="B127" s="882" t="s">
        <v>826</v>
      </c>
      <c r="C127" s="1002" t="s">
        <v>699</v>
      </c>
      <c r="D127" s="1005">
        <v>19.247400000000003</v>
      </c>
      <c r="E127" s="1005">
        <v>0.553088896054304</v>
      </c>
      <c r="F127" s="1005">
        <v>19.534521999999996</v>
      </c>
      <c r="G127" s="1005">
        <f t="shared" si="3"/>
        <v>39.3350108960543</v>
      </c>
      <c r="H127" s="1005">
        <f t="shared" si="4"/>
        <v>39335010.896054298</v>
      </c>
      <c r="I127" s="961">
        <f t="shared" si="5"/>
        <v>8.9790543423268487E-6</v>
      </c>
    </row>
    <row r="128" spans="2:9">
      <c r="B128" s="882" t="s">
        <v>834</v>
      </c>
      <c r="C128" s="1002"/>
      <c r="D128" s="1005">
        <v>1089.2</v>
      </c>
      <c r="E128" s="1005">
        <v>2071.5226931950729</v>
      </c>
      <c r="F128" s="1005">
        <v>16306.160419000002</v>
      </c>
      <c r="G128" s="1005">
        <f t="shared" si="3"/>
        <v>19466.883112195075</v>
      </c>
      <c r="H128" s="1005">
        <f t="shared" si="4"/>
        <v>19466883112.195076</v>
      </c>
      <c r="I128" s="961">
        <f t="shared" si="5"/>
        <v>4.4437308483790969E-3</v>
      </c>
    </row>
    <row r="129" spans="2:9">
      <c r="B129" s="882" t="s">
        <v>827</v>
      </c>
      <c r="C129" s="1002"/>
      <c r="D129" s="1005"/>
      <c r="E129" s="1005">
        <v>146.79720157768901</v>
      </c>
      <c r="F129" s="1005">
        <v>12.380721333333332</v>
      </c>
      <c r="G129" s="1005">
        <f t="shared" si="3"/>
        <v>159.17792291102234</v>
      </c>
      <c r="H129" s="1005">
        <f t="shared" si="4"/>
        <v>159177922.91102234</v>
      </c>
      <c r="I129" s="961">
        <f t="shared" si="5"/>
        <v>3.6335752485075671E-5</v>
      </c>
    </row>
    <row r="130" spans="2:9">
      <c r="B130" s="882" t="s">
        <v>828</v>
      </c>
      <c r="C130" s="1002"/>
      <c r="D130" s="1005">
        <v>265.90899999999999</v>
      </c>
      <c r="E130" s="1005">
        <v>75.607324488828496</v>
      </c>
      <c r="F130" s="1005">
        <v>922.14525500000013</v>
      </c>
      <c r="G130" s="1005">
        <f t="shared" si="3"/>
        <v>1263.6615794888287</v>
      </c>
      <c r="H130" s="1005">
        <f t="shared" si="4"/>
        <v>1263661579.4888287</v>
      </c>
      <c r="I130" s="961">
        <f t="shared" si="5"/>
        <v>2.8845768017008328E-4</v>
      </c>
    </row>
    <row r="131" spans="2:9">
      <c r="B131" s="882" t="s">
        <v>829</v>
      </c>
      <c r="C131" s="1002"/>
      <c r="D131" s="1005">
        <v>211.089</v>
      </c>
      <c r="E131" s="1005">
        <v>358.85572361248285</v>
      </c>
      <c r="F131" s="1005">
        <v>24.12759800000001</v>
      </c>
      <c r="G131" s="1005">
        <f t="shared" si="3"/>
        <v>594.07232161248294</v>
      </c>
      <c r="H131" s="1005">
        <f t="shared" si="4"/>
        <v>594072321.61248291</v>
      </c>
      <c r="I131" s="961">
        <f t="shared" si="5"/>
        <v>1.3560966521979106E-4</v>
      </c>
    </row>
    <row r="132" spans="2:9">
      <c r="B132" s="882" t="s">
        <v>830</v>
      </c>
      <c r="C132" s="1002"/>
      <c r="D132" s="1005">
        <v>10652.1</v>
      </c>
      <c r="E132" s="1005">
        <v>7789.7173696996997</v>
      </c>
      <c r="F132" s="1005">
        <v>54437.472024999995</v>
      </c>
      <c r="G132" s="1005">
        <f t="shared" si="3"/>
        <v>72879.289394699692</v>
      </c>
      <c r="H132" s="1005">
        <f t="shared" si="4"/>
        <v>72879289394.699692</v>
      </c>
      <c r="I132" s="961">
        <f t="shared" si="5"/>
        <v>1.6636250632660051E-2</v>
      </c>
    </row>
    <row r="133" spans="2:9">
      <c r="B133" s="882" t="s">
        <v>832</v>
      </c>
      <c r="C133" s="1002"/>
      <c r="D133" s="1005">
        <v>90.070099999999996</v>
      </c>
      <c r="E133" s="1005">
        <v>520.09134117183225</v>
      </c>
      <c r="F133" s="1005">
        <v>540.96634933333337</v>
      </c>
      <c r="G133" s="1005">
        <f t="shared" si="3"/>
        <v>1151.1277905051656</v>
      </c>
      <c r="H133" s="1005">
        <f t="shared" si="4"/>
        <v>1151127790.5051656</v>
      </c>
      <c r="I133" s="961">
        <f t="shared" si="5"/>
        <v>2.6276944509364119E-4</v>
      </c>
    </row>
    <row r="134" spans="2:9">
      <c r="B134" s="882" t="s">
        <v>833</v>
      </c>
      <c r="C134" s="1002"/>
      <c r="D134" s="1005"/>
      <c r="E134" s="1005">
        <v>2.7721359954585001</v>
      </c>
      <c r="F134" s="1005">
        <v>0</v>
      </c>
      <c r="G134" s="1005">
        <f t="shared" si="3"/>
        <v>2.7721359954585001</v>
      </c>
      <c r="H134" s="1005">
        <f t="shared" si="4"/>
        <v>2772135.9954585</v>
      </c>
      <c r="I134" s="961">
        <f t="shared" si="5"/>
        <v>6.327991064580852E-7</v>
      </c>
    </row>
    <row r="135" spans="2:9">
      <c r="B135" s="882" t="s">
        <v>835</v>
      </c>
      <c r="C135" s="1002"/>
      <c r="D135" s="1005">
        <v>304.28399999999999</v>
      </c>
      <c r="E135" s="1005">
        <v>19.558252630787099</v>
      </c>
      <c r="F135" s="1005">
        <v>794.674621</v>
      </c>
      <c r="G135" s="1005">
        <f t="shared" si="3"/>
        <v>1118.5168736307871</v>
      </c>
      <c r="H135" s="1005">
        <f t="shared" si="4"/>
        <v>1118516873.6307871</v>
      </c>
      <c r="I135" s="961">
        <f t="shared" si="5"/>
        <v>2.5532530848104603E-4</v>
      </c>
    </row>
    <row r="136" spans="2:9">
      <c r="B136" s="882" t="s">
        <v>836</v>
      </c>
      <c r="C136" s="1002"/>
      <c r="D136" s="1005">
        <v>509.35299999999995</v>
      </c>
      <c r="E136" s="1005">
        <v>698.98734285992202</v>
      </c>
      <c r="F136" s="1005">
        <v>18195.994631333331</v>
      </c>
      <c r="G136" s="1005">
        <f t="shared" ref="G136:G199" si="6">SUM(D136:F136)</f>
        <v>19404.334974193254</v>
      </c>
      <c r="H136" s="1005">
        <f t="shared" ref="H136:H199" si="7">G136*10^6</f>
        <v>19404334974.193253</v>
      </c>
      <c r="I136" s="961">
        <f t="shared" ref="I136:I199" si="8">H136/(SUM($H$8:$H$223))</f>
        <v>4.429452903176187E-3</v>
      </c>
    </row>
    <row r="137" spans="2:9">
      <c r="B137" s="882" t="s">
        <v>837</v>
      </c>
      <c r="C137" s="1002"/>
      <c r="D137" s="1005">
        <v>101.372</v>
      </c>
      <c r="E137" s="1005">
        <v>41.538024692860702</v>
      </c>
      <c r="F137" s="1005">
        <v>101.56125466666666</v>
      </c>
      <c r="G137" s="1005">
        <f t="shared" si="6"/>
        <v>244.47127935952736</v>
      </c>
      <c r="H137" s="1005">
        <f t="shared" si="7"/>
        <v>244471279.35952735</v>
      </c>
      <c r="I137" s="961">
        <f t="shared" si="8"/>
        <v>5.5805778427471013E-5</v>
      </c>
    </row>
    <row r="138" spans="2:9">
      <c r="B138" s="882" t="s">
        <v>838</v>
      </c>
      <c r="C138" s="1002"/>
      <c r="D138" s="1005"/>
      <c r="E138" s="1005">
        <v>4.0321978115760002</v>
      </c>
      <c r="F138" s="1005">
        <v>0</v>
      </c>
      <c r="G138" s="1005">
        <f t="shared" si="6"/>
        <v>4.0321978115760002</v>
      </c>
      <c r="H138" s="1005">
        <f t="shared" si="7"/>
        <v>4032197.8115760004</v>
      </c>
      <c r="I138" s="961">
        <f t="shared" si="8"/>
        <v>9.2043506393903315E-7</v>
      </c>
    </row>
    <row r="139" spans="2:9">
      <c r="B139" s="882" t="s">
        <v>839</v>
      </c>
      <c r="C139" s="1002"/>
      <c r="D139" s="1005">
        <v>578.26</v>
      </c>
      <c r="E139" s="1005">
        <v>84.156857241607156</v>
      </c>
      <c r="F139" s="1005">
        <v>5899.7744083333337</v>
      </c>
      <c r="G139" s="1005">
        <f t="shared" si="6"/>
        <v>6562.1912655749411</v>
      </c>
      <c r="H139" s="1005">
        <f t="shared" si="7"/>
        <v>6562191265.5749407</v>
      </c>
      <c r="I139" s="961">
        <f t="shared" si="8"/>
        <v>1.4979599760133915E-3</v>
      </c>
    </row>
    <row r="140" spans="2:9">
      <c r="B140" s="882" t="s">
        <v>840</v>
      </c>
      <c r="C140" s="1002" t="s">
        <v>699</v>
      </c>
      <c r="D140" s="1005">
        <v>1138.58</v>
      </c>
      <c r="E140" s="1005">
        <v>9543.7375933046205</v>
      </c>
      <c r="F140" s="1005">
        <v>1379.869852333333</v>
      </c>
      <c r="G140" s="1005">
        <f t="shared" si="6"/>
        <v>12062.187445637954</v>
      </c>
      <c r="H140" s="1005">
        <f t="shared" si="7"/>
        <v>12062187445.637953</v>
      </c>
      <c r="I140" s="961">
        <f t="shared" si="8"/>
        <v>2.7534512917239372E-3</v>
      </c>
    </row>
    <row r="141" spans="2:9">
      <c r="B141" s="882" t="s">
        <v>841</v>
      </c>
      <c r="C141" s="1002"/>
      <c r="D141" s="1005"/>
      <c r="E141" s="1005">
        <v>147.04921394091201</v>
      </c>
      <c r="F141" s="1005">
        <v>0</v>
      </c>
      <c r="G141" s="1005">
        <f t="shared" si="6"/>
        <v>147.04921394091201</v>
      </c>
      <c r="H141" s="1005">
        <f t="shared" si="7"/>
        <v>147049213.94091201</v>
      </c>
      <c r="I141" s="961">
        <f t="shared" si="8"/>
        <v>3.3567116238026554E-5</v>
      </c>
    </row>
    <row r="142" spans="2:9">
      <c r="B142" s="882" t="s">
        <v>842</v>
      </c>
      <c r="C142" s="1002"/>
      <c r="D142" s="1005"/>
      <c r="E142" s="1005">
        <v>171.36840699198001</v>
      </c>
      <c r="F142" s="1005">
        <v>0</v>
      </c>
      <c r="G142" s="1005">
        <f t="shared" si="6"/>
        <v>171.36840699198001</v>
      </c>
      <c r="H142" s="1005">
        <f t="shared" si="7"/>
        <v>171368406.99198002</v>
      </c>
      <c r="I142" s="961">
        <f t="shared" si="8"/>
        <v>3.911849021740891E-5</v>
      </c>
    </row>
    <row r="143" spans="2:9">
      <c r="B143" s="882" t="s">
        <v>843</v>
      </c>
      <c r="C143" s="1002"/>
      <c r="D143" s="1005">
        <v>447.89099999999996</v>
      </c>
      <c r="E143" s="1005">
        <v>1193.017813455557</v>
      </c>
      <c r="F143" s="1005">
        <v>1429.0983626666664</v>
      </c>
      <c r="G143" s="1005">
        <f t="shared" si="6"/>
        <v>3070.0071761222234</v>
      </c>
      <c r="H143" s="1005">
        <f t="shared" si="7"/>
        <v>3070007176.1222234</v>
      </c>
      <c r="I143" s="961">
        <f t="shared" si="8"/>
        <v>7.0079455014209651E-4</v>
      </c>
    </row>
    <row r="144" spans="2:9">
      <c r="B144" s="882" t="s">
        <v>844</v>
      </c>
      <c r="C144" s="1002"/>
      <c r="D144" s="1005">
        <v>170.69699999999997</v>
      </c>
      <c r="E144" s="1005">
        <v>223.06152934864252</v>
      </c>
      <c r="F144" s="1005">
        <v>486.09556466666669</v>
      </c>
      <c r="G144" s="1005">
        <f t="shared" si="6"/>
        <v>879.8540940153091</v>
      </c>
      <c r="H144" s="1005">
        <f t="shared" si="7"/>
        <v>879854094.0153091</v>
      </c>
      <c r="I144" s="961">
        <f t="shared" si="8"/>
        <v>2.0084544388100558E-4</v>
      </c>
    </row>
    <row r="145" spans="2:9">
      <c r="B145" s="882" t="s">
        <v>845</v>
      </c>
      <c r="C145" s="1002"/>
      <c r="D145" s="1005">
        <v>125.309</v>
      </c>
      <c r="E145" s="1005">
        <v>38.871174975595999</v>
      </c>
      <c r="F145" s="1005">
        <v>1074.1054140000003</v>
      </c>
      <c r="G145" s="1005">
        <f t="shared" si="6"/>
        <v>1238.2855889755963</v>
      </c>
      <c r="H145" s="1005">
        <f t="shared" si="7"/>
        <v>1238285588.9755962</v>
      </c>
      <c r="I145" s="961">
        <f t="shared" si="8"/>
        <v>2.8266506965293352E-4</v>
      </c>
    </row>
    <row r="146" spans="2:9">
      <c r="B146" s="882" t="s">
        <v>846</v>
      </c>
      <c r="C146" s="1002"/>
      <c r="D146" s="1005">
        <v>1543.76</v>
      </c>
      <c r="E146" s="1005">
        <v>2130.8841788361001</v>
      </c>
      <c r="F146" s="1005">
        <v>2480.9660589999994</v>
      </c>
      <c r="G146" s="1005">
        <f t="shared" si="6"/>
        <v>6155.6102378360993</v>
      </c>
      <c r="H146" s="1005">
        <f t="shared" si="7"/>
        <v>6155610237.8360996</v>
      </c>
      <c r="I146" s="961">
        <f t="shared" si="8"/>
        <v>1.4051491934697325E-3</v>
      </c>
    </row>
    <row r="147" spans="2:9">
      <c r="B147" s="882" t="s">
        <v>847</v>
      </c>
      <c r="C147" s="1002"/>
      <c r="D147" s="1005"/>
      <c r="E147" s="1005">
        <v>0.37801854483524999</v>
      </c>
      <c r="F147" s="1005">
        <v>0</v>
      </c>
      <c r="G147" s="1005">
        <f t="shared" si="6"/>
        <v>0.37801854483524999</v>
      </c>
      <c r="H147" s="1005">
        <f t="shared" si="7"/>
        <v>378018.54483525001</v>
      </c>
      <c r="I147" s="961">
        <f t="shared" si="8"/>
        <v>8.6290787244284351E-8</v>
      </c>
    </row>
    <row r="148" spans="2:9">
      <c r="B148" s="882" t="s">
        <v>808</v>
      </c>
      <c r="C148" s="1002"/>
      <c r="D148" s="1005">
        <v>809.58199999999999</v>
      </c>
      <c r="E148" s="1005">
        <v>1950.5928289679089</v>
      </c>
      <c r="F148" s="1005">
        <v>6666.7836823333346</v>
      </c>
      <c r="G148" s="1005">
        <f t="shared" si="6"/>
        <v>9426.9585113012436</v>
      </c>
      <c r="H148" s="1005">
        <f t="shared" si="7"/>
        <v>9426958511.3012428</v>
      </c>
      <c r="I148" s="961">
        <f t="shared" si="8"/>
        <v>2.1519041390255528E-3</v>
      </c>
    </row>
    <row r="149" spans="2:9">
      <c r="B149" s="882" t="s">
        <v>848</v>
      </c>
      <c r="C149" s="1002"/>
      <c r="D149" s="1005"/>
      <c r="E149" s="1005">
        <v>0</v>
      </c>
      <c r="F149" s="1005">
        <v>8.751666666666668E-3</v>
      </c>
      <c r="G149" s="1005">
        <f t="shared" si="6"/>
        <v>8.751666666666668E-3</v>
      </c>
      <c r="H149" s="1005">
        <f t="shared" si="7"/>
        <v>8751.6666666666679</v>
      </c>
      <c r="I149" s="961">
        <f t="shared" si="8"/>
        <v>1.9977543871435162E-9</v>
      </c>
    </row>
    <row r="150" spans="2:9">
      <c r="B150" s="882" t="s">
        <v>849</v>
      </c>
      <c r="C150" s="1002"/>
      <c r="D150" s="1005">
        <v>754.31700000000001</v>
      </c>
      <c r="E150" s="1005">
        <v>1649.945053487706</v>
      </c>
      <c r="F150" s="1005">
        <v>293.49983300000002</v>
      </c>
      <c r="G150" s="1005">
        <f t="shared" si="6"/>
        <v>2697.7618864877059</v>
      </c>
      <c r="H150" s="1005">
        <f t="shared" si="7"/>
        <v>2697761886.4877057</v>
      </c>
      <c r="I150" s="961">
        <f t="shared" si="8"/>
        <v>6.1582163140728031E-4</v>
      </c>
    </row>
    <row r="151" spans="2:9">
      <c r="B151" s="1003" t="s">
        <v>480</v>
      </c>
      <c r="C151" s="1002"/>
      <c r="D151" s="1005">
        <v>138.65800000000002</v>
      </c>
      <c r="E151" s="1005">
        <v>33.587128278863268</v>
      </c>
      <c r="F151" s="1005">
        <v>303.90047566666658</v>
      </c>
      <c r="G151" s="1005">
        <f t="shared" si="6"/>
        <v>476.14560394552984</v>
      </c>
      <c r="H151" s="1005">
        <f t="shared" si="7"/>
        <v>476145603.94552982</v>
      </c>
      <c r="I151" s="961">
        <f t="shared" si="8"/>
        <v>1.0869037926504831E-4</v>
      </c>
    </row>
    <row r="152" spans="2:9">
      <c r="B152" s="882" t="s">
        <v>850</v>
      </c>
      <c r="C152" s="1002"/>
      <c r="D152" s="1005">
        <v>152.18699999999998</v>
      </c>
      <c r="E152" s="1005">
        <v>1737.9326019811408</v>
      </c>
      <c r="F152" s="1005">
        <v>1027.4674619999998</v>
      </c>
      <c r="G152" s="1005">
        <f t="shared" si="6"/>
        <v>2917.5870639811405</v>
      </c>
      <c r="H152" s="1005">
        <f t="shared" si="7"/>
        <v>2917587063.9811406</v>
      </c>
      <c r="I152" s="961">
        <f t="shared" si="8"/>
        <v>6.6600141195294154E-4</v>
      </c>
    </row>
    <row r="153" spans="2:9">
      <c r="B153" s="882" t="s">
        <v>851</v>
      </c>
      <c r="C153" s="1002"/>
      <c r="D153" s="1005">
        <v>4997.59</v>
      </c>
      <c r="E153" s="1005">
        <v>5579.6978600317725</v>
      </c>
      <c r="F153" s="1005">
        <v>222387.4196366666</v>
      </c>
      <c r="G153" s="1005">
        <f t="shared" si="6"/>
        <v>232964.70749669836</v>
      </c>
      <c r="H153" s="1005">
        <f t="shared" si="7"/>
        <v>232964707496.69836</v>
      </c>
      <c r="I153" s="961">
        <f t="shared" si="8"/>
        <v>5.3179158230942873E-2</v>
      </c>
    </row>
    <row r="154" spans="2:9">
      <c r="B154" s="882" t="s">
        <v>852</v>
      </c>
      <c r="C154" s="1002"/>
      <c r="D154" s="1005">
        <v>814.80899999999997</v>
      </c>
      <c r="E154" s="1005">
        <v>304.41494264607587</v>
      </c>
      <c r="F154" s="1005">
        <v>28.67161733333333</v>
      </c>
      <c r="G154" s="1005">
        <f t="shared" si="6"/>
        <v>1147.8955599794092</v>
      </c>
      <c r="H154" s="1005">
        <f t="shared" si="7"/>
        <v>1147895559.9794092</v>
      </c>
      <c r="I154" s="961">
        <f t="shared" si="8"/>
        <v>2.6203161960747603E-4</v>
      </c>
    </row>
    <row r="155" spans="2:9">
      <c r="B155" s="882" t="s">
        <v>853</v>
      </c>
      <c r="C155" s="1002"/>
      <c r="D155" s="1005">
        <v>32.882099999999994</v>
      </c>
      <c r="E155" s="1005">
        <v>268.14558952841713</v>
      </c>
      <c r="F155" s="1005">
        <v>0</v>
      </c>
      <c r="G155" s="1005">
        <f t="shared" si="6"/>
        <v>301.02768952841711</v>
      </c>
      <c r="H155" s="1005">
        <f t="shared" si="7"/>
        <v>301027689.52841711</v>
      </c>
      <c r="I155" s="961">
        <f t="shared" si="8"/>
        <v>6.8715984087648618E-5</v>
      </c>
    </row>
    <row r="156" spans="2:9">
      <c r="B156" s="882" t="s">
        <v>854</v>
      </c>
      <c r="C156" s="1002"/>
      <c r="D156" s="1005">
        <v>209.67599999999999</v>
      </c>
      <c r="E156" s="1005">
        <v>51.531805874116451</v>
      </c>
      <c r="F156" s="1005">
        <v>251.42309233333327</v>
      </c>
      <c r="G156" s="1005">
        <f t="shared" si="6"/>
        <v>512.63089820744972</v>
      </c>
      <c r="H156" s="1005">
        <f t="shared" si="7"/>
        <v>512630898.20744973</v>
      </c>
      <c r="I156" s="961">
        <f t="shared" si="8"/>
        <v>1.1701892506714002E-4</v>
      </c>
    </row>
    <row r="157" spans="2:9">
      <c r="B157" s="882" t="s">
        <v>855</v>
      </c>
      <c r="C157" s="1002"/>
      <c r="D157" s="1005">
        <v>2736.57</v>
      </c>
      <c r="E157" s="1005">
        <v>3969.7745835936998</v>
      </c>
      <c r="F157" s="1005">
        <v>16159.279663666666</v>
      </c>
      <c r="G157" s="1005">
        <f t="shared" si="6"/>
        <v>22865.624247260366</v>
      </c>
      <c r="H157" s="1005">
        <f t="shared" si="7"/>
        <v>22865624247.260365</v>
      </c>
      <c r="I157" s="961">
        <f t="shared" si="8"/>
        <v>5.2195659289361509E-3</v>
      </c>
    </row>
    <row r="158" spans="2:9">
      <c r="B158" s="882" t="s">
        <v>856</v>
      </c>
      <c r="C158" s="1002"/>
      <c r="D158" s="1005">
        <v>5243.43</v>
      </c>
      <c r="E158" s="1005">
        <v>3292.2381972315197</v>
      </c>
      <c r="F158" s="1005">
        <v>5111.5680853333324</v>
      </c>
      <c r="G158" s="1005">
        <f t="shared" si="6"/>
        <v>13647.236282564852</v>
      </c>
      <c r="H158" s="1005">
        <f t="shared" si="7"/>
        <v>13647236282.564852</v>
      </c>
      <c r="I158" s="961">
        <f t="shared" si="8"/>
        <v>3.1152724611553722E-3</v>
      </c>
    </row>
    <row r="159" spans="2:9">
      <c r="B159" s="882" t="s">
        <v>857</v>
      </c>
      <c r="C159" s="1002" t="s">
        <v>699</v>
      </c>
      <c r="D159" s="1005">
        <v>2526.38</v>
      </c>
      <c r="E159" s="1005">
        <v>7072.4661706299603</v>
      </c>
      <c r="F159" s="1005">
        <v>401.58996733333333</v>
      </c>
      <c r="G159" s="1005">
        <f t="shared" si="6"/>
        <v>10000.436137963294</v>
      </c>
      <c r="H159" s="1005">
        <f t="shared" si="7"/>
        <v>10000436137.963293</v>
      </c>
      <c r="I159" s="961">
        <f t="shared" si="8"/>
        <v>2.2828126263147661E-3</v>
      </c>
    </row>
    <row r="160" spans="2:9">
      <c r="B160" s="882" t="s">
        <v>858</v>
      </c>
      <c r="C160" s="1002" t="s">
        <v>699</v>
      </c>
      <c r="D160" s="1005">
        <v>666.73700000000008</v>
      </c>
      <c r="E160" s="1005">
        <v>1249.850015585296</v>
      </c>
      <c r="F160" s="1005">
        <v>6815.3293449999992</v>
      </c>
      <c r="G160" s="1005">
        <f t="shared" si="6"/>
        <v>8731.9163605852955</v>
      </c>
      <c r="H160" s="1005">
        <f t="shared" si="7"/>
        <v>8731916360.5852947</v>
      </c>
      <c r="I160" s="961">
        <f t="shared" si="8"/>
        <v>1.9932459589635703E-3</v>
      </c>
    </row>
    <row r="161" spans="2:9">
      <c r="B161" s="882" t="s">
        <v>859</v>
      </c>
      <c r="C161" s="1002"/>
      <c r="D161" s="1005">
        <v>751.26599999999996</v>
      </c>
      <c r="E161" s="1005">
        <v>14.823980506166301</v>
      </c>
      <c r="F161" s="1005">
        <v>147.78983466666668</v>
      </c>
      <c r="G161" s="1005">
        <f t="shared" si="6"/>
        <v>913.87981517283299</v>
      </c>
      <c r="H161" s="1005">
        <f t="shared" si="7"/>
        <v>913879815.17283297</v>
      </c>
      <c r="I161" s="961">
        <f t="shared" si="8"/>
        <v>2.0861253971625585E-4</v>
      </c>
    </row>
    <row r="162" spans="2:9">
      <c r="B162" s="882" t="s">
        <v>860</v>
      </c>
      <c r="C162" s="1002"/>
      <c r="D162" s="1005">
        <v>343.66999999999996</v>
      </c>
      <c r="E162" s="1005">
        <v>1692.3339671553033</v>
      </c>
      <c r="F162" s="1005">
        <v>155.31781300000003</v>
      </c>
      <c r="G162" s="1005">
        <f t="shared" si="6"/>
        <v>2191.3217801553033</v>
      </c>
      <c r="H162" s="1005">
        <f t="shared" si="7"/>
        <v>2191321780.1553035</v>
      </c>
      <c r="I162" s="961">
        <f t="shared" si="8"/>
        <v>5.0021588649191355E-4</v>
      </c>
    </row>
    <row r="163" spans="2:9">
      <c r="B163" s="882" t="s">
        <v>809</v>
      </c>
      <c r="C163" s="1002"/>
      <c r="D163" s="1005">
        <v>7453.4900000000007</v>
      </c>
      <c r="E163" s="1005">
        <v>16451.850340242461</v>
      </c>
      <c r="F163" s="1005">
        <v>6022.2689469999996</v>
      </c>
      <c r="G163" s="1005">
        <f t="shared" si="6"/>
        <v>29927.609287242463</v>
      </c>
      <c r="H163" s="1005">
        <f t="shared" si="7"/>
        <v>29927609287.242462</v>
      </c>
      <c r="I163" s="961">
        <f t="shared" si="8"/>
        <v>6.8316144829905527E-3</v>
      </c>
    </row>
    <row r="164" spans="2:9">
      <c r="B164" s="882" t="s">
        <v>831</v>
      </c>
      <c r="C164" s="1002"/>
      <c r="D164" s="1005">
        <v>170.262</v>
      </c>
      <c r="E164" s="1005">
        <v>853.54278674954799</v>
      </c>
      <c r="F164" s="1005">
        <v>1298.3464859999999</v>
      </c>
      <c r="G164" s="1005">
        <f t="shared" si="6"/>
        <v>2322.1512727495478</v>
      </c>
      <c r="H164" s="1005">
        <f t="shared" si="7"/>
        <v>2322151272.749548</v>
      </c>
      <c r="I164" s="961">
        <f t="shared" si="8"/>
        <v>5.3008050574134165E-4</v>
      </c>
    </row>
    <row r="165" spans="2:9">
      <c r="B165" s="882" t="s">
        <v>861</v>
      </c>
      <c r="C165" s="1002"/>
      <c r="D165" s="1005"/>
      <c r="E165" s="1005">
        <v>78.371336007925805</v>
      </c>
      <c r="F165" s="1005">
        <v>19.586928333333333</v>
      </c>
      <c r="G165" s="1005">
        <f t="shared" si="6"/>
        <v>97.958264341259138</v>
      </c>
      <c r="H165" s="1005">
        <f t="shared" si="7"/>
        <v>97958264.341259137</v>
      </c>
      <c r="I165" s="961">
        <f t="shared" si="8"/>
        <v>2.2361061018249628E-5</v>
      </c>
    </row>
    <row r="166" spans="2:9">
      <c r="B166" s="882" t="s">
        <v>862</v>
      </c>
      <c r="C166" s="1002" t="s">
        <v>699</v>
      </c>
      <c r="D166" s="1005">
        <v>2640.16</v>
      </c>
      <c r="E166" s="1005">
        <v>3892.599470016959</v>
      </c>
      <c r="F166" s="1005">
        <v>18097.088241666665</v>
      </c>
      <c r="G166" s="1005">
        <f t="shared" si="6"/>
        <v>24629.847711683622</v>
      </c>
      <c r="H166" s="1005">
        <f t="shared" si="7"/>
        <v>24629847711.68362</v>
      </c>
      <c r="I166" s="961">
        <f t="shared" si="8"/>
        <v>5.6222875247411127E-3</v>
      </c>
    </row>
    <row r="167" spans="2:9">
      <c r="B167" s="882" t="s">
        <v>863</v>
      </c>
      <c r="C167" s="1002"/>
      <c r="D167" s="1005">
        <v>15463.800000000001</v>
      </c>
      <c r="E167" s="1005">
        <v>35572.451098069534</v>
      </c>
      <c r="F167" s="1005">
        <v>20083.28642933333</v>
      </c>
      <c r="G167" s="1005">
        <f t="shared" si="6"/>
        <v>71119.537527402863</v>
      </c>
      <c r="H167" s="1005">
        <f t="shared" si="7"/>
        <v>71119537527.402863</v>
      </c>
      <c r="I167" s="961">
        <f t="shared" si="8"/>
        <v>1.6234549774174861E-2</v>
      </c>
    </row>
    <row r="168" spans="2:9">
      <c r="B168" s="882" t="s">
        <v>864</v>
      </c>
      <c r="C168" s="1002"/>
      <c r="D168" s="1005">
        <v>139.08599999999998</v>
      </c>
      <c r="E168" s="1005">
        <v>27.346469439603702</v>
      </c>
      <c r="F168" s="1005">
        <v>45.738067000000015</v>
      </c>
      <c r="G168" s="1005">
        <f t="shared" si="6"/>
        <v>212.17053643960372</v>
      </c>
      <c r="H168" s="1005">
        <f t="shared" si="7"/>
        <v>212170536.43960372</v>
      </c>
      <c r="I168" s="961">
        <f t="shared" si="8"/>
        <v>4.8432445628811067E-5</v>
      </c>
    </row>
    <row r="169" spans="2:9">
      <c r="B169" s="882" t="s">
        <v>870</v>
      </c>
      <c r="C169" s="1002"/>
      <c r="D169" s="1005"/>
      <c r="E169" s="1005">
        <v>7.4343647150932499</v>
      </c>
      <c r="F169" s="1005">
        <v>0</v>
      </c>
      <c r="G169" s="1005">
        <f t="shared" si="6"/>
        <v>7.4343647150932499</v>
      </c>
      <c r="H169" s="1005">
        <f t="shared" si="7"/>
        <v>7434364.7150932495</v>
      </c>
      <c r="I169" s="961">
        <f t="shared" si="8"/>
        <v>1.697052149137592E-6</v>
      </c>
    </row>
    <row r="170" spans="2:9">
      <c r="B170" s="882" t="s">
        <v>871</v>
      </c>
      <c r="C170" s="1002"/>
      <c r="D170" s="1005"/>
      <c r="E170" s="1005">
        <v>0</v>
      </c>
      <c r="F170" s="1005">
        <v>0.53869700000000009</v>
      </c>
      <c r="G170" s="1005">
        <f t="shared" si="6"/>
        <v>0.53869700000000009</v>
      </c>
      <c r="H170" s="1005">
        <f t="shared" si="7"/>
        <v>538697.00000000012</v>
      </c>
      <c r="I170" s="961">
        <f t="shared" si="8"/>
        <v>1.2296906818789383E-7</v>
      </c>
    </row>
    <row r="171" spans="2:9">
      <c r="B171" s="882" t="s">
        <v>872</v>
      </c>
      <c r="C171" s="1002"/>
      <c r="D171" s="1005"/>
      <c r="E171" s="1005">
        <v>3.9061916299642498</v>
      </c>
      <c r="F171" s="1005">
        <v>69.970119999999994</v>
      </c>
      <c r="G171" s="1005">
        <f t="shared" si="6"/>
        <v>73.876311629964249</v>
      </c>
      <c r="H171" s="1005">
        <f t="shared" si="7"/>
        <v>73876311.629964247</v>
      </c>
      <c r="I171" s="961">
        <f t="shared" si="8"/>
        <v>1.686384220126558E-5</v>
      </c>
    </row>
    <row r="172" spans="2:9">
      <c r="B172" s="882" t="s">
        <v>873</v>
      </c>
      <c r="C172" s="1002"/>
      <c r="D172" s="1005">
        <v>1206.9000000000001</v>
      </c>
      <c r="E172" s="1005">
        <v>16877.029461262551</v>
      </c>
      <c r="F172" s="1005">
        <v>23429.631785999998</v>
      </c>
      <c r="G172" s="1005">
        <f t="shared" si="6"/>
        <v>41513.561247262551</v>
      </c>
      <c r="H172" s="1005">
        <f t="shared" si="7"/>
        <v>41513561247.26255</v>
      </c>
      <c r="I172" s="961">
        <f t="shared" si="8"/>
        <v>9.4763548780426362E-3</v>
      </c>
    </row>
    <row r="173" spans="2:9">
      <c r="B173" s="882" t="s">
        <v>874</v>
      </c>
      <c r="C173" s="1002"/>
      <c r="D173" s="1005">
        <v>146.124</v>
      </c>
      <c r="E173" s="1005">
        <v>265.5126865497478</v>
      </c>
      <c r="F173" s="1005">
        <v>2040.8632946666664</v>
      </c>
      <c r="G173" s="1005">
        <f t="shared" si="6"/>
        <v>2452.4999812164142</v>
      </c>
      <c r="H173" s="1005">
        <f t="shared" si="7"/>
        <v>2452499981.216414</v>
      </c>
      <c r="I173" s="961">
        <f t="shared" si="8"/>
        <v>5.5983537576969884E-4</v>
      </c>
    </row>
    <row r="174" spans="2:9">
      <c r="B174" s="882" t="s">
        <v>875</v>
      </c>
      <c r="C174" s="1002"/>
      <c r="D174" s="1005">
        <v>799.43100000000004</v>
      </c>
      <c r="E174" s="1005">
        <v>3834.5156944774603</v>
      </c>
      <c r="F174" s="1005">
        <v>934.24564400000031</v>
      </c>
      <c r="G174" s="1005">
        <f t="shared" si="6"/>
        <v>5568.1923384774609</v>
      </c>
      <c r="H174" s="1005">
        <f t="shared" si="7"/>
        <v>5568192338.4774609</v>
      </c>
      <c r="I174" s="961">
        <f t="shared" si="8"/>
        <v>1.2710585419141794E-3</v>
      </c>
    </row>
    <row r="175" spans="2:9">
      <c r="B175" s="882" t="s">
        <v>876</v>
      </c>
      <c r="C175" s="1002"/>
      <c r="D175" s="1005"/>
      <c r="E175" s="1005">
        <v>32.761607219055001</v>
      </c>
      <c r="F175" s="1005">
        <v>0.44625200000000009</v>
      </c>
      <c r="G175" s="1005">
        <f t="shared" si="6"/>
        <v>33.207859219055003</v>
      </c>
      <c r="H175" s="1005">
        <f t="shared" si="7"/>
        <v>33207859.219055004</v>
      </c>
      <c r="I175" s="961">
        <f t="shared" si="8"/>
        <v>7.580401421730495E-6</v>
      </c>
    </row>
    <row r="176" spans="2:9">
      <c r="B176" s="882" t="s">
        <v>877</v>
      </c>
      <c r="C176" s="1002"/>
      <c r="D176" s="1005">
        <v>49.560200000000002</v>
      </c>
      <c r="E176" s="1005">
        <v>18.4525882010449</v>
      </c>
      <c r="F176" s="1005">
        <v>58.184288333333321</v>
      </c>
      <c r="G176" s="1005">
        <f t="shared" si="6"/>
        <v>126.19707653437823</v>
      </c>
      <c r="H176" s="1005">
        <f t="shared" si="7"/>
        <v>126197076.53437823</v>
      </c>
      <c r="I176" s="961">
        <f t="shared" si="8"/>
        <v>2.8807171581554768E-5</v>
      </c>
    </row>
    <row r="177" spans="2:9">
      <c r="B177" s="882" t="s">
        <v>878</v>
      </c>
      <c r="C177" s="1002"/>
      <c r="D177" s="1005">
        <v>397.202</v>
      </c>
      <c r="E177" s="1005">
        <v>1092.7115623837301</v>
      </c>
      <c r="F177" s="1005">
        <v>0</v>
      </c>
      <c r="G177" s="1005">
        <f t="shared" si="6"/>
        <v>1489.9135623837301</v>
      </c>
      <c r="H177" s="1005">
        <f t="shared" si="7"/>
        <v>1489913562.3837302</v>
      </c>
      <c r="I177" s="961">
        <f t="shared" si="8"/>
        <v>3.4010451598362842E-4</v>
      </c>
    </row>
    <row r="178" spans="2:9">
      <c r="B178" s="882" t="s">
        <v>879</v>
      </c>
      <c r="C178" s="1002" t="s">
        <v>699</v>
      </c>
      <c r="D178" s="1005">
        <v>352.48099999999999</v>
      </c>
      <c r="E178" s="1005">
        <v>1061.060881365338</v>
      </c>
      <c r="F178" s="1005">
        <v>929.29272933333334</v>
      </c>
      <c r="G178" s="1005">
        <f t="shared" si="6"/>
        <v>2342.8346106986714</v>
      </c>
      <c r="H178" s="1005">
        <f t="shared" si="7"/>
        <v>2342834610.6986713</v>
      </c>
      <c r="I178" s="961">
        <f t="shared" si="8"/>
        <v>5.348019183250743E-4</v>
      </c>
    </row>
    <row r="179" spans="2:9">
      <c r="B179" s="882" t="s">
        <v>880</v>
      </c>
      <c r="C179" s="1002" t="s">
        <v>699</v>
      </c>
      <c r="D179" s="1005">
        <v>207.56100000000001</v>
      </c>
      <c r="E179" s="1005">
        <v>751.09777631238933</v>
      </c>
      <c r="F179" s="1005">
        <v>56.14030733333334</v>
      </c>
      <c r="G179" s="1005">
        <f t="shared" si="6"/>
        <v>1014.7990836457227</v>
      </c>
      <c r="H179" s="1005">
        <f t="shared" si="7"/>
        <v>1014799083.6457227</v>
      </c>
      <c r="I179" s="961">
        <f t="shared" si="8"/>
        <v>2.3164951301723051E-4</v>
      </c>
    </row>
    <row r="180" spans="2:9">
      <c r="B180" s="882" t="s">
        <v>881</v>
      </c>
      <c r="C180" s="1002"/>
      <c r="D180" s="1005"/>
      <c r="E180" s="1005">
        <v>9.8284821657164994</v>
      </c>
      <c r="F180" s="1005">
        <v>0</v>
      </c>
      <c r="G180" s="1005">
        <f t="shared" si="6"/>
        <v>9.8284821657164994</v>
      </c>
      <c r="H180" s="1005">
        <f t="shared" si="7"/>
        <v>9828482.1657164991</v>
      </c>
      <c r="I180" s="961">
        <f t="shared" si="8"/>
        <v>2.2435604683513926E-6</v>
      </c>
    </row>
    <row r="181" spans="2:9">
      <c r="B181" s="882" t="s">
        <v>882</v>
      </c>
      <c r="C181" s="1002"/>
      <c r="D181" s="1005">
        <v>24.449100000000001</v>
      </c>
      <c r="E181" s="1005">
        <v>125.5413816652315</v>
      </c>
      <c r="F181" s="1005">
        <v>1948.7784263333335</v>
      </c>
      <c r="G181" s="1005">
        <f t="shared" si="6"/>
        <v>2098.7689079985648</v>
      </c>
      <c r="H181" s="1005">
        <f t="shared" si="7"/>
        <v>2098768907.9985647</v>
      </c>
      <c r="I181" s="961">
        <f t="shared" si="8"/>
        <v>4.7908872141167835E-4</v>
      </c>
    </row>
    <row r="182" spans="2:9">
      <c r="B182" s="882" t="s">
        <v>883</v>
      </c>
      <c r="C182" s="1002"/>
      <c r="D182" s="1005">
        <v>3315.08</v>
      </c>
      <c r="E182" s="1005">
        <v>1502.6070622499869</v>
      </c>
      <c r="F182" s="1005">
        <v>12882.886695333331</v>
      </c>
      <c r="G182" s="1005">
        <f t="shared" si="6"/>
        <v>17700.573757583319</v>
      </c>
      <c r="H182" s="1005">
        <f t="shared" si="7"/>
        <v>17700573757.583321</v>
      </c>
      <c r="I182" s="961">
        <f t="shared" si="8"/>
        <v>4.0405331036948537E-3</v>
      </c>
    </row>
    <row r="183" spans="2:9">
      <c r="B183" s="882" t="s">
        <v>884</v>
      </c>
      <c r="C183" s="1002" t="s">
        <v>699</v>
      </c>
      <c r="D183" s="1005">
        <v>2861.06</v>
      </c>
      <c r="E183" s="1005">
        <v>7046.1132984615006</v>
      </c>
      <c r="F183" s="1005">
        <v>36334.902994666671</v>
      </c>
      <c r="G183" s="1005">
        <f t="shared" si="6"/>
        <v>46242.076293128172</v>
      </c>
      <c r="H183" s="1005">
        <f t="shared" si="7"/>
        <v>46242076293.128174</v>
      </c>
      <c r="I183" s="961">
        <f t="shared" si="8"/>
        <v>1.0555739187037361E-2</v>
      </c>
    </row>
    <row r="184" spans="2:9">
      <c r="B184" s="882" t="s">
        <v>885</v>
      </c>
      <c r="C184" s="1002"/>
      <c r="D184" s="1005">
        <v>421.911</v>
      </c>
      <c r="E184" s="1005">
        <v>748.43688608756497</v>
      </c>
      <c r="F184" s="1005">
        <v>10791.281190999998</v>
      </c>
      <c r="G184" s="1005">
        <f t="shared" si="6"/>
        <v>11961.629077087564</v>
      </c>
      <c r="H184" s="1005">
        <f t="shared" si="7"/>
        <v>11961629077.087564</v>
      </c>
      <c r="I184" s="961">
        <f t="shared" si="8"/>
        <v>2.7304967015199153E-3</v>
      </c>
    </row>
    <row r="185" spans="2:9">
      <c r="B185" s="882" t="s">
        <v>865</v>
      </c>
      <c r="C185" s="1002"/>
      <c r="D185" s="1005"/>
      <c r="E185" s="1005">
        <v>1.0080494528940001</v>
      </c>
      <c r="F185" s="1005">
        <v>0</v>
      </c>
      <c r="G185" s="1005">
        <f t="shared" si="6"/>
        <v>1.0080494528940001</v>
      </c>
      <c r="H185" s="1005">
        <f t="shared" si="7"/>
        <v>1008049.4528940001</v>
      </c>
      <c r="I185" s="961">
        <f t="shared" si="8"/>
        <v>2.3010876598475829E-7</v>
      </c>
    </row>
    <row r="186" spans="2:9">
      <c r="B186" s="882" t="s">
        <v>866</v>
      </c>
      <c r="C186" s="1002"/>
      <c r="D186" s="1005"/>
      <c r="E186" s="1005">
        <v>16.380803609527501</v>
      </c>
      <c r="F186" s="1005">
        <v>0.13070299999999999</v>
      </c>
      <c r="G186" s="1005">
        <f t="shared" si="6"/>
        <v>16.511506609527501</v>
      </c>
      <c r="H186" s="1005">
        <f t="shared" si="7"/>
        <v>16511506.6095275</v>
      </c>
      <c r="I186" s="961">
        <f t="shared" si="8"/>
        <v>3.7691031918719546E-6</v>
      </c>
    </row>
    <row r="187" spans="2:9">
      <c r="B187" s="882" t="s">
        <v>867</v>
      </c>
      <c r="C187" s="1002"/>
      <c r="D187" s="1005">
        <v>3.00197</v>
      </c>
      <c r="E187" s="1005">
        <v>42.994569227745203</v>
      </c>
      <c r="F187" s="1005">
        <v>1.5204599999999999</v>
      </c>
      <c r="G187" s="1005">
        <f t="shared" si="6"/>
        <v>47.516999227745202</v>
      </c>
      <c r="H187" s="1005">
        <f t="shared" si="7"/>
        <v>47516999.227745205</v>
      </c>
      <c r="I187" s="961">
        <f t="shared" si="8"/>
        <v>1.0846767511459497E-5</v>
      </c>
    </row>
    <row r="188" spans="2:9">
      <c r="B188" s="882" t="s">
        <v>868</v>
      </c>
      <c r="C188" s="1002"/>
      <c r="D188" s="1005"/>
      <c r="E188" s="1005">
        <v>6.6783276254227504</v>
      </c>
      <c r="F188" s="1005">
        <v>0</v>
      </c>
      <c r="G188" s="1005">
        <f t="shared" si="6"/>
        <v>6.6783276254227504</v>
      </c>
      <c r="H188" s="1005">
        <f t="shared" si="7"/>
        <v>6678327.6254227506</v>
      </c>
      <c r="I188" s="961">
        <f t="shared" si="8"/>
        <v>1.5244705746490235E-6</v>
      </c>
    </row>
    <row r="189" spans="2:9">
      <c r="B189" s="882" t="s">
        <v>869</v>
      </c>
      <c r="C189" s="1002"/>
      <c r="D189" s="1005"/>
      <c r="E189" s="1005">
        <v>13.6754508903232</v>
      </c>
      <c r="F189" s="1005">
        <v>0</v>
      </c>
      <c r="G189" s="1005">
        <f t="shared" si="6"/>
        <v>13.6754508903232</v>
      </c>
      <c r="H189" s="1005">
        <f t="shared" si="7"/>
        <v>13675450.890323199</v>
      </c>
      <c r="I189" s="961">
        <f t="shared" si="8"/>
        <v>3.1217130465407202E-6</v>
      </c>
    </row>
    <row r="190" spans="2:9">
      <c r="B190" s="882" t="s">
        <v>886</v>
      </c>
      <c r="C190" s="1002"/>
      <c r="D190" s="1005">
        <v>930.69500000000005</v>
      </c>
      <c r="E190" s="1005">
        <v>704.84920189048603</v>
      </c>
      <c r="F190" s="1005">
        <v>23179.865520000007</v>
      </c>
      <c r="G190" s="1005">
        <f t="shared" si="6"/>
        <v>24815.409721890494</v>
      </c>
      <c r="H190" s="1005">
        <f t="shared" si="7"/>
        <v>24815409721.890495</v>
      </c>
      <c r="I190" s="961">
        <f t="shared" si="8"/>
        <v>5.6646460073133406E-3</v>
      </c>
    </row>
    <row r="191" spans="2:9">
      <c r="B191" s="882" t="s">
        <v>887</v>
      </c>
      <c r="C191" s="1002"/>
      <c r="D191" s="1005">
        <v>42.361400000000003</v>
      </c>
      <c r="E191" s="1005">
        <v>147.77940008114581</v>
      </c>
      <c r="F191" s="1005">
        <v>149.05888033333335</v>
      </c>
      <c r="G191" s="1005">
        <f t="shared" si="6"/>
        <v>339.19968041447919</v>
      </c>
      <c r="H191" s="1005">
        <f t="shared" si="7"/>
        <v>339199680.4144792</v>
      </c>
      <c r="I191" s="961">
        <f t="shared" si="8"/>
        <v>7.7429554332398133E-5</v>
      </c>
    </row>
    <row r="192" spans="2:9">
      <c r="B192" s="882" t="s">
        <v>888</v>
      </c>
      <c r="C192" s="1002"/>
      <c r="D192" s="1005">
        <v>27.433699999999998</v>
      </c>
      <c r="E192" s="1005">
        <v>69.866530592537899</v>
      </c>
      <c r="F192" s="1005">
        <v>192.29709733333328</v>
      </c>
      <c r="G192" s="1005">
        <f t="shared" si="6"/>
        <v>289.59732792587118</v>
      </c>
      <c r="H192" s="1005">
        <f t="shared" si="7"/>
        <v>289597327.92587119</v>
      </c>
      <c r="I192" s="961">
        <f t="shared" si="8"/>
        <v>6.6106760506830911E-5</v>
      </c>
    </row>
    <row r="193" spans="2:9">
      <c r="B193" s="882" t="s">
        <v>889</v>
      </c>
      <c r="C193" s="1002" t="s">
        <v>699</v>
      </c>
      <c r="D193" s="1005">
        <v>831.029</v>
      </c>
      <c r="E193" s="1005">
        <v>1394.3644767456653</v>
      </c>
      <c r="F193" s="1005">
        <v>555.68076399999995</v>
      </c>
      <c r="G193" s="1005">
        <f t="shared" si="6"/>
        <v>2781.0742407456655</v>
      </c>
      <c r="H193" s="1005">
        <f t="shared" si="7"/>
        <v>2781074240.7456656</v>
      </c>
      <c r="I193" s="961">
        <f t="shared" si="8"/>
        <v>6.3483945139076092E-4</v>
      </c>
    </row>
    <row r="194" spans="2:9">
      <c r="B194" s="882" t="s">
        <v>890</v>
      </c>
      <c r="C194" s="1002"/>
      <c r="D194" s="1005">
        <v>896.35799999999995</v>
      </c>
      <c r="E194" s="1005">
        <v>2011.8604253103151</v>
      </c>
      <c r="F194" s="1005">
        <v>84.779607999999996</v>
      </c>
      <c r="G194" s="1005">
        <f t="shared" si="6"/>
        <v>2992.9980333103149</v>
      </c>
      <c r="H194" s="1005">
        <f t="shared" si="7"/>
        <v>2992998033.3103151</v>
      </c>
      <c r="I194" s="961">
        <f t="shared" si="8"/>
        <v>6.832155724727781E-4</v>
      </c>
    </row>
    <row r="195" spans="2:9">
      <c r="B195" s="882" t="s">
        <v>891</v>
      </c>
      <c r="C195" s="1002"/>
      <c r="D195" s="1005">
        <v>1108.3</v>
      </c>
      <c r="E195" s="1005">
        <v>2195.8727906774548</v>
      </c>
      <c r="F195" s="1005">
        <v>17008.291825000004</v>
      </c>
      <c r="G195" s="1005">
        <f t="shared" si="6"/>
        <v>20312.464615677458</v>
      </c>
      <c r="H195" s="1005">
        <f t="shared" si="7"/>
        <v>20312464615.67746</v>
      </c>
      <c r="I195" s="961">
        <f t="shared" si="8"/>
        <v>4.6367528432299078E-3</v>
      </c>
    </row>
    <row r="196" spans="2:9">
      <c r="B196" s="882" t="s">
        <v>892</v>
      </c>
      <c r="C196" s="1002"/>
      <c r="D196" s="1005">
        <v>3424.9</v>
      </c>
      <c r="E196" s="1005">
        <v>16165.91732287237</v>
      </c>
      <c r="F196" s="1005">
        <v>5370.8309726666675</v>
      </c>
      <c r="G196" s="1005">
        <f t="shared" si="6"/>
        <v>24961.648295539038</v>
      </c>
      <c r="H196" s="1005">
        <f t="shared" si="7"/>
        <v>24961648295.53904</v>
      </c>
      <c r="I196" s="961">
        <f t="shared" si="8"/>
        <v>5.6980280776324412E-3</v>
      </c>
    </row>
    <row r="197" spans="2:9">
      <c r="B197" s="882" t="s">
        <v>893</v>
      </c>
      <c r="C197" s="1002"/>
      <c r="D197" s="1005">
        <v>429.15899999999999</v>
      </c>
      <c r="E197" s="1005">
        <v>365.51395066900125</v>
      </c>
      <c r="F197" s="1005">
        <v>6000.6233533333343</v>
      </c>
      <c r="G197" s="1005">
        <f t="shared" si="6"/>
        <v>6795.2963040023351</v>
      </c>
      <c r="H197" s="1005">
        <f t="shared" si="7"/>
        <v>6795296304.0023355</v>
      </c>
      <c r="I197" s="961">
        <f t="shared" si="8"/>
        <v>1.5511711677692764E-3</v>
      </c>
    </row>
    <row r="198" spans="2:9">
      <c r="B198" s="882" t="s">
        <v>894</v>
      </c>
      <c r="C198" s="1002"/>
      <c r="D198" s="1005">
        <v>146.785</v>
      </c>
      <c r="E198" s="1005">
        <v>244.6917500143326</v>
      </c>
      <c r="F198" s="1005">
        <v>1327.3115643333331</v>
      </c>
      <c r="G198" s="1005">
        <f t="shared" si="6"/>
        <v>1718.7883143476656</v>
      </c>
      <c r="H198" s="1005">
        <f t="shared" si="7"/>
        <v>1718788314.3476655</v>
      </c>
      <c r="I198" s="961">
        <f t="shared" si="8"/>
        <v>3.9235005472013605E-4</v>
      </c>
    </row>
    <row r="199" spans="2:9">
      <c r="B199" s="882" t="s">
        <v>895</v>
      </c>
      <c r="C199" s="1002"/>
      <c r="D199" s="1005">
        <v>2958.92</v>
      </c>
      <c r="E199" s="1005">
        <v>10774.47781683006</v>
      </c>
      <c r="F199" s="1005">
        <v>40400.642840333341</v>
      </c>
      <c r="G199" s="1005">
        <f t="shared" si="6"/>
        <v>54134.040657163401</v>
      </c>
      <c r="H199" s="1005">
        <f t="shared" si="7"/>
        <v>54134040657.163399</v>
      </c>
      <c r="I199" s="961">
        <f t="shared" si="8"/>
        <v>1.2357248206054499E-2</v>
      </c>
    </row>
    <row r="200" spans="2:9">
      <c r="B200" s="882" t="s">
        <v>718</v>
      </c>
      <c r="C200" s="1002"/>
      <c r="D200" s="1005">
        <v>25.401900000000001</v>
      </c>
      <c r="E200" s="1005">
        <v>240.01823223613053</v>
      </c>
      <c r="F200" s="1005">
        <v>0</v>
      </c>
      <c r="G200" s="1005">
        <f t="shared" ref="G200:G223" si="9">SUM(D200:F200)</f>
        <v>265.42013223613054</v>
      </c>
      <c r="H200" s="1005">
        <f t="shared" ref="H200:H223" si="10">G200*10^6</f>
        <v>265420132.23613054</v>
      </c>
      <c r="I200" s="961">
        <f t="shared" ref="I200:I223" si="11">H200/(SUM($H$8:$H$223))</f>
        <v>6.0587800450688467E-5</v>
      </c>
    </row>
    <row r="201" spans="2:9">
      <c r="B201" s="882" t="s">
        <v>896</v>
      </c>
      <c r="C201" s="1002"/>
      <c r="D201" s="1005">
        <v>56.749300000000005</v>
      </c>
      <c r="E201" s="1005">
        <v>24.79141433748557</v>
      </c>
      <c r="F201" s="1005">
        <v>30.05216033333333</v>
      </c>
      <c r="G201" s="1005">
        <f t="shared" si="9"/>
        <v>111.59287467081892</v>
      </c>
      <c r="H201" s="1005">
        <f t="shared" si="10"/>
        <v>111592874.67081891</v>
      </c>
      <c r="I201" s="961">
        <f t="shared" si="11"/>
        <v>2.5473451336612264E-5</v>
      </c>
    </row>
    <row r="202" spans="2:9">
      <c r="B202" s="882" t="s">
        <v>897</v>
      </c>
      <c r="C202" s="1002"/>
      <c r="D202" s="1005"/>
      <c r="E202" s="1005">
        <v>5.0402472644699996</v>
      </c>
      <c r="F202" s="1005">
        <v>0</v>
      </c>
      <c r="G202" s="1005">
        <f t="shared" si="9"/>
        <v>5.0402472644699996</v>
      </c>
      <c r="H202" s="1005">
        <f t="shared" si="10"/>
        <v>5040247.2644699998</v>
      </c>
      <c r="I202" s="961">
        <f t="shared" si="11"/>
        <v>1.1505438299237912E-6</v>
      </c>
    </row>
    <row r="203" spans="2:9">
      <c r="B203" s="882" t="s">
        <v>898</v>
      </c>
      <c r="C203" s="1002"/>
      <c r="D203" s="1005">
        <v>351.45100000000002</v>
      </c>
      <c r="E203" s="1005">
        <v>907.70880278567256</v>
      </c>
      <c r="F203" s="1005">
        <v>7.8830963333333344</v>
      </c>
      <c r="G203" s="1005">
        <f t="shared" si="9"/>
        <v>1267.0428991190058</v>
      </c>
      <c r="H203" s="1005">
        <f t="shared" si="10"/>
        <v>1267042899.1190059</v>
      </c>
      <c r="I203" s="961">
        <f t="shared" si="11"/>
        <v>2.892295384209522E-4</v>
      </c>
    </row>
    <row r="204" spans="2:9">
      <c r="B204" s="882" t="s">
        <v>899</v>
      </c>
      <c r="C204" s="1002"/>
      <c r="D204" s="1005">
        <v>555.76499999999999</v>
      </c>
      <c r="E204" s="1005">
        <v>1288.2887054864816</v>
      </c>
      <c r="F204" s="1005">
        <v>4298.5740576666676</v>
      </c>
      <c r="G204" s="1005">
        <f t="shared" si="9"/>
        <v>6142.6277631531493</v>
      </c>
      <c r="H204" s="1005">
        <f t="shared" si="10"/>
        <v>6142627763.1531496</v>
      </c>
      <c r="I204" s="961">
        <f t="shared" si="11"/>
        <v>1.402185667007667E-3</v>
      </c>
    </row>
    <row r="205" spans="2:9">
      <c r="B205" s="882" t="s">
        <v>900</v>
      </c>
      <c r="C205" s="1002"/>
      <c r="D205" s="1005">
        <v>5663.05</v>
      </c>
      <c r="E205" s="1005">
        <v>5298.1251627504698</v>
      </c>
      <c r="F205" s="1005">
        <v>37116.303761333344</v>
      </c>
      <c r="G205" s="1005">
        <f t="shared" si="9"/>
        <v>48077.478924083814</v>
      </c>
      <c r="H205" s="1005">
        <f t="shared" si="10"/>
        <v>48077478924.083817</v>
      </c>
      <c r="I205" s="961">
        <f t="shared" si="11"/>
        <v>1.0974708944207393E-2</v>
      </c>
    </row>
    <row r="206" spans="2:9">
      <c r="B206" s="882" t="s">
        <v>901</v>
      </c>
      <c r="C206" s="1002"/>
      <c r="D206" s="1005">
        <v>605.76499999999999</v>
      </c>
      <c r="E206" s="1005">
        <v>3955.2303153101998</v>
      </c>
      <c r="F206" s="1005">
        <v>20484.174092666664</v>
      </c>
      <c r="G206" s="1005">
        <f t="shared" si="9"/>
        <v>25045.169407976864</v>
      </c>
      <c r="H206" s="1005">
        <f t="shared" si="10"/>
        <v>25045169407.976864</v>
      </c>
      <c r="I206" s="961">
        <f t="shared" si="11"/>
        <v>5.7170935511184559E-3</v>
      </c>
    </row>
    <row r="207" spans="2:9">
      <c r="B207" s="882" t="s">
        <v>902</v>
      </c>
      <c r="C207" s="1002"/>
      <c r="D207" s="1005"/>
      <c r="E207" s="1005">
        <v>22.051081782056301</v>
      </c>
      <c r="F207" s="1005">
        <v>0</v>
      </c>
      <c r="G207" s="1005">
        <f t="shared" si="9"/>
        <v>22.051081782056301</v>
      </c>
      <c r="H207" s="1005">
        <f t="shared" si="10"/>
        <v>22051081.782056302</v>
      </c>
      <c r="I207" s="961">
        <f t="shared" si="11"/>
        <v>5.0336292559165984E-6</v>
      </c>
    </row>
    <row r="208" spans="2:9">
      <c r="B208" s="882" t="s">
        <v>903</v>
      </c>
      <c r="C208" s="1002"/>
      <c r="D208" s="1005">
        <v>506.43800000000005</v>
      </c>
      <c r="E208" s="1005">
        <v>141.55724656709839</v>
      </c>
      <c r="F208" s="1005">
        <v>27.773208666666672</v>
      </c>
      <c r="G208" s="1005">
        <f t="shared" si="9"/>
        <v>675.76845523376505</v>
      </c>
      <c r="H208" s="1005">
        <f t="shared" si="10"/>
        <v>675768455.23376501</v>
      </c>
      <c r="I208" s="961">
        <f t="shared" si="11"/>
        <v>1.542585484063741E-4</v>
      </c>
    </row>
    <row r="209" spans="2:9">
      <c r="B209" s="882" t="s">
        <v>904</v>
      </c>
      <c r="C209" s="1002"/>
      <c r="D209" s="1005">
        <v>2795.46</v>
      </c>
      <c r="E209" s="1005">
        <v>4934.77825915638</v>
      </c>
      <c r="F209" s="1005">
        <v>14728.200722333333</v>
      </c>
      <c r="G209" s="1005">
        <f t="shared" si="9"/>
        <v>22458.438981489715</v>
      </c>
      <c r="H209" s="1005">
        <f t="shared" si="10"/>
        <v>22458438981.489716</v>
      </c>
      <c r="I209" s="961">
        <f t="shared" si="11"/>
        <v>5.1266172161873206E-3</v>
      </c>
    </row>
    <row r="210" spans="2:9">
      <c r="B210" s="882" t="s">
        <v>905</v>
      </c>
      <c r="C210" s="1002"/>
      <c r="D210" s="1005">
        <v>1169.17</v>
      </c>
      <c r="E210" s="1005">
        <v>6355.5860796778443</v>
      </c>
      <c r="F210" s="1005">
        <v>3749.0282853333333</v>
      </c>
      <c r="G210" s="1005">
        <f t="shared" si="9"/>
        <v>11273.784365011177</v>
      </c>
      <c r="H210" s="1005">
        <f t="shared" si="10"/>
        <v>11273784365.011177</v>
      </c>
      <c r="I210" s="961">
        <f t="shared" si="11"/>
        <v>2.5734814901821812E-3</v>
      </c>
    </row>
    <row r="211" spans="2:9">
      <c r="B211" s="882" t="s">
        <v>906</v>
      </c>
      <c r="C211" s="1002" t="s">
        <v>699</v>
      </c>
      <c r="D211" s="1005">
        <v>6894.3</v>
      </c>
      <c r="E211" s="1005">
        <v>7130.7700705625793</v>
      </c>
      <c r="F211" s="1005">
        <v>743.02219366666657</v>
      </c>
      <c r="G211" s="1005">
        <f t="shared" si="9"/>
        <v>14768.092264229244</v>
      </c>
      <c r="H211" s="1005">
        <f t="shared" si="10"/>
        <v>14768092264.229244</v>
      </c>
      <c r="I211" s="961">
        <f t="shared" si="11"/>
        <v>3.3711317208841201E-3</v>
      </c>
    </row>
    <row r="212" spans="2:9">
      <c r="B212" s="882" t="s">
        <v>907</v>
      </c>
      <c r="C212" s="1002"/>
      <c r="D212" s="1005">
        <v>50308.9</v>
      </c>
      <c r="E212" s="1005">
        <v>192052.9971453122</v>
      </c>
      <c r="F212" s="1005">
        <v>237481.47939000002</v>
      </c>
      <c r="G212" s="1005">
        <f t="shared" si="9"/>
        <v>479843.37653531221</v>
      </c>
      <c r="H212" s="1005">
        <f t="shared" si="10"/>
        <v>479843376535.31219</v>
      </c>
      <c r="I212" s="961">
        <f t="shared" si="11"/>
        <v>0.10953447464656384</v>
      </c>
    </row>
    <row r="213" spans="2:9">
      <c r="B213" s="882" t="s">
        <v>908</v>
      </c>
      <c r="C213" s="1002"/>
      <c r="D213" s="1005">
        <v>63.504500000000007</v>
      </c>
      <c r="E213" s="1005">
        <v>431.37560404660087</v>
      </c>
      <c r="F213" s="1005">
        <v>1848.9751010000002</v>
      </c>
      <c r="G213" s="1005">
        <f t="shared" si="9"/>
        <v>2343.855205046601</v>
      </c>
      <c r="H213" s="1005">
        <f t="shared" si="10"/>
        <v>2343855205.0466008</v>
      </c>
      <c r="I213" s="961">
        <f t="shared" si="11"/>
        <v>5.3503489073064309E-4</v>
      </c>
    </row>
    <row r="214" spans="2:9">
      <c r="B214" s="882" t="s">
        <v>909</v>
      </c>
      <c r="C214" s="1002"/>
      <c r="D214" s="1005">
        <v>3193.92</v>
      </c>
      <c r="E214" s="1005">
        <v>1838.3278715237429</v>
      </c>
      <c r="F214" s="1005">
        <v>40232.303492999999</v>
      </c>
      <c r="G214" s="1005">
        <f t="shared" si="9"/>
        <v>45264.551364523744</v>
      </c>
      <c r="H214" s="1005">
        <f t="shared" si="10"/>
        <v>45264551364.523743</v>
      </c>
      <c r="I214" s="961">
        <f t="shared" si="11"/>
        <v>1.0332598294103256E-2</v>
      </c>
    </row>
    <row r="215" spans="2:9">
      <c r="B215" s="882" t="s">
        <v>910</v>
      </c>
      <c r="C215" s="1002"/>
      <c r="D215" s="1005"/>
      <c r="E215" s="1005">
        <v>5.4182658093052503</v>
      </c>
      <c r="F215" s="1005">
        <v>0</v>
      </c>
      <c r="G215" s="1005">
        <f t="shared" si="9"/>
        <v>5.4182658093052503</v>
      </c>
      <c r="H215" s="1005">
        <f t="shared" si="10"/>
        <v>5418265.8093052506</v>
      </c>
      <c r="I215" s="961">
        <f t="shared" si="11"/>
        <v>1.2368346171680758E-6</v>
      </c>
    </row>
    <row r="216" spans="2:9">
      <c r="B216" s="882" t="s">
        <v>911</v>
      </c>
      <c r="C216" s="1002"/>
      <c r="D216" s="1005">
        <v>4601.03</v>
      </c>
      <c r="E216" s="1005">
        <v>3670.790681804262</v>
      </c>
      <c r="F216" s="1005">
        <v>3525.4038729999997</v>
      </c>
      <c r="G216" s="1005">
        <f t="shared" si="9"/>
        <v>11797.224554804261</v>
      </c>
      <c r="H216" s="1005">
        <f t="shared" si="10"/>
        <v>11797224554.80426</v>
      </c>
      <c r="I216" s="961">
        <f t="shared" si="11"/>
        <v>2.692967866365731E-3</v>
      </c>
    </row>
    <row r="217" spans="2:9">
      <c r="B217" s="882" t="s">
        <v>912</v>
      </c>
      <c r="C217" s="1002"/>
      <c r="D217" s="1005">
        <v>12723.4</v>
      </c>
      <c r="E217" s="1005">
        <v>37342.07673957471</v>
      </c>
      <c r="F217" s="1005">
        <v>18091.767151333337</v>
      </c>
      <c r="G217" s="1005">
        <f t="shared" si="9"/>
        <v>68157.243890908052</v>
      </c>
      <c r="H217" s="1005">
        <f t="shared" si="10"/>
        <v>68157243890.908051</v>
      </c>
      <c r="I217" s="961">
        <f t="shared" si="11"/>
        <v>1.5558343134489295E-2</v>
      </c>
    </row>
    <row r="218" spans="2:9">
      <c r="B218" s="882" t="s">
        <v>913</v>
      </c>
      <c r="C218" s="1002"/>
      <c r="D218" s="1005"/>
      <c r="E218" s="1005">
        <v>0</v>
      </c>
      <c r="F218" s="1005">
        <v>1.3226463333333329</v>
      </c>
      <c r="G218" s="1005">
        <f t="shared" si="9"/>
        <v>1.3226463333333329</v>
      </c>
      <c r="H218" s="1005">
        <f t="shared" si="10"/>
        <v>1322646.333333333</v>
      </c>
      <c r="I218" s="961">
        <f t="shared" si="11"/>
        <v>3.019222070145821E-7</v>
      </c>
    </row>
    <row r="219" spans="2:9">
      <c r="B219" s="882" t="s">
        <v>914</v>
      </c>
      <c r="C219" s="1002"/>
      <c r="D219" s="1005"/>
      <c r="E219" s="1005">
        <v>5.6702781725287501</v>
      </c>
      <c r="F219" s="1005">
        <v>1.293533333333333E-2</v>
      </c>
      <c r="G219" s="1005">
        <f t="shared" si="9"/>
        <v>5.6832135058620832</v>
      </c>
      <c r="H219" s="1005">
        <f t="shared" si="10"/>
        <v>5683213.5058620833</v>
      </c>
      <c r="I219" s="961">
        <f t="shared" si="11"/>
        <v>1.2973145741088469E-6</v>
      </c>
    </row>
    <row r="220" spans="2:9">
      <c r="B220" s="882" t="s">
        <v>915</v>
      </c>
      <c r="C220" s="1002"/>
      <c r="D220" s="1005">
        <v>3.7317399999999998</v>
      </c>
      <c r="E220" s="1005">
        <v>11.3405563450575</v>
      </c>
      <c r="F220" s="1005">
        <v>0</v>
      </c>
      <c r="G220" s="1005">
        <f t="shared" si="9"/>
        <v>15.0722963450575</v>
      </c>
      <c r="H220" s="1005">
        <f t="shared" si="10"/>
        <v>15072296.345057501</v>
      </c>
      <c r="I220" s="961">
        <f t="shared" si="11"/>
        <v>3.4405727839648601E-6</v>
      </c>
    </row>
    <row r="221" spans="2:9">
      <c r="B221" s="882" t="s">
        <v>916</v>
      </c>
      <c r="C221" s="1002"/>
      <c r="D221" s="1005">
        <v>731.98799999999994</v>
      </c>
      <c r="E221" s="1005">
        <v>556.52818942102772</v>
      </c>
      <c r="F221" s="1005">
        <v>4791.1809126666667</v>
      </c>
      <c r="G221" s="1005">
        <f t="shared" si="9"/>
        <v>6079.6971020876945</v>
      </c>
      <c r="H221" s="1005">
        <f t="shared" si="10"/>
        <v>6079697102.0876942</v>
      </c>
      <c r="I221" s="961">
        <f t="shared" si="11"/>
        <v>1.3878204027651202E-3</v>
      </c>
    </row>
    <row r="222" spans="2:9">
      <c r="B222" s="882" t="s">
        <v>917</v>
      </c>
      <c r="C222" s="1002"/>
      <c r="D222" s="1005">
        <v>173.82900000000001</v>
      </c>
      <c r="E222" s="1005">
        <v>115.704610617527</v>
      </c>
      <c r="F222" s="1005">
        <v>748.11580733333324</v>
      </c>
      <c r="G222" s="1005">
        <f t="shared" si="9"/>
        <v>1037.6494179508602</v>
      </c>
      <c r="H222" s="1005">
        <f t="shared" si="10"/>
        <v>1037649417.9508601</v>
      </c>
      <c r="I222" s="961">
        <f t="shared" si="11"/>
        <v>2.3686558869109652E-4</v>
      </c>
    </row>
    <row r="223" spans="2:9">
      <c r="B223" s="882" t="s">
        <v>918</v>
      </c>
      <c r="C223" s="1002"/>
      <c r="D223" s="1005">
        <v>139.881</v>
      </c>
      <c r="E223" s="1005">
        <v>92.305986489275995</v>
      </c>
      <c r="F223" s="1005">
        <v>1231.4863639999999</v>
      </c>
      <c r="G223" s="1005">
        <f t="shared" si="9"/>
        <v>1463.6733504892759</v>
      </c>
      <c r="H223" s="1005">
        <f t="shared" si="10"/>
        <v>1463673350.4892759</v>
      </c>
      <c r="I223" s="961">
        <f t="shared" si="11"/>
        <v>3.3411462852237666E-4</v>
      </c>
    </row>
  </sheetData>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dimension ref="B1:T224"/>
  <sheetViews>
    <sheetView showGridLines="0" zoomScale="80" zoomScaleNormal="80" workbookViewId="0">
      <pane xSplit="2" ySplit="10" topLeftCell="C11" activePane="bottomRight" state="frozen"/>
      <selection pane="topRight" activeCell="C1" sqref="C1"/>
      <selection pane="bottomLeft" activeCell="A8" sqref="A8"/>
      <selection pane="bottomRight" activeCell="L7" sqref="L7"/>
    </sheetView>
  </sheetViews>
  <sheetFormatPr defaultColWidth="9.140625" defaultRowHeight="15"/>
  <cols>
    <col min="1" max="1" width="3.85546875" style="95" customWidth="1"/>
    <col min="2" max="2" width="33.42578125" style="95" customWidth="1"/>
    <col min="3" max="3" width="16.5703125" style="95" customWidth="1"/>
    <col min="4" max="4" width="11.7109375" style="52" customWidth="1"/>
    <col min="5" max="5" width="16.85546875" style="52" customWidth="1"/>
    <col min="6" max="6" width="12.140625" style="52" customWidth="1"/>
    <col min="7" max="7" width="12.5703125" style="52" customWidth="1"/>
    <col min="8" max="8" width="11.7109375" style="52" customWidth="1"/>
    <col min="9" max="9" width="13.5703125" style="52" customWidth="1"/>
    <col min="10" max="10" width="12.140625" style="52" customWidth="1"/>
    <col min="11" max="11" width="12.85546875" style="52" customWidth="1"/>
    <col min="12" max="12" width="12.140625" style="52" customWidth="1"/>
    <col min="13" max="13" width="11.7109375" style="52" customWidth="1"/>
    <col min="14" max="14" width="16.85546875" style="52" customWidth="1"/>
    <col min="15" max="15" width="12.140625" style="52" customWidth="1"/>
    <col min="16" max="16" width="14.42578125" style="52" customWidth="1"/>
    <col min="17" max="17" width="20.28515625" customWidth="1"/>
    <col min="18" max="18" width="10.85546875" style="95" customWidth="1"/>
    <col min="19" max="19" width="23.85546875" style="95" customWidth="1"/>
    <col min="20" max="16384" width="9.140625" style="95"/>
  </cols>
  <sheetData>
    <row r="1" spans="2:20" ht="17.25">
      <c r="B1" s="180"/>
      <c r="Q1" s="95"/>
    </row>
    <row r="2" spans="2:20" ht="17.25">
      <c r="B2" s="180" t="s">
        <v>1465</v>
      </c>
      <c r="Q2" s="95"/>
    </row>
    <row r="3" spans="2:20" ht="15.75">
      <c r="B3" s="211" t="s">
        <v>955</v>
      </c>
      <c r="R3"/>
      <c r="S3"/>
      <c r="T3"/>
    </row>
    <row r="4" spans="2:20">
      <c r="B4" s="4"/>
      <c r="I4" s="143"/>
    </row>
    <row r="5" spans="2:20" customFormat="1">
      <c r="B5" s="4" t="s">
        <v>604</v>
      </c>
      <c r="D5" s="52"/>
      <c r="E5" s="52"/>
      <c r="F5" s="52"/>
      <c r="G5" s="52"/>
      <c r="H5" s="52"/>
      <c r="I5" s="52"/>
      <c r="J5" s="52"/>
      <c r="K5" s="52"/>
      <c r="L5" s="52"/>
      <c r="M5" s="52"/>
      <c r="N5" s="52"/>
      <c r="O5" s="52"/>
      <c r="P5" s="52"/>
    </row>
    <row r="6" spans="2:20" customFormat="1">
      <c r="B6" s="104" t="s">
        <v>496</v>
      </c>
      <c r="D6" s="52"/>
      <c r="E6" s="52"/>
      <c r="F6" s="52"/>
      <c r="G6" s="52"/>
      <c r="H6" s="52"/>
      <c r="I6" s="52"/>
      <c r="J6" s="52"/>
      <c r="K6" s="52"/>
      <c r="L6" s="52"/>
      <c r="M6" s="52"/>
      <c r="N6" s="52"/>
      <c r="O6" s="52"/>
      <c r="P6" s="52"/>
    </row>
    <row r="7" spans="2:20" customFormat="1" ht="30">
      <c r="B7" s="1039" t="s">
        <v>2554</v>
      </c>
      <c r="D7" s="52"/>
      <c r="E7" s="52"/>
      <c r="F7" s="52"/>
      <c r="G7" s="52"/>
      <c r="H7" s="52"/>
      <c r="I7" s="52"/>
      <c r="J7" s="52"/>
      <c r="K7" s="52"/>
      <c r="L7" s="52"/>
      <c r="M7" s="52"/>
      <c r="N7" s="52"/>
      <c r="O7" s="52"/>
      <c r="P7" s="52"/>
    </row>
    <row r="8" spans="2:20">
      <c r="B8"/>
      <c r="I8" s="143"/>
      <c r="Q8" s="95"/>
    </row>
    <row r="9" spans="2:20" ht="45" customHeight="1">
      <c r="C9" s="4"/>
      <c r="D9" s="1581" t="s">
        <v>495</v>
      </c>
      <c r="E9" s="1581"/>
      <c r="F9" s="1581"/>
      <c r="G9" s="1581"/>
      <c r="H9" s="1581" t="s">
        <v>494</v>
      </c>
      <c r="I9" s="1581"/>
      <c r="J9" s="1581"/>
      <c r="K9" s="1581"/>
      <c r="L9" s="1581"/>
      <c r="M9" s="1581" t="s">
        <v>1423</v>
      </c>
      <c r="N9" s="1581"/>
      <c r="O9" s="1581"/>
      <c r="P9" s="1581"/>
    </row>
    <row r="10" spans="2:20" ht="40.5" customHeight="1">
      <c r="B10" s="1007" t="s">
        <v>18</v>
      </c>
      <c r="C10" s="1008" t="s">
        <v>471</v>
      </c>
      <c r="D10" s="1009" t="s">
        <v>472</v>
      </c>
      <c r="E10" s="1009" t="s">
        <v>2552</v>
      </c>
      <c r="F10" s="1009" t="s">
        <v>304</v>
      </c>
      <c r="G10" s="1009" t="s">
        <v>492</v>
      </c>
      <c r="H10" s="1009" t="s">
        <v>472</v>
      </c>
      <c r="I10" s="1009" t="s">
        <v>473</v>
      </c>
      <c r="J10" s="1009" t="s">
        <v>304</v>
      </c>
      <c r="K10" s="1009" t="s">
        <v>492</v>
      </c>
      <c r="L10" s="1009" t="s">
        <v>484</v>
      </c>
      <c r="M10" s="1009" t="s">
        <v>472</v>
      </c>
      <c r="N10" s="1009" t="s">
        <v>2553</v>
      </c>
      <c r="O10" s="1009" t="s">
        <v>304</v>
      </c>
      <c r="P10" s="1009" t="s">
        <v>600</v>
      </c>
    </row>
    <row r="11" spans="2:20">
      <c r="B11" s="1010" t="s">
        <v>176</v>
      </c>
      <c r="C11" s="1011" t="s">
        <v>487</v>
      </c>
      <c r="D11" s="1024"/>
      <c r="E11" s="1025"/>
      <c r="F11" s="1025">
        <f>10^6</f>
        <v>1000000</v>
      </c>
      <c r="G11" s="1026"/>
      <c r="H11" s="1024">
        <v>2000</v>
      </c>
      <c r="I11" s="1025">
        <v>20.28</v>
      </c>
      <c r="J11" s="1025">
        <f>10^9</f>
        <v>1000000000</v>
      </c>
      <c r="K11" s="1025">
        <f t="shared" ref="K11:K74" si="0">I11*$J$11</f>
        <v>20280000000</v>
      </c>
      <c r="L11" s="1032" t="s">
        <v>474</v>
      </c>
      <c r="M11" s="1014"/>
      <c r="N11" s="1012"/>
      <c r="O11" s="1012">
        <f>10^6</f>
        <v>1000000</v>
      </c>
      <c r="P11" s="1013"/>
    </row>
    <row r="12" spans="2:20">
      <c r="B12" s="1015" t="s">
        <v>98</v>
      </c>
      <c r="C12" s="1016" t="s">
        <v>488</v>
      </c>
      <c r="D12" s="958"/>
      <c r="E12" s="1005"/>
      <c r="F12" s="1005"/>
      <c r="G12" s="1027"/>
      <c r="H12" s="958">
        <v>2006</v>
      </c>
      <c r="I12" s="1005">
        <v>1.3109999999999999</v>
      </c>
      <c r="J12" s="883"/>
      <c r="K12" s="1005">
        <f t="shared" si="0"/>
        <v>1311000000</v>
      </c>
      <c r="L12" s="1033" t="s">
        <v>476</v>
      </c>
      <c r="M12" s="1019"/>
      <c r="N12" s="1017"/>
      <c r="O12" s="1017"/>
      <c r="P12" s="1018"/>
    </row>
    <row r="13" spans="2:20">
      <c r="B13" s="1020" t="s">
        <v>96</v>
      </c>
      <c r="C13" s="1016" t="s">
        <v>485</v>
      </c>
      <c r="D13" s="958"/>
      <c r="E13" s="1005"/>
      <c r="F13" s="1005"/>
      <c r="G13" s="1027"/>
      <c r="H13" s="958">
        <v>2012</v>
      </c>
      <c r="I13" s="1005">
        <v>8.4250000000000007</v>
      </c>
      <c r="J13" s="1005"/>
      <c r="K13" s="1005">
        <f t="shared" si="0"/>
        <v>8425000000.000001</v>
      </c>
      <c r="L13" s="1033" t="s">
        <v>474</v>
      </c>
      <c r="M13" s="1019"/>
      <c r="N13" s="1017"/>
      <c r="O13" s="1017"/>
      <c r="P13" s="1018"/>
    </row>
    <row r="14" spans="2:20">
      <c r="B14" s="1020" t="s">
        <v>242</v>
      </c>
      <c r="C14" s="1021" t="s">
        <v>486</v>
      </c>
      <c r="D14" s="958"/>
      <c r="E14" s="1005"/>
      <c r="F14" s="1005"/>
      <c r="G14" s="1027"/>
      <c r="H14" s="958"/>
      <c r="I14" s="1005"/>
      <c r="J14" s="1005"/>
      <c r="K14" s="1005"/>
      <c r="L14" s="1033"/>
      <c r="M14" s="1019"/>
      <c r="N14" s="1017"/>
      <c r="O14" s="1017"/>
      <c r="P14" s="1018"/>
    </row>
    <row r="15" spans="2:20">
      <c r="B15" s="1020" t="s">
        <v>50</v>
      </c>
      <c r="C15" s="1021" t="s">
        <v>488</v>
      </c>
      <c r="D15" s="958"/>
      <c r="E15" s="1005"/>
      <c r="F15" s="1005"/>
      <c r="G15" s="1027"/>
      <c r="H15" s="958"/>
      <c r="I15" s="1005"/>
      <c r="J15" s="1005"/>
      <c r="K15" s="1005"/>
      <c r="L15" s="1033"/>
      <c r="M15" s="1019"/>
      <c r="N15" s="1017"/>
      <c r="O15" s="1017"/>
      <c r="P15" s="1018"/>
    </row>
    <row r="16" spans="2:20">
      <c r="B16" s="1015" t="s">
        <v>155</v>
      </c>
      <c r="C16" s="1016" t="s">
        <v>485</v>
      </c>
      <c r="D16" s="958"/>
      <c r="E16" s="1005"/>
      <c r="F16" s="1005"/>
      <c r="G16" s="1027"/>
      <c r="H16" s="958">
        <v>2005</v>
      </c>
      <c r="I16" s="1005">
        <v>0.70579999999999998</v>
      </c>
      <c r="J16" s="1005"/>
      <c r="K16" s="1005">
        <f t="shared" si="0"/>
        <v>705800000</v>
      </c>
      <c r="L16" s="1033" t="s">
        <v>476</v>
      </c>
      <c r="M16" s="1019"/>
      <c r="N16" s="1017"/>
      <c r="O16" s="1017"/>
      <c r="P16" s="1018"/>
    </row>
    <row r="17" spans="2:20">
      <c r="B17" s="1015" t="s">
        <v>243</v>
      </c>
      <c r="C17" s="1016" t="s">
        <v>486</v>
      </c>
      <c r="D17" s="958"/>
      <c r="E17" s="1005"/>
      <c r="F17" s="1005"/>
      <c r="G17" s="1027"/>
      <c r="H17" s="958"/>
      <c r="I17" s="1005"/>
      <c r="J17" s="1005"/>
      <c r="K17" s="1005"/>
      <c r="L17" s="1033"/>
      <c r="M17" s="1019"/>
      <c r="N17" s="1017"/>
      <c r="O17" s="1017"/>
      <c r="P17" s="1018"/>
    </row>
    <row r="18" spans="2:20">
      <c r="B18" s="1020" t="s">
        <v>73</v>
      </c>
      <c r="C18" s="1016" t="s">
        <v>486</v>
      </c>
      <c r="D18" s="958"/>
      <c r="E18" s="1005"/>
      <c r="F18" s="1005"/>
      <c r="G18" s="1027"/>
      <c r="H18" s="958">
        <v>2012</v>
      </c>
      <c r="I18" s="1005">
        <v>1.15E-2</v>
      </c>
      <c r="J18" s="1005"/>
      <c r="K18" s="1005">
        <f t="shared" si="0"/>
        <v>11500000</v>
      </c>
      <c r="L18" s="1033"/>
      <c r="M18" s="1019"/>
      <c r="N18" s="1017"/>
      <c r="O18" s="1017"/>
      <c r="P18" s="1018"/>
    </row>
    <row r="19" spans="2:20">
      <c r="B19" s="1020" t="s">
        <v>56</v>
      </c>
      <c r="C19" s="1016" t="s">
        <v>486</v>
      </c>
      <c r="D19" s="958"/>
      <c r="E19" s="1005"/>
      <c r="F19" s="1005"/>
      <c r="G19" s="1027"/>
      <c r="H19" s="958">
        <v>2011</v>
      </c>
      <c r="I19" s="1005">
        <v>37.78</v>
      </c>
      <c r="J19" s="1005"/>
      <c r="K19" s="1034">
        <f t="shared" si="0"/>
        <v>37780000000</v>
      </c>
      <c r="L19" s="1033"/>
      <c r="M19" s="1019"/>
      <c r="N19" s="1017"/>
      <c r="O19" s="1017"/>
      <c r="P19" s="1018"/>
    </row>
    <row r="20" spans="2:20">
      <c r="B20" s="1020" t="s">
        <v>99</v>
      </c>
      <c r="C20" s="1016" t="s">
        <v>487</v>
      </c>
      <c r="D20" s="958"/>
      <c r="E20" s="1005"/>
      <c r="F20" s="1005"/>
      <c r="G20" s="1027"/>
      <c r="H20" s="958">
        <v>2012</v>
      </c>
      <c r="I20" s="1005">
        <v>2.9409999999999998</v>
      </c>
      <c r="J20" s="883"/>
      <c r="K20" s="1005">
        <f t="shared" si="0"/>
        <v>2941000000</v>
      </c>
      <c r="L20" s="1033"/>
      <c r="M20" s="1019"/>
      <c r="N20" s="1017"/>
      <c r="O20" s="1017"/>
      <c r="P20" s="1018"/>
    </row>
    <row r="21" spans="2:20">
      <c r="B21" s="1020" t="s">
        <v>245</v>
      </c>
      <c r="C21" s="1016" t="s">
        <v>486</v>
      </c>
      <c r="D21" s="958"/>
      <c r="E21" s="1005"/>
      <c r="F21" s="1005"/>
      <c r="G21" s="1027"/>
      <c r="H21" s="958"/>
      <c r="I21" s="1005"/>
      <c r="J21" s="883"/>
      <c r="K21" s="1005"/>
      <c r="L21" s="1033"/>
      <c r="M21" s="1019"/>
      <c r="N21" s="1017"/>
      <c r="O21" s="1017"/>
      <c r="P21" s="1018"/>
    </row>
    <row r="22" spans="2:20">
      <c r="B22" s="1022" t="s">
        <v>20</v>
      </c>
      <c r="C22" s="1016" t="s">
        <v>490</v>
      </c>
      <c r="D22" s="958"/>
      <c r="E22" s="1005"/>
      <c r="F22" s="1005"/>
      <c r="G22" s="1027"/>
      <c r="H22" s="958">
        <v>2013</v>
      </c>
      <c r="I22" s="1005">
        <v>19.75</v>
      </c>
      <c r="J22" s="883"/>
      <c r="K22" s="1005">
        <f t="shared" si="0"/>
        <v>19750000000</v>
      </c>
      <c r="L22" s="1033"/>
      <c r="M22" s="1037">
        <v>2010</v>
      </c>
      <c r="N22" s="1005">
        <v>14189</v>
      </c>
      <c r="O22" s="1005"/>
      <c r="P22" s="1027">
        <f>N22*$O$11</f>
        <v>14189000000</v>
      </c>
    </row>
    <row r="23" spans="2:20">
      <c r="B23" s="1022" t="s">
        <v>39</v>
      </c>
      <c r="C23" s="1016" t="s">
        <v>489</v>
      </c>
      <c r="D23" s="958"/>
      <c r="E23" s="1005"/>
      <c r="F23" s="1005"/>
      <c r="G23" s="1027"/>
      <c r="H23" s="958">
        <v>2010</v>
      </c>
      <c r="I23" s="1005">
        <v>3.492</v>
      </c>
      <c r="J23" s="883"/>
      <c r="K23" s="1005">
        <f t="shared" si="0"/>
        <v>3492000000</v>
      </c>
      <c r="L23" s="1033" t="s">
        <v>478</v>
      </c>
      <c r="M23" s="1037">
        <v>1995</v>
      </c>
      <c r="N23" s="1005">
        <v>3449.4263916015998</v>
      </c>
      <c r="O23" s="1005"/>
      <c r="P23" s="1027">
        <f>N23*$O$11</f>
        <v>3449426391.6015997</v>
      </c>
    </row>
    <row r="24" spans="2:20">
      <c r="B24" s="1020" t="s">
        <v>91</v>
      </c>
      <c r="C24" s="1016" t="s">
        <v>487</v>
      </c>
      <c r="D24" s="958"/>
      <c r="E24" s="1005"/>
      <c r="F24" s="1005"/>
      <c r="G24" s="1027"/>
      <c r="H24" s="958">
        <v>2012</v>
      </c>
      <c r="I24" s="1005">
        <v>11.97</v>
      </c>
      <c r="J24" s="883"/>
      <c r="K24" s="1005">
        <f t="shared" si="0"/>
        <v>11970000000</v>
      </c>
      <c r="L24" s="1033"/>
      <c r="M24" s="1037"/>
      <c r="N24" s="1005"/>
      <c r="O24" s="1005"/>
      <c r="P24" s="1027"/>
    </row>
    <row r="25" spans="2:20">
      <c r="B25" s="1015" t="s">
        <v>61</v>
      </c>
      <c r="C25" s="1016" t="s">
        <v>487</v>
      </c>
      <c r="D25" s="958"/>
      <c r="E25" s="1005"/>
      <c r="F25" s="1005"/>
      <c r="G25" s="1027"/>
      <c r="H25" s="958">
        <v>2003</v>
      </c>
      <c r="I25" s="1005">
        <v>0.3574</v>
      </c>
      <c r="J25" s="883"/>
      <c r="K25" s="1005">
        <f t="shared" si="0"/>
        <v>357400000</v>
      </c>
      <c r="L25" s="1033"/>
      <c r="M25" s="1037"/>
      <c r="N25" s="1005"/>
      <c r="O25" s="1005"/>
      <c r="P25" s="1027"/>
    </row>
    <row r="26" spans="2:20">
      <c r="B26" s="1020" t="s">
        <v>148</v>
      </c>
      <c r="C26" s="1016" t="s">
        <v>487</v>
      </c>
      <c r="D26" s="958"/>
      <c r="E26" s="1005"/>
      <c r="F26" s="1005"/>
      <c r="G26" s="1027"/>
      <c r="H26" s="958">
        <v>2008</v>
      </c>
      <c r="I26" s="1005">
        <v>35.869999999999997</v>
      </c>
      <c r="J26" s="883"/>
      <c r="K26" s="1005">
        <f t="shared" si="0"/>
        <v>35870000000</v>
      </c>
      <c r="L26" s="1033"/>
      <c r="M26" s="1037"/>
      <c r="N26" s="1005"/>
      <c r="O26" s="1005"/>
      <c r="P26" s="1027"/>
    </row>
    <row r="27" spans="2:20">
      <c r="B27" s="1015" t="s">
        <v>72</v>
      </c>
      <c r="C27" s="1016" t="s">
        <v>486</v>
      </c>
      <c r="D27" s="958"/>
      <c r="E27" s="1005"/>
      <c r="F27" s="1005"/>
      <c r="G27" s="1027"/>
      <c r="H27" s="958">
        <v>2005</v>
      </c>
      <c r="I27" s="1005">
        <v>8.1000000000000003E-2</v>
      </c>
      <c r="J27" s="883"/>
      <c r="K27" s="1005">
        <f t="shared" si="0"/>
        <v>81000000</v>
      </c>
      <c r="L27" s="1033" t="s">
        <v>474</v>
      </c>
      <c r="M27" s="1037"/>
      <c r="N27" s="1005"/>
      <c r="O27" s="1005"/>
      <c r="P27" s="1027"/>
    </row>
    <row r="28" spans="2:20">
      <c r="B28" s="1020" t="s">
        <v>66</v>
      </c>
      <c r="C28" s="1016" t="s">
        <v>488</v>
      </c>
      <c r="D28" s="958"/>
      <c r="E28" s="1005"/>
      <c r="F28" s="1005"/>
      <c r="G28" s="1027"/>
      <c r="H28" s="958">
        <v>2013</v>
      </c>
      <c r="I28" s="1005">
        <v>1.514</v>
      </c>
      <c r="J28" s="883"/>
      <c r="K28" s="1005">
        <f t="shared" si="0"/>
        <v>1514000000</v>
      </c>
      <c r="L28" s="1033"/>
      <c r="M28" s="1037"/>
      <c r="N28" s="1005"/>
      <c r="O28" s="1005"/>
      <c r="P28" s="1027"/>
    </row>
    <row r="29" spans="2:20">
      <c r="B29" s="1022" t="s">
        <v>37</v>
      </c>
      <c r="C29" s="1016" t="s">
        <v>489</v>
      </c>
      <c r="D29" s="958">
        <v>2010</v>
      </c>
      <c r="E29" s="1028">
        <v>5953.1620000000003</v>
      </c>
      <c r="F29" s="1005"/>
      <c r="G29" s="1027">
        <f>E29*$F$11</f>
        <v>5953162000</v>
      </c>
      <c r="H29" s="958">
        <v>2009</v>
      </c>
      <c r="I29" s="1005">
        <v>6.0049999999999999</v>
      </c>
      <c r="J29" s="883"/>
      <c r="K29" s="1005">
        <f t="shared" si="0"/>
        <v>6005000000</v>
      </c>
      <c r="L29" s="1033" t="s">
        <v>478</v>
      </c>
      <c r="M29" s="1037">
        <v>2010</v>
      </c>
      <c r="N29" s="1005">
        <v>5953.1518990000004</v>
      </c>
      <c r="O29" s="1005"/>
      <c r="P29" s="1027">
        <f>N29*$O$11</f>
        <v>5953151899</v>
      </c>
    </row>
    <row r="30" spans="2:20">
      <c r="B30" s="1015" t="s">
        <v>112</v>
      </c>
      <c r="C30" s="1016" t="s">
        <v>486</v>
      </c>
      <c r="D30" s="958"/>
      <c r="E30" s="1005"/>
      <c r="F30" s="1005"/>
      <c r="G30" s="1027"/>
      <c r="H30" s="958">
        <v>2000</v>
      </c>
      <c r="I30" s="1005">
        <v>0.10100000000000001</v>
      </c>
      <c r="J30" s="883"/>
      <c r="K30" s="1005">
        <f t="shared" si="0"/>
        <v>101000000</v>
      </c>
      <c r="L30" s="1033"/>
      <c r="M30" s="1037"/>
      <c r="N30" s="1005"/>
      <c r="O30" s="1005"/>
      <c r="P30" s="1027"/>
    </row>
    <row r="31" spans="2:20">
      <c r="B31" s="1015" t="s">
        <v>171</v>
      </c>
      <c r="C31" s="1016" t="s">
        <v>485</v>
      </c>
      <c r="D31" s="958"/>
      <c r="E31" s="1005"/>
      <c r="F31" s="1005"/>
      <c r="G31" s="1027"/>
      <c r="H31" s="958">
        <v>2001</v>
      </c>
      <c r="I31" s="1005">
        <v>0.13</v>
      </c>
      <c r="J31" s="1005"/>
      <c r="K31" s="1005">
        <f t="shared" si="0"/>
        <v>130000000</v>
      </c>
      <c r="L31" s="1033" t="s">
        <v>474</v>
      </c>
      <c r="M31" s="1037"/>
      <c r="N31" s="1005"/>
      <c r="O31" s="1005"/>
      <c r="P31" s="1027"/>
    </row>
    <row r="32" spans="2:20">
      <c r="B32" s="1020" t="s">
        <v>140</v>
      </c>
      <c r="C32" s="1016" t="s">
        <v>487</v>
      </c>
      <c r="D32" s="958"/>
      <c r="E32" s="1005"/>
      <c r="F32" s="1005"/>
      <c r="G32" s="1027"/>
      <c r="H32" s="958">
        <v>2008</v>
      </c>
      <c r="I32" s="1005">
        <v>0.33800000000000002</v>
      </c>
      <c r="J32" s="883"/>
      <c r="K32" s="1005">
        <f t="shared" si="0"/>
        <v>338000000</v>
      </c>
      <c r="L32" s="1033"/>
      <c r="M32" s="1037"/>
      <c r="N32" s="1005"/>
      <c r="O32" s="1005"/>
      <c r="P32" s="1027"/>
      <c r="R32"/>
      <c r="S32"/>
      <c r="T32"/>
    </row>
    <row r="33" spans="2:20">
      <c r="B33" s="1020" t="s">
        <v>128</v>
      </c>
      <c r="C33" s="1016" t="s">
        <v>486</v>
      </c>
      <c r="D33" s="958"/>
      <c r="E33" s="1005"/>
      <c r="F33" s="1005"/>
      <c r="G33" s="1027"/>
      <c r="H33" s="958">
        <v>2009</v>
      </c>
      <c r="I33" s="1005">
        <v>2.0880000000000001</v>
      </c>
      <c r="J33" s="883"/>
      <c r="K33" s="1005">
        <f t="shared" si="0"/>
        <v>2088000000</v>
      </c>
      <c r="L33" s="1033" t="s">
        <v>474</v>
      </c>
      <c r="M33" s="1037"/>
      <c r="N33" s="1005"/>
      <c r="O33" s="1005"/>
      <c r="P33" s="1027"/>
      <c r="R33"/>
      <c r="S33"/>
      <c r="T33"/>
    </row>
    <row r="34" spans="2:20">
      <c r="B34" s="1022" t="s">
        <v>100</v>
      </c>
      <c r="C34" s="1016" t="s">
        <v>488</v>
      </c>
      <c r="D34" s="958">
        <v>2010</v>
      </c>
      <c r="E34" s="1005">
        <v>340.3</v>
      </c>
      <c r="F34" s="1005"/>
      <c r="G34" s="1027">
        <f>E34*$F$11</f>
        <v>340300000</v>
      </c>
      <c r="H34" s="958">
        <v>2013</v>
      </c>
      <c r="I34" s="1005">
        <v>0.32790000000000002</v>
      </c>
      <c r="J34" s="883"/>
      <c r="K34" s="1005">
        <f t="shared" si="0"/>
        <v>327900000</v>
      </c>
      <c r="L34" s="1033" t="s">
        <v>478</v>
      </c>
      <c r="M34" s="1037"/>
      <c r="N34" s="1005"/>
      <c r="O34" s="1005"/>
      <c r="P34" s="1027"/>
      <c r="R34"/>
      <c r="S34"/>
      <c r="T34"/>
    </row>
    <row r="35" spans="2:20">
      <c r="B35" s="1015" t="s">
        <v>117</v>
      </c>
      <c r="C35" s="1016" t="s">
        <v>485</v>
      </c>
      <c r="D35" s="958"/>
      <c r="E35" s="1005"/>
      <c r="F35" s="1005"/>
      <c r="G35" s="1027"/>
      <c r="H35" s="958">
        <v>2000</v>
      </c>
      <c r="I35" s="1005">
        <v>0.19400000000000001</v>
      </c>
      <c r="J35" s="1005"/>
      <c r="K35" s="1005">
        <f t="shared" si="0"/>
        <v>194000000</v>
      </c>
      <c r="L35" s="1033"/>
      <c r="M35" s="1037"/>
      <c r="N35" s="1005"/>
      <c r="O35" s="1005"/>
      <c r="P35" s="1027"/>
      <c r="R35"/>
      <c r="S35"/>
      <c r="T35"/>
    </row>
    <row r="36" spans="2:20">
      <c r="B36" s="1022" t="s">
        <v>89</v>
      </c>
      <c r="C36" s="1016" t="s">
        <v>486</v>
      </c>
      <c r="D36" s="958"/>
      <c r="E36" s="1005"/>
      <c r="F36" s="1005"/>
      <c r="G36" s="1027"/>
      <c r="H36" s="958">
        <v>2010</v>
      </c>
      <c r="I36" s="1005">
        <v>74.83</v>
      </c>
      <c r="J36" s="883"/>
      <c r="K36" s="1005">
        <f t="shared" si="0"/>
        <v>74830000000</v>
      </c>
      <c r="L36" s="1033"/>
      <c r="M36" s="1037">
        <v>2010</v>
      </c>
      <c r="N36" s="1005">
        <v>74900</v>
      </c>
      <c r="O36" s="1005"/>
      <c r="P36" s="1027">
        <f>N36*$O$11</f>
        <v>74900000000</v>
      </c>
      <c r="R36"/>
      <c r="S36"/>
      <c r="T36"/>
    </row>
    <row r="37" spans="2:20">
      <c r="B37" s="1020" t="s">
        <v>247</v>
      </c>
      <c r="C37" s="1016" t="s">
        <v>486</v>
      </c>
      <c r="D37" s="958"/>
      <c r="E37" s="1005"/>
      <c r="F37" s="1005"/>
      <c r="G37" s="1027"/>
      <c r="H37" s="958"/>
      <c r="I37" s="1005"/>
      <c r="J37" s="883"/>
      <c r="K37" s="1005"/>
      <c r="L37" s="1033"/>
      <c r="M37" s="1037"/>
      <c r="N37" s="1005"/>
      <c r="O37" s="1005"/>
      <c r="P37" s="1027"/>
      <c r="R37"/>
      <c r="S37"/>
      <c r="T37"/>
    </row>
    <row r="38" spans="2:20">
      <c r="B38" s="1015" t="s">
        <v>47</v>
      </c>
      <c r="C38" s="1016" t="s">
        <v>487</v>
      </c>
      <c r="D38" s="958"/>
      <c r="E38" s="1005"/>
      <c r="F38" s="1005"/>
      <c r="G38" s="1027"/>
      <c r="H38" s="958">
        <v>1994</v>
      </c>
      <c r="I38" s="1005">
        <v>9.1999999999999998E-2</v>
      </c>
      <c r="J38" s="883"/>
      <c r="K38" s="1005">
        <f t="shared" si="0"/>
        <v>92000000</v>
      </c>
      <c r="L38" s="1033"/>
      <c r="M38" s="1037"/>
      <c r="N38" s="1005"/>
      <c r="O38" s="1005"/>
      <c r="P38" s="1027"/>
      <c r="R38"/>
      <c r="S38"/>
      <c r="T38"/>
    </row>
    <row r="39" spans="2:20">
      <c r="B39" s="1022" t="s">
        <v>74</v>
      </c>
      <c r="C39" s="1016" t="s">
        <v>489</v>
      </c>
      <c r="D39" s="958">
        <v>2010</v>
      </c>
      <c r="E39" s="1005">
        <v>5960.1</v>
      </c>
      <c r="F39" s="1005"/>
      <c r="G39" s="1027">
        <f>E39*$F$11</f>
        <v>5960100000</v>
      </c>
      <c r="H39" s="958">
        <v>2013</v>
      </c>
      <c r="I39" s="1005">
        <v>5.468</v>
      </c>
      <c r="J39" s="883"/>
      <c r="K39" s="1005">
        <f t="shared" si="0"/>
        <v>5468000000</v>
      </c>
      <c r="L39" s="1033" t="s">
        <v>478</v>
      </c>
      <c r="M39" s="1037"/>
      <c r="N39" s="1005"/>
      <c r="O39" s="1005"/>
      <c r="P39" s="1027"/>
      <c r="R39"/>
      <c r="S39"/>
      <c r="T39"/>
    </row>
    <row r="40" spans="2:20">
      <c r="B40" s="1015" t="s">
        <v>186</v>
      </c>
      <c r="C40" s="1016" t="s">
        <v>485</v>
      </c>
      <c r="D40" s="958"/>
      <c r="E40" s="1005"/>
      <c r="F40" s="1005"/>
      <c r="G40" s="1027"/>
      <c r="H40" s="958">
        <v>2005</v>
      </c>
      <c r="I40" s="1005">
        <v>0.81799999999999995</v>
      </c>
      <c r="J40" s="1005"/>
      <c r="K40" s="1005">
        <f t="shared" si="0"/>
        <v>818000000</v>
      </c>
      <c r="L40" s="1033" t="s">
        <v>476</v>
      </c>
      <c r="M40" s="1037"/>
      <c r="N40" s="1005"/>
      <c r="O40" s="1005"/>
      <c r="P40" s="1027"/>
      <c r="R40"/>
      <c r="S40"/>
      <c r="T40"/>
    </row>
    <row r="41" spans="2:20">
      <c r="B41" s="1015" t="s">
        <v>187</v>
      </c>
      <c r="C41" s="1016" t="s">
        <v>485</v>
      </c>
      <c r="D41" s="958"/>
      <c r="E41" s="1005"/>
      <c r="F41" s="1005"/>
      <c r="G41" s="1027"/>
      <c r="H41" s="958">
        <v>2000</v>
      </c>
      <c r="I41" s="1005">
        <v>0.28799999999999998</v>
      </c>
      <c r="J41" s="1005"/>
      <c r="K41" s="1005">
        <f t="shared" si="0"/>
        <v>288000000</v>
      </c>
      <c r="L41" s="1033" t="s">
        <v>474</v>
      </c>
      <c r="M41" s="1037"/>
      <c r="N41" s="1005"/>
      <c r="O41" s="1005"/>
      <c r="P41" s="1027"/>
      <c r="R41"/>
      <c r="S41"/>
      <c r="T41"/>
    </row>
    <row r="42" spans="2:20">
      <c r="B42" s="1015" t="s">
        <v>131</v>
      </c>
      <c r="C42" s="1016" t="s">
        <v>485</v>
      </c>
      <c r="D42" s="958"/>
      <c r="E42" s="1005"/>
      <c r="F42" s="1005"/>
      <c r="G42" s="1027"/>
      <c r="H42" s="958">
        <v>2001</v>
      </c>
      <c r="I42" s="1005">
        <v>2.1999999999999999E-2</v>
      </c>
      <c r="J42" s="1005"/>
      <c r="K42" s="1005">
        <f t="shared" si="0"/>
        <v>22000000</v>
      </c>
      <c r="L42" s="1033" t="s">
        <v>474</v>
      </c>
      <c r="M42" s="1037"/>
      <c r="N42" s="1005"/>
      <c r="O42" s="1005"/>
      <c r="P42" s="1027"/>
      <c r="R42"/>
      <c r="S42"/>
      <c r="T42"/>
    </row>
    <row r="43" spans="2:20">
      <c r="B43" s="1015" t="s">
        <v>149</v>
      </c>
      <c r="C43" s="1016" t="s">
        <v>487</v>
      </c>
      <c r="D43" s="958"/>
      <c r="E43" s="1005"/>
      <c r="F43" s="1005"/>
      <c r="G43" s="1027"/>
      <c r="H43" s="958">
        <v>2006</v>
      </c>
      <c r="I43" s="1005">
        <v>2.1840000000000002</v>
      </c>
      <c r="J43" s="883"/>
      <c r="K43" s="1005">
        <f t="shared" si="0"/>
        <v>2184000000</v>
      </c>
      <c r="L43" s="1033"/>
      <c r="M43" s="1037"/>
      <c r="N43" s="1005"/>
      <c r="O43" s="1005"/>
      <c r="P43" s="1027"/>
      <c r="R43"/>
      <c r="S43"/>
      <c r="T43"/>
    </row>
    <row r="44" spans="2:20">
      <c r="B44" s="1015" t="s">
        <v>159</v>
      </c>
      <c r="C44" s="1016" t="s">
        <v>485</v>
      </c>
      <c r="D44" s="958"/>
      <c r="E44" s="1005"/>
      <c r="F44" s="1005"/>
      <c r="G44" s="1027"/>
      <c r="H44" s="958">
        <v>2000</v>
      </c>
      <c r="I44" s="1005">
        <v>0.96640000000000004</v>
      </c>
      <c r="J44" s="1005"/>
      <c r="K44" s="1005">
        <f t="shared" si="0"/>
        <v>966400000</v>
      </c>
      <c r="L44" s="1033" t="s">
        <v>476</v>
      </c>
      <c r="M44" s="1037"/>
      <c r="N44" s="1005"/>
      <c r="O44" s="1005"/>
      <c r="P44" s="1027"/>
      <c r="R44"/>
      <c r="S44"/>
      <c r="T44"/>
    </row>
    <row r="45" spans="2:20">
      <c r="B45" s="1020" t="s">
        <v>27</v>
      </c>
      <c r="C45" s="1016" t="s">
        <v>486</v>
      </c>
      <c r="D45" s="958"/>
      <c r="E45" s="1005"/>
      <c r="F45" s="1005"/>
      <c r="G45" s="1027"/>
      <c r="H45" s="958">
        <v>2009</v>
      </c>
      <c r="I45" s="1005">
        <v>38.799999999999997</v>
      </c>
      <c r="J45" s="883"/>
      <c r="K45" s="1005">
        <f t="shared" si="0"/>
        <v>38800000000</v>
      </c>
      <c r="L45" s="1033" t="s">
        <v>478</v>
      </c>
      <c r="M45" s="1037">
        <v>2009</v>
      </c>
      <c r="N45" s="1005">
        <v>31513.200000000001</v>
      </c>
      <c r="O45" s="1005"/>
      <c r="P45" s="1027">
        <f>N45*$O$11</f>
        <v>31513200000</v>
      </c>
      <c r="R45"/>
      <c r="S45"/>
      <c r="T45"/>
    </row>
    <row r="46" spans="2:20">
      <c r="B46" s="1015" t="s">
        <v>190</v>
      </c>
      <c r="C46" s="1016" t="s">
        <v>485</v>
      </c>
      <c r="D46" s="958"/>
      <c r="E46" s="1005"/>
      <c r="F46" s="1005"/>
      <c r="G46" s="1027"/>
      <c r="H46" s="958">
        <v>2005</v>
      </c>
      <c r="I46" s="1005">
        <v>7.2499999999999995E-2</v>
      </c>
      <c r="J46" s="1005"/>
      <c r="K46" s="1005">
        <f t="shared" si="0"/>
        <v>72500000</v>
      </c>
      <c r="L46" s="1033" t="s">
        <v>476</v>
      </c>
      <c r="M46" s="1037"/>
      <c r="N46" s="1005"/>
      <c r="O46" s="1005"/>
      <c r="P46" s="1027"/>
    </row>
    <row r="47" spans="2:20">
      <c r="B47" s="1015" t="s">
        <v>188</v>
      </c>
      <c r="C47" s="1016" t="s">
        <v>485</v>
      </c>
      <c r="D47" s="958"/>
      <c r="E47" s="1005"/>
      <c r="F47" s="1005"/>
      <c r="G47" s="1027"/>
      <c r="H47" s="958">
        <v>2005</v>
      </c>
      <c r="I47" s="1005">
        <v>0.87960000000000005</v>
      </c>
      <c r="J47" s="1005"/>
      <c r="K47" s="1005">
        <f t="shared" si="0"/>
        <v>879600000</v>
      </c>
      <c r="L47" s="1033" t="s">
        <v>476</v>
      </c>
      <c r="M47" s="1037"/>
      <c r="N47" s="1005"/>
      <c r="O47" s="1005"/>
      <c r="P47" s="1027"/>
    </row>
    <row r="48" spans="2:20" s="96" customFormat="1">
      <c r="B48" s="1015" t="s">
        <v>58</v>
      </c>
      <c r="C48" s="1021" t="s">
        <v>486</v>
      </c>
      <c r="D48" s="1029"/>
      <c r="E48" s="1030"/>
      <c r="F48" s="1030"/>
      <c r="G48" s="1031"/>
      <c r="H48" s="1029">
        <v>2006</v>
      </c>
      <c r="I48" s="1030">
        <v>35.43</v>
      </c>
      <c r="J48" s="1035"/>
      <c r="K48" s="1030">
        <f t="shared" si="0"/>
        <v>35430000000</v>
      </c>
      <c r="L48" s="1036"/>
      <c r="M48" s="1038"/>
      <c r="N48" s="1030"/>
      <c r="O48" s="1030"/>
      <c r="P48" s="1031"/>
      <c r="Q48"/>
    </row>
    <row r="49" spans="2:16">
      <c r="B49" s="1020" t="s">
        <v>102</v>
      </c>
      <c r="C49" s="1016" t="s">
        <v>487</v>
      </c>
      <c r="D49" s="958"/>
      <c r="E49" s="1005"/>
      <c r="F49" s="1005"/>
      <c r="G49" s="1027"/>
      <c r="H49" s="958">
        <v>2013</v>
      </c>
      <c r="I49" s="1005">
        <v>607.79999999999995</v>
      </c>
      <c r="J49" s="883"/>
      <c r="K49" s="1005">
        <f t="shared" si="0"/>
        <v>607800000000</v>
      </c>
      <c r="L49" s="1033"/>
      <c r="M49" s="1037">
        <v>2010</v>
      </c>
      <c r="N49" s="1005">
        <v>596890</v>
      </c>
      <c r="O49" s="1005"/>
      <c r="P49" s="1027">
        <f>N49*$O$11</f>
        <v>596890000000</v>
      </c>
    </row>
    <row r="50" spans="2:16">
      <c r="B50" s="1020" t="s">
        <v>109</v>
      </c>
      <c r="C50" s="1016" t="s">
        <v>486</v>
      </c>
      <c r="D50" s="958"/>
      <c r="E50" s="1005"/>
      <c r="F50" s="1005"/>
      <c r="G50" s="1027"/>
      <c r="H50" s="958">
        <v>2008</v>
      </c>
      <c r="I50" s="1005">
        <v>11.77</v>
      </c>
      <c r="J50" s="883"/>
      <c r="K50" s="1005">
        <f t="shared" si="0"/>
        <v>11770000000</v>
      </c>
      <c r="L50" s="1033" t="s">
        <v>474</v>
      </c>
      <c r="M50" s="1037">
        <v>2008</v>
      </c>
      <c r="N50" s="1005">
        <v>35877</v>
      </c>
      <c r="O50" s="1005"/>
      <c r="P50" s="1027">
        <f>N50*$O$11</f>
        <v>35877000000</v>
      </c>
    </row>
    <row r="51" spans="2:16">
      <c r="B51" s="1015" t="s">
        <v>164</v>
      </c>
      <c r="C51" s="1016" t="s">
        <v>485</v>
      </c>
      <c r="D51" s="958"/>
      <c r="E51" s="1005"/>
      <c r="F51" s="1005"/>
      <c r="G51" s="1027"/>
      <c r="H51" s="958">
        <v>1999</v>
      </c>
      <c r="I51" s="1005">
        <v>0.01</v>
      </c>
      <c r="J51" s="1005"/>
      <c r="K51" s="1005">
        <f t="shared" si="0"/>
        <v>10000000</v>
      </c>
      <c r="L51" s="1033"/>
      <c r="M51" s="1037"/>
      <c r="N51" s="1005"/>
      <c r="O51" s="1005"/>
      <c r="P51" s="1027"/>
    </row>
    <row r="52" spans="2:16">
      <c r="B52" s="1015" t="s">
        <v>143</v>
      </c>
      <c r="C52" s="1016" t="s">
        <v>485</v>
      </c>
      <c r="D52" s="958"/>
      <c r="E52" s="1005"/>
      <c r="F52" s="1005"/>
      <c r="G52" s="1027"/>
      <c r="H52" s="958">
        <v>2002</v>
      </c>
      <c r="I52" s="1005">
        <v>4.5999999999999999E-2</v>
      </c>
      <c r="J52" s="1005"/>
      <c r="K52" s="1005">
        <f t="shared" si="0"/>
        <v>46000000</v>
      </c>
      <c r="L52" s="1033" t="s">
        <v>474</v>
      </c>
      <c r="M52" s="1037"/>
      <c r="N52" s="1005"/>
      <c r="O52" s="1005"/>
      <c r="P52" s="1027"/>
    </row>
    <row r="53" spans="2:16">
      <c r="B53" s="1020" t="s">
        <v>83</v>
      </c>
      <c r="C53" s="1016" t="s">
        <v>486</v>
      </c>
      <c r="D53" s="958"/>
      <c r="E53" s="1005"/>
      <c r="F53" s="1005"/>
      <c r="G53" s="1027"/>
      <c r="H53" s="958">
        <v>2013</v>
      </c>
      <c r="I53" s="1005">
        <v>2.35</v>
      </c>
      <c r="J53" s="883"/>
      <c r="K53" s="1005">
        <f t="shared" si="0"/>
        <v>2350000000</v>
      </c>
      <c r="L53" s="1033"/>
      <c r="M53" s="1037">
        <v>2010</v>
      </c>
      <c r="N53" s="1005">
        <v>853.34810000000004</v>
      </c>
      <c r="O53" s="1005"/>
      <c r="P53" s="1027">
        <f>N53*$O$11</f>
        <v>853348100</v>
      </c>
    </row>
    <row r="54" spans="2:16">
      <c r="B54" s="1015" t="s">
        <v>177</v>
      </c>
      <c r="C54" s="1016" t="s">
        <v>485</v>
      </c>
      <c r="D54" s="958"/>
      <c r="E54" s="1005"/>
      <c r="F54" s="1005"/>
      <c r="G54" s="1027"/>
      <c r="H54" s="958">
        <v>2005</v>
      </c>
      <c r="I54" s="1005">
        <v>1.5489999999999999</v>
      </c>
      <c r="J54" s="1005"/>
      <c r="K54" s="1005">
        <f t="shared" si="0"/>
        <v>1549000000</v>
      </c>
      <c r="L54" s="1033" t="s">
        <v>476</v>
      </c>
      <c r="M54" s="1037"/>
      <c r="N54" s="1005"/>
      <c r="O54" s="1005"/>
      <c r="P54" s="1027"/>
    </row>
    <row r="55" spans="2:16">
      <c r="B55" s="1022" t="s">
        <v>63</v>
      </c>
      <c r="C55" s="1016" t="s">
        <v>488</v>
      </c>
      <c r="D55" s="958">
        <v>2010</v>
      </c>
      <c r="E55" s="1005">
        <v>675</v>
      </c>
      <c r="F55" s="1005"/>
      <c r="G55" s="1027">
        <f>E55*$F$11</f>
        <v>675000000</v>
      </c>
      <c r="H55" s="958">
        <v>2013</v>
      </c>
      <c r="I55" s="1005">
        <v>0.63380000000000003</v>
      </c>
      <c r="J55" s="883"/>
      <c r="K55" s="1005">
        <f t="shared" si="0"/>
        <v>633800000</v>
      </c>
      <c r="L55" s="1033" t="s">
        <v>478</v>
      </c>
      <c r="M55" s="1037"/>
      <c r="N55" s="1005"/>
      <c r="O55" s="1005"/>
      <c r="P55" s="1027"/>
    </row>
    <row r="56" spans="2:16">
      <c r="B56" s="1020" t="s">
        <v>81</v>
      </c>
      <c r="C56" s="1016" t="s">
        <v>486</v>
      </c>
      <c r="D56" s="958"/>
      <c r="E56" s="1005"/>
      <c r="F56" s="1005"/>
      <c r="G56" s="1027"/>
      <c r="H56" s="958">
        <v>2013</v>
      </c>
      <c r="I56" s="1005">
        <v>6.9589999999999996</v>
      </c>
      <c r="J56" s="883"/>
      <c r="K56" s="1005">
        <f t="shared" si="0"/>
        <v>6959000000</v>
      </c>
      <c r="L56" s="1033"/>
      <c r="M56" s="1037"/>
      <c r="N56" s="1005"/>
      <c r="O56" s="1005"/>
      <c r="P56" s="1027"/>
    </row>
    <row r="57" spans="2:16">
      <c r="B57" s="1022" t="s">
        <v>48</v>
      </c>
      <c r="C57" s="1016" t="s">
        <v>489</v>
      </c>
      <c r="D57" s="958">
        <v>2010</v>
      </c>
      <c r="E57" s="1005">
        <v>200.9</v>
      </c>
      <c r="F57" s="1005"/>
      <c r="G57" s="1027">
        <f>E57*$F$11</f>
        <v>200900000</v>
      </c>
      <c r="H57" s="958">
        <v>2013</v>
      </c>
      <c r="I57" s="1005">
        <v>0.25530000000000003</v>
      </c>
      <c r="J57" s="883"/>
      <c r="K57" s="1005">
        <f t="shared" si="0"/>
        <v>255300000.00000003</v>
      </c>
      <c r="L57" s="1033" t="s">
        <v>478</v>
      </c>
      <c r="M57" s="1037"/>
      <c r="N57" s="1005"/>
      <c r="O57" s="1005"/>
      <c r="P57" s="1027"/>
    </row>
    <row r="58" spans="2:16">
      <c r="B58" s="1022" t="s">
        <v>482</v>
      </c>
      <c r="C58" s="1016" t="s">
        <v>489</v>
      </c>
      <c r="D58" s="958">
        <v>2010</v>
      </c>
      <c r="E58" s="1005">
        <v>1950.8</v>
      </c>
      <c r="F58" s="1005"/>
      <c r="G58" s="1027">
        <f>E58*$F$11</f>
        <v>1950800000</v>
      </c>
      <c r="H58" s="958">
        <v>2013</v>
      </c>
      <c r="I58" s="1005">
        <v>1.65</v>
      </c>
      <c r="J58" s="883"/>
      <c r="K58" s="1005">
        <f t="shared" si="0"/>
        <v>1650000000</v>
      </c>
      <c r="L58" s="1033" t="s">
        <v>478</v>
      </c>
      <c r="M58" s="1037">
        <v>2010</v>
      </c>
      <c r="N58" s="1005">
        <v>1950</v>
      </c>
      <c r="O58" s="1005"/>
      <c r="P58" s="1027">
        <f>N58*$O$11</f>
        <v>1950000000</v>
      </c>
    </row>
    <row r="59" spans="2:16">
      <c r="B59" s="1015" t="s">
        <v>477</v>
      </c>
      <c r="C59" s="1016" t="s">
        <v>485</v>
      </c>
      <c r="D59" s="958"/>
      <c r="E59" s="1005"/>
      <c r="F59" s="1005"/>
      <c r="G59" s="1027"/>
      <c r="H59" s="958">
        <v>2005</v>
      </c>
      <c r="I59" s="1005">
        <v>0.68359999999999999</v>
      </c>
      <c r="J59" s="1005"/>
      <c r="K59" s="1005">
        <f t="shared" si="0"/>
        <v>683600000</v>
      </c>
      <c r="L59" s="1033" t="s">
        <v>476</v>
      </c>
      <c r="M59" s="1037"/>
      <c r="N59" s="1005"/>
      <c r="O59" s="1005"/>
      <c r="P59" s="1027"/>
    </row>
    <row r="60" spans="2:16">
      <c r="B60" s="1022" t="s">
        <v>22</v>
      </c>
      <c r="C60" s="1016" t="s">
        <v>489</v>
      </c>
      <c r="D60" s="958">
        <v>2010</v>
      </c>
      <c r="E60" s="1005">
        <v>653.79999999999995</v>
      </c>
      <c r="F60" s="1005"/>
      <c r="G60" s="1027">
        <f>E60*$F$11</f>
        <v>653800000</v>
      </c>
      <c r="H60" s="958">
        <v>2012</v>
      </c>
      <c r="I60" s="1005">
        <v>0.65200000000000002</v>
      </c>
      <c r="J60" s="883"/>
      <c r="K60" s="1005">
        <f t="shared" si="0"/>
        <v>652000000</v>
      </c>
      <c r="L60" s="1033" t="s">
        <v>478</v>
      </c>
      <c r="M60" s="1037">
        <v>2010</v>
      </c>
      <c r="N60" s="1005">
        <v>681.7</v>
      </c>
      <c r="O60" s="1005"/>
      <c r="P60" s="1027">
        <f>N60*$O$11</f>
        <v>681700000</v>
      </c>
    </row>
    <row r="61" spans="2:16">
      <c r="B61" s="1015" t="s">
        <v>173</v>
      </c>
      <c r="C61" s="1016" t="s">
        <v>485</v>
      </c>
      <c r="D61" s="958"/>
      <c r="E61" s="1005"/>
      <c r="F61" s="1005"/>
      <c r="G61" s="1027"/>
      <c r="H61" s="958">
        <v>2000</v>
      </c>
      <c r="I61" s="1005">
        <v>1.9E-2</v>
      </c>
      <c r="J61" s="1005"/>
      <c r="K61" s="1005">
        <f t="shared" si="0"/>
        <v>19000000</v>
      </c>
      <c r="L61" s="1033"/>
      <c r="M61" s="1037"/>
      <c r="N61" s="1005"/>
      <c r="O61" s="1005"/>
      <c r="P61" s="1027"/>
    </row>
    <row r="62" spans="2:16">
      <c r="B62" s="1022" t="s">
        <v>106</v>
      </c>
      <c r="C62" s="1016" t="s">
        <v>486</v>
      </c>
      <c r="D62" s="958"/>
      <c r="E62" s="1005"/>
      <c r="F62" s="1005"/>
      <c r="G62" s="1027"/>
      <c r="H62" s="958">
        <v>2010</v>
      </c>
      <c r="I62" s="1005">
        <v>0.02</v>
      </c>
      <c r="J62" s="883"/>
      <c r="K62" s="1005">
        <f t="shared" si="0"/>
        <v>20000000</v>
      </c>
      <c r="L62" s="1033" t="s">
        <v>474</v>
      </c>
      <c r="M62" s="1037"/>
      <c r="N62" s="1005"/>
      <c r="O62" s="1005"/>
      <c r="P62" s="1027"/>
    </row>
    <row r="63" spans="2:16">
      <c r="B63" s="1022" t="s">
        <v>113</v>
      </c>
      <c r="C63" s="1016" t="s">
        <v>486</v>
      </c>
      <c r="D63" s="958"/>
      <c r="E63" s="1005"/>
      <c r="F63" s="1005"/>
      <c r="G63" s="1027"/>
      <c r="H63" s="958">
        <v>2010</v>
      </c>
      <c r="I63" s="1005">
        <v>7.1559999999999997</v>
      </c>
      <c r="J63" s="883"/>
      <c r="K63" s="1005">
        <f t="shared" si="0"/>
        <v>7156000000</v>
      </c>
      <c r="L63" s="1033"/>
      <c r="M63" s="1037"/>
      <c r="N63" s="1005"/>
      <c r="O63" s="1005"/>
      <c r="P63" s="1027"/>
    </row>
    <row r="64" spans="2:16">
      <c r="B64" s="1015" t="s">
        <v>252</v>
      </c>
      <c r="C64" s="1016" t="s">
        <v>487</v>
      </c>
      <c r="D64" s="958"/>
      <c r="E64" s="1005"/>
      <c r="F64" s="1005"/>
      <c r="G64" s="1027"/>
      <c r="H64" s="958">
        <v>2004</v>
      </c>
      <c r="I64" s="1005">
        <v>1.1719999999999999</v>
      </c>
      <c r="J64" s="883"/>
      <c r="K64" s="1005">
        <f>I64*$J$11</f>
        <v>1172000000</v>
      </c>
      <c r="L64" s="1033"/>
      <c r="M64" s="1037"/>
      <c r="N64" s="1005"/>
      <c r="O64" s="1005"/>
      <c r="P64" s="1027"/>
    </row>
    <row r="65" spans="2:17">
      <c r="B65" s="1015" t="s">
        <v>101</v>
      </c>
      <c r="C65" s="1016" t="s">
        <v>486</v>
      </c>
      <c r="D65" s="958"/>
      <c r="E65" s="1005"/>
      <c r="F65" s="1005"/>
      <c r="G65" s="1027"/>
      <c r="H65" s="958">
        <v>2005</v>
      </c>
      <c r="I65" s="1005">
        <v>9.9179999999999993</v>
      </c>
      <c r="J65" s="883"/>
      <c r="K65" s="1005">
        <f t="shared" si="0"/>
        <v>9918000000</v>
      </c>
      <c r="L65" s="1033" t="s">
        <v>476</v>
      </c>
      <c r="M65" s="1037"/>
      <c r="N65" s="1005"/>
      <c r="O65" s="1005"/>
      <c r="P65" s="1027"/>
    </row>
    <row r="66" spans="2:17">
      <c r="B66" s="1022" t="s">
        <v>118</v>
      </c>
      <c r="C66" s="1016" t="s">
        <v>485</v>
      </c>
      <c r="D66" s="958"/>
      <c r="E66" s="1005"/>
      <c r="F66" s="1005"/>
      <c r="G66" s="1027"/>
      <c r="H66" s="958">
        <v>2010</v>
      </c>
      <c r="I66" s="1005">
        <v>78</v>
      </c>
      <c r="J66" s="1005"/>
      <c r="K66" s="1005">
        <f t="shared" si="0"/>
        <v>78000000000</v>
      </c>
      <c r="L66" s="1033"/>
      <c r="M66" s="1037"/>
      <c r="N66" s="1005"/>
      <c r="O66" s="1005"/>
      <c r="P66" s="1027"/>
    </row>
    <row r="67" spans="2:17" s="96" customFormat="1">
      <c r="B67" s="1015" t="s">
        <v>125</v>
      </c>
      <c r="C67" s="1021" t="s">
        <v>486</v>
      </c>
      <c r="D67" s="1029"/>
      <c r="E67" s="1030"/>
      <c r="F67" s="1030"/>
      <c r="G67" s="1031"/>
      <c r="H67" s="1029">
        <v>2005</v>
      </c>
      <c r="I67" s="1030">
        <v>2.1179999999999999</v>
      </c>
      <c r="J67" s="1035"/>
      <c r="K67" s="1030">
        <f t="shared" si="0"/>
        <v>2118000000</v>
      </c>
      <c r="L67" s="1036"/>
      <c r="M67" s="1038"/>
      <c r="N67" s="1030"/>
      <c r="O67" s="1030"/>
      <c r="P67" s="1031"/>
      <c r="Q67"/>
    </row>
    <row r="68" spans="2:17">
      <c r="B68" s="1015" t="s">
        <v>144</v>
      </c>
      <c r="C68" s="1016" t="s">
        <v>485</v>
      </c>
      <c r="D68" s="958"/>
      <c r="E68" s="1005"/>
      <c r="F68" s="1005"/>
      <c r="G68" s="1027"/>
      <c r="H68" s="958">
        <v>2000</v>
      </c>
      <c r="I68" s="1005">
        <v>1.7399999999999999E-2</v>
      </c>
      <c r="J68" s="1005"/>
      <c r="K68" s="1005">
        <f t="shared" si="0"/>
        <v>17400000</v>
      </c>
      <c r="L68" s="1033" t="s">
        <v>476</v>
      </c>
      <c r="M68" s="1037"/>
      <c r="N68" s="1005"/>
      <c r="O68" s="1005"/>
      <c r="P68" s="1027"/>
    </row>
    <row r="69" spans="2:17">
      <c r="B69" s="1015" t="s">
        <v>189</v>
      </c>
      <c r="C69" s="1016" t="s">
        <v>485</v>
      </c>
      <c r="D69" s="958"/>
      <c r="E69" s="1005"/>
      <c r="F69" s="1005"/>
      <c r="G69" s="1027"/>
      <c r="H69" s="958">
        <v>2004</v>
      </c>
      <c r="I69" s="1005">
        <v>0.58199999999999996</v>
      </c>
      <c r="J69" s="1005"/>
      <c r="K69" s="1005">
        <f t="shared" si="0"/>
        <v>582000000</v>
      </c>
      <c r="L69" s="1033"/>
      <c r="M69" s="1037"/>
      <c r="N69" s="1005"/>
      <c r="O69" s="1005"/>
      <c r="P69" s="1027"/>
    </row>
    <row r="70" spans="2:17">
      <c r="B70" s="1022" t="s">
        <v>46</v>
      </c>
      <c r="C70" s="1016" t="s">
        <v>489</v>
      </c>
      <c r="D70" s="958">
        <v>2010</v>
      </c>
      <c r="E70" s="1005">
        <v>1843</v>
      </c>
      <c r="F70" s="1005"/>
      <c r="G70" s="1027">
        <f>E70*$F$11</f>
        <v>1843000000</v>
      </c>
      <c r="H70" s="958">
        <v>2014</v>
      </c>
      <c r="I70" s="1005">
        <v>1.72</v>
      </c>
      <c r="J70" s="883"/>
      <c r="K70" s="1005">
        <f t="shared" si="0"/>
        <v>1720000000</v>
      </c>
      <c r="L70" s="1033"/>
      <c r="M70" s="1037">
        <v>2010</v>
      </c>
      <c r="N70" s="1005">
        <v>1842</v>
      </c>
      <c r="O70" s="1005"/>
      <c r="P70" s="1027">
        <f>N70*$O$11</f>
        <v>1842000000</v>
      </c>
    </row>
    <row r="71" spans="2:17">
      <c r="B71" s="1015" t="s">
        <v>179</v>
      </c>
      <c r="C71" s="1016" t="s">
        <v>485</v>
      </c>
      <c r="D71" s="958"/>
      <c r="E71" s="1005"/>
      <c r="F71" s="1005"/>
      <c r="G71" s="1027"/>
      <c r="H71" s="958">
        <v>2016</v>
      </c>
      <c r="I71" s="1005">
        <v>10.55</v>
      </c>
      <c r="J71" s="1005"/>
      <c r="K71" s="1005">
        <f t="shared" si="0"/>
        <v>10550000000</v>
      </c>
      <c r="L71" s="1033" t="s">
        <v>475</v>
      </c>
      <c r="M71" s="1037"/>
      <c r="N71" s="1005"/>
      <c r="O71" s="1005"/>
      <c r="P71" s="1027"/>
    </row>
    <row r="72" spans="2:17">
      <c r="B72" s="1023" t="s">
        <v>253</v>
      </c>
      <c r="C72" s="1016" t="s">
        <v>486</v>
      </c>
      <c r="D72" s="958"/>
      <c r="E72" s="1005"/>
      <c r="F72" s="1005"/>
      <c r="G72" s="1027"/>
      <c r="H72" s="958"/>
      <c r="I72" s="1005"/>
      <c r="J72" s="1005"/>
      <c r="K72" s="1005"/>
      <c r="L72" s="1033"/>
      <c r="M72" s="1037"/>
      <c r="N72" s="1005"/>
      <c r="O72" s="1005"/>
      <c r="P72" s="1027"/>
    </row>
    <row r="73" spans="2:17">
      <c r="B73" s="1023" t="s">
        <v>254</v>
      </c>
      <c r="C73" s="1016" t="s">
        <v>488</v>
      </c>
      <c r="D73" s="958"/>
      <c r="E73" s="1005"/>
      <c r="F73" s="1005"/>
      <c r="G73" s="1027"/>
      <c r="H73" s="958"/>
      <c r="I73" s="1005"/>
      <c r="J73" s="1005"/>
      <c r="K73" s="1005"/>
      <c r="L73" s="1033"/>
      <c r="M73" s="1037"/>
      <c r="N73" s="1005"/>
      <c r="O73" s="1005"/>
      <c r="P73" s="1027"/>
    </row>
    <row r="74" spans="2:17">
      <c r="B74" s="1015" t="s">
        <v>103</v>
      </c>
      <c r="C74" s="1016" t="s">
        <v>490</v>
      </c>
      <c r="D74" s="958"/>
      <c r="E74" s="1005"/>
      <c r="F74" s="1005"/>
      <c r="G74" s="1027"/>
      <c r="H74" s="958">
        <v>2005</v>
      </c>
      <c r="I74" s="1005">
        <v>8.4900000000000003E-2</v>
      </c>
      <c r="J74" s="883"/>
      <c r="K74" s="1005">
        <f t="shared" si="0"/>
        <v>84900000</v>
      </c>
      <c r="L74" s="1033" t="s">
        <v>474</v>
      </c>
      <c r="M74" s="1037"/>
      <c r="N74" s="1005"/>
      <c r="O74" s="1005"/>
      <c r="P74" s="1027"/>
    </row>
    <row r="75" spans="2:17">
      <c r="B75" s="1015" t="s">
        <v>40</v>
      </c>
      <c r="C75" s="1016" t="s">
        <v>489</v>
      </c>
      <c r="D75" s="958"/>
      <c r="E75" s="1005"/>
      <c r="F75" s="1005"/>
      <c r="G75" s="1027"/>
      <c r="H75" s="958">
        <v>2006</v>
      </c>
      <c r="I75" s="1005">
        <v>6.5620000000000003</v>
      </c>
      <c r="J75" s="883"/>
      <c r="K75" s="1005">
        <f t="shared" ref="K75:K82" si="1">I75*$J$11</f>
        <v>6562000000</v>
      </c>
      <c r="L75" s="1033" t="s">
        <v>478</v>
      </c>
      <c r="M75" s="1037">
        <v>2006</v>
      </c>
      <c r="N75" s="1005">
        <v>6562</v>
      </c>
      <c r="O75" s="1005"/>
      <c r="P75" s="1027">
        <f>N75*$O$11</f>
        <v>6562000000</v>
      </c>
    </row>
    <row r="76" spans="2:17">
      <c r="B76" s="1022" t="s">
        <v>38</v>
      </c>
      <c r="C76" s="1016" t="s">
        <v>489</v>
      </c>
      <c r="D76" s="958">
        <v>2010</v>
      </c>
      <c r="E76" s="1005">
        <v>28338.9</v>
      </c>
      <c r="F76" s="1005"/>
      <c r="G76" s="1027">
        <f>E76*$F$11</f>
        <v>28338900000</v>
      </c>
      <c r="H76" s="958">
        <v>2012</v>
      </c>
      <c r="I76" s="1005">
        <v>30.23</v>
      </c>
      <c r="J76" s="883"/>
      <c r="K76" s="1005">
        <f t="shared" si="1"/>
        <v>30230000000</v>
      </c>
      <c r="L76" s="1033" t="s">
        <v>475</v>
      </c>
      <c r="M76" s="1037">
        <v>2010</v>
      </c>
      <c r="N76" s="1005">
        <v>28338.845214844001</v>
      </c>
      <c r="O76" s="1005"/>
      <c r="P76" s="1027">
        <f>N76*$O$11</f>
        <v>28338845214.844002</v>
      </c>
    </row>
    <row r="77" spans="2:17">
      <c r="B77" s="1015" t="s">
        <v>508</v>
      </c>
      <c r="C77" s="1016" t="s">
        <v>486</v>
      </c>
      <c r="D77" s="958"/>
      <c r="E77" s="1005"/>
      <c r="F77" s="1005"/>
      <c r="G77" s="1027"/>
      <c r="H77" s="958"/>
      <c r="I77" s="1005"/>
      <c r="J77" s="883"/>
      <c r="K77" s="1005"/>
      <c r="L77" s="1033"/>
      <c r="M77" s="1037"/>
      <c r="N77" s="1005"/>
      <c r="O77" s="1005"/>
      <c r="P77" s="1027"/>
    </row>
    <row r="78" spans="2:17">
      <c r="B78" s="1015" t="s">
        <v>120</v>
      </c>
      <c r="C78" s="1016" t="s">
        <v>485</v>
      </c>
      <c r="D78" s="958"/>
      <c r="E78" s="1005"/>
      <c r="F78" s="1005"/>
      <c r="G78" s="1027"/>
      <c r="H78" s="958">
        <v>2005</v>
      </c>
      <c r="I78" s="1005">
        <v>0.1391</v>
      </c>
      <c r="J78" s="1005"/>
      <c r="K78" s="1005">
        <f t="shared" si="1"/>
        <v>139100000</v>
      </c>
      <c r="L78" s="1033" t="s">
        <v>476</v>
      </c>
      <c r="M78" s="1037"/>
      <c r="N78" s="1005"/>
      <c r="O78" s="1005"/>
      <c r="P78" s="1027"/>
    </row>
    <row r="79" spans="2:17">
      <c r="B79" s="1015" t="s">
        <v>499</v>
      </c>
      <c r="C79" s="1016" t="s">
        <v>485</v>
      </c>
      <c r="D79" s="958"/>
      <c r="E79" s="1005"/>
      <c r="F79" s="1005"/>
      <c r="G79" s="1027"/>
      <c r="H79" s="958">
        <v>2000</v>
      </c>
      <c r="I79" s="1005">
        <v>9.0499999999999997E-2</v>
      </c>
      <c r="J79" s="1005"/>
      <c r="K79" s="1005">
        <f t="shared" si="1"/>
        <v>90500000</v>
      </c>
      <c r="L79" s="1033" t="s">
        <v>476</v>
      </c>
      <c r="M79" s="1037"/>
      <c r="N79" s="1005"/>
      <c r="O79" s="1005"/>
      <c r="P79" s="1027"/>
    </row>
    <row r="80" spans="2:17">
      <c r="B80" s="1020" t="s">
        <v>90</v>
      </c>
      <c r="C80" s="1016" t="s">
        <v>487</v>
      </c>
      <c r="D80" s="958"/>
      <c r="E80" s="1005"/>
      <c r="F80" s="1005"/>
      <c r="G80" s="1027"/>
      <c r="H80" s="958">
        <v>2008</v>
      </c>
      <c r="I80" s="1005">
        <v>1.823</v>
      </c>
      <c r="J80" s="883"/>
      <c r="K80" s="1005">
        <f t="shared" si="1"/>
        <v>1823000000</v>
      </c>
      <c r="L80" s="1033"/>
      <c r="M80" s="1037"/>
      <c r="N80" s="1005"/>
      <c r="O80" s="1005"/>
      <c r="P80" s="1027"/>
    </row>
    <row r="81" spans="2:16">
      <c r="B81" s="1022" t="s">
        <v>24</v>
      </c>
      <c r="C81" s="1016" t="s">
        <v>489</v>
      </c>
      <c r="D81" s="958">
        <v>2010</v>
      </c>
      <c r="E81" s="1005">
        <v>33036</v>
      </c>
      <c r="F81" s="1005"/>
      <c r="G81" s="1027">
        <f>E81*$F$11</f>
        <v>33036000000</v>
      </c>
      <c r="H81" s="958">
        <v>2010</v>
      </c>
      <c r="I81" s="1005">
        <v>33.04</v>
      </c>
      <c r="J81" s="883"/>
      <c r="K81" s="1005">
        <f t="shared" si="1"/>
        <v>33040000000</v>
      </c>
      <c r="L81" s="1033" t="s">
        <v>478</v>
      </c>
      <c r="M81" s="1037">
        <v>2010</v>
      </c>
      <c r="N81" s="1005">
        <v>32504.676579999999</v>
      </c>
      <c r="O81" s="1005"/>
      <c r="P81" s="1027">
        <f>N81*$O$11</f>
        <v>32504676580</v>
      </c>
    </row>
    <row r="82" spans="2:16">
      <c r="B82" s="1015" t="s">
        <v>146</v>
      </c>
      <c r="C82" s="1016" t="s">
        <v>485</v>
      </c>
      <c r="D82" s="958"/>
      <c r="E82" s="1005"/>
      <c r="F82" s="1005"/>
      <c r="G82" s="1027"/>
      <c r="H82" s="958">
        <v>2000</v>
      </c>
      <c r="I82" s="1005">
        <v>0.98199999999999998</v>
      </c>
      <c r="J82" s="1005"/>
      <c r="K82" s="1005">
        <f t="shared" si="1"/>
        <v>982000000</v>
      </c>
      <c r="L82" s="1033" t="s">
        <v>474</v>
      </c>
      <c r="M82" s="1037"/>
      <c r="N82" s="1005"/>
      <c r="O82" s="1005"/>
      <c r="P82" s="1027"/>
    </row>
    <row r="83" spans="2:16">
      <c r="B83" s="1015" t="s">
        <v>256</v>
      </c>
      <c r="C83" s="1016" t="s">
        <v>488</v>
      </c>
      <c r="D83" s="958"/>
      <c r="E83" s="1005"/>
      <c r="F83" s="1005"/>
      <c r="G83" s="1027"/>
      <c r="H83" s="958"/>
      <c r="I83" s="1005"/>
      <c r="J83" s="1005"/>
      <c r="K83" s="1005"/>
      <c r="L83" s="1033"/>
      <c r="M83" s="1037"/>
      <c r="N83" s="1005"/>
      <c r="O83" s="1005"/>
      <c r="P83" s="1027"/>
    </row>
    <row r="84" spans="2:16">
      <c r="B84" s="1015" t="s">
        <v>45</v>
      </c>
      <c r="C84" s="1016" t="s">
        <v>489</v>
      </c>
      <c r="D84" s="958"/>
      <c r="E84" s="1005"/>
      <c r="F84" s="1005"/>
      <c r="G84" s="1027"/>
      <c r="H84" s="958">
        <v>2007</v>
      </c>
      <c r="I84" s="1005">
        <v>9.6300000000000008</v>
      </c>
      <c r="J84" s="883"/>
      <c r="K84" s="1005">
        <f t="shared" ref="K84:K120" si="2">I84*$J$11</f>
        <v>9630000000</v>
      </c>
      <c r="L84" s="1033" t="s">
        <v>475</v>
      </c>
      <c r="M84" s="1037">
        <v>2007</v>
      </c>
      <c r="N84" s="1005">
        <v>9471.552734375</v>
      </c>
      <c r="O84" s="1005"/>
      <c r="P84" s="1027">
        <f>N84*$O$11</f>
        <v>9471552734.375</v>
      </c>
    </row>
    <row r="85" spans="2:16">
      <c r="B85" s="1015" t="s">
        <v>257</v>
      </c>
      <c r="C85" s="1016" t="s">
        <v>486</v>
      </c>
      <c r="D85" s="958"/>
      <c r="E85" s="1005"/>
      <c r="F85" s="1005"/>
      <c r="G85" s="1027"/>
      <c r="H85" s="958"/>
      <c r="I85" s="1005"/>
      <c r="J85" s="883"/>
      <c r="K85" s="1005"/>
      <c r="L85" s="1033"/>
      <c r="M85" s="1037"/>
      <c r="N85" s="1005"/>
      <c r="O85" s="1005"/>
      <c r="P85" s="1027"/>
    </row>
    <row r="86" spans="2:16">
      <c r="B86" s="1020" t="s">
        <v>92</v>
      </c>
      <c r="C86" s="1016" t="s">
        <v>486</v>
      </c>
      <c r="D86" s="958"/>
      <c r="E86" s="1005"/>
      <c r="F86" s="1005"/>
      <c r="G86" s="1027"/>
      <c r="H86" s="958">
        <v>2014</v>
      </c>
      <c r="I86" s="1005">
        <v>1.41E-2</v>
      </c>
      <c r="J86" s="883"/>
      <c r="K86" s="1005">
        <f t="shared" si="2"/>
        <v>14100000</v>
      </c>
      <c r="L86" s="1033" t="s">
        <v>474</v>
      </c>
      <c r="M86" s="1037"/>
      <c r="N86" s="1005"/>
      <c r="O86" s="1005"/>
      <c r="P86" s="1027"/>
    </row>
    <row r="87" spans="2:16">
      <c r="B87" s="1023" t="s">
        <v>258</v>
      </c>
      <c r="C87" s="1016" t="s">
        <v>486</v>
      </c>
      <c r="D87" s="958"/>
      <c r="E87" s="1005"/>
      <c r="F87" s="1005"/>
      <c r="G87" s="1027"/>
      <c r="H87" s="958"/>
      <c r="I87" s="1005"/>
      <c r="J87" s="883"/>
      <c r="K87" s="1005"/>
      <c r="L87" s="1033"/>
      <c r="M87" s="1037"/>
      <c r="N87" s="1005"/>
      <c r="O87" s="1005"/>
      <c r="P87" s="1027"/>
    </row>
    <row r="88" spans="2:16">
      <c r="B88" s="1015" t="s">
        <v>136</v>
      </c>
      <c r="C88" s="1016" t="s">
        <v>486</v>
      </c>
      <c r="D88" s="958"/>
      <c r="E88" s="1005"/>
      <c r="F88" s="1005"/>
      <c r="G88" s="1027"/>
      <c r="H88" s="958">
        <v>2006</v>
      </c>
      <c r="I88" s="1005">
        <v>3.3239999999999998</v>
      </c>
      <c r="J88" s="883"/>
      <c r="K88" s="1005">
        <f t="shared" si="2"/>
        <v>3324000000</v>
      </c>
      <c r="L88" s="1033"/>
      <c r="M88" s="1037"/>
      <c r="N88" s="1005"/>
      <c r="O88" s="1005"/>
      <c r="P88" s="1027"/>
    </row>
    <row r="89" spans="2:16">
      <c r="B89" s="1015" t="s">
        <v>185</v>
      </c>
      <c r="C89" s="1016" t="s">
        <v>485</v>
      </c>
      <c r="D89" s="958"/>
      <c r="E89" s="1005"/>
      <c r="F89" s="1005"/>
      <c r="G89" s="1027"/>
      <c r="H89" s="958">
        <v>2001</v>
      </c>
      <c r="I89" s="1005">
        <v>0.55330000000000001</v>
      </c>
      <c r="J89" s="1005"/>
      <c r="K89" s="1005">
        <f t="shared" si="2"/>
        <v>553300000</v>
      </c>
      <c r="L89" s="1033" t="s">
        <v>476</v>
      </c>
      <c r="M89" s="1037"/>
      <c r="N89" s="1005"/>
      <c r="O89" s="1005"/>
      <c r="P89" s="1027"/>
    </row>
    <row r="90" spans="2:16">
      <c r="B90" s="1015" t="s">
        <v>181</v>
      </c>
      <c r="C90" s="1016" t="s">
        <v>485</v>
      </c>
      <c r="D90" s="958"/>
      <c r="E90" s="1005"/>
      <c r="F90" s="1005"/>
      <c r="G90" s="1027"/>
      <c r="H90" s="958">
        <v>2000</v>
      </c>
      <c r="I90" s="1005">
        <v>0.17499999999999999</v>
      </c>
      <c r="J90" s="1005"/>
      <c r="K90" s="1005">
        <f t="shared" si="2"/>
        <v>175000000</v>
      </c>
      <c r="L90" s="1033"/>
      <c r="M90" s="1037"/>
      <c r="N90" s="1005"/>
      <c r="O90" s="1005"/>
      <c r="P90" s="1027"/>
    </row>
    <row r="91" spans="2:16">
      <c r="B91" s="1022" t="s">
        <v>132</v>
      </c>
      <c r="C91" s="1016" t="s">
        <v>486</v>
      </c>
      <c r="D91" s="958"/>
      <c r="E91" s="1005"/>
      <c r="F91" s="1005"/>
      <c r="G91" s="1027"/>
      <c r="H91" s="958">
        <v>2010</v>
      </c>
      <c r="I91" s="1005">
        <v>1.4450000000000001</v>
      </c>
      <c r="J91" s="883"/>
      <c r="K91" s="1005">
        <f t="shared" si="2"/>
        <v>1445000000</v>
      </c>
      <c r="L91" s="1033" t="s">
        <v>474</v>
      </c>
      <c r="M91" s="1037"/>
      <c r="N91" s="1005"/>
      <c r="O91" s="1005"/>
      <c r="P91" s="1027"/>
    </row>
    <row r="92" spans="2:16">
      <c r="B92" s="1020" t="s">
        <v>168</v>
      </c>
      <c r="C92" s="1016" t="s">
        <v>486</v>
      </c>
      <c r="D92" s="958"/>
      <c r="E92" s="1005"/>
      <c r="F92" s="1005"/>
      <c r="G92" s="1027"/>
      <c r="H92" s="958">
        <v>2009</v>
      </c>
      <c r="I92" s="1005">
        <v>1.45</v>
      </c>
      <c r="J92" s="883"/>
      <c r="K92" s="1005">
        <f t="shared" si="2"/>
        <v>1450000000</v>
      </c>
      <c r="L92" s="1033" t="s">
        <v>476</v>
      </c>
      <c r="M92" s="1037"/>
      <c r="N92" s="1005"/>
      <c r="O92" s="1005"/>
      <c r="P92" s="1027"/>
    </row>
    <row r="93" spans="2:16">
      <c r="B93" s="1015" t="s">
        <v>139</v>
      </c>
      <c r="C93" s="1016" t="s">
        <v>486</v>
      </c>
      <c r="D93" s="958"/>
      <c r="E93" s="1005"/>
      <c r="F93" s="1005"/>
      <c r="G93" s="1027"/>
      <c r="H93" s="958">
        <v>2003</v>
      </c>
      <c r="I93" s="1005">
        <v>1.607</v>
      </c>
      <c r="J93" s="883"/>
      <c r="K93" s="1005">
        <f t="shared" si="2"/>
        <v>1607000000</v>
      </c>
      <c r="L93" s="1033"/>
      <c r="M93" s="1037"/>
      <c r="N93" s="1005"/>
      <c r="O93" s="1005"/>
      <c r="P93" s="1027"/>
    </row>
    <row r="94" spans="2:16">
      <c r="B94" s="1022" t="s">
        <v>60</v>
      </c>
      <c r="C94" s="1016" t="s">
        <v>489</v>
      </c>
      <c r="D94" s="958">
        <v>2010</v>
      </c>
      <c r="E94" s="1005">
        <v>5370.1</v>
      </c>
      <c r="F94" s="1005"/>
      <c r="G94" s="1027">
        <f>E94*$F$11</f>
        <v>5370100000</v>
      </c>
      <c r="H94" s="958">
        <v>2012</v>
      </c>
      <c r="I94" s="1005">
        <v>5.0510000000000002</v>
      </c>
      <c r="J94" s="883"/>
      <c r="K94" s="1005">
        <f t="shared" si="2"/>
        <v>5051000000</v>
      </c>
      <c r="L94" s="1033" t="s">
        <v>478</v>
      </c>
      <c r="M94" s="1037">
        <v>2010</v>
      </c>
      <c r="N94" s="1005">
        <v>5370</v>
      </c>
      <c r="O94" s="1005"/>
      <c r="P94" s="1027">
        <f>N94*$O$11</f>
        <v>5370000000</v>
      </c>
    </row>
    <row r="95" spans="2:16">
      <c r="B95" s="1022" t="s">
        <v>33</v>
      </c>
      <c r="C95" s="1016" t="s">
        <v>488</v>
      </c>
      <c r="D95" s="958">
        <v>2010</v>
      </c>
      <c r="E95" s="1005">
        <v>3303</v>
      </c>
      <c r="F95" s="1005"/>
      <c r="G95" s="1027">
        <f>E95*$F$11</f>
        <v>3303000000</v>
      </c>
      <c r="H95" s="958">
        <v>2014</v>
      </c>
      <c r="I95" s="1005">
        <v>3.0110000000000001</v>
      </c>
      <c r="J95" s="883"/>
      <c r="K95" s="1005">
        <f t="shared" si="2"/>
        <v>3011000000</v>
      </c>
      <c r="L95" s="1033" t="s">
        <v>478</v>
      </c>
      <c r="M95" s="1037">
        <v>2005</v>
      </c>
      <c r="N95" s="1005">
        <v>165</v>
      </c>
      <c r="O95" s="1005"/>
      <c r="P95" s="1027">
        <f>N95*$O$11</f>
        <v>165000000</v>
      </c>
    </row>
    <row r="96" spans="2:16">
      <c r="B96" s="1022" t="s">
        <v>138</v>
      </c>
      <c r="C96" s="1016" t="s">
        <v>487</v>
      </c>
      <c r="D96" s="958"/>
      <c r="E96" s="1005"/>
      <c r="F96" s="1005"/>
      <c r="G96" s="1027"/>
      <c r="H96" s="958">
        <v>2010</v>
      </c>
      <c r="I96" s="1005">
        <v>761</v>
      </c>
      <c r="J96" s="883"/>
      <c r="K96" s="1005">
        <f t="shared" si="2"/>
        <v>761000000000</v>
      </c>
      <c r="L96" s="1033"/>
      <c r="M96" s="1037"/>
      <c r="N96" s="1005"/>
      <c r="O96" s="1005"/>
      <c r="P96" s="1027"/>
    </row>
    <row r="97" spans="2:16">
      <c r="B97" s="1015" t="s">
        <v>121</v>
      </c>
      <c r="C97" s="1016" t="s">
        <v>487</v>
      </c>
      <c r="D97" s="958"/>
      <c r="E97" s="1005"/>
      <c r="F97" s="1005"/>
      <c r="G97" s="1027"/>
      <c r="H97" s="958">
        <v>2000</v>
      </c>
      <c r="I97" s="1005">
        <v>113.3</v>
      </c>
      <c r="J97" s="883"/>
      <c r="K97" s="1005">
        <f t="shared" si="2"/>
        <v>113300000000</v>
      </c>
      <c r="L97" s="1033"/>
      <c r="M97" s="1037"/>
      <c r="N97" s="1005"/>
      <c r="O97" s="1005"/>
      <c r="P97" s="1027"/>
    </row>
    <row r="98" spans="2:16">
      <c r="B98" s="1015" t="s">
        <v>84</v>
      </c>
      <c r="C98" s="1016" t="s">
        <v>487</v>
      </c>
      <c r="D98" s="958"/>
      <c r="E98" s="1005"/>
      <c r="F98" s="1005"/>
      <c r="G98" s="1027"/>
      <c r="H98" s="958">
        <v>2004</v>
      </c>
      <c r="I98" s="1005">
        <v>93.3</v>
      </c>
      <c r="J98" s="883"/>
      <c r="K98" s="1005">
        <f t="shared" si="2"/>
        <v>93300000000</v>
      </c>
      <c r="L98" s="1033"/>
      <c r="M98" s="1037"/>
      <c r="N98" s="1005"/>
      <c r="O98" s="1005"/>
      <c r="P98" s="1027"/>
    </row>
    <row r="99" spans="2:16">
      <c r="B99" s="1015" t="s">
        <v>130</v>
      </c>
      <c r="C99" s="1016" t="s">
        <v>487</v>
      </c>
      <c r="D99" s="958"/>
      <c r="E99" s="1005"/>
      <c r="F99" s="1005"/>
      <c r="G99" s="1027"/>
      <c r="H99" s="958">
        <v>2000</v>
      </c>
      <c r="I99" s="1005">
        <v>66</v>
      </c>
      <c r="J99" s="883"/>
      <c r="K99" s="1005">
        <f t="shared" si="2"/>
        <v>66000000000</v>
      </c>
      <c r="L99" s="1033"/>
      <c r="M99" s="1037"/>
      <c r="N99" s="1005"/>
      <c r="O99" s="1005"/>
      <c r="P99" s="1027"/>
    </row>
    <row r="100" spans="2:16">
      <c r="B100" s="1020" t="s">
        <v>25</v>
      </c>
      <c r="C100" s="1016" t="s">
        <v>489</v>
      </c>
      <c r="D100" s="958"/>
      <c r="E100" s="1005"/>
      <c r="F100" s="1005"/>
      <c r="G100" s="1027"/>
      <c r="H100" s="958">
        <v>2009</v>
      </c>
      <c r="I100" s="1005">
        <v>0.75700000000000001</v>
      </c>
      <c r="J100" s="883"/>
      <c r="K100" s="1005">
        <f t="shared" si="2"/>
        <v>757000000</v>
      </c>
      <c r="L100" s="1033" t="s">
        <v>478</v>
      </c>
      <c r="M100" s="1037">
        <v>2009</v>
      </c>
      <c r="N100" s="1005">
        <v>757</v>
      </c>
      <c r="O100" s="1005"/>
      <c r="P100" s="1027">
        <f>N100*$O$11</f>
        <v>757000000</v>
      </c>
    </row>
    <row r="101" spans="2:16">
      <c r="B101" s="1023" t="s">
        <v>260</v>
      </c>
      <c r="C101" s="1016" t="s">
        <v>488</v>
      </c>
      <c r="D101" s="958"/>
      <c r="E101" s="1005"/>
      <c r="F101" s="1005"/>
      <c r="G101" s="1027"/>
      <c r="H101" s="958"/>
      <c r="I101" s="1005"/>
      <c r="J101" s="883"/>
      <c r="K101" s="1005"/>
      <c r="L101" s="1033"/>
      <c r="M101" s="1037"/>
      <c r="N101" s="1005"/>
      <c r="O101" s="1005"/>
      <c r="P101" s="1027"/>
    </row>
    <row r="102" spans="2:16">
      <c r="B102" s="1015" t="s">
        <v>34</v>
      </c>
      <c r="C102" s="1016" t="s">
        <v>487</v>
      </c>
      <c r="D102" s="958"/>
      <c r="E102" s="1005"/>
      <c r="F102" s="1005"/>
      <c r="G102" s="1027"/>
      <c r="H102" s="958">
        <v>2004</v>
      </c>
      <c r="I102" s="1005">
        <v>1.954</v>
      </c>
      <c r="J102" s="883"/>
      <c r="K102" s="1005">
        <f t="shared" si="2"/>
        <v>1954000000</v>
      </c>
      <c r="L102" s="1033"/>
      <c r="M102" s="1037">
        <v>2010</v>
      </c>
      <c r="N102" s="1005">
        <v>1340</v>
      </c>
      <c r="O102" s="1005"/>
      <c r="P102" s="1027">
        <f>N102*$O$11</f>
        <v>1340000000</v>
      </c>
    </row>
    <row r="103" spans="2:16">
      <c r="B103" s="1020" t="s">
        <v>43</v>
      </c>
      <c r="C103" s="1016" t="s">
        <v>489</v>
      </c>
      <c r="D103" s="958"/>
      <c r="E103" s="1005"/>
      <c r="F103" s="1005"/>
      <c r="G103" s="1027"/>
      <c r="H103" s="958">
        <v>2008</v>
      </c>
      <c r="I103" s="1005">
        <v>53.75</v>
      </c>
      <c r="J103" s="883"/>
      <c r="K103" s="1005">
        <f t="shared" si="2"/>
        <v>53750000000</v>
      </c>
      <c r="L103" s="1033" t="s">
        <v>478</v>
      </c>
      <c r="M103" s="1037">
        <v>2008</v>
      </c>
      <c r="N103" s="1005">
        <v>53751</v>
      </c>
      <c r="O103" s="1005"/>
      <c r="P103" s="1027">
        <f>N103*$O$11</f>
        <v>53751000000</v>
      </c>
    </row>
    <row r="104" spans="2:16">
      <c r="B104" s="1015" t="s">
        <v>110</v>
      </c>
      <c r="C104" s="1016" t="s">
        <v>486</v>
      </c>
      <c r="D104" s="958"/>
      <c r="E104" s="1005"/>
      <c r="F104" s="1005"/>
      <c r="G104" s="1027"/>
      <c r="H104" s="958">
        <v>2007</v>
      </c>
      <c r="I104" s="1005">
        <v>0.81200000000000006</v>
      </c>
      <c r="J104" s="883"/>
      <c r="K104" s="1005">
        <f t="shared" si="2"/>
        <v>812000000</v>
      </c>
      <c r="L104" s="1033" t="s">
        <v>474</v>
      </c>
      <c r="M104" s="1037"/>
      <c r="N104" s="1005"/>
      <c r="O104" s="1005"/>
      <c r="P104" s="1027"/>
    </row>
    <row r="105" spans="2:16">
      <c r="B105" s="1020" t="s">
        <v>36</v>
      </c>
      <c r="C105" s="1016" t="s">
        <v>487</v>
      </c>
      <c r="D105" s="958"/>
      <c r="E105" s="1005"/>
      <c r="F105" s="1005"/>
      <c r="G105" s="1027"/>
      <c r="H105" s="958">
        <v>2009</v>
      </c>
      <c r="I105" s="1005">
        <v>81.45</v>
      </c>
      <c r="J105" s="883"/>
      <c r="K105" s="1005">
        <f t="shared" si="2"/>
        <v>81450000000</v>
      </c>
      <c r="L105" s="1033" t="s">
        <v>478</v>
      </c>
      <c r="M105" s="1037">
        <v>2010</v>
      </c>
      <c r="N105" s="1005">
        <v>81467</v>
      </c>
      <c r="O105" s="1005"/>
      <c r="P105" s="1027">
        <f>N105*$O$11</f>
        <v>81467000000</v>
      </c>
    </row>
    <row r="106" spans="2:16">
      <c r="B106" s="1020" t="s">
        <v>261</v>
      </c>
      <c r="C106" s="1016" t="s">
        <v>488</v>
      </c>
      <c r="D106" s="958"/>
      <c r="E106" s="1005"/>
      <c r="F106" s="1005"/>
      <c r="G106" s="1027"/>
      <c r="H106" s="958"/>
      <c r="I106" s="1005"/>
      <c r="J106" s="883"/>
      <c r="K106" s="1005"/>
      <c r="L106" s="1033"/>
      <c r="M106" s="1037"/>
      <c r="N106" s="1005"/>
      <c r="O106" s="1005"/>
      <c r="P106" s="1027"/>
    </row>
    <row r="107" spans="2:16">
      <c r="B107" s="1015" t="s">
        <v>93</v>
      </c>
      <c r="C107" s="1016" t="s">
        <v>487</v>
      </c>
      <c r="D107" s="958"/>
      <c r="E107" s="1005"/>
      <c r="F107" s="1005"/>
      <c r="G107" s="1027"/>
      <c r="H107" s="958">
        <v>2005</v>
      </c>
      <c r="I107" s="1005">
        <v>0.94089999999999996</v>
      </c>
      <c r="J107" s="883"/>
      <c r="K107" s="1005">
        <f t="shared" si="2"/>
        <v>940900000</v>
      </c>
      <c r="L107" s="1033"/>
      <c r="M107" s="1037"/>
      <c r="N107" s="1005"/>
      <c r="O107" s="1005"/>
      <c r="P107" s="1027"/>
    </row>
    <row r="108" spans="2:16">
      <c r="B108" s="1022" t="s">
        <v>71</v>
      </c>
      <c r="C108" s="1016" t="s">
        <v>487</v>
      </c>
      <c r="D108" s="958"/>
      <c r="E108" s="1005"/>
      <c r="F108" s="1005"/>
      <c r="G108" s="1027"/>
      <c r="H108" s="958">
        <v>2010</v>
      </c>
      <c r="I108" s="1005">
        <v>21.14</v>
      </c>
      <c r="J108" s="883"/>
      <c r="K108" s="1005">
        <f t="shared" si="2"/>
        <v>21140000000</v>
      </c>
      <c r="L108" s="1033"/>
      <c r="M108" s="1037"/>
      <c r="N108" s="1005"/>
      <c r="O108" s="1005"/>
      <c r="P108" s="1027"/>
    </row>
    <row r="109" spans="2:16">
      <c r="B109" s="1022" t="s">
        <v>151</v>
      </c>
      <c r="C109" s="1016" t="s">
        <v>485</v>
      </c>
      <c r="D109" s="958"/>
      <c r="E109" s="1005"/>
      <c r="F109" s="1005"/>
      <c r="G109" s="1027"/>
      <c r="H109" s="958">
        <v>2010</v>
      </c>
      <c r="I109" s="1005">
        <v>3.218</v>
      </c>
      <c r="J109" s="1005"/>
      <c r="K109" s="1005">
        <f t="shared" si="2"/>
        <v>3218000000</v>
      </c>
      <c r="L109" s="1033"/>
      <c r="M109" s="1037"/>
      <c r="N109" s="1005"/>
      <c r="O109" s="1005"/>
      <c r="P109" s="1027"/>
    </row>
    <row r="110" spans="2:16">
      <c r="B110" s="1015" t="s">
        <v>64</v>
      </c>
      <c r="C110" s="1016" t="s">
        <v>487</v>
      </c>
      <c r="D110" s="958"/>
      <c r="E110" s="1005"/>
      <c r="F110" s="1005"/>
      <c r="G110" s="1027"/>
      <c r="H110" s="958">
        <v>2002</v>
      </c>
      <c r="I110" s="1005">
        <v>0.91320000000000001</v>
      </c>
      <c r="J110" s="883"/>
      <c r="K110" s="1005">
        <f t="shared" si="2"/>
        <v>913200000</v>
      </c>
      <c r="L110" s="1033"/>
      <c r="M110" s="1037"/>
      <c r="N110" s="1005"/>
      <c r="O110" s="1005"/>
      <c r="P110" s="1027"/>
    </row>
    <row r="111" spans="2:16">
      <c r="B111" s="1015" t="s">
        <v>129</v>
      </c>
      <c r="C111" s="1016" t="s">
        <v>487</v>
      </c>
      <c r="D111" s="958"/>
      <c r="E111" s="1005"/>
      <c r="F111" s="1005"/>
      <c r="G111" s="1027"/>
      <c r="H111" s="958">
        <v>2006</v>
      </c>
      <c r="I111" s="1005">
        <v>8.0069999999999997</v>
      </c>
      <c r="J111" s="883"/>
      <c r="K111" s="1005">
        <f t="shared" si="2"/>
        <v>8007000000</v>
      </c>
      <c r="L111" s="1033"/>
      <c r="M111" s="1037"/>
      <c r="N111" s="1005"/>
      <c r="O111" s="1005"/>
      <c r="P111" s="1027"/>
    </row>
    <row r="112" spans="2:16">
      <c r="B112" s="1015" t="s">
        <v>147</v>
      </c>
      <c r="C112" s="1016" t="s">
        <v>487</v>
      </c>
      <c r="D112" s="958"/>
      <c r="E112" s="1005"/>
      <c r="F112" s="1005"/>
      <c r="G112" s="1027"/>
      <c r="H112" s="958">
        <v>2005</v>
      </c>
      <c r="I112" s="1005">
        <v>3.4929999999999999</v>
      </c>
      <c r="J112" s="883"/>
      <c r="K112" s="1005">
        <f t="shared" si="2"/>
        <v>3493000000</v>
      </c>
      <c r="L112" s="1033" t="s">
        <v>476</v>
      </c>
      <c r="M112" s="1037"/>
      <c r="N112" s="1005"/>
      <c r="O112" s="1005"/>
      <c r="P112" s="1027"/>
    </row>
    <row r="113" spans="2:16">
      <c r="B113" s="1022" t="s">
        <v>62</v>
      </c>
      <c r="C113" s="1016" t="s">
        <v>489</v>
      </c>
      <c r="D113" s="958">
        <v>2010</v>
      </c>
      <c r="E113" s="1005">
        <v>275.3</v>
      </c>
      <c r="F113" s="1005"/>
      <c r="G113" s="1027">
        <f>E113*$F$11</f>
        <v>275300000</v>
      </c>
      <c r="H113" s="958">
        <v>2013</v>
      </c>
      <c r="I113" s="1005">
        <v>0.24779999999999999</v>
      </c>
      <c r="J113" s="883"/>
      <c r="K113" s="1005">
        <f t="shared" si="2"/>
        <v>247800000</v>
      </c>
      <c r="L113" s="1033" t="s">
        <v>478</v>
      </c>
      <c r="M113" s="1037">
        <v>2010</v>
      </c>
      <c r="N113" s="1005">
        <v>275.17500000000001</v>
      </c>
      <c r="O113" s="1005"/>
      <c r="P113" s="1027">
        <f>N113*$O$11</f>
        <v>275175000</v>
      </c>
    </row>
    <row r="114" spans="2:16">
      <c r="B114" s="1015" t="s">
        <v>82</v>
      </c>
      <c r="C114" s="1016" t="s">
        <v>487</v>
      </c>
      <c r="D114" s="958"/>
      <c r="E114" s="1005"/>
      <c r="F114" s="1005"/>
      <c r="G114" s="1027"/>
      <c r="H114" s="958">
        <v>2005</v>
      </c>
      <c r="I114" s="1005">
        <v>1.31</v>
      </c>
      <c r="J114" s="883"/>
      <c r="K114" s="1005">
        <f t="shared" si="2"/>
        <v>1310000000</v>
      </c>
      <c r="L114" s="1033"/>
      <c r="M114" s="1037"/>
      <c r="N114" s="1005"/>
      <c r="O114" s="1005"/>
      <c r="P114" s="1027"/>
    </row>
    <row r="115" spans="2:16">
      <c r="B115" s="1015" t="s">
        <v>166</v>
      </c>
      <c r="C115" s="1016" t="s">
        <v>485</v>
      </c>
      <c r="D115" s="958"/>
      <c r="E115" s="1005"/>
      <c r="F115" s="1005"/>
      <c r="G115" s="1027"/>
      <c r="H115" s="958">
        <v>2000</v>
      </c>
      <c r="I115" s="1005">
        <v>4.3799999999999999E-2</v>
      </c>
      <c r="J115" s="1005"/>
      <c r="K115" s="1005">
        <f t="shared" si="2"/>
        <v>43800000</v>
      </c>
      <c r="L115" s="1033" t="s">
        <v>476</v>
      </c>
      <c r="M115" s="1037"/>
      <c r="N115" s="1005"/>
      <c r="O115" s="1005"/>
      <c r="P115" s="1027"/>
    </row>
    <row r="116" spans="2:16">
      <c r="B116" s="1015" t="s">
        <v>180</v>
      </c>
      <c r="C116" s="1016" t="s">
        <v>485</v>
      </c>
      <c r="D116" s="958"/>
      <c r="E116" s="1005"/>
      <c r="F116" s="1005"/>
      <c r="G116" s="1027"/>
      <c r="H116" s="958">
        <v>2000</v>
      </c>
      <c r="I116" s="1005">
        <v>0.1308</v>
      </c>
      <c r="J116" s="1005"/>
      <c r="K116" s="1005">
        <f t="shared" si="2"/>
        <v>130800000</v>
      </c>
      <c r="L116" s="1033" t="s">
        <v>476</v>
      </c>
      <c r="M116" s="1037"/>
      <c r="N116" s="1005"/>
      <c r="O116" s="1005"/>
      <c r="P116" s="1027"/>
    </row>
    <row r="117" spans="2:16">
      <c r="B117" s="1020" t="s">
        <v>107</v>
      </c>
      <c r="C117" s="1016" t="s">
        <v>485</v>
      </c>
      <c r="D117" s="958"/>
      <c r="E117" s="1005"/>
      <c r="F117" s="1005"/>
      <c r="G117" s="1027"/>
      <c r="H117" s="958">
        <v>2012</v>
      </c>
      <c r="I117" s="1005">
        <v>5.83</v>
      </c>
      <c r="J117" s="1005"/>
      <c r="K117" s="1005">
        <f t="shared" si="2"/>
        <v>5830000000</v>
      </c>
      <c r="L117" s="1033"/>
      <c r="M117" s="1037"/>
      <c r="N117" s="1005"/>
      <c r="O117" s="1005"/>
      <c r="P117" s="1027"/>
    </row>
    <row r="118" spans="2:16">
      <c r="B118" s="1023" t="s">
        <v>30</v>
      </c>
      <c r="C118" s="1016" t="s">
        <v>488</v>
      </c>
      <c r="D118" s="958"/>
      <c r="E118" s="1005"/>
      <c r="F118" s="1005"/>
      <c r="G118" s="1027"/>
      <c r="H118" s="958"/>
      <c r="I118" s="1005"/>
      <c r="J118" s="1005"/>
      <c r="K118" s="1005"/>
      <c r="L118" s="1033"/>
      <c r="M118" s="1037"/>
      <c r="N118" s="1005"/>
      <c r="O118" s="1005"/>
      <c r="P118" s="1027"/>
    </row>
    <row r="119" spans="2:16">
      <c r="B119" s="1022" t="s">
        <v>53</v>
      </c>
      <c r="C119" s="1016" t="s">
        <v>489</v>
      </c>
      <c r="D119" s="958">
        <v>2010</v>
      </c>
      <c r="E119" s="1005">
        <v>741.3</v>
      </c>
      <c r="F119" s="1005"/>
      <c r="G119" s="1027">
        <f>E119*$F$11</f>
        <v>741300000</v>
      </c>
      <c r="H119" s="958">
        <v>2011</v>
      </c>
      <c r="I119" s="1005">
        <v>0.63139999999999996</v>
      </c>
      <c r="J119" s="883"/>
      <c r="K119" s="1005">
        <f t="shared" si="2"/>
        <v>631400000</v>
      </c>
      <c r="L119" s="1033"/>
      <c r="M119" s="1037">
        <v>2010</v>
      </c>
      <c r="N119" s="1005">
        <v>761.4</v>
      </c>
      <c r="O119" s="1005"/>
      <c r="P119" s="1027">
        <f>N119*$O$11</f>
        <v>761400000</v>
      </c>
    </row>
    <row r="120" spans="2:16">
      <c r="B120" s="1022" t="s">
        <v>35</v>
      </c>
      <c r="C120" s="1016" t="s">
        <v>489</v>
      </c>
      <c r="D120" s="958">
        <v>2010</v>
      </c>
      <c r="E120" s="1005">
        <v>47.5</v>
      </c>
      <c r="F120" s="1005"/>
      <c r="G120" s="1027">
        <f>E120*$F$11</f>
        <v>47500000</v>
      </c>
      <c r="H120" s="958">
        <v>2013</v>
      </c>
      <c r="I120" s="1005">
        <v>4.3099999999999999E-2</v>
      </c>
      <c r="J120" s="883"/>
      <c r="K120" s="1005">
        <f t="shared" si="2"/>
        <v>43100000</v>
      </c>
      <c r="L120" s="1033" t="s">
        <v>478</v>
      </c>
      <c r="M120" s="1037">
        <v>2010</v>
      </c>
      <c r="N120" s="1005">
        <v>47</v>
      </c>
      <c r="O120" s="1005"/>
      <c r="P120" s="1027">
        <f>N120*$O$11</f>
        <v>47000000</v>
      </c>
    </row>
    <row r="121" spans="2:16">
      <c r="B121" s="1015" t="s">
        <v>498</v>
      </c>
      <c r="C121" s="1016" t="s">
        <v>488</v>
      </c>
      <c r="D121" s="958">
        <v>2009</v>
      </c>
      <c r="E121" s="1005">
        <v>1047.0999999999999</v>
      </c>
      <c r="F121" s="1005"/>
      <c r="G121" s="1027">
        <f>E121*$F$11</f>
        <v>1047099999.9999999</v>
      </c>
      <c r="H121" s="958">
        <v>2007</v>
      </c>
      <c r="I121" s="1005">
        <v>0.55120000000000002</v>
      </c>
      <c r="J121" s="883"/>
      <c r="K121" s="1005">
        <f>I121*$J$11</f>
        <v>551200000</v>
      </c>
      <c r="L121" s="1033" t="s">
        <v>478</v>
      </c>
      <c r="M121" s="1037"/>
      <c r="N121" s="1005"/>
      <c r="O121" s="1005"/>
      <c r="P121" s="1027"/>
    </row>
    <row r="122" spans="2:16">
      <c r="B122" s="1015" t="s">
        <v>160</v>
      </c>
      <c r="C122" s="1016" t="s">
        <v>485</v>
      </c>
      <c r="D122" s="958"/>
      <c r="E122" s="1005"/>
      <c r="F122" s="1005"/>
      <c r="G122" s="1027"/>
      <c r="H122" s="958">
        <v>2006</v>
      </c>
      <c r="I122" s="1005">
        <v>13.56</v>
      </c>
      <c r="J122" s="1005"/>
      <c r="K122" s="1005">
        <f t="shared" ref="K122:K184" si="3">I122*$J$11</f>
        <v>13560000000</v>
      </c>
      <c r="L122" s="1033" t="s">
        <v>474</v>
      </c>
      <c r="M122" s="1037"/>
      <c r="N122" s="1005"/>
      <c r="O122" s="1005"/>
      <c r="P122" s="1027"/>
    </row>
    <row r="123" spans="2:16">
      <c r="B123" s="1015" t="s">
        <v>178</v>
      </c>
      <c r="C123" s="1016" t="s">
        <v>485</v>
      </c>
      <c r="D123" s="958"/>
      <c r="E123" s="1005"/>
      <c r="F123" s="1005"/>
      <c r="G123" s="1027"/>
      <c r="H123" s="958">
        <v>2005</v>
      </c>
      <c r="I123" s="1005">
        <v>1.357</v>
      </c>
      <c r="J123" s="1005"/>
      <c r="K123" s="1005">
        <f t="shared" si="3"/>
        <v>1357000000</v>
      </c>
      <c r="L123" s="1033" t="s">
        <v>476</v>
      </c>
      <c r="M123" s="1037"/>
      <c r="N123" s="1005"/>
      <c r="O123" s="1005"/>
      <c r="P123" s="1027"/>
    </row>
    <row r="124" spans="2:16">
      <c r="B124" s="1015" t="s">
        <v>76</v>
      </c>
      <c r="C124" s="1016" t="s">
        <v>487</v>
      </c>
      <c r="D124" s="958"/>
      <c r="E124" s="1005"/>
      <c r="F124" s="1005"/>
      <c r="G124" s="1027"/>
      <c r="H124" s="958">
        <v>2005</v>
      </c>
      <c r="I124" s="1005">
        <v>11.2</v>
      </c>
      <c r="J124" s="883"/>
      <c r="K124" s="1005">
        <f t="shared" si="3"/>
        <v>11200000000</v>
      </c>
      <c r="L124" s="1033" t="s">
        <v>476</v>
      </c>
      <c r="M124" s="1037"/>
      <c r="N124" s="1005"/>
      <c r="O124" s="1005"/>
      <c r="P124" s="1027"/>
    </row>
    <row r="125" spans="2:16">
      <c r="B125" s="1020" t="s">
        <v>115</v>
      </c>
      <c r="C125" s="1016" t="s">
        <v>487</v>
      </c>
      <c r="D125" s="958"/>
      <c r="E125" s="1005"/>
      <c r="F125" s="1005"/>
      <c r="G125" s="1027"/>
      <c r="H125" s="958">
        <v>2008</v>
      </c>
      <c r="I125" s="1005">
        <v>5.8999999999999999E-3</v>
      </c>
      <c r="J125" s="883"/>
      <c r="K125" s="1005">
        <f t="shared" si="3"/>
        <v>5900000</v>
      </c>
      <c r="L125" s="1033" t="s">
        <v>474</v>
      </c>
      <c r="M125" s="1037"/>
      <c r="N125" s="1005"/>
      <c r="O125" s="1005"/>
      <c r="P125" s="1027"/>
    </row>
    <row r="126" spans="2:16">
      <c r="B126" s="1015" t="s">
        <v>182</v>
      </c>
      <c r="C126" s="1016" t="s">
        <v>485</v>
      </c>
      <c r="D126" s="958"/>
      <c r="E126" s="1005"/>
      <c r="F126" s="1005"/>
      <c r="G126" s="1027"/>
      <c r="H126" s="958">
        <v>2006</v>
      </c>
      <c r="I126" s="1005">
        <v>5.1859999999999999</v>
      </c>
      <c r="J126" s="1005"/>
      <c r="K126" s="1005">
        <f t="shared" si="3"/>
        <v>5186000000</v>
      </c>
      <c r="L126" s="1033"/>
      <c r="M126" s="1037"/>
      <c r="N126" s="1005"/>
      <c r="O126" s="1005"/>
      <c r="P126" s="1027"/>
    </row>
    <row r="127" spans="2:16">
      <c r="B127" s="1022" t="s">
        <v>54</v>
      </c>
      <c r="C127" s="1016" t="s">
        <v>489</v>
      </c>
      <c r="D127" s="958">
        <v>2010</v>
      </c>
      <c r="E127" s="1005">
        <v>40.9</v>
      </c>
      <c r="F127" s="1005"/>
      <c r="G127" s="1027">
        <f>E127*$F$11</f>
        <v>40900000</v>
      </c>
      <c r="H127" s="958">
        <v>2013</v>
      </c>
      <c r="I127" s="1005">
        <v>4.53E-2</v>
      </c>
      <c r="J127" s="883"/>
      <c r="K127" s="1005">
        <f t="shared" si="3"/>
        <v>45300000</v>
      </c>
      <c r="L127" s="1033" t="s">
        <v>478</v>
      </c>
      <c r="M127" s="1037"/>
      <c r="N127" s="1005"/>
      <c r="O127" s="1005"/>
      <c r="P127" s="1027"/>
    </row>
    <row r="128" spans="2:16">
      <c r="B128" s="1022" t="s">
        <v>491</v>
      </c>
      <c r="C128" s="1016" t="s">
        <v>485</v>
      </c>
      <c r="D128" s="958"/>
      <c r="E128" s="1005"/>
      <c r="F128" s="1005"/>
      <c r="G128" s="1027"/>
      <c r="H128" s="958">
        <v>2010</v>
      </c>
      <c r="I128" s="1005">
        <v>10.43</v>
      </c>
      <c r="J128" s="1005"/>
      <c r="K128" s="1005">
        <f t="shared" si="3"/>
        <v>10430000000</v>
      </c>
      <c r="L128" s="1033"/>
      <c r="M128" s="1037"/>
      <c r="N128" s="1005"/>
      <c r="O128" s="1005"/>
      <c r="P128" s="1027"/>
    </row>
    <row r="129" spans="2:16">
      <c r="B129" s="1015" t="s">
        <v>263</v>
      </c>
      <c r="C129" s="1016" t="s">
        <v>486</v>
      </c>
      <c r="D129" s="958"/>
      <c r="E129" s="1005"/>
      <c r="F129" s="1005"/>
      <c r="G129" s="1027"/>
      <c r="H129" s="958"/>
      <c r="I129" s="1005"/>
      <c r="J129" s="1005"/>
      <c r="K129" s="1005"/>
      <c r="L129" s="1033"/>
      <c r="M129" s="1037"/>
      <c r="N129" s="1005"/>
      <c r="O129" s="1005"/>
      <c r="P129" s="1027"/>
    </row>
    <row r="130" spans="2:16">
      <c r="B130" s="1015" t="s">
        <v>162</v>
      </c>
      <c r="C130" s="1016" t="s">
        <v>485</v>
      </c>
      <c r="D130" s="958"/>
      <c r="E130" s="1005"/>
      <c r="F130" s="1005"/>
      <c r="G130" s="1027"/>
      <c r="H130" s="958">
        <v>2005</v>
      </c>
      <c r="I130" s="1005">
        <v>1.35</v>
      </c>
      <c r="J130" s="1005"/>
      <c r="K130" s="1005">
        <f t="shared" si="3"/>
        <v>1350000000</v>
      </c>
      <c r="L130" s="1033" t="s">
        <v>476</v>
      </c>
      <c r="M130" s="1037"/>
      <c r="N130" s="1005"/>
      <c r="O130" s="1005"/>
      <c r="P130" s="1027"/>
    </row>
    <row r="131" spans="2:16">
      <c r="B131" s="1015" t="s">
        <v>77</v>
      </c>
      <c r="C131" s="1016" t="s">
        <v>485</v>
      </c>
      <c r="D131" s="958"/>
      <c r="E131" s="1005"/>
      <c r="F131" s="1005"/>
      <c r="G131" s="1027"/>
      <c r="H131" s="958">
        <v>2003</v>
      </c>
      <c r="I131" s="1005">
        <v>0.72499999999999998</v>
      </c>
      <c r="J131" s="1005"/>
      <c r="K131" s="1005">
        <f t="shared" si="3"/>
        <v>725000000</v>
      </c>
      <c r="L131" s="1033"/>
      <c r="M131" s="1037"/>
      <c r="N131" s="1005"/>
      <c r="O131" s="1005"/>
      <c r="P131" s="1027"/>
    </row>
    <row r="132" spans="2:16">
      <c r="B132" s="1015" t="s">
        <v>264</v>
      </c>
      <c r="C132" s="1016" t="s">
        <v>490</v>
      </c>
      <c r="D132" s="958"/>
      <c r="E132" s="1005"/>
      <c r="F132" s="1005"/>
      <c r="G132" s="1027"/>
      <c r="H132" s="958"/>
      <c r="I132" s="1005"/>
      <c r="J132" s="1005"/>
      <c r="K132" s="1005"/>
      <c r="L132" s="1033"/>
      <c r="M132" s="1037"/>
      <c r="N132" s="1005"/>
      <c r="O132" s="1005"/>
      <c r="P132" s="1027"/>
    </row>
    <row r="133" spans="2:16">
      <c r="B133" s="1020" t="s">
        <v>88</v>
      </c>
      <c r="C133" s="1016" t="s">
        <v>486</v>
      </c>
      <c r="D133" s="958"/>
      <c r="E133" s="1005"/>
      <c r="F133" s="1005"/>
      <c r="G133" s="1027"/>
      <c r="H133" s="958">
        <v>2011</v>
      </c>
      <c r="I133" s="1005">
        <v>80.3</v>
      </c>
      <c r="J133" s="883"/>
      <c r="K133" s="1005">
        <f t="shared" si="3"/>
        <v>80300000000</v>
      </c>
      <c r="L133" s="1033"/>
      <c r="M133" s="1037">
        <v>2010</v>
      </c>
      <c r="N133" s="1005">
        <v>80213.449829999998</v>
      </c>
      <c r="O133" s="1005"/>
      <c r="P133" s="1027">
        <f>N133*$O$11</f>
        <v>80213449830</v>
      </c>
    </row>
    <row r="134" spans="2:16">
      <c r="B134" s="1020" t="s">
        <v>192</v>
      </c>
      <c r="C134" s="1016" t="s">
        <v>488</v>
      </c>
      <c r="D134" s="958"/>
      <c r="E134" s="1005"/>
      <c r="F134" s="1005"/>
      <c r="G134" s="1027"/>
      <c r="H134" s="958">
        <v>2009</v>
      </c>
      <c r="I134" s="1005">
        <v>5.0000000000000001E-3</v>
      </c>
      <c r="J134" s="883"/>
      <c r="K134" s="1005">
        <f t="shared" si="3"/>
        <v>5000000</v>
      </c>
      <c r="L134" s="1033" t="s">
        <v>478</v>
      </c>
      <c r="M134" s="1037"/>
      <c r="N134" s="1005"/>
      <c r="O134" s="1005"/>
      <c r="P134" s="1027"/>
    </row>
    <row r="135" spans="2:16">
      <c r="B135" s="1020" t="s">
        <v>104</v>
      </c>
      <c r="C135" s="1016" t="s">
        <v>487</v>
      </c>
      <c r="D135" s="958"/>
      <c r="E135" s="1005"/>
      <c r="F135" s="1005"/>
      <c r="G135" s="1027"/>
      <c r="H135" s="958">
        <v>2009</v>
      </c>
      <c r="I135" s="1005">
        <v>0.55100000000000005</v>
      </c>
      <c r="J135" s="883"/>
      <c r="K135" s="1005">
        <f t="shared" si="3"/>
        <v>551000000</v>
      </c>
      <c r="L135" s="1033"/>
      <c r="M135" s="1037"/>
      <c r="N135" s="1005"/>
      <c r="O135" s="1005"/>
      <c r="P135" s="1027"/>
    </row>
    <row r="136" spans="2:16">
      <c r="B136" s="1022" t="s">
        <v>65</v>
      </c>
      <c r="C136" s="1016" t="s">
        <v>488</v>
      </c>
      <c r="D136" s="958"/>
      <c r="E136" s="1005"/>
      <c r="F136" s="1005"/>
      <c r="G136" s="1027"/>
      <c r="H136" s="958">
        <v>2010</v>
      </c>
      <c r="I136" s="1005">
        <v>0.16089999999999999</v>
      </c>
      <c r="J136" s="883"/>
      <c r="K136" s="1005">
        <f t="shared" si="3"/>
        <v>160900000</v>
      </c>
      <c r="L136" s="1033" t="s">
        <v>475</v>
      </c>
      <c r="M136" s="1037"/>
      <c r="N136" s="1005"/>
      <c r="O136" s="1005"/>
      <c r="P136" s="1027"/>
    </row>
    <row r="137" spans="2:16">
      <c r="B137" s="1015" t="s">
        <v>183</v>
      </c>
      <c r="C137" s="1016" t="s">
        <v>485</v>
      </c>
      <c r="D137" s="958"/>
      <c r="E137" s="1005"/>
      <c r="F137" s="1005"/>
      <c r="G137" s="1027"/>
      <c r="H137" s="958">
        <v>2015</v>
      </c>
      <c r="I137" s="1005">
        <v>1.4730000000000001</v>
      </c>
      <c r="J137" s="1005"/>
      <c r="K137" s="1005">
        <f t="shared" si="3"/>
        <v>1473000000</v>
      </c>
      <c r="L137" s="1033"/>
      <c r="M137" s="1037"/>
      <c r="N137" s="1005"/>
      <c r="O137" s="1005"/>
      <c r="P137" s="1027"/>
    </row>
    <row r="138" spans="2:16">
      <c r="B138" s="1015" t="s">
        <v>154</v>
      </c>
      <c r="C138" s="1016" t="s">
        <v>487</v>
      </c>
      <c r="D138" s="958"/>
      <c r="E138" s="1005"/>
      <c r="F138" s="1005"/>
      <c r="G138" s="1027"/>
      <c r="H138" s="958">
        <v>2000</v>
      </c>
      <c r="I138" s="1005">
        <v>33.229999999999997</v>
      </c>
      <c r="J138" s="883"/>
      <c r="K138" s="1005">
        <f t="shared" si="3"/>
        <v>33229999999.999996</v>
      </c>
      <c r="L138" s="1033"/>
      <c r="M138" s="1037"/>
      <c r="N138" s="1005"/>
      <c r="O138" s="1005"/>
      <c r="P138" s="1027"/>
    </row>
    <row r="139" spans="2:16">
      <c r="B139" s="1015" t="s">
        <v>135</v>
      </c>
      <c r="C139" s="1016" t="s">
        <v>485</v>
      </c>
      <c r="D139" s="958"/>
      <c r="E139" s="1005"/>
      <c r="F139" s="1005"/>
      <c r="G139" s="1027"/>
      <c r="H139" s="958">
        <v>2002</v>
      </c>
      <c r="I139" s="1005">
        <v>0.28799999999999998</v>
      </c>
      <c r="J139" s="1005"/>
      <c r="K139" s="1005">
        <f t="shared" si="3"/>
        <v>288000000</v>
      </c>
      <c r="L139" s="1033"/>
      <c r="M139" s="1037"/>
      <c r="N139" s="1005"/>
      <c r="O139" s="1005"/>
      <c r="P139" s="1027"/>
    </row>
    <row r="140" spans="2:16">
      <c r="B140" s="1015" t="s">
        <v>152</v>
      </c>
      <c r="C140" s="1016" t="s">
        <v>487</v>
      </c>
      <c r="D140" s="958"/>
      <c r="E140" s="1005"/>
      <c r="F140" s="1005"/>
      <c r="G140" s="1027"/>
      <c r="H140" s="958">
        <v>2006</v>
      </c>
      <c r="I140" s="1005">
        <v>9.4969999999999999</v>
      </c>
      <c r="J140" s="883"/>
      <c r="K140" s="1005">
        <f t="shared" si="3"/>
        <v>9497000000</v>
      </c>
      <c r="L140" s="1033" t="s">
        <v>476</v>
      </c>
      <c r="M140" s="1037"/>
      <c r="N140" s="1005"/>
      <c r="O140" s="1005"/>
      <c r="P140" s="1027"/>
    </row>
    <row r="141" spans="2:16">
      <c r="B141" s="1022" t="s">
        <v>23</v>
      </c>
      <c r="C141" s="1016" t="s">
        <v>489</v>
      </c>
      <c r="D141" s="958">
        <v>2010</v>
      </c>
      <c r="E141" s="1005">
        <v>10921</v>
      </c>
      <c r="F141" s="1005"/>
      <c r="G141" s="1027">
        <f>E141*$F$11</f>
        <v>10921000000</v>
      </c>
      <c r="H141" s="958">
        <v>2012</v>
      </c>
      <c r="I141" s="1005">
        <v>10.72</v>
      </c>
      <c r="J141" s="883"/>
      <c r="K141" s="1005">
        <f t="shared" si="3"/>
        <v>10720000000</v>
      </c>
      <c r="L141" s="1033" t="s">
        <v>478</v>
      </c>
      <c r="M141" s="1037">
        <v>2010</v>
      </c>
      <c r="N141" s="1005">
        <v>10921</v>
      </c>
      <c r="O141" s="1005"/>
      <c r="P141" s="1027">
        <f>N141*$O$11</f>
        <v>10921000000</v>
      </c>
    </row>
    <row r="142" spans="2:16">
      <c r="B142" s="1023" t="s">
        <v>266</v>
      </c>
      <c r="C142" s="1016" t="s">
        <v>486</v>
      </c>
      <c r="D142" s="958"/>
      <c r="E142" s="1005"/>
      <c r="F142" s="1005"/>
      <c r="G142" s="1027"/>
      <c r="H142" s="958"/>
      <c r="I142" s="1005"/>
      <c r="J142" s="883"/>
      <c r="K142" s="1005"/>
      <c r="L142" s="1033"/>
      <c r="M142" s="1037"/>
      <c r="N142" s="1005"/>
      <c r="O142" s="1005"/>
      <c r="P142" s="1027"/>
    </row>
    <row r="143" spans="2:16">
      <c r="B143" s="1015" t="s">
        <v>267</v>
      </c>
      <c r="C143" s="1016" t="s">
        <v>490</v>
      </c>
      <c r="D143" s="958"/>
      <c r="E143" s="1005"/>
      <c r="F143" s="1005"/>
      <c r="G143" s="1027"/>
      <c r="H143" s="958"/>
      <c r="I143" s="1005"/>
      <c r="J143" s="883"/>
      <c r="K143" s="1005"/>
      <c r="L143" s="1033"/>
      <c r="M143" s="1037"/>
      <c r="N143" s="1005"/>
      <c r="O143" s="1005"/>
      <c r="P143" s="1027"/>
    </row>
    <row r="144" spans="2:16">
      <c r="B144" s="1022" t="s">
        <v>28</v>
      </c>
      <c r="C144" s="1016" t="s">
        <v>490</v>
      </c>
      <c r="D144" s="958"/>
      <c r="E144" s="1005"/>
      <c r="F144" s="1005"/>
      <c r="G144" s="1027"/>
      <c r="H144" s="958">
        <v>2010</v>
      </c>
      <c r="I144" s="1005">
        <v>5.2009999999999996</v>
      </c>
      <c r="J144" s="883"/>
      <c r="K144" s="1005">
        <f t="shared" si="3"/>
        <v>5201000000</v>
      </c>
      <c r="L144" s="1033" t="s">
        <v>478</v>
      </c>
      <c r="M144" s="1037">
        <v>2010</v>
      </c>
      <c r="N144" s="1005">
        <v>5200.5</v>
      </c>
      <c r="O144" s="1005"/>
      <c r="P144" s="1027">
        <f>N144*$O$11</f>
        <v>5200500000</v>
      </c>
    </row>
    <row r="145" spans="2:16">
      <c r="B145" s="1020" t="s">
        <v>133</v>
      </c>
      <c r="C145" s="1016" t="s">
        <v>486</v>
      </c>
      <c r="D145" s="958"/>
      <c r="E145" s="1005"/>
      <c r="F145" s="1005"/>
      <c r="G145" s="1027"/>
      <c r="H145" s="958">
        <v>2011</v>
      </c>
      <c r="I145" s="1005">
        <v>1.5449999999999999</v>
      </c>
      <c r="J145" s="883"/>
      <c r="K145" s="1005">
        <f t="shared" si="3"/>
        <v>1545000000</v>
      </c>
      <c r="L145" s="1033" t="s">
        <v>474</v>
      </c>
      <c r="M145" s="1037"/>
      <c r="N145" s="1005"/>
      <c r="O145" s="1005"/>
      <c r="P145" s="1027"/>
    </row>
    <row r="146" spans="2:16">
      <c r="B146" s="1015" t="s">
        <v>191</v>
      </c>
      <c r="C146" s="1016" t="s">
        <v>485</v>
      </c>
      <c r="D146" s="958"/>
      <c r="E146" s="1005"/>
      <c r="F146" s="1005"/>
      <c r="G146" s="1027"/>
      <c r="H146" s="958">
        <v>2005</v>
      </c>
      <c r="I146" s="1005">
        <v>0.98360000000000003</v>
      </c>
      <c r="J146" s="1005"/>
      <c r="K146" s="1005">
        <f t="shared" si="3"/>
        <v>983600000</v>
      </c>
      <c r="L146" s="1033" t="s">
        <v>476</v>
      </c>
      <c r="M146" s="1037"/>
      <c r="N146" s="1005"/>
      <c r="O146" s="1005"/>
      <c r="P146" s="1027"/>
    </row>
    <row r="147" spans="2:16">
      <c r="B147" s="1022" t="s">
        <v>158</v>
      </c>
      <c r="C147" s="1016" t="s">
        <v>485</v>
      </c>
      <c r="D147" s="958"/>
      <c r="E147" s="1005"/>
      <c r="F147" s="1005"/>
      <c r="G147" s="1027"/>
      <c r="H147" s="958">
        <v>2010</v>
      </c>
      <c r="I147" s="1005">
        <v>12.47</v>
      </c>
      <c r="J147" s="1005"/>
      <c r="K147" s="1005">
        <f t="shared" si="3"/>
        <v>12470000000</v>
      </c>
      <c r="L147" s="1033" t="s">
        <v>476</v>
      </c>
      <c r="M147" s="1037"/>
      <c r="N147" s="1005"/>
      <c r="O147" s="1005"/>
      <c r="P147" s="1027"/>
    </row>
    <row r="148" spans="2:16">
      <c r="B148" s="1015" t="s">
        <v>19</v>
      </c>
      <c r="C148" s="1016" t="s">
        <v>488</v>
      </c>
      <c r="D148" s="958"/>
      <c r="E148" s="1005"/>
      <c r="F148" s="1005"/>
      <c r="G148" s="1027"/>
      <c r="H148" s="958">
        <v>2007</v>
      </c>
      <c r="I148" s="1005">
        <v>3.0259999999999998</v>
      </c>
      <c r="J148" s="883"/>
      <c r="K148" s="1005">
        <f t="shared" si="3"/>
        <v>3026000000</v>
      </c>
      <c r="L148" s="1033" t="s">
        <v>478</v>
      </c>
      <c r="M148" s="1037">
        <v>2007</v>
      </c>
      <c r="N148" s="1005">
        <v>3026</v>
      </c>
      <c r="O148" s="1005"/>
      <c r="P148" s="1027">
        <f>N148*$O$11</f>
        <v>3026000000</v>
      </c>
    </row>
    <row r="149" spans="2:16">
      <c r="B149" s="1015" t="s">
        <v>509</v>
      </c>
      <c r="C149" s="1016" t="s">
        <v>487</v>
      </c>
      <c r="D149" s="958"/>
      <c r="E149" s="1005"/>
      <c r="F149" s="1005"/>
      <c r="G149" s="1027"/>
      <c r="H149" s="958">
        <v>2005</v>
      </c>
      <c r="I149" s="1005">
        <v>8.6579999999999995</v>
      </c>
      <c r="J149" s="883"/>
      <c r="K149" s="1005">
        <f>I149*$J$11</f>
        <v>8658000000</v>
      </c>
      <c r="L149" s="1033" t="s">
        <v>476</v>
      </c>
      <c r="M149" s="1037"/>
      <c r="N149" s="1005"/>
      <c r="O149" s="1005"/>
      <c r="P149" s="1027"/>
    </row>
    <row r="150" spans="2:16">
      <c r="B150" s="1015" t="s">
        <v>480</v>
      </c>
      <c r="C150" s="1016" t="s">
        <v>487</v>
      </c>
      <c r="D150" s="958"/>
      <c r="E150" s="1005"/>
      <c r="F150" s="1005"/>
      <c r="G150" s="1027"/>
      <c r="H150" s="958">
        <v>2005</v>
      </c>
      <c r="I150" s="1005">
        <v>0.41799999999999998</v>
      </c>
      <c r="J150" s="883"/>
      <c r="K150" s="1005">
        <f t="shared" si="3"/>
        <v>418000000</v>
      </c>
      <c r="L150" s="1033"/>
      <c r="M150" s="1037"/>
      <c r="N150" s="1005"/>
      <c r="O150" s="1005"/>
      <c r="P150" s="1027"/>
    </row>
    <row r="151" spans="2:16">
      <c r="B151" s="1015" t="s">
        <v>68</v>
      </c>
      <c r="C151" s="1016" t="s">
        <v>487</v>
      </c>
      <c r="D151" s="958"/>
      <c r="E151" s="1005"/>
      <c r="F151" s="1005"/>
      <c r="G151" s="1027"/>
      <c r="H151" s="958">
        <v>2003</v>
      </c>
      <c r="I151" s="1005">
        <v>1.321</v>
      </c>
      <c r="J151" s="883"/>
      <c r="K151" s="1005">
        <f t="shared" si="3"/>
        <v>1321000000</v>
      </c>
      <c r="L151" s="1033"/>
      <c r="M151" s="1037"/>
      <c r="N151" s="1005"/>
      <c r="O151" s="1005"/>
      <c r="P151" s="1027"/>
    </row>
    <row r="152" spans="2:16">
      <c r="B152" s="1020" t="s">
        <v>153</v>
      </c>
      <c r="C152" s="1016" t="s">
        <v>487</v>
      </c>
      <c r="D152" s="958"/>
      <c r="E152" s="1005"/>
      <c r="F152" s="1005"/>
      <c r="G152" s="1027"/>
      <c r="H152" s="958">
        <v>2008</v>
      </c>
      <c r="I152" s="1005">
        <v>183.5</v>
      </c>
      <c r="J152" s="883"/>
      <c r="K152" s="1005">
        <f t="shared" si="3"/>
        <v>183500000000</v>
      </c>
      <c r="L152" s="1033" t="s">
        <v>475</v>
      </c>
      <c r="M152" s="1037"/>
      <c r="N152" s="1005"/>
      <c r="O152" s="1005"/>
      <c r="P152" s="1027"/>
    </row>
    <row r="153" spans="2:16">
      <c r="B153" s="1022" t="s">
        <v>75</v>
      </c>
      <c r="C153" s="1016" t="s">
        <v>486</v>
      </c>
      <c r="D153" s="958"/>
      <c r="E153" s="1005"/>
      <c r="F153" s="1005"/>
      <c r="G153" s="1027"/>
      <c r="H153" s="958">
        <v>2010</v>
      </c>
      <c r="I153" s="1005">
        <v>1.0369999999999999</v>
      </c>
      <c r="J153" s="883"/>
      <c r="K153" s="1005">
        <f t="shared" si="3"/>
        <v>1036999999.9999999</v>
      </c>
      <c r="L153" s="1033"/>
      <c r="M153" s="1037"/>
      <c r="N153" s="1005"/>
      <c r="O153" s="1005"/>
      <c r="P153" s="1027"/>
    </row>
    <row r="154" spans="2:16">
      <c r="B154" s="1015" t="s">
        <v>163</v>
      </c>
      <c r="C154" s="1016" t="s">
        <v>487</v>
      </c>
      <c r="D154" s="958"/>
      <c r="E154" s="1005"/>
      <c r="F154" s="1005"/>
      <c r="G154" s="1027"/>
      <c r="H154" s="958">
        <v>2005</v>
      </c>
      <c r="I154" s="1005">
        <v>0.3921</v>
      </c>
      <c r="J154" s="883"/>
      <c r="K154" s="1005">
        <f t="shared" si="3"/>
        <v>392100000</v>
      </c>
      <c r="L154" s="1033" t="s">
        <v>476</v>
      </c>
      <c r="M154" s="1037"/>
      <c r="N154" s="1005"/>
      <c r="O154" s="1005"/>
      <c r="P154" s="1027"/>
    </row>
    <row r="155" spans="2:16">
      <c r="B155" s="1020" t="s">
        <v>122</v>
      </c>
      <c r="C155" s="1016" t="s">
        <v>486</v>
      </c>
      <c r="D155" s="958"/>
      <c r="E155" s="1005"/>
      <c r="F155" s="1005"/>
      <c r="G155" s="1027"/>
      <c r="H155" s="958">
        <v>2012</v>
      </c>
      <c r="I155" s="1005">
        <v>2.4129999999999998</v>
      </c>
      <c r="J155" s="883"/>
      <c r="K155" s="1005">
        <f t="shared" si="3"/>
        <v>2413000000</v>
      </c>
      <c r="L155" s="1033" t="s">
        <v>474</v>
      </c>
      <c r="M155" s="1037"/>
      <c r="N155" s="1005"/>
      <c r="O155" s="1005"/>
      <c r="P155" s="1027"/>
    </row>
    <row r="156" spans="2:16">
      <c r="B156" s="1020" t="s">
        <v>97</v>
      </c>
      <c r="C156" s="1016" t="s">
        <v>486</v>
      </c>
      <c r="D156" s="958"/>
      <c r="E156" s="1005"/>
      <c r="F156" s="1005"/>
      <c r="G156" s="1027"/>
      <c r="H156" s="958">
        <v>2008</v>
      </c>
      <c r="I156" s="1005">
        <v>13.66</v>
      </c>
      <c r="J156" s="883"/>
      <c r="K156" s="1005">
        <f t="shared" si="3"/>
        <v>13660000000</v>
      </c>
      <c r="L156" s="1033"/>
      <c r="M156" s="1037"/>
      <c r="N156" s="1005"/>
      <c r="O156" s="1005"/>
      <c r="P156" s="1027"/>
    </row>
    <row r="157" spans="2:16">
      <c r="B157" s="1020" t="s">
        <v>124</v>
      </c>
      <c r="C157" s="1016" t="s">
        <v>487</v>
      </c>
      <c r="D157" s="958"/>
      <c r="E157" s="1005"/>
      <c r="F157" s="1005"/>
      <c r="G157" s="1027"/>
      <c r="H157" s="958">
        <v>2009</v>
      </c>
      <c r="I157" s="1005">
        <v>81.56</v>
      </c>
      <c r="J157" s="883"/>
      <c r="K157" s="1005">
        <f t="shared" si="3"/>
        <v>81560000000</v>
      </c>
      <c r="L157" s="1033"/>
      <c r="M157" s="1037"/>
      <c r="N157" s="1005"/>
      <c r="O157" s="1005"/>
      <c r="P157" s="1027"/>
    </row>
    <row r="158" spans="2:16">
      <c r="B158" s="1022" t="s">
        <v>52</v>
      </c>
      <c r="C158" s="1016" t="s">
        <v>489</v>
      </c>
      <c r="D158" s="958">
        <v>2010</v>
      </c>
      <c r="E158" s="1005">
        <v>11644.9</v>
      </c>
      <c r="F158" s="1005"/>
      <c r="G158" s="1027">
        <f>E158*$F$11</f>
        <v>11644900000</v>
      </c>
      <c r="H158" s="958">
        <v>2012</v>
      </c>
      <c r="I158" s="1005">
        <v>11.48</v>
      </c>
      <c r="J158" s="883"/>
      <c r="K158" s="1005">
        <f t="shared" si="3"/>
        <v>11480000000</v>
      </c>
      <c r="L158" s="1033" t="s">
        <v>478</v>
      </c>
      <c r="M158" s="1037">
        <v>2010</v>
      </c>
      <c r="N158" s="1005">
        <v>11645</v>
      </c>
      <c r="O158" s="1005"/>
      <c r="P158" s="1027">
        <f>N158*$O$11</f>
        <v>11645000000</v>
      </c>
    </row>
    <row r="159" spans="2:16">
      <c r="B159" s="1015" t="s">
        <v>59</v>
      </c>
      <c r="C159" s="1016" t="s">
        <v>489</v>
      </c>
      <c r="D159" s="958"/>
      <c r="E159" s="1005"/>
      <c r="F159" s="1005"/>
      <c r="G159" s="1027"/>
      <c r="H159" s="958">
        <v>2007</v>
      </c>
      <c r="I159" s="1005">
        <v>9.1509999999999998</v>
      </c>
      <c r="J159" s="883"/>
      <c r="K159" s="1005">
        <f t="shared" si="3"/>
        <v>9151000000</v>
      </c>
      <c r="L159" s="1033" t="s">
        <v>478</v>
      </c>
      <c r="M159" s="1037">
        <v>2007</v>
      </c>
      <c r="N159" s="1005">
        <v>9151</v>
      </c>
      <c r="O159" s="1005"/>
      <c r="P159" s="1027">
        <f>N159*$O$11</f>
        <v>9151000000</v>
      </c>
    </row>
    <row r="160" spans="2:16">
      <c r="B160" s="1022" t="s">
        <v>269</v>
      </c>
      <c r="C160" s="1016" t="s">
        <v>486</v>
      </c>
      <c r="D160" s="958"/>
      <c r="E160" s="1005"/>
      <c r="F160" s="1005"/>
      <c r="G160" s="1027"/>
      <c r="H160" s="958">
        <v>2010</v>
      </c>
      <c r="I160" s="1005">
        <v>4.1529999999999996</v>
      </c>
      <c r="J160" s="883"/>
      <c r="K160" s="1005">
        <f t="shared" si="3"/>
        <v>4152999999.9999995</v>
      </c>
      <c r="L160" s="1033"/>
      <c r="M160" s="1037"/>
      <c r="N160" s="1005"/>
      <c r="O160" s="1005"/>
      <c r="P160" s="1027"/>
    </row>
    <row r="161" spans="2:16">
      <c r="B161" s="1015" t="s">
        <v>49</v>
      </c>
      <c r="C161" s="1016" t="s">
        <v>487</v>
      </c>
      <c r="D161" s="958"/>
      <c r="E161" s="1005"/>
      <c r="F161" s="1005"/>
      <c r="G161" s="1027"/>
      <c r="H161" s="958">
        <v>2005</v>
      </c>
      <c r="I161" s="1005">
        <v>0.44400000000000001</v>
      </c>
      <c r="J161" s="883"/>
      <c r="K161" s="1005">
        <f t="shared" si="3"/>
        <v>444000000</v>
      </c>
      <c r="L161" s="1033"/>
      <c r="M161" s="1037"/>
      <c r="N161" s="1005"/>
      <c r="O161" s="1005"/>
      <c r="P161" s="1027"/>
    </row>
    <row r="162" spans="2:16">
      <c r="B162" s="1015" t="s">
        <v>481</v>
      </c>
      <c r="C162" s="1016" t="s">
        <v>487</v>
      </c>
      <c r="D162" s="958"/>
      <c r="E162" s="1005"/>
      <c r="F162" s="1005"/>
      <c r="G162" s="1027"/>
      <c r="H162" s="958">
        <v>2005</v>
      </c>
      <c r="I162" s="1005">
        <v>29.2</v>
      </c>
      <c r="J162" s="883"/>
      <c r="K162" s="1005">
        <f t="shared" si="3"/>
        <v>29200000000</v>
      </c>
      <c r="L162" s="1033" t="s">
        <v>478</v>
      </c>
      <c r="M162" s="1037">
        <v>2005</v>
      </c>
      <c r="N162" s="1005">
        <v>29198</v>
      </c>
      <c r="O162" s="1005"/>
      <c r="P162" s="1027">
        <f>N162*$O$11</f>
        <v>29198000000</v>
      </c>
    </row>
    <row r="163" spans="2:16">
      <c r="B163" s="1015" t="s">
        <v>483</v>
      </c>
      <c r="C163" s="1016" t="s">
        <v>488</v>
      </c>
      <c r="D163" s="958"/>
      <c r="E163" s="1005"/>
      <c r="F163" s="1005"/>
      <c r="G163" s="1027"/>
      <c r="H163" s="958">
        <v>2007</v>
      </c>
      <c r="I163" s="1005">
        <v>1.0649999999999999</v>
      </c>
      <c r="J163" s="883"/>
      <c r="K163" s="1005">
        <f t="shared" si="3"/>
        <v>1065000000</v>
      </c>
      <c r="L163" s="1033" t="s">
        <v>474</v>
      </c>
      <c r="M163" s="1037"/>
      <c r="N163" s="1005"/>
      <c r="O163" s="1005"/>
      <c r="P163" s="1027"/>
    </row>
    <row r="164" spans="2:16">
      <c r="B164" s="1015" t="s">
        <v>270</v>
      </c>
      <c r="C164" s="1016" t="s">
        <v>485</v>
      </c>
      <c r="D164" s="958"/>
      <c r="E164" s="1005"/>
      <c r="F164" s="1005"/>
      <c r="G164" s="1027"/>
      <c r="H164" s="958"/>
      <c r="I164" s="1005"/>
      <c r="J164" s="883"/>
      <c r="K164" s="1005"/>
      <c r="L164" s="1033"/>
      <c r="M164" s="1037"/>
      <c r="N164" s="1005"/>
      <c r="O164" s="1005"/>
      <c r="P164" s="1027"/>
    </row>
    <row r="165" spans="2:16">
      <c r="B165" s="1022" t="s">
        <v>69</v>
      </c>
      <c r="C165" s="1016" t="s">
        <v>489</v>
      </c>
      <c r="D165" s="958">
        <v>2010</v>
      </c>
      <c r="E165" s="1005">
        <v>6219</v>
      </c>
      <c r="F165" s="1005"/>
      <c r="G165" s="1027">
        <f>E165*$F$11</f>
        <v>6219000000</v>
      </c>
      <c r="H165" s="958">
        <v>2013</v>
      </c>
      <c r="I165" s="1005">
        <v>6.4180000000000001</v>
      </c>
      <c r="J165" s="883"/>
      <c r="K165" s="1005">
        <f t="shared" si="3"/>
        <v>6418000000</v>
      </c>
      <c r="L165" s="1033" t="s">
        <v>478</v>
      </c>
      <c r="M165" s="1037"/>
      <c r="N165" s="1005"/>
      <c r="O165" s="1005"/>
      <c r="P165" s="1027"/>
    </row>
    <row r="166" spans="2:16">
      <c r="B166" s="1020" t="s">
        <v>67</v>
      </c>
      <c r="C166" s="1016" t="s">
        <v>488</v>
      </c>
      <c r="D166" s="958"/>
      <c r="E166" s="1005"/>
      <c r="F166" s="1005"/>
      <c r="G166" s="1027"/>
      <c r="H166" s="958">
        <v>2013</v>
      </c>
      <c r="I166" s="1005">
        <v>61</v>
      </c>
      <c r="J166" s="883"/>
      <c r="K166" s="1005">
        <f t="shared" si="3"/>
        <v>61000000000</v>
      </c>
      <c r="L166" s="1033"/>
      <c r="M166" s="1037">
        <v>2010</v>
      </c>
      <c r="N166" s="1005">
        <v>72684</v>
      </c>
      <c r="O166" s="1005"/>
      <c r="P166" s="1027">
        <f>N166*$O$11</f>
        <v>72684000000</v>
      </c>
    </row>
    <row r="167" spans="2:16">
      <c r="B167" s="1015" t="s">
        <v>169</v>
      </c>
      <c r="C167" s="1016" t="s">
        <v>485</v>
      </c>
      <c r="D167" s="958"/>
      <c r="E167" s="1005"/>
      <c r="F167" s="1005"/>
      <c r="G167" s="1027"/>
      <c r="H167" s="958">
        <v>2000</v>
      </c>
      <c r="I167" s="1005">
        <v>0.15</v>
      </c>
      <c r="J167" s="1005"/>
      <c r="K167" s="1005">
        <f t="shared" si="3"/>
        <v>150000000</v>
      </c>
      <c r="L167" s="1033"/>
      <c r="M167" s="1037"/>
      <c r="N167" s="1005"/>
      <c r="O167" s="1005"/>
      <c r="P167" s="1027"/>
    </row>
    <row r="168" spans="2:16">
      <c r="B168" s="1020" t="s">
        <v>116</v>
      </c>
      <c r="C168" s="1016" t="s">
        <v>490</v>
      </c>
      <c r="D168" s="958"/>
      <c r="E168" s="1005"/>
      <c r="F168" s="1005"/>
      <c r="G168" s="1027"/>
      <c r="H168" s="958"/>
      <c r="I168" s="1005"/>
      <c r="J168" s="883"/>
      <c r="K168" s="1005"/>
      <c r="L168" s="1033"/>
      <c r="M168" s="1037"/>
      <c r="N168" s="1005"/>
      <c r="O168" s="1005"/>
      <c r="P168" s="1027"/>
    </row>
    <row r="169" spans="2:16">
      <c r="B169" s="1020" t="s">
        <v>193</v>
      </c>
      <c r="C169" s="1016" t="s">
        <v>488</v>
      </c>
      <c r="D169" s="958"/>
      <c r="E169" s="1005"/>
      <c r="F169" s="1005"/>
      <c r="G169" s="1027"/>
      <c r="H169" s="958"/>
      <c r="I169" s="1005"/>
      <c r="J169" s="883"/>
      <c r="K169" s="1005"/>
      <c r="L169" s="1033"/>
      <c r="M169" s="1037"/>
      <c r="N169" s="1005"/>
      <c r="O169" s="1005"/>
      <c r="P169" s="1027"/>
    </row>
    <row r="170" spans="2:16">
      <c r="B170" s="1015" t="s">
        <v>150</v>
      </c>
      <c r="C170" s="1016" t="s">
        <v>485</v>
      </c>
      <c r="D170" s="958"/>
      <c r="E170" s="1005"/>
      <c r="F170" s="1005"/>
      <c r="G170" s="1027"/>
      <c r="H170" s="958">
        <v>1993</v>
      </c>
      <c r="I170" s="1005">
        <v>7.0000000000000001E-3</v>
      </c>
      <c r="J170" s="1005"/>
      <c r="K170" s="1005">
        <f t="shared" si="3"/>
        <v>7000000</v>
      </c>
      <c r="L170" s="1033"/>
      <c r="M170" s="1037"/>
      <c r="N170" s="1005"/>
      <c r="O170" s="1005"/>
      <c r="P170" s="1027"/>
    </row>
    <row r="171" spans="2:16">
      <c r="B171" s="1015" t="s">
        <v>55</v>
      </c>
      <c r="C171" s="1016" t="s">
        <v>487</v>
      </c>
      <c r="D171" s="958"/>
      <c r="E171" s="1005"/>
      <c r="F171" s="1005"/>
      <c r="G171" s="1027"/>
      <c r="H171" s="958">
        <v>2006</v>
      </c>
      <c r="I171" s="1005">
        <v>23.67</v>
      </c>
      <c r="J171" s="883"/>
      <c r="K171" s="1005">
        <f t="shared" si="3"/>
        <v>23670000000</v>
      </c>
      <c r="L171" s="1033" t="s">
        <v>478</v>
      </c>
      <c r="M171" s="1037"/>
      <c r="N171" s="1005"/>
      <c r="O171" s="1005"/>
      <c r="P171" s="1027"/>
    </row>
    <row r="172" spans="2:16">
      <c r="B172" s="1015" t="s">
        <v>175</v>
      </c>
      <c r="C172" s="1016" t="s">
        <v>485</v>
      </c>
      <c r="D172" s="958"/>
      <c r="E172" s="1005"/>
      <c r="F172" s="1005"/>
      <c r="G172" s="1027"/>
      <c r="H172" s="958">
        <v>2002</v>
      </c>
      <c r="I172" s="1005">
        <v>2.2210000000000001</v>
      </c>
      <c r="J172" s="1005"/>
      <c r="K172" s="1005">
        <f t="shared" si="3"/>
        <v>2221000000</v>
      </c>
      <c r="L172" s="1033" t="s">
        <v>474</v>
      </c>
      <c r="M172" s="1037"/>
      <c r="N172" s="1005"/>
      <c r="O172" s="1005"/>
      <c r="P172" s="1027"/>
    </row>
    <row r="173" spans="2:16">
      <c r="B173" s="1022" t="s">
        <v>80</v>
      </c>
      <c r="C173" s="1016" t="s">
        <v>488</v>
      </c>
      <c r="D173" s="958">
        <v>2010</v>
      </c>
      <c r="E173" s="1005">
        <v>3890.8</v>
      </c>
      <c r="F173" s="1005"/>
      <c r="G173" s="1027">
        <f>E173*$F$11</f>
        <v>3890800000</v>
      </c>
      <c r="H173" s="958">
        <v>2013</v>
      </c>
      <c r="I173" s="1005">
        <v>4.1500000000000004</v>
      </c>
      <c r="J173" s="883"/>
      <c r="K173" s="1005">
        <f t="shared" si="3"/>
        <v>4150000000.0000005</v>
      </c>
      <c r="L173" s="1033" t="s">
        <v>478</v>
      </c>
      <c r="M173" s="1037"/>
      <c r="N173" s="1005"/>
      <c r="O173" s="1005"/>
      <c r="P173" s="1027"/>
    </row>
    <row r="174" spans="2:16">
      <c r="B174" s="1015" t="s">
        <v>78</v>
      </c>
      <c r="C174" s="1016" t="s">
        <v>485</v>
      </c>
      <c r="D174" s="958"/>
      <c r="E174" s="1005"/>
      <c r="F174" s="1005"/>
      <c r="G174" s="1027"/>
      <c r="H174" s="958">
        <v>2005</v>
      </c>
      <c r="I174" s="1005">
        <v>1.37E-2</v>
      </c>
      <c r="J174" s="1005"/>
      <c r="K174" s="1005">
        <f t="shared" si="3"/>
        <v>13700000</v>
      </c>
      <c r="L174" s="1033" t="s">
        <v>474</v>
      </c>
      <c r="M174" s="1037"/>
      <c r="N174" s="1005"/>
      <c r="O174" s="1005"/>
      <c r="P174" s="1027"/>
    </row>
    <row r="175" spans="2:16">
      <c r="B175" s="1015" t="s">
        <v>184</v>
      </c>
      <c r="C175" s="1016" t="s">
        <v>485</v>
      </c>
      <c r="D175" s="958"/>
      <c r="E175" s="1005"/>
      <c r="F175" s="1005"/>
      <c r="G175" s="1027"/>
      <c r="H175" s="958">
        <v>2005</v>
      </c>
      <c r="I175" s="1005">
        <v>0.2122</v>
      </c>
      <c r="J175" s="1005"/>
      <c r="K175" s="1005">
        <f t="shared" si="3"/>
        <v>212200000</v>
      </c>
      <c r="L175" s="1033" t="s">
        <v>476</v>
      </c>
      <c r="M175" s="1037"/>
      <c r="N175" s="1005"/>
      <c r="O175" s="1005"/>
      <c r="P175" s="1027"/>
    </row>
    <row r="176" spans="2:16">
      <c r="B176" s="1015" t="s">
        <v>29</v>
      </c>
      <c r="C176" s="1016" t="s">
        <v>487</v>
      </c>
      <c r="D176" s="958"/>
      <c r="E176" s="1005"/>
      <c r="F176" s="1005"/>
      <c r="G176" s="1027"/>
      <c r="H176" s="958">
        <v>1975</v>
      </c>
      <c r="I176" s="1005">
        <v>0.19</v>
      </c>
      <c r="J176" s="883"/>
      <c r="K176" s="1005">
        <f t="shared" si="3"/>
        <v>190000000</v>
      </c>
      <c r="L176" s="1033"/>
      <c r="M176" s="1037"/>
      <c r="N176" s="1005"/>
      <c r="O176" s="1005"/>
      <c r="P176" s="1027"/>
    </row>
    <row r="177" spans="2:16">
      <c r="B177" s="1022" t="s">
        <v>51</v>
      </c>
      <c r="C177" s="1016" t="s">
        <v>489</v>
      </c>
      <c r="D177" s="958">
        <v>2010</v>
      </c>
      <c r="E177" s="1005">
        <v>601</v>
      </c>
      <c r="F177" s="1005"/>
      <c r="G177" s="1027">
        <f>E177*$F$11</f>
        <v>601000000</v>
      </c>
      <c r="H177" s="958">
        <v>2014</v>
      </c>
      <c r="I177" s="1005">
        <v>0.55930000000000002</v>
      </c>
      <c r="J177" s="883"/>
      <c r="K177" s="1005">
        <f t="shared" si="3"/>
        <v>559300000</v>
      </c>
      <c r="L177" s="1033" t="s">
        <v>478</v>
      </c>
      <c r="M177" s="1037">
        <v>2010</v>
      </c>
      <c r="N177" s="1005">
        <v>601</v>
      </c>
      <c r="O177" s="1005"/>
      <c r="P177" s="1027">
        <f>N177*$O$11</f>
        <v>601000000</v>
      </c>
    </row>
    <row r="178" spans="2:16">
      <c r="B178" s="1022" t="s">
        <v>41</v>
      </c>
      <c r="C178" s="1016" t="s">
        <v>489</v>
      </c>
      <c r="D178" s="958">
        <v>2010</v>
      </c>
      <c r="E178" s="1005">
        <v>925.5</v>
      </c>
      <c r="F178" s="1005"/>
      <c r="G178" s="1027">
        <f>E178*$F$11</f>
        <v>925500000</v>
      </c>
      <c r="H178" s="958">
        <v>2013</v>
      </c>
      <c r="I178" s="1005">
        <v>1.1559999999999999</v>
      </c>
      <c r="J178" s="883"/>
      <c r="K178" s="1005">
        <f t="shared" si="3"/>
        <v>1156000000</v>
      </c>
      <c r="L178" s="1033" t="s">
        <v>478</v>
      </c>
      <c r="M178" s="1037">
        <v>2010</v>
      </c>
      <c r="N178" s="1005">
        <v>925</v>
      </c>
      <c r="O178" s="1005"/>
      <c r="P178" s="1027">
        <f>N178*$O$11</f>
        <v>925000000</v>
      </c>
    </row>
    <row r="179" spans="2:16">
      <c r="B179" s="1015" t="s">
        <v>510</v>
      </c>
      <c r="C179" s="1016" t="s">
        <v>490</v>
      </c>
      <c r="D179" s="958"/>
      <c r="E179" s="1005"/>
      <c r="F179" s="1005"/>
      <c r="G179" s="1027"/>
      <c r="H179" s="958"/>
      <c r="I179" s="1005"/>
      <c r="J179" s="883"/>
      <c r="K179" s="1005"/>
      <c r="L179" s="1033"/>
      <c r="M179" s="1037"/>
      <c r="N179" s="1005"/>
      <c r="O179" s="1005"/>
      <c r="P179" s="1027"/>
    </row>
    <row r="180" spans="2:16">
      <c r="B180" s="1015" t="s">
        <v>194</v>
      </c>
      <c r="C180" s="1016" t="s">
        <v>485</v>
      </c>
      <c r="D180" s="958"/>
      <c r="E180" s="1005"/>
      <c r="F180" s="1005"/>
      <c r="G180" s="1027"/>
      <c r="H180" s="958">
        <v>2003</v>
      </c>
      <c r="I180" s="1005">
        <v>3.298</v>
      </c>
      <c r="J180" s="1005"/>
      <c r="K180" s="1005">
        <f t="shared" si="3"/>
        <v>3298000000</v>
      </c>
      <c r="L180" s="1033" t="s">
        <v>474</v>
      </c>
      <c r="M180" s="1037"/>
      <c r="N180" s="1005"/>
      <c r="O180" s="1005"/>
      <c r="P180" s="1027"/>
    </row>
    <row r="181" spans="2:16">
      <c r="B181" s="1020" t="s">
        <v>126</v>
      </c>
      <c r="C181" s="1016" t="s">
        <v>485</v>
      </c>
      <c r="D181" s="958"/>
      <c r="E181" s="1005"/>
      <c r="F181" s="1005"/>
      <c r="G181" s="1027"/>
      <c r="H181" s="958">
        <v>2013</v>
      </c>
      <c r="I181" s="1005">
        <v>15.5</v>
      </c>
      <c r="J181" s="1005"/>
      <c r="K181" s="1005">
        <f t="shared" si="3"/>
        <v>15500000000</v>
      </c>
      <c r="L181" s="1033"/>
      <c r="M181" s="1037"/>
      <c r="N181" s="1005"/>
      <c r="O181" s="1005"/>
      <c r="P181" s="1027"/>
    </row>
    <row r="182" spans="2:16">
      <c r="B182" s="1020" t="s">
        <v>174</v>
      </c>
      <c r="C182" s="1016" t="s">
        <v>485</v>
      </c>
      <c r="D182" s="958"/>
      <c r="E182" s="1005"/>
      <c r="F182" s="1005"/>
      <c r="G182" s="1027"/>
      <c r="H182" s="958">
        <v>2011</v>
      </c>
      <c r="I182" s="1005">
        <v>0.65800000000000003</v>
      </c>
      <c r="J182" s="1005"/>
      <c r="K182" s="1005">
        <f t="shared" si="3"/>
        <v>658000000</v>
      </c>
      <c r="L182" s="1033"/>
      <c r="M182" s="1037"/>
      <c r="N182" s="1005"/>
      <c r="O182" s="1005"/>
      <c r="P182" s="1027"/>
    </row>
    <row r="183" spans="2:16">
      <c r="B183" s="1022" t="s">
        <v>42</v>
      </c>
      <c r="C183" s="1016" t="s">
        <v>489</v>
      </c>
      <c r="D183" s="958">
        <v>2010</v>
      </c>
      <c r="E183" s="1005">
        <v>35610</v>
      </c>
      <c r="F183" s="1005"/>
      <c r="G183" s="1027">
        <f>E183*$F$11</f>
        <v>35610000000</v>
      </c>
      <c r="H183" s="958">
        <v>2012</v>
      </c>
      <c r="I183" s="1005">
        <v>37.35</v>
      </c>
      <c r="J183" s="883"/>
      <c r="K183" s="1005">
        <f t="shared" si="3"/>
        <v>37350000000</v>
      </c>
      <c r="L183" s="1033" t="s">
        <v>478</v>
      </c>
      <c r="M183" s="1037">
        <v>2010</v>
      </c>
      <c r="N183" s="1005">
        <v>35610</v>
      </c>
      <c r="O183" s="1005"/>
      <c r="P183" s="1027">
        <f>N183*$O$11</f>
        <v>35610000000</v>
      </c>
    </row>
    <row r="184" spans="2:16">
      <c r="B184" s="1015" t="s">
        <v>87</v>
      </c>
      <c r="C184" s="1016" t="s">
        <v>487</v>
      </c>
      <c r="D184" s="958"/>
      <c r="E184" s="1005"/>
      <c r="F184" s="1005"/>
      <c r="G184" s="1027"/>
      <c r="H184" s="958">
        <v>2005</v>
      </c>
      <c r="I184" s="1005">
        <v>12.95</v>
      </c>
      <c r="J184" s="883"/>
      <c r="K184" s="1005">
        <f t="shared" si="3"/>
        <v>12950000000</v>
      </c>
      <c r="L184" s="1033"/>
      <c r="M184" s="1037"/>
      <c r="N184" s="1005"/>
      <c r="O184" s="1005"/>
      <c r="P184" s="1027"/>
    </row>
    <row r="185" spans="2:16">
      <c r="B185" s="1020" t="s">
        <v>511</v>
      </c>
      <c r="C185" s="1016" t="s">
        <v>486</v>
      </c>
      <c r="D185" s="958"/>
      <c r="E185" s="1005"/>
      <c r="F185" s="1005"/>
      <c r="G185" s="1027"/>
      <c r="H185" s="958">
        <v>2012</v>
      </c>
      <c r="I185" s="1005">
        <v>1.5599999999999999E-2</v>
      </c>
      <c r="J185" s="883"/>
      <c r="K185" s="1005">
        <f>I185*$J$11</f>
        <v>15600000</v>
      </c>
      <c r="L185" s="1033" t="s">
        <v>474</v>
      </c>
      <c r="M185" s="1037"/>
      <c r="N185" s="1005"/>
      <c r="O185" s="1005"/>
      <c r="P185" s="1027"/>
    </row>
    <row r="186" spans="2:16">
      <c r="B186" s="1015" t="s">
        <v>512</v>
      </c>
      <c r="C186" s="1016" t="s">
        <v>486</v>
      </c>
      <c r="D186" s="958"/>
      <c r="E186" s="1005"/>
      <c r="F186" s="1005"/>
      <c r="G186" s="1027"/>
      <c r="H186" s="958">
        <v>2007</v>
      </c>
      <c r="I186" s="1005">
        <v>4.2900000000000001E-2</v>
      </c>
      <c r="J186" s="883"/>
      <c r="K186" s="1005">
        <f>I186*$J$11</f>
        <v>42900000</v>
      </c>
      <c r="L186" s="1033" t="s">
        <v>474</v>
      </c>
      <c r="M186" s="1037"/>
      <c r="N186" s="1005"/>
      <c r="O186" s="1005"/>
      <c r="P186" s="1027"/>
    </row>
    <row r="187" spans="2:16">
      <c r="B187" s="1020" t="s">
        <v>513</v>
      </c>
      <c r="C187" s="1016" t="s">
        <v>486</v>
      </c>
      <c r="D187" s="958"/>
      <c r="E187" s="1005"/>
      <c r="F187" s="1005"/>
      <c r="G187" s="1027"/>
      <c r="H187" s="958">
        <v>2013</v>
      </c>
      <c r="I187" s="1005">
        <v>8.5000000000000006E-3</v>
      </c>
      <c r="J187" s="883"/>
      <c r="K187" s="1005">
        <f>I187*$J$11</f>
        <v>8500000</v>
      </c>
      <c r="L187" s="1033" t="s">
        <v>474</v>
      </c>
      <c r="M187" s="1037"/>
      <c r="N187" s="1005"/>
      <c r="O187" s="1005"/>
      <c r="P187" s="1027"/>
    </row>
    <row r="188" spans="2:16">
      <c r="B188" s="1020" t="s">
        <v>514</v>
      </c>
      <c r="C188" s="1016" t="s">
        <v>486</v>
      </c>
      <c r="D188" s="958"/>
      <c r="E188" s="1005"/>
      <c r="F188" s="1005"/>
      <c r="G188" s="1027"/>
      <c r="H188" s="958"/>
      <c r="I188" s="1005"/>
      <c r="J188" s="883"/>
      <c r="K188" s="1005"/>
      <c r="L188" s="1033"/>
      <c r="M188" s="1037"/>
      <c r="N188" s="1005"/>
      <c r="O188" s="1005"/>
      <c r="P188" s="1027"/>
    </row>
    <row r="189" spans="2:16">
      <c r="B189" s="1020" t="s">
        <v>172</v>
      </c>
      <c r="C189" s="1016" t="s">
        <v>485</v>
      </c>
      <c r="D189" s="958"/>
      <c r="E189" s="1005"/>
      <c r="F189" s="1005"/>
      <c r="G189" s="1027"/>
      <c r="H189" s="958">
        <v>2011</v>
      </c>
      <c r="I189" s="1005">
        <v>26.93</v>
      </c>
      <c r="J189" s="1005"/>
      <c r="K189" s="1005">
        <f t="shared" ref="K189:K197" si="4">I189*$J$11</f>
        <v>26930000000</v>
      </c>
      <c r="L189" s="1033"/>
      <c r="M189" s="1037"/>
      <c r="N189" s="1005"/>
      <c r="O189" s="1005"/>
      <c r="P189" s="1027"/>
    </row>
    <row r="190" spans="2:16">
      <c r="B190" s="1015" t="s">
        <v>114</v>
      </c>
      <c r="C190" s="1016" t="s">
        <v>486</v>
      </c>
      <c r="D190" s="958"/>
      <c r="E190" s="1005"/>
      <c r="F190" s="1005"/>
      <c r="G190" s="1027"/>
      <c r="H190" s="958">
        <v>2006</v>
      </c>
      <c r="I190" s="1005">
        <v>0.6159</v>
      </c>
      <c r="J190" s="883"/>
      <c r="K190" s="1005">
        <f t="shared" si="4"/>
        <v>615900000</v>
      </c>
      <c r="L190" s="1033"/>
      <c r="M190" s="1037"/>
      <c r="N190" s="1005"/>
      <c r="O190" s="1005"/>
      <c r="P190" s="1027"/>
    </row>
    <row r="191" spans="2:16">
      <c r="B191" s="1023" t="s">
        <v>279</v>
      </c>
      <c r="C191" s="1016" t="s">
        <v>488</v>
      </c>
      <c r="D191" s="958"/>
      <c r="E191" s="1005"/>
      <c r="F191" s="1005"/>
      <c r="G191" s="1027"/>
      <c r="H191" s="958"/>
      <c r="I191" s="1005"/>
      <c r="J191" s="883"/>
      <c r="K191" s="1005"/>
      <c r="L191" s="1033"/>
      <c r="M191" s="1037"/>
      <c r="N191" s="1005"/>
      <c r="O191" s="1005"/>
      <c r="P191" s="1027"/>
    </row>
    <row r="192" spans="2:16">
      <c r="B192" s="1015" t="s">
        <v>156</v>
      </c>
      <c r="C192" s="1016" t="s">
        <v>485</v>
      </c>
      <c r="D192" s="958"/>
      <c r="E192" s="1005"/>
      <c r="F192" s="1005"/>
      <c r="G192" s="1027"/>
      <c r="H192" s="958">
        <v>2000</v>
      </c>
      <c r="I192" s="1005">
        <v>1.042</v>
      </c>
      <c r="J192" s="1005"/>
      <c r="K192" s="1005">
        <f t="shared" si="4"/>
        <v>1042000000</v>
      </c>
      <c r="L192" s="1033" t="s">
        <v>474</v>
      </c>
      <c r="M192" s="1037"/>
      <c r="N192" s="1005"/>
      <c r="O192" s="1005"/>
      <c r="P192" s="1027"/>
    </row>
    <row r="193" spans="2:16">
      <c r="B193" s="1022" t="s">
        <v>31</v>
      </c>
      <c r="C193" s="1016" t="s">
        <v>489</v>
      </c>
      <c r="D193" s="958">
        <v>2010</v>
      </c>
      <c r="E193" s="1005">
        <v>2715</v>
      </c>
      <c r="F193" s="1005"/>
      <c r="G193" s="1027">
        <f>E193*$F$11</f>
        <v>2715000000</v>
      </c>
      <c r="H193" s="958">
        <v>2010</v>
      </c>
      <c r="I193" s="1005">
        <v>2.6890000000000001</v>
      </c>
      <c r="J193" s="883"/>
      <c r="K193" s="1005">
        <f t="shared" si="4"/>
        <v>2689000000</v>
      </c>
      <c r="L193" s="1033" t="s">
        <v>478</v>
      </c>
      <c r="M193" s="1037">
        <v>2010</v>
      </c>
      <c r="N193" s="1005">
        <v>2690</v>
      </c>
      <c r="O193" s="1005"/>
      <c r="P193" s="1027">
        <f>N193*$O$11</f>
        <v>2690000000</v>
      </c>
    </row>
    <row r="194" spans="2:16">
      <c r="B194" s="1020" t="s">
        <v>21</v>
      </c>
      <c r="C194" s="1016" t="s">
        <v>488</v>
      </c>
      <c r="D194" s="958"/>
      <c r="E194" s="1005"/>
      <c r="F194" s="1005"/>
      <c r="G194" s="1027"/>
      <c r="H194" s="958">
        <v>2012</v>
      </c>
      <c r="I194" s="1005">
        <v>2.0049999999999999</v>
      </c>
      <c r="J194" s="883"/>
      <c r="K194" s="1005">
        <f t="shared" si="4"/>
        <v>2005000000</v>
      </c>
      <c r="L194" s="1033" t="s">
        <v>478</v>
      </c>
      <c r="M194" s="1037">
        <v>2012</v>
      </c>
      <c r="N194" s="1005">
        <v>1983</v>
      </c>
      <c r="O194" s="1005"/>
      <c r="P194" s="1027">
        <f>N194*$O$11</f>
        <v>1983000000</v>
      </c>
    </row>
    <row r="195" spans="2:16">
      <c r="B195" s="1015" t="s">
        <v>141</v>
      </c>
      <c r="C195" s="1016" t="s">
        <v>487</v>
      </c>
      <c r="D195" s="958"/>
      <c r="E195" s="1005"/>
      <c r="F195" s="1005"/>
      <c r="G195" s="1027"/>
      <c r="H195" s="958">
        <v>2005</v>
      </c>
      <c r="I195" s="1005">
        <v>16.760000000000002</v>
      </c>
      <c r="J195" s="883"/>
      <c r="K195" s="1005">
        <f t="shared" si="4"/>
        <v>16760000000.000002</v>
      </c>
      <c r="L195" s="1033" t="s">
        <v>474</v>
      </c>
      <c r="M195" s="1037"/>
      <c r="N195" s="1005"/>
      <c r="O195" s="1005"/>
      <c r="P195" s="1027"/>
    </row>
    <row r="196" spans="2:16">
      <c r="B196" s="1015" t="s">
        <v>281</v>
      </c>
      <c r="C196" s="1016" t="s">
        <v>487</v>
      </c>
      <c r="D196" s="958"/>
      <c r="E196" s="1005"/>
      <c r="F196" s="1005"/>
      <c r="G196" s="1027"/>
      <c r="H196" s="958"/>
      <c r="I196" s="1005"/>
      <c r="J196" s="883"/>
      <c r="K196" s="1005"/>
      <c r="L196" s="1033"/>
      <c r="M196" s="1037"/>
      <c r="N196" s="1005"/>
      <c r="O196" s="1005"/>
      <c r="P196" s="1027"/>
    </row>
    <row r="197" spans="2:16">
      <c r="B197" s="1015" t="s">
        <v>137</v>
      </c>
      <c r="C197" s="1016" t="s">
        <v>487</v>
      </c>
      <c r="D197" s="958"/>
      <c r="E197" s="1005"/>
      <c r="F197" s="1005"/>
      <c r="G197" s="1027"/>
      <c r="H197" s="958">
        <v>2006</v>
      </c>
      <c r="I197" s="1005">
        <v>11.49</v>
      </c>
      <c r="J197" s="883"/>
      <c r="K197" s="1005">
        <f t="shared" si="4"/>
        <v>11490000000</v>
      </c>
      <c r="L197" s="1033"/>
      <c r="M197" s="1037"/>
      <c r="N197" s="1005"/>
      <c r="O197" s="1005"/>
      <c r="P197" s="1027"/>
    </row>
    <row r="198" spans="2:16">
      <c r="B198" s="1015" t="s">
        <v>157</v>
      </c>
      <c r="C198" s="1016" t="s">
        <v>485</v>
      </c>
      <c r="D198" s="958"/>
      <c r="E198" s="1005"/>
      <c r="F198" s="1005"/>
      <c r="G198" s="1027"/>
      <c r="H198" s="958">
        <v>2002</v>
      </c>
      <c r="I198" s="1005">
        <v>5.1840000000000002</v>
      </c>
      <c r="J198" s="1005"/>
      <c r="K198" s="1005">
        <f>I198*$J$11</f>
        <v>5184000000</v>
      </c>
      <c r="L198" s="1033" t="s">
        <v>475</v>
      </c>
      <c r="M198" s="1037"/>
      <c r="N198" s="1005"/>
      <c r="O198" s="1005"/>
      <c r="P198" s="1027"/>
    </row>
    <row r="199" spans="2:16">
      <c r="B199" s="1015" t="s">
        <v>105</v>
      </c>
      <c r="C199" s="1016" t="s">
        <v>487</v>
      </c>
      <c r="D199" s="958"/>
      <c r="E199" s="1005"/>
      <c r="F199" s="1005"/>
      <c r="G199" s="1027"/>
      <c r="H199" s="958">
        <v>2007</v>
      </c>
      <c r="I199" s="1005">
        <v>57.31</v>
      </c>
      <c r="J199" s="883"/>
      <c r="K199" s="1005">
        <f t="shared" ref="K199:K224" si="5">I199*$J$11</f>
        <v>57310000000</v>
      </c>
      <c r="L199" s="1033"/>
      <c r="M199" s="1037"/>
      <c r="N199" s="1005"/>
      <c r="O199" s="1005"/>
      <c r="P199" s="1027"/>
    </row>
    <row r="200" spans="2:16">
      <c r="B200" s="1015" t="s">
        <v>282</v>
      </c>
      <c r="C200" s="1016" t="s">
        <v>486</v>
      </c>
      <c r="D200" s="958"/>
      <c r="E200" s="1005"/>
      <c r="F200" s="1005"/>
      <c r="G200" s="1027"/>
      <c r="H200" s="958"/>
      <c r="I200" s="1005"/>
      <c r="J200" s="883"/>
      <c r="K200" s="1005"/>
      <c r="L200" s="1033"/>
      <c r="M200" s="1037"/>
      <c r="N200" s="1005"/>
      <c r="O200" s="1005"/>
      <c r="P200" s="1027"/>
    </row>
    <row r="201" spans="2:16">
      <c r="B201" s="1015" t="s">
        <v>167</v>
      </c>
      <c r="C201" s="1016" t="s">
        <v>485</v>
      </c>
      <c r="D201" s="958"/>
      <c r="E201" s="1005"/>
      <c r="F201" s="1005"/>
      <c r="G201" s="1027"/>
      <c r="H201" s="958">
        <v>2002</v>
      </c>
      <c r="I201" s="1005">
        <v>0.16900000000000001</v>
      </c>
      <c r="J201" s="1005"/>
      <c r="K201" s="1005">
        <f t="shared" si="5"/>
        <v>169000000</v>
      </c>
      <c r="L201" s="1033"/>
      <c r="M201" s="1037"/>
      <c r="N201" s="1005"/>
      <c r="O201" s="1005"/>
      <c r="P201" s="1027"/>
    </row>
    <row r="202" spans="2:16">
      <c r="B202" s="1015" t="s">
        <v>111</v>
      </c>
      <c r="C202" s="1016" t="s">
        <v>490</v>
      </c>
      <c r="D202" s="958"/>
      <c r="E202" s="1005"/>
      <c r="F202" s="1005"/>
      <c r="G202" s="1027"/>
      <c r="H202" s="958"/>
      <c r="I202" s="1005"/>
      <c r="J202" s="1005"/>
      <c r="K202" s="1005"/>
      <c r="L202" s="1033"/>
      <c r="M202" s="1037"/>
      <c r="N202" s="1005"/>
      <c r="O202" s="1005"/>
      <c r="P202" s="1027"/>
    </row>
    <row r="203" spans="2:16">
      <c r="B203" s="1020" t="s">
        <v>79</v>
      </c>
      <c r="C203" s="1016" t="s">
        <v>486</v>
      </c>
      <c r="D203" s="958"/>
      <c r="E203" s="1005"/>
      <c r="F203" s="1005"/>
      <c r="G203" s="1027"/>
      <c r="H203" s="958">
        <v>2011</v>
      </c>
      <c r="I203" s="1005">
        <v>0.38319999999999999</v>
      </c>
      <c r="J203" s="883"/>
      <c r="K203" s="1005">
        <f t="shared" si="5"/>
        <v>383200000</v>
      </c>
      <c r="L203" s="1033" t="s">
        <v>474</v>
      </c>
      <c r="M203" s="1037"/>
      <c r="N203" s="1005"/>
      <c r="O203" s="1005"/>
      <c r="P203" s="1027"/>
    </row>
    <row r="204" spans="2:16">
      <c r="B204" s="1020" t="s">
        <v>108</v>
      </c>
      <c r="C204" s="1016" t="s">
        <v>485</v>
      </c>
      <c r="D204" s="958"/>
      <c r="E204" s="1005"/>
      <c r="F204" s="1005"/>
      <c r="G204" s="1027"/>
      <c r="H204" s="958">
        <v>2011</v>
      </c>
      <c r="I204" s="1005">
        <v>3.3050000000000002</v>
      </c>
      <c r="J204" s="1005"/>
      <c r="K204" s="1005">
        <f t="shared" si="5"/>
        <v>3305000000</v>
      </c>
      <c r="L204" s="1033" t="s">
        <v>474</v>
      </c>
      <c r="M204" s="1037"/>
      <c r="N204" s="1005"/>
      <c r="O204" s="1005"/>
      <c r="P204" s="1027"/>
    </row>
    <row r="205" spans="2:16">
      <c r="B205" s="1022" t="s">
        <v>86</v>
      </c>
      <c r="C205" s="1016" t="s">
        <v>487</v>
      </c>
      <c r="D205" s="958">
        <v>2010</v>
      </c>
      <c r="E205" s="1005">
        <v>46956</v>
      </c>
      <c r="F205" s="1005"/>
      <c r="G205" s="1027">
        <f>E205*$F$11</f>
        <v>46956000000</v>
      </c>
      <c r="H205" s="958">
        <v>2008</v>
      </c>
      <c r="I205" s="1005">
        <v>42.01</v>
      </c>
      <c r="J205" s="883"/>
      <c r="K205" s="1005">
        <f t="shared" si="5"/>
        <v>42010000000</v>
      </c>
      <c r="L205" s="1033" t="s">
        <v>478</v>
      </c>
      <c r="M205" s="1037">
        <v>2010</v>
      </c>
      <c r="N205" s="1005">
        <v>46956</v>
      </c>
      <c r="O205" s="1005"/>
      <c r="P205" s="1027">
        <f>N205*$O$11</f>
        <v>46956000000</v>
      </c>
    </row>
    <row r="206" spans="2:16">
      <c r="B206" s="1015" t="s">
        <v>119</v>
      </c>
      <c r="C206" s="1016" t="s">
        <v>487</v>
      </c>
      <c r="D206" s="958"/>
      <c r="E206" s="1005"/>
      <c r="F206" s="1005"/>
      <c r="G206" s="1027"/>
      <c r="H206" s="958">
        <v>2004</v>
      </c>
      <c r="I206" s="1005">
        <v>27.95</v>
      </c>
      <c r="J206" s="883"/>
      <c r="K206" s="1005">
        <f t="shared" si="5"/>
        <v>27950000000</v>
      </c>
      <c r="L206" s="1033"/>
      <c r="M206" s="1037"/>
      <c r="N206" s="1005"/>
      <c r="O206" s="1005"/>
      <c r="P206" s="1027"/>
    </row>
    <row r="207" spans="2:16">
      <c r="B207" s="1023" t="s">
        <v>285</v>
      </c>
      <c r="C207" s="1016" t="s">
        <v>486</v>
      </c>
      <c r="D207" s="958"/>
      <c r="E207" s="1005"/>
      <c r="F207" s="1005"/>
      <c r="G207" s="1027"/>
      <c r="H207" s="958"/>
      <c r="I207" s="1005"/>
      <c r="J207" s="883"/>
      <c r="K207" s="1005"/>
      <c r="L207" s="1033"/>
      <c r="M207" s="1037"/>
      <c r="N207" s="1005"/>
      <c r="O207" s="1005"/>
      <c r="P207" s="1027"/>
    </row>
    <row r="208" spans="2:16">
      <c r="B208" s="1020" t="s">
        <v>170</v>
      </c>
      <c r="C208" s="1016" t="s">
        <v>485</v>
      </c>
      <c r="D208" s="958"/>
      <c r="E208" s="1005"/>
      <c r="F208" s="1005"/>
      <c r="G208" s="1027"/>
      <c r="H208" s="958">
        <v>2008</v>
      </c>
      <c r="I208" s="1005">
        <v>0.63700000000000001</v>
      </c>
      <c r="J208" s="1005"/>
      <c r="K208" s="1005">
        <f t="shared" si="5"/>
        <v>637000000</v>
      </c>
      <c r="L208" s="1033"/>
      <c r="M208" s="1037"/>
      <c r="N208" s="1005"/>
      <c r="O208" s="1005"/>
      <c r="P208" s="1027"/>
    </row>
    <row r="209" spans="2:16">
      <c r="B209" s="1022" t="s">
        <v>95</v>
      </c>
      <c r="C209" s="1016" t="s">
        <v>488</v>
      </c>
      <c r="D209" s="958"/>
      <c r="E209" s="1005"/>
      <c r="F209" s="1005"/>
      <c r="G209" s="1027"/>
      <c r="H209" s="958">
        <v>2010</v>
      </c>
      <c r="I209" s="1005">
        <v>14.85</v>
      </c>
      <c r="J209" s="883"/>
      <c r="K209" s="1005">
        <f t="shared" si="5"/>
        <v>14850000000</v>
      </c>
      <c r="L209" s="1033"/>
      <c r="M209" s="1037"/>
      <c r="N209" s="1005"/>
      <c r="O209" s="1005"/>
      <c r="P209" s="1027"/>
    </row>
    <row r="210" spans="2:16">
      <c r="B210" s="1015" t="s">
        <v>57</v>
      </c>
      <c r="C210" s="1016" t="s">
        <v>487</v>
      </c>
      <c r="D210" s="958"/>
      <c r="E210" s="1005"/>
      <c r="F210" s="1005"/>
      <c r="G210" s="1027"/>
      <c r="H210" s="958">
        <v>2005</v>
      </c>
      <c r="I210" s="1005">
        <v>3.9980000000000002</v>
      </c>
      <c r="J210" s="883"/>
      <c r="K210" s="1005">
        <f t="shared" si="5"/>
        <v>3998000000</v>
      </c>
      <c r="L210" s="1033" t="s">
        <v>474</v>
      </c>
      <c r="M210" s="1037"/>
      <c r="N210" s="1005"/>
      <c r="O210" s="1005"/>
      <c r="P210" s="1027"/>
    </row>
    <row r="211" spans="2:16">
      <c r="B211" s="1022" t="s">
        <v>32</v>
      </c>
      <c r="C211" s="1016" t="s">
        <v>489</v>
      </c>
      <c r="D211" s="958">
        <v>2010</v>
      </c>
      <c r="E211" s="1005">
        <v>8263.6</v>
      </c>
      <c r="F211" s="1005"/>
      <c r="G211" s="1027">
        <f>E211*$F$11</f>
        <v>8263600000</v>
      </c>
      <c r="H211" s="958">
        <v>2012</v>
      </c>
      <c r="I211" s="1005">
        <v>8.2140000000000004</v>
      </c>
      <c r="J211" s="883"/>
      <c r="K211" s="1005">
        <f t="shared" si="5"/>
        <v>8214000000</v>
      </c>
      <c r="L211" s="1033" t="s">
        <v>478</v>
      </c>
      <c r="M211" s="1037"/>
      <c r="N211" s="1005"/>
      <c r="O211" s="1005"/>
      <c r="P211" s="1027"/>
    </row>
    <row r="212" spans="2:16">
      <c r="B212" s="1022" t="s">
        <v>479</v>
      </c>
      <c r="C212" s="1016" t="s">
        <v>486</v>
      </c>
      <c r="D212" s="958"/>
      <c r="E212" s="1005"/>
      <c r="F212" s="1005"/>
      <c r="G212" s="1027"/>
      <c r="H212" s="958">
        <v>2010</v>
      </c>
      <c r="I212" s="1005">
        <v>485.6</v>
      </c>
      <c r="J212" s="883"/>
      <c r="K212" s="1005">
        <f t="shared" si="5"/>
        <v>485600000000</v>
      </c>
      <c r="L212" s="1033"/>
      <c r="M212" s="1037">
        <v>2010</v>
      </c>
      <c r="N212" s="1005">
        <v>489527.55920000002</v>
      </c>
      <c r="O212" s="1005"/>
      <c r="P212" s="1027">
        <f>N212*$O$11</f>
        <v>489527559200</v>
      </c>
    </row>
    <row r="213" spans="2:16">
      <c r="B213" s="1015" t="s">
        <v>70</v>
      </c>
      <c r="C213" s="1016" t="s">
        <v>486</v>
      </c>
      <c r="D213" s="958"/>
      <c r="E213" s="1005"/>
      <c r="F213" s="1005"/>
      <c r="G213" s="1027"/>
      <c r="H213" s="958">
        <v>2000</v>
      </c>
      <c r="I213" s="1005">
        <v>3.66</v>
      </c>
      <c r="J213" s="883"/>
      <c r="K213" s="1005">
        <f t="shared" si="5"/>
        <v>3660000000</v>
      </c>
      <c r="L213" s="1033"/>
      <c r="M213" s="1037"/>
      <c r="N213" s="1005"/>
      <c r="O213" s="1005"/>
      <c r="P213" s="1027"/>
    </row>
    <row r="214" spans="2:16">
      <c r="B214" s="1015" t="s">
        <v>123</v>
      </c>
      <c r="C214" s="1016" t="s">
        <v>487</v>
      </c>
      <c r="D214" s="958"/>
      <c r="E214" s="1005"/>
      <c r="F214" s="1005"/>
      <c r="G214" s="1027"/>
      <c r="H214" s="958">
        <v>2005</v>
      </c>
      <c r="I214" s="1005">
        <v>56</v>
      </c>
      <c r="J214" s="883"/>
      <c r="K214" s="1005">
        <f t="shared" si="5"/>
        <v>56000000000</v>
      </c>
      <c r="L214" s="1033"/>
      <c r="M214" s="1037"/>
      <c r="N214" s="1005"/>
      <c r="O214" s="1005"/>
      <c r="P214" s="1027"/>
    </row>
    <row r="215" spans="2:16">
      <c r="B215" s="1023" t="s">
        <v>142</v>
      </c>
      <c r="C215" s="1016" t="s">
        <v>490</v>
      </c>
      <c r="D215" s="958"/>
      <c r="E215" s="1005"/>
      <c r="F215" s="1005"/>
      <c r="G215" s="1027"/>
      <c r="H215" s="958"/>
      <c r="I215" s="1005"/>
      <c r="J215" s="883"/>
      <c r="K215" s="1005"/>
      <c r="L215" s="1033"/>
      <c r="M215" s="1037"/>
      <c r="N215" s="1005"/>
      <c r="O215" s="1005"/>
      <c r="P215" s="1027"/>
    </row>
    <row r="216" spans="2:16">
      <c r="B216" s="1023" t="s">
        <v>287</v>
      </c>
      <c r="C216" s="1016" t="s">
        <v>488</v>
      </c>
      <c r="D216" s="958"/>
      <c r="E216" s="1005"/>
      <c r="F216" s="1005"/>
      <c r="G216" s="1027"/>
      <c r="H216" s="958"/>
      <c r="I216" s="1005"/>
      <c r="J216" s="883"/>
      <c r="K216" s="1005"/>
      <c r="L216" s="1033"/>
      <c r="M216" s="1037"/>
      <c r="N216" s="1005"/>
      <c r="O216" s="1005"/>
      <c r="P216" s="1027"/>
    </row>
    <row r="217" spans="2:16">
      <c r="B217" s="1015" t="s">
        <v>85</v>
      </c>
      <c r="C217" s="1016" t="s">
        <v>486</v>
      </c>
      <c r="D217" s="958"/>
      <c r="E217" s="1005"/>
      <c r="F217" s="1005"/>
      <c r="G217" s="1027"/>
      <c r="H217" s="958">
        <v>2007</v>
      </c>
      <c r="I217" s="1005">
        <v>22.63</v>
      </c>
      <c r="J217" s="883"/>
      <c r="K217" s="1005">
        <f t="shared" si="5"/>
        <v>22630000000</v>
      </c>
      <c r="L217" s="1033" t="s">
        <v>474</v>
      </c>
      <c r="M217" s="1037"/>
      <c r="N217" s="1005"/>
      <c r="O217" s="1005"/>
      <c r="P217" s="1027"/>
    </row>
    <row r="218" spans="2:16">
      <c r="B218" s="1015" t="s">
        <v>127</v>
      </c>
      <c r="C218" s="1016" t="s">
        <v>487</v>
      </c>
      <c r="D218" s="958"/>
      <c r="E218" s="1005"/>
      <c r="F218" s="1005"/>
      <c r="G218" s="1027"/>
      <c r="H218" s="958">
        <v>2005</v>
      </c>
      <c r="I218" s="1005">
        <v>82.03</v>
      </c>
      <c r="J218" s="883"/>
      <c r="K218" s="1005">
        <f t="shared" si="5"/>
        <v>82030000000</v>
      </c>
      <c r="L218" s="1033"/>
      <c r="M218" s="1037"/>
      <c r="N218" s="1005"/>
      <c r="O218" s="1005"/>
      <c r="P218" s="1027"/>
    </row>
    <row r="219" spans="2:16">
      <c r="B219" s="1023" t="s">
        <v>290</v>
      </c>
      <c r="C219" s="1016" t="s">
        <v>486</v>
      </c>
      <c r="D219" s="958"/>
      <c r="E219" s="1005"/>
      <c r="F219" s="1005"/>
      <c r="G219" s="1027"/>
      <c r="H219" s="958"/>
      <c r="I219" s="1005"/>
      <c r="J219" s="883"/>
      <c r="K219" s="1005"/>
      <c r="L219" s="1033"/>
      <c r="M219" s="1037"/>
      <c r="N219" s="1005"/>
      <c r="O219" s="1005"/>
      <c r="P219" s="1027"/>
    </row>
    <row r="220" spans="2:16">
      <c r="B220" s="1023" t="s">
        <v>291</v>
      </c>
      <c r="C220" s="1016" t="s">
        <v>487</v>
      </c>
      <c r="D220" s="958"/>
      <c r="E220" s="1005"/>
      <c r="F220" s="1005"/>
      <c r="G220" s="1027"/>
      <c r="H220" s="958"/>
      <c r="I220" s="1005"/>
      <c r="J220" s="883"/>
      <c r="K220" s="1005"/>
      <c r="L220" s="1033"/>
      <c r="M220" s="1037"/>
      <c r="N220" s="1005"/>
      <c r="O220" s="1005"/>
      <c r="P220" s="1027"/>
    </row>
    <row r="221" spans="2:16">
      <c r="B221" s="1023" t="s">
        <v>292</v>
      </c>
      <c r="C221" s="1016" t="s">
        <v>485</v>
      </c>
      <c r="D221" s="958"/>
      <c r="E221" s="1005"/>
      <c r="F221" s="1005"/>
      <c r="G221" s="1027"/>
      <c r="H221" s="958"/>
      <c r="I221" s="1005"/>
      <c r="J221" s="883"/>
      <c r="K221" s="1005"/>
      <c r="L221" s="1033"/>
      <c r="M221" s="1037"/>
      <c r="N221" s="1005"/>
      <c r="O221" s="1005"/>
      <c r="P221" s="1027"/>
    </row>
    <row r="222" spans="2:16">
      <c r="B222" s="1015" t="s">
        <v>165</v>
      </c>
      <c r="C222" s="1016" t="s">
        <v>487</v>
      </c>
      <c r="D222" s="958"/>
      <c r="E222" s="1005"/>
      <c r="F222" s="1005"/>
      <c r="G222" s="1027"/>
      <c r="H222" s="958">
        <v>2005</v>
      </c>
      <c r="I222" s="1005">
        <v>3.5649999999999999</v>
      </c>
      <c r="J222" s="883"/>
      <c r="K222" s="1005">
        <f t="shared" si="5"/>
        <v>3565000000</v>
      </c>
      <c r="L222" s="1033"/>
      <c r="M222" s="1037"/>
      <c r="N222" s="1005"/>
      <c r="O222" s="1005"/>
      <c r="P222" s="1027"/>
    </row>
    <row r="223" spans="2:16">
      <c r="B223" s="1015" t="s">
        <v>145</v>
      </c>
      <c r="C223" s="1016" t="s">
        <v>485</v>
      </c>
      <c r="D223" s="958"/>
      <c r="E223" s="1005"/>
      <c r="F223" s="1005"/>
      <c r="G223" s="1027"/>
      <c r="H223" s="958">
        <v>2002</v>
      </c>
      <c r="I223" s="1005">
        <v>1.5720000000000001</v>
      </c>
      <c r="J223" s="1005"/>
      <c r="K223" s="1005">
        <f t="shared" si="5"/>
        <v>1572000000</v>
      </c>
      <c r="L223" s="1033" t="s">
        <v>476</v>
      </c>
      <c r="M223" s="1037"/>
      <c r="N223" s="1005"/>
      <c r="O223" s="1005"/>
      <c r="P223" s="1027"/>
    </row>
    <row r="224" spans="2:16">
      <c r="B224" s="1015" t="s">
        <v>161</v>
      </c>
      <c r="C224" s="1016" t="s">
        <v>485</v>
      </c>
      <c r="D224" s="958"/>
      <c r="E224" s="1005"/>
      <c r="F224" s="1005"/>
      <c r="G224" s="1027"/>
      <c r="H224" s="958">
        <v>2007</v>
      </c>
      <c r="I224" s="1005">
        <v>3.57</v>
      </c>
      <c r="J224" s="1005"/>
      <c r="K224" s="1005">
        <f t="shared" si="5"/>
        <v>3570000000</v>
      </c>
      <c r="L224" s="1033"/>
      <c r="M224" s="1037"/>
      <c r="N224" s="1005"/>
      <c r="O224" s="1005"/>
      <c r="P224" s="1027"/>
    </row>
  </sheetData>
  <mergeCells count="3">
    <mergeCell ref="D9:G9"/>
    <mergeCell ref="H9:L9"/>
    <mergeCell ref="M9:P9"/>
  </mergeCells>
  <conditionalFormatting sqref="D11:D224">
    <cfRule type="cellIs" dxfId="3" priority="5" operator="equal">
      <formula>2010</formula>
    </cfRule>
  </conditionalFormatting>
  <conditionalFormatting sqref="M11:M224 H11:H224">
    <cfRule type="cellIs" dxfId="2" priority="2" operator="between">
      <formula>2011</formula>
      <formula>2014</formula>
    </cfRule>
    <cfRule type="cellIs" dxfId="1" priority="3" operator="between">
      <formula>2008</formula>
      <formula>2009</formula>
    </cfRule>
    <cfRule type="cellIs" dxfId="0" priority="4" operator="equal">
      <formula>2010</formula>
    </cfRule>
  </conditionalFormatting>
  <pageMargins left="0.7" right="0.7" top="0.75" bottom="0.75" header="0.3" footer="0.3"/>
  <pageSetup paperSize="9" orientation="portrait" r:id="rId1"/>
  <drawing r:id="rId2"/>
  <legacy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2:I224"/>
  <sheetViews>
    <sheetView showGridLines="0" zoomScale="80" zoomScaleNormal="80" workbookViewId="0">
      <pane ySplit="9" topLeftCell="A10" activePane="bottomLeft" state="frozen"/>
      <selection pane="bottomLeft" activeCell="B8" sqref="B8"/>
    </sheetView>
  </sheetViews>
  <sheetFormatPr defaultColWidth="9.140625" defaultRowHeight="15"/>
  <cols>
    <col min="1" max="1" width="9.140625" style="95"/>
    <col min="2" max="2" width="22.7109375" style="79" customWidth="1"/>
    <col min="3" max="3" width="23.140625" style="227" customWidth="1"/>
    <col min="4" max="4" width="14.5703125" style="52" customWidth="1"/>
    <col min="5" max="5" width="19.5703125" style="89" customWidth="1"/>
    <col min="6" max="16384" width="9.140625" style="95"/>
  </cols>
  <sheetData>
    <row r="2" spans="1:9" ht="17.25" customHeight="1">
      <c r="B2" s="180" t="s">
        <v>1467</v>
      </c>
      <c r="C2" s="357"/>
      <c r="D2" s="95"/>
      <c r="E2" s="95"/>
      <c r="F2" s="357"/>
      <c r="G2" s="357"/>
      <c r="H2" s="357"/>
      <c r="I2" s="357"/>
    </row>
    <row r="3" spans="1:9" ht="15.75">
      <c r="B3" s="211" t="s">
        <v>954</v>
      </c>
      <c r="C3" s="188" t="s">
        <v>956</v>
      </c>
    </row>
    <row r="4" spans="1:9" ht="15.75">
      <c r="B4" s="211" t="s">
        <v>958</v>
      </c>
      <c r="C4" s="188">
        <v>2010</v>
      </c>
    </row>
    <row r="5" spans="1:9" ht="15.75">
      <c r="A5" s="107"/>
      <c r="B5" s="95" t="s">
        <v>957</v>
      </c>
      <c r="C5" s="188" t="s">
        <v>953</v>
      </c>
    </row>
    <row r="6" spans="1:9" ht="23.25" customHeight="1">
      <c r="B6" s="80"/>
      <c r="C6" s="207"/>
      <c r="D6" s="231"/>
    </row>
    <row r="7" spans="1:9" ht="34.5" customHeight="1">
      <c r="B7" s="80"/>
      <c r="C7" s="233" t="s">
        <v>433</v>
      </c>
      <c r="D7" s="231"/>
    </row>
    <row r="8" spans="1:9" ht="32.25">
      <c r="B8" s="338" t="s">
        <v>493</v>
      </c>
      <c r="C8" s="232" t="s">
        <v>2555</v>
      </c>
      <c r="D8" s="230" t="s">
        <v>601</v>
      </c>
      <c r="E8" s="230" t="s">
        <v>1128</v>
      </c>
    </row>
    <row r="9" spans="1:9" ht="20.25" customHeight="1">
      <c r="B9" s="339" t="s">
        <v>206</v>
      </c>
      <c r="C9" s="234">
        <f>SUM(C10:C224)</f>
        <v>1836173469202.3357</v>
      </c>
      <c r="D9"/>
    </row>
    <row r="10" spans="1:9">
      <c r="B10" s="1040" t="s">
        <v>176</v>
      </c>
      <c r="C10" s="1005">
        <v>33855601309</v>
      </c>
      <c r="D10" s="883" t="s">
        <v>1129</v>
      </c>
      <c r="E10" s="961">
        <f>C10/$C$9</f>
        <v>1.8438127920292539E-2</v>
      </c>
    </row>
    <row r="11" spans="1:9">
      <c r="B11" s="1040" t="s">
        <v>98</v>
      </c>
      <c r="C11" s="1005">
        <v>1635168837</v>
      </c>
      <c r="D11" s="883" t="s">
        <v>1129</v>
      </c>
      <c r="E11" s="961">
        <f t="shared" ref="E11:E74" si="0">C11/$C$9</f>
        <v>8.9053069572470436E-4</v>
      </c>
    </row>
    <row r="12" spans="1:9">
      <c r="B12" s="1040" t="s">
        <v>96</v>
      </c>
      <c r="C12" s="1005">
        <v>7278975105</v>
      </c>
      <c r="D12" s="883" t="s">
        <v>1129</v>
      </c>
      <c r="E12" s="961">
        <f t="shared" si="0"/>
        <v>3.9642088436024009E-3</v>
      </c>
    </row>
    <row r="13" spans="1:9">
      <c r="B13" s="1040" t="s">
        <v>242</v>
      </c>
      <c r="C13" s="1005">
        <v>0</v>
      </c>
      <c r="D13" s="883" t="s">
        <v>1129</v>
      </c>
      <c r="E13" s="961">
        <f t="shared" si="0"/>
        <v>0</v>
      </c>
    </row>
    <row r="14" spans="1:9">
      <c r="B14" s="1040" t="s">
        <v>50</v>
      </c>
      <c r="C14" s="1005">
        <v>33598033</v>
      </c>
      <c r="D14" s="883" t="s">
        <v>1129</v>
      </c>
      <c r="E14" s="961">
        <f t="shared" si="0"/>
        <v>1.8297853423726651E-5</v>
      </c>
    </row>
    <row r="15" spans="1:9">
      <c r="B15" s="1040" t="s">
        <v>155</v>
      </c>
      <c r="C15" s="1005">
        <v>910196825</v>
      </c>
      <c r="D15" s="883" t="s">
        <v>1129</v>
      </c>
      <c r="E15" s="961">
        <f t="shared" si="0"/>
        <v>4.9570306959908573E-4</v>
      </c>
    </row>
    <row r="16" spans="1:9">
      <c r="B16" s="1040" t="s">
        <v>243</v>
      </c>
      <c r="C16" s="1005">
        <v>199059</v>
      </c>
      <c r="D16" s="883" t="s">
        <v>1129</v>
      </c>
      <c r="E16" s="961">
        <f t="shared" si="0"/>
        <v>1.0840969186123496E-7</v>
      </c>
    </row>
    <row r="17" spans="2:5">
      <c r="B17" s="1040" t="s">
        <v>244</v>
      </c>
      <c r="C17" s="1005">
        <v>489174</v>
      </c>
      <c r="D17" s="883" t="s">
        <v>1129</v>
      </c>
      <c r="E17" s="961">
        <f t="shared" si="0"/>
        <v>2.6640946958704576E-7</v>
      </c>
    </row>
    <row r="18" spans="2:5">
      <c r="B18" s="1040" t="s">
        <v>56</v>
      </c>
      <c r="C18" s="1005">
        <v>14277387553</v>
      </c>
      <c r="D18" s="883" t="s">
        <v>1129</v>
      </c>
      <c r="E18" s="961">
        <f t="shared" si="0"/>
        <v>7.7756202191519167E-3</v>
      </c>
    </row>
    <row r="19" spans="2:5">
      <c r="B19" s="1040" t="s">
        <v>99</v>
      </c>
      <c r="C19" s="1005">
        <v>2557857184</v>
      </c>
      <c r="D19" s="883" t="s">
        <v>1129</v>
      </c>
      <c r="E19" s="961">
        <f t="shared" si="0"/>
        <v>1.3930367837801162E-3</v>
      </c>
    </row>
    <row r="20" spans="2:5">
      <c r="B20" s="1040" t="s">
        <v>245</v>
      </c>
      <c r="C20" s="1005">
        <v>1028656</v>
      </c>
      <c r="D20" s="883" t="s">
        <v>1129</v>
      </c>
      <c r="E20" s="961">
        <f t="shared" si="0"/>
        <v>5.602172219854943E-7</v>
      </c>
    </row>
    <row r="21" spans="2:5">
      <c r="B21" s="1040" t="s">
        <v>20</v>
      </c>
      <c r="C21" s="1005">
        <v>33650528700</v>
      </c>
      <c r="D21" s="883" t="s">
        <v>1129</v>
      </c>
      <c r="E21" s="961">
        <f t="shared" si="0"/>
        <v>1.8326443151701975E-2</v>
      </c>
    </row>
    <row r="22" spans="2:5">
      <c r="B22" s="1040" t="s">
        <v>39</v>
      </c>
      <c r="C22" s="1005">
        <v>795209724</v>
      </c>
      <c r="D22" s="883" t="s">
        <v>489</v>
      </c>
      <c r="E22" s="961">
        <f t="shared" si="0"/>
        <v>4.3307984639678535E-4</v>
      </c>
    </row>
    <row r="23" spans="2:5">
      <c r="B23" s="1040" t="s">
        <v>91</v>
      </c>
      <c r="C23" s="1005">
        <v>11672853565</v>
      </c>
      <c r="D23" s="883" t="s">
        <v>1129</v>
      </c>
      <c r="E23" s="961">
        <f t="shared" si="0"/>
        <v>6.3571627413127156E-3</v>
      </c>
    </row>
    <row r="24" spans="2:5">
      <c r="B24" s="1040" t="s">
        <v>61</v>
      </c>
      <c r="C24" s="1005">
        <v>39878519</v>
      </c>
      <c r="D24" s="883" t="s">
        <v>1129</v>
      </c>
      <c r="E24" s="961">
        <f t="shared" si="0"/>
        <v>2.171827426377307E-5</v>
      </c>
    </row>
    <row r="25" spans="2:5">
      <c r="B25" s="1040" t="s">
        <v>148</v>
      </c>
      <c r="C25" s="1005">
        <v>29743751528</v>
      </c>
      <c r="D25" s="883" t="s">
        <v>1129</v>
      </c>
      <c r="E25" s="961">
        <f t="shared" si="0"/>
        <v>1.6198769902127593E-2</v>
      </c>
    </row>
    <row r="26" spans="2:5">
      <c r="B26" s="1040" t="s">
        <v>72</v>
      </c>
      <c r="C26" s="1005">
        <v>8165854</v>
      </c>
      <c r="D26" s="883" t="s">
        <v>1129</v>
      </c>
      <c r="E26" s="961">
        <f t="shared" si="0"/>
        <v>4.4472127154453344E-6</v>
      </c>
    </row>
    <row r="27" spans="2:5">
      <c r="B27" s="1040" t="s">
        <v>66</v>
      </c>
      <c r="C27" s="1005">
        <v>710032696</v>
      </c>
      <c r="D27" s="883" t="s">
        <v>1129</v>
      </c>
      <c r="E27" s="961">
        <f t="shared" si="0"/>
        <v>3.8669151249007538E-4</v>
      </c>
    </row>
    <row r="28" spans="2:5">
      <c r="B28" s="1040" t="s">
        <v>37</v>
      </c>
      <c r="C28" s="1005">
        <v>1431573151</v>
      </c>
      <c r="D28" s="883" t="s">
        <v>489</v>
      </c>
      <c r="E28" s="961">
        <f t="shared" si="0"/>
        <v>7.7965027542953183E-4</v>
      </c>
    </row>
    <row r="29" spans="2:5">
      <c r="B29" s="1040" t="s">
        <v>112</v>
      </c>
      <c r="C29" s="1005">
        <v>61442816</v>
      </c>
      <c r="D29" s="883" t="s">
        <v>1129</v>
      </c>
      <c r="E29" s="961">
        <f t="shared" si="0"/>
        <v>3.3462424455294946E-5</v>
      </c>
    </row>
    <row r="30" spans="2:5">
      <c r="B30" s="1040" t="s">
        <v>171</v>
      </c>
      <c r="C30" s="1005">
        <v>74182342</v>
      </c>
      <c r="D30" s="883" t="s">
        <v>1129</v>
      </c>
      <c r="E30" s="961">
        <f t="shared" si="0"/>
        <v>4.0400508581700638E-5</v>
      </c>
    </row>
    <row r="31" spans="2:5">
      <c r="B31" s="1040" t="s">
        <v>140</v>
      </c>
      <c r="C31" s="1005">
        <v>326191476</v>
      </c>
      <c r="D31" s="883" t="s">
        <v>1129</v>
      </c>
      <c r="E31" s="961">
        <f t="shared" si="0"/>
        <v>1.7764741810679958E-4</v>
      </c>
    </row>
    <row r="32" spans="2:5">
      <c r="B32" s="1040" t="s">
        <v>246</v>
      </c>
      <c r="C32" s="1005">
        <v>696690275</v>
      </c>
      <c r="D32" s="883" t="s">
        <v>1129</v>
      </c>
      <c r="E32" s="961">
        <f t="shared" si="0"/>
        <v>3.7942508520322638E-4</v>
      </c>
    </row>
    <row r="33" spans="2:5">
      <c r="B33" s="1040" t="s">
        <v>645</v>
      </c>
      <c r="C33" s="1005">
        <v>110541128</v>
      </c>
      <c r="D33" s="883" t="s">
        <v>1129</v>
      </c>
      <c r="E33" s="961">
        <f t="shared" si="0"/>
        <v>6.0201898052704631E-5</v>
      </c>
    </row>
    <row r="34" spans="2:5">
      <c r="B34" s="1040" t="s">
        <v>117</v>
      </c>
      <c r="C34" s="1005">
        <v>86904846</v>
      </c>
      <c r="D34" s="883" t="s">
        <v>1129</v>
      </c>
      <c r="E34" s="961">
        <f t="shared" si="0"/>
        <v>4.7329322342160248E-5</v>
      </c>
    </row>
    <row r="35" spans="2:5">
      <c r="B35" s="1040" t="s">
        <v>89</v>
      </c>
      <c r="C35" s="1005">
        <v>16247027357</v>
      </c>
      <c r="D35" s="883" t="s">
        <v>1129</v>
      </c>
      <c r="E35" s="961">
        <f t="shared" si="0"/>
        <v>8.8483074336424099E-3</v>
      </c>
    </row>
    <row r="36" spans="2:5">
      <c r="B36" s="1040" t="s">
        <v>247</v>
      </c>
      <c r="C36" s="1005">
        <v>2099267</v>
      </c>
      <c r="D36" s="883" t="s">
        <v>1129</v>
      </c>
      <c r="E36" s="961">
        <f t="shared" si="0"/>
        <v>1.1432835923241808E-6</v>
      </c>
    </row>
    <row r="37" spans="2:5">
      <c r="B37" s="1040" t="s">
        <v>248</v>
      </c>
      <c r="C37" s="1005">
        <v>53862592</v>
      </c>
      <c r="D37" s="883" t="s">
        <v>1129</v>
      </c>
      <c r="E37" s="961">
        <f t="shared" si="0"/>
        <v>2.933415219390944E-5</v>
      </c>
    </row>
    <row r="38" spans="2:5">
      <c r="B38" s="1040" t="s">
        <v>74</v>
      </c>
      <c r="C38" s="1005">
        <v>5968615189</v>
      </c>
      <c r="D38" s="883" t="s">
        <v>489</v>
      </c>
      <c r="E38" s="961">
        <f t="shared" si="0"/>
        <v>3.2505726115261134E-3</v>
      </c>
    </row>
    <row r="39" spans="2:5">
      <c r="B39" s="1040" t="s">
        <v>186</v>
      </c>
      <c r="C39" s="1005">
        <v>348918790</v>
      </c>
      <c r="D39" s="883" t="s">
        <v>1129</v>
      </c>
      <c r="E39" s="961">
        <f t="shared" si="0"/>
        <v>1.9002495997917675E-4</v>
      </c>
    </row>
    <row r="40" spans="2:5">
      <c r="B40" s="1040" t="s">
        <v>187</v>
      </c>
      <c r="C40" s="1005">
        <v>83072421</v>
      </c>
      <c r="D40" s="883" t="s">
        <v>1129</v>
      </c>
      <c r="E40" s="961">
        <f t="shared" si="0"/>
        <v>4.5242142092428798E-5</v>
      </c>
    </row>
    <row r="41" spans="2:5">
      <c r="B41" s="1040" t="s">
        <v>149</v>
      </c>
      <c r="C41" s="1005">
        <v>2921428321</v>
      </c>
      <c r="D41" s="883" t="s">
        <v>1129</v>
      </c>
      <c r="E41" s="961">
        <f t="shared" si="0"/>
        <v>1.5910415709628552E-3</v>
      </c>
    </row>
    <row r="42" spans="2:5">
      <c r="B42" s="1040" t="s">
        <v>159</v>
      </c>
      <c r="C42" s="1005">
        <v>373644425</v>
      </c>
      <c r="D42" s="883" t="s">
        <v>1129</v>
      </c>
      <c r="E42" s="961">
        <f t="shared" si="0"/>
        <v>2.0349080915667373E-4</v>
      </c>
    </row>
    <row r="43" spans="2:5">
      <c r="B43" s="1040" t="s">
        <v>27</v>
      </c>
      <c r="C43" s="1005">
        <v>6838609285</v>
      </c>
      <c r="D43" s="883" t="s">
        <v>1129</v>
      </c>
      <c r="E43" s="961">
        <f t="shared" si="0"/>
        <v>3.7243808385766545E-3</v>
      </c>
    </row>
    <row r="44" spans="2:5">
      <c r="B44" s="1040" t="s">
        <v>646</v>
      </c>
      <c r="C44" s="1005">
        <v>24753065</v>
      </c>
      <c r="D44" s="883" t="s">
        <v>1129</v>
      </c>
      <c r="E44" s="961">
        <f t="shared" si="0"/>
        <v>1.3480787853204928E-5</v>
      </c>
    </row>
    <row r="45" spans="2:5">
      <c r="B45" s="1040" t="s">
        <v>249</v>
      </c>
      <c r="C45" s="1005">
        <v>85007940</v>
      </c>
      <c r="D45" s="883" t="s">
        <v>1129</v>
      </c>
      <c r="E45" s="961">
        <f t="shared" si="0"/>
        <v>4.6296246746735137E-5</v>
      </c>
    </row>
    <row r="46" spans="2:5">
      <c r="B46" s="1040" t="s">
        <v>188</v>
      </c>
      <c r="C46" s="1005">
        <v>461503212</v>
      </c>
      <c r="D46" s="883" t="s">
        <v>1129</v>
      </c>
      <c r="E46" s="961">
        <f t="shared" si="0"/>
        <v>2.5133965812090982E-4</v>
      </c>
    </row>
    <row r="47" spans="2:5">
      <c r="B47" s="1040" t="s">
        <v>58</v>
      </c>
      <c r="C47" s="1005">
        <v>13902749189</v>
      </c>
      <c r="D47" s="883" t="s">
        <v>1129</v>
      </c>
      <c r="E47" s="961">
        <f t="shared" si="0"/>
        <v>7.5715881000282537E-3</v>
      </c>
    </row>
    <row r="48" spans="2:5">
      <c r="B48" s="1040" t="s">
        <v>102</v>
      </c>
      <c r="C48" s="1005">
        <v>305728681211</v>
      </c>
      <c r="D48" s="883" t="s">
        <v>1129</v>
      </c>
      <c r="E48" s="961">
        <f t="shared" si="0"/>
        <v>0.16650315797440077</v>
      </c>
    </row>
    <row r="49" spans="2:5">
      <c r="B49" s="1040" t="s">
        <v>109</v>
      </c>
      <c r="C49" s="1005">
        <v>1978633091</v>
      </c>
      <c r="D49" s="883" t="s">
        <v>1129</v>
      </c>
      <c r="E49" s="961">
        <f t="shared" si="0"/>
        <v>1.0775850561981768E-3</v>
      </c>
    </row>
    <row r="50" spans="2:5">
      <c r="B50" s="1040" t="s">
        <v>164</v>
      </c>
      <c r="C50" s="1005">
        <v>2948834</v>
      </c>
      <c r="D50" s="883" t="s">
        <v>1129</v>
      </c>
      <c r="E50" s="961">
        <f t="shared" si="0"/>
        <v>1.6059670011902648E-6</v>
      </c>
    </row>
    <row r="51" spans="2:5">
      <c r="B51" s="1040" t="s">
        <v>143</v>
      </c>
      <c r="C51" s="1005">
        <v>34316355</v>
      </c>
      <c r="D51" s="883" t="s">
        <v>1129</v>
      </c>
      <c r="E51" s="961">
        <f t="shared" si="0"/>
        <v>1.8689059381142019E-5</v>
      </c>
    </row>
    <row r="52" spans="2:5">
      <c r="B52" s="1040" t="s">
        <v>250</v>
      </c>
      <c r="C52" s="1005">
        <v>170710486</v>
      </c>
      <c r="D52" s="883" t="s">
        <v>1129</v>
      </c>
      <c r="E52" s="961">
        <f t="shared" si="0"/>
        <v>9.297078345988708E-5</v>
      </c>
    </row>
    <row r="53" spans="2:5">
      <c r="B53" s="1040" t="s">
        <v>83</v>
      </c>
      <c r="C53" s="1005">
        <v>372306874</v>
      </c>
      <c r="D53" s="883" t="s">
        <v>1129</v>
      </c>
      <c r="E53" s="961">
        <f t="shared" si="0"/>
        <v>2.0276236436513609E-4</v>
      </c>
    </row>
    <row r="54" spans="2:5">
      <c r="B54" s="1040" t="s">
        <v>251</v>
      </c>
      <c r="C54" s="1005">
        <v>127898296</v>
      </c>
      <c r="D54" s="883" t="s">
        <v>1129</v>
      </c>
      <c r="E54" s="961">
        <f t="shared" si="0"/>
        <v>6.9654800129293422E-5</v>
      </c>
    </row>
    <row r="55" spans="2:5">
      <c r="B55" s="1040" t="s">
        <v>63</v>
      </c>
      <c r="C55" s="1005">
        <v>790687679</v>
      </c>
      <c r="D55" s="883" t="s">
        <v>1129</v>
      </c>
      <c r="E55" s="961">
        <f t="shared" si="0"/>
        <v>4.3061709161035195E-4</v>
      </c>
    </row>
    <row r="56" spans="2:5">
      <c r="B56" s="1040" t="s">
        <v>81</v>
      </c>
      <c r="C56" s="1005">
        <v>2216137258</v>
      </c>
      <c r="D56" s="883" t="s">
        <v>1129</v>
      </c>
      <c r="E56" s="961">
        <f t="shared" si="0"/>
        <v>1.2069324032672833E-3</v>
      </c>
    </row>
    <row r="57" spans="2:5">
      <c r="B57" s="1040" t="s">
        <v>48</v>
      </c>
      <c r="C57" s="1005">
        <v>449335776</v>
      </c>
      <c r="D57" s="883" t="s">
        <v>489</v>
      </c>
      <c r="E57" s="961">
        <f t="shared" si="0"/>
        <v>2.4471314041760932E-4</v>
      </c>
    </row>
    <row r="58" spans="2:5">
      <c r="B58" s="1040" t="s">
        <v>44</v>
      </c>
      <c r="C58" s="1005">
        <v>657705929</v>
      </c>
      <c r="D58" s="883" t="s">
        <v>489</v>
      </c>
      <c r="E58" s="961">
        <f t="shared" si="0"/>
        <v>3.5819378726004489E-4</v>
      </c>
    </row>
    <row r="59" spans="2:5">
      <c r="B59" s="1040" t="s">
        <v>22</v>
      </c>
      <c r="C59" s="1005">
        <v>730012202</v>
      </c>
      <c r="D59" s="883" t="s">
        <v>489</v>
      </c>
      <c r="E59" s="961">
        <f t="shared" si="0"/>
        <v>3.9757256830267213E-4</v>
      </c>
    </row>
    <row r="60" spans="2:5">
      <c r="B60" s="1040" t="s">
        <v>173</v>
      </c>
      <c r="C60" s="1005">
        <v>175061624</v>
      </c>
      <c r="D60" s="883" t="s">
        <v>1129</v>
      </c>
      <c r="E60" s="961">
        <f t="shared" si="0"/>
        <v>9.5340460439203317E-5</v>
      </c>
    </row>
    <row r="61" spans="2:5">
      <c r="B61" s="1040" t="s">
        <v>106</v>
      </c>
      <c r="C61" s="1005">
        <v>24886</v>
      </c>
      <c r="D61" s="883" t="s">
        <v>1129</v>
      </c>
      <c r="E61" s="961">
        <f t="shared" si="0"/>
        <v>1.3553185696997839E-8</v>
      </c>
    </row>
    <row r="62" spans="2:5">
      <c r="B62" s="1040" t="s">
        <v>113</v>
      </c>
      <c r="C62" s="1005">
        <v>1352710923</v>
      </c>
      <c r="D62" s="883" t="s">
        <v>1129</v>
      </c>
      <c r="E62" s="961">
        <f t="shared" si="0"/>
        <v>7.3670105013969088E-4</v>
      </c>
    </row>
    <row r="63" spans="2:5">
      <c r="B63" s="1040" t="s">
        <v>252</v>
      </c>
      <c r="C63" s="1005">
        <v>100805192</v>
      </c>
      <c r="D63" s="883" t="s">
        <v>1129</v>
      </c>
      <c r="E63" s="961">
        <f t="shared" si="0"/>
        <v>5.4899601639376398E-5</v>
      </c>
    </row>
    <row r="64" spans="2:5">
      <c r="B64" s="1040" t="s">
        <v>101</v>
      </c>
      <c r="C64" s="1005">
        <v>1842228608</v>
      </c>
      <c r="D64" s="883" t="s">
        <v>1129</v>
      </c>
      <c r="E64" s="961">
        <f t="shared" si="0"/>
        <v>1.0032976943078775E-3</v>
      </c>
    </row>
    <row r="65" spans="2:5">
      <c r="B65" s="1040" t="s">
        <v>118</v>
      </c>
      <c r="C65" s="1005">
        <v>56568558710</v>
      </c>
      <c r="D65" s="883" t="s">
        <v>1129</v>
      </c>
      <c r="E65" s="961">
        <f t="shared" si="0"/>
        <v>3.0807851033036831E-2</v>
      </c>
    </row>
    <row r="66" spans="2:5">
      <c r="B66" s="1040" t="s">
        <v>125</v>
      </c>
      <c r="C66" s="1005">
        <v>132666424</v>
      </c>
      <c r="D66" s="883" t="s">
        <v>1129</v>
      </c>
      <c r="E66" s="961">
        <f t="shared" si="0"/>
        <v>7.2251574388356942E-5</v>
      </c>
    </row>
    <row r="67" spans="2:5">
      <c r="B67" s="1040" t="s">
        <v>144</v>
      </c>
      <c r="C67" s="1005">
        <v>102783619</v>
      </c>
      <c r="D67" s="883" t="s">
        <v>1129</v>
      </c>
      <c r="E67" s="961">
        <f t="shared" si="0"/>
        <v>5.5977074456179194E-5</v>
      </c>
    </row>
    <row r="68" spans="2:5">
      <c r="B68" s="1040" t="s">
        <v>189</v>
      </c>
      <c r="C68" s="1005">
        <v>1482210036</v>
      </c>
      <c r="D68" s="883" t="s">
        <v>1129</v>
      </c>
      <c r="E68" s="961">
        <f t="shared" si="0"/>
        <v>8.072276725814455E-4</v>
      </c>
    </row>
    <row r="69" spans="2:5">
      <c r="B69" s="1040" t="s">
        <v>46</v>
      </c>
      <c r="C69" s="1005">
        <v>27198090</v>
      </c>
      <c r="D69" s="883" t="s">
        <v>489</v>
      </c>
      <c r="E69" s="961">
        <f t="shared" si="0"/>
        <v>1.4812375004969058E-5</v>
      </c>
    </row>
    <row r="70" spans="2:5">
      <c r="B70" s="1040" t="s">
        <v>179</v>
      </c>
      <c r="C70" s="1005">
        <v>1646838105</v>
      </c>
      <c r="D70" s="883" t="s">
        <v>1129</v>
      </c>
      <c r="E70" s="961">
        <f t="shared" si="0"/>
        <v>8.9688590572840259E-4</v>
      </c>
    </row>
    <row r="71" spans="2:5">
      <c r="B71" s="1040" t="s">
        <v>253</v>
      </c>
      <c r="C71" s="1005">
        <v>1438959</v>
      </c>
      <c r="D71" s="883" t="s">
        <v>1129</v>
      </c>
      <c r="E71" s="961">
        <f t="shared" si="0"/>
        <v>7.8367268895629325E-7</v>
      </c>
    </row>
    <row r="72" spans="2:5">
      <c r="B72" s="1040" t="s">
        <v>254</v>
      </c>
      <c r="C72" s="1005">
        <v>0</v>
      </c>
      <c r="D72" s="883" t="s">
        <v>1129</v>
      </c>
      <c r="E72" s="961">
        <f t="shared" si="0"/>
        <v>0</v>
      </c>
    </row>
    <row r="73" spans="2:5">
      <c r="B73" s="1040" t="s">
        <v>103</v>
      </c>
      <c r="C73" s="1005">
        <v>18254997</v>
      </c>
      <c r="D73" s="883" t="s">
        <v>1129</v>
      </c>
      <c r="E73" s="961">
        <f t="shared" si="0"/>
        <v>9.9418694944602778E-6</v>
      </c>
    </row>
    <row r="74" spans="2:5">
      <c r="B74" s="1040" t="s">
        <v>40</v>
      </c>
      <c r="C74" s="1005">
        <v>534845940</v>
      </c>
      <c r="D74" s="883" t="s">
        <v>489</v>
      </c>
      <c r="E74" s="961">
        <f t="shared" si="0"/>
        <v>2.9128290380556801E-4</v>
      </c>
    </row>
    <row r="75" spans="2:5">
      <c r="B75" s="1040" t="s">
        <v>38</v>
      </c>
      <c r="C75" s="1005">
        <v>11096408577</v>
      </c>
      <c r="D75" s="883" t="s">
        <v>489</v>
      </c>
      <c r="E75" s="961">
        <f t="shared" ref="E75:E138" si="1">C75/$C$9</f>
        <v>6.0432245444764351E-3</v>
      </c>
    </row>
    <row r="76" spans="2:5">
      <c r="B76" s="1040" t="s">
        <v>255</v>
      </c>
      <c r="C76" s="1005">
        <v>2525567</v>
      </c>
      <c r="D76" s="883" t="s">
        <v>1129</v>
      </c>
      <c r="E76" s="961">
        <f t="shared" si="1"/>
        <v>1.3754511991163604E-6</v>
      </c>
    </row>
    <row r="77" spans="2:5">
      <c r="B77" s="1040" t="s">
        <v>120</v>
      </c>
      <c r="C77" s="1005">
        <v>83599420</v>
      </c>
      <c r="D77" s="883" t="s">
        <v>1129</v>
      </c>
      <c r="E77" s="961">
        <f t="shared" si="1"/>
        <v>4.5529151467544613E-5</v>
      </c>
    </row>
    <row r="78" spans="2:5">
      <c r="B78" s="1040" t="s">
        <v>90</v>
      </c>
      <c r="C78" s="1005">
        <v>1434700465</v>
      </c>
      <c r="D78" s="883" t="s">
        <v>1129</v>
      </c>
      <c r="E78" s="961">
        <f t="shared" si="1"/>
        <v>7.8135344457583181E-4</v>
      </c>
    </row>
    <row r="79" spans="2:5">
      <c r="B79" s="1040" t="s">
        <v>24</v>
      </c>
      <c r="C79" s="1005">
        <v>4310893252</v>
      </c>
      <c r="D79" s="883" t="s">
        <v>489</v>
      </c>
      <c r="E79" s="961">
        <f t="shared" si="1"/>
        <v>2.347759252764241E-3</v>
      </c>
    </row>
    <row r="80" spans="2:5">
      <c r="B80" s="1040" t="s">
        <v>146</v>
      </c>
      <c r="C80" s="1005">
        <v>155942913</v>
      </c>
      <c r="D80" s="883" t="s">
        <v>1129</v>
      </c>
      <c r="E80" s="961">
        <f t="shared" si="1"/>
        <v>8.4928202926134308E-5</v>
      </c>
    </row>
    <row r="81" spans="2:5">
      <c r="B81" s="1040" t="s">
        <v>256</v>
      </c>
      <c r="C81" s="1005">
        <v>82641267</v>
      </c>
      <c r="D81" s="883" t="s">
        <v>1129</v>
      </c>
      <c r="E81" s="961">
        <f t="shared" si="1"/>
        <v>4.5007330944554352E-5</v>
      </c>
    </row>
    <row r="82" spans="2:5">
      <c r="B82" s="1040" t="s">
        <v>45</v>
      </c>
      <c r="C82" s="1005">
        <v>11537110611</v>
      </c>
      <c r="D82" s="883" t="s">
        <v>489</v>
      </c>
      <c r="E82" s="961">
        <f t="shared" si="1"/>
        <v>6.2832356552956362E-3</v>
      </c>
    </row>
    <row r="83" spans="2:5">
      <c r="B83" s="1040" t="s">
        <v>257</v>
      </c>
      <c r="C83" s="1005">
        <v>0</v>
      </c>
      <c r="D83" s="883" t="s">
        <v>1129</v>
      </c>
      <c r="E83" s="961">
        <f t="shared" si="1"/>
        <v>0</v>
      </c>
    </row>
    <row r="84" spans="2:5">
      <c r="B84" s="1040" t="s">
        <v>92</v>
      </c>
      <c r="C84" s="1005">
        <v>62109</v>
      </c>
      <c r="D84" s="883" t="s">
        <v>1129</v>
      </c>
      <c r="E84" s="961">
        <f t="shared" si="1"/>
        <v>3.3825235492037243E-8</v>
      </c>
    </row>
    <row r="85" spans="2:5">
      <c r="B85" s="1040" t="s">
        <v>258</v>
      </c>
      <c r="C85" s="1005">
        <v>9979129</v>
      </c>
      <c r="D85" s="883" t="s">
        <v>1129</v>
      </c>
      <c r="E85" s="961">
        <f t="shared" si="1"/>
        <v>5.4347419605921544E-6</v>
      </c>
    </row>
    <row r="86" spans="2:5">
      <c r="B86" s="1040" t="s">
        <v>136</v>
      </c>
      <c r="C86" s="1005">
        <v>386189854</v>
      </c>
      <c r="D86" s="883" t="s">
        <v>1129</v>
      </c>
      <c r="E86" s="961">
        <f t="shared" si="1"/>
        <v>2.1032318595027259E-4</v>
      </c>
    </row>
    <row r="87" spans="2:5">
      <c r="B87" s="1040" t="s">
        <v>185</v>
      </c>
      <c r="C87" s="1005">
        <v>154340165</v>
      </c>
      <c r="D87" s="883" t="s">
        <v>1129</v>
      </c>
      <c r="E87" s="961">
        <f t="shared" si="1"/>
        <v>8.4055328970115194E-5</v>
      </c>
    </row>
    <row r="88" spans="2:5">
      <c r="B88" s="1040" t="s">
        <v>181</v>
      </c>
      <c r="C88" s="1005">
        <v>222933777</v>
      </c>
      <c r="D88" s="883" t="s">
        <v>1129</v>
      </c>
      <c r="E88" s="961">
        <f t="shared" si="1"/>
        <v>1.2141215453725412E-4</v>
      </c>
    </row>
    <row r="89" spans="2:5">
      <c r="B89" s="1040" t="s">
        <v>132</v>
      </c>
      <c r="C89" s="1005">
        <v>155655574</v>
      </c>
      <c r="D89" s="883" t="s">
        <v>1129</v>
      </c>
      <c r="E89" s="961">
        <f t="shared" si="1"/>
        <v>8.4771714988137467E-5</v>
      </c>
    </row>
    <row r="90" spans="2:5">
      <c r="B90" s="1040" t="s">
        <v>168</v>
      </c>
      <c r="C90" s="1005">
        <v>360380818</v>
      </c>
      <c r="D90" s="883" t="s">
        <v>1129</v>
      </c>
      <c r="E90" s="961">
        <f t="shared" si="1"/>
        <v>1.9626730482962234E-4</v>
      </c>
    </row>
    <row r="91" spans="2:5">
      <c r="B91" s="1040" t="s">
        <v>139</v>
      </c>
      <c r="C91" s="1005">
        <v>326399907</v>
      </c>
      <c r="D91" s="883" t="s">
        <v>1129</v>
      </c>
      <c r="E91" s="961">
        <f t="shared" si="1"/>
        <v>1.7776093189157861E-4</v>
      </c>
    </row>
    <row r="92" spans="2:5">
      <c r="B92" s="1040" t="s">
        <v>60</v>
      </c>
      <c r="C92" s="1005">
        <v>1609567906</v>
      </c>
      <c r="D92" s="883" t="s">
        <v>489</v>
      </c>
      <c r="E92" s="961">
        <f t="shared" si="1"/>
        <v>8.7658815084569496E-4</v>
      </c>
    </row>
    <row r="93" spans="2:5">
      <c r="B93" s="1040" t="s">
        <v>33</v>
      </c>
      <c r="C93" s="1005">
        <v>20416437</v>
      </c>
      <c r="D93" s="883" t="s">
        <v>1129</v>
      </c>
      <c r="E93" s="961">
        <f t="shared" si="1"/>
        <v>1.1119013177371112E-5</v>
      </c>
    </row>
    <row r="94" spans="2:5">
      <c r="B94" s="1040" t="s">
        <v>138</v>
      </c>
      <c r="C94" s="1005">
        <v>339188886441</v>
      </c>
      <c r="D94" s="883" t="s">
        <v>1129</v>
      </c>
      <c r="E94" s="961">
        <f t="shared" si="1"/>
        <v>0.18472594889868946</v>
      </c>
    </row>
    <row r="95" spans="2:5">
      <c r="B95" s="1040" t="s">
        <v>121</v>
      </c>
      <c r="C95" s="1005">
        <v>14395718630</v>
      </c>
      <c r="D95" s="883" t="s">
        <v>1129</v>
      </c>
      <c r="E95" s="961">
        <f t="shared" si="1"/>
        <v>7.8400646079772301E-3</v>
      </c>
    </row>
    <row r="96" spans="2:5">
      <c r="B96" s="1040" t="s">
        <v>259</v>
      </c>
      <c r="C96" s="1005">
        <v>89035245411</v>
      </c>
      <c r="D96" s="883" t="s">
        <v>1129</v>
      </c>
      <c r="E96" s="961">
        <f t="shared" si="1"/>
        <v>4.8489560983406642E-2</v>
      </c>
    </row>
    <row r="97" spans="2:5">
      <c r="B97" s="1040" t="s">
        <v>130</v>
      </c>
      <c r="C97" s="1005">
        <v>34448774883</v>
      </c>
      <c r="D97" s="883" t="s">
        <v>1129</v>
      </c>
      <c r="E97" s="961">
        <f t="shared" si="1"/>
        <v>1.8761176686625976E-2</v>
      </c>
    </row>
    <row r="98" spans="2:5">
      <c r="B98" s="1040" t="s">
        <v>25</v>
      </c>
      <c r="C98" s="1005">
        <v>194431521</v>
      </c>
      <c r="D98" s="883" t="s">
        <v>489</v>
      </c>
      <c r="E98" s="961">
        <f t="shared" si="1"/>
        <v>1.0588951657408725E-4</v>
      </c>
    </row>
    <row r="99" spans="2:5">
      <c r="B99" s="1040" t="s">
        <v>260</v>
      </c>
      <c r="C99" s="1005">
        <v>7628816</v>
      </c>
      <c r="D99" s="883" t="s">
        <v>1129</v>
      </c>
      <c r="E99" s="961">
        <f t="shared" si="1"/>
        <v>4.154735991972526E-6</v>
      </c>
    </row>
    <row r="100" spans="2:5">
      <c r="B100" s="1040" t="s">
        <v>34</v>
      </c>
      <c r="C100" s="1005">
        <v>2194669515</v>
      </c>
      <c r="D100" s="883" t="s">
        <v>1129</v>
      </c>
      <c r="E100" s="961">
        <f t="shared" si="1"/>
        <v>1.1952408374320978E-3</v>
      </c>
    </row>
    <row r="101" spans="2:5">
      <c r="B101" s="1040" t="s">
        <v>43</v>
      </c>
      <c r="C101" s="1005">
        <v>18947032716</v>
      </c>
      <c r="D101" s="883" t="s">
        <v>489</v>
      </c>
      <c r="E101" s="961">
        <f t="shared" si="1"/>
        <v>1.0318759656314447E-2</v>
      </c>
    </row>
    <row r="102" spans="2:5">
      <c r="B102" s="1040" t="s">
        <v>110</v>
      </c>
      <c r="C102" s="1005">
        <v>139059146</v>
      </c>
      <c r="D102" s="883" t="s">
        <v>1129</v>
      </c>
      <c r="E102" s="961">
        <f t="shared" si="1"/>
        <v>7.573312017214234E-5</v>
      </c>
    </row>
    <row r="103" spans="2:5">
      <c r="B103" s="1040" t="s">
        <v>36</v>
      </c>
      <c r="C103" s="1005">
        <v>9424346083</v>
      </c>
      <c r="D103" s="883" t="s">
        <v>1129</v>
      </c>
      <c r="E103" s="961">
        <f t="shared" si="1"/>
        <v>5.1326011627289732E-3</v>
      </c>
    </row>
    <row r="104" spans="2:5">
      <c r="B104" s="1040" t="s">
        <v>261</v>
      </c>
      <c r="C104" s="1005">
        <v>155469</v>
      </c>
      <c r="D104" s="883" t="s">
        <v>1129</v>
      </c>
      <c r="E104" s="961">
        <f t="shared" si="1"/>
        <v>8.4670104762780562E-8</v>
      </c>
    </row>
    <row r="105" spans="2:5">
      <c r="B105" s="1040" t="s">
        <v>93</v>
      </c>
      <c r="C105" s="1005">
        <v>2152981514</v>
      </c>
      <c r="D105" s="883" t="s">
        <v>1129</v>
      </c>
      <c r="E105" s="961">
        <f t="shared" si="1"/>
        <v>1.1725370996321447E-3</v>
      </c>
    </row>
    <row r="106" spans="2:5">
      <c r="B106" s="1040" t="s">
        <v>71</v>
      </c>
      <c r="C106" s="1005">
        <v>21064217547</v>
      </c>
      <c r="D106" s="883" t="s">
        <v>1129</v>
      </c>
      <c r="E106" s="961">
        <f t="shared" si="1"/>
        <v>1.1471801493870101E-2</v>
      </c>
    </row>
    <row r="107" spans="2:5">
      <c r="B107" s="1040" t="s">
        <v>151</v>
      </c>
      <c r="C107" s="1005">
        <v>1004642703</v>
      </c>
      <c r="D107" s="883" t="s">
        <v>1129</v>
      </c>
      <c r="E107" s="961">
        <f t="shared" si="1"/>
        <v>5.4713931981406605E-4</v>
      </c>
    </row>
    <row r="108" spans="2:5">
      <c r="B108" s="1040" t="s">
        <v>64</v>
      </c>
      <c r="C108" s="1005">
        <v>66767780</v>
      </c>
      <c r="D108" s="883" t="s">
        <v>1129</v>
      </c>
      <c r="E108" s="961">
        <f t="shared" si="1"/>
        <v>3.6362457643506324E-5</v>
      </c>
    </row>
    <row r="109" spans="2:5">
      <c r="B109" s="1040" t="s">
        <v>129</v>
      </c>
      <c r="C109" s="1005">
        <v>11281328865</v>
      </c>
      <c r="D109" s="883" t="s">
        <v>1129</v>
      </c>
      <c r="E109" s="961">
        <f t="shared" si="1"/>
        <v>6.1439341403297792E-3</v>
      </c>
    </row>
    <row r="110" spans="2:5">
      <c r="B110" s="1040" t="s">
        <v>62</v>
      </c>
      <c r="C110" s="1005">
        <v>89332958</v>
      </c>
      <c r="D110" s="883" t="s">
        <v>489</v>
      </c>
      <c r="E110" s="961">
        <f t="shared" si="1"/>
        <v>4.8651698490561308E-5</v>
      </c>
    </row>
    <row r="111" spans="2:5">
      <c r="B111" s="1040" t="s">
        <v>82</v>
      </c>
      <c r="C111" s="1005">
        <v>854393527</v>
      </c>
      <c r="D111" s="883" t="s">
        <v>1129</v>
      </c>
      <c r="E111" s="961">
        <f t="shared" si="1"/>
        <v>4.6531198785437343E-4</v>
      </c>
    </row>
    <row r="112" spans="2:5">
      <c r="B112" s="1040" t="s">
        <v>166</v>
      </c>
      <c r="C112" s="1005">
        <v>109946164</v>
      </c>
      <c r="D112" s="883" t="s">
        <v>1129</v>
      </c>
      <c r="E112" s="961">
        <f t="shared" si="1"/>
        <v>5.9877874200939438E-5</v>
      </c>
    </row>
    <row r="113" spans="2:5">
      <c r="B113" s="1040" t="s">
        <v>180</v>
      </c>
      <c r="C113" s="1005">
        <v>81303087</v>
      </c>
      <c r="D113" s="883" t="s">
        <v>1129</v>
      </c>
      <c r="E113" s="961">
        <f t="shared" si="1"/>
        <v>4.4278543592789961E-5</v>
      </c>
    </row>
    <row r="114" spans="2:5">
      <c r="B114" s="1040" t="s">
        <v>107</v>
      </c>
      <c r="C114" s="1005">
        <v>5856447738</v>
      </c>
      <c r="D114" s="883" t="s">
        <v>1129</v>
      </c>
      <c r="E114" s="961">
        <f t="shared" si="1"/>
        <v>3.1894850003165213E-3</v>
      </c>
    </row>
    <row r="115" spans="2:5">
      <c r="B115" s="1040" t="s">
        <v>30</v>
      </c>
      <c r="C115" s="1005">
        <v>50717535</v>
      </c>
      <c r="D115" s="883" t="s">
        <v>1129</v>
      </c>
      <c r="E115" s="961">
        <f t="shared" si="1"/>
        <v>2.76213200172381E-5</v>
      </c>
    </row>
    <row r="116" spans="2:5">
      <c r="B116" s="1040" t="s">
        <v>53</v>
      </c>
      <c r="C116" s="1005">
        <v>171164745</v>
      </c>
      <c r="D116" s="883" t="s">
        <v>489</v>
      </c>
      <c r="E116" s="961">
        <f t="shared" si="1"/>
        <v>9.3218177841528668E-5</v>
      </c>
    </row>
    <row r="117" spans="2:5">
      <c r="B117" s="1040" t="s">
        <v>35</v>
      </c>
      <c r="C117" s="1005">
        <v>57293624</v>
      </c>
      <c r="D117" s="883" t="s">
        <v>489</v>
      </c>
      <c r="E117" s="961">
        <f t="shared" si="1"/>
        <v>3.1202729459373633E-5</v>
      </c>
    </row>
    <row r="118" spans="2:5">
      <c r="B118" s="1040" t="s">
        <v>647</v>
      </c>
      <c r="C118" s="1005">
        <v>1506162929</v>
      </c>
      <c r="D118" s="883" t="s">
        <v>1129</v>
      </c>
      <c r="E118" s="961">
        <f t="shared" si="1"/>
        <v>8.202726780788867E-4</v>
      </c>
    </row>
    <row r="119" spans="2:5">
      <c r="B119" s="1040" t="s">
        <v>160</v>
      </c>
      <c r="C119" s="1005">
        <v>3325083637</v>
      </c>
      <c r="D119" s="883" t="s">
        <v>1129</v>
      </c>
      <c r="E119" s="961">
        <f t="shared" si="1"/>
        <v>1.8108766370774716E-3</v>
      </c>
    </row>
    <row r="120" spans="2:5">
      <c r="B120" s="1040" t="s">
        <v>178</v>
      </c>
      <c r="C120" s="1005">
        <v>199061143</v>
      </c>
      <c r="D120" s="883" t="s">
        <v>1129</v>
      </c>
      <c r="E120" s="961">
        <f t="shared" si="1"/>
        <v>1.0841085896229372E-4</v>
      </c>
    </row>
    <row r="121" spans="2:5">
      <c r="B121" s="1040" t="s">
        <v>76</v>
      </c>
      <c r="C121" s="1005">
        <v>1434281118</v>
      </c>
      <c r="D121" s="883" t="s">
        <v>1129</v>
      </c>
      <c r="E121" s="961">
        <f t="shared" si="1"/>
        <v>7.8112506364830313E-4</v>
      </c>
    </row>
    <row r="122" spans="2:5">
      <c r="B122" s="1040" t="s">
        <v>182</v>
      </c>
      <c r="C122" s="1005">
        <v>1718528289</v>
      </c>
      <c r="D122" s="883" t="s">
        <v>1129</v>
      </c>
      <c r="E122" s="961">
        <f t="shared" si="1"/>
        <v>9.3592915801498711E-4</v>
      </c>
    </row>
    <row r="123" spans="2:5">
      <c r="B123" s="1040" t="s">
        <v>54</v>
      </c>
      <c r="C123" s="1005">
        <v>89277481</v>
      </c>
      <c r="D123" s="883" t="s">
        <v>489</v>
      </c>
      <c r="E123" s="961">
        <f t="shared" si="1"/>
        <v>4.8621485114248828E-5</v>
      </c>
    </row>
    <row r="124" spans="2:5">
      <c r="B124" s="1040" t="s">
        <v>263</v>
      </c>
      <c r="C124" s="1005">
        <v>1786953</v>
      </c>
      <c r="D124" s="883" t="s">
        <v>1129</v>
      </c>
      <c r="E124" s="961">
        <f t="shared" si="1"/>
        <v>9.7319399826438089E-7</v>
      </c>
    </row>
    <row r="125" spans="2:5">
      <c r="B125" s="1040" t="s">
        <v>162</v>
      </c>
      <c r="C125" s="1005">
        <v>1038149815</v>
      </c>
      <c r="D125" s="883" t="s">
        <v>1129</v>
      </c>
      <c r="E125" s="961">
        <f t="shared" si="1"/>
        <v>5.6538765667439334E-4</v>
      </c>
    </row>
    <row r="126" spans="2:5">
      <c r="B126" s="1040" t="s">
        <v>77</v>
      </c>
      <c r="C126" s="1005">
        <v>2619901</v>
      </c>
      <c r="D126" s="883" t="s">
        <v>1129</v>
      </c>
      <c r="E126" s="961">
        <f t="shared" si="1"/>
        <v>1.4268265193582873E-6</v>
      </c>
    </row>
    <row r="127" spans="2:5">
      <c r="B127" s="1040" t="s">
        <v>264</v>
      </c>
      <c r="C127" s="1005">
        <v>0</v>
      </c>
      <c r="D127" s="883" t="s">
        <v>1129</v>
      </c>
      <c r="E127" s="961">
        <f t="shared" si="1"/>
        <v>0</v>
      </c>
    </row>
    <row r="128" spans="2:5">
      <c r="B128" s="1040" t="s">
        <v>88</v>
      </c>
      <c r="C128" s="1005">
        <v>32665922903</v>
      </c>
      <c r="D128" s="883" t="s">
        <v>1129</v>
      </c>
      <c r="E128" s="961">
        <f t="shared" si="1"/>
        <v>1.7790216148363489E-2</v>
      </c>
    </row>
    <row r="129" spans="2:5">
      <c r="B129" s="1040" t="s">
        <v>621</v>
      </c>
      <c r="C129" s="1005">
        <v>1808328779</v>
      </c>
      <c r="D129" s="883" t="s">
        <v>1129</v>
      </c>
      <c r="E129" s="961">
        <f t="shared" si="1"/>
        <v>9.8483547950704679E-4</v>
      </c>
    </row>
    <row r="130" spans="2:5">
      <c r="B130" s="1040" t="s">
        <v>192</v>
      </c>
      <c r="C130" s="1005">
        <v>8259557</v>
      </c>
      <c r="D130" s="883" t="s">
        <v>1129</v>
      </c>
      <c r="E130" s="961">
        <f t="shared" si="1"/>
        <v>4.4982443862387848E-6</v>
      </c>
    </row>
    <row r="131" spans="2:5">
      <c r="B131" s="1040" t="s">
        <v>104</v>
      </c>
      <c r="C131" s="1005">
        <v>671883028</v>
      </c>
      <c r="D131" s="883" t="s">
        <v>1129</v>
      </c>
      <c r="E131" s="961">
        <f t="shared" si="1"/>
        <v>3.6591478924476411E-4</v>
      </c>
    </row>
    <row r="132" spans="2:5">
      <c r="B132" s="1040" t="s">
        <v>65</v>
      </c>
      <c r="C132" s="1005">
        <v>116095219</v>
      </c>
      <c r="D132" s="883" t="s">
        <v>1129</v>
      </c>
      <c r="E132" s="961">
        <f t="shared" si="1"/>
        <v>6.3226716291916413E-5</v>
      </c>
    </row>
    <row r="133" spans="2:5">
      <c r="B133" s="1040" t="s">
        <v>265</v>
      </c>
      <c r="C133" s="1005">
        <v>5200983</v>
      </c>
      <c r="D133" s="883" t="s">
        <v>1129</v>
      </c>
      <c r="E133" s="961">
        <f t="shared" si="1"/>
        <v>2.8325117899995547E-6</v>
      </c>
    </row>
    <row r="134" spans="2:5">
      <c r="B134" s="1040" t="s">
        <v>134</v>
      </c>
      <c r="C134" s="1005">
        <v>14366007880</v>
      </c>
      <c r="D134" s="883" t="s">
        <v>1129</v>
      </c>
      <c r="E134" s="961">
        <f t="shared" si="1"/>
        <v>7.8238838110654286E-3</v>
      </c>
    </row>
    <row r="135" spans="2:5">
      <c r="B135" s="1040" t="s">
        <v>183</v>
      </c>
      <c r="C135" s="1005">
        <v>1048910870</v>
      </c>
      <c r="D135" s="883" t="s">
        <v>1129</v>
      </c>
      <c r="E135" s="961">
        <f t="shared" si="1"/>
        <v>5.7124824402111874E-4</v>
      </c>
    </row>
    <row r="136" spans="2:5">
      <c r="B136" s="1040" t="s">
        <v>154</v>
      </c>
      <c r="C136" s="1005">
        <v>7702141307</v>
      </c>
      <c r="D136" s="883" t="s">
        <v>1129</v>
      </c>
      <c r="E136" s="961">
        <f t="shared" si="1"/>
        <v>4.1946697499915071E-3</v>
      </c>
    </row>
    <row r="137" spans="2:5">
      <c r="B137" s="1040" t="s">
        <v>135</v>
      </c>
      <c r="C137" s="1005">
        <v>400942969</v>
      </c>
      <c r="D137" s="883" t="s">
        <v>1129</v>
      </c>
      <c r="E137" s="961">
        <f t="shared" si="1"/>
        <v>2.1835789250030733E-4</v>
      </c>
    </row>
    <row r="138" spans="2:5">
      <c r="B138" s="1040" t="s">
        <v>152</v>
      </c>
      <c r="C138" s="1005">
        <v>13736627149</v>
      </c>
      <c r="D138" s="883" t="s">
        <v>1129</v>
      </c>
      <c r="E138" s="961">
        <f t="shared" si="1"/>
        <v>7.4811162340600746E-3</v>
      </c>
    </row>
    <row r="139" spans="2:5">
      <c r="B139" s="1040" t="s">
        <v>23</v>
      </c>
      <c r="C139" s="1005">
        <v>1836305023</v>
      </c>
      <c r="D139" s="883" t="s">
        <v>489</v>
      </c>
      <c r="E139" s="961">
        <f t="shared" ref="E139:E202" si="2">C139/$C$9</f>
        <v>1.0000716456260103E-3</v>
      </c>
    </row>
    <row r="140" spans="2:5">
      <c r="B140" s="1040" t="s">
        <v>266</v>
      </c>
      <c r="C140" s="1005">
        <v>0</v>
      </c>
      <c r="D140" s="883" t="s">
        <v>1129</v>
      </c>
      <c r="E140" s="961">
        <f t="shared" si="2"/>
        <v>0</v>
      </c>
    </row>
    <row r="141" spans="2:5">
      <c r="B141" s="1040" t="s">
        <v>267</v>
      </c>
      <c r="C141" s="1005">
        <v>574066484</v>
      </c>
      <c r="D141" s="883" t="s">
        <v>1129</v>
      </c>
      <c r="E141" s="961">
        <f t="shared" si="2"/>
        <v>3.126428377430941E-4</v>
      </c>
    </row>
    <row r="142" spans="2:5">
      <c r="B142" s="1040" t="s">
        <v>28</v>
      </c>
      <c r="C142" s="1005">
        <v>1528767347</v>
      </c>
      <c r="D142" s="883" t="s">
        <v>1129</v>
      </c>
      <c r="E142" s="961">
        <f t="shared" si="2"/>
        <v>8.3258328945582793E-4</v>
      </c>
    </row>
    <row r="143" spans="2:5">
      <c r="B143" s="1040" t="s">
        <v>133</v>
      </c>
      <c r="C143" s="1005">
        <v>354617985</v>
      </c>
      <c r="D143" s="883" t="s">
        <v>1129</v>
      </c>
      <c r="E143" s="961">
        <f t="shared" si="2"/>
        <v>1.9312880343165612E-4</v>
      </c>
    </row>
    <row r="144" spans="2:5">
      <c r="B144" s="1040" t="s">
        <v>191</v>
      </c>
      <c r="C144" s="1005">
        <v>744423143</v>
      </c>
      <c r="D144" s="883" t="s">
        <v>1129</v>
      </c>
      <c r="E144" s="961">
        <f t="shared" si="2"/>
        <v>4.0542092317856536E-4</v>
      </c>
    </row>
    <row r="145" spans="2:5">
      <c r="B145" s="1040" t="s">
        <v>158</v>
      </c>
      <c r="C145" s="1005">
        <v>1797292662</v>
      </c>
      <c r="D145" s="883" t="s">
        <v>1129</v>
      </c>
      <c r="E145" s="961">
        <f t="shared" si="2"/>
        <v>9.7882509040977147E-4</v>
      </c>
    </row>
    <row r="146" spans="2:5">
      <c r="B146" s="1040" t="s">
        <v>268</v>
      </c>
      <c r="C146" s="1005">
        <v>3140654500</v>
      </c>
      <c r="D146" s="883" t="s">
        <v>1129</v>
      </c>
      <c r="E146" s="961">
        <f t="shared" si="2"/>
        <v>1.7104345273893716E-3</v>
      </c>
    </row>
    <row r="147" spans="2:5">
      <c r="B147" s="1040" t="s">
        <v>19</v>
      </c>
      <c r="C147" s="1005">
        <v>582067358</v>
      </c>
      <c r="D147" s="883" t="s">
        <v>1129</v>
      </c>
      <c r="E147" s="961">
        <f t="shared" si="2"/>
        <v>3.1700020055995022E-4</v>
      </c>
    </row>
    <row r="148" spans="2:5">
      <c r="B148" s="1040" t="s">
        <v>68</v>
      </c>
      <c r="C148" s="1005">
        <v>1416800655</v>
      </c>
      <c r="D148" s="883" t="s">
        <v>1129</v>
      </c>
      <c r="E148" s="961">
        <f t="shared" si="2"/>
        <v>7.7160501377654791E-4</v>
      </c>
    </row>
    <row r="149" spans="2:5">
      <c r="B149" s="1040" t="s">
        <v>153</v>
      </c>
      <c r="C149" s="1005">
        <v>104639911358</v>
      </c>
      <c r="D149" s="883" t="s">
        <v>1129</v>
      </c>
      <c r="E149" s="961">
        <f t="shared" si="2"/>
        <v>5.6988031421376172E-2</v>
      </c>
    </row>
    <row r="150" spans="2:5">
      <c r="B150" s="1040" t="s">
        <v>75</v>
      </c>
      <c r="C150" s="1005">
        <v>182352588</v>
      </c>
      <c r="D150" s="883" t="s">
        <v>1129</v>
      </c>
      <c r="E150" s="961">
        <f t="shared" si="2"/>
        <v>9.9311198565142652E-5</v>
      </c>
    </row>
    <row r="151" spans="2:5">
      <c r="B151" s="1040" t="s">
        <v>163</v>
      </c>
      <c r="C151" s="1005">
        <v>44666013</v>
      </c>
      <c r="D151" s="883" t="s">
        <v>1129</v>
      </c>
      <c r="E151" s="961">
        <f t="shared" si="2"/>
        <v>2.4325595456622983E-5</v>
      </c>
    </row>
    <row r="152" spans="2:5">
      <c r="B152" s="1040" t="s">
        <v>122</v>
      </c>
      <c r="C152" s="1005">
        <v>417982712</v>
      </c>
      <c r="D152" s="883" t="s">
        <v>1129</v>
      </c>
      <c r="E152" s="961">
        <f t="shared" si="2"/>
        <v>2.2763792147676475E-4</v>
      </c>
    </row>
    <row r="153" spans="2:5">
      <c r="B153" s="1040" t="s">
        <v>97</v>
      </c>
      <c r="C153" s="1005">
        <v>7661166858</v>
      </c>
      <c r="D153" s="883" t="s">
        <v>1129</v>
      </c>
      <c r="E153" s="961">
        <f t="shared" si="2"/>
        <v>4.1723546203551991E-3</v>
      </c>
    </row>
    <row r="154" spans="2:5">
      <c r="B154" s="1040" t="s">
        <v>124</v>
      </c>
      <c r="C154" s="1005">
        <v>6740573484</v>
      </c>
      <c r="D154" s="883" t="s">
        <v>1129</v>
      </c>
      <c r="E154" s="961">
        <f t="shared" si="2"/>
        <v>3.670989477333107E-3</v>
      </c>
    </row>
    <row r="155" spans="2:5">
      <c r="B155" s="1040" t="s">
        <v>52</v>
      </c>
      <c r="C155" s="1005">
        <v>1432178298</v>
      </c>
      <c r="D155" s="883" t="s">
        <v>489</v>
      </c>
      <c r="E155" s="961">
        <f t="shared" si="2"/>
        <v>7.7997984505361691E-4</v>
      </c>
    </row>
    <row r="156" spans="2:5">
      <c r="B156" s="1040" t="s">
        <v>59</v>
      </c>
      <c r="C156" s="1005">
        <v>4801792545</v>
      </c>
      <c r="D156" s="883" t="s">
        <v>489</v>
      </c>
      <c r="E156" s="961">
        <f t="shared" si="2"/>
        <v>2.6151083356443323E-3</v>
      </c>
    </row>
    <row r="157" spans="2:5">
      <c r="B157" s="1040" t="s">
        <v>269</v>
      </c>
      <c r="C157" s="1005">
        <v>150480258</v>
      </c>
      <c r="D157" s="883"/>
      <c r="E157" s="961">
        <f t="shared" si="2"/>
        <v>8.1953181724911384E-5</v>
      </c>
    </row>
    <row r="158" spans="2:5">
      <c r="B158" s="1040" t="s">
        <v>49</v>
      </c>
      <c r="C158" s="1005">
        <v>182662521</v>
      </c>
      <c r="D158" s="883" t="s">
        <v>1129</v>
      </c>
      <c r="E158" s="961">
        <f t="shared" si="2"/>
        <v>9.9479991440760572E-5</v>
      </c>
    </row>
    <row r="159" spans="2:5">
      <c r="B159" s="1040" t="s">
        <v>270</v>
      </c>
      <c r="C159" s="1005">
        <v>6954638</v>
      </c>
      <c r="D159" s="883" t="s">
        <v>1129</v>
      </c>
      <c r="E159" s="961">
        <f t="shared" si="2"/>
        <v>3.7875713360683782E-6</v>
      </c>
    </row>
    <row r="160" spans="2:5">
      <c r="B160" s="1040" t="s">
        <v>69</v>
      </c>
      <c r="C160" s="1005">
        <v>9266711725</v>
      </c>
      <c r="D160" s="883" t="s">
        <v>489</v>
      </c>
      <c r="E160" s="961">
        <f t="shared" si="2"/>
        <v>5.0467517804979583E-3</v>
      </c>
    </row>
    <row r="161" spans="2:5">
      <c r="B161" s="1040" t="s">
        <v>271</v>
      </c>
      <c r="C161" s="1005">
        <v>15672651430</v>
      </c>
      <c r="D161" s="883"/>
      <c r="E161" s="961">
        <f t="shared" si="2"/>
        <v>8.5354960698830161E-3</v>
      </c>
    </row>
    <row r="162" spans="2:5">
      <c r="B162" s="1040" t="s">
        <v>169</v>
      </c>
      <c r="C162" s="1005">
        <v>65998313</v>
      </c>
      <c r="D162" s="883" t="s">
        <v>1129</v>
      </c>
      <c r="E162" s="961">
        <f t="shared" si="2"/>
        <v>3.5943397563995286E-5</v>
      </c>
    </row>
    <row r="163" spans="2:5">
      <c r="B163" s="1040" t="s">
        <v>116</v>
      </c>
      <c r="C163" s="1005">
        <v>717100</v>
      </c>
      <c r="D163" s="883" t="s">
        <v>1129</v>
      </c>
      <c r="E163" s="961">
        <f t="shared" si="2"/>
        <v>3.9054044295254966E-7</v>
      </c>
    </row>
    <row r="164" spans="2:5">
      <c r="B164" s="1040" t="s">
        <v>193</v>
      </c>
      <c r="C164" s="1005">
        <v>39197413</v>
      </c>
      <c r="D164" s="883" t="s">
        <v>1129</v>
      </c>
      <c r="E164" s="961">
        <f t="shared" si="2"/>
        <v>2.1347336543876765E-5</v>
      </c>
    </row>
    <row r="165" spans="2:5">
      <c r="B165" s="1040" t="s">
        <v>272</v>
      </c>
      <c r="C165" s="1005">
        <v>175023</v>
      </c>
      <c r="D165" s="883" t="s">
        <v>1129</v>
      </c>
      <c r="E165" s="961">
        <f t="shared" si="2"/>
        <v>9.5319425389602705E-8</v>
      </c>
    </row>
    <row r="166" spans="2:5">
      <c r="B166" s="1040" t="s">
        <v>55</v>
      </c>
      <c r="C166" s="1005">
        <v>11777567949</v>
      </c>
      <c r="D166" s="883" t="s">
        <v>1129</v>
      </c>
      <c r="E166" s="961">
        <f t="shared" si="2"/>
        <v>6.4141913313432043E-3</v>
      </c>
    </row>
    <row r="167" spans="2:5">
      <c r="B167" s="1040" t="s">
        <v>175</v>
      </c>
      <c r="C167" s="1005">
        <v>1410298557</v>
      </c>
      <c r="D167" s="883" t="s">
        <v>1129</v>
      </c>
      <c r="E167" s="961">
        <f t="shared" si="2"/>
        <v>7.6806390063606414E-4</v>
      </c>
    </row>
    <row r="168" spans="2:5">
      <c r="B168" s="1040" t="s">
        <v>80</v>
      </c>
      <c r="C168" s="1005">
        <v>1064418637</v>
      </c>
      <c r="D168" s="883" t="s">
        <v>1129</v>
      </c>
      <c r="E168" s="961">
        <f t="shared" si="2"/>
        <v>5.7969394224087185E-4</v>
      </c>
    </row>
    <row r="169" spans="2:5">
      <c r="B169" s="1040" t="s">
        <v>184</v>
      </c>
      <c r="C169" s="1005">
        <v>112890633</v>
      </c>
      <c r="D169" s="883" t="s">
        <v>1129</v>
      </c>
      <c r="E169" s="961">
        <f t="shared" si="2"/>
        <v>6.1481463975754738E-5</v>
      </c>
    </row>
    <row r="170" spans="2:5">
      <c r="B170" s="1040" t="s">
        <v>29</v>
      </c>
      <c r="C170" s="1005">
        <v>675643</v>
      </c>
      <c r="D170" s="883" t="s">
        <v>1129</v>
      </c>
      <c r="E170" s="961">
        <f t="shared" si="2"/>
        <v>3.6796251080433626E-7</v>
      </c>
    </row>
    <row r="171" spans="2:5">
      <c r="B171" s="1040" t="s">
        <v>51</v>
      </c>
      <c r="C171" s="1005">
        <v>1292302414</v>
      </c>
      <c r="D171" s="883" t="s">
        <v>489</v>
      </c>
      <c r="E171" s="961">
        <f t="shared" si="2"/>
        <v>7.038019205023138E-4</v>
      </c>
    </row>
    <row r="172" spans="2:5">
      <c r="B172" s="1040" t="s">
        <v>41</v>
      </c>
      <c r="C172" s="1005">
        <v>453976672</v>
      </c>
      <c r="D172" s="883" t="s">
        <v>489</v>
      </c>
      <c r="E172" s="961">
        <f t="shared" si="2"/>
        <v>2.4724062274857669E-4</v>
      </c>
    </row>
    <row r="173" spans="2:5">
      <c r="B173" s="1040" t="s">
        <v>273</v>
      </c>
      <c r="C173" s="1005">
        <v>0</v>
      </c>
      <c r="D173" s="883"/>
      <c r="E173" s="961">
        <f t="shared" si="2"/>
        <v>0</v>
      </c>
    </row>
    <row r="174" spans="2:5">
      <c r="B174" s="1040" t="s">
        <v>194</v>
      </c>
      <c r="C174" s="1005">
        <v>1275477575</v>
      </c>
      <c r="D174" s="883" t="s">
        <v>1129</v>
      </c>
      <c r="E174" s="961">
        <f t="shared" si="2"/>
        <v>6.946389305766893E-4</v>
      </c>
    </row>
    <row r="175" spans="2:5">
      <c r="B175" s="1040" t="s">
        <v>126</v>
      </c>
      <c r="C175" s="1005">
        <v>9100288563</v>
      </c>
      <c r="D175" s="883" t="s">
        <v>1129</v>
      </c>
      <c r="E175" s="961">
        <f t="shared" si="2"/>
        <v>4.95611592022039E-3</v>
      </c>
    </row>
    <row r="176" spans="2:5">
      <c r="B176" s="1040" t="s">
        <v>274</v>
      </c>
      <c r="C176" s="1005">
        <v>3920042588</v>
      </c>
      <c r="D176" s="883" t="s">
        <v>1129</v>
      </c>
      <c r="E176" s="961">
        <f t="shared" si="2"/>
        <v>2.1348977391024669E-3</v>
      </c>
    </row>
    <row r="177" spans="2:5">
      <c r="B177" s="1040" t="s">
        <v>42</v>
      </c>
      <c r="C177" s="1005">
        <v>30115561294</v>
      </c>
      <c r="D177" s="883" t="s">
        <v>489</v>
      </c>
      <c r="E177" s="961">
        <f t="shared" si="2"/>
        <v>1.6401261536080632E-2</v>
      </c>
    </row>
    <row r="178" spans="2:5">
      <c r="B178" s="1040" t="s">
        <v>87</v>
      </c>
      <c r="C178" s="1005">
        <v>2703587195</v>
      </c>
      <c r="D178" s="883" t="s">
        <v>1129</v>
      </c>
      <c r="E178" s="961">
        <f t="shared" si="2"/>
        <v>1.4724029294326331E-3</v>
      </c>
    </row>
    <row r="179" spans="2:5">
      <c r="B179" s="1040" t="s">
        <v>275</v>
      </c>
      <c r="C179" s="1005">
        <v>11006894</v>
      </c>
      <c r="D179" s="883"/>
      <c r="E179" s="961">
        <f t="shared" si="2"/>
        <v>5.9944739343072947E-6</v>
      </c>
    </row>
    <row r="180" spans="2:5">
      <c r="B180" s="1040" t="s">
        <v>276</v>
      </c>
      <c r="C180" s="1005">
        <v>1908335</v>
      </c>
      <c r="D180" s="883" t="s">
        <v>1129</v>
      </c>
      <c r="E180" s="961">
        <f t="shared" si="2"/>
        <v>1.0392999528682943E-6</v>
      </c>
    </row>
    <row r="181" spans="2:5">
      <c r="B181" s="1040" t="s">
        <v>277</v>
      </c>
      <c r="C181" s="1005">
        <v>0</v>
      </c>
      <c r="D181" s="883" t="s">
        <v>1129</v>
      </c>
      <c r="E181" s="961">
        <f t="shared" si="2"/>
        <v>0</v>
      </c>
    </row>
    <row r="182" spans="2:5">
      <c r="B182" s="1040" t="s">
        <v>278</v>
      </c>
      <c r="C182" s="1005">
        <v>107702</v>
      </c>
      <c r="D182" s="883" t="s">
        <v>1129</v>
      </c>
      <c r="E182" s="961">
        <f t="shared" si="2"/>
        <v>5.8655678129794315E-8</v>
      </c>
    </row>
    <row r="183" spans="2:5">
      <c r="B183" s="1040" t="s">
        <v>172</v>
      </c>
      <c r="C183" s="1005">
        <v>13104403461</v>
      </c>
      <c r="D183" s="883" t="s">
        <v>1129</v>
      </c>
      <c r="E183" s="961">
        <f t="shared" si="2"/>
        <v>7.1368003518168521E-3</v>
      </c>
    </row>
    <row r="184" spans="2:5">
      <c r="B184" s="1040" t="s">
        <v>114</v>
      </c>
      <c r="C184" s="1005">
        <v>150998465</v>
      </c>
      <c r="D184" s="883" t="s">
        <v>1129</v>
      </c>
      <c r="E184" s="961">
        <f t="shared" si="2"/>
        <v>8.2235402881404359E-5</v>
      </c>
    </row>
    <row r="185" spans="2:5">
      <c r="B185" s="1040" t="s">
        <v>279</v>
      </c>
      <c r="C185" s="1005">
        <v>0</v>
      </c>
      <c r="D185" s="883" t="s">
        <v>1129</v>
      </c>
      <c r="E185" s="961">
        <f t="shared" si="2"/>
        <v>0</v>
      </c>
    </row>
    <row r="186" spans="2:5">
      <c r="B186" s="1040" t="s">
        <v>156</v>
      </c>
      <c r="C186" s="1005">
        <v>179225024</v>
      </c>
      <c r="D186" s="883" t="s">
        <v>1129</v>
      </c>
      <c r="E186" s="961">
        <f t="shared" si="2"/>
        <v>9.7607893266129334E-5</v>
      </c>
    </row>
    <row r="187" spans="2:5">
      <c r="B187" s="1040" t="s">
        <v>31</v>
      </c>
      <c r="C187" s="1005">
        <v>819756730</v>
      </c>
      <c r="D187" s="883" t="s">
        <v>489</v>
      </c>
      <c r="E187" s="961">
        <f t="shared" si="2"/>
        <v>4.4644841228215542E-4</v>
      </c>
    </row>
    <row r="188" spans="2:5">
      <c r="B188" s="1040" t="s">
        <v>21</v>
      </c>
      <c r="C188" s="1005">
        <v>666410854</v>
      </c>
      <c r="D188" s="883" t="s">
        <v>1129</v>
      </c>
      <c r="E188" s="961">
        <f t="shared" si="2"/>
        <v>3.6293458389282795E-4</v>
      </c>
    </row>
    <row r="189" spans="2:5">
      <c r="B189" s="1040" t="s">
        <v>280</v>
      </c>
      <c r="C189" s="1005">
        <v>18106561355</v>
      </c>
      <c r="D189" s="883"/>
      <c r="E189" s="961">
        <f t="shared" si="2"/>
        <v>9.8610298311661102E-3</v>
      </c>
    </row>
    <row r="190" spans="2:5">
      <c r="B190" s="1040" t="s">
        <v>281</v>
      </c>
      <c r="C190" s="1005">
        <v>3463473037</v>
      </c>
      <c r="D190" s="883" t="s">
        <v>1129</v>
      </c>
      <c r="E190" s="961">
        <f t="shared" si="2"/>
        <v>1.8862450063090118E-3</v>
      </c>
    </row>
    <row r="191" spans="2:5">
      <c r="B191" s="1040" t="s">
        <v>137</v>
      </c>
      <c r="C191" s="1005">
        <v>13538623994</v>
      </c>
      <c r="D191" s="883" t="s">
        <v>1129</v>
      </c>
      <c r="E191" s="961">
        <f t="shared" si="2"/>
        <v>7.3732815668453178E-3</v>
      </c>
    </row>
    <row r="192" spans="2:5">
      <c r="B192" s="1040" t="s">
        <v>628</v>
      </c>
      <c r="C192" s="1005">
        <v>814283741</v>
      </c>
      <c r="D192" s="883" t="s">
        <v>1129</v>
      </c>
      <c r="E192" s="961">
        <f t="shared" si="2"/>
        <v>4.4346776307237375E-4</v>
      </c>
    </row>
    <row r="193" spans="2:5">
      <c r="B193" s="1040" t="s">
        <v>105</v>
      </c>
      <c r="C193" s="1005">
        <v>12176493735</v>
      </c>
      <c r="D193" s="883" t="s">
        <v>1129</v>
      </c>
      <c r="E193" s="961">
        <f t="shared" si="2"/>
        <v>6.6314506440884758E-3</v>
      </c>
    </row>
    <row r="194" spans="2:5">
      <c r="B194" s="1040" t="s">
        <v>282</v>
      </c>
      <c r="C194" s="1005">
        <v>199473615</v>
      </c>
      <c r="D194" s="883" t="s">
        <v>1129</v>
      </c>
      <c r="E194" s="961">
        <f t="shared" si="2"/>
        <v>1.0863549569020549E-4</v>
      </c>
    </row>
    <row r="195" spans="2:5">
      <c r="B195" s="1040" t="s">
        <v>283</v>
      </c>
      <c r="C195" s="1005">
        <v>40468586</v>
      </c>
      <c r="D195" s="883" t="s">
        <v>1129</v>
      </c>
      <c r="E195" s="961">
        <f t="shared" si="2"/>
        <v>2.2039631156189304E-5</v>
      </c>
    </row>
    <row r="196" spans="2:5">
      <c r="B196" s="1040" t="s">
        <v>167</v>
      </c>
      <c r="C196" s="1005">
        <v>53457836</v>
      </c>
      <c r="D196" s="883" t="s">
        <v>1129</v>
      </c>
      <c r="E196" s="961">
        <f t="shared" si="2"/>
        <v>2.9113717683342291E-5</v>
      </c>
    </row>
    <row r="197" spans="2:5">
      <c r="B197" s="1040" t="s">
        <v>111</v>
      </c>
      <c r="C197" s="1005">
        <v>78505</v>
      </c>
      <c r="D197" s="883" t="s">
        <v>1129</v>
      </c>
      <c r="E197" s="961">
        <f t="shared" si="2"/>
        <v>4.2754675043912862E-8</v>
      </c>
    </row>
    <row r="198" spans="2:5">
      <c r="B198" s="1040" t="s">
        <v>284</v>
      </c>
      <c r="C198" s="1005">
        <v>8384719</v>
      </c>
      <c r="D198" s="883" t="s">
        <v>1129</v>
      </c>
      <c r="E198" s="961">
        <f t="shared" si="2"/>
        <v>4.5664089698684415E-6</v>
      </c>
    </row>
    <row r="199" spans="2:5">
      <c r="B199" s="1040" t="s">
        <v>108</v>
      </c>
      <c r="C199" s="1005">
        <v>4312619910</v>
      </c>
      <c r="D199" s="883" t="s">
        <v>1129</v>
      </c>
      <c r="E199" s="961">
        <f t="shared" si="2"/>
        <v>2.3486996094511017E-3</v>
      </c>
    </row>
    <row r="200" spans="2:5">
      <c r="B200" s="1040" t="s">
        <v>86</v>
      </c>
      <c r="C200" s="1005">
        <v>42056917457</v>
      </c>
      <c r="D200" s="883" t="s">
        <v>1129</v>
      </c>
      <c r="E200" s="961">
        <f t="shared" si="2"/>
        <v>2.2904653706422532E-2</v>
      </c>
    </row>
    <row r="201" spans="2:5">
      <c r="B201" s="1040" t="s">
        <v>119</v>
      </c>
      <c r="C201" s="1005">
        <v>18267437144</v>
      </c>
      <c r="D201" s="883" t="s">
        <v>1129</v>
      </c>
      <c r="E201" s="961">
        <f>C201/$C$9</f>
        <v>9.9486445319001797E-3</v>
      </c>
    </row>
    <row r="202" spans="2:5">
      <c r="B202" s="1040" t="s">
        <v>285</v>
      </c>
      <c r="C202" s="1005">
        <v>0</v>
      </c>
      <c r="D202" s="883" t="s">
        <v>1129</v>
      </c>
      <c r="E202" s="961">
        <f t="shared" si="2"/>
        <v>0</v>
      </c>
    </row>
    <row r="203" spans="2:5">
      <c r="B203" s="1040" t="s">
        <v>170</v>
      </c>
      <c r="C203" s="1005">
        <v>205768289</v>
      </c>
      <c r="D203" s="883" t="s">
        <v>1129</v>
      </c>
      <c r="E203" s="961">
        <f t="shared" ref="E203:E224" si="3">C203/$C$9</f>
        <v>1.1206364346903954E-4</v>
      </c>
    </row>
    <row r="204" spans="2:5">
      <c r="B204" s="1040" t="s">
        <v>95</v>
      </c>
      <c r="C204" s="1005">
        <v>11296638927</v>
      </c>
      <c r="D204" s="883" t="s">
        <v>1129</v>
      </c>
      <c r="E204" s="961">
        <f t="shared" si="3"/>
        <v>6.1522721662607659E-3</v>
      </c>
    </row>
    <row r="205" spans="2:5">
      <c r="B205" s="1040" t="s">
        <v>286</v>
      </c>
      <c r="C205" s="1005">
        <v>2005085303</v>
      </c>
      <c r="D205" s="883" t="s">
        <v>1129</v>
      </c>
      <c r="E205" s="961">
        <f t="shared" si="3"/>
        <v>1.0919912179490549E-3</v>
      </c>
    </row>
    <row r="206" spans="2:5">
      <c r="B206" s="1040" t="s">
        <v>32</v>
      </c>
      <c r="C206" s="1005">
        <v>2286183282</v>
      </c>
      <c r="D206" s="883" t="s">
        <v>489</v>
      </c>
      <c r="E206" s="961">
        <f t="shared" si="3"/>
        <v>1.2450802281731889E-3</v>
      </c>
    </row>
    <row r="207" spans="2:5">
      <c r="B207" s="1040" t="s">
        <v>26</v>
      </c>
      <c r="C207" s="1005">
        <v>169268981522</v>
      </c>
      <c r="D207" s="883" t="s">
        <v>1129</v>
      </c>
      <c r="E207" s="961">
        <f t="shared" si="3"/>
        <v>9.218572447598497E-2</v>
      </c>
    </row>
    <row r="208" spans="2:5">
      <c r="B208" s="1040" t="s">
        <v>70</v>
      </c>
      <c r="C208" s="1005">
        <v>1300322269</v>
      </c>
      <c r="D208" s="883"/>
      <c r="E208" s="961">
        <f t="shared" si="3"/>
        <v>7.0816962057777778E-4</v>
      </c>
    </row>
    <row r="209" spans="2:5">
      <c r="B209" s="1040" t="s">
        <v>123</v>
      </c>
      <c r="C209" s="1005">
        <v>37305157953</v>
      </c>
      <c r="D209" s="883" t="s">
        <v>1129</v>
      </c>
      <c r="E209" s="961">
        <f t="shared" si="3"/>
        <v>2.0316793907933971E-2</v>
      </c>
    </row>
    <row r="210" spans="2:5">
      <c r="B210" s="1040" t="s">
        <v>142</v>
      </c>
      <c r="C210" s="1005">
        <v>358152634</v>
      </c>
      <c r="D210" s="883" t="s">
        <v>1129</v>
      </c>
      <c r="E210" s="961">
        <f t="shared" si="3"/>
        <v>1.950538116399141E-4</v>
      </c>
    </row>
    <row r="211" spans="2:5">
      <c r="B211" s="1040" t="s">
        <v>287</v>
      </c>
      <c r="C211" s="1005">
        <v>14490209</v>
      </c>
      <c r="D211" s="883" t="s">
        <v>1129</v>
      </c>
      <c r="E211" s="961">
        <f t="shared" si="3"/>
        <v>7.891525089018298E-6</v>
      </c>
    </row>
    <row r="212" spans="2:5">
      <c r="B212" s="1040" t="s">
        <v>288</v>
      </c>
      <c r="C212" s="1005">
        <v>2225899486</v>
      </c>
      <c r="D212" s="883" t="s">
        <v>1129</v>
      </c>
      <c r="E212" s="961">
        <f t="shared" si="3"/>
        <v>1.2122490185891683E-3</v>
      </c>
    </row>
    <row r="213" spans="2:5">
      <c r="B213" s="1040" t="s">
        <v>289</v>
      </c>
      <c r="C213" s="1005">
        <v>16975528605</v>
      </c>
      <c r="D213" s="883" t="s">
        <v>1129</v>
      </c>
      <c r="E213" s="961">
        <f t="shared" si="3"/>
        <v>9.2450571199977367E-3</v>
      </c>
    </row>
    <row r="214" spans="2:5">
      <c r="B214" s="1040" t="s">
        <v>290</v>
      </c>
      <c r="C214" s="1005">
        <v>35849450</v>
      </c>
      <c r="D214" s="883" t="s">
        <v>1129</v>
      </c>
      <c r="E214" s="961">
        <f t="shared" si="3"/>
        <v>1.9523999557391273E-5</v>
      </c>
    </row>
    <row r="215" spans="2:5">
      <c r="B215" s="1040" t="s">
        <v>292</v>
      </c>
      <c r="C215" s="1005">
        <v>74665192</v>
      </c>
      <c r="D215" s="883" t="s">
        <v>1129</v>
      </c>
      <c r="E215" s="961">
        <f t="shared" si="3"/>
        <v>4.0663473932250968E-5</v>
      </c>
    </row>
    <row r="216" spans="2:5">
      <c r="B216" s="1040" t="s">
        <v>165</v>
      </c>
      <c r="C216" s="1005">
        <v>7768230175</v>
      </c>
      <c r="D216" s="883" t="s">
        <v>1129</v>
      </c>
      <c r="E216" s="961">
        <f t="shared" si="3"/>
        <v>4.2306624647913292E-3</v>
      </c>
    </row>
    <row r="217" spans="2:5">
      <c r="B217" s="1040" t="s">
        <v>145</v>
      </c>
      <c r="C217" s="1005">
        <v>514084550</v>
      </c>
      <c r="D217" s="883" t="s">
        <v>1129</v>
      </c>
      <c r="E217" s="961">
        <f t="shared" si="3"/>
        <v>2.7997602548049389E-4</v>
      </c>
    </row>
    <row r="218" spans="2:5">
      <c r="B218" s="1040" t="s">
        <v>161</v>
      </c>
      <c r="C218" s="1005">
        <v>931839497</v>
      </c>
      <c r="D218" s="883" t="s">
        <v>1129</v>
      </c>
      <c r="E218" s="961">
        <f t="shared" si="3"/>
        <v>5.0748990366624054E-4</v>
      </c>
    </row>
    <row r="219" spans="2:5">
      <c r="B219" s="1040" t="s">
        <v>290</v>
      </c>
      <c r="C219" s="1005">
        <v>1.1999999999999999E-3</v>
      </c>
      <c r="D219" s="883" t="s">
        <v>1129</v>
      </c>
      <c r="E219" s="961">
        <f t="shared" si="3"/>
        <v>6.5353302404554392E-16</v>
      </c>
    </row>
    <row r="220" spans="2:5">
      <c r="B220" s="1040" t="s">
        <v>291</v>
      </c>
      <c r="C220" s="1005">
        <v>3.4894799600000002</v>
      </c>
      <c r="D220" s="883" t="s">
        <v>1129</v>
      </c>
      <c r="E220" s="961">
        <f t="shared" si="3"/>
        <v>1.9004086588376033E-12</v>
      </c>
    </row>
    <row r="221" spans="2:5">
      <c r="B221" s="1040" t="s">
        <v>292</v>
      </c>
      <c r="C221" s="1005">
        <v>9.2399999999999999E-3</v>
      </c>
      <c r="D221" s="883" t="s">
        <v>1129</v>
      </c>
      <c r="E221" s="961">
        <f t="shared" si="3"/>
        <v>5.032204285150689E-15</v>
      </c>
    </row>
    <row r="222" spans="2:5">
      <c r="B222" s="1040" t="s">
        <v>165</v>
      </c>
      <c r="C222" s="1005">
        <v>13.2264</v>
      </c>
      <c r="D222" s="883" t="s">
        <v>1129</v>
      </c>
      <c r="E222" s="961">
        <f t="shared" si="3"/>
        <v>7.2032409910299857E-12</v>
      </c>
    </row>
    <row r="223" spans="2:5">
      <c r="B223" s="1040" t="s">
        <v>145</v>
      </c>
      <c r="C223" s="1005">
        <v>0.45491999999999999</v>
      </c>
      <c r="D223" s="883" t="s">
        <v>1129</v>
      </c>
      <c r="E223" s="961">
        <f t="shared" si="3"/>
        <v>2.4775436941566575E-13</v>
      </c>
    </row>
    <row r="224" spans="2:5">
      <c r="B224" s="1040" t="s">
        <v>161</v>
      </c>
      <c r="C224" s="1005">
        <v>1.1546400000000001</v>
      </c>
      <c r="D224" s="883" t="s">
        <v>1129</v>
      </c>
      <c r="E224" s="961">
        <f t="shared" si="3"/>
        <v>6.2882947573662247E-13</v>
      </c>
    </row>
  </sheetData>
  <autoFilter ref="B8:E224"/>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B2:G23"/>
  <sheetViews>
    <sheetView showGridLines="0" zoomScale="90" zoomScaleNormal="90" workbookViewId="0">
      <selection activeCell="E24" sqref="E24"/>
    </sheetView>
  </sheetViews>
  <sheetFormatPr defaultColWidth="9.140625" defaultRowHeight="15"/>
  <cols>
    <col min="1" max="1" width="9.140625" style="1"/>
    <col min="2" max="2" width="23.28515625" style="1" customWidth="1"/>
    <col min="3" max="3" width="35.85546875" style="1" customWidth="1"/>
    <col min="4" max="6" width="16.7109375" style="1" customWidth="1"/>
    <col min="7" max="16384" width="9.140625" style="1"/>
  </cols>
  <sheetData>
    <row r="2" spans="2:7" s="168" customFormat="1" ht="17.25">
      <c r="B2" s="229" t="s">
        <v>1060</v>
      </c>
    </row>
    <row r="3" spans="2:7">
      <c r="B3" s="4" t="s">
        <v>1059</v>
      </c>
    </row>
    <row r="4" spans="2:7">
      <c r="B4" s="1289" t="s">
        <v>4610</v>
      </c>
    </row>
    <row r="6" spans="2:7" s="257" customFormat="1"/>
    <row r="7" spans="2:7">
      <c r="B7" s="258"/>
      <c r="C7" s="259"/>
      <c r="D7" s="1582" t="s">
        <v>1031</v>
      </c>
      <c r="E7" s="1582"/>
      <c r="F7" s="1582"/>
      <c r="G7" s="71"/>
    </row>
    <row r="8" spans="2:7">
      <c r="B8" s="1582" t="s">
        <v>1032</v>
      </c>
      <c r="C8" s="1583" t="s">
        <v>1033</v>
      </c>
      <c r="D8" s="1584" t="s">
        <v>1034</v>
      </c>
      <c r="E8" s="1584"/>
      <c r="F8" s="1047" t="s">
        <v>1035</v>
      </c>
      <c r="G8" s="71"/>
    </row>
    <row r="9" spans="2:7" ht="45">
      <c r="B9" s="1582"/>
      <c r="C9" s="1583"/>
      <c r="D9" s="1041" t="s">
        <v>1036</v>
      </c>
      <c r="E9" s="1041" t="s">
        <v>956</v>
      </c>
      <c r="F9" s="1044" t="s">
        <v>956</v>
      </c>
      <c r="G9" s="71"/>
    </row>
    <row r="10" spans="2:7" ht="32.25">
      <c r="B10" s="1582"/>
      <c r="C10" s="1583"/>
      <c r="D10" s="1041" t="s">
        <v>1041</v>
      </c>
      <c r="E10" s="1041" t="s">
        <v>1041</v>
      </c>
      <c r="F10" s="1044" t="s">
        <v>1042</v>
      </c>
      <c r="G10" s="71"/>
    </row>
    <row r="11" spans="2:7">
      <c r="B11" s="260" t="s">
        <v>644</v>
      </c>
      <c r="C11" s="261" t="s">
        <v>1037</v>
      </c>
      <c r="D11" s="1042">
        <v>26100000</v>
      </c>
      <c r="E11" s="1042">
        <v>47100000</v>
      </c>
      <c r="F11" s="1045" t="s">
        <v>469</v>
      </c>
      <c r="G11" s="71"/>
    </row>
    <row r="12" spans="2:7">
      <c r="B12" s="260" t="s">
        <v>644</v>
      </c>
      <c r="C12" s="261" t="s">
        <v>1038</v>
      </c>
      <c r="D12" s="1042">
        <v>395000000000</v>
      </c>
      <c r="E12" s="1042">
        <v>591000000000</v>
      </c>
      <c r="F12" s="1045" t="s">
        <v>469</v>
      </c>
      <c r="G12" s="71"/>
    </row>
    <row r="13" spans="2:7">
      <c r="B13" s="260" t="s">
        <v>1039</v>
      </c>
      <c r="C13" s="261" t="s">
        <v>1037</v>
      </c>
      <c r="D13" s="1042">
        <v>501000000000</v>
      </c>
      <c r="E13" s="1042">
        <v>710000000000</v>
      </c>
      <c r="F13" s="1045" t="s">
        <v>469</v>
      </c>
      <c r="G13" s="71"/>
    </row>
    <row r="14" spans="2:7">
      <c r="B14" s="260" t="s">
        <v>1039</v>
      </c>
      <c r="C14" s="261" t="s">
        <v>1038</v>
      </c>
      <c r="D14" s="1042">
        <v>48000000000000</v>
      </c>
      <c r="E14" s="1290">
        <v>76700000000000</v>
      </c>
      <c r="F14" s="1045" t="s">
        <v>469</v>
      </c>
      <c r="G14" s="71"/>
    </row>
    <row r="15" spans="2:7">
      <c r="B15" s="260" t="s">
        <v>644</v>
      </c>
      <c r="C15" s="261" t="s">
        <v>4608</v>
      </c>
      <c r="D15" s="1043" t="s">
        <v>469</v>
      </c>
      <c r="E15" s="1043" t="s">
        <v>469</v>
      </c>
      <c r="F15" s="1046">
        <v>4770000000000</v>
      </c>
      <c r="G15" s="71"/>
    </row>
    <row r="16" spans="2:7">
      <c r="B16" s="260" t="s">
        <v>644</v>
      </c>
      <c r="C16" s="261" t="s">
        <v>4609</v>
      </c>
      <c r="D16" s="1043" t="s">
        <v>469</v>
      </c>
      <c r="E16" s="1043" t="s">
        <v>469</v>
      </c>
      <c r="F16" s="1046">
        <v>4600000000000</v>
      </c>
      <c r="G16" s="1119" t="s">
        <v>2602</v>
      </c>
    </row>
    <row r="17" spans="2:7">
      <c r="B17" s="260" t="s">
        <v>644</v>
      </c>
      <c r="C17" s="261" t="s">
        <v>1040</v>
      </c>
      <c r="D17" s="1043" t="s">
        <v>469</v>
      </c>
      <c r="E17" s="1043" t="s">
        <v>469</v>
      </c>
      <c r="F17" s="1046">
        <v>971000000000</v>
      </c>
      <c r="G17" s="1119" t="s">
        <v>2601</v>
      </c>
    </row>
    <row r="18" spans="2:7">
      <c r="B18" s="260" t="s">
        <v>1039</v>
      </c>
      <c r="C18" s="261" t="s">
        <v>4608</v>
      </c>
      <c r="D18" s="1043" t="s">
        <v>469</v>
      </c>
      <c r="E18" s="1043" t="s">
        <v>469</v>
      </c>
      <c r="F18" s="1046">
        <v>78900000000000</v>
      </c>
      <c r="G18" s="71"/>
    </row>
    <row r="19" spans="2:7">
      <c r="B19" s="260" t="s">
        <v>1039</v>
      </c>
      <c r="C19" s="1286" t="s">
        <v>4609</v>
      </c>
      <c r="D19" s="1287" t="s">
        <v>469</v>
      </c>
      <c r="E19" s="1287" t="s">
        <v>469</v>
      </c>
      <c r="F19" s="1288">
        <v>79100000000000</v>
      </c>
      <c r="G19" s="1119" t="s">
        <v>2602</v>
      </c>
    </row>
    <row r="20" spans="2:7">
      <c r="B20" s="260" t="s">
        <v>1039</v>
      </c>
      <c r="C20" s="261" t="s">
        <v>1040</v>
      </c>
      <c r="D20" s="1043" t="s">
        <v>469</v>
      </c>
      <c r="E20" s="1043" t="s">
        <v>469</v>
      </c>
      <c r="F20" s="1046">
        <v>16800000000000</v>
      </c>
      <c r="G20" s="1119" t="s">
        <v>2601</v>
      </c>
    </row>
    <row r="21" spans="2:7">
      <c r="B21" s="262"/>
      <c r="C21" s="71"/>
      <c r="D21" s="71"/>
      <c r="E21" s="71"/>
      <c r="F21" s="71"/>
      <c r="G21" s="71"/>
    </row>
    <row r="22" spans="2:7">
      <c r="B22" s="7"/>
    </row>
    <row r="23" spans="2:7">
      <c r="B23" s="7"/>
    </row>
  </sheetData>
  <mergeCells count="4">
    <mergeCell ref="D7:F7"/>
    <mergeCell ref="B8:B10"/>
    <mergeCell ref="C8:C10"/>
    <mergeCell ref="D8:E8"/>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6"/>
  <sheetViews>
    <sheetView workbookViewId="0">
      <selection activeCell="B18" sqref="B18"/>
    </sheetView>
  </sheetViews>
  <sheetFormatPr defaultRowHeight="15"/>
  <cols>
    <col min="1" max="1" width="9.140625" style="165"/>
    <col min="2" max="2" width="34.7109375" style="165" customWidth="1"/>
    <col min="3" max="3" width="11.5703125" style="868" customWidth="1"/>
    <col min="4" max="4" width="14.5703125" style="165" customWidth="1"/>
    <col min="5" max="5" width="13.42578125" style="165" customWidth="1"/>
    <col min="6" max="6" width="15.140625" style="868" customWidth="1"/>
    <col min="7" max="7" width="15.28515625" style="165" bestFit="1" customWidth="1"/>
    <col min="8" max="8" width="11" style="165" bestFit="1" customWidth="1"/>
    <col min="9" max="16384" width="9.140625" style="165"/>
  </cols>
  <sheetData>
    <row r="2" spans="2:14" ht="15.75">
      <c r="B2" s="753" t="s">
        <v>2577</v>
      </c>
      <c r="C2" s="1091"/>
    </row>
    <row r="5" spans="2:14" s="1075" customFormat="1" ht="34.5" customHeight="1">
      <c r="B5" s="1075" t="s">
        <v>1645</v>
      </c>
      <c r="C5" s="1079"/>
      <c r="F5" s="1079"/>
    </row>
    <row r="6" spans="2:14" s="868" customFormat="1" ht="45">
      <c r="B6" s="1076" t="s">
        <v>661</v>
      </c>
      <c r="C6" s="1076" t="s">
        <v>195</v>
      </c>
      <c r="D6" s="1062" t="s">
        <v>2562</v>
      </c>
      <c r="E6" s="1062" t="s">
        <v>2561</v>
      </c>
      <c r="F6" s="1077" t="s">
        <v>2580</v>
      </c>
      <c r="G6" s="1077" t="s">
        <v>2579</v>
      </c>
      <c r="H6" s="1076" t="s">
        <v>2578</v>
      </c>
      <c r="J6" s="434"/>
      <c r="L6" s="434"/>
      <c r="M6" s="434"/>
      <c r="N6" s="434"/>
    </row>
    <row r="7" spans="2:14">
      <c r="B7" s="1073" t="s">
        <v>2581</v>
      </c>
      <c r="C7" s="1092" t="s">
        <v>2560</v>
      </c>
      <c r="D7" s="948">
        <f>SUM(D8:D9)</f>
        <v>3741348675.2000947</v>
      </c>
      <c r="E7" s="1049">
        <f>SUM(E8:E9)</f>
        <v>3841099517.9998245</v>
      </c>
      <c r="F7" s="1049">
        <f>SUM(F8:F9)</f>
        <v>50300000</v>
      </c>
      <c r="G7" s="1081">
        <f>D7/F7</f>
        <v>74.380689367795128</v>
      </c>
      <c r="H7" s="1082">
        <f>F7/D7</f>
        <v>1.3444349716298456E-2</v>
      </c>
    </row>
    <row r="8" spans="2:14">
      <c r="B8" s="1089" t="s">
        <v>2582</v>
      </c>
      <c r="C8" s="1093" t="s">
        <v>2560</v>
      </c>
      <c r="D8" s="1083">
        <f>'13. RU-MM NF_ILCD'!C7</f>
        <v>3726521331.8279366</v>
      </c>
      <c r="E8" s="1083">
        <f>'13. RU-MM NF_ILCD'!D7</f>
        <v>3826272174.6276665</v>
      </c>
      <c r="F8" s="1083">
        <v>50166999.48143629</v>
      </c>
      <c r="G8" s="1084">
        <f>D8/F8</f>
        <v>74.282324443320391</v>
      </c>
      <c r="H8" s="1085">
        <f>F8/D8</f>
        <v>1.346215277314093E-2</v>
      </c>
      <c r="L8" s="1050"/>
      <c r="M8" s="1050"/>
    </row>
    <row r="9" spans="2:14">
      <c r="B9" s="1090" t="s">
        <v>2583</v>
      </c>
      <c r="C9" s="1094" t="s">
        <v>2560</v>
      </c>
      <c r="D9" s="1086">
        <f>'13. RU-F NF_ILCD'!D7</f>
        <v>14827343.37215784</v>
      </c>
      <c r="E9" s="1086">
        <f>+'13. RU-F NF_ILCD'!D7</f>
        <v>14827343.37215784</v>
      </c>
      <c r="F9" s="1086">
        <v>133000.51856371321</v>
      </c>
      <c r="G9" s="1087">
        <f>D9/F9</f>
        <v>111.48335008223955</v>
      </c>
      <c r="H9" s="1088">
        <f t="shared" ref="H9" si="0">F9/D9</f>
        <v>8.9699493176542983E-3</v>
      </c>
    </row>
    <row r="13" spans="2:14" s="1075" customFormat="1" ht="34.5" customHeight="1">
      <c r="B13" s="1075" t="s">
        <v>4588</v>
      </c>
      <c r="C13" s="1079"/>
      <c r="F13" s="1079"/>
    </row>
    <row r="14" spans="2:14" s="868" customFormat="1" ht="24.75" customHeight="1">
      <c r="B14" s="1076" t="s">
        <v>2576</v>
      </c>
      <c r="C14" s="1076" t="s">
        <v>195</v>
      </c>
      <c r="D14" s="1062" t="s">
        <v>2562</v>
      </c>
      <c r="E14" s="1078"/>
      <c r="F14" s="1080"/>
      <c r="G14" s="1078"/>
      <c r="H14" s="1078"/>
      <c r="J14" s="434"/>
      <c r="L14" s="434"/>
      <c r="M14" s="434"/>
      <c r="N14" s="434"/>
    </row>
    <row r="15" spans="2:14">
      <c r="B15" s="1074" t="s">
        <v>1070</v>
      </c>
      <c r="C15" s="1095" t="s">
        <v>2560</v>
      </c>
      <c r="D15" s="708">
        <f>'13. RU-MM NF_EF'!C7</f>
        <v>438856295.72083163</v>
      </c>
    </row>
    <row r="16" spans="2:14">
      <c r="B16" s="1074" t="s">
        <v>1069</v>
      </c>
      <c r="C16" s="1095" t="s">
        <v>301</v>
      </c>
      <c r="D16" s="708">
        <f>'13. RU-F NF_EF '!D7</f>
        <v>448262160340312.94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2354"/>
  <sheetViews>
    <sheetView topLeftCell="K1" zoomScale="80" zoomScaleNormal="80" workbookViewId="0">
      <pane ySplit="9" topLeftCell="A10" activePane="bottomLeft" state="frozen"/>
      <selection activeCell="K1" sqref="K1"/>
      <selection pane="bottomLeft" activeCell="T4" sqref="T4"/>
    </sheetView>
  </sheetViews>
  <sheetFormatPr defaultRowHeight="15"/>
  <cols>
    <col min="1" max="1" width="38.42578125" style="271" customWidth="1"/>
    <col min="2" max="2" width="29.140625" style="95" customWidth="1"/>
    <col min="3" max="3" width="18.28515625" style="95" customWidth="1"/>
    <col min="4" max="4" width="17.85546875" style="95" customWidth="1"/>
    <col min="5" max="5" width="35.5703125" style="95" customWidth="1"/>
    <col min="6" max="6" width="17.5703125" style="844" customWidth="1"/>
    <col min="7" max="7" width="14.140625" style="95" customWidth="1"/>
    <col min="8" max="8" width="24.7109375" style="95" customWidth="1"/>
    <col min="9" max="9" width="14.140625" style="95" customWidth="1"/>
    <col min="10" max="10" width="12.28515625" style="95" customWidth="1"/>
    <col min="11" max="42" width="10.7109375" style="95" customWidth="1"/>
    <col min="43" max="16384" width="9.140625" style="95"/>
  </cols>
  <sheetData>
    <row r="1" spans="1:58" s="15" customFormat="1">
      <c r="A1" s="231" t="s">
        <v>604</v>
      </c>
      <c r="B1" s="849" t="s">
        <v>2485</v>
      </c>
      <c r="C1" s="849"/>
      <c r="E1" s="95"/>
      <c r="F1" s="267"/>
      <c r="K1" s="52"/>
      <c r="L1" s="52"/>
      <c r="M1" s="52"/>
      <c r="N1" s="52"/>
      <c r="O1" s="52"/>
      <c r="P1" s="52"/>
      <c r="Q1" s="52"/>
      <c r="R1" s="52"/>
      <c r="S1" s="52"/>
      <c r="T1" s="52"/>
      <c r="U1" s="52"/>
      <c r="V1" s="52"/>
      <c r="W1" s="52"/>
      <c r="X1" s="52"/>
      <c r="Y1" s="52"/>
      <c r="Z1" s="52"/>
      <c r="AA1" s="52"/>
      <c r="AB1" s="52"/>
      <c r="AN1" s="52"/>
      <c r="AO1" s="52"/>
      <c r="AP1" s="52"/>
    </row>
    <row r="2" spans="1:58" s="15" customFormat="1">
      <c r="A2" s="231"/>
      <c r="B2" s="850" t="s">
        <v>4575</v>
      </c>
      <c r="C2" s="847"/>
      <c r="F2"/>
      <c r="G2"/>
      <c r="K2" s="52"/>
      <c r="L2" s="52"/>
      <c r="M2" s="52"/>
      <c r="N2" s="52"/>
      <c r="O2" s="52"/>
      <c r="P2" s="52"/>
      <c r="Q2" s="52"/>
      <c r="R2" s="52"/>
      <c r="S2" s="52"/>
      <c r="T2" s="52"/>
      <c r="U2" s="52"/>
      <c r="V2" s="52"/>
      <c r="W2" s="52"/>
      <c r="X2" s="52"/>
      <c r="Y2" s="52"/>
      <c r="Z2" s="52"/>
      <c r="AA2" s="52"/>
      <c r="AB2" s="52"/>
      <c r="AC2" s="161"/>
      <c r="AD2" s="161"/>
      <c r="AE2" s="52"/>
      <c r="AF2" s="52"/>
      <c r="AG2" s="52"/>
      <c r="AH2" s="52"/>
      <c r="AI2" s="52"/>
      <c r="AJ2" s="52"/>
      <c r="AK2" s="52"/>
      <c r="AL2" s="52"/>
      <c r="AM2" s="161"/>
      <c r="AN2" s="52"/>
      <c r="AO2" s="52"/>
      <c r="AP2" s="52"/>
    </row>
    <row r="3" spans="1:58" s="15" customFormat="1">
      <c r="A3" s="231"/>
      <c r="B3" s="851" t="s">
        <v>2484</v>
      </c>
      <c r="C3" s="845"/>
      <c r="E3" s="848"/>
      <c r="F3"/>
      <c r="G3"/>
      <c r="K3" s="52"/>
      <c r="L3" s="52"/>
      <c r="M3" s="52"/>
      <c r="N3" s="52"/>
      <c r="O3" s="52"/>
      <c r="P3" s="52"/>
      <c r="Q3" s="52"/>
      <c r="R3" s="52"/>
      <c r="S3" s="52"/>
      <c r="T3" s="52"/>
      <c r="U3" s="52"/>
      <c r="V3" s="52"/>
      <c r="W3" s="52"/>
      <c r="X3" s="52"/>
      <c r="Y3" s="52"/>
      <c r="Z3" s="52"/>
      <c r="AA3" s="52"/>
      <c r="AB3" s="52"/>
      <c r="AC3" s="161"/>
      <c r="AD3" s="161"/>
      <c r="AE3" s="52"/>
      <c r="AF3" s="52"/>
      <c r="AG3" s="52"/>
      <c r="AH3" s="52"/>
      <c r="AI3" s="52"/>
      <c r="AJ3" s="52"/>
      <c r="AK3" s="52"/>
      <c r="AL3" s="52"/>
      <c r="AM3" s="161"/>
      <c r="AN3" s="52"/>
      <c r="AO3" s="52"/>
      <c r="AP3" s="52"/>
    </row>
    <row r="4" spans="1:58" s="15" customFormat="1">
      <c r="B4" s="852" t="s">
        <v>2486</v>
      </c>
      <c r="C4" s="852"/>
      <c r="E4" s="3"/>
      <c r="F4"/>
      <c r="G4"/>
      <c r="K4" s="52"/>
      <c r="L4" s="52"/>
      <c r="M4" s="52"/>
      <c r="N4" s="52"/>
      <c r="O4" s="52"/>
      <c r="P4" s="52"/>
      <c r="Q4" s="52"/>
      <c r="R4" s="52"/>
      <c r="S4" s="52"/>
      <c r="T4" s="52"/>
      <c r="U4" s="52"/>
      <c r="V4" s="52"/>
      <c r="W4" s="52"/>
      <c r="X4" s="52"/>
      <c r="Y4" s="52"/>
      <c r="Z4" s="52"/>
      <c r="AA4" s="52"/>
      <c r="AB4" s="52"/>
      <c r="AC4" s="161"/>
      <c r="AD4" s="161"/>
      <c r="AE4" s="52"/>
      <c r="AF4" s="52"/>
      <c r="AG4" s="52"/>
      <c r="AH4" s="52"/>
      <c r="AI4" s="52"/>
      <c r="AJ4" s="52"/>
      <c r="AK4" s="52"/>
      <c r="AL4" s="52"/>
      <c r="AM4" s="161"/>
      <c r="AN4" s="52"/>
      <c r="AO4" s="52"/>
      <c r="AP4" s="52"/>
    </row>
    <row r="5" spans="1:58" s="15" customFormat="1">
      <c r="E5" s="6"/>
      <c r="F5"/>
      <c r="G5"/>
      <c r="K5" s="52"/>
      <c r="L5" s="52"/>
      <c r="M5" s="52"/>
      <c r="N5" s="52"/>
      <c r="O5" s="52"/>
      <c r="P5" s="52"/>
      <c r="Q5" s="52"/>
      <c r="R5" s="52"/>
      <c r="S5" s="52"/>
      <c r="T5" s="52"/>
      <c r="U5" s="52"/>
      <c r="V5" s="52"/>
      <c r="W5" s="52"/>
      <c r="X5" s="52"/>
      <c r="Y5" s="52"/>
      <c r="Z5" s="52"/>
      <c r="AA5" s="52"/>
      <c r="AB5" s="52"/>
      <c r="AN5" s="52"/>
      <c r="AO5" s="52"/>
      <c r="AP5" s="52"/>
    </row>
    <row r="6" spans="1:58" customFormat="1" ht="15.75" thickBot="1">
      <c r="B6" s="95"/>
      <c r="AC6" s="819">
        <v>14.124700239808153</v>
      </c>
      <c r="AD6" s="15"/>
      <c r="AE6" s="52"/>
      <c r="AF6" s="52"/>
      <c r="AG6" s="52"/>
      <c r="AH6" s="52"/>
      <c r="AI6" s="52"/>
      <c r="AJ6" s="52"/>
      <c r="AK6" s="52"/>
      <c r="AL6" s="52"/>
      <c r="AM6" s="15"/>
    </row>
    <row r="7" spans="1:58" s="73" customFormat="1" ht="15" customHeight="1">
      <c r="A7" s="1103"/>
      <c r="B7" s="1103"/>
      <c r="C7" s="1103"/>
      <c r="D7" s="1103"/>
      <c r="E7" s="1103"/>
      <c r="F7" s="1104"/>
      <c r="G7" s="1103"/>
      <c r="H7" s="1105"/>
      <c r="I7" s="1106"/>
      <c r="J7" s="1106"/>
      <c r="K7" s="1445" t="s">
        <v>4691</v>
      </c>
      <c r="L7" s="1446"/>
      <c r="M7" s="1446"/>
      <c r="N7" s="1446"/>
      <c r="O7" s="1446"/>
      <c r="P7" s="1446"/>
      <c r="Q7" s="1446"/>
      <c r="R7" s="1446"/>
      <c r="S7" s="1446"/>
      <c r="T7" s="1446"/>
      <c r="U7" s="1446"/>
      <c r="V7" s="1446"/>
      <c r="W7" s="1446"/>
      <c r="X7" s="1446"/>
      <c r="Y7" s="1446"/>
      <c r="Z7" s="1447"/>
      <c r="AA7" s="1451" t="s">
        <v>1959</v>
      </c>
      <c r="AB7" s="1452"/>
      <c r="AC7" s="1452"/>
      <c r="AD7" s="1452"/>
      <c r="AE7" s="1452"/>
      <c r="AF7" s="1452"/>
      <c r="AG7" s="1452"/>
      <c r="AH7" s="1452"/>
      <c r="AI7" s="1452"/>
      <c r="AJ7" s="1452"/>
      <c r="AK7" s="1452"/>
      <c r="AL7" s="1452"/>
      <c r="AM7" s="1452"/>
      <c r="AN7" s="1452"/>
      <c r="AO7" s="1452"/>
      <c r="AP7" s="1453"/>
      <c r="AQ7" s="15"/>
      <c r="AR7" s="15"/>
      <c r="AS7" s="15"/>
      <c r="AT7" s="15"/>
      <c r="AU7" s="15"/>
      <c r="AV7" s="15"/>
      <c r="AW7" s="15"/>
      <c r="AX7" s="15"/>
      <c r="AY7" s="15"/>
      <c r="AZ7" s="15"/>
      <c r="BA7" s="15"/>
      <c r="BB7" s="15"/>
      <c r="BC7" s="15"/>
      <c r="BD7" s="15"/>
      <c r="BE7" s="15"/>
      <c r="BF7" s="15"/>
    </row>
    <row r="8" spans="1:58" s="73" customFormat="1" ht="19.5" customHeight="1" thickBot="1">
      <c r="A8" s="1103"/>
      <c r="B8" s="1103"/>
      <c r="C8" s="1103"/>
      <c r="D8" s="1103"/>
      <c r="E8" s="1103"/>
      <c r="F8" s="1104"/>
      <c r="G8" s="1103"/>
      <c r="H8" s="1105"/>
      <c r="I8" s="1106"/>
      <c r="J8" s="1106"/>
      <c r="K8" s="1448"/>
      <c r="L8" s="1449"/>
      <c r="M8" s="1449"/>
      <c r="N8" s="1449"/>
      <c r="O8" s="1449"/>
      <c r="P8" s="1449"/>
      <c r="Q8" s="1449"/>
      <c r="R8" s="1449"/>
      <c r="S8" s="1449"/>
      <c r="T8" s="1449"/>
      <c r="U8" s="1449"/>
      <c r="V8" s="1449"/>
      <c r="W8" s="1449"/>
      <c r="X8" s="1449"/>
      <c r="Y8" s="1449"/>
      <c r="Z8" s="1450"/>
      <c r="AA8" s="820">
        <f t="shared" ref="AA8:AP8" si="0">SUM(AA10:AA2354)</f>
        <v>55463775027376.438</v>
      </c>
      <c r="AB8" s="821">
        <f t="shared" si="0"/>
        <v>333481860.98390263</v>
      </c>
      <c r="AC8" s="821">
        <f t="shared" si="0"/>
        <v>128291.88857350762</v>
      </c>
      <c r="AD8" s="821">
        <f t="shared" si="0"/>
        <v>1585301.9411300491</v>
      </c>
      <c r="AE8" s="821">
        <f t="shared" si="0"/>
        <v>4105966.4840226704</v>
      </c>
      <c r="AF8" s="821">
        <f t="shared" si="0"/>
        <v>954074610965.26489</v>
      </c>
      <c r="AG8" s="821">
        <f t="shared" si="0"/>
        <v>280373356320.5213</v>
      </c>
      <c r="AH8" s="821">
        <f t="shared" si="0"/>
        <v>383201389107.40674</v>
      </c>
      <c r="AI8" s="821">
        <f t="shared" si="0"/>
        <v>1218882861921.1589</v>
      </c>
      <c r="AJ8" s="821">
        <f t="shared" si="0"/>
        <v>9706851582.5981464</v>
      </c>
      <c r="AK8" s="821">
        <f t="shared" si="0"/>
        <v>134781402818.69545</v>
      </c>
      <c r="AL8" s="821">
        <f t="shared" si="0"/>
        <v>5651168519889882</v>
      </c>
      <c r="AM8" s="821">
        <f t="shared" si="0"/>
        <v>294230650752097.75</v>
      </c>
      <c r="AN8" s="821">
        <f t="shared" si="0"/>
        <v>79086941966456.641</v>
      </c>
      <c r="AO8" s="821">
        <f t="shared" si="0"/>
        <v>448262160340312.94</v>
      </c>
      <c r="AP8" s="1151">
        <f t="shared" si="0"/>
        <v>438856295.72083163</v>
      </c>
      <c r="AQ8" s="15"/>
      <c r="AR8" s="15"/>
      <c r="AS8" s="15"/>
      <c r="AT8" s="15"/>
      <c r="AU8" s="15"/>
      <c r="AV8" s="15"/>
      <c r="AW8" s="15"/>
      <c r="AX8" s="15"/>
      <c r="AY8" s="15"/>
      <c r="AZ8" s="15"/>
      <c r="BA8" s="15"/>
      <c r="BB8" s="15"/>
      <c r="BC8" s="15"/>
      <c r="BD8" s="15"/>
      <c r="BE8" s="15"/>
      <c r="BF8" s="15"/>
    </row>
    <row r="9" spans="1:58" s="828" customFormat="1" ht="110.25" customHeight="1" thickBot="1">
      <c r="A9" s="1103" t="s">
        <v>4690</v>
      </c>
      <c r="B9" s="1103" t="s">
        <v>2610</v>
      </c>
      <c r="C9" s="1103" t="s">
        <v>2771</v>
      </c>
      <c r="D9" s="1103" t="s">
        <v>1954</v>
      </c>
      <c r="E9" s="1103" t="s">
        <v>1955</v>
      </c>
      <c r="F9" s="1200" t="s">
        <v>4435</v>
      </c>
      <c r="G9" s="1103" t="s">
        <v>195</v>
      </c>
      <c r="H9" s="1105" t="s">
        <v>1956</v>
      </c>
      <c r="I9" s="1106" t="s">
        <v>1957</v>
      </c>
      <c r="J9" s="1106" t="s">
        <v>1958</v>
      </c>
      <c r="K9" s="822" t="s">
        <v>196</v>
      </c>
      <c r="L9" s="823" t="s">
        <v>197</v>
      </c>
      <c r="M9" s="823" t="s">
        <v>650</v>
      </c>
      <c r="N9" s="823" t="s">
        <v>651</v>
      </c>
      <c r="O9" s="823" t="s">
        <v>1067</v>
      </c>
      <c r="P9" s="823" t="s">
        <v>1960</v>
      </c>
      <c r="Q9" s="823" t="s">
        <v>1961</v>
      </c>
      <c r="R9" s="823" t="s">
        <v>201</v>
      </c>
      <c r="S9" s="823" t="s">
        <v>1962</v>
      </c>
      <c r="T9" s="823" t="s">
        <v>1963</v>
      </c>
      <c r="U9" s="823" t="s">
        <v>1964</v>
      </c>
      <c r="V9" s="823" t="s">
        <v>202</v>
      </c>
      <c r="W9" s="823" t="s">
        <v>204</v>
      </c>
      <c r="X9" s="823" t="s">
        <v>1068</v>
      </c>
      <c r="Y9" s="824" t="s">
        <v>1965</v>
      </c>
      <c r="Z9" s="824" t="s">
        <v>1966</v>
      </c>
      <c r="AA9" s="825" t="s">
        <v>196</v>
      </c>
      <c r="AB9" s="826" t="s">
        <v>197</v>
      </c>
      <c r="AC9" s="826" t="s">
        <v>650</v>
      </c>
      <c r="AD9" s="826" t="s">
        <v>651</v>
      </c>
      <c r="AE9" s="826" t="s">
        <v>1067</v>
      </c>
      <c r="AF9" s="826" t="s">
        <v>1960</v>
      </c>
      <c r="AG9" s="826" t="s">
        <v>1961</v>
      </c>
      <c r="AH9" s="826" t="s">
        <v>201</v>
      </c>
      <c r="AI9" s="826" t="s">
        <v>1962</v>
      </c>
      <c r="AJ9" s="826" t="s">
        <v>1963</v>
      </c>
      <c r="AK9" s="826" t="s">
        <v>1964</v>
      </c>
      <c r="AL9" s="826" t="s">
        <v>202</v>
      </c>
      <c r="AM9" s="826" t="s">
        <v>204</v>
      </c>
      <c r="AN9" s="826" t="s">
        <v>1068</v>
      </c>
      <c r="AO9" s="826" t="s">
        <v>1965</v>
      </c>
      <c r="AP9" s="827" t="s">
        <v>1966</v>
      </c>
      <c r="AQ9" s="15"/>
      <c r="AR9" s="15"/>
      <c r="AS9" s="15"/>
      <c r="AT9" s="15"/>
      <c r="AU9" s="15"/>
      <c r="AV9" s="15"/>
      <c r="AW9" s="15"/>
      <c r="AX9" s="15"/>
      <c r="AY9" s="15"/>
      <c r="AZ9" s="15"/>
      <c r="BA9" s="15"/>
      <c r="BB9" s="15"/>
      <c r="BC9" s="15"/>
      <c r="BD9" s="15"/>
      <c r="BE9" s="15"/>
      <c r="BF9" s="15"/>
    </row>
    <row r="10" spans="1:58" s="15" customFormat="1">
      <c r="A10" s="829" t="s">
        <v>534</v>
      </c>
      <c r="B10" s="829"/>
      <c r="C10" s="829" t="s">
        <v>3333</v>
      </c>
      <c r="D10" s="3" t="s">
        <v>1967</v>
      </c>
      <c r="E10" s="830" t="s">
        <v>1968</v>
      </c>
      <c r="F10" s="147">
        <v>621616632921.25671</v>
      </c>
      <c r="G10" s="830" t="s">
        <v>300</v>
      </c>
      <c r="H10" s="830" t="s">
        <v>1969</v>
      </c>
      <c r="K10" s="831">
        <v>1.57</v>
      </c>
      <c r="L10" s="831"/>
      <c r="M10" s="831"/>
      <c r="N10" s="831">
        <v>1.0795E-6</v>
      </c>
      <c r="O10" s="831"/>
      <c r="P10" s="831"/>
      <c r="Q10" s="831">
        <v>4.5600000000000002E-2</v>
      </c>
      <c r="R10" s="831"/>
      <c r="S10" s="831"/>
      <c r="T10" s="831"/>
      <c r="U10" s="831"/>
      <c r="V10" s="831"/>
      <c r="W10" s="1145">
        <v>2.2832999999999999E-2</v>
      </c>
      <c r="X10" s="831"/>
      <c r="Y10" s="831"/>
      <c r="Z10" s="831"/>
      <c r="AA10" s="832">
        <f t="shared" ref="AA10:AA48" si="1">IF(K10="",0*$F10,K10*$F10)</f>
        <v>975938113686.37305</v>
      </c>
      <c r="AB10" s="832"/>
      <c r="AC10" s="832"/>
      <c r="AD10" s="832">
        <f>IF(N10="",0*$F10,N10*$F10)</f>
        <v>671035.15523849661</v>
      </c>
      <c r="AE10" s="832"/>
      <c r="AF10" s="832"/>
      <c r="AG10" s="832">
        <f>IF(Q10="",0*$F10,Q10*$F10)</f>
        <v>28345718461.209309</v>
      </c>
      <c r="AH10" s="832"/>
      <c r="AI10" s="832"/>
      <c r="AJ10" s="832"/>
      <c r="AK10" s="832"/>
      <c r="AL10" s="833"/>
      <c r="AM10" s="832">
        <f>IF(W10="",0*$F10,W10*$F10)</f>
        <v>14193372579.491055</v>
      </c>
      <c r="AN10" s="833"/>
      <c r="AO10" s="832"/>
      <c r="AP10" s="832"/>
    </row>
    <row r="11" spans="1:58" s="15" customFormat="1">
      <c r="A11" s="829" t="s">
        <v>1528</v>
      </c>
      <c r="B11" s="829"/>
      <c r="C11" s="829"/>
      <c r="D11" s="6" t="s">
        <v>1967</v>
      </c>
      <c r="E11" s="830" t="s">
        <v>1968</v>
      </c>
      <c r="F11" s="147">
        <v>0</v>
      </c>
      <c r="G11" s="830" t="s">
        <v>300</v>
      </c>
      <c r="H11" s="830" t="s">
        <v>1969</v>
      </c>
      <c r="I11" s="73"/>
      <c r="K11" s="831">
        <v>0</v>
      </c>
      <c r="L11" s="831"/>
      <c r="M11" s="831"/>
      <c r="N11" s="831"/>
      <c r="O11" s="831"/>
      <c r="P11" s="831"/>
      <c r="Q11" s="831"/>
      <c r="R11" s="831"/>
      <c r="S11" s="831"/>
      <c r="T11" s="831"/>
      <c r="U11" s="831"/>
      <c r="V11" s="831"/>
      <c r="W11" s="831"/>
      <c r="X11" s="831"/>
      <c r="Y11" s="831"/>
      <c r="Z11" s="831"/>
      <c r="AA11" s="834">
        <f t="shared" si="1"/>
        <v>0</v>
      </c>
      <c r="AB11" s="834"/>
      <c r="AC11" s="834"/>
      <c r="AD11" s="834"/>
      <c r="AE11" s="832"/>
      <c r="AF11" s="832"/>
      <c r="AG11" s="832"/>
      <c r="AH11" s="832"/>
      <c r="AI11" s="832"/>
      <c r="AJ11" s="832"/>
      <c r="AK11" s="832"/>
      <c r="AL11" s="834"/>
      <c r="AM11" s="834"/>
      <c r="AN11" s="834"/>
      <c r="AO11" s="832"/>
      <c r="AP11" s="832"/>
    </row>
    <row r="12" spans="1:58" s="15" customFormat="1">
      <c r="A12" s="829" t="s">
        <v>1529</v>
      </c>
      <c r="B12" s="829"/>
      <c r="C12" s="829"/>
      <c r="D12" s="6" t="s">
        <v>1967</v>
      </c>
      <c r="E12" s="830" t="s">
        <v>1968</v>
      </c>
      <c r="F12" s="147">
        <v>32260056636232.164</v>
      </c>
      <c r="G12" s="830" t="s">
        <v>300</v>
      </c>
      <c r="H12" s="830" t="s">
        <v>1969</v>
      </c>
      <c r="I12" s="73"/>
      <c r="K12" s="831">
        <v>1</v>
      </c>
      <c r="L12" s="831"/>
      <c r="M12" s="831"/>
      <c r="N12" s="831"/>
      <c r="O12" s="831"/>
      <c r="P12" s="831"/>
      <c r="Q12" s="831"/>
      <c r="R12" s="831"/>
      <c r="S12" s="831"/>
      <c r="T12" s="831"/>
      <c r="U12" s="831"/>
      <c r="V12" s="831"/>
      <c r="W12" s="831"/>
      <c r="X12" s="831"/>
      <c r="Y12" s="831"/>
      <c r="Z12" s="831"/>
      <c r="AA12" s="834">
        <f t="shared" si="1"/>
        <v>32260056636232.164</v>
      </c>
      <c r="AB12" s="834"/>
      <c r="AC12" s="834"/>
      <c r="AD12" s="834"/>
      <c r="AE12" s="832"/>
      <c r="AF12" s="832"/>
      <c r="AG12" s="832"/>
      <c r="AH12" s="832"/>
      <c r="AI12" s="832"/>
      <c r="AJ12" s="832"/>
      <c r="AK12" s="832"/>
      <c r="AL12" s="834"/>
      <c r="AM12" s="834"/>
      <c r="AN12" s="834"/>
      <c r="AO12" s="832"/>
      <c r="AP12" s="832"/>
    </row>
    <row r="13" spans="1:58" s="15" customFormat="1">
      <c r="A13" s="829" t="s">
        <v>1540</v>
      </c>
      <c r="B13" s="829"/>
      <c r="C13" s="829"/>
      <c r="D13" s="6" t="s">
        <v>1967</v>
      </c>
      <c r="E13" s="830" t="s">
        <v>1968</v>
      </c>
      <c r="F13" s="147">
        <v>2601102715290.2407</v>
      </c>
      <c r="G13" s="830" t="s">
        <v>300</v>
      </c>
      <c r="H13" s="830" t="s">
        <v>1969</v>
      </c>
      <c r="I13" s="73" t="s">
        <v>1970</v>
      </c>
      <c r="K13" s="831">
        <v>1</v>
      </c>
      <c r="L13" s="831"/>
      <c r="M13" s="831"/>
      <c r="N13" s="831"/>
      <c r="O13" s="831"/>
      <c r="P13" s="831"/>
      <c r="Q13" s="831"/>
      <c r="R13" s="831"/>
      <c r="S13" s="831"/>
      <c r="T13" s="831"/>
      <c r="U13" s="831"/>
      <c r="V13" s="831"/>
      <c r="W13" s="831"/>
      <c r="X13" s="831"/>
      <c r="Y13" s="831"/>
      <c r="Z13" s="831"/>
      <c r="AA13" s="834">
        <f t="shared" si="1"/>
        <v>2601102715290.2407</v>
      </c>
      <c r="AB13" s="834"/>
      <c r="AC13" s="834"/>
      <c r="AD13" s="834"/>
      <c r="AE13" s="832"/>
      <c r="AF13" s="832"/>
      <c r="AG13" s="832"/>
      <c r="AH13" s="832"/>
      <c r="AI13" s="832"/>
      <c r="AJ13" s="832"/>
      <c r="AK13" s="832"/>
      <c r="AL13" s="834"/>
      <c r="AM13" s="834"/>
      <c r="AN13" s="834"/>
      <c r="AO13" s="832"/>
      <c r="AP13" s="832"/>
    </row>
    <row r="14" spans="1:58" s="15" customFormat="1">
      <c r="A14" s="829" t="s">
        <v>1530</v>
      </c>
      <c r="B14" s="829"/>
      <c r="C14" s="829"/>
      <c r="D14" s="6" t="s">
        <v>1967</v>
      </c>
      <c r="E14" s="830" t="s">
        <v>1968</v>
      </c>
      <c r="F14" s="147">
        <v>130621437649.45093</v>
      </c>
      <c r="G14" s="830" t="s">
        <v>300</v>
      </c>
      <c r="H14" s="830" t="s">
        <v>1969</v>
      </c>
      <c r="I14" s="73"/>
      <c r="K14" s="831">
        <v>34</v>
      </c>
      <c r="L14" s="831"/>
      <c r="M14" s="831"/>
      <c r="N14" s="831"/>
      <c r="O14" s="831"/>
      <c r="P14" s="831"/>
      <c r="Q14" s="831">
        <v>1.01E-2</v>
      </c>
      <c r="R14" s="831"/>
      <c r="S14" s="831"/>
      <c r="T14" s="831"/>
      <c r="U14" s="831"/>
      <c r="V14" s="831"/>
      <c r="W14" s="831"/>
      <c r="X14" s="831"/>
      <c r="Y14" s="831"/>
      <c r="Z14" s="831"/>
      <c r="AA14" s="834">
        <f t="shared" si="1"/>
        <v>4441128880081.332</v>
      </c>
      <c r="AB14" s="834"/>
      <c r="AC14" s="834"/>
      <c r="AD14" s="834"/>
      <c r="AE14" s="832"/>
      <c r="AF14" s="832"/>
      <c r="AG14" s="832">
        <f>IF(Q14="",0*$F14,Q14*$F14)</f>
        <v>1319276520.2594543</v>
      </c>
      <c r="AH14" s="832"/>
      <c r="AI14" s="832"/>
      <c r="AJ14" s="832"/>
      <c r="AK14" s="832"/>
      <c r="AL14" s="834"/>
      <c r="AM14" s="834"/>
      <c r="AN14" s="834"/>
      <c r="AO14" s="832"/>
      <c r="AP14" s="832"/>
    </row>
    <row r="15" spans="1:58" s="15" customFormat="1">
      <c r="A15" s="829" t="s">
        <v>1531</v>
      </c>
      <c r="B15" s="829"/>
      <c r="C15" s="829"/>
      <c r="D15" s="6" t="s">
        <v>1967</v>
      </c>
      <c r="E15" s="830" t="s">
        <v>1968</v>
      </c>
      <c r="F15" s="147">
        <v>205085495406.29001</v>
      </c>
      <c r="G15" s="830" t="s">
        <v>300</v>
      </c>
      <c r="H15" s="830" t="s">
        <v>1969</v>
      </c>
      <c r="I15" s="73"/>
      <c r="K15" s="831">
        <v>36.75</v>
      </c>
      <c r="L15" s="831"/>
      <c r="M15" s="831"/>
      <c r="N15" s="831"/>
      <c r="O15" s="831"/>
      <c r="P15" s="831"/>
      <c r="Q15" s="831">
        <v>1.01E-2</v>
      </c>
      <c r="R15" s="831"/>
      <c r="S15" s="831"/>
      <c r="T15" s="831"/>
      <c r="U15" s="831"/>
      <c r="V15" s="831"/>
      <c r="W15" s="831"/>
      <c r="X15" s="831"/>
      <c r="Y15" s="831"/>
      <c r="Z15" s="831"/>
      <c r="AA15" s="834">
        <f t="shared" si="1"/>
        <v>7536891956181.1582</v>
      </c>
      <c r="AB15" s="834"/>
      <c r="AC15" s="834"/>
      <c r="AD15" s="834"/>
      <c r="AE15" s="832"/>
      <c r="AF15" s="832"/>
      <c r="AG15" s="832">
        <f>IF(Q15="",0*$F15,Q15*$F15)</f>
        <v>2071363503.603529</v>
      </c>
      <c r="AH15" s="832"/>
      <c r="AI15" s="832"/>
      <c r="AJ15" s="832"/>
      <c r="AK15" s="832"/>
      <c r="AL15" s="834"/>
      <c r="AM15" s="834"/>
      <c r="AN15" s="834"/>
      <c r="AO15" s="832"/>
      <c r="AP15" s="832"/>
    </row>
    <row r="16" spans="1:58" s="15" customFormat="1">
      <c r="A16" s="829" t="s">
        <v>1554</v>
      </c>
      <c r="B16" s="829"/>
      <c r="C16" s="829"/>
      <c r="D16" s="6" t="s">
        <v>1967</v>
      </c>
      <c r="E16" s="830" t="s">
        <v>1968</v>
      </c>
      <c r="F16" s="147">
        <v>37568179250.190002</v>
      </c>
      <c r="G16" s="830" t="s">
        <v>300</v>
      </c>
      <c r="H16" s="830" t="s">
        <v>1969</v>
      </c>
      <c r="I16" s="73"/>
      <c r="K16" s="831">
        <v>36.75</v>
      </c>
      <c r="L16" s="831"/>
      <c r="M16" s="831"/>
      <c r="N16" s="831"/>
      <c r="O16" s="831"/>
      <c r="P16" s="831"/>
      <c r="Q16" s="831">
        <v>1.01E-2</v>
      </c>
      <c r="R16" s="831"/>
      <c r="S16" s="831"/>
      <c r="T16" s="831"/>
      <c r="U16" s="831"/>
      <c r="V16" s="831"/>
      <c r="W16" s="831"/>
      <c r="X16" s="831"/>
      <c r="Y16" s="831"/>
      <c r="Z16" s="831"/>
      <c r="AA16" s="834">
        <f t="shared" si="1"/>
        <v>1380630587444.4827</v>
      </c>
      <c r="AB16" s="834"/>
      <c r="AC16" s="834"/>
      <c r="AD16" s="834"/>
      <c r="AE16" s="832"/>
      <c r="AF16" s="832"/>
      <c r="AG16" s="832">
        <f>IF(Q16="",0*$F16,Q16*$F16)</f>
        <v>379438610.42691898</v>
      </c>
      <c r="AH16" s="832"/>
      <c r="AI16" s="832"/>
      <c r="AJ16" s="832"/>
      <c r="AK16" s="832"/>
      <c r="AL16" s="834"/>
      <c r="AM16" s="834"/>
      <c r="AN16" s="834"/>
      <c r="AO16" s="832"/>
      <c r="AP16" s="832"/>
    </row>
    <row r="17" spans="1:42" s="15" customFormat="1">
      <c r="A17" s="829" t="s">
        <v>1971</v>
      </c>
      <c r="B17" s="829" t="s">
        <v>1972</v>
      </c>
      <c r="C17" s="829" t="s">
        <v>1972</v>
      </c>
      <c r="D17" s="6" t="s">
        <v>1967</v>
      </c>
      <c r="E17" s="830" t="s">
        <v>1968</v>
      </c>
      <c r="F17" s="147">
        <v>9951290000</v>
      </c>
      <c r="G17" s="830" t="s">
        <v>300</v>
      </c>
      <c r="H17" s="830" t="s">
        <v>1969</v>
      </c>
      <c r="I17" s="73"/>
      <c r="K17" s="831">
        <v>265</v>
      </c>
      <c r="L17" s="831"/>
      <c r="M17" s="831"/>
      <c r="N17" s="831">
        <v>1.6044999999999999E-8</v>
      </c>
      <c r="O17" s="831"/>
      <c r="P17" s="831"/>
      <c r="Q17" s="831"/>
      <c r="R17" s="831"/>
      <c r="S17" s="831"/>
      <c r="T17" s="831"/>
      <c r="U17" s="831"/>
      <c r="V17" s="831"/>
      <c r="W17" s="831"/>
      <c r="X17" s="831"/>
      <c r="Y17" s="831"/>
      <c r="Z17" s="831"/>
      <c r="AA17" s="834">
        <f t="shared" si="1"/>
        <v>2637091850000</v>
      </c>
      <c r="AB17" s="834"/>
      <c r="AC17" s="834"/>
      <c r="AD17" s="832">
        <f>IF(N17="",0*$F17,N17*$F17)</f>
        <v>159.66844804999999</v>
      </c>
      <c r="AE17" s="832"/>
      <c r="AF17" s="832"/>
      <c r="AG17" s="832"/>
      <c r="AH17" s="832"/>
      <c r="AI17" s="832"/>
      <c r="AJ17" s="832"/>
      <c r="AK17" s="832"/>
      <c r="AL17" s="834"/>
      <c r="AM17" s="834"/>
      <c r="AN17" s="834"/>
      <c r="AO17" s="832"/>
      <c r="AP17" s="832"/>
    </row>
    <row r="18" spans="1:42" s="15" customFormat="1">
      <c r="A18" s="829" t="s">
        <v>1973</v>
      </c>
      <c r="B18" s="829"/>
      <c r="C18" s="829"/>
      <c r="D18" s="6" t="s">
        <v>1967</v>
      </c>
      <c r="E18" s="830" t="s">
        <v>1968</v>
      </c>
      <c r="F18" s="147">
        <v>1856500.2928800001</v>
      </c>
      <c r="G18" s="830" t="s">
        <v>300</v>
      </c>
      <c r="H18" s="830" t="s">
        <v>1969</v>
      </c>
      <c r="I18" s="73"/>
      <c r="K18" s="831">
        <v>12340</v>
      </c>
      <c r="L18" s="831"/>
      <c r="M18" s="831"/>
      <c r="N18" s="831"/>
      <c r="O18" s="831"/>
      <c r="P18" s="831"/>
      <c r="Q18" s="831"/>
      <c r="R18" s="831"/>
      <c r="S18" s="831"/>
      <c r="T18" s="831"/>
      <c r="U18" s="831"/>
      <c r="V18" s="831"/>
      <c r="W18" s="831"/>
      <c r="X18" s="831"/>
      <c r="Y18" s="831"/>
      <c r="Z18" s="831"/>
      <c r="AA18" s="834">
        <f t="shared" si="1"/>
        <v>22909213614.139202</v>
      </c>
      <c r="AB18" s="834"/>
      <c r="AC18" s="834"/>
      <c r="AD18" s="834"/>
      <c r="AE18" s="832"/>
      <c r="AF18" s="832"/>
      <c r="AG18" s="832"/>
      <c r="AH18" s="832"/>
      <c r="AI18" s="832"/>
      <c r="AJ18" s="832"/>
      <c r="AK18" s="832"/>
      <c r="AL18" s="834"/>
      <c r="AM18" s="834"/>
      <c r="AN18" s="834"/>
      <c r="AO18" s="832"/>
      <c r="AP18" s="832"/>
    </row>
    <row r="19" spans="1:42" s="15" customFormat="1">
      <c r="A19" s="829" t="s">
        <v>1974</v>
      </c>
      <c r="B19" s="829"/>
      <c r="C19" s="829"/>
      <c r="D19" s="6" t="s">
        <v>1967</v>
      </c>
      <c r="E19" s="830" t="s">
        <v>1968</v>
      </c>
      <c r="F19" s="147">
        <v>378831.05852000002</v>
      </c>
      <c r="G19" s="830" t="s">
        <v>300</v>
      </c>
      <c r="H19" s="830" t="s">
        <v>1969</v>
      </c>
      <c r="I19" s="73"/>
      <c r="K19" s="831">
        <v>9878</v>
      </c>
      <c r="L19" s="831"/>
      <c r="M19" s="831"/>
      <c r="N19" s="831"/>
      <c r="O19" s="831"/>
      <c r="P19" s="831"/>
      <c r="Q19" s="831"/>
      <c r="R19" s="831"/>
      <c r="S19" s="831"/>
      <c r="T19" s="831"/>
      <c r="U19" s="831"/>
      <c r="V19" s="831"/>
      <c r="W19" s="831"/>
      <c r="X19" s="831"/>
      <c r="Y19" s="831"/>
      <c r="Z19" s="831"/>
      <c r="AA19" s="834">
        <f t="shared" si="1"/>
        <v>3742093196.0605602</v>
      </c>
      <c r="AB19" s="834"/>
      <c r="AC19" s="834"/>
      <c r="AD19" s="834"/>
      <c r="AE19" s="832"/>
      <c r="AF19" s="832"/>
      <c r="AG19" s="832"/>
      <c r="AH19" s="832"/>
      <c r="AI19" s="832"/>
      <c r="AJ19" s="832"/>
      <c r="AK19" s="832"/>
      <c r="AL19" s="834"/>
      <c r="AM19" s="834"/>
      <c r="AN19" s="834"/>
      <c r="AO19" s="832"/>
      <c r="AP19" s="832"/>
    </row>
    <row r="20" spans="1:42" s="15" customFormat="1">
      <c r="A20" s="829" t="s">
        <v>1975</v>
      </c>
      <c r="B20" s="829"/>
      <c r="C20" s="829"/>
      <c r="D20" s="6" t="s">
        <v>1967</v>
      </c>
      <c r="E20" s="830" t="s">
        <v>1968</v>
      </c>
      <c r="F20" s="147">
        <v>20014.399829999998</v>
      </c>
      <c r="G20" s="830" t="s">
        <v>300</v>
      </c>
      <c r="H20" s="830" t="s">
        <v>1969</v>
      </c>
      <c r="I20" s="73"/>
      <c r="K20" s="831">
        <v>10213</v>
      </c>
      <c r="L20" s="831"/>
      <c r="M20" s="831"/>
      <c r="N20" s="831"/>
      <c r="O20" s="831"/>
      <c r="P20" s="831"/>
      <c r="Q20" s="831"/>
      <c r="R20" s="831"/>
      <c r="S20" s="831"/>
      <c r="T20" s="831"/>
      <c r="U20" s="831"/>
      <c r="V20" s="831"/>
      <c r="W20" s="831"/>
      <c r="X20" s="831"/>
      <c r="Y20" s="831"/>
      <c r="Z20" s="831"/>
      <c r="AA20" s="834">
        <f t="shared" si="1"/>
        <v>204407065.46378997</v>
      </c>
      <c r="AB20" s="834"/>
      <c r="AC20" s="834"/>
      <c r="AD20" s="834"/>
      <c r="AE20" s="832"/>
      <c r="AF20" s="832"/>
      <c r="AG20" s="832"/>
      <c r="AH20" s="832"/>
      <c r="AI20" s="832"/>
      <c r="AJ20" s="832"/>
      <c r="AK20" s="832"/>
      <c r="AL20" s="834"/>
      <c r="AM20" s="834"/>
      <c r="AN20" s="834"/>
      <c r="AO20" s="832"/>
      <c r="AP20" s="832"/>
    </row>
    <row r="21" spans="1:42" s="15" customFormat="1">
      <c r="A21" s="829" t="s">
        <v>1976</v>
      </c>
      <c r="B21" s="829"/>
      <c r="C21" s="829"/>
      <c r="D21" s="6" t="s">
        <v>1967</v>
      </c>
      <c r="E21" s="830" t="s">
        <v>1968</v>
      </c>
      <c r="F21" s="147">
        <v>9.266630000000001</v>
      </c>
      <c r="G21" s="830" t="s">
        <v>300</v>
      </c>
      <c r="H21" s="830" t="s">
        <v>1969</v>
      </c>
      <c r="I21" s="73"/>
      <c r="K21" s="831">
        <v>9484</v>
      </c>
      <c r="L21" s="831"/>
      <c r="M21" s="831"/>
      <c r="N21" s="831"/>
      <c r="O21" s="831"/>
      <c r="P21" s="831"/>
      <c r="Q21" s="831"/>
      <c r="R21" s="831"/>
      <c r="S21" s="831"/>
      <c r="T21" s="831"/>
      <c r="U21" s="831"/>
      <c r="V21" s="831"/>
      <c r="W21" s="831"/>
      <c r="X21" s="831"/>
      <c r="Y21" s="831"/>
      <c r="Z21" s="831"/>
      <c r="AA21" s="834">
        <f t="shared" si="1"/>
        <v>87884.718920000014</v>
      </c>
      <c r="AB21" s="834"/>
      <c r="AC21" s="834"/>
      <c r="AD21" s="834"/>
      <c r="AE21" s="832"/>
      <c r="AF21" s="832"/>
      <c r="AG21" s="832"/>
      <c r="AH21" s="832"/>
      <c r="AI21" s="832"/>
      <c r="AJ21" s="832"/>
      <c r="AK21" s="832"/>
      <c r="AL21" s="834"/>
      <c r="AM21" s="834"/>
      <c r="AN21" s="834"/>
      <c r="AO21" s="832"/>
      <c r="AP21" s="832"/>
    </row>
    <row r="22" spans="1:42" s="15" customFormat="1">
      <c r="A22" s="829" t="s">
        <v>1977</v>
      </c>
      <c r="B22" s="829"/>
      <c r="C22" s="829"/>
      <c r="D22" s="6" t="s">
        <v>1967</v>
      </c>
      <c r="E22" s="830" t="s">
        <v>1968</v>
      </c>
      <c r="F22" s="147">
        <v>338985</v>
      </c>
      <c r="G22" s="830" t="s">
        <v>300</v>
      </c>
      <c r="H22" s="830" t="s">
        <v>1969</v>
      </c>
      <c r="I22" s="73"/>
      <c r="K22" s="831">
        <v>8780</v>
      </c>
      <c r="L22" s="831"/>
      <c r="M22" s="831"/>
      <c r="N22" s="831"/>
      <c r="O22" s="831"/>
      <c r="P22" s="831"/>
      <c r="Q22" s="831"/>
      <c r="R22" s="831"/>
      <c r="S22" s="831"/>
      <c r="T22" s="831"/>
      <c r="U22" s="831"/>
      <c r="V22" s="831"/>
      <c r="W22" s="831"/>
      <c r="X22" s="831"/>
      <c r="Y22" s="831"/>
      <c r="Z22" s="831"/>
      <c r="AA22" s="834">
        <f t="shared" si="1"/>
        <v>2976288300</v>
      </c>
      <c r="AB22" s="834"/>
      <c r="AC22" s="834"/>
      <c r="AD22" s="834"/>
      <c r="AE22" s="832"/>
      <c r="AF22" s="832"/>
      <c r="AG22" s="832"/>
      <c r="AH22" s="832"/>
      <c r="AI22" s="832"/>
      <c r="AJ22" s="832"/>
      <c r="AK22" s="832"/>
      <c r="AL22" s="834"/>
      <c r="AM22" s="834"/>
      <c r="AN22" s="834"/>
      <c r="AO22" s="832"/>
      <c r="AP22" s="832"/>
    </row>
    <row r="23" spans="1:42" s="15" customFormat="1">
      <c r="A23" s="829" t="s">
        <v>1978</v>
      </c>
      <c r="B23" s="829"/>
      <c r="C23" s="829"/>
      <c r="D23" s="6" t="s">
        <v>1967</v>
      </c>
      <c r="E23" s="830" t="s">
        <v>1968</v>
      </c>
      <c r="F23" s="147">
        <v>20159</v>
      </c>
      <c r="G23" s="830" t="s">
        <v>300</v>
      </c>
      <c r="H23" s="830" t="s">
        <v>1969</v>
      </c>
      <c r="I23" s="73"/>
      <c r="K23" s="831">
        <v>10592</v>
      </c>
      <c r="L23" s="831"/>
      <c r="M23" s="831"/>
      <c r="N23" s="831"/>
      <c r="O23" s="831"/>
      <c r="P23" s="831"/>
      <c r="Q23" s="831"/>
      <c r="R23" s="831"/>
      <c r="S23" s="831"/>
      <c r="T23" s="831"/>
      <c r="U23" s="831"/>
      <c r="V23" s="831"/>
      <c r="W23" s="831"/>
      <c r="X23" s="831"/>
      <c r="Y23" s="831"/>
      <c r="Z23" s="831"/>
      <c r="AA23" s="834">
        <f t="shared" si="1"/>
        <v>213524128</v>
      </c>
      <c r="AB23" s="834"/>
      <c r="AC23" s="834"/>
      <c r="AD23" s="834"/>
      <c r="AE23" s="832"/>
      <c r="AF23" s="832"/>
      <c r="AG23" s="832"/>
      <c r="AH23" s="832"/>
      <c r="AI23" s="832"/>
      <c r="AJ23" s="832"/>
      <c r="AK23" s="832"/>
      <c r="AL23" s="834"/>
      <c r="AM23" s="834"/>
      <c r="AN23" s="834"/>
      <c r="AO23" s="832"/>
      <c r="AP23" s="832"/>
    </row>
    <row r="24" spans="1:42" s="15" customFormat="1">
      <c r="A24" s="829" t="s">
        <v>1979</v>
      </c>
      <c r="B24" s="829"/>
      <c r="C24" s="829"/>
      <c r="D24" s="6" t="s">
        <v>1967</v>
      </c>
      <c r="E24" s="830" t="s">
        <v>1968</v>
      </c>
      <c r="F24" s="147">
        <v>15892400</v>
      </c>
      <c r="G24" s="830" t="s">
        <v>300</v>
      </c>
      <c r="H24" s="830" t="s">
        <v>1969</v>
      </c>
      <c r="I24" s="73"/>
      <c r="K24" s="831">
        <v>7349</v>
      </c>
      <c r="L24" s="831"/>
      <c r="M24" s="831"/>
      <c r="N24" s="831"/>
      <c r="O24" s="831"/>
      <c r="P24" s="831"/>
      <c r="Q24" s="831"/>
      <c r="R24" s="831"/>
      <c r="S24" s="831"/>
      <c r="T24" s="831"/>
      <c r="U24" s="831"/>
      <c r="V24" s="831"/>
      <c r="W24" s="831"/>
      <c r="X24" s="831"/>
      <c r="Y24" s="831"/>
      <c r="Z24" s="831"/>
      <c r="AA24" s="834">
        <f t="shared" si="1"/>
        <v>116793247600</v>
      </c>
      <c r="AB24" s="834"/>
      <c r="AC24" s="834"/>
      <c r="AD24" s="834"/>
      <c r="AE24" s="832"/>
      <c r="AF24" s="832"/>
      <c r="AG24" s="832"/>
      <c r="AH24" s="832"/>
      <c r="AI24" s="832"/>
      <c r="AJ24" s="832"/>
      <c r="AK24" s="832"/>
      <c r="AL24" s="834"/>
      <c r="AM24" s="834"/>
      <c r="AN24" s="834"/>
      <c r="AO24" s="832"/>
      <c r="AP24" s="832"/>
    </row>
    <row r="25" spans="1:42" s="15" customFormat="1">
      <c r="A25" s="829" t="s">
        <v>563</v>
      </c>
      <c r="B25" s="829"/>
      <c r="C25" s="829"/>
      <c r="D25" s="6" t="s">
        <v>1967</v>
      </c>
      <c r="E25" s="830" t="s">
        <v>1968</v>
      </c>
      <c r="F25" s="147">
        <v>18042100</v>
      </c>
      <c r="G25" s="830" t="s">
        <v>300</v>
      </c>
      <c r="H25" s="830" t="s">
        <v>1969</v>
      </c>
      <c r="I25" s="73"/>
      <c r="K25" s="831">
        <v>13856</v>
      </c>
      <c r="L25" s="831"/>
      <c r="M25" s="831"/>
      <c r="N25" s="831"/>
      <c r="O25" s="831"/>
      <c r="P25" s="831"/>
      <c r="Q25" s="831"/>
      <c r="R25" s="831"/>
      <c r="S25" s="831"/>
      <c r="T25" s="831"/>
      <c r="U25" s="831"/>
      <c r="V25" s="831"/>
      <c r="W25" s="1145">
        <v>0.41521000000000002</v>
      </c>
      <c r="X25" s="831"/>
      <c r="Y25" s="831"/>
      <c r="Z25" s="831"/>
      <c r="AA25" s="834">
        <f t="shared" si="1"/>
        <v>249991337600</v>
      </c>
      <c r="AB25" s="834"/>
      <c r="AC25" s="834"/>
      <c r="AD25" s="834"/>
      <c r="AE25" s="832"/>
      <c r="AF25" s="832"/>
      <c r="AG25" s="832"/>
      <c r="AH25" s="832"/>
      <c r="AI25" s="832"/>
      <c r="AJ25" s="832"/>
      <c r="AK25" s="832"/>
      <c r="AL25" s="834"/>
      <c r="AM25" s="832">
        <f>IF(W25="",0*$F25,W25*$F25)</f>
        <v>7491260.341</v>
      </c>
      <c r="AN25" s="834"/>
      <c r="AO25" s="832"/>
      <c r="AP25" s="832"/>
    </row>
    <row r="26" spans="1:42" s="15" customFormat="1">
      <c r="A26" s="829" t="s">
        <v>564</v>
      </c>
      <c r="B26" s="829"/>
      <c r="C26" s="829"/>
      <c r="D26" s="6" t="s">
        <v>1967</v>
      </c>
      <c r="E26" s="830" t="s">
        <v>1968</v>
      </c>
      <c r="F26" s="147">
        <v>3816880</v>
      </c>
      <c r="G26" s="830" t="s">
        <v>300</v>
      </c>
      <c r="H26" s="830" t="s">
        <v>1969</v>
      </c>
      <c r="I26" s="73"/>
      <c r="K26" s="831">
        <v>817</v>
      </c>
      <c r="L26" s="1143"/>
      <c r="M26" s="831"/>
      <c r="N26" s="831">
        <v>8.4199999999999999E-10</v>
      </c>
      <c r="O26" s="1144"/>
      <c r="P26" s="831"/>
      <c r="Q26" s="831"/>
      <c r="R26" s="831"/>
      <c r="S26" s="831"/>
      <c r="T26" s="831"/>
      <c r="U26" s="831"/>
      <c r="V26" s="1143"/>
      <c r="W26" s="1145">
        <v>3.5654999999999999E-2</v>
      </c>
      <c r="X26" s="1144"/>
      <c r="Y26" s="831"/>
      <c r="Z26" s="831"/>
      <c r="AA26" s="834">
        <f t="shared" si="1"/>
        <v>3118390960</v>
      </c>
      <c r="AB26" s="834"/>
      <c r="AC26" s="832">
        <f>IF(M26="",0*$F26,M26*$F26)</f>
        <v>0</v>
      </c>
      <c r="AD26" s="832">
        <f>IF(N26="",0*$F26,N26*$F26)</f>
        <v>3.21381296E-3</v>
      </c>
      <c r="AE26" s="834"/>
      <c r="AF26" s="834"/>
      <c r="AG26" s="834"/>
      <c r="AH26" s="834"/>
      <c r="AI26" s="834"/>
      <c r="AJ26" s="834"/>
      <c r="AK26" s="834"/>
      <c r="AL26" s="834"/>
      <c r="AM26" s="832">
        <f>IF(W26="",0*$F26,W26*$F26)</f>
        <v>136090.85639999999</v>
      </c>
      <c r="AN26" s="834"/>
      <c r="AO26" s="832"/>
      <c r="AP26" s="832"/>
    </row>
    <row r="27" spans="1:42" s="15" customFormat="1">
      <c r="A27" s="829" t="s">
        <v>2702</v>
      </c>
      <c r="B27" s="829"/>
      <c r="C27" s="829"/>
      <c r="D27" s="6" t="s">
        <v>1967</v>
      </c>
      <c r="E27" s="830" t="s">
        <v>1968</v>
      </c>
      <c r="F27" s="147">
        <v>305193</v>
      </c>
      <c r="G27" s="830" t="s">
        <v>300</v>
      </c>
      <c r="H27" s="830" t="s">
        <v>1969</v>
      </c>
      <c r="I27" s="73"/>
      <c r="K27" s="831">
        <v>1952</v>
      </c>
      <c r="L27" s="831"/>
      <c r="M27" s="831"/>
      <c r="N27" s="831">
        <v>1.4349999999999999E-8</v>
      </c>
      <c r="O27" s="831"/>
      <c r="P27" s="831"/>
      <c r="Q27" s="831"/>
      <c r="R27" s="831"/>
      <c r="S27" s="831"/>
      <c r="T27" s="831"/>
      <c r="U27" s="831"/>
      <c r="V27" s="831"/>
      <c r="W27" s="1145">
        <v>1.7031000000000001</v>
      </c>
      <c r="X27" s="831"/>
      <c r="Y27" s="831"/>
      <c r="Z27" s="831"/>
      <c r="AA27" s="834">
        <f t="shared" si="1"/>
        <v>595736736</v>
      </c>
      <c r="AB27" s="834"/>
      <c r="AC27" s="834"/>
      <c r="AD27" s="832">
        <f>IF(N27="",0*$F27,N27*$F27)</f>
        <v>4.3795195499999997E-3</v>
      </c>
      <c r="AE27" s="832"/>
      <c r="AF27" s="832"/>
      <c r="AG27" s="832"/>
      <c r="AH27" s="832"/>
      <c r="AI27" s="832"/>
      <c r="AJ27" s="832"/>
      <c r="AK27" s="832"/>
      <c r="AL27" s="834"/>
      <c r="AM27" s="832">
        <f>IF(W27="",0*$F27,W27*$F27)</f>
        <v>519774.19829999999</v>
      </c>
      <c r="AN27" s="834"/>
      <c r="AO27" s="832"/>
      <c r="AP27" s="832"/>
    </row>
    <row r="28" spans="1:42" s="15" customFormat="1">
      <c r="A28" s="829" t="s">
        <v>565</v>
      </c>
      <c r="B28" s="829"/>
      <c r="C28" s="829"/>
      <c r="D28" s="6" t="s">
        <v>1967</v>
      </c>
      <c r="E28" s="830" t="s">
        <v>1968</v>
      </c>
      <c r="F28" s="147">
        <v>42328400</v>
      </c>
      <c r="G28" s="830" t="s">
        <v>300</v>
      </c>
      <c r="H28" s="830" t="s">
        <v>1969</v>
      </c>
      <c r="I28" s="73"/>
      <c r="K28" s="831">
        <v>3691</v>
      </c>
      <c r="L28" s="831"/>
      <c r="M28" s="831"/>
      <c r="N28" s="831">
        <v>1.3501999999999999E-9</v>
      </c>
      <c r="O28" s="1144"/>
      <c r="P28" s="831"/>
      <c r="Q28" s="831"/>
      <c r="R28" s="831"/>
      <c r="S28" s="831"/>
      <c r="T28" s="831"/>
      <c r="U28" s="831"/>
      <c r="V28" s="1143"/>
      <c r="W28" s="1145">
        <v>0.31783</v>
      </c>
      <c r="X28" s="831"/>
      <c r="Y28" s="831"/>
      <c r="Z28" s="831"/>
      <c r="AA28" s="834">
        <f t="shared" si="1"/>
        <v>156234124400</v>
      </c>
      <c r="AB28" s="834"/>
      <c r="AC28" s="832"/>
      <c r="AD28" s="832">
        <f>IF(N28="",0*$F28,N28*$F28)</f>
        <v>5.7151805680000001E-2</v>
      </c>
      <c r="AE28" s="834"/>
      <c r="AF28" s="834"/>
      <c r="AG28" s="834"/>
      <c r="AH28" s="834"/>
      <c r="AI28" s="834"/>
      <c r="AJ28" s="834"/>
      <c r="AK28" s="834"/>
      <c r="AL28" s="834"/>
      <c r="AM28" s="832">
        <f>IF(W28="",0*$F28,W28*$F28)</f>
        <v>13453235.372</v>
      </c>
      <c r="AN28" s="834"/>
      <c r="AO28" s="832"/>
      <c r="AP28" s="832"/>
    </row>
    <row r="29" spans="1:42" s="15" customFormat="1">
      <c r="A29" s="829" t="s">
        <v>210</v>
      </c>
      <c r="B29" s="829"/>
      <c r="C29" s="829"/>
      <c r="D29" s="6" t="s">
        <v>1967</v>
      </c>
      <c r="E29" s="830" t="s">
        <v>1968</v>
      </c>
      <c r="F29" s="147">
        <v>181063000</v>
      </c>
      <c r="G29" s="830" t="s">
        <v>300</v>
      </c>
      <c r="H29" s="830" t="s">
        <v>1969</v>
      </c>
      <c r="I29" s="73"/>
      <c r="K29" s="831">
        <v>1549</v>
      </c>
      <c r="L29" s="831"/>
      <c r="M29" s="831"/>
      <c r="N29" s="831"/>
      <c r="O29" s="831"/>
      <c r="P29" s="831"/>
      <c r="Q29" s="831"/>
      <c r="R29" s="831"/>
      <c r="S29" s="831"/>
      <c r="T29" s="831"/>
      <c r="U29" s="831"/>
      <c r="V29" s="831"/>
      <c r="W29" s="831"/>
      <c r="X29" s="831"/>
      <c r="Y29" s="831"/>
      <c r="Z29" s="831"/>
      <c r="AA29" s="834">
        <f t="shared" si="1"/>
        <v>280466587000</v>
      </c>
      <c r="AB29" s="834"/>
      <c r="AC29" s="834"/>
      <c r="AD29" s="834"/>
      <c r="AE29" s="832"/>
      <c r="AF29" s="832"/>
      <c r="AG29" s="832"/>
      <c r="AH29" s="832"/>
      <c r="AI29" s="832"/>
      <c r="AJ29" s="832"/>
      <c r="AK29" s="832"/>
      <c r="AL29" s="834"/>
      <c r="AM29" s="834"/>
      <c r="AN29" s="834"/>
      <c r="AO29" s="832"/>
      <c r="AP29" s="832"/>
    </row>
    <row r="30" spans="1:42" s="15" customFormat="1">
      <c r="A30" s="829" t="s">
        <v>523</v>
      </c>
      <c r="B30" s="829"/>
      <c r="C30" s="829"/>
      <c r="D30" s="6" t="s">
        <v>1967</v>
      </c>
      <c r="E30" s="830" t="s">
        <v>1968</v>
      </c>
      <c r="F30" s="147">
        <v>40766000</v>
      </c>
      <c r="G30" s="830" t="s">
        <v>300</v>
      </c>
      <c r="H30" s="830" t="s">
        <v>1969</v>
      </c>
      <c r="I30" s="73"/>
      <c r="K30" s="831">
        <v>5508</v>
      </c>
      <c r="L30" s="831"/>
      <c r="M30" s="831"/>
      <c r="N30" s="831"/>
      <c r="O30" s="831"/>
      <c r="P30" s="831"/>
      <c r="Q30" s="831"/>
      <c r="R30" s="831"/>
      <c r="S30" s="831"/>
      <c r="T30" s="831"/>
      <c r="U30" s="831"/>
      <c r="V30" s="831"/>
      <c r="W30" s="831"/>
      <c r="X30" s="831"/>
      <c r="Y30" s="831"/>
      <c r="Z30" s="831"/>
      <c r="AA30" s="834">
        <f t="shared" si="1"/>
        <v>224539128000</v>
      </c>
      <c r="AB30" s="834"/>
      <c r="AC30" s="834"/>
      <c r="AD30" s="834"/>
      <c r="AE30" s="832"/>
      <c r="AF30" s="832"/>
      <c r="AG30" s="832"/>
      <c r="AH30" s="832"/>
      <c r="AI30" s="832"/>
      <c r="AJ30" s="832"/>
      <c r="AK30" s="832"/>
      <c r="AL30" s="834"/>
      <c r="AM30" s="834"/>
      <c r="AN30" s="834"/>
      <c r="AO30" s="832"/>
      <c r="AP30" s="832"/>
    </row>
    <row r="31" spans="1:42" s="15" customFormat="1">
      <c r="A31" s="829" t="s">
        <v>212</v>
      </c>
      <c r="B31" s="829"/>
      <c r="C31" s="829"/>
      <c r="D31" s="6" t="s">
        <v>1967</v>
      </c>
      <c r="E31" s="830" t="s">
        <v>1968</v>
      </c>
      <c r="F31" s="147">
        <v>34526100</v>
      </c>
      <c r="G31" s="830" t="s">
        <v>300</v>
      </c>
      <c r="H31" s="830" t="s">
        <v>1969</v>
      </c>
      <c r="I31" s="73"/>
      <c r="K31" s="831">
        <v>167</v>
      </c>
      <c r="L31" s="831"/>
      <c r="M31" s="831"/>
      <c r="N31" s="831"/>
      <c r="O31" s="831"/>
      <c r="P31" s="831"/>
      <c r="Q31" s="831"/>
      <c r="R31" s="831"/>
      <c r="S31" s="831"/>
      <c r="T31" s="831"/>
      <c r="U31" s="831"/>
      <c r="V31" s="831"/>
      <c r="W31" s="831"/>
      <c r="X31" s="831"/>
      <c r="Y31" s="831"/>
      <c r="Z31" s="831"/>
      <c r="AA31" s="834">
        <f t="shared" si="1"/>
        <v>5765858700</v>
      </c>
      <c r="AB31" s="834"/>
      <c r="AC31" s="834"/>
      <c r="AD31" s="834"/>
      <c r="AE31" s="832"/>
      <c r="AF31" s="832"/>
      <c r="AG31" s="832"/>
      <c r="AH31" s="832"/>
      <c r="AI31" s="832"/>
      <c r="AJ31" s="832"/>
      <c r="AK31" s="832"/>
      <c r="AL31" s="834"/>
      <c r="AM31" s="834"/>
      <c r="AN31" s="834"/>
      <c r="AO31" s="832"/>
      <c r="AP31" s="832"/>
    </row>
    <row r="32" spans="1:42" s="15" customFormat="1">
      <c r="A32" s="829" t="s">
        <v>566</v>
      </c>
      <c r="B32" s="829"/>
      <c r="C32" s="829"/>
      <c r="D32" s="6" t="s">
        <v>1967</v>
      </c>
      <c r="E32" s="830" t="s">
        <v>1968</v>
      </c>
      <c r="F32" s="147">
        <v>9569940</v>
      </c>
      <c r="G32" s="830" t="s">
        <v>300</v>
      </c>
      <c r="H32" s="830" t="s">
        <v>1969</v>
      </c>
      <c r="I32" s="73"/>
      <c r="K32" s="831">
        <v>3860</v>
      </c>
      <c r="L32" s="831"/>
      <c r="M32" s="831"/>
      <c r="N32" s="831">
        <v>6.1610999999999995E-10</v>
      </c>
      <c r="O32" s="831"/>
      <c r="P32" s="831"/>
      <c r="Q32" s="831"/>
      <c r="R32" s="831"/>
      <c r="S32" s="831"/>
      <c r="T32" s="831"/>
      <c r="U32" s="831"/>
      <c r="V32" s="831"/>
      <c r="W32" s="1145">
        <v>8.6666000000000007E-2</v>
      </c>
      <c r="X32" s="831"/>
      <c r="Y32" s="831"/>
      <c r="Z32" s="831"/>
      <c r="AA32" s="834">
        <f t="shared" si="1"/>
        <v>36939968400</v>
      </c>
      <c r="AB32" s="834"/>
      <c r="AC32" s="832">
        <f>IF(M32="",0*$F32,M32*$F32)</f>
        <v>0</v>
      </c>
      <c r="AD32" s="832">
        <f>IF(N32="",0*$F32,N32*$F32)</f>
        <v>5.8961357333999998E-3</v>
      </c>
      <c r="AE32" s="832"/>
      <c r="AF32" s="832"/>
      <c r="AG32" s="832"/>
      <c r="AH32" s="832"/>
      <c r="AI32" s="832"/>
      <c r="AJ32" s="832"/>
      <c r="AK32" s="832"/>
      <c r="AL32" s="834"/>
      <c r="AM32" s="832">
        <f>IF(W32="",0*$F32,W32*$F32)</f>
        <v>829388.42004000011</v>
      </c>
      <c r="AN32" s="834"/>
      <c r="AO32" s="832"/>
      <c r="AP32" s="832"/>
    </row>
    <row r="33" spans="1:42" s="15" customFormat="1">
      <c r="A33" s="829" t="s">
        <v>567</v>
      </c>
      <c r="B33" s="829"/>
      <c r="C33" s="829"/>
      <c r="D33" s="6" t="s">
        <v>1967</v>
      </c>
      <c r="E33" s="830" t="s">
        <v>1968</v>
      </c>
      <c r="F33" s="147">
        <v>167468</v>
      </c>
      <c r="G33" s="830" t="s">
        <v>300</v>
      </c>
      <c r="H33" s="830" t="s">
        <v>1969</v>
      </c>
      <c r="I33" s="73"/>
      <c r="K33" s="831">
        <v>8998</v>
      </c>
      <c r="L33" s="831"/>
      <c r="M33" s="831"/>
      <c r="N33" s="831">
        <v>4.6863000000000002E-9</v>
      </c>
      <c r="O33" s="831"/>
      <c r="P33" s="831"/>
      <c r="Q33" s="831"/>
      <c r="R33" s="831"/>
      <c r="S33" s="831"/>
      <c r="T33" s="831"/>
      <c r="U33" s="831"/>
      <c r="V33" s="831"/>
      <c r="W33" s="1145">
        <v>0.14555999999999999</v>
      </c>
      <c r="X33" s="831"/>
      <c r="Y33" s="831"/>
      <c r="Z33" s="831"/>
      <c r="AA33" s="834">
        <f t="shared" si="1"/>
        <v>1506877064</v>
      </c>
      <c r="AB33" s="834"/>
      <c r="AC33" s="834"/>
      <c r="AD33" s="832">
        <f>IF(N33="",0*$F33,N33*$F33)</f>
        <v>7.8480528840000003E-4</v>
      </c>
      <c r="AE33" s="832"/>
      <c r="AF33" s="832"/>
      <c r="AG33" s="832"/>
      <c r="AH33" s="832"/>
      <c r="AI33" s="832"/>
      <c r="AJ33" s="832"/>
      <c r="AK33" s="832"/>
      <c r="AL33" s="834"/>
      <c r="AM33" s="832">
        <f>IF(W33="",0*$F33,W33*$F33)</f>
        <v>24376.642079999998</v>
      </c>
      <c r="AN33" s="834"/>
      <c r="AO33" s="832"/>
      <c r="AP33" s="832"/>
    </row>
    <row r="34" spans="1:42" s="15" customFormat="1">
      <c r="A34" s="829" t="s">
        <v>568</v>
      </c>
      <c r="B34" s="829"/>
      <c r="C34" s="829"/>
      <c r="D34" s="6" t="s">
        <v>1967</v>
      </c>
      <c r="E34" s="830" t="s">
        <v>1968</v>
      </c>
      <c r="F34" s="147">
        <v>5391230</v>
      </c>
      <c r="G34" s="830" t="s">
        <v>300</v>
      </c>
      <c r="H34" s="830" t="s">
        <v>1969</v>
      </c>
      <c r="I34" s="73"/>
      <c r="K34" s="831">
        <v>1032</v>
      </c>
      <c r="L34" s="831"/>
      <c r="M34" s="831"/>
      <c r="N34" s="831"/>
      <c r="O34" s="831"/>
      <c r="P34" s="831"/>
      <c r="Q34" s="831"/>
      <c r="R34" s="831"/>
      <c r="S34" s="831"/>
      <c r="T34" s="831"/>
      <c r="U34" s="831"/>
      <c r="V34" s="831"/>
      <c r="W34" s="1145">
        <v>0.80686000000000002</v>
      </c>
      <c r="X34" s="831"/>
      <c r="Y34" s="831"/>
      <c r="Z34" s="831"/>
      <c r="AA34" s="834">
        <f t="shared" si="1"/>
        <v>5563749360</v>
      </c>
      <c r="AB34" s="834"/>
      <c r="AC34" s="832">
        <f>IF(M34="",0*$F34,M34*$F34)</f>
        <v>0</v>
      </c>
      <c r="AD34" s="832">
        <f>IF(N34="",0*$F34,N34*$F34)</f>
        <v>0</v>
      </c>
      <c r="AE34" s="832"/>
      <c r="AF34" s="832"/>
      <c r="AG34" s="832"/>
      <c r="AH34" s="832"/>
      <c r="AI34" s="832"/>
      <c r="AJ34" s="832"/>
      <c r="AK34" s="832"/>
      <c r="AL34" s="834"/>
      <c r="AM34" s="832">
        <f>IF(W34="",0*$F34,W34*$F34)</f>
        <v>4349967.8377999999</v>
      </c>
      <c r="AN34" s="834"/>
      <c r="AO34" s="832"/>
      <c r="AP34" s="832"/>
    </row>
    <row r="35" spans="1:42" s="15" customFormat="1">
      <c r="A35" s="829" t="s">
        <v>569</v>
      </c>
      <c r="B35" s="829"/>
      <c r="C35" s="829"/>
      <c r="D35" s="6" t="s">
        <v>1967</v>
      </c>
      <c r="E35" s="830" t="s">
        <v>1968</v>
      </c>
      <c r="F35" s="147">
        <v>2270730</v>
      </c>
      <c r="G35" s="830" t="s">
        <v>300</v>
      </c>
      <c r="H35" s="830" t="s">
        <v>1969</v>
      </c>
      <c r="I35" s="73"/>
      <c r="K35" s="831">
        <v>966</v>
      </c>
      <c r="L35" s="831"/>
      <c r="M35" s="831"/>
      <c r="N35" s="831"/>
      <c r="O35" s="831"/>
      <c r="P35" s="831"/>
      <c r="Q35" s="831"/>
      <c r="R35" s="831"/>
      <c r="S35" s="831"/>
      <c r="T35" s="831"/>
      <c r="U35" s="831"/>
      <c r="V35" s="831"/>
      <c r="W35" s="831"/>
      <c r="X35" s="831"/>
      <c r="Y35" s="831"/>
      <c r="Z35" s="831"/>
      <c r="AA35" s="834">
        <f t="shared" si="1"/>
        <v>2193525180</v>
      </c>
      <c r="AB35" s="834"/>
      <c r="AC35" s="834"/>
      <c r="AD35" s="834"/>
      <c r="AE35" s="832"/>
      <c r="AF35" s="832"/>
      <c r="AG35" s="832"/>
      <c r="AH35" s="832"/>
      <c r="AI35" s="832"/>
      <c r="AJ35" s="832"/>
      <c r="AK35" s="832"/>
      <c r="AL35" s="834"/>
      <c r="AM35" s="834"/>
      <c r="AN35" s="834"/>
      <c r="AO35" s="832"/>
      <c r="AP35" s="832"/>
    </row>
    <row r="36" spans="1:42" s="15" customFormat="1">
      <c r="A36" s="829" t="s">
        <v>521</v>
      </c>
      <c r="B36" s="829"/>
      <c r="C36" s="829"/>
      <c r="D36" s="6" t="s">
        <v>1967</v>
      </c>
      <c r="E36" s="830" t="s">
        <v>1968</v>
      </c>
      <c r="F36" s="147">
        <v>6978480</v>
      </c>
      <c r="G36" s="830" t="s">
        <v>300</v>
      </c>
      <c r="H36" s="830" t="s">
        <v>1969</v>
      </c>
      <c r="I36" s="73"/>
      <c r="K36" s="831">
        <v>26087</v>
      </c>
      <c r="L36" s="831"/>
      <c r="M36" s="831"/>
      <c r="N36" s="831">
        <v>1.2516E-11</v>
      </c>
      <c r="O36" s="831"/>
      <c r="P36" s="831"/>
      <c r="Q36" s="831"/>
      <c r="R36" s="831"/>
      <c r="S36" s="831"/>
      <c r="T36" s="831"/>
      <c r="U36" s="831"/>
      <c r="V36" s="831"/>
      <c r="W36" s="1145">
        <v>8.2378999999999994E-2</v>
      </c>
      <c r="X36" s="831"/>
      <c r="Y36" s="831"/>
      <c r="Z36" s="831"/>
      <c r="AA36" s="834">
        <f t="shared" si="1"/>
        <v>182047607760</v>
      </c>
      <c r="AB36" s="834"/>
      <c r="AC36" s="834"/>
      <c r="AD36" s="832">
        <f>IF(N36="",0*$F36,N36*$F36)</f>
        <v>8.7342655680000005E-5</v>
      </c>
      <c r="AE36" s="832"/>
      <c r="AF36" s="832"/>
      <c r="AG36" s="832"/>
      <c r="AH36" s="832"/>
      <c r="AI36" s="832"/>
      <c r="AJ36" s="832"/>
      <c r="AK36" s="832"/>
      <c r="AL36" s="834"/>
      <c r="AM36" s="832">
        <f>IF(W36="",0*$F36,W36*$F36)</f>
        <v>574880.20392</v>
      </c>
      <c r="AN36" s="834"/>
      <c r="AO36" s="832"/>
      <c r="AP36" s="832"/>
    </row>
    <row r="37" spans="1:42" s="15" customFormat="1">
      <c r="A37" s="835" t="s">
        <v>5</v>
      </c>
      <c r="B37" s="835"/>
      <c r="C37" s="836"/>
      <c r="D37" s="6" t="s">
        <v>1967</v>
      </c>
      <c r="E37" s="830" t="s">
        <v>1968</v>
      </c>
      <c r="F37" s="147">
        <v>55000000</v>
      </c>
      <c r="G37" s="830" t="s">
        <v>300</v>
      </c>
      <c r="H37" s="830" t="s">
        <v>1980</v>
      </c>
      <c r="I37" s="73"/>
      <c r="K37" s="831">
        <v>938</v>
      </c>
      <c r="L37" s="831">
        <v>0.10199999999999999</v>
      </c>
      <c r="M37" s="831">
        <v>4.1699000000000002E-8</v>
      </c>
      <c r="N37" s="831"/>
      <c r="O37" s="831"/>
      <c r="P37" s="831"/>
      <c r="Q37" s="831"/>
      <c r="R37" s="831"/>
      <c r="S37" s="831"/>
      <c r="T37" s="831"/>
      <c r="U37" s="831"/>
      <c r="V37" s="831"/>
      <c r="W37" s="831"/>
      <c r="X37" s="831"/>
      <c r="Y37" s="831"/>
      <c r="Z37" s="831"/>
      <c r="AA37" s="834">
        <f t="shared" si="1"/>
        <v>51590000000</v>
      </c>
      <c r="AB37" s="834">
        <f>IF(L37="",0*$F37,L37*$F37)</f>
        <v>5610000</v>
      </c>
      <c r="AC37" s="832">
        <f>IF(M37="",0*$F37,M37*$F37)</f>
        <v>2.2934450000000002</v>
      </c>
      <c r="AD37" s="834"/>
      <c r="AE37" s="832"/>
      <c r="AF37" s="832"/>
      <c r="AG37" s="832"/>
      <c r="AH37" s="832"/>
      <c r="AI37" s="832"/>
      <c r="AJ37" s="832"/>
      <c r="AK37" s="832"/>
      <c r="AL37" s="834"/>
      <c r="AM37" s="834"/>
      <c r="AN37" s="834"/>
      <c r="AO37" s="832"/>
      <c r="AP37" s="832"/>
    </row>
    <row r="38" spans="1:42" s="15" customFormat="1">
      <c r="A38" s="835" t="s">
        <v>6</v>
      </c>
      <c r="B38" s="835"/>
      <c r="C38" s="836"/>
      <c r="D38" s="6" t="s">
        <v>1967</v>
      </c>
      <c r="E38" s="830" t="s">
        <v>1968</v>
      </c>
      <c r="F38" s="147">
        <v>40000000</v>
      </c>
      <c r="G38" s="830" t="s">
        <v>300</v>
      </c>
      <c r="H38" s="830" t="s">
        <v>1980</v>
      </c>
      <c r="I38" s="73"/>
      <c r="K38" s="831">
        <v>2345</v>
      </c>
      <c r="L38" s="831">
        <v>5.7000000000000002E-2</v>
      </c>
      <c r="M38" s="831"/>
      <c r="N38" s="831"/>
      <c r="O38" s="831"/>
      <c r="P38" s="831"/>
      <c r="Q38" s="831"/>
      <c r="R38" s="831"/>
      <c r="S38" s="831"/>
      <c r="T38" s="831"/>
      <c r="U38" s="831"/>
      <c r="V38" s="831"/>
      <c r="W38" s="1145">
        <v>0.55286999999999997</v>
      </c>
      <c r="X38" s="831"/>
      <c r="Y38" s="831"/>
      <c r="Z38" s="831"/>
      <c r="AA38" s="834">
        <f t="shared" si="1"/>
        <v>93800000000</v>
      </c>
      <c r="AB38" s="834">
        <f>IF(L38="",0*$F38,L38*$F38)</f>
        <v>2280000</v>
      </c>
      <c r="AC38" s="834"/>
      <c r="AD38" s="834"/>
      <c r="AE38" s="832"/>
      <c r="AF38" s="832"/>
      <c r="AG38" s="832"/>
      <c r="AH38" s="832"/>
      <c r="AI38" s="832"/>
      <c r="AJ38" s="832"/>
      <c r="AK38" s="832"/>
      <c r="AL38" s="834"/>
      <c r="AM38" s="832">
        <f>IF(W38="",0*$F38,W38*$F38)</f>
        <v>22114800</v>
      </c>
      <c r="AN38" s="834"/>
      <c r="AO38" s="832"/>
      <c r="AP38" s="832"/>
    </row>
    <row r="39" spans="1:42" s="15" customFormat="1">
      <c r="A39" s="835" t="s">
        <v>11</v>
      </c>
      <c r="B39" s="835"/>
      <c r="C39" s="836"/>
      <c r="D39" s="6" t="s">
        <v>1967</v>
      </c>
      <c r="E39" s="830" t="s">
        <v>1968</v>
      </c>
      <c r="F39" s="147">
        <v>366400000</v>
      </c>
      <c r="G39" s="830" t="s">
        <v>300</v>
      </c>
      <c r="H39" s="830" t="s">
        <v>1981</v>
      </c>
      <c r="I39" s="73"/>
      <c r="K39" s="831">
        <v>2106</v>
      </c>
      <c r="L39" s="831">
        <v>3.4000000000000002E-2</v>
      </c>
      <c r="M39" s="831"/>
      <c r="N39" s="831"/>
      <c r="O39" s="831"/>
      <c r="P39" s="831"/>
      <c r="Q39" s="831"/>
      <c r="R39" s="831"/>
      <c r="S39" s="831"/>
      <c r="T39" s="831"/>
      <c r="U39" s="831"/>
      <c r="V39" s="831"/>
      <c r="W39" s="831"/>
      <c r="X39" s="831"/>
      <c r="Y39" s="831"/>
      <c r="Z39" s="831"/>
      <c r="AA39" s="834">
        <f t="shared" si="1"/>
        <v>771638400000</v>
      </c>
      <c r="AB39" s="834">
        <f>IF(L39="",0*$F39,L39*$F39)</f>
        <v>12457600</v>
      </c>
      <c r="AC39" s="834"/>
      <c r="AD39" s="834"/>
      <c r="AE39" s="832"/>
      <c r="AF39" s="832"/>
      <c r="AG39" s="832"/>
      <c r="AH39" s="832"/>
      <c r="AI39" s="832"/>
      <c r="AJ39" s="832"/>
      <c r="AK39" s="832"/>
      <c r="AL39" s="834"/>
      <c r="AM39" s="834"/>
      <c r="AN39" s="834"/>
      <c r="AO39" s="832"/>
      <c r="AP39" s="832"/>
    </row>
    <row r="40" spans="1:42" s="15" customFormat="1">
      <c r="A40" s="835" t="s">
        <v>1496</v>
      </c>
      <c r="B40" s="1132" t="s">
        <v>4436</v>
      </c>
      <c r="C40" s="836" t="s">
        <v>1495</v>
      </c>
      <c r="D40" s="6" t="s">
        <v>1967</v>
      </c>
      <c r="E40" s="830" t="s">
        <v>1968</v>
      </c>
      <c r="F40" s="147">
        <v>5500000</v>
      </c>
      <c r="G40" s="830" t="s">
        <v>300</v>
      </c>
      <c r="H40" s="837" t="s">
        <v>1982</v>
      </c>
      <c r="I40" s="73"/>
      <c r="K40" s="831">
        <v>6590</v>
      </c>
      <c r="L40" s="831">
        <v>0.81</v>
      </c>
      <c r="M40" s="831">
        <v>0</v>
      </c>
      <c r="N40" s="831">
        <v>3.7028000000000001E-9</v>
      </c>
      <c r="O40" s="831"/>
      <c r="P40" s="831"/>
      <c r="Q40" s="831"/>
      <c r="R40" s="831"/>
      <c r="S40" s="831"/>
      <c r="T40" s="831"/>
      <c r="U40" s="831"/>
      <c r="V40" s="831"/>
      <c r="W40" s="831"/>
      <c r="X40" s="831"/>
      <c r="Y40" s="831"/>
      <c r="Z40" s="831"/>
      <c r="AA40" s="834">
        <f t="shared" si="1"/>
        <v>36245000000</v>
      </c>
      <c r="AB40" s="834">
        <f>IF(L40="",0*$F40,L40*$F40)</f>
        <v>4455000</v>
      </c>
      <c r="AC40" s="832">
        <f>IF(M40="",0*$F40,M40*$F40)</f>
        <v>0</v>
      </c>
      <c r="AD40" s="832">
        <f>IF(N40="",0*$F40,N40*$F40)</f>
        <v>2.0365399999999999E-2</v>
      </c>
      <c r="AE40" s="832"/>
      <c r="AF40" s="832"/>
      <c r="AG40" s="832"/>
      <c r="AH40" s="832"/>
      <c r="AI40" s="832"/>
      <c r="AJ40" s="832"/>
      <c r="AK40" s="832"/>
      <c r="AL40" s="834"/>
      <c r="AM40" s="834"/>
      <c r="AN40" s="834"/>
      <c r="AO40" s="832"/>
      <c r="AP40" s="832"/>
    </row>
    <row r="41" spans="1:42" s="15" customFormat="1">
      <c r="A41" s="835" t="s">
        <v>1564</v>
      </c>
      <c r="B41" s="835"/>
      <c r="C41" s="836" t="s">
        <v>459</v>
      </c>
      <c r="D41" s="6" t="s">
        <v>1967</v>
      </c>
      <c r="E41" s="830" t="s">
        <v>1968</v>
      </c>
      <c r="F41" s="147">
        <v>58300000</v>
      </c>
      <c r="G41" s="830" t="s">
        <v>300</v>
      </c>
      <c r="H41" s="830" t="s">
        <v>1984</v>
      </c>
      <c r="I41" s="73"/>
      <c r="J41" s="73"/>
      <c r="K41" s="831">
        <v>2020</v>
      </c>
      <c r="L41" s="831">
        <v>0.72</v>
      </c>
      <c r="M41" s="831"/>
      <c r="N41" s="831"/>
      <c r="O41" s="831"/>
      <c r="P41" s="831"/>
      <c r="Q41" s="831"/>
      <c r="R41" s="831"/>
      <c r="S41" s="831"/>
      <c r="T41" s="831"/>
      <c r="U41" s="831"/>
      <c r="V41" s="831"/>
      <c r="W41" s="831"/>
      <c r="X41" s="831"/>
      <c r="Y41" s="831"/>
      <c r="Z41" s="831"/>
      <c r="AA41" s="834">
        <f t="shared" si="1"/>
        <v>117766000000</v>
      </c>
      <c r="AB41" s="834">
        <f>IF(L41="",0*F41,L41*F41)</f>
        <v>41976000</v>
      </c>
      <c r="AC41" s="834"/>
      <c r="AD41" s="834"/>
      <c r="AE41" s="832"/>
      <c r="AF41" s="832"/>
      <c r="AG41" s="832"/>
      <c r="AH41" s="832"/>
      <c r="AI41" s="832"/>
      <c r="AJ41" s="832"/>
      <c r="AK41" s="832"/>
      <c r="AL41" s="834"/>
      <c r="AM41" s="834"/>
      <c r="AN41" s="834"/>
      <c r="AO41" s="832"/>
      <c r="AP41" s="832"/>
    </row>
    <row r="42" spans="1:42" s="15" customFormat="1">
      <c r="A42" s="835" t="s">
        <v>0</v>
      </c>
      <c r="B42" s="1132" t="s">
        <v>2951</v>
      </c>
      <c r="C42" s="836"/>
      <c r="D42" s="6" t="s">
        <v>1967</v>
      </c>
      <c r="E42" s="830" t="s">
        <v>1968</v>
      </c>
      <c r="F42" s="147">
        <v>70000000</v>
      </c>
      <c r="G42" s="830" t="s">
        <v>300</v>
      </c>
      <c r="H42" s="830" t="s">
        <v>1981</v>
      </c>
      <c r="I42" s="73"/>
      <c r="K42" s="831">
        <v>5352</v>
      </c>
      <c r="L42" s="831">
        <v>1</v>
      </c>
      <c r="M42" s="831">
        <v>0</v>
      </c>
      <c r="N42" s="831">
        <v>4.7181999999999999E-8</v>
      </c>
      <c r="O42" s="831"/>
      <c r="P42" s="831"/>
      <c r="Q42" s="831"/>
      <c r="R42" s="831"/>
      <c r="S42" s="831"/>
      <c r="T42" s="831"/>
      <c r="U42" s="831"/>
      <c r="V42" s="831"/>
      <c r="W42" s="831"/>
      <c r="X42" s="831"/>
      <c r="Y42" s="831"/>
      <c r="Z42" s="831"/>
      <c r="AA42" s="834">
        <f t="shared" si="1"/>
        <v>374640000000</v>
      </c>
      <c r="AB42" s="834">
        <f t="shared" ref="AB42:AD43" si="2">IF(L42="",0*$F42,L42*$F42)</f>
        <v>70000000</v>
      </c>
      <c r="AC42" s="832">
        <f t="shared" si="2"/>
        <v>0</v>
      </c>
      <c r="AD42" s="832">
        <f t="shared" si="2"/>
        <v>3.30274</v>
      </c>
      <c r="AE42" s="832"/>
      <c r="AF42" s="832"/>
      <c r="AG42" s="832"/>
      <c r="AH42" s="832"/>
      <c r="AI42" s="832"/>
      <c r="AJ42" s="832"/>
      <c r="AK42" s="832"/>
      <c r="AL42" s="834"/>
      <c r="AM42" s="834"/>
      <c r="AN42" s="834"/>
      <c r="AO42" s="832"/>
      <c r="AP42" s="832"/>
    </row>
    <row r="43" spans="1:42" s="15" customFormat="1">
      <c r="A43" s="835" t="s">
        <v>3</v>
      </c>
      <c r="B43" s="1132" t="s">
        <v>2952</v>
      </c>
      <c r="C43" s="836"/>
      <c r="D43" s="6" t="s">
        <v>1967</v>
      </c>
      <c r="E43" s="830" t="s">
        <v>1968</v>
      </c>
      <c r="F43" s="147">
        <v>70000000</v>
      </c>
      <c r="G43" s="830" t="s">
        <v>300</v>
      </c>
      <c r="H43" s="837" t="s">
        <v>1982</v>
      </c>
      <c r="I43" s="73"/>
      <c r="K43" s="831">
        <v>11500</v>
      </c>
      <c r="L43" s="831">
        <v>0.73</v>
      </c>
      <c r="M43" s="831">
        <v>0</v>
      </c>
      <c r="N43" s="831">
        <v>2.6155000000000002E-6</v>
      </c>
      <c r="O43" s="831"/>
      <c r="P43" s="831"/>
      <c r="Q43" s="831"/>
      <c r="R43" s="831"/>
      <c r="S43" s="831"/>
      <c r="T43" s="831"/>
      <c r="U43" s="831"/>
      <c r="V43" s="831"/>
      <c r="W43" s="1145">
        <v>0.12694</v>
      </c>
      <c r="X43" s="831"/>
      <c r="Y43" s="831"/>
      <c r="Z43" s="831"/>
      <c r="AA43" s="834">
        <f t="shared" si="1"/>
        <v>805000000000</v>
      </c>
      <c r="AB43" s="834">
        <f t="shared" si="2"/>
        <v>51100000</v>
      </c>
      <c r="AC43" s="832">
        <f t="shared" si="2"/>
        <v>0</v>
      </c>
      <c r="AD43" s="832">
        <f t="shared" si="2"/>
        <v>183.08500000000001</v>
      </c>
      <c r="AE43" s="832"/>
      <c r="AF43" s="832"/>
      <c r="AG43" s="832"/>
      <c r="AH43" s="832"/>
      <c r="AI43" s="832"/>
      <c r="AJ43" s="832"/>
      <c r="AK43" s="832"/>
      <c r="AL43" s="834"/>
      <c r="AM43" s="832">
        <f>IF(W43="",0*$F43,W43*$F43)</f>
        <v>8885800</v>
      </c>
      <c r="AN43" s="834"/>
      <c r="AO43" s="832"/>
      <c r="AP43" s="832"/>
    </row>
    <row r="44" spans="1:42" s="15" customFormat="1">
      <c r="A44" s="829" t="s">
        <v>1505</v>
      </c>
      <c r="B44" s="838" t="s">
        <v>1983</v>
      </c>
      <c r="C44" s="838" t="s">
        <v>1983</v>
      </c>
      <c r="D44" s="6" t="s">
        <v>1967</v>
      </c>
      <c r="E44" s="830" t="s">
        <v>1968</v>
      </c>
      <c r="F44" s="147">
        <v>4100000000</v>
      </c>
      <c r="G44" s="830" t="s">
        <v>300</v>
      </c>
      <c r="H44" s="837" t="s">
        <v>1982</v>
      </c>
      <c r="I44" s="73"/>
      <c r="K44" s="831">
        <v>15</v>
      </c>
      <c r="L44" s="831">
        <v>1.4999999999999999E-2</v>
      </c>
      <c r="M44" s="831"/>
      <c r="N44" s="831"/>
      <c r="O44" s="831"/>
      <c r="P44" s="831"/>
      <c r="Q44" s="831"/>
      <c r="R44" s="831"/>
      <c r="S44" s="831"/>
      <c r="T44" s="831"/>
      <c r="U44" s="831"/>
      <c r="V44" s="831"/>
      <c r="W44" s="831"/>
      <c r="X44" s="831"/>
      <c r="Y44" s="831"/>
      <c r="Z44" s="831"/>
      <c r="AA44" s="834">
        <f t="shared" si="1"/>
        <v>61500000000</v>
      </c>
      <c r="AB44" s="834">
        <f>IF(L44="",0*$F44,L44*$F44)</f>
        <v>61500000</v>
      </c>
      <c r="AC44" s="834"/>
      <c r="AD44" s="834"/>
      <c r="AE44" s="832"/>
      <c r="AF44" s="832"/>
      <c r="AG44" s="832"/>
      <c r="AH44" s="832"/>
      <c r="AI44" s="832"/>
      <c r="AJ44" s="832"/>
      <c r="AK44" s="832"/>
      <c r="AL44" s="834"/>
      <c r="AM44" s="834"/>
      <c r="AN44" s="834"/>
      <c r="AO44" s="832"/>
      <c r="AP44" s="832"/>
    </row>
    <row r="45" spans="1:42" s="15" customFormat="1">
      <c r="A45" s="829" t="s">
        <v>1504</v>
      </c>
      <c r="B45" s="829"/>
      <c r="C45" s="839" t="s">
        <v>468</v>
      </c>
      <c r="D45" s="6" t="s">
        <v>1967</v>
      </c>
      <c r="E45" s="830" t="s">
        <v>1968</v>
      </c>
      <c r="F45" s="147">
        <v>18000000</v>
      </c>
      <c r="G45" s="830" t="s">
        <v>300</v>
      </c>
      <c r="H45" s="830" t="s">
        <v>1980</v>
      </c>
      <c r="I45" s="73"/>
      <c r="K45" s="831">
        <v>3</v>
      </c>
      <c r="L45" s="831">
        <v>0.56999999999999995</v>
      </c>
      <c r="M45" s="831"/>
      <c r="N45" s="831"/>
      <c r="O45" s="831"/>
      <c r="P45" s="831"/>
      <c r="Q45" s="831"/>
      <c r="R45" s="831"/>
      <c r="S45" s="831"/>
      <c r="T45" s="831"/>
      <c r="U45" s="831"/>
      <c r="V45" s="831"/>
      <c r="W45" s="831"/>
      <c r="X45" s="831"/>
      <c r="Y45" s="831"/>
      <c r="Z45" s="831"/>
      <c r="AA45" s="834">
        <f t="shared" si="1"/>
        <v>54000000</v>
      </c>
      <c r="AB45" s="834">
        <f>IF(L45="",0*$F45,L45*$F45)</f>
        <v>10260000</v>
      </c>
      <c r="AC45" s="834"/>
      <c r="AD45" s="834"/>
      <c r="AE45" s="832"/>
      <c r="AF45" s="832"/>
      <c r="AG45" s="832"/>
      <c r="AH45" s="832"/>
      <c r="AI45" s="832"/>
      <c r="AJ45" s="832"/>
      <c r="AK45" s="832"/>
      <c r="AL45" s="834"/>
      <c r="AM45" s="834"/>
      <c r="AN45" s="834"/>
      <c r="AO45" s="832"/>
      <c r="AP45" s="832"/>
    </row>
    <row r="46" spans="1:42" s="15" customFormat="1">
      <c r="A46" s="835" t="s">
        <v>455</v>
      </c>
      <c r="B46" s="835"/>
      <c r="C46" s="836"/>
      <c r="D46" s="6" t="s">
        <v>1967</v>
      </c>
      <c r="E46" s="830" t="s">
        <v>1968</v>
      </c>
      <c r="F46" s="147">
        <v>4810000</v>
      </c>
      <c r="G46" s="830" t="s">
        <v>300</v>
      </c>
      <c r="H46" s="830" t="s">
        <v>1984</v>
      </c>
      <c r="I46" s="73"/>
      <c r="K46" s="831">
        <v>2070</v>
      </c>
      <c r="L46" s="831">
        <v>6.9</v>
      </c>
      <c r="M46" s="831"/>
      <c r="N46" s="831"/>
      <c r="O46" s="831"/>
      <c r="P46" s="831"/>
      <c r="Q46" s="831"/>
      <c r="R46" s="831"/>
      <c r="S46" s="831"/>
      <c r="T46" s="831"/>
      <c r="U46" s="831"/>
      <c r="V46" s="831"/>
      <c r="W46" s="831"/>
      <c r="X46" s="831"/>
      <c r="Y46" s="831"/>
      <c r="Z46" s="831"/>
      <c r="AA46" s="834">
        <f t="shared" si="1"/>
        <v>9956700000</v>
      </c>
      <c r="AB46" s="834">
        <f>IF(L46="",0*$F46,L46*$F46)</f>
        <v>33189000</v>
      </c>
      <c r="AC46" s="834"/>
      <c r="AD46" s="834"/>
      <c r="AE46" s="832"/>
      <c r="AF46" s="832"/>
      <c r="AG46" s="832"/>
      <c r="AH46" s="832"/>
      <c r="AI46" s="832"/>
      <c r="AJ46" s="832"/>
      <c r="AK46" s="832"/>
      <c r="AL46" s="834"/>
      <c r="AM46" s="834"/>
      <c r="AN46" s="834"/>
      <c r="AO46" s="832"/>
      <c r="AP46" s="832"/>
    </row>
    <row r="47" spans="1:42" s="15" customFormat="1">
      <c r="A47" s="73" t="s">
        <v>1985</v>
      </c>
      <c r="B47" s="73"/>
      <c r="C47" s="840" t="s">
        <v>1986</v>
      </c>
      <c r="D47" s="6" t="s">
        <v>1967</v>
      </c>
      <c r="E47" s="830" t="s">
        <v>1968</v>
      </c>
      <c r="F47" s="147">
        <v>2590000</v>
      </c>
      <c r="G47" s="830" t="s">
        <v>300</v>
      </c>
      <c r="H47" s="830" t="s">
        <v>1984</v>
      </c>
      <c r="I47" s="73"/>
      <c r="J47" s="73"/>
      <c r="K47" s="831">
        <v>3517.0299970287429</v>
      </c>
      <c r="L47" s="831">
        <v>15.447977213862012</v>
      </c>
      <c r="M47" s="831"/>
      <c r="N47" s="831"/>
      <c r="O47" s="831"/>
      <c r="P47" s="831"/>
      <c r="Q47" s="831"/>
      <c r="R47" s="831"/>
      <c r="S47" s="831"/>
      <c r="T47" s="831"/>
      <c r="U47" s="831"/>
      <c r="V47" s="831"/>
      <c r="W47" s="831"/>
      <c r="X47" s="831"/>
      <c r="Y47" s="831"/>
      <c r="Z47" s="831"/>
      <c r="AA47" s="834">
        <f t="shared" si="1"/>
        <v>9109107692.3044434</v>
      </c>
      <c r="AB47" s="834">
        <f>IF(L47="",0*$F47,L47*$F47)</f>
        <v>40010260.983902611</v>
      </c>
      <c r="AC47" s="834"/>
      <c r="AD47" s="834"/>
      <c r="AE47" s="832"/>
      <c r="AF47" s="832"/>
      <c r="AG47" s="832"/>
      <c r="AH47" s="832"/>
      <c r="AI47" s="832"/>
      <c r="AJ47" s="832"/>
      <c r="AK47" s="832"/>
      <c r="AL47" s="834"/>
      <c r="AM47" s="834"/>
      <c r="AN47" s="834"/>
      <c r="AO47" s="832"/>
      <c r="AP47" s="832"/>
    </row>
    <row r="48" spans="1:42" s="15" customFormat="1">
      <c r="A48" s="829" t="s">
        <v>519</v>
      </c>
      <c r="B48" s="829"/>
      <c r="C48" s="836"/>
      <c r="D48" s="6" t="s">
        <v>1967</v>
      </c>
      <c r="E48" s="830" t="s">
        <v>1968</v>
      </c>
      <c r="F48" s="147">
        <v>214332</v>
      </c>
      <c r="G48" s="830" t="s">
        <v>300</v>
      </c>
      <c r="H48" s="830" t="s">
        <v>1969</v>
      </c>
      <c r="I48" s="73"/>
      <c r="K48" s="831">
        <v>17885</v>
      </c>
      <c r="L48" s="831"/>
      <c r="M48" s="831"/>
      <c r="N48" s="831"/>
      <c r="O48" s="831"/>
      <c r="P48" s="831"/>
      <c r="Q48" s="831"/>
      <c r="R48" s="831"/>
      <c r="S48" s="831"/>
      <c r="T48" s="831"/>
      <c r="U48" s="831"/>
      <c r="V48" s="831"/>
      <c r="W48" s="831"/>
      <c r="X48" s="831"/>
      <c r="Y48" s="831"/>
      <c r="Z48" s="831"/>
      <c r="AA48" s="834">
        <f t="shared" si="1"/>
        <v>3833327820</v>
      </c>
      <c r="AB48" s="834"/>
      <c r="AC48" s="834"/>
      <c r="AD48" s="834"/>
      <c r="AE48" s="832"/>
      <c r="AF48" s="832"/>
      <c r="AG48" s="832"/>
      <c r="AH48" s="832"/>
      <c r="AI48" s="832"/>
      <c r="AJ48" s="832"/>
      <c r="AK48" s="832"/>
      <c r="AL48" s="834"/>
      <c r="AM48" s="834"/>
      <c r="AN48" s="834"/>
      <c r="AO48" s="832"/>
      <c r="AP48" s="832"/>
    </row>
    <row r="49" spans="1:46" s="15" customFormat="1">
      <c r="A49" s="829" t="s">
        <v>8</v>
      </c>
      <c r="B49" s="1132" t="s">
        <v>451</v>
      </c>
      <c r="C49" s="829" t="s">
        <v>8</v>
      </c>
      <c r="D49" s="6" t="s">
        <v>1967</v>
      </c>
      <c r="E49" s="830" t="s">
        <v>1968</v>
      </c>
      <c r="F49" s="679">
        <v>4600000</v>
      </c>
      <c r="G49" s="830" t="s">
        <v>300</v>
      </c>
      <c r="H49" s="477" t="s">
        <v>1981</v>
      </c>
      <c r="I49" s="73"/>
      <c r="K49" s="831"/>
      <c r="L49" s="831">
        <v>0.14000000000000001</v>
      </c>
      <c r="M49" s="831">
        <v>0</v>
      </c>
      <c r="N49" s="831">
        <v>1.6248999999999999E-8</v>
      </c>
      <c r="O49" s="831"/>
      <c r="P49" s="831"/>
      <c r="Q49" s="831"/>
      <c r="R49" s="831"/>
      <c r="S49" s="831"/>
      <c r="T49" s="831"/>
      <c r="U49" s="831"/>
      <c r="V49" s="831"/>
      <c r="W49" s="1145">
        <v>4.3169000000000004</v>
      </c>
      <c r="X49" s="831"/>
      <c r="Y49" s="831"/>
      <c r="Z49" s="831"/>
      <c r="AA49" s="834"/>
      <c r="AB49" s="834">
        <f>IF(L49="",0*$F49,L49*$F49)</f>
        <v>644000.00000000012</v>
      </c>
      <c r="AC49" s="832">
        <f>IF(M49="",0*$F49,M49*$F49)</f>
        <v>0</v>
      </c>
      <c r="AD49" s="832">
        <f>IF(N49="",0*$F49,N49*$F49)</f>
        <v>7.474539999999999E-2</v>
      </c>
      <c r="AE49" s="832"/>
      <c r="AF49" s="832"/>
      <c r="AG49" s="832"/>
      <c r="AH49" s="832"/>
      <c r="AI49" s="832"/>
      <c r="AJ49" s="832"/>
      <c r="AK49" s="832"/>
      <c r="AL49" s="834"/>
      <c r="AM49" s="832">
        <f>IF(W49="",0*$F49,W49*$F49)</f>
        <v>19857740</v>
      </c>
      <c r="AN49" s="834"/>
      <c r="AO49" s="832"/>
      <c r="AP49" s="832"/>
      <c r="AQ49" s="95"/>
      <c r="AR49" s="95"/>
      <c r="AS49" s="95"/>
      <c r="AT49" s="95"/>
    </row>
    <row r="50" spans="1:46" s="15" customFormat="1">
      <c r="A50" s="829" t="s">
        <v>531</v>
      </c>
      <c r="B50" s="829"/>
      <c r="C50" s="829"/>
      <c r="D50" s="6" t="s">
        <v>1967</v>
      </c>
      <c r="E50" s="830" t="s">
        <v>1968</v>
      </c>
      <c r="F50" s="679">
        <v>112850484860.799</v>
      </c>
      <c r="G50" s="830" t="s">
        <v>300</v>
      </c>
      <c r="H50" s="126" t="s">
        <v>1987</v>
      </c>
      <c r="I50" s="73"/>
      <c r="K50" s="831"/>
      <c r="L50" s="831"/>
      <c r="M50" s="831"/>
      <c r="N50" s="831"/>
      <c r="O50" s="831"/>
      <c r="P50" s="831"/>
      <c r="Q50" s="831">
        <v>1</v>
      </c>
      <c r="R50" s="831">
        <v>0.74</v>
      </c>
      <c r="S50" s="831">
        <v>4.26</v>
      </c>
      <c r="T50" s="831"/>
      <c r="U50" s="831">
        <v>0.38900000000000001</v>
      </c>
      <c r="V50" s="831"/>
      <c r="W50" s="831"/>
      <c r="X50" s="831"/>
      <c r="Y50" s="831"/>
      <c r="Z50" s="831"/>
      <c r="AA50" s="834"/>
      <c r="AB50" s="834"/>
      <c r="AC50" s="834"/>
      <c r="AD50" s="834"/>
      <c r="AE50" s="832"/>
      <c r="AF50" s="832"/>
      <c r="AG50" s="832">
        <f>IF(Q50="",0*$F50,Q50*$F50)</f>
        <v>112850484860.799</v>
      </c>
      <c r="AH50" s="832">
        <f>IF(R50="",0*$F50,R50*$F50)</f>
        <v>83509358796.991257</v>
      </c>
      <c r="AI50" s="832">
        <f>IF(S50="",0*$F50,S50*$F50)</f>
        <v>480743065507.00372</v>
      </c>
      <c r="AJ50" s="832"/>
      <c r="AK50" s="832">
        <f>IF(U50="",0*$F50,U50*$F50)</f>
        <v>43898838610.850807</v>
      </c>
      <c r="AL50" s="834"/>
      <c r="AM50" s="834"/>
      <c r="AN50" s="834"/>
      <c r="AO50" s="832"/>
      <c r="AP50" s="832"/>
      <c r="AQ50" s="95"/>
      <c r="AR50" s="95"/>
      <c r="AS50" s="95"/>
      <c r="AT50" s="95"/>
    </row>
    <row r="51" spans="1:46" s="842" customFormat="1">
      <c r="A51" s="841" t="s">
        <v>531</v>
      </c>
      <c r="B51" s="841"/>
      <c r="C51" s="126"/>
      <c r="D51" s="6" t="s">
        <v>1967</v>
      </c>
      <c r="E51" s="126" t="s">
        <v>1988</v>
      </c>
      <c r="F51" s="147">
        <v>57285682821.6241</v>
      </c>
      <c r="G51" s="6" t="s">
        <v>300</v>
      </c>
      <c r="H51" s="126" t="s">
        <v>1987</v>
      </c>
      <c r="I51" s="126"/>
      <c r="K51" s="831"/>
      <c r="L51" s="831"/>
      <c r="M51" s="831"/>
      <c r="N51" s="831"/>
      <c r="O51" s="831">
        <v>1.5999999999999999E-6</v>
      </c>
      <c r="P51" s="831"/>
      <c r="Q51" s="831"/>
      <c r="R51" s="831"/>
      <c r="S51" s="831"/>
      <c r="T51" s="831"/>
      <c r="U51" s="831"/>
      <c r="V51" s="831"/>
      <c r="W51" s="831"/>
      <c r="X51" s="831"/>
      <c r="Y51" s="831"/>
      <c r="Z51" s="831"/>
      <c r="AA51" s="834"/>
      <c r="AB51" s="834"/>
      <c r="AC51" s="834"/>
      <c r="AD51" s="834"/>
      <c r="AE51" s="832">
        <f>IF(O51="",0*$F51,O51*$F51)</f>
        <v>91657.092514598553</v>
      </c>
      <c r="AF51" s="832"/>
      <c r="AG51" s="832"/>
      <c r="AH51" s="832"/>
      <c r="AI51" s="832"/>
      <c r="AJ51" s="832"/>
      <c r="AK51" s="832"/>
      <c r="AL51" s="834"/>
      <c r="AM51" s="834"/>
      <c r="AN51" s="834"/>
      <c r="AO51" s="832"/>
      <c r="AP51" s="832"/>
      <c r="AQ51" s="95"/>
      <c r="AR51" s="95"/>
      <c r="AS51" s="95"/>
      <c r="AT51" s="95"/>
    </row>
    <row r="52" spans="1:46" s="842" customFormat="1">
      <c r="A52" s="841" t="s">
        <v>531</v>
      </c>
      <c r="B52" s="841"/>
      <c r="C52" s="126"/>
      <c r="D52" s="6" t="s">
        <v>1967</v>
      </c>
      <c r="E52" s="126" t="s">
        <v>1989</v>
      </c>
      <c r="F52" s="147">
        <v>52709140667.830444</v>
      </c>
      <c r="G52" s="6" t="s">
        <v>300</v>
      </c>
      <c r="H52" s="126" t="s">
        <v>1987</v>
      </c>
      <c r="I52" s="126"/>
      <c r="K52" s="831"/>
      <c r="L52" s="831"/>
      <c r="M52" s="831"/>
      <c r="N52" s="831"/>
      <c r="O52" s="831">
        <v>2.1E-7</v>
      </c>
      <c r="P52" s="831"/>
      <c r="Q52" s="831"/>
      <c r="R52" s="831"/>
      <c r="S52" s="831"/>
      <c r="T52" s="831"/>
      <c r="U52" s="831"/>
      <c r="V52" s="831"/>
      <c r="W52" s="831"/>
      <c r="X52" s="831"/>
      <c r="Y52" s="831"/>
      <c r="Z52" s="831"/>
      <c r="AA52" s="834"/>
      <c r="AB52" s="834"/>
      <c r="AC52" s="834"/>
      <c r="AD52" s="834"/>
      <c r="AE52" s="832">
        <f>IF(O52="",0*$F52,O52*$F52)</f>
        <v>11068.919540244393</v>
      </c>
      <c r="AF52" s="832"/>
      <c r="AG52" s="832"/>
      <c r="AH52" s="832"/>
      <c r="AI52" s="832"/>
      <c r="AJ52" s="832"/>
      <c r="AK52" s="832"/>
      <c r="AL52" s="834"/>
      <c r="AM52" s="834"/>
      <c r="AN52" s="834"/>
      <c r="AO52" s="832"/>
      <c r="AP52" s="832"/>
      <c r="AQ52" s="95"/>
      <c r="AR52" s="95"/>
      <c r="AS52" s="95"/>
      <c r="AT52" s="95"/>
    </row>
    <row r="53" spans="1:46" s="842" customFormat="1">
      <c r="A53" s="841" t="s">
        <v>531</v>
      </c>
      <c r="B53" s="841"/>
      <c r="C53" s="126"/>
      <c r="D53" s="6" t="s">
        <v>1967</v>
      </c>
      <c r="E53" s="126" t="s">
        <v>1990</v>
      </c>
      <c r="F53" s="147">
        <v>2855661371.3440752</v>
      </c>
      <c r="G53" s="6" t="s">
        <v>300</v>
      </c>
      <c r="H53" s="126" t="s">
        <v>1987</v>
      </c>
      <c r="I53" s="126"/>
      <c r="K53" s="831"/>
      <c r="L53" s="831"/>
      <c r="M53" s="831"/>
      <c r="N53" s="831"/>
      <c r="O53" s="831">
        <v>2.1E-7</v>
      </c>
      <c r="P53" s="831"/>
      <c r="Q53" s="831"/>
      <c r="R53" s="831"/>
      <c r="S53" s="831"/>
      <c r="T53" s="831"/>
      <c r="U53" s="831"/>
      <c r="V53" s="831"/>
      <c r="W53" s="831"/>
      <c r="X53" s="831"/>
      <c r="Y53" s="831"/>
      <c r="Z53" s="831"/>
      <c r="AA53" s="834"/>
      <c r="AB53" s="834"/>
      <c r="AC53" s="834"/>
      <c r="AD53" s="834"/>
      <c r="AE53" s="832">
        <f>IF(O53="",0*$F53,O53*$F53)</f>
        <v>599.68888798225578</v>
      </c>
      <c r="AF53" s="832"/>
      <c r="AG53" s="832"/>
      <c r="AH53" s="832"/>
      <c r="AI53" s="832"/>
      <c r="AJ53" s="832"/>
      <c r="AK53" s="832"/>
      <c r="AL53" s="834"/>
      <c r="AM53" s="834"/>
      <c r="AN53" s="834"/>
      <c r="AO53" s="832"/>
      <c r="AP53" s="832"/>
      <c r="AQ53" s="95"/>
      <c r="AR53" s="95"/>
      <c r="AS53" s="95"/>
      <c r="AT53" s="95"/>
    </row>
    <row r="54" spans="1:46" s="842" customFormat="1">
      <c r="A54" s="841" t="s">
        <v>532</v>
      </c>
      <c r="B54" s="841"/>
      <c r="C54" s="126"/>
      <c r="D54" s="6" t="s">
        <v>1967</v>
      </c>
      <c r="E54" s="830" t="s">
        <v>1968</v>
      </c>
      <c r="F54" s="147">
        <v>102442490981.40327</v>
      </c>
      <c r="G54" s="6" t="s">
        <v>300</v>
      </c>
      <c r="H54" s="126" t="s">
        <v>1987</v>
      </c>
      <c r="I54" s="126"/>
      <c r="K54" s="831"/>
      <c r="L54" s="831"/>
      <c r="M54" s="831"/>
      <c r="N54" s="831"/>
      <c r="O54" s="831"/>
      <c r="P54" s="831"/>
      <c r="Q54" s="831"/>
      <c r="R54" s="831">
        <v>1.31</v>
      </c>
      <c r="S54" s="831"/>
      <c r="T54" s="831"/>
      <c r="U54" s="831"/>
      <c r="V54" s="831"/>
      <c r="W54" s="831"/>
      <c r="X54" s="831"/>
      <c r="Y54" s="831"/>
      <c r="Z54" s="831"/>
      <c r="AA54" s="834"/>
      <c r="AB54" s="834"/>
      <c r="AC54" s="834"/>
      <c r="AD54" s="834"/>
      <c r="AE54" s="832"/>
      <c r="AF54" s="832"/>
      <c r="AG54" s="832"/>
      <c r="AH54" s="832">
        <f>IF(R54="",0*$F54,R54*$F54)</f>
        <v>134199663185.63829</v>
      </c>
      <c r="AI54" s="832"/>
      <c r="AJ54" s="832"/>
      <c r="AK54" s="832"/>
      <c r="AL54" s="834"/>
      <c r="AM54" s="834"/>
      <c r="AN54" s="834"/>
      <c r="AO54" s="832"/>
      <c r="AP54" s="832"/>
      <c r="AQ54" s="95"/>
      <c r="AR54" s="95"/>
      <c r="AS54" s="95"/>
      <c r="AT54" s="95"/>
    </row>
    <row r="55" spans="1:46" s="842" customFormat="1">
      <c r="A55" s="841" t="s">
        <v>532</v>
      </c>
      <c r="B55" s="841"/>
      <c r="C55" s="126"/>
      <c r="D55" s="6" t="s">
        <v>1967</v>
      </c>
      <c r="E55" s="126" t="s">
        <v>1988</v>
      </c>
      <c r="F55" s="147">
        <v>53223914699.276245</v>
      </c>
      <c r="G55" s="6" t="s">
        <v>300</v>
      </c>
      <c r="H55" s="126" t="s">
        <v>1987</v>
      </c>
      <c r="I55" s="126"/>
      <c r="K55" s="831"/>
      <c r="L55" s="831"/>
      <c r="M55" s="831"/>
      <c r="N55" s="831"/>
      <c r="O55" s="831">
        <v>7.9999999999999996E-6</v>
      </c>
      <c r="P55" s="831"/>
      <c r="Q55" s="831"/>
      <c r="R55" s="831"/>
      <c r="S55" s="831"/>
      <c r="T55" s="831"/>
      <c r="U55" s="831"/>
      <c r="V55" s="831"/>
      <c r="W55" s="831"/>
      <c r="X55" s="831"/>
      <c r="Y55" s="831"/>
      <c r="Z55" s="831"/>
      <c r="AA55" s="834"/>
      <c r="AB55" s="834"/>
      <c r="AC55" s="834"/>
      <c r="AD55" s="834"/>
      <c r="AE55" s="832">
        <f>IF(O55="",0*$F55,O55*$F55)</f>
        <v>425791.31759420992</v>
      </c>
      <c r="AF55" s="832"/>
      <c r="AG55" s="832"/>
      <c r="AH55" s="832"/>
      <c r="AI55" s="832"/>
      <c r="AJ55" s="832"/>
      <c r="AK55" s="832"/>
      <c r="AL55" s="834"/>
      <c r="AM55" s="834"/>
      <c r="AN55" s="834"/>
      <c r="AO55" s="832"/>
      <c r="AP55" s="832"/>
      <c r="AQ55" s="95"/>
      <c r="AR55" s="95"/>
      <c r="AS55" s="95"/>
      <c r="AT55" s="95"/>
    </row>
    <row r="56" spans="1:46" s="842" customFormat="1">
      <c r="A56" s="841" t="s">
        <v>532</v>
      </c>
      <c r="B56" s="841"/>
      <c r="C56" s="126"/>
      <c r="D56" s="6" t="s">
        <v>1967</v>
      </c>
      <c r="E56" s="126" t="s">
        <v>1989</v>
      </c>
      <c r="F56" s="147">
        <v>48971866417.515884</v>
      </c>
      <c r="G56" s="6" t="s">
        <v>300</v>
      </c>
      <c r="H56" s="126" t="s">
        <v>1987</v>
      </c>
      <c r="I56" s="126"/>
      <c r="K56" s="831"/>
      <c r="L56" s="831"/>
      <c r="M56" s="831"/>
      <c r="N56" s="831"/>
      <c r="O56" s="831">
        <v>9.9000000000000005E-7</v>
      </c>
      <c r="P56" s="831"/>
      <c r="Q56" s="831"/>
      <c r="R56" s="831"/>
      <c r="S56" s="831"/>
      <c r="T56" s="831"/>
      <c r="U56" s="831"/>
      <c r="V56" s="831"/>
      <c r="W56" s="831"/>
      <c r="X56" s="831"/>
      <c r="Y56" s="831"/>
      <c r="Z56" s="831"/>
      <c r="AA56" s="834"/>
      <c r="AB56" s="834"/>
      <c r="AC56" s="834"/>
      <c r="AD56" s="834"/>
      <c r="AE56" s="832">
        <f>IF(O56="",0*$F56,O56*$F56)</f>
        <v>48482.147753340731</v>
      </c>
      <c r="AF56" s="832"/>
      <c r="AG56" s="832"/>
      <c r="AH56" s="832"/>
      <c r="AI56" s="832"/>
      <c r="AJ56" s="832"/>
      <c r="AK56" s="832"/>
      <c r="AL56" s="834"/>
      <c r="AM56" s="834"/>
      <c r="AN56" s="834"/>
      <c r="AO56" s="832"/>
      <c r="AP56" s="832"/>
      <c r="AQ56" s="95"/>
      <c r="AR56" s="95"/>
      <c r="AS56" s="95"/>
      <c r="AT56" s="95"/>
    </row>
    <row r="57" spans="1:46" s="842" customFormat="1">
      <c r="A57" s="841" t="s">
        <v>532</v>
      </c>
      <c r="B57" s="841"/>
      <c r="C57" s="126"/>
      <c r="D57" s="6" t="s">
        <v>1967</v>
      </c>
      <c r="E57" s="126" t="s">
        <v>1988</v>
      </c>
      <c r="F57" s="147">
        <v>246709864.61122626</v>
      </c>
      <c r="G57" s="6" t="s">
        <v>300</v>
      </c>
      <c r="H57" s="126" t="s">
        <v>1987</v>
      </c>
      <c r="I57" s="126"/>
      <c r="K57" s="831"/>
      <c r="L57" s="831"/>
      <c r="M57" s="831"/>
      <c r="N57" s="831"/>
      <c r="O57" s="831">
        <v>9.9000000000000005E-7</v>
      </c>
      <c r="P57" s="831"/>
      <c r="Q57" s="831"/>
      <c r="R57" s="831"/>
      <c r="S57" s="831"/>
      <c r="T57" s="831"/>
      <c r="U57" s="831"/>
      <c r="V57" s="831"/>
      <c r="W57" s="831"/>
      <c r="X57" s="831"/>
      <c r="Y57" s="831"/>
      <c r="Z57" s="831"/>
      <c r="AA57" s="834"/>
      <c r="AB57" s="834"/>
      <c r="AC57" s="834"/>
      <c r="AD57" s="834"/>
      <c r="AE57" s="832">
        <f>IF(O57="",0*$F57,O57*$F57)</f>
        <v>244.24276596511402</v>
      </c>
      <c r="AF57" s="832"/>
      <c r="AG57" s="832"/>
      <c r="AH57" s="832"/>
      <c r="AI57" s="832"/>
      <c r="AJ57" s="832"/>
      <c r="AK57" s="832"/>
      <c r="AL57" s="834"/>
      <c r="AM57" s="834"/>
      <c r="AN57" s="834"/>
      <c r="AO57" s="832"/>
      <c r="AP57" s="832"/>
      <c r="AQ57" s="95"/>
      <c r="AR57" s="95"/>
      <c r="AS57" s="95"/>
      <c r="AT57" s="95"/>
    </row>
    <row r="58" spans="1:46" s="842" customFormat="1">
      <c r="A58" s="841" t="s">
        <v>533</v>
      </c>
      <c r="B58" s="841"/>
      <c r="C58" s="126"/>
      <c r="D58" s="6" t="s">
        <v>1967</v>
      </c>
      <c r="E58" s="830" t="s">
        <v>1968</v>
      </c>
      <c r="F58" s="147">
        <v>54798797061.184502</v>
      </c>
      <c r="G58" s="6" t="s">
        <v>300</v>
      </c>
      <c r="H58" s="126" t="s">
        <v>1987</v>
      </c>
      <c r="I58" s="126"/>
      <c r="K58" s="831"/>
      <c r="L58" s="831"/>
      <c r="M58" s="831"/>
      <c r="N58" s="831">
        <v>1.3262E-8</v>
      </c>
      <c r="O58" s="831"/>
      <c r="P58" s="831"/>
      <c r="Q58" s="831"/>
      <c r="R58" s="831">
        <v>3.02</v>
      </c>
      <c r="S58" s="831">
        <v>13.47</v>
      </c>
      <c r="T58" s="831"/>
      <c r="U58" s="831">
        <v>9.1999999999999998E-2</v>
      </c>
      <c r="V58" s="831"/>
      <c r="W58" s="1145">
        <v>134.41999999999999</v>
      </c>
      <c r="X58" s="831"/>
      <c r="Y58" s="831"/>
      <c r="Z58" s="831"/>
      <c r="AA58" s="834"/>
      <c r="AB58" s="834"/>
      <c r="AC58" s="834"/>
      <c r="AD58" s="832">
        <f>IF(N58="",0*$F58,N58*$F58)</f>
        <v>726.74164662542887</v>
      </c>
      <c r="AE58" s="832"/>
      <c r="AF58" s="832"/>
      <c r="AG58" s="832"/>
      <c r="AH58" s="832">
        <f>IF(R58="",0*$F58,R58*$F58)</f>
        <v>165492367124.77719</v>
      </c>
      <c r="AI58" s="832">
        <f>IF(S58="",0*$F58,S58*$F58)</f>
        <v>738139796414.15527</v>
      </c>
      <c r="AJ58" s="832"/>
      <c r="AK58" s="832">
        <f>IF(U58="",0*$F58,U58*$F58)</f>
        <v>5041489329.628974</v>
      </c>
      <c r="AL58" s="834"/>
      <c r="AM58" s="832">
        <f>IF(W58="",0*$F58,W58*$F58)</f>
        <v>7366054300964.4199</v>
      </c>
      <c r="AN58" s="834"/>
      <c r="AO58" s="832"/>
      <c r="AP58" s="832"/>
      <c r="AQ58" s="95"/>
      <c r="AR58" s="95"/>
      <c r="AS58" s="95"/>
      <c r="AT58" s="95"/>
    </row>
    <row r="59" spans="1:46" s="842" customFormat="1">
      <c r="A59" s="841" t="s">
        <v>533</v>
      </c>
      <c r="B59" s="841"/>
      <c r="C59" s="126"/>
      <c r="D59" s="6" t="s">
        <v>1967</v>
      </c>
      <c r="E59" s="126" t="s">
        <v>1988</v>
      </c>
      <c r="F59" s="147">
        <v>28539402199.727371</v>
      </c>
      <c r="G59" s="6" t="s">
        <v>300</v>
      </c>
      <c r="H59" s="126" t="s">
        <v>1987</v>
      </c>
      <c r="I59" s="126"/>
      <c r="K59" s="831"/>
      <c r="L59" s="831"/>
      <c r="M59" s="831"/>
      <c r="N59" s="831"/>
      <c r="O59" s="831">
        <v>1.4E-5</v>
      </c>
      <c r="P59" s="831"/>
      <c r="Q59" s="831"/>
      <c r="R59" s="831"/>
      <c r="S59" s="831"/>
      <c r="T59" s="831"/>
      <c r="U59" s="831"/>
      <c r="V59" s="831"/>
      <c r="W59" s="831"/>
      <c r="X59" s="831"/>
      <c r="Y59" s="831"/>
      <c r="Z59" s="831"/>
      <c r="AA59" s="834"/>
      <c r="AB59" s="834"/>
      <c r="AC59" s="834"/>
      <c r="AD59" s="834"/>
      <c r="AE59" s="832">
        <f t="shared" ref="AE59:AE67" si="3">IF(O59="",0*$F59,O59*$F59)</f>
        <v>399551.63079618319</v>
      </c>
      <c r="AF59" s="832"/>
      <c r="AG59" s="832"/>
      <c r="AH59" s="832"/>
      <c r="AI59" s="832"/>
      <c r="AJ59" s="832"/>
      <c r="AK59" s="832"/>
      <c r="AL59" s="834"/>
      <c r="AM59" s="834"/>
      <c r="AN59" s="834"/>
      <c r="AO59" s="832"/>
      <c r="AP59" s="832"/>
      <c r="AQ59" s="95"/>
      <c r="AR59" s="95"/>
      <c r="AS59" s="95"/>
      <c r="AT59" s="95"/>
    </row>
    <row r="60" spans="1:46" s="842" customFormat="1">
      <c r="A60" s="841" t="s">
        <v>533</v>
      </c>
      <c r="B60" s="841"/>
      <c r="C60" s="126"/>
      <c r="D60" s="6" t="s">
        <v>1967</v>
      </c>
      <c r="E60" s="126" t="s">
        <v>1989</v>
      </c>
      <c r="F60" s="147">
        <v>26259394861.457138</v>
      </c>
      <c r="G60" s="6" t="s">
        <v>300</v>
      </c>
      <c r="H60" s="126" t="s">
        <v>1987</v>
      </c>
      <c r="I60" s="6"/>
      <c r="K60" s="831"/>
      <c r="L60" s="831"/>
      <c r="M60" s="831"/>
      <c r="N60" s="831"/>
      <c r="O60" s="831">
        <v>2.0999999999999999E-5</v>
      </c>
      <c r="P60" s="831"/>
      <c r="Q60" s="831"/>
      <c r="R60" s="831"/>
      <c r="S60" s="831"/>
      <c r="T60" s="831"/>
      <c r="U60" s="831"/>
      <c r="V60" s="831"/>
      <c r="W60" s="831"/>
      <c r="X60" s="831"/>
      <c r="Y60" s="831"/>
      <c r="Z60" s="831"/>
      <c r="AA60" s="834"/>
      <c r="AB60" s="834"/>
      <c r="AC60" s="834"/>
      <c r="AD60" s="834"/>
      <c r="AE60" s="832">
        <f t="shared" si="3"/>
        <v>551447.29209059989</v>
      </c>
      <c r="AF60" s="832"/>
      <c r="AG60" s="832"/>
      <c r="AH60" s="832"/>
      <c r="AI60" s="832"/>
      <c r="AJ60" s="832"/>
      <c r="AK60" s="832"/>
      <c r="AL60" s="834"/>
      <c r="AM60" s="834"/>
      <c r="AN60" s="834"/>
      <c r="AO60" s="832"/>
      <c r="AP60" s="832"/>
      <c r="AQ60" s="95"/>
      <c r="AR60" s="95"/>
      <c r="AS60" s="95"/>
      <c r="AT60" s="95"/>
    </row>
    <row r="61" spans="1:46" s="842" customFormat="1">
      <c r="A61" s="6" t="s">
        <v>10</v>
      </c>
      <c r="B61" s="6"/>
      <c r="C61" s="126"/>
      <c r="D61" s="6" t="s">
        <v>1967</v>
      </c>
      <c r="E61" s="6" t="s">
        <v>1988</v>
      </c>
      <c r="F61" s="147">
        <v>4900584499.3635283</v>
      </c>
      <c r="G61" s="6" t="s">
        <v>300</v>
      </c>
      <c r="H61" s="126" t="s">
        <v>1987</v>
      </c>
      <c r="I61" s="6"/>
      <c r="K61" s="831"/>
      <c r="L61" s="831"/>
      <c r="M61" s="831"/>
      <c r="N61" s="831"/>
      <c r="O61" s="831">
        <v>2.3849743560152832E-4</v>
      </c>
      <c r="P61" s="831"/>
      <c r="Q61" s="831"/>
      <c r="R61" s="831"/>
      <c r="S61" s="831"/>
      <c r="T61" s="831"/>
      <c r="U61" s="831"/>
      <c r="V61" s="831"/>
      <c r="W61" s="831"/>
      <c r="X61" s="831"/>
      <c r="Y61" s="831"/>
      <c r="Z61" s="831"/>
      <c r="AA61" s="834"/>
      <c r="AB61" s="834"/>
      <c r="AC61" s="834"/>
      <c r="AD61" s="834"/>
      <c r="AE61" s="832">
        <f t="shared" si="3"/>
        <v>1168776.8360468009</v>
      </c>
      <c r="AF61" s="832"/>
      <c r="AG61" s="832"/>
      <c r="AH61" s="832"/>
      <c r="AI61" s="832"/>
      <c r="AJ61" s="832"/>
      <c r="AK61" s="832"/>
      <c r="AL61" s="834"/>
      <c r="AM61" s="834"/>
      <c r="AN61" s="834"/>
      <c r="AO61" s="832"/>
      <c r="AP61" s="832"/>
      <c r="AQ61" s="95"/>
      <c r="AR61" s="95"/>
      <c r="AS61" s="95"/>
      <c r="AT61" s="95"/>
    </row>
    <row r="62" spans="1:46" s="842" customFormat="1">
      <c r="A62" s="6" t="s">
        <v>10</v>
      </c>
      <c r="B62" s="6"/>
      <c r="C62" s="126"/>
      <c r="D62" s="6" t="s">
        <v>1967</v>
      </c>
      <c r="E62" s="6" t="s">
        <v>1991</v>
      </c>
      <c r="F62" s="147">
        <v>4509077748.7256708</v>
      </c>
      <c r="G62" s="6" t="s">
        <v>300</v>
      </c>
      <c r="H62" s="126" t="s">
        <v>1987</v>
      </c>
      <c r="I62" s="6"/>
      <c r="K62" s="831"/>
      <c r="L62" s="831"/>
      <c r="M62" s="831"/>
      <c r="N62" s="831"/>
      <c r="O62" s="831">
        <v>1.137625760162425E-5</v>
      </c>
      <c r="P62" s="831"/>
      <c r="Q62" s="831"/>
      <c r="R62" s="831"/>
      <c r="S62" s="831"/>
      <c r="T62" s="831"/>
      <c r="U62" s="831"/>
      <c r="V62" s="831"/>
      <c r="W62" s="831"/>
      <c r="X62" s="831"/>
      <c r="Y62" s="831"/>
      <c r="Z62" s="831"/>
      <c r="AA62" s="834"/>
      <c r="AB62" s="834"/>
      <c r="AC62" s="834"/>
      <c r="AD62" s="834"/>
      <c r="AE62" s="832">
        <f t="shared" si="3"/>
        <v>51296.430015255173</v>
      </c>
      <c r="AF62" s="832"/>
      <c r="AG62" s="832"/>
      <c r="AH62" s="832"/>
      <c r="AI62" s="832"/>
      <c r="AJ62" s="832"/>
      <c r="AK62" s="832"/>
      <c r="AL62" s="834"/>
      <c r="AM62" s="834"/>
      <c r="AN62" s="834"/>
      <c r="AO62" s="832"/>
      <c r="AP62" s="832"/>
      <c r="AQ62" s="95"/>
      <c r="AR62" s="95"/>
      <c r="AS62" s="95"/>
      <c r="AT62" s="95"/>
    </row>
    <row r="63" spans="1:46" s="842" customFormat="1">
      <c r="A63" s="6" t="s">
        <v>10</v>
      </c>
      <c r="B63" s="6"/>
      <c r="C63" s="126"/>
      <c r="D63" s="6" t="s">
        <v>1967</v>
      </c>
      <c r="E63" s="6" t="s">
        <v>1992</v>
      </c>
      <c r="F63" s="147">
        <v>10618365543.841091</v>
      </c>
      <c r="G63" s="6" t="s">
        <v>300</v>
      </c>
      <c r="H63" s="126" t="s">
        <v>1987</v>
      </c>
      <c r="I63" s="6"/>
      <c r="K63" s="831"/>
      <c r="L63" s="831"/>
      <c r="M63" s="831"/>
      <c r="N63" s="831"/>
      <c r="O63" s="831">
        <v>8.2240495035009782E-5</v>
      </c>
      <c r="P63" s="831"/>
      <c r="Q63" s="831"/>
      <c r="R63" s="831"/>
      <c r="S63" s="831"/>
      <c r="T63" s="831"/>
      <c r="U63" s="831"/>
      <c r="V63" s="831"/>
      <c r="W63" s="831"/>
      <c r="X63" s="831"/>
      <c r="Y63" s="831"/>
      <c r="Z63" s="831"/>
      <c r="AA63" s="834"/>
      <c r="AB63" s="834"/>
      <c r="AC63" s="834"/>
      <c r="AD63" s="834"/>
      <c r="AE63" s="832">
        <f t="shared" si="3"/>
        <v>873259.63878818217</v>
      </c>
      <c r="AF63" s="832"/>
      <c r="AG63" s="832"/>
      <c r="AH63" s="832"/>
      <c r="AI63" s="832"/>
      <c r="AJ63" s="832"/>
      <c r="AK63" s="832"/>
      <c r="AL63" s="834"/>
      <c r="AM63" s="834"/>
      <c r="AN63" s="834"/>
      <c r="AO63" s="832"/>
      <c r="AP63" s="832"/>
      <c r="AQ63" s="95"/>
      <c r="AR63" s="95"/>
      <c r="AS63" s="95"/>
      <c r="AT63" s="95"/>
    </row>
    <row r="64" spans="1:46" s="842" customFormat="1">
      <c r="A64" s="6" t="s">
        <v>10</v>
      </c>
      <c r="B64" s="6"/>
      <c r="C64" s="126"/>
      <c r="D64" s="6" t="s">
        <v>1967</v>
      </c>
      <c r="E64" s="6" t="s">
        <v>1993</v>
      </c>
      <c r="F64" s="147">
        <v>9770066368.1623268</v>
      </c>
      <c r="G64" s="6" t="s">
        <v>300</v>
      </c>
      <c r="H64" s="126" t="s">
        <v>1987</v>
      </c>
      <c r="I64" s="6"/>
      <c r="K64" s="831"/>
      <c r="L64" s="831"/>
      <c r="M64" s="831"/>
      <c r="N64" s="831"/>
      <c r="O64" s="831">
        <v>3.9228474488359488E-6</v>
      </c>
      <c r="P64" s="831"/>
      <c r="Q64" s="831"/>
      <c r="R64" s="831"/>
      <c r="S64" s="831"/>
      <c r="T64" s="831"/>
      <c r="U64" s="831"/>
      <c r="V64" s="831"/>
      <c r="W64" s="831"/>
      <c r="X64" s="831"/>
      <c r="Y64" s="831"/>
      <c r="Z64" s="831"/>
      <c r="AA64" s="834"/>
      <c r="AB64" s="834"/>
      <c r="AC64" s="834"/>
      <c r="AD64" s="834"/>
      <c r="AE64" s="832">
        <f t="shared" si="3"/>
        <v>38326.479927303488</v>
      </c>
      <c r="AF64" s="832"/>
      <c r="AG64" s="832"/>
      <c r="AH64" s="832"/>
      <c r="AI64" s="832"/>
      <c r="AJ64" s="832"/>
      <c r="AK64" s="832"/>
      <c r="AL64" s="834"/>
      <c r="AM64" s="834"/>
      <c r="AN64" s="834"/>
      <c r="AO64" s="832"/>
      <c r="AP64" s="832"/>
      <c r="AQ64" s="95"/>
      <c r="AR64" s="95"/>
      <c r="AS64" s="95"/>
      <c r="AT64" s="95"/>
    </row>
    <row r="65" spans="1:46" s="842" customFormat="1">
      <c r="A65" s="6" t="s">
        <v>10</v>
      </c>
      <c r="B65" s="6"/>
      <c r="C65" s="126"/>
      <c r="D65" s="6" t="s">
        <v>1967</v>
      </c>
      <c r="E65" s="6" t="s">
        <v>1994</v>
      </c>
      <c r="F65" s="147">
        <v>6743469499.7420511</v>
      </c>
      <c r="G65" s="6" t="s">
        <v>300</v>
      </c>
      <c r="H65" s="126" t="s">
        <v>1987</v>
      </c>
      <c r="I65" s="6"/>
      <c r="K65" s="831"/>
      <c r="L65" s="831"/>
      <c r="M65" s="831"/>
      <c r="N65" s="831"/>
      <c r="O65" s="831">
        <v>6.326191925769983E-5</v>
      </c>
      <c r="P65" s="831"/>
      <c r="Q65" s="831"/>
      <c r="R65" s="831"/>
      <c r="S65" s="831"/>
      <c r="T65" s="831"/>
      <c r="U65" s="831"/>
      <c r="V65" s="831"/>
      <c r="W65" s="831"/>
      <c r="X65" s="831"/>
      <c r="Y65" s="831"/>
      <c r="Z65" s="831"/>
      <c r="AA65" s="834"/>
      <c r="AB65" s="834"/>
      <c r="AC65" s="834"/>
      <c r="AD65" s="834"/>
      <c r="AE65" s="832">
        <f t="shared" si="3"/>
        <v>426604.82300944312</v>
      </c>
      <c r="AF65" s="832"/>
      <c r="AG65" s="832"/>
      <c r="AH65" s="832"/>
      <c r="AI65" s="832"/>
      <c r="AJ65" s="832"/>
      <c r="AK65" s="832"/>
      <c r="AL65" s="834"/>
      <c r="AM65" s="834"/>
      <c r="AN65" s="834"/>
      <c r="AO65" s="832"/>
      <c r="AP65" s="832"/>
      <c r="AQ65" s="95"/>
      <c r="AR65" s="95"/>
      <c r="AS65" s="95"/>
      <c r="AT65" s="95"/>
    </row>
    <row r="66" spans="1:46" s="842" customFormat="1">
      <c r="A66" s="6" t="s">
        <v>10</v>
      </c>
      <c r="B66" s="6"/>
      <c r="C66" s="126"/>
      <c r="D66" s="6" t="s">
        <v>1967</v>
      </c>
      <c r="E66" s="6" t="s">
        <v>1995</v>
      </c>
      <c r="F66" s="147">
        <v>6204735021.8012266</v>
      </c>
      <c r="G66" s="6" t="s">
        <v>300</v>
      </c>
      <c r="H66" s="126" t="s">
        <v>1987</v>
      </c>
      <c r="I66" s="6"/>
      <c r="K66" s="831"/>
      <c r="L66" s="831"/>
      <c r="M66" s="831"/>
      <c r="N66" s="831"/>
      <c r="O66" s="831">
        <v>3.0175749606430373E-6</v>
      </c>
      <c r="P66" s="831"/>
      <c r="Q66" s="831"/>
      <c r="R66" s="831"/>
      <c r="S66" s="831"/>
      <c r="T66" s="831"/>
      <c r="U66" s="831"/>
      <c r="V66" s="831"/>
      <c r="W66" s="831"/>
      <c r="X66" s="831"/>
      <c r="Y66" s="831"/>
      <c r="Z66" s="831"/>
      <c r="AA66" s="834"/>
      <c r="AB66" s="834"/>
      <c r="AC66" s="834"/>
      <c r="AD66" s="834"/>
      <c r="AE66" s="832">
        <f t="shared" si="3"/>
        <v>18723.253039212312</v>
      </c>
      <c r="AF66" s="832"/>
      <c r="AG66" s="832"/>
      <c r="AH66" s="832"/>
      <c r="AI66" s="832"/>
      <c r="AJ66" s="832"/>
      <c r="AK66" s="832"/>
      <c r="AL66" s="834"/>
      <c r="AM66" s="834"/>
      <c r="AN66" s="834"/>
      <c r="AO66" s="832"/>
      <c r="AP66" s="832"/>
      <c r="AQ66" s="95"/>
      <c r="AR66" s="95"/>
      <c r="AS66" s="95"/>
      <c r="AT66" s="95"/>
    </row>
    <row r="67" spans="1:46" s="842" customFormat="1">
      <c r="A67" s="6" t="s">
        <v>10</v>
      </c>
      <c r="B67" s="6"/>
      <c r="C67" s="126"/>
      <c r="D67" s="6" t="s">
        <v>1967</v>
      </c>
      <c r="E67" s="6" t="s">
        <v>1996</v>
      </c>
      <c r="F67" s="147">
        <v>45262004.420198381</v>
      </c>
      <c r="G67" s="6" t="s">
        <v>300</v>
      </c>
      <c r="H67" s="126" t="s">
        <v>1987</v>
      </c>
      <c r="I67" s="6"/>
      <c r="K67" s="831"/>
      <c r="L67" s="831"/>
      <c r="M67" s="831"/>
      <c r="N67" s="831"/>
      <c r="O67" s="831">
        <v>3.0199999999999999E-6</v>
      </c>
      <c r="P67" s="831"/>
      <c r="Q67" s="831"/>
      <c r="R67" s="831"/>
      <c r="S67" s="831"/>
      <c r="T67" s="831"/>
      <c r="U67" s="831"/>
      <c r="V67" s="831"/>
      <c r="W67" s="831"/>
      <c r="X67" s="831"/>
      <c r="Y67" s="831"/>
      <c r="Z67" s="831"/>
      <c r="AA67" s="834"/>
      <c r="AB67" s="834"/>
      <c r="AC67" s="834"/>
      <c r="AD67" s="834"/>
      <c r="AE67" s="832">
        <f t="shared" si="3"/>
        <v>136.69125334899911</v>
      </c>
      <c r="AF67" s="832"/>
      <c r="AG67" s="832"/>
      <c r="AH67" s="832"/>
      <c r="AI67" s="832"/>
      <c r="AJ67" s="832"/>
      <c r="AK67" s="832"/>
      <c r="AL67" s="834"/>
      <c r="AM67" s="834"/>
      <c r="AN67" s="834"/>
      <c r="AO67" s="832"/>
      <c r="AP67" s="832"/>
      <c r="AQ67" s="95"/>
      <c r="AR67" s="95"/>
      <c r="AS67" s="95"/>
      <c r="AT67" s="95"/>
    </row>
    <row r="68" spans="1:46" s="842" customFormat="1">
      <c r="A68" s="838" t="s">
        <v>546</v>
      </c>
      <c r="B68" s="838" t="s">
        <v>207</v>
      </c>
      <c r="C68" s="838" t="s">
        <v>207</v>
      </c>
      <c r="D68" s="6" t="s">
        <v>1967</v>
      </c>
      <c r="E68" s="126" t="s">
        <v>1997</v>
      </c>
      <c r="F68" s="147">
        <v>135407074364.22308</v>
      </c>
      <c r="G68" s="6" t="s">
        <v>300</v>
      </c>
      <c r="H68" s="126" t="s">
        <v>1987</v>
      </c>
      <c r="I68" s="6"/>
      <c r="K68" s="831"/>
      <c r="L68" s="831"/>
      <c r="M68" s="831"/>
      <c r="N68" s="831"/>
      <c r="O68" s="831"/>
      <c r="P68" s="831"/>
      <c r="Q68" s="831">
        <v>1</v>
      </c>
      <c r="R68" s="831"/>
      <c r="S68" s="831"/>
      <c r="T68" s="831"/>
      <c r="U68" s="831"/>
      <c r="V68" s="831"/>
      <c r="W68" s="831"/>
      <c r="X68" s="831"/>
      <c r="Y68" s="831"/>
      <c r="Z68" s="831"/>
      <c r="AA68" s="834"/>
      <c r="AB68" s="834"/>
      <c r="AC68" s="834"/>
      <c r="AD68" s="834"/>
      <c r="AE68" s="832"/>
      <c r="AF68" s="832"/>
      <c r="AG68" s="832">
        <f>IF(Q68="",0*$F68,Q68*$F68)</f>
        <v>135407074364.22308</v>
      </c>
      <c r="AH68" s="832"/>
      <c r="AI68" s="832"/>
      <c r="AJ68" s="832"/>
      <c r="AK68" s="832"/>
      <c r="AL68" s="834"/>
      <c r="AM68" s="834"/>
      <c r="AN68" s="834"/>
      <c r="AO68" s="832"/>
      <c r="AP68" s="832"/>
      <c r="AQ68" s="95"/>
      <c r="AR68" s="95"/>
      <c r="AS68" s="95"/>
      <c r="AT68" s="95"/>
    </row>
    <row r="69" spans="1:46" s="842" customFormat="1">
      <c r="A69" s="838" t="s">
        <v>1522</v>
      </c>
      <c r="B69" s="838"/>
      <c r="C69" s="838"/>
      <c r="D69" s="6" t="s">
        <v>1998</v>
      </c>
      <c r="E69" s="6" t="s">
        <v>1999</v>
      </c>
      <c r="F69" s="147">
        <v>15800000000</v>
      </c>
      <c r="G69" s="6" t="s">
        <v>300</v>
      </c>
      <c r="H69" s="126" t="s">
        <v>2000</v>
      </c>
      <c r="I69" s="6"/>
      <c r="K69" s="831"/>
      <c r="L69" s="831"/>
      <c r="M69" s="831"/>
      <c r="N69" s="831"/>
      <c r="O69" s="831"/>
      <c r="P69" s="831"/>
      <c r="Q69" s="831"/>
      <c r="R69" s="831"/>
      <c r="S69" s="831"/>
      <c r="T69" s="831">
        <v>5.2999999999999999E-2</v>
      </c>
      <c r="U69" s="831"/>
      <c r="V69" s="831"/>
      <c r="W69" s="831"/>
      <c r="X69" s="831"/>
      <c r="Y69" s="831"/>
      <c r="Z69" s="831"/>
      <c r="AA69" s="834"/>
      <c r="AB69" s="834"/>
      <c r="AC69" s="834"/>
      <c r="AD69" s="834"/>
      <c r="AE69" s="832"/>
      <c r="AF69" s="832"/>
      <c r="AG69" s="832"/>
      <c r="AH69" s="832"/>
      <c r="AI69" s="832"/>
      <c r="AJ69" s="832">
        <f>IF(T69="",0*$F69,T69*$F69)</f>
        <v>837400000</v>
      </c>
      <c r="AK69" s="832"/>
      <c r="AL69" s="834"/>
      <c r="AM69" s="834"/>
      <c r="AN69" s="834"/>
      <c r="AO69" s="832"/>
      <c r="AP69" s="832"/>
      <c r="AQ69" s="95"/>
      <c r="AR69" s="95"/>
      <c r="AS69" s="95"/>
      <c r="AT69" s="95"/>
    </row>
    <row r="70" spans="1:46" s="842" customFormat="1">
      <c r="A70" s="838" t="s">
        <v>1523</v>
      </c>
      <c r="B70" s="838"/>
      <c r="C70" s="838"/>
      <c r="D70" s="6" t="s">
        <v>1998</v>
      </c>
      <c r="E70" s="6" t="s">
        <v>1999</v>
      </c>
      <c r="F70" s="147">
        <v>18800000000</v>
      </c>
      <c r="G70" s="6" t="s">
        <v>300</v>
      </c>
      <c r="H70" s="126" t="s">
        <v>2000</v>
      </c>
      <c r="I70" s="6"/>
      <c r="K70" s="831"/>
      <c r="L70" s="831"/>
      <c r="M70" s="831"/>
      <c r="N70" s="831"/>
      <c r="O70" s="831"/>
      <c r="P70" s="831"/>
      <c r="Q70" s="831"/>
      <c r="R70" s="831"/>
      <c r="S70" s="831"/>
      <c r="T70" s="831">
        <v>0.05</v>
      </c>
      <c r="U70" s="831"/>
      <c r="V70" s="831"/>
      <c r="W70" s="831"/>
      <c r="X70" s="831"/>
      <c r="Y70" s="831"/>
      <c r="Z70" s="831"/>
      <c r="AA70" s="834"/>
      <c r="AB70" s="834"/>
      <c r="AC70" s="834"/>
      <c r="AD70" s="834"/>
      <c r="AE70" s="832"/>
      <c r="AF70" s="832"/>
      <c r="AG70" s="832"/>
      <c r="AH70" s="832"/>
      <c r="AI70" s="832"/>
      <c r="AJ70" s="832">
        <f>IF(T70="",0*$F70,T70*$F70)</f>
        <v>940000000</v>
      </c>
      <c r="AK70" s="832"/>
      <c r="AL70" s="834"/>
      <c r="AM70" s="834"/>
      <c r="AN70" s="834"/>
      <c r="AO70" s="832"/>
      <c r="AP70" s="832"/>
      <c r="AQ70" s="95"/>
      <c r="AR70" s="95"/>
      <c r="AS70" s="95"/>
      <c r="AT70" s="95"/>
    </row>
    <row r="71" spans="1:46" s="842" customFormat="1">
      <c r="A71" s="838" t="s">
        <v>927</v>
      </c>
      <c r="B71" s="838"/>
      <c r="C71" s="838" t="s">
        <v>1914</v>
      </c>
      <c r="D71" s="6" t="s">
        <v>2001</v>
      </c>
      <c r="E71" s="126" t="s">
        <v>2002</v>
      </c>
      <c r="F71" s="147">
        <v>4400000000</v>
      </c>
      <c r="G71" s="6" t="s">
        <v>300</v>
      </c>
      <c r="H71" s="126" t="s">
        <v>2003</v>
      </c>
      <c r="I71" s="6" t="s">
        <v>2004</v>
      </c>
      <c r="K71" s="831"/>
      <c r="L71" s="831"/>
      <c r="M71" s="831"/>
      <c r="N71" s="831"/>
      <c r="O71" s="831"/>
      <c r="P71" s="831"/>
      <c r="Q71" s="831"/>
      <c r="R71" s="831"/>
      <c r="S71" s="831"/>
      <c r="T71" s="831">
        <v>1</v>
      </c>
      <c r="U71" s="831"/>
      <c r="V71" s="831"/>
      <c r="W71" s="831"/>
      <c r="X71" s="831"/>
      <c r="Y71" s="831"/>
      <c r="Z71" s="831"/>
      <c r="AA71" s="834"/>
      <c r="AB71" s="834"/>
      <c r="AC71" s="834"/>
      <c r="AD71" s="834"/>
      <c r="AE71" s="832"/>
      <c r="AF71" s="832"/>
      <c r="AG71" s="832"/>
      <c r="AH71" s="832"/>
      <c r="AI71" s="832"/>
      <c r="AJ71" s="832">
        <f>IF(T71="",0*$F71,T71*$F71)</f>
        <v>4400000000</v>
      </c>
      <c r="AK71" s="832"/>
      <c r="AL71" s="834"/>
      <c r="AM71" s="834"/>
      <c r="AN71" s="834"/>
      <c r="AO71" s="832"/>
      <c r="AP71" s="832"/>
      <c r="AQ71" s="95"/>
      <c r="AR71" s="95"/>
      <c r="AS71" s="95"/>
      <c r="AT71" s="95"/>
    </row>
    <row r="72" spans="1:46" s="126" customFormat="1">
      <c r="A72" s="838" t="s">
        <v>927</v>
      </c>
      <c r="B72" s="838"/>
      <c r="C72" s="838" t="s">
        <v>2005</v>
      </c>
      <c r="D72" s="6" t="s">
        <v>2001</v>
      </c>
      <c r="E72" s="126" t="s">
        <v>2002</v>
      </c>
      <c r="F72" s="147">
        <v>3529451582.5981469</v>
      </c>
      <c r="G72" s="6" t="s">
        <v>300</v>
      </c>
      <c r="H72" s="126" t="s">
        <v>2006</v>
      </c>
      <c r="I72" s="6" t="s">
        <v>2007</v>
      </c>
      <c r="J72" s="126" t="s">
        <v>2008</v>
      </c>
      <c r="K72" s="831"/>
      <c r="L72" s="831"/>
      <c r="M72" s="831"/>
      <c r="N72" s="831"/>
      <c r="O72" s="831"/>
      <c r="P72" s="831"/>
      <c r="Q72" s="831"/>
      <c r="R72" s="831"/>
      <c r="S72" s="831"/>
      <c r="T72" s="831">
        <v>1</v>
      </c>
      <c r="U72" s="831"/>
      <c r="V72" s="831"/>
      <c r="W72" s="831"/>
      <c r="X72" s="831"/>
      <c r="Y72" s="831"/>
      <c r="Z72" s="831"/>
      <c r="AA72" s="834"/>
      <c r="AB72" s="834"/>
      <c r="AC72" s="834"/>
      <c r="AD72" s="834"/>
      <c r="AE72" s="832"/>
      <c r="AF72" s="832"/>
      <c r="AG72" s="832"/>
      <c r="AH72" s="832"/>
      <c r="AI72" s="832"/>
      <c r="AJ72" s="832">
        <f>IF(T72="",0*$F72,T72*$F72)</f>
        <v>3529451582.5981469</v>
      </c>
      <c r="AK72" s="832"/>
      <c r="AL72" s="834"/>
      <c r="AM72" s="834"/>
      <c r="AN72" s="834"/>
      <c r="AO72" s="832"/>
      <c r="AP72" s="832"/>
      <c r="AQ72" s="271"/>
      <c r="AR72" s="271"/>
      <c r="AS72" s="271"/>
      <c r="AT72" s="271"/>
    </row>
    <row r="73" spans="1:46" s="126" customFormat="1">
      <c r="A73" s="6" t="s">
        <v>2009</v>
      </c>
      <c r="B73" s="6"/>
      <c r="C73" s="838" t="s">
        <v>1914</v>
      </c>
      <c r="D73" s="6" t="s">
        <v>2001</v>
      </c>
      <c r="E73" s="126" t="s">
        <v>2002</v>
      </c>
      <c r="F73" s="147">
        <v>59200000000</v>
      </c>
      <c r="G73" s="6" t="s">
        <v>300</v>
      </c>
      <c r="H73" s="126" t="s">
        <v>2000</v>
      </c>
      <c r="I73" s="6"/>
      <c r="K73" s="831"/>
      <c r="L73" s="831"/>
      <c r="M73" s="831"/>
      <c r="N73" s="831"/>
      <c r="O73" s="831"/>
      <c r="P73" s="831"/>
      <c r="Q73" s="831"/>
      <c r="R73" s="831"/>
      <c r="S73" s="831"/>
      <c r="T73" s="831"/>
      <c r="U73" s="831">
        <v>1</v>
      </c>
      <c r="V73" s="831"/>
      <c r="W73" s="831"/>
      <c r="X73" s="831"/>
      <c r="Y73" s="831"/>
      <c r="Z73" s="831"/>
      <c r="AA73" s="834"/>
      <c r="AB73" s="834"/>
      <c r="AC73" s="834"/>
      <c r="AD73" s="834"/>
      <c r="AE73" s="832"/>
      <c r="AF73" s="832"/>
      <c r="AG73" s="832"/>
      <c r="AH73" s="832"/>
      <c r="AI73" s="832"/>
      <c r="AJ73" s="832"/>
      <c r="AK73" s="832">
        <f>IF(U73="",0*$F73,U73*$F73)</f>
        <v>59200000000</v>
      </c>
      <c r="AL73" s="834"/>
      <c r="AM73" s="834"/>
      <c r="AN73" s="834"/>
      <c r="AO73" s="832"/>
      <c r="AP73" s="832"/>
      <c r="AQ73" s="271"/>
      <c r="AR73" s="271"/>
      <c r="AS73" s="271"/>
      <c r="AT73" s="271"/>
    </row>
    <row r="74" spans="1:46" s="126" customFormat="1">
      <c r="A74" s="6" t="s">
        <v>2009</v>
      </c>
      <c r="B74" s="6"/>
      <c r="C74" s="838" t="s">
        <v>2005</v>
      </c>
      <c r="D74" s="6" t="s">
        <v>2001</v>
      </c>
      <c r="E74" s="126" t="s">
        <v>2002</v>
      </c>
      <c r="F74" s="147">
        <v>9691074878.2156734</v>
      </c>
      <c r="G74" s="6" t="s">
        <v>300</v>
      </c>
      <c r="H74" s="126" t="s">
        <v>2006</v>
      </c>
      <c r="I74" s="6" t="s">
        <v>2007</v>
      </c>
      <c r="J74" s="126" t="s">
        <v>2008</v>
      </c>
      <c r="K74" s="831"/>
      <c r="L74" s="831"/>
      <c r="M74" s="831"/>
      <c r="N74" s="831"/>
      <c r="O74" s="831"/>
      <c r="P74" s="831"/>
      <c r="Q74" s="831"/>
      <c r="R74" s="831"/>
      <c r="S74" s="831"/>
      <c r="T74" s="831"/>
      <c r="U74" s="831">
        <v>1</v>
      </c>
      <c r="V74" s="831"/>
      <c r="W74" s="831"/>
      <c r="X74" s="831"/>
      <c r="Y74" s="831"/>
      <c r="Z74" s="831"/>
      <c r="AA74" s="834"/>
      <c r="AB74" s="834"/>
      <c r="AC74" s="834"/>
      <c r="AD74" s="834"/>
      <c r="AE74" s="832"/>
      <c r="AF74" s="832"/>
      <c r="AG74" s="832"/>
      <c r="AH74" s="832"/>
      <c r="AI74" s="832"/>
      <c r="AJ74" s="832"/>
      <c r="AK74" s="832">
        <f>IF(U74="",0*$F74,U74*$F74)</f>
        <v>9691074878.2156734</v>
      </c>
      <c r="AL74" s="834"/>
      <c r="AM74" s="834"/>
      <c r="AN74" s="834"/>
      <c r="AO74" s="832"/>
      <c r="AP74" s="832"/>
      <c r="AQ74" s="271"/>
      <c r="AR74" s="271"/>
      <c r="AS74" s="271"/>
      <c r="AT74" s="271"/>
    </row>
    <row r="75" spans="1:46" s="126" customFormat="1">
      <c r="A75" s="6" t="s">
        <v>9</v>
      </c>
      <c r="B75" s="838" t="s">
        <v>2010</v>
      </c>
      <c r="C75" s="838" t="s">
        <v>2010</v>
      </c>
      <c r="D75" s="6" t="s">
        <v>2001</v>
      </c>
      <c r="E75" s="126" t="s">
        <v>2011</v>
      </c>
      <c r="F75" s="147">
        <v>75000000000</v>
      </c>
      <c r="G75" s="6" t="s">
        <v>300</v>
      </c>
      <c r="H75" s="126" t="s">
        <v>1075</v>
      </c>
      <c r="I75" s="6"/>
      <c r="K75" s="831"/>
      <c r="L75" s="831"/>
      <c r="M75" s="831"/>
      <c r="N75" s="831"/>
      <c r="O75" s="831"/>
      <c r="P75" s="831"/>
      <c r="Q75" s="831"/>
      <c r="R75" s="831"/>
      <c r="S75" s="831"/>
      <c r="T75" s="831"/>
      <c r="U75" s="831">
        <v>0.22600000000000001</v>
      </c>
      <c r="V75" s="831"/>
      <c r="W75" s="831"/>
      <c r="X75" s="831"/>
      <c r="Y75" s="831"/>
      <c r="Z75" s="831"/>
      <c r="AA75" s="834"/>
      <c r="AB75" s="834"/>
      <c r="AC75" s="834"/>
      <c r="AD75" s="834"/>
      <c r="AE75" s="832"/>
      <c r="AF75" s="832"/>
      <c r="AG75" s="832"/>
      <c r="AH75" s="832"/>
      <c r="AI75" s="832"/>
      <c r="AJ75" s="832"/>
      <c r="AK75" s="832">
        <f>IF(U75="",0*$F75,U75*$F75)</f>
        <v>16950000000</v>
      </c>
      <c r="AL75" s="834"/>
      <c r="AM75" s="834"/>
      <c r="AN75" s="834"/>
      <c r="AO75" s="832"/>
      <c r="AP75" s="832"/>
      <c r="AQ75" s="271"/>
      <c r="AR75" s="271"/>
      <c r="AS75" s="271"/>
      <c r="AT75" s="271"/>
    </row>
    <row r="76" spans="1:46" s="842" customFormat="1">
      <c r="A76" s="126" t="s">
        <v>989</v>
      </c>
      <c r="B76" s="126"/>
      <c r="C76" s="126" t="s">
        <v>2012</v>
      </c>
      <c r="D76" s="6" t="s">
        <v>1967</v>
      </c>
      <c r="E76" s="126" t="s">
        <v>1997</v>
      </c>
      <c r="F76" s="147">
        <v>6004200</v>
      </c>
      <c r="G76" s="126" t="s">
        <v>507</v>
      </c>
      <c r="H76" s="73" t="s">
        <v>2013</v>
      </c>
      <c r="I76" s="6"/>
      <c r="K76" s="831"/>
      <c r="L76" s="831"/>
      <c r="M76" s="831"/>
      <c r="N76" s="831"/>
      <c r="O76" s="831"/>
      <c r="P76" s="831">
        <v>7.1400000000000005E-2</v>
      </c>
      <c r="Q76" s="831"/>
      <c r="R76" s="831"/>
      <c r="S76" s="831"/>
      <c r="T76" s="831"/>
      <c r="U76" s="831"/>
      <c r="V76" s="831"/>
      <c r="W76" s="831"/>
      <c r="X76" s="831"/>
      <c r="Y76" s="831"/>
      <c r="Z76" s="831"/>
      <c r="AA76" s="834"/>
      <c r="AB76" s="834"/>
      <c r="AC76" s="834"/>
      <c r="AD76" s="834"/>
      <c r="AE76" s="832"/>
      <c r="AF76" s="832">
        <f t="shared" ref="AF76:AF139" si="4">IF(P76="",0*$F76,P76*$F76)</f>
        <v>428699.88</v>
      </c>
      <c r="AG76" s="832"/>
      <c r="AH76" s="832"/>
      <c r="AI76" s="832"/>
      <c r="AJ76" s="832"/>
      <c r="AK76" s="832"/>
      <c r="AL76" s="834"/>
      <c r="AM76" s="834"/>
      <c r="AN76" s="834"/>
      <c r="AO76" s="832"/>
      <c r="AP76" s="832"/>
      <c r="AQ76" s="95"/>
      <c r="AR76" s="95"/>
      <c r="AS76" s="95"/>
      <c r="AT76" s="95"/>
    </row>
    <row r="77" spans="1:46" s="842" customFormat="1">
      <c r="A77" s="126" t="s">
        <v>992</v>
      </c>
      <c r="B77" s="126"/>
      <c r="C77" s="126" t="s">
        <v>2012</v>
      </c>
      <c r="D77" s="6" t="s">
        <v>1967</v>
      </c>
      <c r="E77" s="126" t="s">
        <v>1997</v>
      </c>
      <c r="F77" s="147">
        <v>6004200</v>
      </c>
      <c r="G77" s="126" t="s">
        <v>507</v>
      </c>
      <c r="H77" s="73" t="s">
        <v>2013</v>
      </c>
      <c r="I77" s="6"/>
      <c r="K77" s="831"/>
      <c r="L77" s="831"/>
      <c r="M77" s="831"/>
      <c r="N77" s="831"/>
      <c r="O77" s="831"/>
      <c r="P77" s="831">
        <v>7.1400000000000005E-2</v>
      </c>
      <c r="Q77" s="831"/>
      <c r="R77" s="831"/>
      <c r="S77" s="831"/>
      <c r="T77" s="831"/>
      <c r="U77" s="831"/>
      <c r="V77" s="831"/>
      <c r="W77" s="831"/>
      <c r="X77" s="831"/>
      <c r="Y77" s="831"/>
      <c r="Z77" s="831"/>
      <c r="AA77" s="834"/>
      <c r="AB77" s="834"/>
      <c r="AC77" s="834"/>
      <c r="AD77" s="834"/>
      <c r="AE77" s="832"/>
      <c r="AF77" s="832">
        <f t="shared" si="4"/>
        <v>428699.88</v>
      </c>
      <c r="AG77" s="832"/>
      <c r="AH77" s="832"/>
      <c r="AI77" s="832"/>
      <c r="AJ77" s="832"/>
      <c r="AK77" s="832"/>
      <c r="AL77" s="834"/>
      <c r="AM77" s="834"/>
      <c r="AN77" s="834"/>
      <c r="AO77" s="832"/>
      <c r="AP77" s="832"/>
      <c r="AQ77" s="95"/>
      <c r="AR77" s="95"/>
      <c r="AS77" s="95"/>
      <c r="AT77" s="95"/>
    </row>
    <row r="78" spans="1:46" s="842" customFormat="1">
      <c r="A78" s="126" t="s">
        <v>993</v>
      </c>
      <c r="B78" s="126"/>
      <c r="C78" s="126" t="s">
        <v>2012</v>
      </c>
      <c r="D78" s="6" t="s">
        <v>1967</v>
      </c>
      <c r="E78" s="126" t="s">
        <v>1997</v>
      </c>
      <c r="F78" s="147">
        <v>6004200</v>
      </c>
      <c r="G78" s="126" t="s">
        <v>507</v>
      </c>
      <c r="H78" s="73" t="s">
        <v>2013</v>
      </c>
      <c r="I78" s="126"/>
      <c r="K78" s="831"/>
      <c r="L78" s="831"/>
      <c r="M78" s="831"/>
      <c r="N78" s="831"/>
      <c r="O78" s="831"/>
      <c r="P78" s="831">
        <v>4.2900000000000001E-2</v>
      </c>
      <c r="Q78" s="831"/>
      <c r="R78" s="831"/>
      <c r="S78" s="831"/>
      <c r="T78" s="831"/>
      <c r="U78" s="831"/>
      <c r="V78" s="831"/>
      <c r="W78" s="831"/>
      <c r="X78" s="831"/>
      <c r="Y78" s="831"/>
      <c r="Z78" s="831"/>
      <c r="AA78" s="834"/>
      <c r="AB78" s="834"/>
      <c r="AC78" s="834"/>
      <c r="AD78" s="834"/>
      <c r="AE78" s="832"/>
      <c r="AF78" s="832">
        <f t="shared" si="4"/>
        <v>257580.18</v>
      </c>
      <c r="AG78" s="832"/>
      <c r="AH78" s="832"/>
      <c r="AI78" s="832"/>
      <c r="AJ78" s="832"/>
      <c r="AK78" s="832"/>
      <c r="AL78" s="834"/>
      <c r="AM78" s="834"/>
      <c r="AN78" s="834"/>
      <c r="AO78" s="832"/>
      <c r="AP78" s="832"/>
      <c r="AQ78" s="95"/>
      <c r="AR78" s="95"/>
      <c r="AS78" s="95"/>
      <c r="AT78" s="95"/>
    </row>
    <row r="79" spans="1:46" s="15" customFormat="1">
      <c r="A79" s="73" t="s">
        <v>994</v>
      </c>
      <c r="B79" s="73"/>
      <c r="C79" s="73" t="s">
        <v>2012</v>
      </c>
      <c r="D79" s="6" t="s">
        <v>1967</v>
      </c>
      <c r="E79" s="126" t="s">
        <v>1997</v>
      </c>
      <c r="F79" s="679">
        <v>120083999.99999999</v>
      </c>
      <c r="G79" s="126" t="s">
        <v>507</v>
      </c>
      <c r="H79" s="73" t="s">
        <v>2013</v>
      </c>
      <c r="I79" s="73"/>
      <c r="K79" s="831"/>
      <c r="L79" s="831"/>
      <c r="M79" s="831"/>
      <c r="N79" s="831"/>
      <c r="O79" s="831"/>
      <c r="P79" s="831">
        <v>4.57</v>
      </c>
      <c r="Q79" s="831"/>
      <c r="R79" s="831"/>
      <c r="S79" s="831"/>
      <c r="T79" s="831"/>
      <c r="U79" s="831"/>
      <c r="V79" s="831"/>
      <c r="W79" s="831"/>
      <c r="X79" s="831"/>
      <c r="Y79" s="831"/>
      <c r="Z79" s="831"/>
      <c r="AA79" s="834"/>
      <c r="AB79" s="834"/>
      <c r="AC79" s="834"/>
      <c r="AD79" s="834"/>
      <c r="AE79" s="832"/>
      <c r="AF79" s="832">
        <f t="shared" si="4"/>
        <v>548783880</v>
      </c>
      <c r="AG79" s="832"/>
      <c r="AH79" s="832"/>
      <c r="AI79" s="832"/>
      <c r="AJ79" s="832"/>
      <c r="AK79" s="832"/>
      <c r="AL79" s="834"/>
      <c r="AM79" s="834"/>
      <c r="AN79" s="834"/>
      <c r="AO79" s="832"/>
      <c r="AP79" s="832"/>
      <c r="AQ79" s="95"/>
      <c r="AR79" s="95"/>
      <c r="AS79" s="95"/>
      <c r="AT79" s="95"/>
    </row>
    <row r="80" spans="1:46" s="15" customFormat="1">
      <c r="A80" s="73" t="s">
        <v>995</v>
      </c>
      <c r="B80" s="73"/>
      <c r="C80" s="73" t="s">
        <v>2012</v>
      </c>
      <c r="D80" s="6" t="s">
        <v>1967</v>
      </c>
      <c r="E80" s="126" t="s">
        <v>1997</v>
      </c>
      <c r="F80" s="679">
        <v>120083999.99999999</v>
      </c>
      <c r="G80" s="126" t="s">
        <v>507</v>
      </c>
      <c r="H80" s="73" t="s">
        <v>2013</v>
      </c>
      <c r="I80" s="73"/>
      <c r="K80" s="831"/>
      <c r="L80" s="831"/>
      <c r="M80" s="831"/>
      <c r="N80" s="831"/>
      <c r="O80" s="831"/>
      <c r="P80" s="831">
        <v>0.38600000000000001</v>
      </c>
      <c r="Q80" s="831"/>
      <c r="R80" s="831"/>
      <c r="S80" s="831"/>
      <c r="T80" s="831"/>
      <c r="U80" s="831"/>
      <c r="V80" s="831"/>
      <c r="W80" s="831"/>
      <c r="X80" s="831"/>
      <c r="Y80" s="831"/>
      <c r="Z80" s="831"/>
      <c r="AA80" s="834"/>
      <c r="AB80" s="834"/>
      <c r="AC80" s="834"/>
      <c r="AD80" s="834"/>
      <c r="AE80" s="832"/>
      <c r="AF80" s="832">
        <f t="shared" si="4"/>
        <v>46352423.999999993</v>
      </c>
      <c r="AG80" s="832"/>
      <c r="AH80" s="832"/>
      <c r="AI80" s="832"/>
      <c r="AJ80" s="832"/>
      <c r="AK80" s="832"/>
      <c r="AL80" s="834"/>
      <c r="AM80" s="834"/>
      <c r="AN80" s="834"/>
      <c r="AO80" s="832"/>
      <c r="AP80" s="832"/>
    </row>
    <row r="81" spans="1:42" s="15" customFormat="1">
      <c r="A81" s="73" t="s">
        <v>996</v>
      </c>
      <c r="B81" s="73"/>
      <c r="C81" s="73" t="s">
        <v>2012</v>
      </c>
      <c r="D81" s="6" t="s">
        <v>1967</v>
      </c>
      <c r="E81" s="126" t="s">
        <v>1997</v>
      </c>
      <c r="F81" s="679">
        <v>6004200</v>
      </c>
      <c r="G81" s="126" t="s">
        <v>507</v>
      </c>
      <c r="H81" s="73" t="s">
        <v>2013</v>
      </c>
      <c r="I81" s="73"/>
      <c r="K81" s="831"/>
      <c r="L81" s="831"/>
      <c r="M81" s="831"/>
      <c r="N81" s="831"/>
      <c r="O81" s="831"/>
      <c r="P81" s="831">
        <v>2.14</v>
      </c>
      <c r="Q81" s="831"/>
      <c r="R81" s="831"/>
      <c r="S81" s="831"/>
      <c r="T81" s="831"/>
      <c r="U81" s="831"/>
      <c r="V81" s="831"/>
      <c r="W81" s="831"/>
      <c r="X81" s="831"/>
      <c r="Y81" s="831"/>
      <c r="Z81" s="831"/>
      <c r="AA81" s="834"/>
      <c r="AB81" s="834"/>
      <c r="AC81" s="834"/>
      <c r="AD81" s="834"/>
      <c r="AE81" s="832"/>
      <c r="AF81" s="832">
        <f t="shared" si="4"/>
        <v>12848988</v>
      </c>
      <c r="AG81" s="832"/>
      <c r="AH81" s="832"/>
      <c r="AI81" s="832"/>
      <c r="AJ81" s="832"/>
      <c r="AK81" s="832"/>
      <c r="AL81" s="834"/>
      <c r="AM81" s="834"/>
      <c r="AN81" s="834"/>
      <c r="AO81" s="832"/>
      <c r="AP81" s="832"/>
    </row>
    <row r="82" spans="1:42" s="15" customFormat="1">
      <c r="A82" s="73" t="s">
        <v>997</v>
      </c>
      <c r="B82" s="73"/>
      <c r="C82" s="73" t="s">
        <v>2012</v>
      </c>
      <c r="D82" s="6" t="s">
        <v>1967</v>
      </c>
      <c r="E82" s="126" t="s">
        <v>1997</v>
      </c>
      <c r="F82" s="679">
        <v>19813860000000</v>
      </c>
      <c r="G82" s="126" t="s">
        <v>507</v>
      </c>
      <c r="H82" s="73" t="s">
        <v>2013</v>
      </c>
      <c r="I82" s="73"/>
      <c r="K82" s="831"/>
      <c r="L82" s="831"/>
      <c r="M82" s="831"/>
      <c r="N82" s="831"/>
      <c r="O82" s="831"/>
      <c r="P82" s="831">
        <v>1.14E-3</v>
      </c>
      <c r="Q82" s="831"/>
      <c r="R82" s="831"/>
      <c r="S82" s="831"/>
      <c r="T82" s="831"/>
      <c r="U82" s="831"/>
      <c r="V82" s="831"/>
      <c r="W82" s="831"/>
      <c r="X82" s="831"/>
      <c r="Y82" s="831"/>
      <c r="Z82" s="831"/>
      <c r="AA82" s="834"/>
      <c r="AB82" s="834"/>
      <c r="AC82" s="834"/>
      <c r="AD82" s="834"/>
      <c r="AE82" s="832"/>
      <c r="AF82" s="832">
        <f t="shared" si="4"/>
        <v>22587800400</v>
      </c>
      <c r="AG82" s="832"/>
      <c r="AH82" s="832"/>
      <c r="AI82" s="832"/>
      <c r="AJ82" s="832"/>
      <c r="AK82" s="832"/>
      <c r="AL82" s="834"/>
      <c r="AM82" s="834"/>
      <c r="AN82" s="834"/>
      <c r="AO82" s="832"/>
      <c r="AP82" s="832"/>
    </row>
    <row r="83" spans="1:42" s="15" customFormat="1">
      <c r="A83" s="73" t="s">
        <v>997</v>
      </c>
      <c r="B83" s="73"/>
      <c r="C83" s="73" t="s">
        <v>998</v>
      </c>
      <c r="D83" s="6" t="s">
        <v>1967</v>
      </c>
      <c r="E83" s="126" t="s">
        <v>1997</v>
      </c>
      <c r="F83" s="679">
        <v>900629999999.99988</v>
      </c>
      <c r="G83" s="126" t="s">
        <v>507</v>
      </c>
      <c r="H83" s="73" t="s">
        <v>2013</v>
      </c>
      <c r="I83" s="73"/>
      <c r="K83" s="831"/>
      <c r="L83" s="831"/>
      <c r="M83" s="831"/>
      <c r="N83" s="831"/>
      <c r="O83" s="831"/>
      <c r="P83" s="831">
        <v>1.14E-3</v>
      </c>
      <c r="Q83" s="831"/>
      <c r="R83" s="831"/>
      <c r="S83" s="831"/>
      <c r="T83" s="831"/>
      <c r="U83" s="831"/>
      <c r="V83" s="831"/>
      <c r="W83" s="831"/>
      <c r="X83" s="831"/>
      <c r="Y83" s="831"/>
      <c r="Z83" s="831"/>
      <c r="AA83" s="834"/>
      <c r="AB83" s="834"/>
      <c r="AC83" s="834"/>
      <c r="AD83" s="834"/>
      <c r="AE83" s="832"/>
      <c r="AF83" s="832">
        <f t="shared" si="4"/>
        <v>1026718199.9999998</v>
      </c>
      <c r="AG83" s="832"/>
      <c r="AH83" s="832"/>
      <c r="AI83" s="832"/>
      <c r="AJ83" s="832"/>
      <c r="AK83" s="832"/>
      <c r="AL83" s="834"/>
      <c r="AM83" s="834"/>
      <c r="AN83" s="834"/>
      <c r="AO83" s="832"/>
      <c r="AP83" s="832"/>
    </row>
    <row r="84" spans="1:42" s="15" customFormat="1">
      <c r="A84" s="73" t="s">
        <v>997</v>
      </c>
      <c r="B84" s="73"/>
      <c r="C84" s="73" t="s">
        <v>999</v>
      </c>
      <c r="D84" s="6" t="s">
        <v>1967</v>
      </c>
      <c r="E84" s="126" t="s">
        <v>1997</v>
      </c>
      <c r="F84" s="679">
        <v>30020999999.999996</v>
      </c>
      <c r="G84" s="126" t="s">
        <v>507</v>
      </c>
      <c r="H84" s="73" t="s">
        <v>2013</v>
      </c>
      <c r="I84" s="73"/>
      <c r="K84" s="831"/>
      <c r="L84" s="831"/>
      <c r="M84" s="831"/>
      <c r="N84" s="831"/>
      <c r="O84" s="831"/>
      <c r="P84" s="831">
        <v>1.14E-3</v>
      </c>
      <c r="Q84" s="831"/>
      <c r="R84" s="831"/>
      <c r="S84" s="831"/>
      <c r="T84" s="831"/>
      <c r="U84" s="831"/>
      <c r="V84" s="831"/>
      <c r="W84" s="831"/>
      <c r="X84" s="831"/>
      <c r="Y84" s="831"/>
      <c r="Z84" s="831"/>
      <c r="AA84" s="834"/>
      <c r="AB84" s="834"/>
      <c r="AC84" s="834"/>
      <c r="AD84" s="834"/>
      <c r="AE84" s="832"/>
      <c r="AF84" s="832">
        <f t="shared" si="4"/>
        <v>34223939.999999993</v>
      </c>
      <c r="AG84" s="832"/>
      <c r="AH84" s="832"/>
      <c r="AI84" s="832"/>
      <c r="AJ84" s="832"/>
      <c r="AK84" s="832"/>
      <c r="AL84" s="834"/>
      <c r="AM84" s="834"/>
      <c r="AN84" s="834"/>
      <c r="AO84" s="832"/>
      <c r="AP84" s="832"/>
    </row>
    <row r="85" spans="1:42" s="15" customFormat="1">
      <c r="A85" s="73" t="s">
        <v>540</v>
      </c>
      <c r="B85" s="73"/>
      <c r="C85" s="73" t="s">
        <v>2014</v>
      </c>
      <c r="D85" s="6" t="s">
        <v>1967</v>
      </c>
      <c r="E85" s="126" t="s">
        <v>1997</v>
      </c>
      <c r="F85" s="679">
        <v>307320000000</v>
      </c>
      <c r="G85" s="126" t="s">
        <v>507</v>
      </c>
      <c r="H85" s="73" t="s">
        <v>2013</v>
      </c>
      <c r="I85" s="73"/>
      <c r="K85" s="831"/>
      <c r="L85" s="831"/>
      <c r="M85" s="831"/>
      <c r="N85" s="831"/>
      <c r="O85" s="831"/>
      <c r="P85" s="831">
        <v>6.7900000000000002E-4</v>
      </c>
      <c r="Q85" s="831"/>
      <c r="R85" s="831"/>
      <c r="S85" s="831"/>
      <c r="T85" s="831"/>
      <c r="U85" s="831"/>
      <c r="V85" s="831"/>
      <c r="W85" s="831"/>
      <c r="X85" s="831"/>
      <c r="Y85" s="831"/>
      <c r="Z85" s="831"/>
      <c r="AA85" s="834"/>
      <c r="AB85" s="834"/>
      <c r="AC85" s="834"/>
      <c r="AD85" s="834"/>
      <c r="AE85" s="832"/>
      <c r="AF85" s="832">
        <f t="shared" si="4"/>
        <v>208670280</v>
      </c>
      <c r="AG85" s="832"/>
      <c r="AH85" s="832"/>
      <c r="AI85" s="832"/>
      <c r="AJ85" s="832"/>
      <c r="AK85" s="832"/>
      <c r="AL85" s="834"/>
      <c r="AM85" s="834"/>
      <c r="AN85" s="834"/>
      <c r="AO85" s="832"/>
      <c r="AP85" s="832"/>
    </row>
    <row r="86" spans="1:42" s="15" customFormat="1">
      <c r="A86" s="73" t="s">
        <v>540</v>
      </c>
      <c r="B86" s="73"/>
      <c r="C86" s="73" t="s">
        <v>2014</v>
      </c>
      <c r="D86" s="6" t="s">
        <v>1967</v>
      </c>
      <c r="E86" s="126" t="s">
        <v>1997</v>
      </c>
      <c r="F86" s="679">
        <v>82836000000</v>
      </c>
      <c r="G86" s="126" t="s">
        <v>507</v>
      </c>
      <c r="H86" s="73" t="s">
        <v>2013</v>
      </c>
      <c r="I86" s="73"/>
      <c r="K86" s="831"/>
      <c r="L86" s="831"/>
      <c r="M86" s="831"/>
      <c r="N86" s="831"/>
      <c r="O86" s="831"/>
      <c r="P86" s="831">
        <v>6.7900000000000002E-4</v>
      </c>
      <c r="Q86" s="831"/>
      <c r="R86" s="831"/>
      <c r="S86" s="831"/>
      <c r="T86" s="831"/>
      <c r="U86" s="831"/>
      <c r="V86" s="831"/>
      <c r="W86" s="831"/>
      <c r="X86" s="831"/>
      <c r="Y86" s="831"/>
      <c r="Z86" s="831"/>
      <c r="AA86" s="834"/>
      <c r="AB86" s="834"/>
      <c r="AC86" s="834"/>
      <c r="AD86" s="834"/>
      <c r="AE86" s="832"/>
      <c r="AF86" s="832">
        <f t="shared" si="4"/>
        <v>56245644</v>
      </c>
      <c r="AG86" s="832"/>
      <c r="AH86" s="832"/>
      <c r="AI86" s="832"/>
      <c r="AJ86" s="832"/>
      <c r="AK86" s="832"/>
      <c r="AL86" s="834"/>
      <c r="AM86" s="834"/>
      <c r="AN86" s="834"/>
      <c r="AO86" s="832"/>
      <c r="AP86" s="832"/>
    </row>
    <row r="87" spans="1:42" s="15" customFormat="1">
      <c r="A87" s="73" t="s">
        <v>540</v>
      </c>
      <c r="B87" s="73"/>
      <c r="C87" s="73" t="s">
        <v>2014</v>
      </c>
      <c r="D87" s="6" t="s">
        <v>1967</v>
      </c>
      <c r="E87" s="126" t="s">
        <v>1997</v>
      </c>
      <c r="F87" s="679">
        <v>3418000000000</v>
      </c>
      <c r="G87" s="126" t="s">
        <v>507</v>
      </c>
      <c r="H87" s="73" t="s">
        <v>2013</v>
      </c>
      <c r="I87" s="73"/>
      <c r="K87" s="831"/>
      <c r="L87" s="831"/>
      <c r="M87" s="831"/>
      <c r="N87" s="831"/>
      <c r="O87" s="831"/>
      <c r="P87" s="831">
        <v>6.7900000000000002E-4</v>
      </c>
      <c r="Q87" s="831"/>
      <c r="R87" s="831"/>
      <c r="S87" s="831"/>
      <c r="T87" s="831"/>
      <c r="U87" s="831"/>
      <c r="V87" s="831"/>
      <c r="W87" s="831"/>
      <c r="X87" s="831"/>
      <c r="Y87" s="831"/>
      <c r="Z87" s="831"/>
      <c r="AA87" s="834"/>
      <c r="AB87" s="834"/>
      <c r="AC87" s="834"/>
      <c r="AD87" s="834"/>
      <c r="AE87" s="832"/>
      <c r="AF87" s="832">
        <f t="shared" si="4"/>
        <v>2320822000</v>
      </c>
      <c r="AG87" s="832"/>
      <c r="AH87" s="832"/>
      <c r="AI87" s="832"/>
      <c r="AJ87" s="832"/>
      <c r="AK87" s="832"/>
      <c r="AL87" s="834"/>
      <c r="AM87" s="834"/>
      <c r="AN87" s="834"/>
      <c r="AO87" s="832"/>
      <c r="AP87" s="832"/>
    </row>
    <row r="88" spans="1:42" s="15" customFormat="1">
      <c r="A88" s="73" t="s">
        <v>540</v>
      </c>
      <c r="B88" s="73"/>
      <c r="C88" s="73" t="s">
        <v>2014</v>
      </c>
      <c r="D88" s="6" t="s">
        <v>1967</v>
      </c>
      <c r="E88" s="126" t="s">
        <v>1997</v>
      </c>
      <c r="F88" s="679">
        <v>211900000000</v>
      </c>
      <c r="G88" s="126" t="s">
        <v>507</v>
      </c>
      <c r="H88" s="73" t="s">
        <v>2013</v>
      </c>
      <c r="I88" s="73"/>
      <c r="K88" s="831"/>
      <c r="L88" s="831"/>
      <c r="M88" s="831"/>
      <c r="N88" s="831"/>
      <c r="O88" s="831"/>
      <c r="P88" s="831">
        <v>6.7900000000000002E-4</v>
      </c>
      <c r="Q88" s="831"/>
      <c r="R88" s="831"/>
      <c r="S88" s="831"/>
      <c r="T88" s="831"/>
      <c r="U88" s="831"/>
      <c r="V88" s="831"/>
      <c r="W88" s="831"/>
      <c r="X88" s="831"/>
      <c r="Y88" s="831"/>
      <c r="Z88" s="831"/>
      <c r="AA88" s="834"/>
      <c r="AB88" s="834"/>
      <c r="AC88" s="834"/>
      <c r="AD88" s="834"/>
      <c r="AE88" s="832"/>
      <c r="AF88" s="832">
        <f t="shared" si="4"/>
        <v>143880100</v>
      </c>
      <c r="AG88" s="832"/>
      <c r="AH88" s="832"/>
      <c r="AI88" s="832"/>
      <c r="AJ88" s="832"/>
      <c r="AK88" s="832"/>
      <c r="AL88" s="834"/>
      <c r="AM88" s="834"/>
      <c r="AN88" s="834"/>
      <c r="AO88" s="832"/>
      <c r="AP88" s="832"/>
    </row>
    <row r="89" spans="1:42" s="15" customFormat="1">
      <c r="A89" s="73" t="s">
        <v>540</v>
      </c>
      <c r="B89" s="73"/>
      <c r="C89" s="73" t="s">
        <v>2014</v>
      </c>
      <c r="D89" s="6" t="s">
        <v>1967</v>
      </c>
      <c r="E89" s="126" t="s">
        <v>1997</v>
      </c>
      <c r="F89" s="679">
        <v>20040000000</v>
      </c>
      <c r="G89" s="126" t="s">
        <v>507</v>
      </c>
      <c r="H89" s="73" t="s">
        <v>2013</v>
      </c>
      <c r="I89" s="73"/>
      <c r="K89" s="831"/>
      <c r="L89" s="831"/>
      <c r="M89" s="831"/>
      <c r="N89" s="831"/>
      <c r="O89" s="831"/>
      <c r="P89" s="831">
        <v>6.7900000000000002E-4</v>
      </c>
      <c r="Q89" s="831"/>
      <c r="R89" s="831"/>
      <c r="S89" s="831"/>
      <c r="T89" s="831"/>
      <c r="U89" s="831"/>
      <c r="V89" s="831"/>
      <c r="W89" s="831"/>
      <c r="X89" s="831"/>
      <c r="Y89" s="831"/>
      <c r="Z89" s="831"/>
      <c r="AA89" s="834"/>
      <c r="AB89" s="834"/>
      <c r="AC89" s="834"/>
      <c r="AD89" s="834"/>
      <c r="AE89" s="832"/>
      <c r="AF89" s="832">
        <f t="shared" si="4"/>
        <v>13607160</v>
      </c>
      <c r="AG89" s="832"/>
      <c r="AH89" s="832"/>
      <c r="AI89" s="832"/>
      <c r="AJ89" s="832"/>
      <c r="AK89" s="832"/>
      <c r="AL89" s="834"/>
      <c r="AM89" s="834"/>
      <c r="AN89" s="834"/>
      <c r="AO89" s="832"/>
      <c r="AP89" s="832"/>
    </row>
    <row r="90" spans="1:42" s="15" customFormat="1">
      <c r="A90" s="73" t="s">
        <v>540</v>
      </c>
      <c r="B90" s="73"/>
      <c r="C90" s="73" t="s">
        <v>2014</v>
      </c>
      <c r="D90" s="6" t="s">
        <v>1967</v>
      </c>
      <c r="E90" s="126" t="s">
        <v>1997</v>
      </c>
      <c r="F90" s="679">
        <v>4650000000</v>
      </c>
      <c r="G90" s="126" t="s">
        <v>507</v>
      </c>
      <c r="H90" s="73" t="s">
        <v>2013</v>
      </c>
      <c r="I90" s="73"/>
      <c r="K90" s="831"/>
      <c r="L90" s="831"/>
      <c r="M90" s="831"/>
      <c r="N90" s="831"/>
      <c r="O90" s="831"/>
      <c r="P90" s="831">
        <v>6.7900000000000002E-4</v>
      </c>
      <c r="Q90" s="831"/>
      <c r="R90" s="831"/>
      <c r="S90" s="831"/>
      <c r="T90" s="831"/>
      <c r="U90" s="831"/>
      <c r="V90" s="831"/>
      <c r="W90" s="831"/>
      <c r="X90" s="831"/>
      <c r="Y90" s="831"/>
      <c r="Z90" s="831"/>
      <c r="AA90" s="834"/>
      <c r="AB90" s="834"/>
      <c r="AC90" s="834"/>
      <c r="AD90" s="834"/>
      <c r="AE90" s="832"/>
      <c r="AF90" s="832">
        <f t="shared" si="4"/>
        <v>3157350</v>
      </c>
      <c r="AG90" s="832"/>
      <c r="AH90" s="832"/>
      <c r="AI90" s="832"/>
      <c r="AJ90" s="832"/>
      <c r="AK90" s="832"/>
      <c r="AL90" s="834"/>
      <c r="AM90" s="834"/>
      <c r="AN90" s="834"/>
      <c r="AO90" s="832"/>
      <c r="AP90" s="832"/>
    </row>
    <row r="91" spans="1:42" s="15" customFormat="1">
      <c r="A91" s="73" t="s">
        <v>540</v>
      </c>
      <c r="B91" s="73"/>
      <c r="C91" s="73" t="s">
        <v>2014</v>
      </c>
      <c r="D91" s="6" t="s">
        <v>1967</v>
      </c>
      <c r="E91" s="126" t="s">
        <v>1997</v>
      </c>
      <c r="F91" s="679">
        <v>20580000000</v>
      </c>
      <c r="G91" s="126" t="s">
        <v>507</v>
      </c>
      <c r="H91" s="73" t="s">
        <v>2013</v>
      </c>
      <c r="I91" s="73"/>
      <c r="K91" s="831"/>
      <c r="L91" s="831"/>
      <c r="M91" s="831"/>
      <c r="N91" s="831"/>
      <c r="O91" s="831"/>
      <c r="P91" s="831">
        <v>6.7900000000000002E-4</v>
      </c>
      <c r="Q91" s="831"/>
      <c r="R91" s="831"/>
      <c r="S91" s="831"/>
      <c r="T91" s="831"/>
      <c r="U91" s="831"/>
      <c r="V91" s="831"/>
      <c r="W91" s="831"/>
      <c r="X91" s="831"/>
      <c r="Y91" s="831"/>
      <c r="Z91" s="831"/>
      <c r="AA91" s="834"/>
      <c r="AB91" s="834"/>
      <c r="AC91" s="834"/>
      <c r="AD91" s="834"/>
      <c r="AE91" s="832"/>
      <c r="AF91" s="832">
        <f t="shared" si="4"/>
        <v>13973820</v>
      </c>
      <c r="AG91" s="832"/>
      <c r="AH91" s="832"/>
      <c r="AI91" s="832"/>
      <c r="AJ91" s="832"/>
      <c r="AK91" s="832"/>
      <c r="AL91" s="834"/>
      <c r="AM91" s="834"/>
      <c r="AN91" s="834"/>
      <c r="AO91" s="832"/>
      <c r="AP91" s="832"/>
    </row>
    <row r="92" spans="1:42" s="15" customFormat="1">
      <c r="A92" s="73" t="s">
        <v>542</v>
      </c>
      <c r="B92" s="73"/>
      <c r="C92" s="73" t="s">
        <v>2014</v>
      </c>
      <c r="D92" s="6" t="s">
        <v>1967</v>
      </c>
      <c r="E92" s="126" t="s">
        <v>1997</v>
      </c>
      <c r="F92" s="679">
        <v>16390400</v>
      </c>
      <c r="G92" s="126" t="s">
        <v>507</v>
      </c>
      <c r="H92" s="73" t="s">
        <v>2013</v>
      </c>
      <c r="I92" s="73"/>
      <c r="K92" s="831"/>
      <c r="L92" s="831"/>
      <c r="M92" s="831"/>
      <c r="N92" s="831"/>
      <c r="O92" s="831"/>
      <c r="P92" s="831">
        <v>7.1399999999999996E-3</v>
      </c>
      <c r="Q92" s="831"/>
      <c r="R92" s="831"/>
      <c r="S92" s="831"/>
      <c r="T92" s="831"/>
      <c r="U92" s="831"/>
      <c r="V92" s="831"/>
      <c r="W92" s="831"/>
      <c r="X92" s="831"/>
      <c r="Y92" s="831"/>
      <c r="Z92" s="831"/>
      <c r="AA92" s="834"/>
      <c r="AB92" s="834"/>
      <c r="AC92" s="834"/>
      <c r="AD92" s="834"/>
      <c r="AE92" s="832"/>
      <c r="AF92" s="832">
        <f t="shared" si="4"/>
        <v>117027.45599999999</v>
      </c>
      <c r="AG92" s="832"/>
      <c r="AH92" s="832"/>
      <c r="AI92" s="832"/>
      <c r="AJ92" s="832"/>
      <c r="AK92" s="832"/>
      <c r="AL92" s="834"/>
      <c r="AM92" s="834"/>
      <c r="AN92" s="834"/>
      <c r="AO92" s="832"/>
      <c r="AP92" s="832"/>
    </row>
    <row r="93" spans="1:42" s="15" customFormat="1">
      <c r="A93" s="73" t="s">
        <v>542</v>
      </c>
      <c r="B93" s="73"/>
      <c r="C93" s="73" t="s">
        <v>2014</v>
      </c>
      <c r="D93" s="6" t="s">
        <v>1967</v>
      </c>
      <c r="E93" s="126" t="s">
        <v>1997</v>
      </c>
      <c r="F93" s="679">
        <v>26762400</v>
      </c>
      <c r="G93" s="126" t="s">
        <v>507</v>
      </c>
      <c r="H93" s="73" t="s">
        <v>2013</v>
      </c>
      <c r="I93" s="73"/>
      <c r="K93" s="831"/>
      <c r="L93" s="831"/>
      <c r="M93" s="831"/>
      <c r="N93" s="831"/>
      <c r="O93" s="831"/>
      <c r="P93" s="831">
        <v>7.1399999999999996E-3</v>
      </c>
      <c r="Q93" s="831"/>
      <c r="R93" s="831"/>
      <c r="S93" s="831"/>
      <c r="T93" s="831"/>
      <c r="U93" s="831"/>
      <c r="V93" s="831"/>
      <c r="W93" s="831"/>
      <c r="X93" s="831"/>
      <c r="Y93" s="831"/>
      <c r="Z93" s="831"/>
      <c r="AA93" s="834"/>
      <c r="AB93" s="834"/>
      <c r="AC93" s="834"/>
      <c r="AD93" s="834"/>
      <c r="AE93" s="832"/>
      <c r="AF93" s="832">
        <f t="shared" si="4"/>
        <v>191083.53599999999</v>
      </c>
      <c r="AG93" s="832"/>
      <c r="AH93" s="832"/>
      <c r="AI93" s="832"/>
      <c r="AJ93" s="832"/>
      <c r="AK93" s="832"/>
      <c r="AL93" s="834"/>
      <c r="AM93" s="834"/>
      <c r="AN93" s="834"/>
      <c r="AO93" s="832"/>
      <c r="AP93" s="832"/>
    </row>
    <row r="94" spans="1:42" s="15" customFormat="1">
      <c r="A94" s="73" t="s">
        <v>542</v>
      </c>
      <c r="B94" s="73"/>
      <c r="C94" s="73" t="s">
        <v>2014</v>
      </c>
      <c r="D94" s="6" t="s">
        <v>1967</v>
      </c>
      <c r="E94" s="126" t="s">
        <v>1997</v>
      </c>
      <c r="F94" s="679">
        <v>393070</v>
      </c>
      <c r="G94" s="126" t="s">
        <v>507</v>
      </c>
      <c r="H94" s="73" t="s">
        <v>2013</v>
      </c>
      <c r="I94" s="73"/>
      <c r="K94" s="831"/>
      <c r="L94" s="831"/>
      <c r="M94" s="831"/>
      <c r="N94" s="831"/>
      <c r="O94" s="831"/>
      <c r="P94" s="831">
        <v>7.1399999999999996E-3</v>
      </c>
      <c r="Q94" s="831"/>
      <c r="R94" s="831"/>
      <c r="S94" s="831"/>
      <c r="T94" s="831"/>
      <c r="U94" s="831"/>
      <c r="V94" s="831"/>
      <c r="W94" s="831"/>
      <c r="X94" s="831"/>
      <c r="Y94" s="831"/>
      <c r="Z94" s="831"/>
      <c r="AA94" s="834"/>
      <c r="AB94" s="834"/>
      <c r="AC94" s="834"/>
      <c r="AD94" s="834"/>
      <c r="AE94" s="832"/>
      <c r="AF94" s="832">
        <f t="shared" si="4"/>
        <v>2806.5198</v>
      </c>
      <c r="AG94" s="832"/>
      <c r="AH94" s="832"/>
      <c r="AI94" s="832"/>
      <c r="AJ94" s="832"/>
      <c r="AK94" s="832"/>
      <c r="AL94" s="834"/>
      <c r="AM94" s="834"/>
      <c r="AN94" s="834"/>
      <c r="AO94" s="832"/>
      <c r="AP94" s="832"/>
    </row>
    <row r="95" spans="1:42" s="15" customFormat="1">
      <c r="A95" s="73" t="s">
        <v>542</v>
      </c>
      <c r="B95" s="73"/>
      <c r="C95" s="73" t="s">
        <v>2014</v>
      </c>
      <c r="D95" s="6" t="s">
        <v>1967</v>
      </c>
      <c r="E95" s="126" t="s">
        <v>1997</v>
      </c>
      <c r="F95" s="679">
        <v>806850000</v>
      </c>
      <c r="G95" s="126" t="s">
        <v>507</v>
      </c>
      <c r="H95" s="73" t="s">
        <v>2013</v>
      </c>
      <c r="I95" s="73"/>
      <c r="K95" s="831"/>
      <c r="L95" s="831"/>
      <c r="M95" s="831"/>
      <c r="N95" s="831"/>
      <c r="O95" s="831"/>
      <c r="P95" s="831">
        <v>7.1399999999999996E-3</v>
      </c>
      <c r="Q95" s="831"/>
      <c r="R95" s="831"/>
      <c r="S95" s="831"/>
      <c r="T95" s="831"/>
      <c r="U95" s="831"/>
      <c r="V95" s="831"/>
      <c r="W95" s="831"/>
      <c r="X95" s="831"/>
      <c r="Y95" s="831"/>
      <c r="Z95" s="831"/>
      <c r="AA95" s="834"/>
      <c r="AB95" s="834"/>
      <c r="AC95" s="834"/>
      <c r="AD95" s="834"/>
      <c r="AE95" s="832"/>
      <c r="AF95" s="832">
        <f t="shared" si="4"/>
        <v>5760909</v>
      </c>
      <c r="AG95" s="832"/>
      <c r="AH95" s="832"/>
      <c r="AI95" s="832"/>
      <c r="AJ95" s="832"/>
      <c r="AK95" s="832"/>
      <c r="AL95" s="834"/>
      <c r="AM95" s="834"/>
      <c r="AN95" s="834"/>
      <c r="AO95" s="832"/>
      <c r="AP95" s="832"/>
    </row>
    <row r="96" spans="1:42" s="15" customFormat="1">
      <c r="A96" s="73" t="s">
        <v>542</v>
      </c>
      <c r="B96" s="73"/>
      <c r="C96" s="73" t="s">
        <v>2014</v>
      </c>
      <c r="D96" s="6" t="s">
        <v>1967</v>
      </c>
      <c r="E96" s="126" t="s">
        <v>1997</v>
      </c>
      <c r="F96" s="679">
        <v>160320</v>
      </c>
      <c r="G96" s="126" t="s">
        <v>507</v>
      </c>
      <c r="H96" s="73" t="s">
        <v>2013</v>
      </c>
      <c r="I96" s="73"/>
      <c r="K96" s="831"/>
      <c r="L96" s="831"/>
      <c r="M96" s="831"/>
      <c r="N96" s="831"/>
      <c r="O96" s="831"/>
      <c r="P96" s="831">
        <v>7.1399999999999996E-3</v>
      </c>
      <c r="Q96" s="831"/>
      <c r="R96" s="831"/>
      <c r="S96" s="831"/>
      <c r="T96" s="831"/>
      <c r="U96" s="831"/>
      <c r="V96" s="831"/>
      <c r="W96" s="831"/>
      <c r="X96" s="831"/>
      <c r="Y96" s="831"/>
      <c r="Z96" s="831"/>
      <c r="AA96" s="834"/>
      <c r="AB96" s="834"/>
      <c r="AC96" s="834"/>
      <c r="AD96" s="834"/>
      <c r="AE96" s="832"/>
      <c r="AF96" s="832">
        <f t="shared" si="4"/>
        <v>1144.6848</v>
      </c>
      <c r="AG96" s="832"/>
      <c r="AH96" s="832"/>
      <c r="AI96" s="832"/>
      <c r="AJ96" s="832"/>
      <c r="AK96" s="832"/>
      <c r="AL96" s="834"/>
      <c r="AM96" s="834"/>
      <c r="AN96" s="834"/>
      <c r="AO96" s="832"/>
      <c r="AP96" s="832"/>
    </row>
    <row r="97" spans="1:42" s="15" customFormat="1">
      <c r="A97" s="73" t="s">
        <v>542</v>
      </c>
      <c r="B97" s="73"/>
      <c r="C97" s="73" t="s">
        <v>2014</v>
      </c>
      <c r="D97" s="6" t="s">
        <v>1967</v>
      </c>
      <c r="E97" s="126" t="s">
        <v>1997</v>
      </c>
      <c r="F97" s="679">
        <v>0</v>
      </c>
      <c r="G97" s="126" t="s">
        <v>507</v>
      </c>
      <c r="H97" s="73" t="s">
        <v>2013</v>
      </c>
      <c r="I97" s="73"/>
      <c r="K97" s="831"/>
      <c r="L97" s="831"/>
      <c r="M97" s="831"/>
      <c r="N97" s="831"/>
      <c r="O97" s="831"/>
      <c r="P97" s="831">
        <v>7.1399999999999996E-3</v>
      </c>
      <c r="Q97" s="831"/>
      <c r="R97" s="831"/>
      <c r="S97" s="831"/>
      <c r="T97" s="831"/>
      <c r="U97" s="831"/>
      <c r="V97" s="831"/>
      <c r="W97" s="831"/>
      <c r="X97" s="831"/>
      <c r="Y97" s="831"/>
      <c r="Z97" s="831"/>
      <c r="AA97" s="834"/>
      <c r="AB97" s="834"/>
      <c r="AC97" s="834"/>
      <c r="AD97" s="834"/>
      <c r="AE97" s="832"/>
      <c r="AF97" s="832">
        <f t="shared" si="4"/>
        <v>0</v>
      </c>
      <c r="AG97" s="832"/>
      <c r="AH97" s="832"/>
      <c r="AI97" s="832"/>
      <c r="AJ97" s="832"/>
      <c r="AK97" s="832"/>
      <c r="AL97" s="834"/>
      <c r="AM97" s="834"/>
      <c r="AN97" s="834"/>
      <c r="AO97" s="832"/>
      <c r="AP97" s="832"/>
    </row>
    <row r="98" spans="1:42" s="15" customFormat="1">
      <c r="A98" s="73" t="s">
        <v>542</v>
      </c>
      <c r="B98" s="73"/>
      <c r="C98" s="73" t="s">
        <v>2014</v>
      </c>
      <c r="D98" s="6" t="s">
        <v>1967</v>
      </c>
      <c r="E98" s="126" t="s">
        <v>1997</v>
      </c>
      <c r="F98" s="679">
        <v>84000</v>
      </c>
      <c r="G98" s="126" t="s">
        <v>507</v>
      </c>
      <c r="H98" s="73" t="s">
        <v>2013</v>
      </c>
      <c r="I98" s="73"/>
      <c r="K98" s="831"/>
      <c r="L98" s="831"/>
      <c r="M98" s="831"/>
      <c r="N98" s="831"/>
      <c r="O98" s="831"/>
      <c r="P98" s="831">
        <v>7.1399999999999996E-3</v>
      </c>
      <c r="Q98" s="831"/>
      <c r="R98" s="831"/>
      <c r="S98" s="831"/>
      <c r="T98" s="831"/>
      <c r="U98" s="831"/>
      <c r="V98" s="831"/>
      <c r="W98" s="831"/>
      <c r="X98" s="831"/>
      <c r="Y98" s="831"/>
      <c r="Z98" s="831"/>
      <c r="AA98" s="834"/>
      <c r="AB98" s="834"/>
      <c r="AC98" s="834"/>
      <c r="AD98" s="834"/>
      <c r="AE98" s="832"/>
      <c r="AF98" s="832">
        <f t="shared" si="4"/>
        <v>599.76</v>
      </c>
      <c r="AG98" s="832"/>
      <c r="AH98" s="832"/>
      <c r="AI98" s="832"/>
      <c r="AJ98" s="832"/>
      <c r="AK98" s="832"/>
      <c r="AL98" s="834"/>
      <c r="AM98" s="834"/>
      <c r="AN98" s="834"/>
      <c r="AO98" s="832"/>
      <c r="AP98" s="832"/>
    </row>
    <row r="99" spans="1:42" s="15" customFormat="1">
      <c r="A99" s="73" t="s">
        <v>535</v>
      </c>
      <c r="B99" s="73"/>
      <c r="C99" s="73" t="s">
        <v>2014</v>
      </c>
      <c r="D99" s="6" t="s">
        <v>1967</v>
      </c>
      <c r="E99" s="126" t="s">
        <v>1997</v>
      </c>
      <c r="F99" s="679">
        <v>17005040000</v>
      </c>
      <c r="G99" s="126" t="s">
        <v>507</v>
      </c>
      <c r="H99" s="73" t="s">
        <v>2013</v>
      </c>
      <c r="I99" s="73"/>
      <c r="K99" s="831"/>
      <c r="L99" s="831"/>
      <c r="M99" s="831"/>
      <c r="N99" s="831"/>
      <c r="O99" s="831"/>
      <c r="P99" s="831">
        <v>10</v>
      </c>
      <c r="Q99" s="831"/>
      <c r="R99" s="831"/>
      <c r="S99" s="831"/>
      <c r="T99" s="831"/>
      <c r="U99" s="831"/>
      <c r="V99" s="831"/>
      <c r="W99" s="831"/>
      <c r="X99" s="831"/>
      <c r="Y99" s="831"/>
      <c r="Z99" s="831"/>
      <c r="AA99" s="834"/>
      <c r="AB99" s="834"/>
      <c r="AC99" s="834"/>
      <c r="AD99" s="834"/>
      <c r="AE99" s="832"/>
      <c r="AF99" s="832">
        <f t="shared" si="4"/>
        <v>170050400000</v>
      </c>
      <c r="AG99" s="832"/>
      <c r="AH99" s="832"/>
      <c r="AI99" s="832"/>
      <c r="AJ99" s="832"/>
      <c r="AK99" s="832"/>
      <c r="AL99" s="834"/>
      <c r="AM99" s="834"/>
      <c r="AN99" s="834"/>
      <c r="AO99" s="832"/>
      <c r="AP99" s="832"/>
    </row>
    <row r="100" spans="1:42" s="15" customFormat="1">
      <c r="A100" s="73" t="s">
        <v>535</v>
      </c>
      <c r="B100" s="73"/>
      <c r="C100" s="73" t="s">
        <v>2014</v>
      </c>
      <c r="D100" s="6" t="s">
        <v>1967</v>
      </c>
      <c r="E100" s="126" t="s">
        <v>1997</v>
      </c>
      <c r="F100" s="679">
        <v>8283600000</v>
      </c>
      <c r="G100" s="126" t="s">
        <v>507</v>
      </c>
      <c r="H100" s="73" t="s">
        <v>2013</v>
      </c>
      <c r="I100" s="73"/>
      <c r="K100" s="831"/>
      <c r="L100" s="831"/>
      <c r="M100" s="831"/>
      <c r="N100" s="831"/>
      <c r="O100" s="831"/>
      <c r="P100" s="831">
        <v>10</v>
      </c>
      <c r="Q100" s="831"/>
      <c r="R100" s="831"/>
      <c r="S100" s="831"/>
      <c r="T100" s="831"/>
      <c r="U100" s="831"/>
      <c r="V100" s="831"/>
      <c r="W100" s="831"/>
      <c r="X100" s="831"/>
      <c r="Y100" s="831"/>
      <c r="Z100" s="831"/>
      <c r="AA100" s="834"/>
      <c r="AB100" s="834"/>
      <c r="AC100" s="834"/>
      <c r="AD100" s="834"/>
      <c r="AE100" s="832"/>
      <c r="AF100" s="832">
        <f t="shared" si="4"/>
        <v>82836000000</v>
      </c>
      <c r="AG100" s="832"/>
      <c r="AH100" s="832"/>
      <c r="AI100" s="832"/>
      <c r="AJ100" s="832"/>
      <c r="AK100" s="832"/>
      <c r="AL100" s="834"/>
      <c r="AM100" s="834"/>
      <c r="AN100" s="834"/>
      <c r="AO100" s="832"/>
      <c r="AP100" s="832"/>
    </row>
    <row r="101" spans="1:42" s="15" customFormat="1">
      <c r="A101" s="73" t="s">
        <v>535</v>
      </c>
      <c r="B101" s="73"/>
      <c r="C101" s="73" t="s">
        <v>2014</v>
      </c>
      <c r="D101" s="6" t="s">
        <v>1967</v>
      </c>
      <c r="E101" s="126" t="s">
        <v>1997</v>
      </c>
      <c r="F101" s="679">
        <v>10254000000</v>
      </c>
      <c r="G101" s="126" t="s">
        <v>507</v>
      </c>
      <c r="H101" s="73" t="s">
        <v>2013</v>
      </c>
      <c r="I101" s="73"/>
      <c r="K101" s="831"/>
      <c r="L101" s="831"/>
      <c r="M101" s="831"/>
      <c r="N101" s="831"/>
      <c r="O101" s="831"/>
      <c r="P101" s="831">
        <v>10</v>
      </c>
      <c r="Q101" s="831"/>
      <c r="R101" s="831"/>
      <c r="S101" s="831"/>
      <c r="T101" s="831"/>
      <c r="U101" s="831"/>
      <c r="V101" s="831"/>
      <c r="W101" s="831"/>
      <c r="X101" s="831"/>
      <c r="Y101" s="831"/>
      <c r="Z101" s="831"/>
      <c r="AA101" s="834"/>
      <c r="AB101" s="834"/>
      <c r="AC101" s="834"/>
      <c r="AD101" s="834"/>
      <c r="AE101" s="832"/>
      <c r="AF101" s="832">
        <f t="shared" si="4"/>
        <v>102540000000</v>
      </c>
      <c r="AG101" s="832"/>
      <c r="AH101" s="832"/>
      <c r="AI101" s="832"/>
      <c r="AJ101" s="832"/>
      <c r="AK101" s="832"/>
      <c r="AL101" s="834"/>
      <c r="AM101" s="834"/>
      <c r="AN101" s="834"/>
      <c r="AO101" s="832"/>
      <c r="AP101" s="832"/>
    </row>
    <row r="102" spans="1:42" s="15" customFormat="1">
      <c r="A102" s="73" t="s">
        <v>535</v>
      </c>
      <c r="B102" s="73"/>
      <c r="C102" s="73" t="s">
        <v>2014</v>
      </c>
      <c r="D102" s="6" t="s">
        <v>1967</v>
      </c>
      <c r="E102" s="126" t="s">
        <v>1997</v>
      </c>
      <c r="F102" s="679">
        <v>10595000000</v>
      </c>
      <c r="G102" s="126" t="s">
        <v>507</v>
      </c>
      <c r="H102" s="73" t="s">
        <v>2013</v>
      </c>
      <c r="I102" s="73"/>
      <c r="K102" s="831"/>
      <c r="L102" s="831"/>
      <c r="M102" s="831"/>
      <c r="N102" s="831"/>
      <c r="O102" s="831"/>
      <c r="P102" s="831">
        <v>10</v>
      </c>
      <c r="Q102" s="831"/>
      <c r="R102" s="831"/>
      <c r="S102" s="831"/>
      <c r="T102" s="831"/>
      <c r="U102" s="831"/>
      <c r="V102" s="831"/>
      <c r="W102" s="831"/>
      <c r="X102" s="831"/>
      <c r="Y102" s="831"/>
      <c r="Z102" s="831"/>
      <c r="AA102" s="834"/>
      <c r="AB102" s="834"/>
      <c r="AC102" s="834"/>
      <c r="AD102" s="834"/>
      <c r="AE102" s="832"/>
      <c r="AF102" s="832">
        <f t="shared" si="4"/>
        <v>105950000000</v>
      </c>
      <c r="AG102" s="832"/>
      <c r="AH102" s="832"/>
      <c r="AI102" s="832"/>
      <c r="AJ102" s="832"/>
      <c r="AK102" s="832"/>
      <c r="AL102" s="834"/>
      <c r="AM102" s="834"/>
      <c r="AN102" s="834"/>
      <c r="AO102" s="832"/>
      <c r="AP102" s="832"/>
    </row>
    <row r="103" spans="1:42" s="15" customFormat="1">
      <c r="A103" s="73" t="s">
        <v>535</v>
      </c>
      <c r="B103" s="73"/>
      <c r="C103" s="73" t="s">
        <v>2014</v>
      </c>
      <c r="D103" s="6" t="s">
        <v>1967</v>
      </c>
      <c r="E103" s="126" t="s">
        <v>1997</v>
      </c>
      <c r="F103" s="679">
        <v>7014000000</v>
      </c>
      <c r="G103" s="126" t="s">
        <v>507</v>
      </c>
      <c r="H103" s="73" t="s">
        <v>2013</v>
      </c>
      <c r="I103" s="73"/>
      <c r="K103" s="831"/>
      <c r="L103" s="831"/>
      <c r="M103" s="831"/>
      <c r="N103" s="831"/>
      <c r="O103" s="831"/>
      <c r="P103" s="831">
        <v>10</v>
      </c>
      <c r="Q103" s="831"/>
      <c r="R103" s="831"/>
      <c r="S103" s="831"/>
      <c r="T103" s="831"/>
      <c r="U103" s="831"/>
      <c r="V103" s="831"/>
      <c r="W103" s="831"/>
      <c r="X103" s="831"/>
      <c r="Y103" s="831"/>
      <c r="Z103" s="831"/>
      <c r="AA103" s="834"/>
      <c r="AB103" s="834"/>
      <c r="AC103" s="834"/>
      <c r="AD103" s="834"/>
      <c r="AE103" s="832"/>
      <c r="AF103" s="832">
        <f t="shared" si="4"/>
        <v>70140000000</v>
      </c>
      <c r="AG103" s="832"/>
      <c r="AH103" s="832"/>
      <c r="AI103" s="832"/>
      <c r="AJ103" s="832"/>
      <c r="AK103" s="832"/>
      <c r="AL103" s="834"/>
      <c r="AM103" s="834"/>
      <c r="AN103" s="834"/>
      <c r="AO103" s="832"/>
      <c r="AP103" s="832"/>
    </row>
    <row r="104" spans="1:42" s="15" customFormat="1">
      <c r="A104" s="73" t="s">
        <v>535</v>
      </c>
      <c r="B104" s="73"/>
      <c r="C104" s="73" t="s">
        <v>2014</v>
      </c>
      <c r="D104" s="6" t="s">
        <v>1967</v>
      </c>
      <c r="E104" s="126" t="s">
        <v>1997</v>
      </c>
      <c r="F104" s="679">
        <v>5115000000</v>
      </c>
      <c r="G104" s="126" t="s">
        <v>507</v>
      </c>
      <c r="H104" s="73" t="s">
        <v>2013</v>
      </c>
      <c r="I104" s="73"/>
      <c r="K104" s="831"/>
      <c r="L104" s="831"/>
      <c r="M104" s="831"/>
      <c r="N104" s="831"/>
      <c r="O104" s="831"/>
      <c r="P104" s="831">
        <v>10</v>
      </c>
      <c r="Q104" s="831"/>
      <c r="R104" s="831"/>
      <c r="S104" s="831"/>
      <c r="T104" s="831"/>
      <c r="U104" s="831"/>
      <c r="V104" s="831"/>
      <c r="W104" s="831"/>
      <c r="X104" s="831"/>
      <c r="Y104" s="831"/>
      <c r="Z104" s="831"/>
      <c r="AA104" s="834"/>
      <c r="AB104" s="834"/>
      <c r="AC104" s="834"/>
      <c r="AD104" s="834"/>
      <c r="AE104" s="832"/>
      <c r="AF104" s="832">
        <f t="shared" si="4"/>
        <v>51150000000</v>
      </c>
      <c r="AG104" s="832"/>
      <c r="AH104" s="832"/>
      <c r="AI104" s="832"/>
      <c r="AJ104" s="832"/>
      <c r="AK104" s="832"/>
      <c r="AL104" s="834"/>
      <c r="AM104" s="834"/>
      <c r="AN104" s="834"/>
      <c r="AO104" s="832"/>
      <c r="AP104" s="832"/>
    </row>
    <row r="105" spans="1:42" s="15" customFormat="1">
      <c r="A105" s="73" t="s">
        <v>535</v>
      </c>
      <c r="B105" s="73"/>
      <c r="C105" s="73" t="s">
        <v>2014</v>
      </c>
      <c r="D105" s="6" t="s">
        <v>1967</v>
      </c>
      <c r="E105" s="126" t="s">
        <v>1997</v>
      </c>
      <c r="F105" s="679">
        <v>50400000</v>
      </c>
      <c r="G105" s="126" t="s">
        <v>507</v>
      </c>
      <c r="H105" s="73" t="s">
        <v>2013</v>
      </c>
      <c r="I105" s="73"/>
      <c r="K105" s="831"/>
      <c r="L105" s="831"/>
      <c r="M105" s="831"/>
      <c r="N105" s="831"/>
      <c r="O105" s="831"/>
      <c r="P105" s="831">
        <v>10</v>
      </c>
      <c r="Q105" s="831"/>
      <c r="R105" s="831"/>
      <c r="S105" s="831"/>
      <c r="T105" s="831"/>
      <c r="U105" s="831"/>
      <c r="V105" s="831"/>
      <c r="W105" s="831"/>
      <c r="X105" s="831"/>
      <c r="Y105" s="831"/>
      <c r="Z105" s="831"/>
      <c r="AA105" s="834"/>
      <c r="AB105" s="834"/>
      <c r="AC105" s="834"/>
      <c r="AD105" s="834"/>
      <c r="AE105" s="832"/>
      <c r="AF105" s="832">
        <f t="shared" si="4"/>
        <v>504000000</v>
      </c>
      <c r="AG105" s="832"/>
      <c r="AH105" s="832"/>
      <c r="AI105" s="832"/>
      <c r="AJ105" s="832"/>
      <c r="AK105" s="832"/>
      <c r="AL105" s="834"/>
      <c r="AM105" s="834"/>
      <c r="AN105" s="834"/>
      <c r="AO105" s="832"/>
      <c r="AP105" s="832"/>
    </row>
    <row r="106" spans="1:42" s="15" customFormat="1">
      <c r="A106" s="73" t="s">
        <v>540</v>
      </c>
      <c r="B106" s="73"/>
      <c r="C106" s="73" t="s">
        <v>2014</v>
      </c>
      <c r="D106" s="73" t="s">
        <v>2001</v>
      </c>
      <c r="E106" s="73" t="s">
        <v>2015</v>
      </c>
      <c r="F106" s="679">
        <v>3687840000000</v>
      </c>
      <c r="G106" s="126" t="s">
        <v>507</v>
      </c>
      <c r="H106" s="73" t="s">
        <v>2013</v>
      </c>
      <c r="I106" s="73"/>
      <c r="K106" s="831"/>
      <c r="L106" s="831"/>
      <c r="M106" s="831"/>
      <c r="N106" s="831"/>
      <c r="O106" s="831"/>
      <c r="P106" s="831">
        <v>2.1399999999999998E-5</v>
      </c>
      <c r="Q106" s="831"/>
      <c r="R106" s="831"/>
      <c r="S106" s="831"/>
      <c r="T106" s="831"/>
      <c r="U106" s="831"/>
      <c r="V106" s="831"/>
      <c r="W106" s="831"/>
      <c r="X106" s="831"/>
      <c r="Y106" s="831"/>
      <c r="Z106" s="831"/>
      <c r="AA106" s="834"/>
      <c r="AB106" s="834"/>
      <c r="AC106" s="834"/>
      <c r="AD106" s="834"/>
      <c r="AE106" s="832"/>
      <c r="AF106" s="832">
        <f t="shared" si="4"/>
        <v>78919776</v>
      </c>
      <c r="AG106" s="832"/>
      <c r="AH106" s="832"/>
      <c r="AI106" s="832"/>
      <c r="AJ106" s="832"/>
      <c r="AK106" s="832"/>
      <c r="AL106" s="834"/>
      <c r="AM106" s="834"/>
      <c r="AN106" s="834"/>
      <c r="AO106" s="832"/>
      <c r="AP106" s="832"/>
    </row>
    <row r="107" spans="1:42" s="15" customFormat="1">
      <c r="A107" s="73" t="s">
        <v>540</v>
      </c>
      <c r="B107" s="73"/>
      <c r="C107" s="73" t="s">
        <v>2014</v>
      </c>
      <c r="D107" s="73" t="s">
        <v>2001</v>
      </c>
      <c r="E107" s="73" t="s">
        <v>2015</v>
      </c>
      <c r="F107" s="679">
        <v>52250400000</v>
      </c>
      <c r="G107" s="126" t="s">
        <v>507</v>
      </c>
      <c r="H107" s="73" t="s">
        <v>2013</v>
      </c>
      <c r="I107" s="73"/>
      <c r="K107" s="831"/>
      <c r="L107" s="831"/>
      <c r="M107" s="831"/>
      <c r="N107" s="831"/>
      <c r="O107" s="831"/>
      <c r="P107" s="831">
        <v>2.1399999999999998E-5</v>
      </c>
      <c r="Q107" s="831"/>
      <c r="R107" s="831"/>
      <c r="S107" s="831"/>
      <c r="T107" s="831"/>
      <c r="U107" s="831"/>
      <c r="V107" s="831"/>
      <c r="W107" s="831"/>
      <c r="X107" s="831"/>
      <c r="Y107" s="831"/>
      <c r="Z107" s="831"/>
      <c r="AA107" s="834"/>
      <c r="AB107" s="834"/>
      <c r="AC107" s="834"/>
      <c r="AD107" s="834"/>
      <c r="AE107" s="832"/>
      <c r="AF107" s="832">
        <f t="shared" si="4"/>
        <v>1118158.5599999998</v>
      </c>
      <c r="AG107" s="832"/>
      <c r="AH107" s="832"/>
      <c r="AI107" s="832"/>
      <c r="AJ107" s="832"/>
      <c r="AK107" s="832"/>
      <c r="AL107" s="834"/>
      <c r="AM107" s="834"/>
      <c r="AN107" s="834"/>
      <c r="AO107" s="832"/>
      <c r="AP107" s="832"/>
    </row>
    <row r="108" spans="1:42" s="15" customFormat="1">
      <c r="A108" s="73" t="s">
        <v>540</v>
      </c>
      <c r="B108" s="73"/>
      <c r="C108" s="73" t="s">
        <v>2014</v>
      </c>
      <c r="D108" s="73" t="s">
        <v>2001</v>
      </c>
      <c r="E108" s="73" t="s">
        <v>2015</v>
      </c>
      <c r="F108" s="679">
        <v>290530000</v>
      </c>
      <c r="G108" s="126" t="s">
        <v>507</v>
      </c>
      <c r="H108" s="73" t="s">
        <v>2013</v>
      </c>
      <c r="I108" s="73"/>
      <c r="K108" s="831"/>
      <c r="L108" s="831"/>
      <c r="M108" s="831"/>
      <c r="N108" s="831"/>
      <c r="O108" s="831"/>
      <c r="P108" s="831">
        <v>2.1399999999999998E-5</v>
      </c>
      <c r="Q108" s="831"/>
      <c r="R108" s="831"/>
      <c r="S108" s="831"/>
      <c r="T108" s="831"/>
      <c r="U108" s="831"/>
      <c r="V108" s="831"/>
      <c r="W108" s="831"/>
      <c r="X108" s="831"/>
      <c r="Y108" s="831"/>
      <c r="Z108" s="831"/>
      <c r="AA108" s="834"/>
      <c r="AB108" s="834"/>
      <c r="AC108" s="834"/>
      <c r="AD108" s="834"/>
      <c r="AE108" s="832"/>
      <c r="AF108" s="832">
        <f t="shared" si="4"/>
        <v>6217.3419999999996</v>
      </c>
      <c r="AG108" s="832"/>
      <c r="AH108" s="832"/>
      <c r="AI108" s="832"/>
      <c r="AJ108" s="832"/>
      <c r="AK108" s="832"/>
      <c r="AL108" s="834"/>
      <c r="AM108" s="834"/>
      <c r="AN108" s="834"/>
      <c r="AO108" s="832"/>
      <c r="AP108" s="832"/>
    </row>
    <row r="109" spans="1:42" s="15" customFormat="1">
      <c r="A109" s="73" t="s">
        <v>540</v>
      </c>
      <c r="B109" s="73"/>
      <c r="C109" s="73" t="s">
        <v>2014</v>
      </c>
      <c r="D109" s="73" t="s">
        <v>2001</v>
      </c>
      <c r="E109" s="73" t="s">
        <v>2015</v>
      </c>
      <c r="F109" s="679">
        <v>6357000000</v>
      </c>
      <c r="G109" s="126" t="s">
        <v>507</v>
      </c>
      <c r="H109" s="73" t="s">
        <v>2013</v>
      </c>
      <c r="I109" s="73"/>
      <c r="K109" s="831"/>
      <c r="L109" s="831"/>
      <c r="M109" s="831"/>
      <c r="N109" s="831"/>
      <c r="O109" s="831"/>
      <c r="P109" s="831">
        <v>2.1399999999999998E-5</v>
      </c>
      <c r="Q109" s="831"/>
      <c r="R109" s="831"/>
      <c r="S109" s="831"/>
      <c r="T109" s="831"/>
      <c r="U109" s="831"/>
      <c r="V109" s="831"/>
      <c r="W109" s="831"/>
      <c r="X109" s="831"/>
      <c r="Y109" s="831"/>
      <c r="Z109" s="831"/>
      <c r="AA109" s="834"/>
      <c r="AB109" s="834"/>
      <c r="AC109" s="834"/>
      <c r="AD109" s="834"/>
      <c r="AE109" s="832"/>
      <c r="AF109" s="832">
        <f t="shared" si="4"/>
        <v>136039.79999999999</v>
      </c>
      <c r="AG109" s="832"/>
      <c r="AH109" s="832"/>
      <c r="AI109" s="832"/>
      <c r="AJ109" s="832"/>
      <c r="AK109" s="832"/>
      <c r="AL109" s="834"/>
      <c r="AM109" s="834"/>
      <c r="AN109" s="834"/>
      <c r="AO109" s="832"/>
      <c r="AP109" s="832"/>
    </row>
    <row r="110" spans="1:42" s="15" customFormat="1">
      <c r="A110" s="73" t="s">
        <v>540</v>
      </c>
      <c r="B110" s="73"/>
      <c r="C110" s="73" t="s">
        <v>2014</v>
      </c>
      <c r="D110" s="73" t="s">
        <v>2001</v>
      </c>
      <c r="E110" s="73" t="s">
        <v>2015</v>
      </c>
      <c r="F110" s="679">
        <v>2054100000</v>
      </c>
      <c r="G110" s="126" t="s">
        <v>507</v>
      </c>
      <c r="H110" s="73" t="s">
        <v>2013</v>
      </c>
      <c r="I110" s="73"/>
      <c r="K110" s="831"/>
      <c r="L110" s="831"/>
      <c r="M110" s="831"/>
      <c r="N110" s="831"/>
      <c r="O110" s="831"/>
      <c r="P110" s="831">
        <v>2.1399999999999998E-5</v>
      </c>
      <c r="Q110" s="831"/>
      <c r="R110" s="831"/>
      <c r="S110" s="831"/>
      <c r="T110" s="831"/>
      <c r="U110" s="831"/>
      <c r="V110" s="831"/>
      <c r="W110" s="831"/>
      <c r="X110" s="831"/>
      <c r="Y110" s="831"/>
      <c r="Z110" s="831"/>
      <c r="AA110" s="834"/>
      <c r="AB110" s="834"/>
      <c r="AC110" s="834"/>
      <c r="AD110" s="834"/>
      <c r="AE110" s="832"/>
      <c r="AF110" s="832">
        <f t="shared" si="4"/>
        <v>43957.74</v>
      </c>
      <c r="AG110" s="832"/>
      <c r="AH110" s="832"/>
      <c r="AI110" s="832"/>
      <c r="AJ110" s="832"/>
      <c r="AK110" s="832"/>
      <c r="AL110" s="834"/>
      <c r="AM110" s="834"/>
      <c r="AN110" s="834"/>
      <c r="AO110" s="832"/>
      <c r="AP110" s="832"/>
    </row>
    <row r="111" spans="1:42" s="15" customFormat="1">
      <c r="A111" s="73" t="s">
        <v>540</v>
      </c>
      <c r="B111" s="73"/>
      <c r="C111" s="73" t="s">
        <v>2014</v>
      </c>
      <c r="D111" s="73" t="s">
        <v>2001</v>
      </c>
      <c r="E111" s="73" t="s">
        <v>2015</v>
      </c>
      <c r="F111" s="679">
        <v>4371000000</v>
      </c>
      <c r="G111" s="126" t="s">
        <v>507</v>
      </c>
      <c r="H111" s="73" t="s">
        <v>2013</v>
      </c>
      <c r="I111" s="73"/>
      <c r="K111" s="831"/>
      <c r="L111" s="831"/>
      <c r="M111" s="831"/>
      <c r="N111" s="831"/>
      <c r="O111" s="831"/>
      <c r="P111" s="831">
        <v>2.1399999999999998E-5</v>
      </c>
      <c r="Q111" s="831"/>
      <c r="R111" s="831"/>
      <c r="S111" s="831"/>
      <c r="T111" s="831"/>
      <c r="U111" s="831"/>
      <c r="V111" s="831"/>
      <c r="W111" s="831"/>
      <c r="X111" s="831"/>
      <c r="Y111" s="831"/>
      <c r="Z111" s="831"/>
      <c r="AA111" s="834"/>
      <c r="AB111" s="834"/>
      <c r="AC111" s="834"/>
      <c r="AD111" s="834"/>
      <c r="AE111" s="832"/>
      <c r="AF111" s="832">
        <f t="shared" si="4"/>
        <v>93539.4</v>
      </c>
      <c r="AG111" s="832"/>
      <c r="AH111" s="832"/>
      <c r="AI111" s="832"/>
      <c r="AJ111" s="832"/>
      <c r="AK111" s="832"/>
      <c r="AL111" s="834"/>
      <c r="AM111" s="834"/>
      <c r="AN111" s="834"/>
      <c r="AO111" s="832"/>
      <c r="AP111" s="832"/>
    </row>
    <row r="112" spans="1:42" s="15" customFormat="1">
      <c r="A112" s="73" t="s">
        <v>540</v>
      </c>
      <c r="B112" s="73"/>
      <c r="C112" s="73" t="s">
        <v>2014</v>
      </c>
      <c r="D112" s="73" t="s">
        <v>2001</v>
      </c>
      <c r="E112" s="73" t="s">
        <v>2015</v>
      </c>
      <c r="F112" s="679">
        <v>714000000</v>
      </c>
      <c r="G112" s="126" t="s">
        <v>507</v>
      </c>
      <c r="H112" s="73" t="s">
        <v>2013</v>
      </c>
      <c r="I112" s="73"/>
      <c r="K112" s="831"/>
      <c r="L112" s="831"/>
      <c r="M112" s="831"/>
      <c r="N112" s="831"/>
      <c r="O112" s="831"/>
      <c r="P112" s="831">
        <v>2.1399999999999998E-5</v>
      </c>
      <c r="Q112" s="831"/>
      <c r="R112" s="831"/>
      <c r="S112" s="831"/>
      <c r="T112" s="831"/>
      <c r="U112" s="831"/>
      <c r="V112" s="831"/>
      <c r="W112" s="831"/>
      <c r="X112" s="831"/>
      <c r="Y112" s="831"/>
      <c r="Z112" s="831"/>
      <c r="AA112" s="834"/>
      <c r="AB112" s="834"/>
      <c r="AC112" s="834"/>
      <c r="AD112" s="834"/>
      <c r="AE112" s="832"/>
      <c r="AF112" s="832">
        <f t="shared" si="4"/>
        <v>15279.599999999999</v>
      </c>
      <c r="AG112" s="832"/>
      <c r="AH112" s="832"/>
      <c r="AI112" s="832"/>
      <c r="AJ112" s="832"/>
      <c r="AK112" s="832"/>
      <c r="AL112" s="834"/>
      <c r="AM112" s="834"/>
      <c r="AN112" s="834"/>
      <c r="AO112" s="832"/>
      <c r="AP112" s="832"/>
    </row>
    <row r="113" spans="1:42" s="15" customFormat="1">
      <c r="A113" s="73" t="s">
        <v>535</v>
      </c>
      <c r="B113" s="73"/>
      <c r="C113" s="73" t="s">
        <v>1001</v>
      </c>
      <c r="D113" s="6" t="s">
        <v>1967</v>
      </c>
      <c r="E113" s="126" t="s">
        <v>1997</v>
      </c>
      <c r="F113" s="679">
        <v>3764705882.3529415</v>
      </c>
      <c r="G113" s="126" t="s">
        <v>507</v>
      </c>
      <c r="H113" s="73" t="s">
        <v>2016</v>
      </c>
      <c r="I113" s="73" t="s">
        <v>2017</v>
      </c>
      <c r="J113" s="15" t="s">
        <v>2018</v>
      </c>
      <c r="K113" s="831"/>
      <c r="L113" s="831"/>
      <c r="M113" s="831"/>
      <c r="N113" s="831"/>
      <c r="O113" s="831"/>
      <c r="P113" s="831">
        <v>10</v>
      </c>
      <c r="Q113" s="831"/>
      <c r="R113" s="831"/>
      <c r="S113" s="831"/>
      <c r="T113" s="831"/>
      <c r="U113" s="831"/>
      <c r="V113" s="831"/>
      <c r="W113" s="831"/>
      <c r="X113" s="831"/>
      <c r="Y113" s="831"/>
      <c r="Z113" s="831"/>
      <c r="AA113" s="834"/>
      <c r="AB113" s="834"/>
      <c r="AC113" s="834"/>
      <c r="AD113" s="834"/>
      <c r="AE113" s="832"/>
      <c r="AF113" s="832">
        <f t="shared" si="4"/>
        <v>37647058823.529419</v>
      </c>
      <c r="AG113" s="832"/>
      <c r="AH113" s="832"/>
      <c r="AI113" s="832"/>
      <c r="AJ113" s="832"/>
      <c r="AK113" s="832"/>
      <c r="AL113" s="834"/>
      <c r="AM113" s="834"/>
      <c r="AN113" s="834"/>
      <c r="AO113" s="832"/>
      <c r="AP113" s="832"/>
    </row>
    <row r="114" spans="1:42" s="15" customFormat="1">
      <c r="A114" s="73" t="s">
        <v>535</v>
      </c>
      <c r="B114" s="73"/>
      <c r="C114" s="73" t="s">
        <v>1001</v>
      </c>
      <c r="D114" s="6" t="s">
        <v>1967</v>
      </c>
      <c r="E114" s="126" t="s">
        <v>1997</v>
      </c>
      <c r="F114" s="679">
        <v>37537500</v>
      </c>
      <c r="G114" s="126" t="s">
        <v>507</v>
      </c>
      <c r="H114" s="73" t="s">
        <v>2016</v>
      </c>
      <c r="I114" s="73" t="s">
        <v>2017</v>
      </c>
      <c r="J114" s="15" t="s">
        <v>2018</v>
      </c>
      <c r="K114" s="831"/>
      <c r="L114" s="831"/>
      <c r="M114" s="831"/>
      <c r="N114" s="831"/>
      <c r="O114" s="831"/>
      <c r="P114" s="831">
        <v>10</v>
      </c>
      <c r="Q114" s="831"/>
      <c r="R114" s="831"/>
      <c r="S114" s="831"/>
      <c r="T114" s="831"/>
      <c r="U114" s="831"/>
      <c r="V114" s="831"/>
      <c r="W114" s="831"/>
      <c r="X114" s="831"/>
      <c r="Y114" s="831"/>
      <c r="Z114" s="831"/>
      <c r="AA114" s="834"/>
      <c r="AB114" s="834"/>
      <c r="AC114" s="834"/>
      <c r="AD114" s="834"/>
      <c r="AE114" s="832"/>
      <c r="AF114" s="832">
        <f t="shared" si="4"/>
        <v>375375000</v>
      </c>
      <c r="AG114" s="832"/>
      <c r="AH114" s="832"/>
      <c r="AI114" s="832"/>
      <c r="AJ114" s="832"/>
      <c r="AK114" s="832"/>
      <c r="AL114" s="834"/>
      <c r="AM114" s="834"/>
      <c r="AN114" s="834"/>
      <c r="AO114" s="832"/>
      <c r="AP114" s="832"/>
    </row>
    <row r="115" spans="1:42" s="15" customFormat="1">
      <c r="A115" s="73" t="s">
        <v>535</v>
      </c>
      <c r="B115" s="73"/>
      <c r="C115" s="73" t="s">
        <v>1001</v>
      </c>
      <c r="D115" s="6" t="s">
        <v>1967</v>
      </c>
      <c r="E115" s="126" t="s">
        <v>1997</v>
      </c>
      <c r="F115" s="679">
        <v>273000000</v>
      </c>
      <c r="G115" s="126" t="s">
        <v>507</v>
      </c>
      <c r="H115" s="73" t="s">
        <v>2016</v>
      </c>
      <c r="I115" s="73" t="s">
        <v>2017</v>
      </c>
      <c r="J115" s="15" t="s">
        <v>2018</v>
      </c>
      <c r="K115" s="831"/>
      <c r="L115" s="831"/>
      <c r="M115" s="831"/>
      <c r="N115" s="831"/>
      <c r="O115" s="831"/>
      <c r="P115" s="831">
        <v>10</v>
      </c>
      <c r="Q115" s="831"/>
      <c r="R115" s="831"/>
      <c r="S115" s="831"/>
      <c r="T115" s="831"/>
      <c r="U115" s="831"/>
      <c r="V115" s="831"/>
      <c r="W115" s="831"/>
      <c r="X115" s="831"/>
      <c r="Y115" s="831"/>
      <c r="Z115" s="831"/>
      <c r="AA115" s="834"/>
      <c r="AB115" s="834"/>
      <c r="AC115" s="834"/>
      <c r="AD115" s="834"/>
      <c r="AE115" s="832"/>
      <c r="AF115" s="832">
        <f t="shared" si="4"/>
        <v>2730000000</v>
      </c>
      <c r="AG115" s="832"/>
      <c r="AH115" s="832"/>
      <c r="AI115" s="832"/>
      <c r="AJ115" s="832"/>
      <c r="AK115" s="832"/>
      <c r="AL115" s="834"/>
      <c r="AM115" s="834"/>
      <c r="AN115" s="834"/>
      <c r="AO115" s="832"/>
      <c r="AP115" s="832"/>
    </row>
    <row r="116" spans="1:42" s="15" customFormat="1">
      <c r="A116" s="73" t="s">
        <v>535</v>
      </c>
      <c r="B116" s="73"/>
      <c r="C116" s="73" t="s">
        <v>1001</v>
      </c>
      <c r="D116" s="6" t="s">
        <v>1967</v>
      </c>
      <c r="E116" s="126" t="s">
        <v>1997</v>
      </c>
      <c r="F116" s="679">
        <v>16000000000</v>
      </c>
      <c r="G116" s="126" t="s">
        <v>507</v>
      </c>
      <c r="H116" s="73" t="s">
        <v>2016</v>
      </c>
      <c r="I116" s="73" t="s">
        <v>2017</v>
      </c>
      <c r="J116" s="15" t="s">
        <v>2018</v>
      </c>
      <c r="K116" s="831"/>
      <c r="L116" s="831"/>
      <c r="M116" s="831"/>
      <c r="N116" s="831"/>
      <c r="O116" s="831"/>
      <c r="P116" s="831">
        <v>10</v>
      </c>
      <c r="Q116" s="831"/>
      <c r="R116" s="831"/>
      <c r="S116" s="831"/>
      <c r="T116" s="831"/>
      <c r="U116" s="831"/>
      <c r="V116" s="831"/>
      <c r="W116" s="831"/>
      <c r="X116" s="831"/>
      <c r="Y116" s="831"/>
      <c r="Z116" s="831"/>
      <c r="AA116" s="834"/>
      <c r="AB116" s="834"/>
      <c r="AC116" s="834"/>
      <c r="AD116" s="834"/>
      <c r="AE116" s="832"/>
      <c r="AF116" s="832">
        <f t="shared" si="4"/>
        <v>160000000000</v>
      </c>
      <c r="AG116" s="832"/>
      <c r="AH116" s="832"/>
      <c r="AI116" s="832"/>
      <c r="AJ116" s="832"/>
      <c r="AK116" s="832"/>
      <c r="AL116" s="834"/>
      <c r="AM116" s="834"/>
      <c r="AN116" s="834"/>
      <c r="AO116" s="832"/>
      <c r="AP116" s="832"/>
    </row>
    <row r="117" spans="1:42" s="15" customFormat="1">
      <c r="A117" s="73" t="s">
        <v>536</v>
      </c>
      <c r="B117" s="73"/>
      <c r="C117" s="73" t="s">
        <v>1001</v>
      </c>
      <c r="D117" s="73" t="s">
        <v>2001</v>
      </c>
      <c r="E117" s="73" t="s">
        <v>2015</v>
      </c>
      <c r="F117" s="679">
        <v>1708235294.1176472</v>
      </c>
      <c r="G117" s="126" t="s">
        <v>507</v>
      </c>
      <c r="H117" s="73" t="s">
        <v>2016</v>
      </c>
      <c r="I117" s="73" t="s">
        <v>2017</v>
      </c>
      <c r="J117" s="15" t="s">
        <v>2018</v>
      </c>
      <c r="K117" s="831"/>
      <c r="L117" s="831"/>
      <c r="M117" s="831"/>
      <c r="N117" s="831"/>
      <c r="O117" s="831"/>
      <c r="P117" s="831">
        <v>1.9300000000000001E-3</v>
      </c>
      <c r="Q117" s="831"/>
      <c r="R117" s="831"/>
      <c r="S117" s="831"/>
      <c r="T117" s="831"/>
      <c r="U117" s="831"/>
      <c r="V117" s="831"/>
      <c r="W117" s="831"/>
      <c r="X117" s="831"/>
      <c r="Y117" s="831"/>
      <c r="Z117" s="831"/>
      <c r="AA117" s="834"/>
      <c r="AB117" s="834"/>
      <c r="AC117" s="834"/>
      <c r="AD117" s="834"/>
      <c r="AE117" s="832"/>
      <c r="AF117" s="832">
        <f t="shared" si="4"/>
        <v>3296894.1176470593</v>
      </c>
      <c r="AG117" s="832"/>
      <c r="AH117" s="832"/>
      <c r="AI117" s="832"/>
      <c r="AJ117" s="832"/>
      <c r="AK117" s="832"/>
      <c r="AL117" s="834"/>
      <c r="AM117" s="834"/>
      <c r="AN117" s="834"/>
      <c r="AO117" s="832"/>
      <c r="AP117" s="832"/>
    </row>
    <row r="118" spans="1:42" s="15" customFormat="1">
      <c r="A118" s="73" t="s">
        <v>536</v>
      </c>
      <c r="B118" s="73"/>
      <c r="C118" s="73" t="s">
        <v>1001</v>
      </c>
      <c r="D118" s="73" t="s">
        <v>2001</v>
      </c>
      <c r="E118" s="73" t="s">
        <v>2015</v>
      </c>
      <c r="F118" s="679">
        <v>104000</v>
      </c>
      <c r="G118" s="126" t="s">
        <v>507</v>
      </c>
      <c r="H118" s="73" t="s">
        <v>2016</v>
      </c>
      <c r="I118" s="73" t="s">
        <v>2017</v>
      </c>
      <c r="J118" s="15" t="s">
        <v>2018</v>
      </c>
      <c r="K118" s="831"/>
      <c r="L118" s="831"/>
      <c r="M118" s="831"/>
      <c r="N118" s="831"/>
      <c r="O118" s="831"/>
      <c r="P118" s="831">
        <v>1.9300000000000001E-3</v>
      </c>
      <c r="Q118" s="831"/>
      <c r="R118" s="831"/>
      <c r="S118" s="831"/>
      <c r="T118" s="831"/>
      <c r="U118" s="831"/>
      <c r="V118" s="831"/>
      <c r="W118" s="831"/>
      <c r="X118" s="831"/>
      <c r="Y118" s="831"/>
      <c r="Z118" s="831"/>
      <c r="AA118" s="834"/>
      <c r="AB118" s="834"/>
      <c r="AC118" s="834"/>
      <c r="AD118" s="834"/>
      <c r="AE118" s="832"/>
      <c r="AF118" s="832">
        <f t="shared" si="4"/>
        <v>200.72</v>
      </c>
      <c r="AG118" s="832"/>
      <c r="AH118" s="832"/>
      <c r="AI118" s="832"/>
      <c r="AJ118" s="832"/>
      <c r="AK118" s="832"/>
      <c r="AL118" s="834"/>
      <c r="AM118" s="834"/>
      <c r="AN118" s="834"/>
      <c r="AO118" s="832"/>
      <c r="AP118" s="832"/>
    </row>
    <row r="119" spans="1:42" s="15" customFormat="1">
      <c r="A119" s="73" t="s">
        <v>537</v>
      </c>
      <c r="B119" s="73"/>
      <c r="C119" s="73" t="s">
        <v>1001</v>
      </c>
      <c r="D119" s="6" t="s">
        <v>1967</v>
      </c>
      <c r="E119" s="126" t="s">
        <v>1997</v>
      </c>
      <c r="F119" s="679">
        <v>123058.82352941176</v>
      </c>
      <c r="G119" s="126" t="s">
        <v>507</v>
      </c>
      <c r="H119" s="73" t="s">
        <v>2016</v>
      </c>
      <c r="I119" s="73" t="s">
        <v>2017</v>
      </c>
      <c r="J119" s="15" t="s">
        <v>2018</v>
      </c>
      <c r="K119" s="831"/>
      <c r="L119" s="831"/>
      <c r="M119" s="831"/>
      <c r="N119" s="831"/>
      <c r="O119" s="831"/>
      <c r="P119" s="831">
        <v>0.78600000000000003</v>
      </c>
      <c r="Q119" s="831"/>
      <c r="R119" s="831"/>
      <c r="S119" s="831"/>
      <c r="T119" s="831"/>
      <c r="U119" s="831"/>
      <c r="V119" s="831"/>
      <c r="W119" s="831"/>
      <c r="X119" s="831"/>
      <c r="Y119" s="831"/>
      <c r="Z119" s="831"/>
      <c r="AA119" s="834"/>
      <c r="AB119" s="834"/>
      <c r="AC119" s="834"/>
      <c r="AD119" s="834"/>
      <c r="AE119" s="832"/>
      <c r="AF119" s="832">
        <f t="shared" si="4"/>
        <v>96724.23529411765</v>
      </c>
      <c r="AG119" s="832"/>
      <c r="AH119" s="832"/>
      <c r="AI119" s="832"/>
      <c r="AJ119" s="832"/>
      <c r="AK119" s="832"/>
      <c r="AL119" s="834"/>
      <c r="AM119" s="834"/>
      <c r="AN119" s="834"/>
      <c r="AO119" s="832"/>
      <c r="AP119" s="832"/>
    </row>
    <row r="120" spans="1:42" s="15" customFormat="1">
      <c r="A120" s="73" t="s">
        <v>537</v>
      </c>
      <c r="B120" s="73"/>
      <c r="C120" s="73" t="s">
        <v>1001</v>
      </c>
      <c r="D120" s="73" t="s">
        <v>2001</v>
      </c>
      <c r="E120" s="73" t="s">
        <v>2015</v>
      </c>
      <c r="F120" s="679">
        <v>1708235294.1176472</v>
      </c>
      <c r="G120" s="126" t="s">
        <v>507</v>
      </c>
      <c r="H120" s="73" t="s">
        <v>2016</v>
      </c>
      <c r="I120" s="73" t="s">
        <v>2017</v>
      </c>
      <c r="J120" s="15" t="s">
        <v>2018</v>
      </c>
      <c r="K120" s="831"/>
      <c r="L120" s="831"/>
      <c r="M120" s="831"/>
      <c r="N120" s="831"/>
      <c r="O120" s="831"/>
      <c r="P120" s="831">
        <v>2.0699999999999998</v>
      </c>
      <c r="Q120" s="831"/>
      <c r="R120" s="831"/>
      <c r="S120" s="831"/>
      <c r="T120" s="831"/>
      <c r="U120" s="831"/>
      <c r="V120" s="831"/>
      <c r="W120" s="831"/>
      <c r="X120" s="831"/>
      <c r="Y120" s="831"/>
      <c r="Z120" s="831"/>
      <c r="AA120" s="834"/>
      <c r="AB120" s="834"/>
      <c r="AC120" s="834"/>
      <c r="AD120" s="834"/>
      <c r="AE120" s="832"/>
      <c r="AF120" s="832">
        <f t="shared" si="4"/>
        <v>3536047058.8235292</v>
      </c>
      <c r="AG120" s="832"/>
      <c r="AH120" s="832"/>
      <c r="AI120" s="832"/>
      <c r="AJ120" s="832"/>
      <c r="AK120" s="832"/>
      <c r="AL120" s="834"/>
      <c r="AM120" s="834"/>
      <c r="AN120" s="834"/>
      <c r="AO120" s="832"/>
      <c r="AP120" s="832"/>
    </row>
    <row r="121" spans="1:42" s="15" customFormat="1">
      <c r="A121" s="73" t="s">
        <v>537</v>
      </c>
      <c r="B121" s="73"/>
      <c r="C121" s="73" t="s">
        <v>1001</v>
      </c>
      <c r="D121" s="73" t="s">
        <v>2001</v>
      </c>
      <c r="E121" s="73" t="s">
        <v>2015</v>
      </c>
      <c r="F121" s="679">
        <v>13488749.999999998</v>
      </c>
      <c r="G121" s="126" t="s">
        <v>507</v>
      </c>
      <c r="H121" s="73" t="s">
        <v>2016</v>
      </c>
      <c r="I121" s="73" t="s">
        <v>2017</v>
      </c>
      <c r="J121" s="15" t="s">
        <v>2018</v>
      </c>
      <c r="K121" s="831"/>
      <c r="L121" s="831"/>
      <c r="M121" s="831"/>
      <c r="N121" s="831"/>
      <c r="O121" s="831"/>
      <c r="P121" s="831">
        <v>2.0699999999999998</v>
      </c>
      <c r="Q121" s="831"/>
      <c r="R121" s="831"/>
      <c r="S121" s="831"/>
      <c r="T121" s="831"/>
      <c r="U121" s="831"/>
      <c r="V121" s="831"/>
      <c r="W121" s="831"/>
      <c r="X121" s="831"/>
      <c r="Y121" s="831"/>
      <c r="Z121" s="831"/>
      <c r="AA121" s="834"/>
      <c r="AB121" s="834"/>
      <c r="AC121" s="834"/>
      <c r="AD121" s="834"/>
      <c r="AE121" s="832"/>
      <c r="AF121" s="832">
        <f t="shared" si="4"/>
        <v>27921712.499999993</v>
      </c>
      <c r="AG121" s="832"/>
      <c r="AH121" s="832"/>
      <c r="AI121" s="832"/>
      <c r="AJ121" s="832"/>
      <c r="AK121" s="832"/>
      <c r="AL121" s="834"/>
      <c r="AM121" s="834"/>
      <c r="AN121" s="834"/>
      <c r="AO121" s="832"/>
      <c r="AP121" s="832"/>
    </row>
    <row r="122" spans="1:42" s="15" customFormat="1">
      <c r="A122" s="73" t="s">
        <v>537</v>
      </c>
      <c r="B122" s="73"/>
      <c r="C122" s="73" t="s">
        <v>1001</v>
      </c>
      <c r="D122" s="73" t="s">
        <v>2001</v>
      </c>
      <c r="E122" s="73" t="s">
        <v>2015</v>
      </c>
      <c r="F122" s="679">
        <v>98100000</v>
      </c>
      <c r="G122" s="126" t="s">
        <v>507</v>
      </c>
      <c r="H122" s="73" t="s">
        <v>2016</v>
      </c>
      <c r="I122" s="73" t="s">
        <v>2017</v>
      </c>
      <c r="J122" s="15" t="s">
        <v>2018</v>
      </c>
      <c r="K122" s="831"/>
      <c r="L122" s="831"/>
      <c r="M122" s="831"/>
      <c r="N122" s="831"/>
      <c r="O122" s="831"/>
      <c r="P122" s="831">
        <v>2.0699999999999998</v>
      </c>
      <c r="Q122" s="831"/>
      <c r="R122" s="831"/>
      <c r="S122" s="831"/>
      <c r="T122" s="831"/>
      <c r="U122" s="831"/>
      <c r="V122" s="831"/>
      <c r="W122" s="831"/>
      <c r="X122" s="831"/>
      <c r="Y122" s="831"/>
      <c r="Z122" s="831"/>
      <c r="AA122" s="834"/>
      <c r="AB122" s="834"/>
      <c r="AC122" s="834"/>
      <c r="AD122" s="834"/>
      <c r="AE122" s="832"/>
      <c r="AF122" s="832">
        <f t="shared" si="4"/>
        <v>203066999.99999997</v>
      </c>
      <c r="AG122" s="832"/>
      <c r="AH122" s="832"/>
      <c r="AI122" s="832"/>
      <c r="AJ122" s="832"/>
      <c r="AK122" s="832"/>
      <c r="AL122" s="834"/>
      <c r="AM122" s="834"/>
      <c r="AN122" s="834"/>
      <c r="AO122" s="832"/>
      <c r="AP122" s="832"/>
    </row>
    <row r="123" spans="1:42" s="15" customFormat="1">
      <c r="A123" s="73" t="s">
        <v>537</v>
      </c>
      <c r="B123" s="73"/>
      <c r="C123" s="73" t="s">
        <v>1001</v>
      </c>
      <c r="D123" s="6" t="s">
        <v>1967</v>
      </c>
      <c r="E123" s="126" t="s">
        <v>1997</v>
      </c>
      <c r="F123" s="679">
        <v>7280</v>
      </c>
      <c r="G123" s="126" t="s">
        <v>507</v>
      </c>
      <c r="H123" s="73" t="s">
        <v>2016</v>
      </c>
      <c r="I123" s="73" t="s">
        <v>2017</v>
      </c>
      <c r="J123" s="15" t="s">
        <v>2018</v>
      </c>
      <c r="K123" s="831"/>
      <c r="L123" s="831"/>
      <c r="M123" s="831"/>
      <c r="N123" s="831"/>
      <c r="O123" s="831"/>
      <c r="P123" s="831">
        <v>0.78600000000000003</v>
      </c>
      <c r="Q123" s="831"/>
      <c r="R123" s="831"/>
      <c r="S123" s="831"/>
      <c r="T123" s="831"/>
      <c r="U123" s="831"/>
      <c r="V123" s="831"/>
      <c r="W123" s="831"/>
      <c r="X123" s="831"/>
      <c r="Y123" s="831"/>
      <c r="Z123" s="831"/>
      <c r="AA123" s="834"/>
      <c r="AB123" s="834"/>
      <c r="AC123" s="834"/>
      <c r="AD123" s="834"/>
      <c r="AE123" s="832"/>
      <c r="AF123" s="832">
        <f t="shared" si="4"/>
        <v>5722.08</v>
      </c>
      <c r="AG123" s="832"/>
      <c r="AH123" s="832"/>
      <c r="AI123" s="832"/>
      <c r="AJ123" s="832"/>
      <c r="AK123" s="832"/>
      <c r="AL123" s="834"/>
      <c r="AM123" s="834"/>
      <c r="AN123" s="834"/>
      <c r="AO123" s="832"/>
      <c r="AP123" s="832"/>
    </row>
    <row r="124" spans="1:42" s="15" customFormat="1">
      <c r="A124" s="73" t="s">
        <v>537</v>
      </c>
      <c r="B124" s="73"/>
      <c r="C124" s="73" t="s">
        <v>1001</v>
      </c>
      <c r="D124" s="73" t="s">
        <v>2001</v>
      </c>
      <c r="E124" s="73" t="s">
        <v>2015</v>
      </c>
      <c r="F124" s="679">
        <v>64599999.999999993</v>
      </c>
      <c r="G124" s="126" t="s">
        <v>507</v>
      </c>
      <c r="H124" s="73" t="s">
        <v>2016</v>
      </c>
      <c r="I124" s="73" t="s">
        <v>2017</v>
      </c>
      <c r="J124" s="15" t="s">
        <v>2018</v>
      </c>
      <c r="K124" s="831"/>
      <c r="L124" s="831"/>
      <c r="M124" s="831"/>
      <c r="N124" s="831"/>
      <c r="O124" s="831"/>
      <c r="P124" s="831">
        <v>2.0699999999999998</v>
      </c>
      <c r="Q124" s="831"/>
      <c r="R124" s="831"/>
      <c r="S124" s="831"/>
      <c r="T124" s="831"/>
      <c r="U124" s="831"/>
      <c r="V124" s="831"/>
      <c r="W124" s="831"/>
      <c r="X124" s="831"/>
      <c r="Y124" s="831"/>
      <c r="Z124" s="831"/>
      <c r="AA124" s="834"/>
      <c r="AB124" s="834"/>
      <c r="AC124" s="834"/>
      <c r="AD124" s="834"/>
      <c r="AE124" s="832"/>
      <c r="AF124" s="832">
        <f t="shared" si="4"/>
        <v>133721999.99999997</v>
      </c>
      <c r="AG124" s="832"/>
      <c r="AH124" s="832"/>
      <c r="AI124" s="832"/>
      <c r="AJ124" s="832"/>
      <c r="AK124" s="832"/>
      <c r="AL124" s="834"/>
      <c r="AM124" s="834"/>
      <c r="AN124" s="834"/>
      <c r="AO124" s="832"/>
      <c r="AP124" s="832"/>
    </row>
    <row r="125" spans="1:42" s="15" customFormat="1">
      <c r="A125" s="73" t="s">
        <v>538</v>
      </c>
      <c r="B125" s="73"/>
      <c r="C125" s="73" t="s">
        <v>1001</v>
      </c>
      <c r="D125" s="6" t="s">
        <v>1967</v>
      </c>
      <c r="E125" s="126" t="s">
        <v>1997</v>
      </c>
      <c r="F125" s="679">
        <v>123058.82352941176</v>
      </c>
      <c r="G125" s="126" t="s">
        <v>507</v>
      </c>
      <c r="H125" s="73" t="s">
        <v>2016</v>
      </c>
      <c r="I125" s="73" t="s">
        <v>2017</v>
      </c>
      <c r="J125" s="15" t="s">
        <v>2018</v>
      </c>
      <c r="K125" s="831"/>
      <c r="L125" s="831"/>
      <c r="M125" s="831"/>
      <c r="N125" s="831"/>
      <c r="O125" s="831"/>
      <c r="P125" s="831">
        <v>0.56399999999999995</v>
      </c>
      <c r="Q125" s="831"/>
      <c r="R125" s="831"/>
      <c r="S125" s="831"/>
      <c r="T125" s="831"/>
      <c r="U125" s="831"/>
      <c r="V125" s="831"/>
      <c r="W125" s="831"/>
      <c r="X125" s="831"/>
      <c r="Y125" s="831"/>
      <c r="Z125" s="831"/>
      <c r="AA125" s="834"/>
      <c r="AB125" s="834"/>
      <c r="AC125" s="834"/>
      <c r="AD125" s="834"/>
      <c r="AE125" s="832"/>
      <c r="AF125" s="832">
        <f t="shared" si="4"/>
        <v>69405.176470588223</v>
      </c>
      <c r="AG125" s="832"/>
      <c r="AH125" s="832"/>
      <c r="AI125" s="832"/>
      <c r="AJ125" s="832"/>
      <c r="AK125" s="832"/>
      <c r="AL125" s="834"/>
      <c r="AM125" s="834"/>
      <c r="AN125" s="834"/>
      <c r="AO125" s="832"/>
      <c r="AP125" s="832"/>
    </row>
    <row r="126" spans="1:42" s="15" customFormat="1">
      <c r="A126" s="73" t="s">
        <v>538</v>
      </c>
      <c r="B126" s="73"/>
      <c r="C126" s="73" t="s">
        <v>1001</v>
      </c>
      <c r="D126" s="73" t="s">
        <v>2001</v>
      </c>
      <c r="E126" s="73" t="s">
        <v>2015</v>
      </c>
      <c r="F126" s="679">
        <v>1708235294.1176472</v>
      </c>
      <c r="G126" s="126" t="s">
        <v>507</v>
      </c>
      <c r="H126" s="73" t="s">
        <v>2016</v>
      </c>
      <c r="I126" s="73" t="s">
        <v>2017</v>
      </c>
      <c r="J126" s="15" t="s">
        <v>2018</v>
      </c>
      <c r="K126" s="831"/>
      <c r="L126" s="831"/>
      <c r="M126" s="831"/>
      <c r="N126" s="831"/>
      <c r="O126" s="831"/>
      <c r="P126" s="831">
        <v>6.79</v>
      </c>
      <c r="Q126" s="831"/>
      <c r="R126" s="831"/>
      <c r="S126" s="831"/>
      <c r="T126" s="831"/>
      <c r="U126" s="831"/>
      <c r="V126" s="831"/>
      <c r="W126" s="831"/>
      <c r="X126" s="831"/>
      <c r="Y126" s="831"/>
      <c r="Z126" s="831"/>
      <c r="AA126" s="834"/>
      <c r="AB126" s="834"/>
      <c r="AC126" s="834"/>
      <c r="AD126" s="834"/>
      <c r="AE126" s="832"/>
      <c r="AF126" s="832">
        <f t="shared" si="4"/>
        <v>11598917647.058825</v>
      </c>
      <c r="AG126" s="832"/>
      <c r="AH126" s="832"/>
      <c r="AI126" s="832"/>
      <c r="AJ126" s="832"/>
      <c r="AK126" s="832"/>
      <c r="AL126" s="834"/>
      <c r="AM126" s="834"/>
      <c r="AN126" s="834"/>
      <c r="AO126" s="832"/>
      <c r="AP126" s="832"/>
    </row>
    <row r="127" spans="1:42" s="15" customFormat="1">
      <c r="A127" s="73" t="s">
        <v>538</v>
      </c>
      <c r="B127" s="73"/>
      <c r="C127" s="73" t="s">
        <v>1001</v>
      </c>
      <c r="D127" s="73" t="s">
        <v>2001</v>
      </c>
      <c r="E127" s="73" t="s">
        <v>2015</v>
      </c>
      <c r="F127" s="679">
        <v>15124999.999999998</v>
      </c>
      <c r="G127" s="126" t="s">
        <v>507</v>
      </c>
      <c r="H127" s="73" t="s">
        <v>2016</v>
      </c>
      <c r="I127" s="73" t="s">
        <v>2017</v>
      </c>
      <c r="J127" s="15" t="s">
        <v>2018</v>
      </c>
      <c r="K127" s="831"/>
      <c r="L127" s="831"/>
      <c r="M127" s="831"/>
      <c r="N127" s="831"/>
      <c r="O127" s="831"/>
      <c r="P127" s="831">
        <v>6.79</v>
      </c>
      <c r="Q127" s="831"/>
      <c r="R127" s="831"/>
      <c r="S127" s="831"/>
      <c r="T127" s="831"/>
      <c r="U127" s="831"/>
      <c r="V127" s="831"/>
      <c r="W127" s="831"/>
      <c r="X127" s="831"/>
      <c r="Y127" s="831"/>
      <c r="Z127" s="831"/>
      <c r="AA127" s="834"/>
      <c r="AB127" s="834"/>
      <c r="AC127" s="834"/>
      <c r="AD127" s="834"/>
      <c r="AE127" s="832"/>
      <c r="AF127" s="832">
        <f t="shared" si="4"/>
        <v>102698749.99999999</v>
      </c>
      <c r="AG127" s="832"/>
      <c r="AH127" s="832"/>
      <c r="AI127" s="832"/>
      <c r="AJ127" s="832"/>
      <c r="AK127" s="832"/>
      <c r="AL127" s="834"/>
      <c r="AM127" s="834"/>
      <c r="AN127" s="834"/>
      <c r="AO127" s="832"/>
      <c r="AP127" s="832"/>
    </row>
    <row r="128" spans="1:42" s="15" customFormat="1">
      <c r="A128" s="73" t="s">
        <v>538</v>
      </c>
      <c r="B128" s="73"/>
      <c r="C128" s="73" t="s">
        <v>1001</v>
      </c>
      <c r="D128" s="73" t="s">
        <v>2001</v>
      </c>
      <c r="E128" s="73" t="s">
        <v>2015</v>
      </c>
      <c r="F128" s="679">
        <v>110000000</v>
      </c>
      <c r="G128" s="126" t="s">
        <v>507</v>
      </c>
      <c r="H128" s="73" t="s">
        <v>2016</v>
      </c>
      <c r="I128" s="73" t="s">
        <v>2017</v>
      </c>
      <c r="J128" s="15" t="s">
        <v>2018</v>
      </c>
      <c r="K128" s="831"/>
      <c r="L128" s="831"/>
      <c r="M128" s="831"/>
      <c r="N128" s="831"/>
      <c r="O128" s="831"/>
      <c r="P128" s="831">
        <v>6.79</v>
      </c>
      <c r="Q128" s="831"/>
      <c r="R128" s="831"/>
      <c r="S128" s="831"/>
      <c r="T128" s="831"/>
      <c r="U128" s="831"/>
      <c r="V128" s="831"/>
      <c r="W128" s="831"/>
      <c r="X128" s="831"/>
      <c r="Y128" s="831"/>
      <c r="Z128" s="831"/>
      <c r="AA128" s="834"/>
      <c r="AB128" s="834"/>
      <c r="AC128" s="834"/>
      <c r="AD128" s="834"/>
      <c r="AE128" s="832"/>
      <c r="AF128" s="832">
        <f t="shared" si="4"/>
        <v>746900000</v>
      </c>
      <c r="AG128" s="832"/>
      <c r="AH128" s="832"/>
      <c r="AI128" s="832"/>
      <c r="AJ128" s="832"/>
      <c r="AK128" s="832"/>
      <c r="AL128" s="834"/>
      <c r="AM128" s="834"/>
      <c r="AN128" s="834"/>
      <c r="AO128" s="832"/>
      <c r="AP128" s="832"/>
    </row>
    <row r="129" spans="1:42" s="15" customFormat="1">
      <c r="A129" s="73" t="s">
        <v>538</v>
      </c>
      <c r="B129" s="73"/>
      <c r="C129" s="73" t="s">
        <v>1001</v>
      </c>
      <c r="D129" s="6" t="s">
        <v>1967</v>
      </c>
      <c r="E129" s="126" t="s">
        <v>1997</v>
      </c>
      <c r="F129" s="679">
        <v>5250</v>
      </c>
      <c r="G129" s="126" t="s">
        <v>507</v>
      </c>
      <c r="H129" s="73" t="s">
        <v>2016</v>
      </c>
      <c r="I129" s="73" t="s">
        <v>2017</v>
      </c>
      <c r="J129" s="15" t="s">
        <v>2018</v>
      </c>
      <c r="K129" s="831"/>
      <c r="L129" s="831"/>
      <c r="M129" s="831"/>
      <c r="N129" s="831"/>
      <c r="O129" s="831"/>
      <c r="P129" s="831">
        <v>0.56399999999999995</v>
      </c>
      <c r="Q129" s="831"/>
      <c r="R129" s="831"/>
      <c r="S129" s="831"/>
      <c r="T129" s="831"/>
      <c r="U129" s="831"/>
      <c r="V129" s="831"/>
      <c r="W129" s="831"/>
      <c r="X129" s="831"/>
      <c r="Y129" s="831"/>
      <c r="Z129" s="831"/>
      <c r="AA129" s="834"/>
      <c r="AB129" s="834"/>
      <c r="AC129" s="834"/>
      <c r="AD129" s="834"/>
      <c r="AE129" s="832"/>
      <c r="AF129" s="832">
        <f t="shared" si="4"/>
        <v>2960.9999999999995</v>
      </c>
      <c r="AG129" s="832"/>
      <c r="AH129" s="832"/>
      <c r="AI129" s="832"/>
      <c r="AJ129" s="832"/>
      <c r="AK129" s="832"/>
      <c r="AL129" s="834"/>
      <c r="AM129" s="834"/>
      <c r="AN129" s="834"/>
      <c r="AO129" s="832"/>
      <c r="AP129" s="832"/>
    </row>
    <row r="130" spans="1:42" s="15" customFormat="1">
      <c r="A130" s="73" t="s">
        <v>538</v>
      </c>
      <c r="B130" s="73"/>
      <c r="C130" s="73" t="s">
        <v>1001</v>
      </c>
      <c r="D130" s="73" t="s">
        <v>2001</v>
      </c>
      <c r="E130" s="73" t="s">
        <v>2015</v>
      </c>
      <c r="F130" s="679">
        <v>75400000</v>
      </c>
      <c r="G130" s="126" t="s">
        <v>507</v>
      </c>
      <c r="H130" s="73" t="s">
        <v>2016</v>
      </c>
      <c r="I130" s="73" t="s">
        <v>2017</v>
      </c>
      <c r="J130" s="15" t="s">
        <v>2018</v>
      </c>
      <c r="K130" s="831"/>
      <c r="L130" s="831"/>
      <c r="M130" s="831"/>
      <c r="N130" s="831"/>
      <c r="O130" s="831"/>
      <c r="P130" s="831">
        <v>6.79</v>
      </c>
      <c r="Q130" s="831"/>
      <c r="R130" s="831"/>
      <c r="S130" s="831"/>
      <c r="T130" s="831"/>
      <c r="U130" s="831"/>
      <c r="V130" s="831"/>
      <c r="W130" s="831"/>
      <c r="X130" s="831"/>
      <c r="Y130" s="831"/>
      <c r="Z130" s="831"/>
      <c r="AA130" s="834"/>
      <c r="AB130" s="834"/>
      <c r="AC130" s="834"/>
      <c r="AD130" s="834"/>
      <c r="AE130" s="832"/>
      <c r="AF130" s="832">
        <f t="shared" si="4"/>
        <v>511966000</v>
      </c>
      <c r="AG130" s="832"/>
      <c r="AH130" s="832"/>
      <c r="AI130" s="832"/>
      <c r="AJ130" s="832"/>
      <c r="AK130" s="832"/>
      <c r="AL130" s="834"/>
      <c r="AM130" s="834"/>
      <c r="AN130" s="834"/>
      <c r="AO130" s="832"/>
      <c r="AP130" s="832"/>
    </row>
    <row r="131" spans="1:42" s="15" customFormat="1">
      <c r="A131" s="73" t="s">
        <v>539</v>
      </c>
      <c r="B131" s="73"/>
      <c r="C131" s="73" t="s">
        <v>1001</v>
      </c>
      <c r="D131" s="6" t="s">
        <v>1967</v>
      </c>
      <c r="E131" s="126" t="s">
        <v>1997</v>
      </c>
      <c r="F131" s="679">
        <v>123058.82352941176</v>
      </c>
      <c r="G131" s="126" t="s">
        <v>507</v>
      </c>
      <c r="H131" s="73" t="s">
        <v>2016</v>
      </c>
      <c r="I131" s="73" t="s">
        <v>2017</v>
      </c>
      <c r="J131" s="15" t="s">
        <v>2018</v>
      </c>
      <c r="K131" s="831"/>
      <c r="L131" s="831"/>
      <c r="M131" s="831"/>
      <c r="N131" s="831"/>
      <c r="O131" s="831"/>
      <c r="P131" s="831">
        <v>0.63600000000000001</v>
      </c>
      <c r="Q131" s="831"/>
      <c r="R131" s="831"/>
      <c r="S131" s="831"/>
      <c r="T131" s="831"/>
      <c r="U131" s="831"/>
      <c r="V131" s="831"/>
      <c r="W131" s="831"/>
      <c r="X131" s="831"/>
      <c r="Y131" s="831"/>
      <c r="Z131" s="831"/>
      <c r="AA131" s="834"/>
      <c r="AB131" s="834"/>
      <c r="AC131" s="834"/>
      <c r="AD131" s="834"/>
      <c r="AE131" s="832"/>
      <c r="AF131" s="832">
        <f t="shared" si="4"/>
        <v>78265.411764705888</v>
      </c>
      <c r="AG131" s="832"/>
      <c r="AH131" s="832"/>
      <c r="AI131" s="832"/>
      <c r="AJ131" s="832"/>
      <c r="AK131" s="832"/>
      <c r="AL131" s="834"/>
      <c r="AM131" s="834"/>
      <c r="AN131" s="834"/>
      <c r="AO131" s="832"/>
      <c r="AP131" s="832"/>
    </row>
    <row r="132" spans="1:42" s="15" customFormat="1">
      <c r="A132" s="73" t="s">
        <v>539</v>
      </c>
      <c r="B132" s="73"/>
      <c r="C132" s="73" t="s">
        <v>1001</v>
      </c>
      <c r="D132" s="73" t="s">
        <v>2001</v>
      </c>
      <c r="E132" s="73" t="s">
        <v>2015</v>
      </c>
      <c r="F132" s="679">
        <v>1708235294.1176472</v>
      </c>
      <c r="G132" s="126" t="s">
        <v>507</v>
      </c>
      <c r="H132" s="73" t="s">
        <v>2016</v>
      </c>
      <c r="I132" s="73" t="s">
        <v>2017</v>
      </c>
      <c r="J132" s="15" t="s">
        <v>2018</v>
      </c>
      <c r="K132" s="831"/>
      <c r="L132" s="831"/>
      <c r="M132" s="831"/>
      <c r="N132" s="831"/>
      <c r="O132" s="831"/>
      <c r="P132" s="831">
        <v>7.86</v>
      </c>
      <c r="Q132" s="831"/>
      <c r="R132" s="831"/>
      <c r="S132" s="831"/>
      <c r="T132" s="831"/>
      <c r="U132" s="831"/>
      <c r="V132" s="831"/>
      <c r="W132" s="831"/>
      <c r="X132" s="831"/>
      <c r="Y132" s="831"/>
      <c r="Z132" s="831"/>
      <c r="AA132" s="834"/>
      <c r="AB132" s="834"/>
      <c r="AC132" s="834"/>
      <c r="AD132" s="834"/>
      <c r="AE132" s="832"/>
      <c r="AF132" s="832">
        <f t="shared" si="4"/>
        <v>13426729411.764708</v>
      </c>
      <c r="AG132" s="832"/>
      <c r="AH132" s="832"/>
      <c r="AI132" s="832"/>
      <c r="AJ132" s="832"/>
      <c r="AK132" s="832"/>
      <c r="AL132" s="834"/>
      <c r="AM132" s="834"/>
      <c r="AN132" s="834"/>
      <c r="AO132" s="832"/>
      <c r="AP132" s="832"/>
    </row>
    <row r="133" spans="1:42" s="15" customFormat="1">
      <c r="A133" s="73" t="s">
        <v>539</v>
      </c>
      <c r="B133" s="73"/>
      <c r="C133" s="73" t="s">
        <v>1001</v>
      </c>
      <c r="D133" s="6" t="s">
        <v>1967</v>
      </c>
      <c r="E133" s="126" t="s">
        <v>1997</v>
      </c>
      <c r="F133" s="679">
        <v>12828.749999999998</v>
      </c>
      <c r="G133" s="126" t="s">
        <v>507</v>
      </c>
      <c r="H133" s="73" t="s">
        <v>2016</v>
      </c>
      <c r="I133" s="73" t="s">
        <v>2017</v>
      </c>
      <c r="J133" s="15" t="s">
        <v>2018</v>
      </c>
      <c r="K133" s="831"/>
      <c r="L133" s="831"/>
      <c r="M133" s="831"/>
      <c r="N133" s="831"/>
      <c r="O133" s="831"/>
      <c r="P133" s="831">
        <v>0.63600000000000001</v>
      </c>
      <c r="Q133" s="831"/>
      <c r="R133" s="831"/>
      <c r="S133" s="831"/>
      <c r="T133" s="831"/>
      <c r="U133" s="831"/>
      <c r="V133" s="831"/>
      <c r="W133" s="831"/>
      <c r="X133" s="831"/>
      <c r="Y133" s="831"/>
      <c r="Z133" s="831"/>
      <c r="AA133" s="834"/>
      <c r="AB133" s="834"/>
      <c r="AC133" s="834"/>
      <c r="AD133" s="834"/>
      <c r="AE133" s="832"/>
      <c r="AF133" s="832">
        <f t="shared" si="4"/>
        <v>8159.0849999999991</v>
      </c>
      <c r="AG133" s="832"/>
      <c r="AH133" s="832"/>
      <c r="AI133" s="832"/>
      <c r="AJ133" s="832"/>
      <c r="AK133" s="832"/>
      <c r="AL133" s="834"/>
      <c r="AM133" s="834"/>
      <c r="AN133" s="834"/>
      <c r="AO133" s="832"/>
      <c r="AP133" s="832"/>
    </row>
    <row r="134" spans="1:42" s="15" customFormat="1">
      <c r="A134" s="73" t="s">
        <v>539</v>
      </c>
      <c r="B134" s="73"/>
      <c r="C134" s="73" t="s">
        <v>1001</v>
      </c>
      <c r="D134" s="73" t="s">
        <v>2001</v>
      </c>
      <c r="E134" s="73" t="s">
        <v>2015</v>
      </c>
      <c r="F134" s="679">
        <v>666875000</v>
      </c>
      <c r="G134" s="126" t="s">
        <v>507</v>
      </c>
      <c r="H134" s="73" t="s">
        <v>2016</v>
      </c>
      <c r="I134" s="73" t="s">
        <v>2017</v>
      </c>
      <c r="J134" s="15" t="s">
        <v>2018</v>
      </c>
      <c r="K134" s="831"/>
      <c r="L134" s="831"/>
      <c r="M134" s="831"/>
      <c r="N134" s="831"/>
      <c r="O134" s="831"/>
      <c r="P134" s="831">
        <v>7.86</v>
      </c>
      <c r="Q134" s="831"/>
      <c r="R134" s="831"/>
      <c r="S134" s="831"/>
      <c r="T134" s="831"/>
      <c r="U134" s="831"/>
      <c r="V134" s="831"/>
      <c r="W134" s="831"/>
      <c r="X134" s="831"/>
      <c r="Y134" s="831"/>
      <c r="Z134" s="831"/>
      <c r="AA134" s="834"/>
      <c r="AB134" s="834"/>
      <c r="AC134" s="834"/>
      <c r="AD134" s="834"/>
      <c r="AE134" s="832"/>
      <c r="AF134" s="832">
        <f t="shared" si="4"/>
        <v>5241637500</v>
      </c>
      <c r="AG134" s="832"/>
      <c r="AH134" s="832"/>
      <c r="AI134" s="832"/>
      <c r="AJ134" s="832"/>
      <c r="AK134" s="832"/>
      <c r="AL134" s="834"/>
      <c r="AM134" s="834"/>
      <c r="AN134" s="834"/>
      <c r="AO134" s="832"/>
      <c r="AP134" s="832"/>
    </row>
    <row r="135" spans="1:42" s="15" customFormat="1">
      <c r="A135" s="73" t="s">
        <v>539</v>
      </c>
      <c r="B135" s="73"/>
      <c r="C135" s="73" t="s">
        <v>1001</v>
      </c>
      <c r="D135" s="6" t="s">
        <v>1967</v>
      </c>
      <c r="E135" s="126" t="s">
        <v>1997</v>
      </c>
      <c r="F135" s="679">
        <v>93300</v>
      </c>
      <c r="G135" s="126" t="s">
        <v>507</v>
      </c>
      <c r="H135" s="73" t="s">
        <v>2016</v>
      </c>
      <c r="I135" s="73" t="s">
        <v>2017</v>
      </c>
      <c r="J135" s="15" t="s">
        <v>2018</v>
      </c>
      <c r="K135" s="831"/>
      <c r="L135" s="831"/>
      <c r="M135" s="831"/>
      <c r="N135" s="831"/>
      <c r="O135" s="831"/>
      <c r="P135" s="831">
        <v>0.63600000000000001</v>
      </c>
      <c r="Q135" s="831"/>
      <c r="R135" s="831"/>
      <c r="S135" s="831"/>
      <c r="T135" s="831"/>
      <c r="U135" s="831"/>
      <c r="V135" s="831"/>
      <c r="W135" s="831"/>
      <c r="X135" s="831"/>
      <c r="Y135" s="831"/>
      <c r="Z135" s="831"/>
      <c r="AA135" s="834"/>
      <c r="AB135" s="834"/>
      <c r="AC135" s="834"/>
      <c r="AD135" s="834"/>
      <c r="AE135" s="832"/>
      <c r="AF135" s="832">
        <f t="shared" si="4"/>
        <v>59338.8</v>
      </c>
      <c r="AG135" s="832"/>
      <c r="AH135" s="832"/>
      <c r="AI135" s="832"/>
      <c r="AJ135" s="832"/>
      <c r="AK135" s="832"/>
      <c r="AL135" s="834"/>
      <c r="AM135" s="834"/>
      <c r="AN135" s="834"/>
      <c r="AO135" s="832"/>
      <c r="AP135" s="832"/>
    </row>
    <row r="136" spans="1:42" s="15" customFormat="1">
      <c r="A136" s="73" t="s">
        <v>539</v>
      </c>
      <c r="B136" s="73"/>
      <c r="C136" s="73" t="s">
        <v>1001</v>
      </c>
      <c r="D136" s="73" t="s">
        <v>2001</v>
      </c>
      <c r="E136" s="73" t="s">
        <v>2015</v>
      </c>
      <c r="F136" s="679">
        <v>4850000000</v>
      </c>
      <c r="G136" s="126" t="s">
        <v>507</v>
      </c>
      <c r="H136" s="73" t="s">
        <v>2016</v>
      </c>
      <c r="I136" s="73" t="s">
        <v>2017</v>
      </c>
      <c r="J136" s="15" t="s">
        <v>2018</v>
      </c>
      <c r="K136" s="831"/>
      <c r="L136" s="831"/>
      <c r="M136" s="831"/>
      <c r="N136" s="831"/>
      <c r="O136" s="831"/>
      <c r="P136" s="831">
        <v>7.86</v>
      </c>
      <c r="Q136" s="831"/>
      <c r="R136" s="831"/>
      <c r="S136" s="831"/>
      <c r="T136" s="831"/>
      <c r="U136" s="831"/>
      <c r="V136" s="831"/>
      <c r="W136" s="831"/>
      <c r="X136" s="831"/>
      <c r="Y136" s="831"/>
      <c r="Z136" s="831"/>
      <c r="AA136" s="834"/>
      <c r="AB136" s="834"/>
      <c r="AC136" s="834"/>
      <c r="AD136" s="834"/>
      <c r="AE136" s="832"/>
      <c r="AF136" s="832">
        <f t="shared" si="4"/>
        <v>38121000000</v>
      </c>
      <c r="AG136" s="832"/>
      <c r="AH136" s="832"/>
      <c r="AI136" s="832"/>
      <c r="AJ136" s="832"/>
      <c r="AK136" s="832"/>
      <c r="AL136" s="834"/>
      <c r="AM136" s="834"/>
      <c r="AN136" s="834"/>
      <c r="AO136" s="832"/>
      <c r="AP136" s="832"/>
    </row>
    <row r="137" spans="1:42" s="15" customFormat="1">
      <c r="A137" s="73" t="s">
        <v>539</v>
      </c>
      <c r="B137" s="73"/>
      <c r="C137" s="73" t="s">
        <v>1001</v>
      </c>
      <c r="D137" s="6" t="s">
        <v>1967</v>
      </c>
      <c r="E137" s="126" t="s">
        <v>1997</v>
      </c>
      <c r="F137" s="679">
        <v>4370</v>
      </c>
      <c r="G137" s="126" t="s">
        <v>507</v>
      </c>
      <c r="H137" s="73" t="s">
        <v>2016</v>
      </c>
      <c r="I137" s="73" t="s">
        <v>2017</v>
      </c>
      <c r="J137" s="15" t="s">
        <v>2018</v>
      </c>
      <c r="K137" s="831"/>
      <c r="L137" s="831"/>
      <c r="M137" s="831"/>
      <c r="N137" s="831"/>
      <c r="O137" s="831"/>
      <c r="P137" s="831">
        <v>0.63600000000000001</v>
      </c>
      <c r="Q137" s="831"/>
      <c r="R137" s="831"/>
      <c r="S137" s="831"/>
      <c r="T137" s="831"/>
      <c r="U137" s="831"/>
      <c r="V137" s="831"/>
      <c r="W137" s="831"/>
      <c r="X137" s="831"/>
      <c r="Y137" s="831"/>
      <c r="Z137" s="831"/>
      <c r="AA137" s="834"/>
      <c r="AB137" s="834"/>
      <c r="AC137" s="834"/>
      <c r="AD137" s="834"/>
      <c r="AE137" s="832"/>
      <c r="AF137" s="832">
        <f t="shared" si="4"/>
        <v>2779.32</v>
      </c>
      <c r="AG137" s="832"/>
      <c r="AH137" s="832"/>
      <c r="AI137" s="832"/>
      <c r="AJ137" s="832"/>
      <c r="AK137" s="832"/>
      <c r="AL137" s="834"/>
      <c r="AM137" s="834"/>
      <c r="AN137" s="834"/>
      <c r="AO137" s="832"/>
      <c r="AP137" s="832"/>
    </row>
    <row r="138" spans="1:42" s="15" customFormat="1">
      <c r="A138" s="73" t="s">
        <v>539</v>
      </c>
      <c r="B138" s="73"/>
      <c r="C138" s="73" t="s">
        <v>1001</v>
      </c>
      <c r="D138" s="73" t="s">
        <v>2001</v>
      </c>
      <c r="E138" s="73" t="s">
        <v>2015</v>
      </c>
      <c r="F138" s="679">
        <v>1080000000</v>
      </c>
      <c r="G138" s="126" t="s">
        <v>507</v>
      </c>
      <c r="H138" s="73" t="s">
        <v>2016</v>
      </c>
      <c r="I138" s="73" t="s">
        <v>2017</v>
      </c>
      <c r="J138" s="15" t="s">
        <v>2018</v>
      </c>
      <c r="K138" s="831"/>
      <c r="L138" s="831"/>
      <c r="M138" s="831"/>
      <c r="N138" s="831"/>
      <c r="O138" s="831"/>
      <c r="P138" s="831">
        <v>7.86</v>
      </c>
      <c r="Q138" s="831"/>
      <c r="R138" s="831"/>
      <c r="S138" s="831"/>
      <c r="T138" s="831"/>
      <c r="U138" s="831"/>
      <c r="V138" s="831"/>
      <c r="W138" s="831"/>
      <c r="X138" s="831"/>
      <c r="Y138" s="831"/>
      <c r="Z138" s="831"/>
      <c r="AA138" s="834"/>
      <c r="AB138" s="834"/>
      <c r="AC138" s="834"/>
      <c r="AD138" s="834"/>
      <c r="AE138" s="832"/>
      <c r="AF138" s="832">
        <f t="shared" si="4"/>
        <v>8488800000</v>
      </c>
      <c r="AG138" s="832"/>
      <c r="AH138" s="832"/>
      <c r="AI138" s="832"/>
      <c r="AJ138" s="832"/>
      <c r="AK138" s="832"/>
      <c r="AL138" s="834"/>
      <c r="AM138" s="834"/>
      <c r="AN138" s="834"/>
      <c r="AO138" s="832"/>
      <c r="AP138" s="832"/>
    </row>
    <row r="139" spans="1:42" s="15" customFormat="1">
      <c r="A139" s="73" t="s">
        <v>540</v>
      </c>
      <c r="B139" s="73"/>
      <c r="C139" s="73" t="s">
        <v>1001</v>
      </c>
      <c r="D139" s="6" t="s">
        <v>1967</v>
      </c>
      <c r="E139" s="126" t="s">
        <v>1997</v>
      </c>
      <c r="F139" s="679">
        <v>13364705882.352942</v>
      </c>
      <c r="G139" s="126" t="s">
        <v>507</v>
      </c>
      <c r="H139" s="73" t="s">
        <v>2016</v>
      </c>
      <c r="I139" s="73" t="s">
        <v>2017</v>
      </c>
      <c r="J139" s="15" t="s">
        <v>2018</v>
      </c>
      <c r="K139" s="831"/>
      <c r="L139" s="831"/>
      <c r="M139" s="831"/>
      <c r="N139" s="831"/>
      <c r="O139" s="831"/>
      <c r="P139" s="831">
        <v>6.7900000000000002E-4</v>
      </c>
      <c r="Q139" s="831"/>
      <c r="R139" s="831"/>
      <c r="S139" s="831"/>
      <c r="T139" s="831"/>
      <c r="U139" s="831"/>
      <c r="V139" s="831"/>
      <c r="W139" s="831"/>
      <c r="X139" s="831"/>
      <c r="Y139" s="831"/>
      <c r="Z139" s="831"/>
      <c r="AA139" s="834"/>
      <c r="AB139" s="834"/>
      <c r="AC139" s="834"/>
      <c r="AD139" s="834"/>
      <c r="AE139" s="832"/>
      <c r="AF139" s="832">
        <f t="shared" si="4"/>
        <v>9074635.2941176482</v>
      </c>
      <c r="AG139" s="832"/>
      <c r="AH139" s="832"/>
      <c r="AI139" s="832"/>
      <c r="AJ139" s="832"/>
      <c r="AK139" s="832"/>
      <c r="AL139" s="834"/>
      <c r="AM139" s="834"/>
      <c r="AN139" s="834"/>
      <c r="AO139" s="832"/>
      <c r="AP139" s="832"/>
    </row>
    <row r="140" spans="1:42" s="15" customFormat="1">
      <c r="A140" s="73" t="s">
        <v>540</v>
      </c>
      <c r="B140" s="73"/>
      <c r="C140" s="73" t="s">
        <v>1001</v>
      </c>
      <c r="D140" s="73" t="s">
        <v>2001</v>
      </c>
      <c r="E140" s="73" t="s">
        <v>2015</v>
      </c>
      <c r="F140" s="679">
        <v>2341176470588.2354</v>
      </c>
      <c r="G140" s="126" t="s">
        <v>507</v>
      </c>
      <c r="H140" s="73" t="s">
        <v>2016</v>
      </c>
      <c r="I140" s="73" t="s">
        <v>2017</v>
      </c>
      <c r="J140" s="15" t="s">
        <v>2018</v>
      </c>
      <c r="K140" s="831"/>
      <c r="L140" s="831"/>
      <c r="M140" s="831"/>
      <c r="N140" s="831"/>
      <c r="O140" s="831"/>
      <c r="P140" s="831">
        <v>2.1399999999999998E-5</v>
      </c>
      <c r="Q140" s="831"/>
      <c r="R140" s="831"/>
      <c r="S140" s="831"/>
      <c r="T140" s="831"/>
      <c r="U140" s="831"/>
      <c r="V140" s="831"/>
      <c r="W140" s="831"/>
      <c r="X140" s="831"/>
      <c r="Y140" s="831"/>
      <c r="Z140" s="831"/>
      <c r="AA140" s="834"/>
      <c r="AB140" s="834"/>
      <c r="AC140" s="834"/>
      <c r="AD140" s="834"/>
      <c r="AE140" s="832"/>
      <c r="AF140" s="832">
        <f t="shared" ref="AF140:AF203" si="5">IF(P140="",0*$F140,P140*$F140)</f>
        <v>50101176.47058823</v>
      </c>
      <c r="AG140" s="832"/>
      <c r="AH140" s="832"/>
      <c r="AI140" s="832"/>
      <c r="AJ140" s="832"/>
      <c r="AK140" s="832"/>
      <c r="AL140" s="834"/>
      <c r="AM140" s="834"/>
      <c r="AN140" s="834"/>
      <c r="AO140" s="832"/>
      <c r="AP140" s="832"/>
    </row>
    <row r="141" spans="1:42" s="15" customFormat="1">
      <c r="A141" s="73" t="s">
        <v>540</v>
      </c>
      <c r="B141" s="73"/>
      <c r="C141" s="73" t="s">
        <v>1001</v>
      </c>
      <c r="D141" s="6" t="s">
        <v>1967</v>
      </c>
      <c r="E141" s="126" t="s">
        <v>1997</v>
      </c>
      <c r="F141" s="679">
        <v>13420000000</v>
      </c>
      <c r="G141" s="126" t="s">
        <v>507</v>
      </c>
      <c r="H141" s="73" t="s">
        <v>2016</v>
      </c>
      <c r="I141" s="73" t="s">
        <v>2017</v>
      </c>
      <c r="J141" s="15" t="s">
        <v>2018</v>
      </c>
      <c r="K141" s="831"/>
      <c r="L141" s="831"/>
      <c r="M141" s="831"/>
      <c r="N141" s="831"/>
      <c r="O141" s="831"/>
      <c r="P141" s="831">
        <v>6.7900000000000002E-4</v>
      </c>
      <c r="Q141" s="831"/>
      <c r="R141" s="831"/>
      <c r="S141" s="831"/>
      <c r="T141" s="831"/>
      <c r="U141" s="831"/>
      <c r="V141" s="831"/>
      <c r="W141" s="831"/>
      <c r="X141" s="831"/>
      <c r="Y141" s="831"/>
      <c r="Z141" s="831"/>
      <c r="AA141" s="834"/>
      <c r="AB141" s="834"/>
      <c r="AC141" s="834"/>
      <c r="AD141" s="834"/>
      <c r="AE141" s="832"/>
      <c r="AF141" s="832">
        <f t="shared" si="5"/>
        <v>9112180</v>
      </c>
      <c r="AG141" s="832"/>
      <c r="AH141" s="832"/>
      <c r="AI141" s="832"/>
      <c r="AJ141" s="832"/>
      <c r="AK141" s="832"/>
      <c r="AL141" s="834"/>
      <c r="AM141" s="834"/>
      <c r="AN141" s="834"/>
      <c r="AO141" s="832"/>
      <c r="AP141" s="832"/>
    </row>
    <row r="142" spans="1:42" s="15" customFormat="1">
      <c r="A142" s="73" t="s">
        <v>540</v>
      </c>
      <c r="B142" s="73"/>
      <c r="C142" s="73" t="s">
        <v>1001</v>
      </c>
      <c r="D142" s="73" t="s">
        <v>2001</v>
      </c>
      <c r="E142" s="73" t="s">
        <v>2015</v>
      </c>
      <c r="F142" s="679">
        <v>191125000000</v>
      </c>
      <c r="G142" s="126" t="s">
        <v>507</v>
      </c>
      <c r="H142" s="73" t="s">
        <v>2016</v>
      </c>
      <c r="I142" s="73" t="s">
        <v>2017</v>
      </c>
      <c r="J142" s="15" t="s">
        <v>2018</v>
      </c>
      <c r="K142" s="831"/>
      <c r="L142" s="831"/>
      <c r="M142" s="831"/>
      <c r="N142" s="831"/>
      <c r="O142" s="831"/>
      <c r="P142" s="831">
        <v>2.1399999999999998E-5</v>
      </c>
      <c r="Q142" s="831"/>
      <c r="R142" s="831"/>
      <c r="S142" s="831"/>
      <c r="T142" s="831"/>
      <c r="U142" s="831"/>
      <c r="V142" s="831"/>
      <c r="W142" s="831"/>
      <c r="X142" s="831"/>
      <c r="Y142" s="831"/>
      <c r="Z142" s="831"/>
      <c r="AA142" s="834"/>
      <c r="AB142" s="834"/>
      <c r="AC142" s="834"/>
      <c r="AD142" s="834"/>
      <c r="AE142" s="832"/>
      <c r="AF142" s="832">
        <f t="shared" si="5"/>
        <v>4090074.9999999995</v>
      </c>
      <c r="AG142" s="832"/>
      <c r="AH142" s="832"/>
      <c r="AI142" s="832"/>
      <c r="AJ142" s="832"/>
      <c r="AK142" s="832"/>
      <c r="AL142" s="834"/>
      <c r="AM142" s="834"/>
      <c r="AN142" s="834"/>
      <c r="AO142" s="832"/>
      <c r="AP142" s="832"/>
    </row>
    <row r="143" spans="1:42" s="15" customFormat="1">
      <c r="A143" s="73" t="s">
        <v>540</v>
      </c>
      <c r="B143" s="73"/>
      <c r="C143" s="73" t="s">
        <v>1001</v>
      </c>
      <c r="D143" s="6" t="s">
        <v>1967</v>
      </c>
      <c r="E143" s="126" t="s">
        <v>1997</v>
      </c>
      <c r="F143" s="679">
        <v>97600000000</v>
      </c>
      <c r="G143" s="126" t="s">
        <v>507</v>
      </c>
      <c r="H143" s="73" t="s">
        <v>2016</v>
      </c>
      <c r="I143" s="73" t="s">
        <v>2017</v>
      </c>
      <c r="J143" s="15" t="s">
        <v>2018</v>
      </c>
      <c r="K143" s="831"/>
      <c r="L143" s="831"/>
      <c r="M143" s="831"/>
      <c r="N143" s="831"/>
      <c r="O143" s="831"/>
      <c r="P143" s="831">
        <v>6.7900000000000002E-4</v>
      </c>
      <c r="Q143" s="831"/>
      <c r="R143" s="831"/>
      <c r="S143" s="831"/>
      <c r="T143" s="831"/>
      <c r="U143" s="831"/>
      <c r="V143" s="831"/>
      <c r="W143" s="831"/>
      <c r="X143" s="831"/>
      <c r="Y143" s="831"/>
      <c r="Z143" s="831"/>
      <c r="AA143" s="834"/>
      <c r="AB143" s="834"/>
      <c r="AC143" s="834"/>
      <c r="AD143" s="834"/>
      <c r="AE143" s="832"/>
      <c r="AF143" s="832">
        <f t="shared" si="5"/>
        <v>66270400</v>
      </c>
      <c r="AG143" s="832"/>
      <c r="AH143" s="832"/>
      <c r="AI143" s="832"/>
      <c r="AJ143" s="832"/>
      <c r="AK143" s="832"/>
      <c r="AL143" s="834"/>
      <c r="AM143" s="834"/>
      <c r="AN143" s="834"/>
      <c r="AO143" s="832"/>
      <c r="AP143" s="832"/>
    </row>
    <row r="144" spans="1:42" s="15" customFormat="1">
      <c r="A144" s="73" t="s">
        <v>540</v>
      </c>
      <c r="B144" s="73"/>
      <c r="C144" s="73" t="s">
        <v>1001</v>
      </c>
      <c r="D144" s="73" t="s">
        <v>2001</v>
      </c>
      <c r="E144" s="73" t="s">
        <v>2015</v>
      </c>
      <c r="F144" s="679">
        <v>1390000000000</v>
      </c>
      <c r="G144" s="126" t="s">
        <v>507</v>
      </c>
      <c r="H144" s="73" t="s">
        <v>2016</v>
      </c>
      <c r="I144" s="73" t="s">
        <v>2017</v>
      </c>
      <c r="J144" s="15" t="s">
        <v>2018</v>
      </c>
      <c r="K144" s="831"/>
      <c r="L144" s="831"/>
      <c r="M144" s="831"/>
      <c r="N144" s="831"/>
      <c r="O144" s="831"/>
      <c r="P144" s="831">
        <v>2.1399999999999998E-5</v>
      </c>
      <c r="Q144" s="831"/>
      <c r="R144" s="831"/>
      <c r="S144" s="831"/>
      <c r="T144" s="831"/>
      <c r="U144" s="831"/>
      <c r="V144" s="831"/>
      <c r="W144" s="831"/>
      <c r="X144" s="831"/>
      <c r="Y144" s="831"/>
      <c r="Z144" s="831"/>
      <c r="AA144" s="834"/>
      <c r="AB144" s="834"/>
      <c r="AC144" s="834"/>
      <c r="AD144" s="834"/>
      <c r="AE144" s="832"/>
      <c r="AF144" s="832">
        <f t="shared" si="5"/>
        <v>29745999.999999996</v>
      </c>
      <c r="AG144" s="832"/>
      <c r="AH144" s="832"/>
      <c r="AI144" s="832"/>
      <c r="AJ144" s="832"/>
      <c r="AK144" s="832"/>
      <c r="AL144" s="834"/>
      <c r="AM144" s="834"/>
      <c r="AN144" s="834"/>
      <c r="AO144" s="832"/>
      <c r="AP144" s="832"/>
    </row>
    <row r="145" spans="1:42" s="15" customFormat="1">
      <c r="A145" s="73" t="s">
        <v>540</v>
      </c>
      <c r="B145" s="73"/>
      <c r="C145" s="73" t="s">
        <v>1001</v>
      </c>
      <c r="D145" s="6" t="s">
        <v>1967</v>
      </c>
      <c r="E145" s="126" t="s">
        <v>1997</v>
      </c>
      <c r="F145" s="679">
        <v>56800000000</v>
      </c>
      <c r="G145" s="126" t="s">
        <v>507</v>
      </c>
      <c r="H145" s="73" t="s">
        <v>2016</v>
      </c>
      <c r="I145" s="73" t="s">
        <v>2017</v>
      </c>
      <c r="J145" s="15" t="s">
        <v>2018</v>
      </c>
      <c r="K145" s="831"/>
      <c r="L145" s="831"/>
      <c r="M145" s="831"/>
      <c r="N145" s="831"/>
      <c r="O145" s="831"/>
      <c r="P145" s="831">
        <v>6.7900000000000002E-4</v>
      </c>
      <c r="Q145" s="831"/>
      <c r="R145" s="831"/>
      <c r="S145" s="831"/>
      <c r="T145" s="831"/>
      <c r="U145" s="831"/>
      <c r="V145" s="831"/>
      <c r="W145" s="831"/>
      <c r="X145" s="831"/>
      <c r="Y145" s="831"/>
      <c r="Z145" s="831"/>
      <c r="AA145" s="834"/>
      <c r="AB145" s="834"/>
      <c r="AC145" s="834"/>
      <c r="AD145" s="834"/>
      <c r="AE145" s="832"/>
      <c r="AF145" s="832">
        <f t="shared" si="5"/>
        <v>38567200</v>
      </c>
      <c r="AG145" s="832"/>
      <c r="AH145" s="832"/>
      <c r="AI145" s="832"/>
      <c r="AJ145" s="832"/>
      <c r="AK145" s="832"/>
      <c r="AL145" s="834"/>
      <c r="AM145" s="834"/>
      <c r="AN145" s="834"/>
      <c r="AO145" s="832"/>
      <c r="AP145" s="832"/>
    </row>
    <row r="146" spans="1:42" s="15" customFormat="1">
      <c r="A146" s="73" t="s">
        <v>540</v>
      </c>
      <c r="B146" s="73"/>
      <c r="C146" s="73" t="s">
        <v>1001</v>
      </c>
      <c r="D146" s="73" t="s">
        <v>2001</v>
      </c>
      <c r="E146" s="73" t="s">
        <v>2015</v>
      </c>
      <c r="F146" s="679">
        <v>9950000000000</v>
      </c>
      <c r="G146" s="126" t="s">
        <v>507</v>
      </c>
      <c r="H146" s="73" t="s">
        <v>2016</v>
      </c>
      <c r="I146" s="73" t="s">
        <v>2017</v>
      </c>
      <c r="J146" s="15" t="s">
        <v>2018</v>
      </c>
      <c r="K146" s="831"/>
      <c r="L146" s="831"/>
      <c r="M146" s="831"/>
      <c r="N146" s="831"/>
      <c r="O146" s="831"/>
      <c r="P146" s="831">
        <v>2.1399999999999998E-5</v>
      </c>
      <c r="Q146" s="831"/>
      <c r="R146" s="831"/>
      <c r="S146" s="831"/>
      <c r="T146" s="831"/>
      <c r="U146" s="831"/>
      <c r="V146" s="831"/>
      <c r="W146" s="831"/>
      <c r="X146" s="831"/>
      <c r="Y146" s="831"/>
      <c r="Z146" s="831"/>
      <c r="AA146" s="834"/>
      <c r="AB146" s="834"/>
      <c r="AC146" s="834"/>
      <c r="AD146" s="834"/>
      <c r="AE146" s="832"/>
      <c r="AF146" s="832">
        <f t="shared" si="5"/>
        <v>212929999.99999997</v>
      </c>
      <c r="AG146" s="832"/>
      <c r="AH146" s="832"/>
      <c r="AI146" s="832"/>
      <c r="AJ146" s="832"/>
      <c r="AK146" s="832"/>
      <c r="AL146" s="834"/>
      <c r="AM146" s="834"/>
      <c r="AN146" s="834"/>
      <c r="AO146" s="832"/>
      <c r="AP146" s="832"/>
    </row>
    <row r="147" spans="1:42" s="15" customFormat="1">
      <c r="A147" s="73" t="s">
        <v>541</v>
      </c>
      <c r="B147" s="73"/>
      <c r="C147" s="73" t="s">
        <v>1001</v>
      </c>
      <c r="D147" s="6" t="s">
        <v>1967</v>
      </c>
      <c r="E147" s="126" t="s">
        <v>1997</v>
      </c>
      <c r="F147" s="679">
        <v>1068235.2941176472</v>
      </c>
      <c r="G147" s="126" t="s">
        <v>507</v>
      </c>
      <c r="H147" s="73" t="s">
        <v>2016</v>
      </c>
      <c r="I147" s="73" t="s">
        <v>2017</v>
      </c>
      <c r="J147" s="15" t="s">
        <v>2018</v>
      </c>
      <c r="K147" s="831"/>
      <c r="L147" s="831"/>
      <c r="M147" s="831"/>
      <c r="N147" s="831"/>
      <c r="O147" s="831"/>
      <c r="P147" s="831">
        <v>44.3</v>
      </c>
      <c r="Q147" s="831"/>
      <c r="R147" s="831"/>
      <c r="S147" s="831"/>
      <c r="T147" s="831"/>
      <c r="U147" s="831"/>
      <c r="V147" s="831"/>
      <c r="W147" s="831"/>
      <c r="X147" s="831"/>
      <c r="Y147" s="831"/>
      <c r="Z147" s="831"/>
      <c r="AA147" s="834"/>
      <c r="AB147" s="834"/>
      <c r="AC147" s="834"/>
      <c r="AD147" s="834"/>
      <c r="AE147" s="832"/>
      <c r="AF147" s="832">
        <f t="shared" si="5"/>
        <v>47322823.52941177</v>
      </c>
      <c r="AG147" s="832"/>
      <c r="AH147" s="832"/>
      <c r="AI147" s="832"/>
      <c r="AJ147" s="832"/>
      <c r="AK147" s="832"/>
      <c r="AL147" s="834"/>
      <c r="AM147" s="834"/>
      <c r="AN147" s="834"/>
      <c r="AO147" s="832"/>
      <c r="AP147" s="832"/>
    </row>
    <row r="148" spans="1:42" s="15" customFormat="1">
      <c r="A148" s="73" t="s">
        <v>541</v>
      </c>
      <c r="B148" s="73"/>
      <c r="C148" s="73" t="s">
        <v>1001</v>
      </c>
      <c r="D148" s="73" t="s">
        <v>2001</v>
      </c>
      <c r="E148" s="73" t="s">
        <v>2015</v>
      </c>
      <c r="F148" s="679">
        <v>1708235294.1176472</v>
      </c>
      <c r="G148" s="126" t="s">
        <v>507</v>
      </c>
      <c r="H148" s="73" t="s">
        <v>2016</v>
      </c>
      <c r="I148" s="73" t="s">
        <v>2017</v>
      </c>
      <c r="J148" s="15" t="s">
        <v>2018</v>
      </c>
      <c r="K148" s="831"/>
      <c r="L148" s="831"/>
      <c r="M148" s="831"/>
      <c r="N148" s="831"/>
      <c r="O148" s="831"/>
      <c r="P148" s="831">
        <v>4.71</v>
      </c>
      <c r="Q148" s="831"/>
      <c r="R148" s="831"/>
      <c r="S148" s="831"/>
      <c r="T148" s="831"/>
      <c r="U148" s="831"/>
      <c r="V148" s="831"/>
      <c r="W148" s="831"/>
      <c r="X148" s="831"/>
      <c r="Y148" s="831"/>
      <c r="Z148" s="831"/>
      <c r="AA148" s="834"/>
      <c r="AB148" s="834"/>
      <c r="AC148" s="834"/>
      <c r="AD148" s="834"/>
      <c r="AE148" s="832"/>
      <c r="AF148" s="832">
        <f t="shared" si="5"/>
        <v>8045788235.2941179</v>
      </c>
      <c r="AG148" s="832"/>
      <c r="AH148" s="832"/>
      <c r="AI148" s="832"/>
      <c r="AJ148" s="832"/>
      <c r="AK148" s="832"/>
      <c r="AL148" s="834"/>
      <c r="AM148" s="834"/>
      <c r="AN148" s="834"/>
      <c r="AO148" s="832"/>
      <c r="AP148" s="832"/>
    </row>
    <row r="149" spans="1:42" s="15" customFormat="1">
      <c r="A149" s="73" t="s">
        <v>541</v>
      </c>
      <c r="B149" s="73"/>
      <c r="C149" s="73" t="s">
        <v>1001</v>
      </c>
      <c r="D149" s="6" t="s">
        <v>1967</v>
      </c>
      <c r="E149" s="126" t="s">
        <v>1997</v>
      </c>
      <c r="F149" s="679">
        <v>1325500</v>
      </c>
      <c r="G149" s="126" t="s">
        <v>507</v>
      </c>
      <c r="H149" s="73" t="s">
        <v>2016</v>
      </c>
      <c r="I149" s="73" t="s">
        <v>2017</v>
      </c>
      <c r="J149" s="15" t="s">
        <v>2018</v>
      </c>
      <c r="K149" s="831"/>
      <c r="L149" s="831"/>
      <c r="M149" s="831"/>
      <c r="N149" s="831"/>
      <c r="O149" s="831"/>
      <c r="P149" s="831">
        <v>44.3</v>
      </c>
      <c r="Q149" s="831"/>
      <c r="R149" s="831"/>
      <c r="S149" s="831"/>
      <c r="T149" s="831"/>
      <c r="U149" s="831"/>
      <c r="V149" s="831"/>
      <c r="W149" s="831"/>
      <c r="X149" s="831"/>
      <c r="Y149" s="831"/>
      <c r="Z149" s="831"/>
      <c r="AA149" s="834"/>
      <c r="AB149" s="834"/>
      <c r="AC149" s="834"/>
      <c r="AD149" s="834"/>
      <c r="AE149" s="832"/>
      <c r="AF149" s="832">
        <f t="shared" si="5"/>
        <v>58719649.999999993</v>
      </c>
      <c r="AG149" s="832"/>
      <c r="AH149" s="832"/>
      <c r="AI149" s="832"/>
      <c r="AJ149" s="832"/>
      <c r="AK149" s="832"/>
      <c r="AL149" s="834"/>
      <c r="AM149" s="834"/>
      <c r="AN149" s="834"/>
      <c r="AO149" s="832"/>
      <c r="AP149" s="832"/>
    </row>
    <row r="150" spans="1:42" s="15" customFormat="1">
      <c r="A150" s="73" t="s">
        <v>541</v>
      </c>
      <c r="B150" s="73"/>
      <c r="C150" s="73" t="s">
        <v>1001</v>
      </c>
      <c r="D150" s="73" t="s">
        <v>2001</v>
      </c>
      <c r="E150" s="73" t="s">
        <v>2015</v>
      </c>
      <c r="F150" s="679">
        <v>37675000</v>
      </c>
      <c r="G150" s="126" t="s">
        <v>507</v>
      </c>
      <c r="H150" s="73" t="s">
        <v>2016</v>
      </c>
      <c r="I150" s="73" t="s">
        <v>2017</v>
      </c>
      <c r="J150" s="15" t="s">
        <v>2018</v>
      </c>
      <c r="K150" s="831"/>
      <c r="L150" s="831"/>
      <c r="M150" s="831"/>
      <c r="N150" s="831"/>
      <c r="O150" s="831"/>
      <c r="P150" s="831">
        <v>4.71</v>
      </c>
      <c r="Q150" s="831"/>
      <c r="R150" s="831"/>
      <c r="S150" s="831"/>
      <c r="T150" s="831"/>
      <c r="U150" s="831"/>
      <c r="V150" s="831"/>
      <c r="W150" s="831"/>
      <c r="X150" s="831"/>
      <c r="Y150" s="831"/>
      <c r="Z150" s="831"/>
      <c r="AA150" s="834"/>
      <c r="AB150" s="834"/>
      <c r="AC150" s="834"/>
      <c r="AD150" s="834"/>
      <c r="AE150" s="832"/>
      <c r="AF150" s="832">
        <f t="shared" si="5"/>
        <v>177449250</v>
      </c>
      <c r="AG150" s="832"/>
      <c r="AH150" s="832"/>
      <c r="AI150" s="832"/>
      <c r="AJ150" s="832"/>
      <c r="AK150" s="832"/>
      <c r="AL150" s="834"/>
      <c r="AM150" s="834"/>
      <c r="AN150" s="834"/>
      <c r="AO150" s="832"/>
      <c r="AP150" s="832"/>
    </row>
    <row r="151" spans="1:42" s="15" customFormat="1">
      <c r="A151" s="73" t="s">
        <v>541</v>
      </c>
      <c r="B151" s="73"/>
      <c r="C151" s="73" t="s">
        <v>1001</v>
      </c>
      <c r="D151" s="6" t="s">
        <v>1967</v>
      </c>
      <c r="E151" s="126" t="s">
        <v>1997</v>
      </c>
      <c r="F151" s="679">
        <v>9640000</v>
      </c>
      <c r="G151" s="126" t="s">
        <v>507</v>
      </c>
      <c r="H151" s="73" t="s">
        <v>2016</v>
      </c>
      <c r="I151" s="73" t="s">
        <v>2017</v>
      </c>
      <c r="J151" s="15" t="s">
        <v>2018</v>
      </c>
      <c r="K151" s="831"/>
      <c r="L151" s="831"/>
      <c r="M151" s="831"/>
      <c r="N151" s="831"/>
      <c r="O151" s="831"/>
      <c r="P151" s="831">
        <v>44.3</v>
      </c>
      <c r="Q151" s="831"/>
      <c r="R151" s="831"/>
      <c r="S151" s="831"/>
      <c r="T151" s="831"/>
      <c r="U151" s="831"/>
      <c r="V151" s="831"/>
      <c r="W151" s="831"/>
      <c r="X151" s="831"/>
      <c r="Y151" s="831"/>
      <c r="Z151" s="831"/>
      <c r="AA151" s="834"/>
      <c r="AB151" s="834"/>
      <c r="AC151" s="834"/>
      <c r="AD151" s="834"/>
      <c r="AE151" s="832"/>
      <c r="AF151" s="832">
        <f t="shared" si="5"/>
        <v>427052000</v>
      </c>
      <c r="AG151" s="832"/>
      <c r="AH151" s="832"/>
      <c r="AI151" s="832"/>
      <c r="AJ151" s="832"/>
      <c r="AK151" s="832"/>
      <c r="AL151" s="834"/>
      <c r="AM151" s="834"/>
      <c r="AN151" s="834"/>
      <c r="AO151" s="832"/>
      <c r="AP151" s="832"/>
    </row>
    <row r="152" spans="1:42" s="15" customFormat="1">
      <c r="A152" s="73" t="s">
        <v>541</v>
      </c>
      <c r="B152" s="73"/>
      <c r="C152" s="73" t="s">
        <v>1001</v>
      </c>
      <c r="D152" s="73" t="s">
        <v>2001</v>
      </c>
      <c r="E152" s="73" t="s">
        <v>2015</v>
      </c>
      <c r="F152" s="679">
        <v>274000000</v>
      </c>
      <c r="G152" s="126" t="s">
        <v>507</v>
      </c>
      <c r="H152" s="73" t="s">
        <v>2016</v>
      </c>
      <c r="I152" s="73" t="s">
        <v>2017</v>
      </c>
      <c r="J152" s="15" t="s">
        <v>2018</v>
      </c>
      <c r="K152" s="831"/>
      <c r="L152" s="831"/>
      <c r="M152" s="831"/>
      <c r="N152" s="831"/>
      <c r="O152" s="831"/>
      <c r="P152" s="831">
        <v>4.71</v>
      </c>
      <c r="Q152" s="831"/>
      <c r="R152" s="831"/>
      <c r="S152" s="831"/>
      <c r="T152" s="831"/>
      <c r="U152" s="831"/>
      <c r="V152" s="831"/>
      <c r="W152" s="831"/>
      <c r="X152" s="831"/>
      <c r="Y152" s="831"/>
      <c r="Z152" s="831"/>
      <c r="AA152" s="834"/>
      <c r="AB152" s="834"/>
      <c r="AC152" s="834"/>
      <c r="AD152" s="834"/>
      <c r="AE152" s="832"/>
      <c r="AF152" s="832">
        <f t="shared" si="5"/>
        <v>1290540000</v>
      </c>
      <c r="AG152" s="832"/>
      <c r="AH152" s="832"/>
      <c r="AI152" s="832"/>
      <c r="AJ152" s="832"/>
      <c r="AK152" s="832"/>
      <c r="AL152" s="834"/>
      <c r="AM152" s="834"/>
      <c r="AN152" s="834"/>
      <c r="AO152" s="832"/>
      <c r="AP152" s="832"/>
    </row>
    <row r="153" spans="1:42" s="15" customFormat="1">
      <c r="A153" s="73" t="s">
        <v>541</v>
      </c>
      <c r="B153" s="73"/>
      <c r="C153" s="73" t="s">
        <v>1001</v>
      </c>
      <c r="D153" s="6" t="s">
        <v>1967</v>
      </c>
      <c r="E153" s="126" t="s">
        <v>1997</v>
      </c>
      <c r="F153" s="679">
        <v>4540000</v>
      </c>
      <c r="G153" s="126" t="s">
        <v>507</v>
      </c>
      <c r="H153" s="73" t="s">
        <v>2016</v>
      </c>
      <c r="I153" s="73" t="s">
        <v>2017</v>
      </c>
      <c r="J153" s="15" t="s">
        <v>2018</v>
      </c>
      <c r="K153" s="831"/>
      <c r="L153" s="831"/>
      <c r="M153" s="831"/>
      <c r="N153" s="831"/>
      <c r="O153" s="831"/>
      <c r="P153" s="831">
        <v>44.3</v>
      </c>
      <c r="Q153" s="831"/>
      <c r="R153" s="831"/>
      <c r="S153" s="831"/>
      <c r="T153" s="831"/>
      <c r="U153" s="831"/>
      <c r="V153" s="831"/>
      <c r="W153" s="831"/>
      <c r="X153" s="831"/>
      <c r="Y153" s="831"/>
      <c r="Z153" s="831"/>
      <c r="AA153" s="834"/>
      <c r="AB153" s="834"/>
      <c r="AC153" s="834"/>
      <c r="AD153" s="834"/>
      <c r="AE153" s="832"/>
      <c r="AF153" s="832">
        <f t="shared" si="5"/>
        <v>201122000</v>
      </c>
      <c r="AG153" s="832"/>
      <c r="AH153" s="832"/>
      <c r="AI153" s="832"/>
      <c r="AJ153" s="832"/>
      <c r="AK153" s="832"/>
      <c r="AL153" s="834"/>
      <c r="AM153" s="834"/>
      <c r="AN153" s="834"/>
      <c r="AO153" s="832"/>
      <c r="AP153" s="832"/>
    </row>
    <row r="154" spans="1:42" s="15" customFormat="1">
      <c r="A154" s="73" t="s">
        <v>541</v>
      </c>
      <c r="B154" s="73"/>
      <c r="C154" s="73" t="s">
        <v>1001</v>
      </c>
      <c r="D154" s="73" t="s">
        <v>2001</v>
      </c>
      <c r="E154" s="73" t="s">
        <v>2015</v>
      </c>
      <c r="F154" s="679">
        <v>1370000000</v>
      </c>
      <c r="G154" s="126" t="s">
        <v>507</v>
      </c>
      <c r="H154" s="73" t="s">
        <v>2016</v>
      </c>
      <c r="I154" s="73" t="s">
        <v>2017</v>
      </c>
      <c r="J154" s="15" t="s">
        <v>2018</v>
      </c>
      <c r="K154" s="831"/>
      <c r="L154" s="831"/>
      <c r="M154" s="831"/>
      <c r="N154" s="831"/>
      <c r="O154" s="831"/>
      <c r="P154" s="831">
        <v>4.71</v>
      </c>
      <c r="Q154" s="831"/>
      <c r="R154" s="831"/>
      <c r="S154" s="831"/>
      <c r="T154" s="831"/>
      <c r="U154" s="831"/>
      <c r="V154" s="831"/>
      <c r="W154" s="831"/>
      <c r="X154" s="831"/>
      <c r="Y154" s="831"/>
      <c r="Z154" s="831"/>
      <c r="AA154" s="834"/>
      <c r="AB154" s="834"/>
      <c r="AC154" s="834"/>
      <c r="AD154" s="834"/>
      <c r="AE154" s="832"/>
      <c r="AF154" s="832">
        <f t="shared" si="5"/>
        <v>6452700000</v>
      </c>
      <c r="AG154" s="832"/>
      <c r="AH154" s="832"/>
      <c r="AI154" s="832"/>
      <c r="AJ154" s="832"/>
      <c r="AK154" s="832"/>
      <c r="AL154" s="834"/>
      <c r="AM154" s="834"/>
      <c r="AN154" s="834"/>
      <c r="AO154" s="832"/>
      <c r="AP154" s="832"/>
    </row>
    <row r="155" spans="1:42" s="15" customFormat="1">
      <c r="A155" s="73" t="s">
        <v>542</v>
      </c>
      <c r="B155" s="73"/>
      <c r="C155" s="73" t="s">
        <v>1001</v>
      </c>
      <c r="D155" s="6" t="s">
        <v>1967</v>
      </c>
      <c r="E155" s="126" t="s">
        <v>1997</v>
      </c>
      <c r="F155" s="679">
        <v>123058.82352941176</v>
      </c>
      <c r="G155" s="126" t="s">
        <v>507</v>
      </c>
      <c r="H155" s="73" t="s">
        <v>2016</v>
      </c>
      <c r="I155" s="73" t="s">
        <v>2017</v>
      </c>
      <c r="J155" s="15" t="s">
        <v>2018</v>
      </c>
      <c r="K155" s="831"/>
      <c r="L155" s="831"/>
      <c r="M155" s="831"/>
      <c r="N155" s="831"/>
      <c r="O155" s="831"/>
      <c r="P155" s="831">
        <v>7.1399999999999996E-3</v>
      </c>
      <c r="Q155" s="831"/>
      <c r="R155" s="831"/>
      <c r="S155" s="831"/>
      <c r="T155" s="831"/>
      <c r="U155" s="831"/>
      <c r="V155" s="831"/>
      <c r="W155" s="831"/>
      <c r="X155" s="831"/>
      <c r="Y155" s="831"/>
      <c r="Z155" s="831"/>
      <c r="AA155" s="834"/>
      <c r="AB155" s="834"/>
      <c r="AC155" s="834"/>
      <c r="AD155" s="834"/>
      <c r="AE155" s="832"/>
      <c r="AF155" s="832">
        <f t="shared" si="5"/>
        <v>878.64</v>
      </c>
      <c r="AG155" s="832"/>
      <c r="AH155" s="832"/>
      <c r="AI155" s="832"/>
      <c r="AJ155" s="832"/>
      <c r="AK155" s="832"/>
      <c r="AL155" s="834"/>
      <c r="AM155" s="834"/>
      <c r="AN155" s="834"/>
      <c r="AO155" s="832"/>
      <c r="AP155" s="832"/>
    </row>
    <row r="156" spans="1:42" s="15" customFormat="1">
      <c r="A156" s="73" t="s">
        <v>542</v>
      </c>
      <c r="B156" s="73"/>
      <c r="C156" s="73" t="s">
        <v>1001</v>
      </c>
      <c r="D156" s="73" t="s">
        <v>2001</v>
      </c>
      <c r="E156" s="73" t="s">
        <v>2015</v>
      </c>
      <c r="F156" s="679">
        <v>1708235294.1176472</v>
      </c>
      <c r="G156" s="126" t="s">
        <v>507</v>
      </c>
      <c r="H156" s="73" t="s">
        <v>2016</v>
      </c>
      <c r="I156" s="73" t="s">
        <v>2017</v>
      </c>
      <c r="J156" s="15" t="s">
        <v>2018</v>
      </c>
      <c r="K156" s="831"/>
      <c r="L156" s="831"/>
      <c r="M156" s="831"/>
      <c r="N156" s="831"/>
      <c r="O156" s="831"/>
      <c r="P156" s="831">
        <v>2.3599999999999999E-2</v>
      </c>
      <c r="Q156" s="831"/>
      <c r="R156" s="831"/>
      <c r="S156" s="831"/>
      <c r="T156" s="831"/>
      <c r="U156" s="831"/>
      <c r="V156" s="831"/>
      <c r="W156" s="831"/>
      <c r="X156" s="831"/>
      <c r="Y156" s="831"/>
      <c r="Z156" s="831"/>
      <c r="AA156" s="834"/>
      <c r="AB156" s="834"/>
      <c r="AC156" s="834"/>
      <c r="AD156" s="834"/>
      <c r="AE156" s="832"/>
      <c r="AF156" s="832">
        <f t="shared" si="5"/>
        <v>40314352.941176474</v>
      </c>
      <c r="AG156" s="832"/>
      <c r="AH156" s="832"/>
      <c r="AI156" s="832"/>
      <c r="AJ156" s="832"/>
      <c r="AK156" s="832"/>
      <c r="AL156" s="834"/>
      <c r="AM156" s="834"/>
      <c r="AN156" s="834"/>
      <c r="AO156" s="832"/>
      <c r="AP156" s="832"/>
    </row>
    <row r="157" spans="1:42" s="15" customFormat="1">
      <c r="A157" s="73" t="s">
        <v>542</v>
      </c>
      <c r="B157" s="73"/>
      <c r="C157" s="73" t="s">
        <v>1001</v>
      </c>
      <c r="D157" s="6" t="s">
        <v>1967</v>
      </c>
      <c r="E157" s="126" t="s">
        <v>1997</v>
      </c>
      <c r="F157" s="679">
        <v>51699.999999999993</v>
      </c>
      <c r="G157" s="126" t="s">
        <v>507</v>
      </c>
      <c r="H157" s="73" t="s">
        <v>2016</v>
      </c>
      <c r="I157" s="73" t="s">
        <v>2017</v>
      </c>
      <c r="J157" s="15" t="s">
        <v>2018</v>
      </c>
      <c r="K157" s="831"/>
      <c r="L157" s="831"/>
      <c r="M157" s="831"/>
      <c r="N157" s="831"/>
      <c r="O157" s="831"/>
      <c r="P157" s="831">
        <v>7.1399999999999996E-3</v>
      </c>
      <c r="Q157" s="831"/>
      <c r="R157" s="831"/>
      <c r="S157" s="831"/>
      <c r="T157" s="831"/>
      <c r="U157" s="831"/>
      <c r="V157" s="831"/>
      <c r="W157" s="831"/>
      <c r="X157" s="831"/>
      <c r="Y157" s="831"/>
      <c r="Z157" s="831"/>
      <c r="AA157" s="834"/>
      <c r="AB157" s="834"/>
      <c r="AC157" s="834"/>
      <c r="AD157" s="834"/>
      <c r="AE157" s="832"/>
      <c r="AF157" s="832">
        <f t="shared" si="5"/>
        <v>369.13799999999992</v>
      </c>
      <c r="AG157" s="832"/>
      <c r="AH157" s="832"/>
      <c r="AI157" s="832"/>
      <c r="AJ157" s="832"/>
      <c r="AK157" s="832"/>
      <c r="AL157" s="834"/>
      <c r="AM157" s="834"/>
      <c r="AN157" s="834"/>
      <c r="AO157" s="832"/>
      <c r="AP157" s="832"/>
    </row>
    <row r="158" spans="1:42" s="15" customFormat="1">
      <c r="A158" s="73" t="s">
        <v>542</v>
      </c>
      <c r="B158" s="73"/>
      <c r="C158" s="73" t="s">
        <v>1001</v>
      </c>
      <c r="D158" s="6" t="s">
        <v>1967</v>
      </c>
      <c r="E158" s="126" t="s">
        <v>1997</v>
      </c>
      <c r="F158" s="679">
        <v>376000</v>
      </c>
      <c r="G158" s="126" t="s">
        <v>507</v>
      </c>
      <c r="H158" s="73" t="s">
        <v>2016</v>
      </c>
      <c r="I158" s="73" t="s">
        <v>2017</v>
      </c>
      <c r="J158" s="15" t="s">
        <v>2018</v>
      </c>
      <c r="K158" s="831"/>
      <c r="L158" s="831"/>
      <c r="M158" s="831"/>
      <c r="N158" s="831"/>
      <c r="O158" s="831"/>
      <c r="P158" s="831">
        <v>7.1399999999999996E-3</v>
      </c>
      <c r="Q158" s="831"/>
      <c r="R158" s="831"/>
      <c r="S158" s="831"/>
      <c r="T158" s="831"/>
      <c r="U158" s="831"/>
      <c r="V158" s="831"/>
      <c r="W158" s="831"/>
      <c r="X158" s="831"/>
      <c r="Y158" s="831"/>
      <c r="Z158" s="831"/>
      <c r="AA158" s="834"/>
      <c r="AB158" s="834"/>
      <c r="AC158" s="834"/>
      <c r="AD158" s="834"/>
      <c r="AE158" s="832"/>
      <c r="AF158" s="832">
        <f t="shared" si="5"/>
        <v>2684.64</v>
      </c>
      <c r="AG158" s="832"/>
      <c r="AH158" s="832"/>
      <c r="AI158" s="832"/>
      <c r="AJ158" s="832"/>
      <c r="AK158" s="832"/>
      <c r="AL158" s="834"/>
      <c r="AM158" s="834"/>
      <c r="AN158" s="834"/>
      <c r="AO158" s="832"/>
      <c r="AP158" s="832"/>
    </row>
    <row r="159" spans="1:42" s="15" customFormat="1">
      <c r="A159" s="73" t="s">
        <v>542</v>
      </c>
      <c r="B159" s="73"/>
      <c r="C159" s="73" t="s">
        <v>1001</v>
      </c>
      <c r="D159" s="6" t="s">
        <v>1967</v>
      </c>
      <c r="E159" s="126" t="s">
        <v>1997</v>
      </c>
      <c r="F159" s="679">
        <v>242000</v>
      </c>
      <c r="G159" s="126" t="s">
        <v>507</v>
      </c>
      <c r="H159" s="73" t="s">
        <v>2016</v>
      </c>
      <c r="I159" s="73" t="s">
        <v>2017</v>
      </c>
      <c r="J159" s="15" t="s">
        <v>2018</v>
      </c>
      <c r="K159" s="831"/>
      <c r="L159" s="831"/>
      <c r="M159" s="831"/>
      <c r="N159" s="831"/>
      <c r="O159" s="831"/>
      <c r="P159" s="831">
        <v>7.1399999999999996E-3</v>
      </c>
      <c r="Q159" s="831"/>
      <c r="R159" s="831"/>
      <c r="S159" s="831"/>
      <c r="T159" s="831"/>
      <c r="U159" s="831"/>
      <c r="V159" s="831"/>
      <c r="W159" s="831"/>
      <c r="X159" s="831"/>
      <c r="Y159" s="831"/>
      <c r="Z159" s="831"/>
      <c r="AA159" s="834"/>
      <c r="AB159" s="834"/>
      <c r="AC159" s="834"/>
      <c r="AD159" s="834"/>
      <c r="AE159" s="832"/>
      <c r="AF159" s="832">
        <f t="shared" si="5"/>
        <v>1727.8799999999999</v>
      </c>
      <c r="AG159" s="832"/>
      <c r="AH159" s="832"/>
      <c r="AI159" s="832"/>
      <c r="AJ159" s="832"/>
      <c r="AK159" s="832"/>
      <c r="AL159" s="834"/>
      <c r="AM159" s="834"/>
      <c r="AN159" s="834"/>
      <c r="AO159" s="832"/>
      <c r="AP159" s="832"/>
    </row>
    <row r="160" spans="1:42" s="15" customFormat="1">
      <c r="A160" s="73" t="s">
        <v>542</v>
      </c>
      <c r="B160" s="73"/>
      <c r="C160" s="73" t="s">
        <v>1001</v>
      </c>
      <c r="D160" s="73" t="s">
        <v>2001</v>
      </c>
      <c r="E160" s="73" t="s">
        <v>2015</v>
      </c>
      <c r="F160" s="679">
        <v>11600000</v>
      </c>
      <c r="G160" s="126" t="s">
        <v>507</v>
      </c>
      <c r="H160" s="73" t="s">
        <v>2016</v>
      </c>
      <c r="I160" s="73" t="s">
        <v>2017</v>
      </c>
      <c r="J160" s="15" t="s">
        <v>2018</v>
      </c>
      <c r="K160" s="831"/>
      <c r="L160" s="831"/>
      <c r="M160" s="831"/>
      <c r="N160" s="831"/>
      <c r="O160" s="831"/>
      <c r="P160" s="831">
        <v>2.3599999999999999E-2</v>
      </c>
      <c r="Q160" s="831"/>
      <c r="R160" s="831"/>
      <c r="S160" s="831"/>
      <c r="T160" s="831"/>
      <c r="U160" s="831"/>
      <c r="V160" s="831"/>
      <c r="W160" s="831"/>
      <c r="X160" s="831"/>
      <c r="Y160" s="831"/>
      <c r="Z160" s="831"/>
      <c r="AA160" s="834"/>
      <c r="AB160" s="834"/>
      <c r="AC160" s="834"/>
      <c r="AD160" s="834"/>
      <c r="AE160" s="832"/>
      <c r="AF160" s="832">
        <f t="shared" si="5"/>
        <v>273760</v>
      </c>
      <c r="AG160" s="832"/>
      <c r="AH160" s="832"/>
      <c r="AI160" s="832"/>
      <c r="AJ160" s="832"/>
      <c r="AK160" s="832"/>
      <c r="AL160" s="834"/>
      <c r="AM160" s="834"/>
      <c r="AN160" s="834"/>
      <c r="AO160" s="832"/>
      <c r="AP160" s="832"/>
    </row>
    <row r="161" spans="1:42" s="15" customFormat="1">
      <c r="A161" s="73" t="s">
        <v>543</v>
      </c>
      <c r="B161" s="73"/>
      <c r="C161" s="73" t="s">
        <v>1001</v>
      </c>
      <c r="D161" s="6" t="s">
        <v>1967</v>
      </c>
      <c r="E161" s="126" t="s">
        <v>1997</v>
      </c>
      <c r="F161" s="679">
        <v>123058.82352941176</v>
      </c>
      <c r="G161" s="126" t="s">
        <v>507</v>
      </c>
      <c r="H161" s="73" t="s">
        <v>2016</v>
      </c>
      <c r="I161" s="73" t="s">
        <v>2017</v>
      </c>
      <c r="J161" s="15" t="s">
        <v>2018</v>
      </c>
      <c r="K161" s="831"/>
      <c r="L161" s="831"/>
      <c r="M161" s="831"/>
      <c r="N161" s="831"/>
      <c r="O161" s="831"/>
      <c r="P161" s="831">
        <v>4.4299999999999998E-4</v>
      </c>
      <c r="Q161" s="831"/>
      <c r="R161" s="831"/>
      <c r="S161" s="831"/>
      <c r="T161" s="831"/>
      <c r="U161" s="831"/>
      <c r="V161" s="831"/>
      <c r="W161" s="831"/>
      <c r="X161" s="831"/>
      <c r="Y161" s="831"/>
      <c r="Z161" s="831"/>
      <c r="AA161" s="834"/>
      <c r="AB161" s="834"/>
      <c r="AC161" s="834"/>
      <c r="AD161" s="834"/>
      <c r="AE161" s="832"/>
      <c r="AF161" s="832">
        <f t="shared" si="5"/>
        <v>54.515058823529408</v>
      </c>
      <c r="AG161" s="832"/>
      <c r="AH161" s="832"/>
      <c r="AI161" s="832"/>
      <c r="AJ161" s="832"/>
      <c r="AK161" s="832"/>
      <c r="AL161" s="834"/>
      <c r="AM161" s="834"/>
      <c r="AN161" s="834"/>
      <c r="AO161" s="832"/>
      <c r="AP161" s="832"/>
    </row>
    <row r="162" spans="1:42" s="15" customFormat="1">
      <c r="A162" s="73" t="s">
        <v>543</v>
      </c>
      <c r="B162" s="73"/>
      <c r="C162" s="73" t="s">
        <v>1001</v>
      </c>
      <c r="D162" s="6" t="s">
        <v>1967</v>
      </c>
      <c r="E162" s="126" t="s">
        <v>1997</v>
      </c>
      <c r="F162" s="679">
        <v>168000</v>
      </c>
      <c r="G162" s="126" t="s">
        <v>507</v>
      </c>
      <c r="H162" s="73" t="s">
        <v>2016</v>
      </c>
      <c r="I162" s="73" t="s">
        <v>2017</v>
      </c>
      <c r="J162" s="15" t="s">
        <v>2018</v>
      </c>
      <c r="K162" s="831"/>
      <c r="L162" s="831"/>
      <c r="M162" s="831"/>
      <c r="N162" s="831"/>
      <c r="O162" s="831"/>
      <c r="P162" s="831">
        <v>4.4299999999999998E-4</v>
      </c>
      <c r="Q162" s="831"/>
      <c r="R162" s="831"/>
      <c r="S162" s="831"/>
      <c r="T162" s="831"/>
      <c r="U162" s="831"/>
      <c r="V162" s="831"/>
      <c r="W162" s="831"/>
      <c r="X162" s="831"/>
      <c r="Y162" s="831"/>
      <c r="Z162" s="831"/>
      <c r="AA162" s="834"/>
      <c r="AB162" s="834"/>
      <c r="AC162" s="834"/>
      <c r="AD162" s="834"/>
      <c r="AE162" s="832"/>
      <c r="AF162" s="832">
        <f t="shared" si="5"/>
        <v>74.423999999999992</v>
      </c>
      <c r="AG162" s="832"/>
      <c r="AH162" s="832"/>
      <c r="AI162" s="832"/>
      <c r="AJ162" s="832"/>
      <c r="AK162" s="832"/>
      <c r="AL162" s="834"/>
      <c r="AM162" s="834"/>
      <c r="AN162" s="834"/>
      <c r="AO162" s="832"/>
      <c r="AP162" s="832"/>
    </row>
    <row r="163" spans="1:42" s="15" customFormat="1">
      <c r="A163" s="73" t="s">
        <v>544</v>
      </c>
      <c r="B163" s="73"/>
      <c r="C163" s="73" t="s">
        <v>1001</v>
      </c>
      <c r="D163" s="6" t="s">
        <v>1967</v>
      </c>
      <c r="E163" s="126" t="s">
        <v>1997</v>
      </c>
      <c r="F163" s="679">
        <v>52705882352941.18</v>
      </c>
      <c r="G163" s="126" t="s">
        <v>507</v>
      </c>
      <c r="H163" s="73" t="s">
        <v>2016</v>
      </c>
      <c r="I163" s="73" t="s">
        <v>2017</v>
      </c>
      <c r="J163" s="15" t="s">
        <v>2018</v>
      </c>
      <c r="K163" s="831"/>
      <c r="L163" s="831"/>
      <c r="M163" s="831"/>
      <c r="N163" s="831"/>
      <c r="O163" s="831"/>
      <c r="P163" s="831">
        <v>6.64E-6</v>
      </c>
      <c r="Q163" s="831"/>
      <c r="R163" s="831"/>
      <c r="S163" s="831"/>
      <c r="T163" s="831"/>
      <c r="U163" s="831"/>
      <c r="V163" s="831"/>
      <c r="W163" s="831"/>
      <c r="X163" s="831"/>
      <c r="Y163" s="831"/>
      <c r="Z163" s="831"/>
      <c r="AA163" s="834"/>
      <c r="AB163" s="834"/>
      <c r="AC163" s="834"/>
      <c r="AD163" s="834"/>
      <c r="AE163" s="832"/>
      <c r="AF163" s="832">
        <f t="shared" si="5"/>
        <v>349967058.82352942</v>
      </c>
      <c r="AG163" s="832"/>
      <c r="AH163" s="832"/>
      <c r="AI163" s="832"/>
      <c r="AJ163" s="832"/>
      <c r="AK163" s="832"/>
      <c r="AL163" s="834"/>
      <c r="AM163" s="834"/>
      <c r="AN163" s="834"/>
      <c r="AO163" s="832"/>
      <c r="AP163" s="832"/>
    </row>
    <row r="164" spans="1:42" s="15" customFormat="1">
      <c r="A164" s="73" t="s">
        <v>544</v>
      </c>
      <c r="B164" s="73"/>
      <c r="C164" s="73" t="s">
        <v>1001</v>
      </c>
      <c r="D164" s="6" t="s">
        <v>1967</v>
      </c>
      <c r="E164" s="126" t="s">
        <v>1997</v>
      </c>
      <c r="F164" s="679">
        <v>6228750000000</v>
      </c>
      <c r="G164" s="126" t="s">
        <v>507</v>
      </c>
      <c r="H164" s="73" t="s">
        <v>2016</v>
      </c>
      <c r="I164" s="73" t="s">
        <v>2017</v>
      </c>
      <c r="J164" s="15" t="s">
        <v>2018</v>
      </c>
      <c r="K164" s="831"/>
      <c r="L164" s="831"/>
      <c r="M164" s="831"/>
      <c r="N164" s="831"/>
      <c r="O164" s="831"/>
      <c r="P164" s="831">
        <v>6.64E-6</v>
      </c>
      <c r="Q164" s="831"/>
      <c r="R164" s="831"/>
      <c r="S164" s="831"/>
      <c r="T164" s="831"/>
      <c r="U164" s="831"/>
      <c r="V164" s="831"/>
      <c r="W164" s="831"/>
      <c r="X164" s="831"/>
      <c r="Y164" s="831"/>
      <c r="Z164" s="831"/>
      <c r="AA164" s="834"/>
      <c r="AB164" s="834"/>
      <c r="AC164" s="834"/>
      <c r="AD164" s="834"/>
      <c r="AE164" s="832"/>
      <c r="AF164" s="832">
        <f t="shared" si="5"/>
        <v>41358900</v>
      </c>
      <c r="AG164" s="832"/>
      <c r="AH164" s="832"/>
      <c r="AI164" s="832"/>
      <c r="AJ164" s="832"/>
      <c r="AK164" s="832"/>
      <c r="AL164" s="834"/>
      <c r="AM164" s="834"/>
      <c r="AN164" s="834"/>
      <c r="AO164" s="832"/>
      <c r="AP164" s="832"/>
    </row>
    <row r="165" spans="1:42" s="15" customFormat="1">
      <c r="A165" s="73" t="s">
        <v>544</v>
      </c>
      <c r="B165" s="73"/>
      <c r="C165" s="73" t="s">
        <v>1001</v>
      </c>
      <c r="D165" s="6" t="s">
        <v>1967</v>
      </c>
      <c r="E165" s="126" t="s">
        <v>1997</v>
      </c>
      <c r="F165" s="679">
        <v>45300000000000</v>
      </c>
      <c r="G165" s="126" t="s">
        <v>507</v>
      </c>
      <c r="H165" s="73" t="s">
        <v>2016</v>
      </c>
      <c r="I165" s="73" t="s">
        <v>2017</v>
      </c>
      <c r="J165" s="15" t="s">
        <v>2018</v>
      </c>
      <c r="K165" s="831"/>
      <c r="L165" s="831"/>
      <c r="M165" s="831"/>
      <c r="N165" s="831"/>
      <c r="O165" s="831"/>
      <c r="P165" s="831">
        <v>6.64E-6</v>
      </c>
      <c r="Q165" s="831"/>
      <c r="R165" s="831"/>
      <c r="S165" s="831"/>
      <c r="T165" s="831"/>
      <c r="U165" s="831"/>
      <c r="V165" s="831"/>
      <c r="W165" s="831"/>
      <c r="X165" s="831"/>
      <c r="Y165" s="831"/>
      <c r="Z165" s="831"/>
      <c r="AA165" s="834"/>
      <c r="AB165" s="834"/>
      <c r="AC165" s="834"/>
      <c r="AD165" s="834"/>
      <c r="AE165" s="832"/>
      <c r="AF165" s="832">
        <f t="shared" si="5"/>
        <v>300792000</v>
      </c>
      <c r="AG165" s="832"/>
      <c r="AH165" s="832"/>
      <c r="AI165" s="832"/>
      <c r="AJ165" s="832"/>
      <c r="AK165" s="832"/>
      <c r="AL165" s="834"/>
      <c r="AM165" s="834"/>
      <c r="AN165" s="834"/>
      <c r="AO165" s="832"/>
      <c r="AP165" s="832"/>
    </row>
    <row r="166" spans="1:42" s="15" customFormat="1">
      <c r="A166" s="73" t="s">
        <v>544</v>
      </c>
      <c r="B166" s="73"/>
      <c r="C166" s="73" t="s">
        <v>1001</v>
      </c>
      <c r="D166" s="6" t="s">
        <v>1967</v>
      </c>
      <c r="E166" s="126" t="s">
        <v>1997</v>
      </c>
      <c r="F166" s="679">
        <v>224000000000000</v>
      </c>
      <c r="G166" s="126" t="s">
        <v>507</v>
      </c>
      <c r="H166" s="73" t="s">
        <v>2016</v>
      </c>
      <c r="I166" s="73" t="s">
        <v>2017</v>
      </c>
      <c r="J166" s="15" t="s">
        <v>2018</v>
      </c>
      <c r="K166" s="831"/>
      <c r="L166" s="831"/>
      <c r="M166" s="831"/>
      <c r="N166" s="831"/>
      <c r="O166" s="831"/>
      <c r="P166" s="831">
        <v>6.64E-6</v>
      </c>
      <c r="Q166" s="831"/>
      <c r="R166" s="831"/>
      <c r="S166" s="831"/>
      <c r="T166" s="831"/>
      <c r="U166" s="831"/>
      <c r="V166" s="831"/>
      <c r="W166" s="831"/>
      <c r="X166" s="831"/>
      <c r="Y166" s="831"/>
      <c r="Z166" s="831"/>
      <c r="AA166" s="834"/>
      <c r="AB166" s="834"/>
      <c r="AC166" s="834"/>
      <c r="AD166" s="834"/>
      <c r="AE166" s="832"/>
      <c r="AF166" s="832">
        <f t="shared" si="5"/>
        <v>1487360000</v>
      </c>
      <c r="AG166" s="832"/>
      <c r="AH166" s="832"/>
      <c r="AI166" s="832"/>
      <c r="AJ166" s="832"/>
      <c r="AK166" s="832"/>
      <c r="AL166" s="834"/>
      <c r="AM166" s="834"/>
      <c r="AN166" s="834"/>
      <c r="AO166" s="832"/>
      <c r="AP166" s="832"/>
    </row>
    <row r="167" spans="1:42" s="15" customFormat="1">
      <c r="A167" s="73" t="s">
        <v>545</v>
      </c>
      <c r="B167" s="73"/>
      <c r="C167" s="73" t="s">
        <v>1001</v>
      </c>
      <c r="D167" s="73" t="s">
        <v>2001</v>
      </c>
      <c r="E167" s="73" t="s">
        <v>2015</v>
      </c>
      <c r="F167" s="679">
        <v>1708235294.1176472</v>
      </c>
      <c r="G167" s="126" t="s">
        <v>507</v>
      </c>
      <c r="H167" s="73" t="s">
        <v>2016</v>
      </c>
      <c r="I167" s="73" t="s">
        <v>2017</v>
      </c>
      <c r="J167" s="15" t="s">
        <v>2018</v>
      </c>
      <c r="K167" s="831"/>
      <c r="L167" s="831"/>
      <c r="M167" s="831"/>
      <c r="N167" s="831"/>
      <c r="O167" s="831"/>
      <c r="P167" s="831">
        <v>1.4999999999999999E-2</v>
      </c>
      <c r="Q167" s="831"/>
      <c r="R167" s="831"/>
      <c r="S167" s="831"/>
      <c r="T167" s="831"/>
      <c r="U167" s="831"/>
      <c r="V167" s="831"/>
      <c r="W167" s="831"/>
      <c r="X167" s="831"/>
      <c r="Y167" s="831"/>
      <c r="Z167" s="831"/>
      <c r="AA167" s="834"/>
      <c r="AB167" s="834"/>
      <c r="AC167" s="834"/>
      <c r="AD167" s="834"/>
      <c r="AE167" s="832"/>
      <c r="AF167" s="832">
        <f t="shared" si="5"/>
        <v>25623529.411764707</v>
      </c>
      <c r="AG167" s="832"/>
      <c r="AH167" s="832"/>
      <c r="AI167" s="832"/>
      <c r="AJ167" s="832"/>
      <c r="AK167" s="832"/>
      <c r="AL167" s="834"/>
      <c r="AM167" s="834"/>
      <c r="AN167" s="834"/>
      <c r="AO167" s="832"/>
      <c r="AP167" s="832"/>
    </row>
    <row r="168" spans="1:42" s="15" customFormat="1">
      <c r="A168" s="73" t="s">
        <v>545</v>
      </c>
      <c r="B168" s="73"/>
      <c r="C168" s="73" t="s">
        <v>1001</v>
      </c>
      <c r="D168" s="73" t="s">
        <v>2001</v>
      </c>
      <c r="E168" s="73" t="s">
        <v>2015</v>
      </c>
      <c r="F168" s="679">
        <v>2029999.9999999998</v>
      </c>
      <c r="G168" s="126" t="s">
        <v>507</v>
      </c>
      <c r="H168" s="73" t="s">
        <v>2016</v>
      </c>
      <c r="I168" s="73" t="s">
        <v>2017</v>
      </c>
      <c r="J168" s="15" t="s">
        <v>2018</v>
      </c>
      <c r="K168" s="831"/>
      <c r="L168" s="831"/>
      <c r="M168" s="831"/>
      <c r="N168" s="831"/>
      <c r="O168" s="831"/>
      <c r="P168" s="831">
        <v>1.4999999999999999E-2</v>
      </c>
      <c r="Q168" s="831"/>
      <c r="R168" s="831"/>
      <c r="S168" s="831"/>
      <c r="T168" s="831"/>
      <c r="U168" s="831"/>
      <c r="V168" s="831"/>
      <c r="W168" s="831"/>
      <c r="X168" s="831"/>
      <c r="Y168" s="831"/>
      <c r="Z168" s="831"/>
      <c r="AA168" s="834"/>
      <c r="AB168" s="834"/>
      <c r="AC168" s="834"/>
      <c r="AD168" s="834"/>
      <c r="AE168" s="832"/>
      <c r="AF168" s="832">
        <f t="shared" si="5"/>
        <v>30449.999999999996</v>
      </c>
      <c r="AG168" s="832"/>
      <c r="AH168" s="832"/>
      <c r="AI168" s="832"/>
      <c r="AJ168" s="832"/>
      <c r="AK168" s="832"/>
      <c r="AL168" s="834"/>
      <c r="AM168" s="834"/>
      <c r="AN168" s="834"/>
      <c r="AO168" s="832"/>
      <c r="AP168" s="832"/>
    </row>
    <row r="169" spans="1:42" s="15" customFormat="1">
      <c r="A169" s="73" t="s">
        <v>1002</v>
      </c>
      <c r="B169" s="73"/>
      <c r="C169" s="73" t="s">
        <v>1001</v>
      </c>
      <c r="D169" s="6" t="s">
        <v>1967</v>
      </c>
      <c r="E169" s="126" t="s">
        <v>1997</v>
      </c>
      <c r="F169" s="679">
        <v>2695</v>
      </c>
      <c r="G169" s="126" t="s">
        <v>507</v>
      </c>
      <c r="H169" s="73" t="s">
        <v>2016</v>
      </c>
      <c r="I169" s="73" t="s">
        <v>2017</v>
      </c>
      <c r="J169" s="15" t="s">
        <v>2018</v>
      </c>
      <c r="K169" s="831"/>
      <c r="L169" s="831"/>
      <c r="M169" s="831"/>
      <c r="N169" s="831"/>
      <c r="O169" s="831"/>
      <c r="P169" s="831">
        <v>3.93</v>
      </c>
      <c r="Q169" s="831"/>
      <c r="R169" s="831"/>
      <c r="S169" s="831"/>
      <c r="T169" s="831"/>
      <c r="U169" s="831"/>
      <c r="V169" s="831"/>
      <c r="W169" s="831"/>
      <c r="X169" s="831"/>
      <c r="Y169" s="831"/>
      <c r="Z169" s="831"/>
      <c r="AA169" s="834"/>
      <c r="AB169" s="834"/>
      <c r="AC169" s="834"/>
      <c r="AD169" s="834"/>
      <c r="AE169" s="832"/>
      <c r="AF169" s="832">
        <f t="shared" si="5"/>
        <v>10591.35</v>
      </c>
      <c r="AG169" s="832"/>
      <c r="AH169" s="832"/>
      <c r="AI169" s="832"/>
      <c r="AJ169" s="832"/>
      <c r="AK169" s="832"/>
      <c r="AL169" s="834"/>
      <c r="AM169" s="834"/>
      <c r="AN169" s="834"/>
      <c r="AO169" s="832"/>
      <c r="AP169" s="832"/>
    </row>
    <row r="170" spans="1:42" s="15" customFormat="1">
      <c r="A170" s="73" t="s">
        <v>1002</v>
      </c>
      <c r="B170" s="73"/>
      <c r="C170" s="73" t="s">
        <v>1001</v>
      </c>
      <c r="D170" s="6" t="s">
        <v>1967</v>
      </c>
      <c r="E170" s="126" t="s">
        <v>1997</v>
      </c>
      <c r="F170" s="679">
        <v>19600</v>
      </c>
      <c r="G170" s="126" t="s">
        <v>507</v>
      </c>
      <c r="H170" s="73" t="s">
        <v>2016</v>
      </c>
      <c r="I170" s="73" t="s">
        <v>2017</v>
      </c>
      <c r="J170" s="15" t="s">
        <v>2018</v>
      </c>
      <c r="K170" s="831"/>
      <c r="L170" s="831"/>
      <c r="M170" s="831"/>
      <c r="N170" s="831"/>
      <c r="O170" s="831"/>
      <c r="P170" s="831">
        <v>3.93</v>
      </c>
      <c r="Q170" s="831"/>
      <c r="R170" s="831"/>
      <c r="S170" s="831"/>
      <c r="T170" s="831"/>
      <c r="U170" s="831"/>
      <c r="V170" s="831"/>
      <c r="W170" s="831"/>
      <c r="X170" s="831"/>
      <c r="Y170" s="831"/>
      <c r="Z170" s="831"/>
      <c r="AA170" s="834"/>
      <c r="AB170" s="834"/>
      <c r="AC170" s="834"/>
      <c r="AD170" s="834"/>
      <c r="AE170" s="832"/>
      <c r="AF170" s="832">
        <f t="shared" si="5"/>
        <v>77028</v>
      </c>
      <c r="AG170" s="832"/>
      <c r="AH170" s="832"/>
      <c r="AI170" s="832"/>
      <c r="AJ170" s="832"/>
      <c r="AK170" s="832"/>
      <c r="AL170" s="834"/>
      <c r="AM170" s="834"/>
      <c r="AN170" s="834"/>
      <c r="AO170" s="832"/>
      <c r="AP170" s="832"/>
    </row>
    <row r="171" spans="1:42" s="15" customFormat="1">
      <c r="A171" s="73" t="s">
        <v>994</v>
      </c>
      <c r="B171" s="73"/>
      <c r="C171" s="73" t="s">
        <v>1001</v>
      </c>
      <c r="D171" s="73" t="s">
        <v>2001</v>
      </c>
      <c r="E171" s="73" t="s">
        <v>2015</v>
      </c>
      <c r="F171" s="679">
        <v>3835294.1176470588</v>
      </c>
      <c r="G171" s="126" t="s">
        <v>507</v>
      </c>
      <c r="H171" s="73" t="s">
        <v>2016</v>
      </c>
      <c r="I171" s="73" t="s">
        <v>2017</v>
      </c>
      <c r="J171" s="15" t="s">
        <v>2018</v>
      </c>
      <c r="K171" s="831"/>
      <c r="L171" s="831"/>
      <c r="M171" s="831"/>
      <c r="N171" s="831"/>
      <c r="O171" s="831"/>
      <c r="P171" s="831">
        <v>0.114</v>
      </c>
      <c r="Q171" s="831"/>
      <c r="R171" s="831"/>
      <c r="S171" s="831"/>
      <c r="T171" s="831"/>
      <c r="U171" s="831"/>
      <c r="V171" s="831"/>
      <c r="W171" s="831"/>
      <c r="X171" s="831"/>
      <c r="Y171" s="831"/>
      <c r="Z171" s="831"/>
      <c r="AA171" s="834"/>
      <c r="AB171" s="834"/>
      <c r="AC171" s="834"/>
      <c r="AD171" s="834"/>
      <c r="AE171" s="832"/>
      <c r="AF171" s="832">
        <f t="shared" si="5"/>
        <v>437223.5294117647</v>
      </c>
      <c r="AG171" s="832"/>
      <c r="AH171" s="832"/>
      <c r="AI171" s="832"/>
      <c r="AJ171" s="832"/>
      <c r="AK171" s="832"/>
      <c r="AL171" s="834"/>
      <c r="AM171" s="834"/>
      <c r="AN171" s="834"/>
      <c r="AO171" s="832"/>
      <c r="AP171" s="832"/>
    </row>
    <row r="172" spans="1:42" s="15" customFormat="1">
      <c r="A172" s="73" t="s">
        <v>994</v>
      </c>
      <c r="B172" s="73"/>
      <c r="C172" s="73" t="s">
        <v>1001</v>
      </c>
      <c r="D172" s="73" t="s">
        <v>2001</v>
      </c>
      <c r="E172" s="73" t="s">
        <v>2015</v>
      </c>
      <c r="F172" s="679">
        <v>1220000</v>
      </c>
      <c r="G172" s="126" t="s">
        <v>507</v>
      </c>
      <c r="H172" s="73" t="s">
        <v>2016</v>
      </c>
      <c r="I172" s="73" t="s">
        <v>2017</v>
      </c>
      <c r="J172" s="15" t="s">
        <v>2018</v>
      </c>
      <c r="K172" s="831"/>
      <c r="L172" s="831"/>
      <c r="M172" s="831"/>
      <c r="N172" s="831"/>
      <c r="O172" s="831"/>
      <c r="P172" s="831">
        <v>0.114</v>
      </c>
      <c r="Q172" s="831"/>
      <c r="R172" s="831"/>
      <c r="S172" s="831"/>
      <c r="T172" s="831"/>
      <c r="U172" s="831"/>
      <c r="V172" s="831"/>
      <c r="W172" s="831"/>
      <c r="X172" s="831"/>
      <c r="Y172" s="831"/>
      <c r="Z172" s="831"/>
      <c r="AA172" s="834"/>
      <c r="AB172" s="834"/>
      <c r="AC172" s="834"/>
      <c r="AD172" s="834"/>
      <c r="AE172" s="832"/>
      <c r="AF172" s="832">
        <f t="shared" si="5"/>
        <v>139080</v>
      </c>
      <c r="AG172" s="832"/>
      <c r="AH172" s="832"/>
      <c r="AI172" s="832"/>
      <c r="AJ172" s="832"/>
      <c r="AK172" s="832"/>
      <c r="AL172" s="834"/>
      <c r="AM172" s="834"/>
      <c r="AN172" s="834"/>
      <c r="AO172" s="832"/>
      <c r="AP172" s="832"/>
    </row>
    <row r="173" spans="1:42" s="15" customFormat="1">
      <c r="A173" s="73" t="s">
        <v>1003</v>
      </c>
      <c r="B173" s="73"/>
      <c r="C173" s="73" t="s">
        <v>1001</v>
      </c>
      <c r="D173" s="73" t="s">
        <v>2001</v>
      </c>
      <c r="E173" s="73" t="s">
        <v>2015</v>
      </c>
      <c r="F173" s="679">
        <v>3835294.1176470588</v>
      </c>
      <c r="G173" s="126" t="s">
        <v>507</v>
      </c>
      <c r="H173" s="73" t="s">
        <v>2016</v>
      </c>
      <c r="I173" s="73" t="s">
        <v>2017</v>
      </c>
      <c r="J173" s="15" t="s">
        <v>2018</v>
      </c>
      <c r="K173" s="831"/>
      <c r="L173" s="831"/>
      <c r="M173" s="831"/>
      <c r="N173" s="831"/>
      <c r="O173" s="831"/>
      <c r="P173" s="831">
        <v>0.107</v>
      </c>
      <c r="Q173" s="831"/>
      <c r="R173" s="831"/>
      <c r="S173" s="831"/>
      <c r="T173" s="831"/>
      <c r="U173" s="831"/>
      <c r="V173" s="831"/>
      <c r="W173" s="831"/>
      <c r="X173" s="831"/>
      <c r="Y173" s="831"/>
      <c r="Z173" s="831"/>
      <c r="AA173" s="834"/>
      <c r="AB173" s="834"/>
      <c r="AC173" s="834"/>
      <c r="AD173" s="834"/>
      <c r="AE173" s="832"/>
      <c r="AF173" s="832">
        <f t="shared" si="5"/>
        <v>410376.4705882353</v>
      </c>
      <c r="AG173" s="832"/>
      <c r="AH173" s="832"/>
      <c r="AI173" s="832"/>
      <c r="AJ173" s="832"/>
      <c r="AK173" s="832"/>
      <c r="AL173" s="834"/>
      <c r="AM173" s="834"/>
      <c r="AN173" s="834"/>
      <c r="AO173" s="832"/>
      <c r="AP173" s="832"/>
    </row>
    <row r="174" spans="1:42" s="15" customFormat="1">
      <c r="A174" s="73" t="s">
        <v>1003</v>
      </c>
      <c r="B174" s="73"/>
      <c r="C174" s="73" t="s">
        <v>1001</v>
      </c>
      <c r="D174" s="73" t="s">
        <v>2001</v>
      </c>
      <c r="E174" s="73" t="s">
        <v>2015</v>
      </c>
      <c r="F174" s="679">
        <v>271000</v>
      </c>
      <c r="G174" s="126" t="s">
        <v>507</v>
      </c>
      <c r="H174" s="73" t="s">
        <v>2016</v>
      </c>
      <c r="I174" s="73" t="s">
        <v>2017</v>
      </c>
      <c r="J174" s="15" t="s">
        <v>2018</v>
      </c>
      <c r="K174" s="831"/>
      <c r="L174" s="831"/>
      <c r="M174" s="831"/>
      <c r="N174" s="831"/>
      <c r="O174" s="831"/>
      <c r="P174" s="831">
        <v>0.107</v>
      </c>
      <c r="Q174" s="831"/>
      <c r="R174" s="831"/>
      <c r="S174" s="831"/>
      <c r="T174" s="831"/>
      <c r="U174" s="831"/>
      <c r="V174" s="831"/>
      <c r="W174" s="831"/>
      <c r="X174" s="831"/>
      <c r="Y174" s="831"/>
      <c r="Z174" s="831"/>
      <c r="AA174" s="834"/>
      <c r="AB174" s="834"/>
      <c r="AC174" s="834"/>
      <c r="AD174" s="834"/>
      <c r="AE174" s="832"/>
      <c r="AF174" s="832">
        <f t="shared" si="5"/>
        <v>28997</v>
      </c>
      <c r="AG174" s="832"/>
      <c r="AH174" s="832"/>
      <c r="AI174" s="832"/>
      <c r="AJ174" s="832"/>
      <c r="AK174" s="832"/>
      <c r="AL174" s="834"/>
      <c r="AM174" s="834"/>
      <c r="AN174" s="834"/>
      <c r="AO174" s="832"/>
      <c r="AP174" s="832"/>
    </row>
    <row r="175" spans="1:42" s="15" customFormat="1">
      <c r="A175" s="73" t="s">
        <v>995</v>
      </c>
      <c r="B175" s="73"/>
      <c r="C175" s="73" t="s">
        <v>1001</v>
      </c>
      <c r="D175" s="73" t="s">
        <v>2001</v>
      </c>
      <c r="E175" s="73" t="s">
        <v>2015</v>
      </c>
      <c r="F175" s="679">
        <v>3835294.1176470588</v>
      </c>
      <c r="G175" s="126" t="s">
        <v>507</v>
      </c>
      <c r="H175" s="73" t="s">
        <v>2016</v>
      </c>
      <c r="I175" s="73" t="s">
        <v>2017</v>
      </c>
      <c r="J175" s="15" t="s">
        <v>2018</v>
      </c>
      <c r="K175" s="831"/>
      <c r="L175" s="831"/>
      <c r="M175" s="831"/>
      <c r="N175" s="831"/>
      <c r="O175" s="831"/>
      <c r="P175" s="831">
        <v>0.107</v>
      </c>
      <c r="Q175" s="831"/>
      <c r="R175" s="831"/>
      <c r="S175" s="831"/>
      <c r="T175" s="831"/>
      <c r="U175" s="831"/>
      <c r="V175" s="831"/>
      <c r="W175" s="831"/>
      <c r="X175" s="831"/>
      <c r="Y175" s="831"/>
      <c r="Z175" s="831"/>
      <c r="AA175" s="834"/>
      <c r="AB175" s="834"/>
      <c r="AC175" s="834"/>
      <c r="AD175" s="834"/>
      <c r="AE175" s="832"/>
      <c r="AF175" s="832">
        <f t="shared" si="5"/>
        <v>410376.4705882353</v>
      </c>
      <c r="AG175" s="832"/>
      <c r="AH175" s="832"/>
      <c r="AI175" s="832"/>
      <c r="AJ175" s="832"/>
      <c r="AK175" s="832"/>
      <c r="AL175" s="834"/>
      <c r="AM175" s="834"/>
      <c r="AN175" s="834"/>
      <c r="AO175" s="832"/>
      <c r="AP175" s="832"/>
    </row>
    <row r="176" spans="1:42" s="15" customFormat="1">
      <c r="A176" s="73" t="s">
        <v>995</v>
      </c>
      <c r="B176" s="73"/>
      <c r="C176" s="73" t="s">
        <v>1001</v>
      </c>
      <c r="D176" s="73" t="s">
        <v>2001</v>
      </c>
      <c r="E176" s="73" t="s">
        <v>2015</v>
      </c>
      <c r="F176" s="679">
        <v>348000</v>
      </c>
      <c r="G176" s="126" t="s">
        <v>507</v>
      </c>
      <c r="H176" s="73" t="s">
        <v>2016</v>
      </c>
      <c r="I176" s="73" t="s">
        <v>2017</v>
      </c>
      <c r="J176" s="15" t="s">
        <v>2018</v>
      </c>
      <c r="K176" s="831"/>
      <c r="L176" s="831"/>
      <c r="M176" s="831"/>
      <c r="N176" s="831"/>
      <c r="O176" s="831"/>
      <c r="P176" s="831">
        <v>0.107</v>
      </c>
      <c r="Q176" s="831"/>
      <c r="R176" s="831"/>
      <c r="S176" s="831"/>
      <c r="T176" s="831"/>
      <c r="U176" s="831"/>
      <c r="V176" s="831"/>
      <c r="W176" s="831"/>
      <c r="X176" s="831"/>
      <c r="Y176" s="831"/>
      <c r="Z176" s="831"/>
      <c r="AA176" s="834"/>
      <c r="AB176" s="834"/>
      <c r="AC176" s="834"/>
      <c r="AD176" s="834"/>
      <c r="AE176" s="832"/>
      <c r="AF176" s="832">
        <f t="shared" si="5"/>
        <v>37236</v>
      </c>
      <c r="AG176" s="832"/>
      <c r="AH176" s="832"/>
      <c r="AI176" s="832"/>
      <c r="AJ176" s="832"/>
      <c r="AK176" s="832"/>
      <c r="AL176" s="834"/>
      <c r="AM176" s="834"/>
      <c r="AN176" s="834"/>
      <c r="AO176" s="832"/>
      <c r="AP176" s="832"/>
    </row>
    <row r="177" spans="1:42" s="15" customFormat="1">
      <c r="A177" s="73" t="s">
        <v>1003</v>
      </c>
      <c r="B177" s="73"/>
      <c r="C177" s="73" t="s">
        <v>1001</v>
      </c>
      <c r="D177" s="73" t="s">
        <v>2001</v>
      </c>
      <c r="E177" s="73" t="s">
        <v>2015</v>
      </c>
      <c r="F177" s="679">
        <v>34650000</v>
      </c>
      <c r="G177" s="126" t="s">
        <v>507</v>
      </c>
      <c r="H177" s="73" t="s">
        <v>2016</v>
      </c>
      <c r="I177" s="73" t="s">
        <v>2017</v>
      </c>
      <c r="J177" s="15" t="s">
        <v>2018</v>
      </c>
      <c r="K177" s="831"/>
      <c r="L177" s="831"/>
      <c r="M177" s="831"/>
      <c r="N177" s="831"/>
      <c r="O177" s="831"/>
      <c r="P177" s="831">
        <v>0.107</v>
      </c>
      <c r="Q177" s="831"/>
      <c r="R177" s="831"/>
      <c r="S177" s="831"/>
      <c r="T177" s="831"/>
      <c r="U177" s="831"/>
      <c r="V177" s="831"/>
      <c r="W177" s="831"/>
      <c r="X177" s="831"/>
      <c r="Y177" s="831"/>
      <c r="Z177" s="831"/>
      <c r="AA177" s="834"/>
      <c r="AB177" s="834"/>
      <c r="AC177" s="834"/>
      <c r="AD177" s="834"/>
      <c r="AE177" s="832"/>
      <c r="AF177" s="832">
        <f t="shared" si="5"/>
        <v>3707550</v>
      </c>
      <c r="AG177" s="832"/>
      <c r="AH177" s="832"/>
      <c r="AI177" s="832"/>
      <c r="AJ177" s="832"/>
      <c r="AK177" s="832"/>
      <c r="AL177" s="834"/>
      <c r="AM177" s="834"/>
      <c r="AN177" s="834"/>
      <c r="AO177" s="832"/>
      <c r="AP177" s="832"/>
    </row>
    <row r="178" spans="1:42" s="15" customFormat="1">
      <c r="A178" s="73" t="s">
        <v>1003</v>
      </c>
      <c r="B178" s="73"/>
      <c r="C178" s="73" t="s">
        <v>1001</v>
      </c>
      <c r="D178" s="73" t="s">
        <v>2001</v>
      </c>
      <c r="E178" s="73" t="s">
        <v>2015</v>
      </c>
      <c r="F178" s="679">
        <v>6300000</v>
      </c>
      <c r="G178" s="126" t="s">
        <v>507</v>
      </c>
      <c r="H178" s="73" t="s">
        <v>2016</v>
      </c>
      <c r="I178" s="73" t="s">
        <v>2017</v>
      </c>
      <c r="J178" s="15" t="s">
        <v>2018</v>
      </c>
      <c r="K178" s="831"/>
      <c r="L178" s="831"/>
      <c r="M178" s="831"/>
      <c r="N178" s="831"/>
      <c r="O178" s="831"/>
      <c r="P178" s="831">
        <v>0.107</v>
      </c>
      <c r="Q178" s="831"/>
      <c r="R178" s="831"/>
      <c r="S178" s="831"/>
      <c r="T178" s="831"/>
      <c r="U178" s="831"/>
      <c r="V178" s="831"/>
      <c r="W178" s="831"/>
      <c r="X178" s="831"/>
      <c r="Y178" s="831"/>
      <c r="Z178" s="831"/>
      <c r="AA178" s="834"/>
      <c r="AB178" s="834"/>
      <c r="AC178" s="834"/>
      <c r="AD178" s="834"/>
      <c r="AE178" s="832"/>
      <c r="AF178" s="832">
        <f t="shared" si="5"/>
        <v>674100</v>
      </c>
      <c r="AG178" s="832"/>
      <c r="AH178" s="832"/>
      <c r="AI178" s="832"/>
      <c r="AJ178" s="832"/>
      <c r="AK178" s="832"/>
      <c r="AL178" s="834"/>
      <c r="AM178" s="834"/>
      <c r="AN178" s="834"/>
      <c r="AO178" s="832"/>
      <c r="AP178" s="832"/>
    </row>
    <row r="179" spans="1:42" s="15" customFormat="1">
      <c r="A179" s="73" t="s">
        <v>997</v>
      </c>
      <c r="B179" s="73"/>
      <c r="C179" s="73" t="s">
        <v>1004</v>
      </c>
      <c r="D179" s="6" t="s">
        <v>1967</v>
      </c>
      <c r="E179" s="126" t="s">
        <v>1997</v>
      </c>
      <c r="F179" s="679">
        <v>52059000000</v>
      </c>
      <c r="G179" s="126" t="s">
        <v>507</v>
      </c>
      <c r="H179" s="73" t="s">
        <v>2013</v>
      </c>
      <c r="I179" s="73"/>
      <c r="K179" s="831"/>
      <c r="L179" s="831"/>
      <c r="M179" s="831"/>
      <c r="N179" s="831"/>
      <c r="O179" s="831"/>
      <c r="P179" s="831">
        <v>1.14E-3</v>
      </c>
      <c r="Q179" s="831"/>
      <c r="R179" s="831"/>
      <c r="S179" s="831"/>
      <c r="T179" s="831"/>
      <c r="U179" s="831"/>
      <c r="V179" s="831"/>
      <c r="W179" s="831"/>
      <c r="X179" s="831"/>
      <c r="Y179" s="831"/>
      <c r="Z179" s="831"/>
      <c r="AA179" s="834"/>
      <c r="AB179" s="834"/>
      <c r="AC179" s="834"/>
      <c r="AD179" s="834"/>
      <c r="AE179" s="832"/>
      <c r="AF179" s="832">
        <f t="shared" si="5"/>
        <v>59347260</v>
      </c>
      <c r="AG179" s="832"/>
      <c r="AH179" s="832"/>
      <c r="AI179" s="832"/>
      <c r="AJ179" s="832"/>
      <c r="AK179" s="832"/>
      <c r="AL179" s="834"/>
      <c r="AM179" s="834"/>
      <c r="AN179" s="834"/>
      <c r="AO179" s="832"/>
      <c r="AP179" s="832"/>
    </row>
    <row r="180" spans="1:42" s="15" customFormat="1">
      <c r="A180" s="73" t="s">
        <v>989</v>
      </c>
      <c r="B180" s="73"/>
      <c r="C180" s="73" t="s">
        <v>1004</v>
      </c>
      <c r="D180" s="6" t="s">
        <v>1967</v>
      </c>
      <c r="E180" s="126" t="s">
        <v>1997</v>
      </c>
      <c r="F180" s="679">
        <v>1041180000.0000001</v>
      </c>
      <c r="G180" s="126" t="s">
        <v>507</v>
      </c>
      <c r="H180" s="73" t="s">
        <v>2013</v>
      </c>
      <c r="I180" s="73"/>
      <c r="K180" s="831"/>
      <c r="L180" s="831"/>
      <c r="M180" s="831"/>
      <c r="N180" s="831"/>
      <c r="O180" s="831"/>
      <c r="P180" s="831">
        <v>7.1400000000000005E-2</v>
      </c>
      <c r="Q180" s="831"/>
      <c r="R180" s="831"/>
      <c r="S180" s="831"/>
      <c r="T180" s="831"/>
      <c r="U180" s="831"/>
      <c r="V180" s="831"/>
      <c r="W180" s="831"/>
      <c r="X180" s="831"/>
      <c r="Y180" s="831"/>
      <c r="Z180" s="831"/>
      <c r="AA180" s="834"/>
      <c r="AB180" s="834"/>
      <c r="AC180" s="834"/>
      <c r="AD180" s="834"/>
      <c r="AE180" s="832"/>
      <c r="AF180" s="832">
        <f t="shared" si="5"/>
        <v>74340252.000000015</v>
      </c>
      <c r="AG180" s="832"/>
      <c r="AH180" s="832"/>
      <c r="AI180" s="832"/>
      <c r="AJ180" s="832"/>
      <c r="AK180" s="832"/>
      <c r="AL180" s="834"/>
      <c r="AM180" s="834"/>
      <c r="AN180" s="834"/>
      <c r="AO180" s="832"/>
      <c r="AP180" s="832"/>
    </row>
    <row r="181" spans="1:42" s="15" customFormat="1">
      <c r="A181" s="73" t="s">
        <v>992</v>
      </c>
      <c r="B181" s="73"/>
      <c r="C181" s="73" t="s">
        <v>1004</v>
      </c>
      <c r="D181" s="6" t="s">
        <v>1967</v>
      </c>
      <c r="E181" s="126" t="s">
        <v>1997</v>
      </c>
      <c r="F181" s="679">
        <v>1041180000.0000001</v>
      </c>
      <c r="G181" s="126" t="s">
        <v>507</v>
      </c>
      <c r="H181" s="73" t="s">
        <v>2013</v>
      </c>
      <c r="I181" s="73"/>
      <c r="K181" s="831"/>
      <c r="L181" s="831"/>
      <c r="M181" s="831"/>
      <c r="N181" s="831"/>
      <c r="O181" s="831"/>
      <c r="P181" s="831">
        <v>7.1400000000000005E-2</v>
      </c>
      <c r="Q181" s="831"/>
      <c r="R181" s="831"/>
      <c r="S181" s="831"/>
      <c r="T181" s="831"/>
      <c r="U181" s="831"/>
      <c r="V181" s="831"/>
      <c r="W181" s="831"/>
      <c r="X181" s="831"/>
      <c r="Y181" s="831"/>
      <c r="Z181" s="831"/>
      <c r="AA181" s="834"/>
      <c r="AB181" s="834"/>
      <c r="AC181" s="834"/>
      <c r="AD181" s="834"/>
      <c r="AE181" s="832"/>
      <c r="AF181" s="832">
        <f t="shared" si="5"/>
        <v>74340252.000000015</v>
      </c>
      <c r="AG181" s="832"/>
      <c r="AH181" s="832"/>
      <c r="AI181" s="832"/>
      <c r="AJ181" s="832"/>
      <c r="AK181" s="832"/>
      <c r="AL181" s="834"/>
      <c r="AM181" s="834"/>
      <c r="AN181" s="834"/>
      <c r="AO181" s="832"/>
      <c r="AP181" s="832"/>
    </row>
    <row r="182" spans="1:42" s="15" customFormat="1">
      <c r="A182" s="73" t="s">
        <v>993</v>
      </c>
      <c r="B182" s="73"/>
      <c r="C182" s="73" t="s">
        <v>1004</v>
      </c>
      <c r="D182" s="6" t="s">
        <v>1967</v>
      </c>
      <c r="E182" s="126" t="s">
        <v>1997</v>
      </c>
      <c r="F182" s="679">
        <v>520590000.00000006</v>
      </c>
      <c r="G182" s="126" t="s">
        <v>507</v>
      </c>
      <c r="H182" s="73" t="s">
        <v>2013</v>
      </c>
      <c r="I182" s="73"/>
      <c r="K182" s="831"/>
      <c r="L182" s="831"/>
      <c r="M182" s="831"/>
      <c r="N182" s="831"/>
      <c r="O182" s="831"/>
      <c r="P182" s="831">
        <v>4.2900000000000001E-2</v>
      </c>
      <c r="Q182" s="831"/>
      <c r="R182" s="831"/>
      <c r="S182" s="831"/>
      <c r="T182" s="831"/>
      <c r="U182" s="831"/>
      <c r="V182" s="831"/>
      <c r="W182" s="831"/>
      <c r="X182" s="831"/>
      <c r="Y182" s="831"/>
      <c r="Z182" s="831"/>
      <c r="AA182" s="834"/>
      <c r="AB182" s="834"/>
      <c r="AC182" s="834"/>
      <c r="AD182" s="834"/>
      <c r="AE182" s="832"/>
      <c r="AF182" s="832">
        <f t="shared" si="5"/>
        <v>22333311.000000004</v>
      </c>
      <c r="AG182" s="832"/>
      <c r="AH182" s="832"/>
      <c r="AI182" s="832"/>
      <c r="AJ182" s="832"/>
      <c r="AK182" s="832"/>
      <c r="AL182" s="834"/>
      <c r="AM182" s="834"/>
      <c r="AN182" s="834"/>
      <c r="AO182" s="832"/>
      <c r="AP182" s="832"/>
    </row>
    <row r="183" spans="1:42" s="15" customFormat="1">
      <c r="A183" s="73" t="s">
        <v>994</v>
      </c>
      <c r="B183" s="73"/>
      <c r="C183" s="73" t="s">
        <v>1004</v>
      </c>
      <c r="D183" s="6" t="s">
        <v>1967</v>
      </c>
      <c r="E183" s="126" t="s">
        <v>1997</v>
      </c>
      <c r="F183" s="679">
        <v>520590000.00000006</v>
      </c>
      <c r="G183" s="126" t="s">
        <v>507</v>
      </c>
      <c r="H183" s="73" t="s">
        <v>2013</v>
      </c>
      <c r="I183" s="73"/>
      <c r="K183" s="831"/>
      <c r="L183" s="831"/>
      <c r="M183" s="831"/>
      <c r="N183" s="831"/>
      <c r="O183" s="831"/>
      <c r="P183" s="831">
        <v>4.57</v>
      </c>
      <c r="Q183" s="831"/>
      <c r="R183" s="831"/>
      <c r="S183" s="831"/>
      <c r="T183" s="831"/>
      <c r="U183" s="831"/>
      <c r="V183" s="831"/>
      <c r="W183" s="831"/>
      <c r="X183" s="831"/>
      <c r="Y183" s="831"/>
      <c r="Z183" s="831"/>
      <c r="AA183" s="834"/>
      <c r="AB183" s="834"/>
      <c r="AC183" s="834"/>
      <c r="AD183" s="834"/>
      <c r="AE183" s="832"/>
      <c r="AF183" s="832">
        <f t="shared" si="5"/>
        <v>2379096300.0000005</v>
      </c>
      <c r="AG183" s="832"/>
      <c r="AH183" s="832"/>
      <c r="AI183" s="832"/>
      <c r="AJ183" s="832"/>
      <c r="AK183" s="832"/>
      <c r="AL183" s="834"/>
      <c r="AM183" s="834"/>
      <c r="AN183" s="834"/>
      <c r="AO183" s="832"/>
      <c r="AP183" s="832"/>
    </row>
    <row r="184" spans="1:42" s="15" customFormat="1">
      <c r="A184" s="73" t="s">
        <v>995</v>
      </c>
      <c r="B184" s="73"/>
      <c r="C184" s="73" t="s">
        <v>1004</v>
      </c>
      <c r="D184" s="6" t="s">
        <v>1967</v>
      </c>
      <c r="E184" s="126" t="s">
        <v>1997</v>
      </c>
      <c r="F184" s="679">
        <v>520590000.00000006</v>
      </c>
      <c r="G184" s="126" t="s">
        <v>507</v>
      </c>
      <c r="H184" s="73" t="s">
        <v>2013</v>
      </c>
      <c r="I184" s="73"/>
      <c r="K184" s="831"/>
      <c r="L184" s="831"/>
      <c r="M184" s="831"/>
      <c r="N184" s="831"/>
      <c r="O184" s="831"/>
      <c r="P184" s="831">
        <v>0.38600000000000001</v>
      </c>
      <c r="Q184" s="831"/>
      <c r="R184" s="831"/>
      <c r="S184" s="831"/>
      <c r="T184" s="831"/>
      <c r="U184" s="831"/>
      <c r="V184" s="831"/>
      <c r="W184" s="831"/>
      <c r="X184" s="831"/>
      <c r="Y184" s="831"/>
      <c r="Z184" s="831"/>
      <c r="AA184" s="834"/>
      <c r="AB184" s="834"/>
      <c r="AC184" s="834"/>
      <c r="AD184" s="834"/>
      <c r="AE184" s="832"/>
      <c r="AF184" s="832">
        <f t="shared" si="5"/>
        <v>200947740.00000003</v>
      </c>
      <c r="AG184" s="832"/>
      <c r="AH184" s="832"/>
      <c r="AI184" s="832"/>
      <c r="AJ184" s="832"/>
      <c r="AK184" s="832"/>
      <c r="AL184" s="834"/>
      <c r="AM184" s="834"/>
      <c r="AN184" s="834"/>
      <c r="AO184" s="832"/>
      <c r="AP184" s="832"/>
    </row>
    <row r="185" spans="1:42" s="15" customFormat="1">
      <c r="A185" s="73" t="s">
        <v>996</v>
      </c>
      <c r="B185" s="73"/>
      <c r="C185" s="73" t="s">
        <v>1004</v>
      </c>
      <c r="D185" s="6" t="s">
        <v>1967</v>
      </c>
      <c r="E185" s="126" t="s">
        <v>1997</v>
      </c>
      <c r="F185" s="679">
        <v>520590000.00000006</v>
      </c>
      <c r="G185" s="126" t="s">
        <v>507</v>
      </c>
      <c r="H185" s="73" t="s">
        <v>2013</v>
      </c>
      <c r="I185" s="73"/>
      <c r="K185" s="831"/>
      <c r="L185" s="831"/>
      <c r="M185" s="831"/>
      <c r="N185" s="831"/>
      <c r="O185" s="831"/>
      <c r="P185" s="831">
        <v>2.14</v>
      </c>
      <c r="Q185" s="831"/>
      <c r="R185" s="831"/>
      <c r="S185" s="831"/>
      <c r="T185" s="831"/>
      <c r="U185" s="831"/>
      <c r="V185" s="831"/>
      <c r="W185" s="831"/>
      <c r="X185" s="831"/>
      <c r="Y185" s="831"/>
      <c r="Z185" s="831"/>
      <c r="AA185" s="834"/>
      <c r="AB185" s="834"/>
      <c r="AC185" s="834"/>
      <c r="AD185" s="834"/>
      <c r="AE185" s="832"/>
      <c r="AF185" s="832">
        <f t="shared" si="5"/>
        <v>1114062600.0000002</v>
      </c>
      <c r="AG185" s="832"/>
      <c r="AH185" s="832"/>
      <c r="AI185" s="832"/>
      <c r="AJ185" s="832"/>
      <c r="AK185" s="832"/>
      <c r="AL185" s="834"/>
      <c r="AM185" s="834"/>
      <c r="AN185" s="834"/>
      <c r="AO185" s="832"/>
      <c r="AP185" s="832"/>
    </row>
    <row r="186" spans="1:42" s="15" customFormat="1">
      <c r="A186" s="73" t="s">
        <v>997</v>
      </c>
      <c r="B186" s="73"/>
      <c r="C186" s="73" t="s">
        <v>1005</v>
      </c>
      <c r="D186" s="6" t="s">
        <v>1967</v>
      </c>
      <c r="E186" s="126" t="s">
        <v>1997</v>
      </c>
      <c r="F186" s="679">
        <v>17353000000</v>
      </c>
      <c r="G186" s="126" t="s">
        <v>507</v>
      </c>
      <c r="H186" s="73" t="s">
        <v>2013</v>
      </c>
      <c r="I186" s="73"/>
      <c r="K186" s="831"/>
      <c r="L186" s="831"/>
      <c r="M186" s="831"/>
      <c r="N186" s="831"/>
      <c r="O186" s="831"/>
      <c r="P186" s="831">
        <v>1.14E-3</v>
      </c>
      <c r="Q186" s="831"/>
      <c r="R186" s="831"/>
      <c r="S186" s="831"/>
      <c r="T186" s="831"/>
      <c r="U186" s="831"/>
      <c r="V186" s="831"/>
      <c r="W186" s="831"/>
      <c r="X186" s="831"/>
      <c r="Y186" s="831"/>
      <c r="Z186" s="831"/>
      <c r="AA186" s="834"/>
      <c r="AB186" s="834"/>
      <c r="AC186" s="834"/>
      <c r="AD186" s="834"/>
      <c r="AE186" s="832"/>
      <c r="AF186" s="832">
        <f t="shared" si="5"/>
        <v>19782420</v>
      </c>
      <c r="AG186" s="832"/>
      <c r="AH186" s="832"/>
      <c r="AI186" s="832"/>
      <c r="AJ186" s="832"/>
      <c r="AK186" s="832"/>
      <c r="AL186" s="834"/>
      <c r="AM186" s="834"/>
      <c r="AN186" s="834"/>
      <c r="AO186" s="832"/>
      <c r="AP186" s="832"/>
    </row>
    <row r="187" spans="1:42" s="15" customFormat="1">
      <c r="A187" s="73" t="s">
        <v>989</v>
      </c>
      <c r="B187" s="73"/>
      <c r="C187" s="73" t="s">
        <v>1005</v>
      </c>
      <c r="D187" s="6" t="s">
        <v>1967</v>
      </c>
      <c r="E187" s="126" t="s">
        <v>1997</v>
      </c>
      <c r="F187" s="679">
        <v>23054700</v>
      </c>
      <c r="G187" s="126" t="s">
        <v>507</v>
      </c>
      <c r="H187" s="73" t="s">
        <v>2013</v>
      </c>
      <c r="I187" s="73"/>
      <c r="K187" s="831"/>
      <c r="L187" s="831"/>
      <c r="M187" s="831"/>
      <c r="N187" s="831"/>
      <c r="O187" s="831"/>
      <c r="P187" s="831">
        <v>7.1400000000000005E-2</v>
      </c>
      <c r="Q187" s="831"/>
      <c r="R187" s="831"/>
      <c r="S187" s="831"/>
      <c r="T187" s="831"/>
      <c r="U187" s="831"/>
      <c r="V187" s="831"/>
      <c r="W187" s="831"/>
      <c r="X187" s="831"/>
      <c r="Y187" s="831"/>
      <c r="Z187" s="831"/>
      <c r="AA187" s="834"/>
      <c r="AB187" s="834"/>
      <c r="AC187" s="834"/>
      <c r="AD187" s="834"/>
      <c r="AE187" s="832"/>
      <c r="AF187" s="832">
        <f t="shared" si="5"/>
        <v>1646105.58</v>
      </c>
      <c r="AG187" s="832"/>
      <c r="AH187" s="832"/>
      <c r="AI187" s="832"/>
      <c r="AJ187" s="832"/>
      <c r="AK187" s="832"/>
      <c r="AL187" s="834"/>
      <c r="AM187" s="834"/>
      <c r="AN187" s="834"/>
      <c r="AO187" s="832"/>
      <c r="AP187" s="832"/>
    </row>
    <row r="188" spans="1:42" s="15" customFormat="1">
      <c r="A188" s="73" t="s">
        <v>992</v>
      </c>
      <c r="B188" s="73"/>
      <c r="C188" s="73" t="s">
        <v>1005</v>
      </c>
      <c r="D188" s="6" t="s">
        <v>1967</v>
      </c>
      <c r="E188" s="126" t="s">
        <v>1997</v>
      </c>
      <c r="F188" s="679">
        <v>23054700</v>
      </c>
      <c r="G188" s="126" t="s">
        <v>507</v>
      </c>
      <c r="H188" s="73" t="s">
        <v>2013</v>
      </c>
      <c r="I188" s="73"/>
      <c r="K188" s="831"/>
      <c r="L188" s="831"/>
      <c r="M188" s="831"/>
      <c r="N188" s="831"/>
      <c r="O188" s="831"/>
      <c r="P188" s="831">
        <v>7.1400000000000005E-2</v>
      </c>
      <c r="Q188" s="831"/>
      <c r="R188" s="831"/>
      <c r="S188" s="831"/>
      <c r="T188" s="831"/>
      <c r="U188" s="831"/>
      <c r="V188" s="831"/>
      <c r="W188" s="831"/>
      <c r="X188" s="831"/>
      <c r="Y188" s="831"/>
      <c r="Z188" s="831"/>
      <c r="AA188" s="834"/>
      <c r="AB188" s="834"/>
      <c r="AC188" s="834"/>
      <c r="AD188" s="834"/>
      <c r="AE188" s="832"/>
      <c r="AF188" s="832">
        <f t="shared" si="5"/>
        <v>1646105.58</v>
      </c>
      <c r="AG188" s="832"/>
      <c r="AH188" s="832"/>
      <c r="AI188" s="832"/>
      <c r="AJ188" s="832"/>
      <c r="AK188" s="832"/>
      <c r="AL188" s="834"/>
      <c r="AM188" s="834"/>
      <c r="AN188" s="834"/>
      <c r="AO188" s="832"/>
      <c r="AP188" s="832"/>
    </row>
    <row r="189" spans="1:42" s="15" customFormat="1">
      <c r="A189" s="73" t="s">
        <v>993</v>
      </c>
      <c r="B189" s="73"/>
      <c r="C189" s="73" t="s">
        <v>1005</v>
      </c>
      <c r="D189" s="6" t="s">
        <v>1967</v>
      </c>
      <c r="E189" s="126" t="s">
        <v>1997</v>
      </c>
      <c r="F189" s="679">
        <v>11651300</v>
      </c>
      <c r="G189" s="126" t="s">
        <v>507</v>
      </c>
      <c r="H189" s="73" t="s">
        <v>2013</v>
      </c>
      <c r="I189" s="73"/>
      <c r="K189" s="831"/>
      <c r="L189" s="831"/>
      <c r="M189" s="831"/>
      <c r="N189" s="831"/>
      <c r="O189" s="831"/>
      <c r="P189" s="831">
        <v>4.2900000000000001E-2</v>
      </c>
      <c r="Q189" s="831"/>
      <c r="R189" s="831"/>
      <c r="S189" s="831"/>
      <c r="T189" s="831"/>
      <c r="U189" s="831"/>
      <c r="V189" s="831"/>
      <c r="W189" s="831"/>
      <c r="X189" s="831"/>
      <c r="Y189" s="831"/>
      <c r="Z189" s="831"/>
      <c r="AA189" s="834"/>
      <c r="AB189" s="834"/>
      <c r="AC189" s="834"/>
      <c r="AD189" s="834"/>
      <c r="AE189" s="832"/>
      <c r="AF189" s="832">
        <f t="shared" si="5"/>
        <v>499840.77</v>
      </c>
      <c r="AG189" s="832"/>
      <c r="AH189" s="832"/>
      <c r="AI189" s="832"/>
      <c r="AJ189" s="832"/>
      <c r="AK189" s="832"/>
      <c r="AL189" s="834"/>
      <c r="AM189" s="834"/>
      <c r="AN189" s="834"/>
      <c r="AO189" s="832"/>
      <c r="AP189" s="832"/>
    </row>
    <row r="190" spans="1:42" s="15" customFormat="1">
      <c r="A190" s="73" t="s">
        <v>994</v>
      </c>
      <c r="B190" s="73"/>
      <c r="C190" s="73" t="s">
        <v>1005</v>
      </c>
      <c r="D190" s="6" t="s">
        <v>1967</v>
      </c>
      <c r="E190" s="126" t="s">
        <v>1997</v>
      </c>
      <c r="F190" s="679">
        <v>11651300</v>
      </c>
      <c r="G190" s="126" t="s">
        <v>507</v>
      </c>
      <c r="H190" s="73" t="s">
        <v>2013</v>
      </c>
      <c r="I190" s="73"/>
      <c r="K190" s="831"/>
      <c r="L190" s="831"/>
      <c r="M190" s="831"/>
      <c r="N190" s="831"/>
      <c r="O190" s="831"/>
      <c r="P190" s="831">
        <v>4.57</v>
      </c>
      <c r="Q190" s="831"/>
      <c r="R190" s="831"/>
      <c r="S190" s="831"/>
      <c r="T190" s="831"/>
      <c r="U190" s="831"/>
      <c r="V190" s="831"/>
      <c r="W190" s="831"/>
      <c r="X190" s="831"/>
      <c r="Y190" s="831"/>
      <c r="Z190" s="831"/>
      <c r="AA190" s="834"/>
      <c r="AB190" s="834"/>
      <c r="AC190" s="834"/>
      <c r="AD190" s="834"/>
      <c r="AE190" s="832"/>
      <c r="AF190" s="832">
        <f t="shared" si="5"/>
        <v>53246441</v>
      </c>
      <c r="AG190" s="832"/>
      <c r="AH190" s="832"/>
      <c r="AI190" s="832"/>
      <c r="AJ190" s="832"/>
      <c r="AK190" s="832"/>
      <c r="AL190" s="834"/>
      <c r="AM190" s="834"/>
      <c r="AN190" s="834"/>
      <c r="AO190" s="832"/>
      <c r="AP190" s="832"/>
    </row>
    <row r="191" spans="1:42" s="15" customFormat="1">
      <c r="A191" s="73" t="s">
        <v>995</v>
      </c>
      <c r="B191" s="73"/>
      <c r="C191" s="73" t="s">
        <v>1005</v>
      </c>
      <c r="D191" s="6" t="s">
        <v>1967</v>
      </c>
      <c r="E191" s="126" t="s">
        <v>1997</v>
      </c>
      <c r="F191" s="679">
        <v>11651300</v>
      </c>
      <c r="G191" s="126" t="s">
        <v>507</v>
      </c>
      <c r="H191" s="73" t="s">
        <v>2013</v>
      </c>
      <c r="I191" s="73"/>
      <c r="K191" s="831"/>
      <c r="L191" s="831"/>
      <c r="M191" s="831"/>
      <c r="N191" s="831"/>
      <c r="O191" s="831"/>
      <c r="P191" s="831">
        <v>0.38600000000000001</v>
      </c>
      <c r="Q191" s="831"/>
      <c r="R191" s="831"/>
      <c r="S191" s="831"/>
      <c r="T191" s="831"/>
      <c r="U191" s="831"/>
      <c r="V191" s="831"/>
      <c r="W191" s="831"/>
      <c r="X191" s="831"/>
      <c r="Y191" s="831"/>
      <c r="Z191" s="831"/>
      <c r="AA191" s="834"/>
      <c r="AB191" s="834"/>
      <c r="AC191" s="834"/>
      <c r="AD191" s="834"/>
      <c r="AE191" s="832"/>
      <c r="AF191" s="832">
        <f t="shared" si="5"/>
        <v>4497401.8</v>
      </c>
      <c r="AG191" s="832"/>
      <c r="AH191" s="832"/>
      <c r="AI191" s="832"/>
      <c r="AJ191" s="832"/>
      <c r="AK191" s="832"/>
      <c r="AL191" s="834"/>
      <c r="AM191" s="834"/>
      <c r="AN191" s="834"/>
      <c r="AO191" s="832"/>
      <c r="AP191" s="832"/>
    </row>
    <row r="192" spans="1:42" s="15" customFormat="1">
      <c r="A192" s="73" t="s">
        <v>996</v>
      </c>
      <c r="B192" s="73"/>
      <c r="C192" s="73" t="s">
        <v>1005</v>
      </c>
      <c r="D192" s="6" t="s">
        <v>1967</v>
      </c>
      <c r="E192" s="126" t="s">
        <v>1997</v>
      </c>
      <c r="F192" s="679">
        <v>11651300</v>
      </c>
      <c r="G192" s="126" t="s">
        <v>507</v>
      </c>
      <c r="H192" s="73" t="s">
        <v>2013</v>
      </c>
      <c r="I192" s="73"/>
      <c r="K192" s="831"/>
      <c r="L192" s="831"/>
      <c r="M192" s="831"/>
      <c r="N192" s="831"/>
      <c r="O192" s="831"/>
      <c r="P192" s="831">
        <v>2.14</v>
      </c>
      <c r="Q192" s="831"/>
      <c r="R192" s="831"/>
      <c r="S192" s="831"/>
      <c r="T192" s="831"/>
      <c r="U192" s="831"/>
      <c r="V192" s="831"/>
      <c r="W192" s="831"/>
      <c r="X192" s="831"/>
      <c r="Y192" s="831"/>
      <c r="Z192" s="831"/>
      <c r="AA192" s="834"/>
      <c r="AB192" s="834"/>
      <c r="AC192" s="834"/>
      <c r="AD192" s="834"/>
      <c r="AE192" s="832"/>
      <c r="AF192" s="832">
        <f t="shared" si="5"/>
        <v>24933782</v>
      </c>
      <c r="AG192" s="832"/>
      <c r="AH192" s="832"/>
      <c r="AI192" s="832"/>
      <c r="AJ192" s="832"/>
      <c r="AK192" s="832"/>
      <c r="AL192" s="834"/>
      <c r="AM192" s="834"/>
      <c r="AN192" s="834"/>
      <c r="AO192" s="832"/>
      <c r="AP192" s="832"/>
    </row>
    <row r="193" spans="1:42" s="15" customFormat="1">
      <c r="A193" s="73" t="s">
        <v>997</v>
      </c>
      <c r="B193" s="73"/>
      <c r="C193" s="73" t="s">
        <v>1006</v>
      </c>
      <c r="D193" s="6" t="s">
        <v>1967</v>
      </c>
      <c r="E193" s="126" t="s">
        <v>1997</v>
      </c>
      <c r="F193" s="679">
        <v>29748000000</v>
      </c>
      <c r="G193" s="126" t="s">
        <v>507</v>
      </c>
      <c r="H193" s="73" t="s">
        <v>2013</v>
      </c>
      <c r="I193" s="73"/>
      <c r="K193" s="831"/>
      <c r="L193" s="831"/>
      <c r="M193" s="831"/>
      <c r="N193" s="831"/>
      <c r="O193" s="831"/>
      <c r="P193" s="831">
        <v>1.14E-3</v>
      </c>
      <c r="Q193" s="831"/>
      <c r="R193" s="831"/>
      <c r="S193" s="831"/>
      <c r="T193" s="831"/>
      <c r="U193" s="831"/>
      <c r="V193" s="831"/>
      <c r="W193" s="831"/>
      <c r="X193" s="831"/>
      <c r="Y193" s="831"/>
      <c r="Z193" s="831"/>
      <c r="AA193" s="834"/>
      <c r="AB193" s="834"/>
      <c r="AC193" s="834"/>
      <c r="AD193" s="834"/>
      <c r="AE193" s="832"/>
      <c r="AF193" s="832">
        <f t="shared" si="5"/>
        <v>33912720</v>
      </c>
      <c r="AG193" s="832"/>
      <c r="AH193" s="832"/>
      <c r="AI193" s="832"/>
      <c r="AJ193" s="832"/>
      <c r="AK193" s="832"/>
      <c r="AL193" s="834"/>
      <c r="AM193" s="834"/>
      <c r="AN193" s="834"/>
      <c r="AO193" s="832"/>
      <c r="AP193" s="832"/>
    </row>
    <row r="194" spans="1:42" s="15" customFormat="1">
      <c r="A194" s="73" t="s">
        <v>997</v>
      </c>
      <c r="B194" s="73"/>
      <c r="C194" s="73" t="s">
        <v>1007</v>
      </c>
      <c r="D194" s="6" t="s">
        <v>1967</v>
      </c>
      <c r="E194" s="126" t="s">
        <v>1997</v>
      </c>
      <c r="F194" s="679">
        <v>407849999999.99994</v>
      </c>
      <c r="G194" s="126" t="s">
        <v>507</v>
      </c>
      <c r="H194" s="73" t="s">
        <v>2013</v>
      </c>
      <c r="I194" s="73"/>
      <c r="K194" s="831"/>
      <c r="L194" s="831"/>
      <c r="M194" s="831"/>
      <c r="N194" s="831"/>
      <c r="O194" s="831"/>
      <c r="P194" s="831">
        <v>1.14E-3</v>
      </c>
      <c r="Q194" s="831"/>
      <c r="R194" s="831"/>
      <c r="S194" s="831"/>
      <c r="T194" s="831"/>
      <c r="U194" s="831"/>
      <c r="V194" s="831"/>
      <c r="W194" s="831"/>
      <c r="X194" s="831"/>
      <c r="Y194" s="831"/>
      <c r="Z194" s="831"/>
      <c r="AA194" s="834"/>
      <c r="AB194" s="834"/>
      <c r="AC194" s="834"/>
      <c r="AD194" s="834"/>
      <c r="AE194" s="832"/>
      <c r="AF194" s="832">
        <f t="shared" si="5"/>
        <v>464948999.99999994</v>
      </c>
      <c r="AG194" s="832"/>
      <c r="AH194" s="832"/>
      <c r="AI194" s="832"/>
      <c r="AJ194" s="832"/>
      <c r="AK194" s="832"/>
      <c r="AL194" s="834"/>
      <c r="AM194" s="834"/>
      <c r="AN194" s="834"/>
      <c r="AO194" s="832"/>
      <c r="AP194" s="832"/>
    </row>
    <row r="195" spans="1:42" s="15" customFormat="1">
      <c r="A195" s="73" t="s">
        <v>997</v>
      </c>
      <c r="B195" s="73"/>
      <c r="C195" s="73" t="s">
        <v>1140</v>
      </c>
      <c r="D195" s="6" t="s">
        <v>1967</v>
      </c>
      <c r="E195" s="126" t="s">
        <v>1997</v>
      </c>
      <c r="F195" s="679">
        <v>225200000</v>
      </c>
      <c r="G195" s="126" t="s">
        <v>507</v>
      </c>
      <c r="H195" s="73" t="s">
        <v>2013</v>
      </c>
      <c r="I195" s="73"/>
      <c r="K195" s="831"/>
      <c r="L195" s="831"/>
      <c r="M195" s="831"/>
      <c r="N195" s="831"/>
      <c r="O195" s="831"/>
      <c r="P195" s="831">
        <v>1.14E-3</v>
      </c>
      <c r="Q195" s="831"/>
      <c r="R195" s="831"/>
      <c r="S195" s="831"/>
      <c r="T195" s="831"/>
      <c r="U195" s="831"/>
      <c r="V195" s="831"/>
      <c r="W195" s="831"/>
      <c r="X195" s="831"/>
      <c r="Y195" s="831"/>
      <c r="Z195" s="831"/>
      <c r="AA195" s="834"/>
      <c r="AB195" s="834"/>
      <c r="AC195" s="834"/>
      <c r="AD195" s="834"/>
      <c r="AE195" s="832"/>
      <c r="AF195" s="832">
        <f t="shared" si="5"/>
        <v>256728</v>
      </c>
      <c r="AG195" s="832"/>
      <c r="AH195" s="832"/>
      <c r="AI195" s="832"/>
      <c r="AJ195" s="832"/>
      <c r="AK195" s="832"/>
      <c r="AL195" s="834"/>
      <c r="AM195" s="834"/>
      <c r="AN195" s="834"/>
      <c r="AO195" s="832"/>
      <c r="AP195" s="832"/>
    </row>
    <row r="196" spans="1:42" s="15" customFormat="1">
      <c r="A196" s="73" t="s">
        <v>997</v>
      </c>
      <c r="B196" s="73"/>
      <c r="C196" s="73" t="s">
        <v>1008</v>
      </c>
      <c r="D196" s="6" t="s">
        <v>1967</v>
      </c>
      <c r="E196" s="126" t="s">
        <v>1997</v>
      </c>
      <c r="F196" s="679">
        <v>1165500000000</v>
      </c>
      <c r="G196" s="126" t="s">
        <v>507</v>
      </c>
      <c r="H196" s="73" t="s">
        <v>2013</v>
      </c>
      <c r="I196" s="73"/>
      <c r="K196" s="831"/>
      <c r="L196" s="831"/>
      <c r="M196" s="831"/>
      <c r="N196" s="831"/>
      <c r="O196" s="831"/>
      <c r="P196" s="831">
        <v>1.14E-3</v>
      </c>
      <c r="Q196" s="831"/>
      <c r="R196" s="831"/>
      <c r="S196" s="831"/>
      <c r="T196" s="831"/>
      <c r="U196" s="831"/>
      <c r="V196" s="831"/>
      <c r="W196" s="831"/>
      <c r="X196" s="831"/>
      <c r="Y196" s="831"/>
      <c r="Z196" s="831"/>
      <c r="AA196" s="834"/>
      <c r="AB196" s="834"/>
      <c r="AC196" s="834"/>
      <c r="AD196" s="834"/>
      <c r="AE196" s="832"/>
      <c r="AF196" s="832">
        <f t="shared" si="5"/>
        <v>1328670000</v>
      </c>
      <c r="AG196" s="832"/>
      <c r="AH196" s="832"/>
      <c r="AI196" s="832"/>
      <c r="AJ196" s="832"/>
      <c r="AK196" s="832"/>
      <c r="AL196" s="834"/>
      <c r="AM196" s="834"/>
      <c r="AN196" s="834"/>
      <c r="AO196" s="832"/>
      <c r="AP196" s="832"/>
    </row>
    <row r="197" spans="1:42" s="15" customFormat="1">
      <c r="A197" s="73" t="s">
        <v>535</v>
      </c>
      <c r="B197" s="73"/>
      <c r="C197" s="73" t="s">
        <v>1141</v>
      </c>
      <c r="D197" s="6" t="s">
        <v>1967</v>
      </c>
      <c r="E197" s="126" t="s">
        <v>1997</v>
      </c>
      <c r="F197" s="679">
        <v>1188823647.7033172</v>
      </c>
      <c r="G197" s="126" t="s">
        <v>507</v>
      </c>
      <c r="H197" s="73" t="s">
        <v>2019</v>
      </c>
      <c r="I197" s="73"/>
      <c r="K197" s="831"/>
      <c r="L197" s="831"/>
      <c r="M197" s="831"/>
      <c r="N197" s="831"/>
      <c r="O197" s="831"/>
      <c r="P197" s="831">
        <v>10</v>
      </c>
      <c r="Q197" s="831"/>
      <c r="R197" s="831"/>
      <c r="S197" s="831"/>
      <c r="T197" s="831"/>
      <c r="U197" s="831"/>
      <c r="V197" s="831"/>
      <c r="W197" s="831"/>
      <c r="X197" s="831"/>
      <c r="Y197" s="831"/>
      <c r="Z197" s="831"/>
      <c r="AA197" s="834"/>
      <c r="AB197" s="834"/>
      <c r="AC197" s="834"/>
      <c r="AD197" s="834"/>
      <c r="AE197" s="832"/>
      <c r="AF197" s="832">
        <f t="shared" si="5"/>
        <v>11888236477.033173</v>
      </c>
      <c r="AG197" s="832"/>
      <c r="AH197" s="832"/>
      <c r="AI197" s="832"/>
      <c r="AJ197" s="832"/>
      <c r="AK197" s="832"/>
      <c r="AL197" s="834"/>
      <c r="AM197" s="834"/>
      <c r="AN197" s="834"/>
      <c r="AO197" s="832"/>
      <c r="AP197" s="832"/>
    </row>
    <row r="198" spans="1:42" s="15" customFormat="1">
      <c r="A198" s="73" t="s">
        <v>997</v>
      </c>
      <c r="B198" s="73"/>
      <c r="C198" s="73" t="s">
        <v>1141</v>
      </c>
      <c r="D198" s="6" t="s">
        <v>1967</v>
      </c>
      <c r="E198" s="126" t="s">
        <v>1997</v>
      </c>
      <c r="F198" s="679">
        <v>572242787938.25</v>
      </c>
      <c r="G198" s="126" t="s">
        <v>507</v>
      </c>
      <c r="H198" s="73" t="s">
        <v>2019</v>
      </c>
      <c r="I198" s="73"/>
      <c r="K198" s="831"/>
      <c r="L198" s="831"/>
      <c r="M198" s="831"/>
      <c r="N198" s="831"/>
      <c r="O198" s="831"/>
      <c r="P198" s="831">
        <v>1.14E-3</v>
      </c>
      <c r="Q198" s="831"/>
      <c r="R198" s="831"/>
      <c r="S198" s="831"/>
      <c r="T198" s="831"/>
      <c r="U198" s="831"/>
      <c r="V198" s="831"/>
      <c r="W198" s="831"/>
      <c r="X198" s="831"/>
      <c r="Y198" s="831"/>
      <c r="Z198" s="831"/>
      <c r="AA198" s="834"/>
      <c r="AB198" s="834"/>
      <c r="AC198" s="834"/>
      <c r="AD198" s="834"/>
      <c r="AE198" s="832"/>
      <c r="AF198" s="832">
        <f t="shared" si="5"/>
        <v>652356778.24960494</v>
      </c>
      <c r="AG198" s="832"/>
      <c r="AH198" s="832"/>
      <c r="AI198" s="832"/>
      <c r="AJ198" s="832"/>
      <c r="AK198" s="832"/>
      <c r="AL198" s="834"/>
      <c r="AM198" s="834"/>
      <c r="AN198" s="834"/>
      <c r="AO198" s="832"/>
      <c r="AP198" s="832"/>
    </row>
    <row r="199" spans="1:42" s="15" customFormat="1">
      <c r="A199" s="73" t="s">
        <v>993</v>
      </c>
      <c r="B199" s="73"/>
      <c r="C199" s="73" t="s">
        <v>1141</v>
      </c>
      <c r="D199" s="73" t="s">
        <v>2001</v>
      </c>
      <c r="E199" s="73" t="s">
        <v>2002</v>
      </c>
      <c r="F199" s="679">
        <v>9957023445.9867859</v>
      </c>
      <c r="G199" s="126" t="s">
        <v>507</v>
      </c>
      <c r="H199" s="73" t="s">
        <v>2019</v>
      </c>
      <c r="I199" s="73"/>
      <c r="K199" s="831"/>
      <c r="L199" s="831"/>
      <c r="M199" s="831"/>
      <c r="N199" s="831"/>
      <c r="O199" s="831"/>
      <c r="P199" s="831">
        <v>6.0699999999999999E-3</v>
      </c>
      <c r="Q199" s="831"/>
      <c r="R199" s="831"/>
      <c r="S199" s="831"/>
      <c r="T199" s="831"/>
      <c r="U199" s="831"/>
      <c r="V199" s="831"/>
      <c r="W199" s="831"/>
      <c r="X199" s="831"/>
      <c r="Y199" s="831"/>
      <c r="Z199" s="831"/>
      <c r="AA199" s="834"/>
      <c r="AB199" s="834"/>
      <c r="AC199" s="834"/>
      <c r="AD199" s="834"/>
      <c r="AE199" s="832"/>
      <c r="AF199" s="832">
        <f t="shared" si="5"/>
        <v>60439132.317139789</v>
      </c>
      <c r="AG199" s="832"/>
      <c r="AH199" s="832"/>
      <c r="AI199" s="832"/>
      <c r="AJ199" s="832"/>
      <c r="AK199" s="832"/>
      <c r="AL199" s="834"/>
      <c r="AM199" s="834"/>
      <c r="AN199" s="834"/>
      <c r="AO199" s="832"/>
      <c r="AP199" s="832"/>
    </row>
    <row r="200" spans="1:42" s="15" customFormat="1">
      <c r="A200" s="73" t="s">
        <v>994</v>
      </c>
      <c r="B200" s="73"/>
      <c r="C200" s="73" t="s">
        <v>1141</v>
      </c>
      <c r="D200" s="6" t="s">
        <v>1967</v>
      </c>
      <c r="E200" s="73" t="s">
        <v>1997</v>
      </c>
      <c r="F200" s="679">
        <v>7427552.6296387454</v>
      </c>
      <c r="G200" s="126" t="s">
        <v>507</v>
      </c>
      <c r="H200" s="73" t="s">
        <v>2019</v>
      </c>
      <c r="I200" s="73"/>
      <c r="K200" s="831"/>
      <c r="L200" s="831"/>
      <c r="M200" s="831"/>
      <c r="N200" s="831"/>
      <c r="O200" s="831"/>
      <c r="P200" s="831">
        <v>4.57</v>
      </c>
      <c r="Q200" s="831"/>
      <c r="R200" s="831"/>
      <c r="S200" s="831"/>
      <c r="T200" s="831"/>
      <c r="U200" s="831"/>
      <c r="V200" s="831"/>
      <c r="W200" s="831"/>
      <c r="X200" s="831"/>
      <c r="Y200" s="831"/>
      <c r="Z200" s="831"/>
      <c r="AA200" s="834"/>
      <c r="AB200" s="834"/>
      <c r="AC200" s="834"/>
      <c r="AD200" s="834"/>
      <c r="AE200" s="832"/>
      <c r="AF200" s="832">
        <f t="shared" si="5"/>
        <v>33943915.517449066</v>
      </c>
      <c r="AG200" s="832"/>
      <c r="AH200" s="832"/>
      <c r="AI200" s="832"/>
      <c r="AJ200" s="832"/>
      <c r="AK200" s="832"/>
      <c r="AL200" s="834"/>
      <c r="AM200" s="834"/>
      <c r="AN200" s="834"/>
      <c r="AO200" s="832"/>
      <c r="AP200" s="832"/>
    </row>
    <row r="201" spans="1:42" s="15" customFormat="1">
      <c r="A201" s="73" t="s">
        <v>995</v>
      </c>
      <c r="B201" s="73"/>
      <c r="C201" s="73" t="s">
        <v>1141</v>
      </c>
      <c r="D201" s="73" t="s">
        <v>2001</v>
      </c>
      <c r="E201" s="73" t="s">
        <v>2002</v>
      </c>
      <c r="F201" s="679">
        <v>107555233.01360241</v>
      </c>
      <c r="G201" s="126" t="s">
        <v>507</v>
      </c>
      <c r="H201" s="73" t="s">
        <v>2019</v>
      </c>
      <c r="I201" s="73"/>
      <c r="K201" s="831"/>
      <c r="L201" s="831"/>
      <c r="M201" s="831"/>
      <c r="N201" s="831"/>
      <c r="O201" s="831"/>
      <c r="P201" s="831">
        <v>0.107</v>
      </c>
      <c r="Q201" s="831"/>
      <c r="R201" s="831"/>
      <c r="S201" s="831"/>
      <c r="T201" s="831"/>
      <c r="U201" s="831"/>
      <c r="V201" s="831"/>
      <c r="W201" s="831"/>
      <c r="X201" s="831"/>
      <c r="Y201" s="831"/>
      <c r="Z201" s="831"/>
      <c r="AA201" s="834"/>
      <c r="AB201" s="834"/>
      <c r="AC201" s="834"/>
      <c r="AD201" s="834"/>
      <c r="AE201" s="832"/>
      <c r="AF201" s="832">
        <f t="shared" si="5"/>
        <v>11508409.932455458</v>
      </c>
      <c r="AG201" s="832"/>
      <c r="AH201" s="832"/>
      <c r="AI201" s="832"/>
      <c r="AJ201" s="832"/>
      <c r="AK201" s="832"/>
      <c r="AL201" s="834"/>
      <c r="AM201" s="834"/>
      <c r="AN201" s="834"/>
      <c r="AO201" s="832"/>
      <c r="AP201" s="832"/>
    </row>
    <row r="202" spans="1:42" s="15" customFormat="1">
      <c r="A202" s="73" t="s">
        <v>994</v>
      </c>
      <c r="B202" s="73"/>
      <c r="C202" s="73" t="s">
        <v>1141</v>
      </c>
      <c r="D202" s="73" t="s">
        <v>2001</v>
      </c>
      <c r="E202" s="73" t="s">
        <v>2002</v>
      </c>
      <c r="F202" s="679">
        <v>93160417.605151713</v>
      </c>
      <c r="G202" s="126" t="s">
        <v>507</v>
      </c>
      <c r="H202" s="73" t="s">
        <v>2019</v>
      </c>
      <c r="I202" s="73"/>
      <c r="K202" s="831"/>
      <c r="L202" s="831"/>
      <c r="M202" s="831"/>
      <c r="N202" s="831"/>
      <c r="O202" s="831"/>
      <c r="P202" s="831">
        <v>0.114</v>
      </c>
      <c r="Q202" s="831"/>
      <c r="R202" s="831"/>
      <c r="S202" s="831"/>
      <c r="T202" s="831"/>
      <c r="U202" s="831"/>
      <c r="V202" s="831"/>
      <c r="W202" s="831"/>
      <c r="X202" s="831"/>
      <c r="Y202" s="831"/>
      <c r="Z202" s="831"/>
      <c r="AA202" s="834"/>
      <c r="AB202" s="834"/>
      <c r="AC202" s="834"/>
      <c r="AD202" s="834"/>
      <c r="AE202" s="832"/>
      <c r="AF202" s="832">
        <f t="shared" si="5"/>
        <v>10620287.606987296</v>
      </c>
      <c r="AG202" s="832"/>
      <c r="AH202" s="832"/>
      <c r="AI202" s="832"/>
      <c r="AJ202" s="832"/>
      <c r="AK202" s="832"/>
      <c r="AL202" s="834"/>
      <c r="AM202" s="834"/>
      <c r="AN202" s="834"/>
      <c r="AO202" s="832"/>
      <c r="AP202" s="832"/>
    </row>
    <row r="203" spans="1:42" s="15" customFormat="1">
      <c r="A203" s="73" t="s">
        <v>539</v>
      </c>
      <c r="B203" s="73"/>
      <c r="C203" s="73" t="s">
        <v>1141</v>
      </c>
      <c r="D203" s="73" t="s">
        <v>2001</v>
      </c>
      <c r="E203" s="73" t="s">
        <v>2002</v>
      </c>
      <c r="F203" s="679">
        <v>1269188.2709990416</v>
      </c>
      <c r="G203" s="126" t="s">
        <v>507</v>
      </c>
      <c r="H203" s="73" t="s">
        <v>2019</v>
      </c>
      <c r="I203" s="73"/>
      <c r="K203" s="831"/>
      <c r="L203" s="831"/>
      <c r="M203" s="831"/>
      <c r="N203" s="831"/>
      <c r="O203" s="831"/>
      <c r="P203" s="831">
        <v>7.86</v>
      </c>
      <c r="Q203" s="831"/>
      <c r="R203" s="831"/>
      <c r="S203" s="831"/>
      <c r="T203" s="831"/>
      <c r="U203" s="831"/>
      <c r="V203" s="831"/>
      <c r="W203" s="831"/>
      <c r="X203" s="831"/>
      <c r="Y203" s="831"/>
      <c r="Z203" s="831"/>
      <c r="AA203" s="834"/>
      <c r="AB203" s="834"/>
      <c r="AC203" s="834"/>
      <c r="AD203" s="834"/>
      <c r="AE203" s="832"/>
      <c r="AF203" s="832">
        <f t="shared" si="5"/>
        <v>9975819.8100524675</v>
      </c>
      <c r="AG203" s="832"/>
      <c r="AH203" s="832"/>
      <c r="AI203" s="832"/>
      <c r="AJ203" s="832"/>
      <c r="AK203" s="832"/>
      <c r="AL203" s="834"/>
      <c r="AM203" s="834"/>
      <c r="AN203" s="834"/>
      <c r="AO203" s="832"/>
      <c r="AP203" s="832"/>
    </row>
    <row r="204" spans="1:42" s="15" customFormat="1">
      <c r="A204" s="73" t="s">
        <v>537</v>
      </c>
      <c r="B204" s="73"/>
      <c r="C204" s="73" t="s">
        <v>1141</v>
      </c>
      <c r="D204" s="73" t="s">
        <v>2001</v>
      </c>
      <c r="E204" s="73" t="s">
        <v>2002</v>
      </c>
      <c r="F204" s="679">
        <v>3462478.4430477303</v>
      </c>
      <c r="G204" s="126" t="s">
        <v>507</v>
      </c>
      <c r="H204" s="73" t="s">
        <v>2019</v>
      </c>
      <c r="I204" s="73"/>
      <c r="K204" s="831"/>
      <c r="L204" s="831"/>
      <c r="M204" s="831"/>
      <c r="N204" s="831"/>
      <c r="O204" s="831"/>
      <c r="P204" s="831">
        <v>2.0699999999999998</v>
      </c>
      <c r="Q204" s="831"/>
      <c r="R204" s="831"/>
      <c r="S204" s="831"/>
      <c r="T204" s="831"/>
      <c r="U204" s="831"/>
      <c r="V204" s="831"/>
      <c r="W204" s="831"/>
      <c r="X204" s="831"/>
      <c r="Y204" s="831"/>
      <c r="Z204" s="831"/>
      <c r="AA204" s="834"/>
      <c r="AB204" s="834"/>
      <c r="AC204" s="834"/>
      <c r="AD204" s="834"/>
      <c r="AE204" s="832"/>
      <c r="AF204" s="832">
        <f t="shared" ref="AF204:AF267" si="6">IF(P204="",0*$F204,P204*$F204)</f>
        <v>7167330.3771088012</v>
      </c>
      <c r="AG204" s="832"/>
      <c r="AH204" s="832"/>
      <c r="AI204" s="832"/>
      <c r="AJ204" s="832"/>
      <c r="AK204" s="832"/>
      <c r="AL204" s="834"/>
      <c r="AM204" s="834"/>
      <c r="AN204" s="834"/>
      <c r="AO204" s="832"/>
      <c r="AP204" s="832"/>
    </row>
    <row r="205" spans="1:42" s="15" customFormat="1">
      <c r="A205" s="73" t="s">
        <v>996</v>
      </c>
      <c r="B205" s="73"/>
      <c r="C205" s="73" t="s">
        <v>1141</v>
      </c>
      <c r="D205" s="6" t="s">
        <v>1967</v>
      </c>
      <c r="E205" s="73" t="s">
        <v>1997</v>
      </c>
      <c r="F205" s="679">
        <v>2025626.2403135009</v>
      </c>
      <c r="G205" s="126" t="s">
        <v>507</v>
      </c>
      <c r="H205" s="73" t="s">
        <v>2019</v>
      </c>
      <c r="I205" s="73"/>
      <c r="K205" s="831"/>
      <c r="L205" s="831"/>
      <c r="M205" s="831"/>
      <c r="N205" s="831"/>
      <c r="O205" s="831"/>
      <c r="P205" s="831">
        <v>2.14</v>
      </c>
      <c r="Q205" s="831"/>
      <c r="R205" s="831"/>
      <c r="S205" s="831"/>
      <c r="T205" s="831"/>
      <c r="U205" s="831"/>
      <c r="V205" s="831"/>
      <c r="W205" s="831"/>
      <c r="X205" s="831"/>
      <c r="Y205" s="831"/>
      <c r="Z205" s="831"/>
      <c r="AA205" s="834"/>
      <c r="AB205" s="834"/>
      <c r="AC205" s="834"/>
      <c r="AD205" s="834"/>
      <c r="AE205" s="832"/>
      <c r="AF205" s="832">
        <f t="shared" si="6"/>
        <v>4334840.154270892</v>
      </c>
      <c r="AG205" s="832"/>
      <c r="AH205" s="832"/>
      <c r="AI205" s="832"/>
      <c r="AJ205" s="832"/>
      <c r="AK205" s="832"/>
      <c r="AL205" s="834"/>
      <c r="AM205" s="834"/>
      <c r="AN205" s="834"/>
      <c r="AO205" s="832"/>
      <c r="AP205" s="832"/>
    </row>
    <row r="206" spans="1:42" s="15" customFormat="1">
      <c r="A206" s="73" t="s">
        <v>995</v>
      </c>
      <c r="B206" s="73"/>
      <c r="C206" s="73" t="s">
        <v>1141</v>
      </c>
      <c r="D206" s="6" t="s">
        <v>1967</v>
      </c>
      <c r="E206" s="73" t="s">
        <v>1997</v>
      </c>
      <c r="F206" s="679">
        <v>8835889.0888882652</v>
      </c>
      <c r="G206" s="126" t="s">
        <v>507</v>
      </c>
      <c r="H206" s="73" t="s">
        <v>2019</v>
      </c>
      <c r="I206" s="73"/>
      <c r="K206" s="831"/>
      <c r="L206" s="831"/>
      <c r="M206" s="831"/>
      <c r="N206" s="831"/>
      <c r="O206" s="831"/>
      <c r="P206" s="831">
        <v>0.38600000000000001</v>
      </c>
      <c r="Q206" s="831"/>
      <c r="R206" s="831"/>
      <c r="S206" s="831"/>
      <c r="T206" s="831"/>
      <c r="U206" s="831"/>
      <c r="V206" s="831"/>
      <c r="W206" s="831"/>
      <c r="X206" s="831"/>
      <c r="Y206" s="831"/>
      <c r="Z206" s="831"/>
      <c r="AA206" s="834"/>
      <c r="AB206" s="834"/>
      <c r="AC206" s="834"/>
      <c r="AD206" s="834"/>
      <c r="AE206" s="832"/>
      <c r="AF206" s="832">
        <f t="shared" si="6"/>
        <v>3410653.1883108704</v>
      </c>
      <c r="AG206" s="832"/>
      <c r="AH206" s="832"/>
      <c r="AI206" s="832"/>
      <c r="AJ206" s="832"/>
      <c r="AK206" s="832"/>
      <c r="AL206" s="834"/>
      <c r="AM206" s="834"/>
      <c r="AN206" s="834"/>
      <c r="AO206" s="832"/>
      <c r="AP206" s="832"/>
    </row>
    <row r="207" spans="1:42" s="15" customFormat="1">
      <c r="A207" s="73" t="s">
        <v>540</v>
      </c>
      <c r="B207" s="73"/>
      <c r="C207" s="73" t="s">
        <v>1141</v>
      </c>
      <c r="D207" s="6" t="s">
        <v>1967</v>
      </c>
      <c r="E207" s="73" t="s">
        <v>1997</v>
      </c>
      <c r="F207" s="679">
        <v>3082753164.5262666</v>
      </c>
      <c r="G207" s="126" t="s">
        <v>507</v>
      </c>
      <c r="H207" s="73" t="s">
        <v>2019</v>
      </c>
      <c r="I207" s="73"/>
      <c r="K207" s="831"/>
      <c r="L207" s="831"/>
      <c r="M207" s="831"/>
      <c r="N207" s="831"/>
      <c r="O207" s="831"/>
      <c r="P207" s="831">
        <v>6.7900000000000002E-4</v>
      </c>
      <c r="Q207" s="831"/>
      <c r="R207" s="831"/>
      <c r="S207" s="831"/>
      <c r="T207" s="831"/>
      <c r="U207" s="831"/>
      <c r="V207" s="831"/>
      <c r="W207" s="831"/>
      <c r="X207" s="831"/>
      <c r="Y207" s="831"/>
      <c r="Z207" s="831"/>
      <c r="AA207" s="834"/>
      <c r="AB207" s="834"/>
      <c r="AC207" s="834"/>
      <c r="AD207" s="834"/>
      <c r="AE207" s="832"/>
      <c r="AF207" s="832">
        <f t="shared" si="6"/>
        <v>2093189.3987133352</v>
      </c>
      <c r="AG207" s="832"/>
      <c r="AH207" s="832"/>
      <c r="AI207" s="832"/>
      <c r="AJ207" s="832"/>
      <c r="AK207" s="832"/>
      <c r="AL207" s="834"/>
      <c r="AM207" s="834"/>
      <c r="AN207" s="834"/>
      <c r="AO207" s="832"/>
      <c r="AP207" s="832"/>
    </row>
    <row r="208" spans="1:42" s="15" customFormat="1">
      <c r="A208" s="73" t="s">
        <v>538</v>
      </c>
      <c r="B208" s="73"/>
      <c r="C208" s="73" t="s">
        <v>1141</v>
      </c>
      <c r="D208" s="73" t="s">
        <v>2001</v>
      </c>
      <c r="E208" s="73" t="s">
        <v>2002</v>
      </c>
      <c r="F208" s="679">
        <v>276737.14938101446</v>
      </c>
      <c r="G208" s="126" t="s">
        <v>507</v>
      </c>
      <c r="H208" s="73" t="s">
        <v>2019</v>
      </c>
      <c r="I208" s="73"/>
      <c r="K208" s="831"/>
      <c r="L208" s="831"/>
      <c r="M208" s="831"/>
      <c r="N208" s="831"/>
      <c r="O208" s="831"/>
      <c r="P208" s="831">
        <v>6.79</v>
      </c>
      <c r="Q208" s="831"/>
      <c r="R208" s="831"/>
      <c r="S208" s="831"/>
      <c r="T208" s="831"/>
      <c r="U208" s="831"/>
      <c r="V208" s="831"/>
      <c r="W208" s="831"/>
      <c r="X208" s="831"/>
      <c r="Y208" s="831"/>
      <c r="Z208" s="831"/>
      <c r="AA208" s="834"/>
      <c r="AB208" s="834"/>
      <c r="AC208" s="834"/>
      <c r="AD208" s="834"/>
      <c r="AE208" s="832"/>
      <c r="AF208" s="832">
        <f t="shared" si="6"/>
        <v>1879045.2442970881</v>
      </c>
      <c r="AG208" s="832"/>
      <c r="AH208" s="832"/>
      <c r="AI208" s="832"/>
      <c r="AJ208" s="832"/>
      <c r="AK208" s="832"/>
      <c r="AL208" s="834"/>
      <c r="AM208" s="834"/>
      <c r="AN208" s="834"/>
      <c r="AO208" s="832"/>
      <c r="AP208" s="832"/>
    </row>
    <row r="209" spans="1:42" s="15" customFormat="1">
      <c r="A209" s="73" t="s">
        <v>540</v>
      </c>
      <c r="B209" s="73"/>
      <c r="C209" s="73" t="s">
        <v>1141</v>
      </c>
      <c r="D209" s="73" t="s">
        <v>2001</v>
      </c>
      <c r="E209" s="73" t="s">
        <v>2002</v>
      </c>
      <c r="F209" s="679">
        <v>58126052263.137016</v>
      </c>
      <c r="G209" s="126" t="s">
        <v>507</v>
      </c>
      <c r="H209" s="73" t="s">
        <v>2019</v>
      </c>
      <c r="I209" s="73"/>
      <c r="K209" s="831"/>
      <c r="L209" s="831"/>
      <c r="M209" s="831"/>
      <c r="N209" s="831"/>
      <c r="O209" s="831"/>
      <c r="P209" s="831">
        <v>2.1399999999999998E-5</v>
      </c>
      <c r="Q209" s="831"/>
      <c r="R209" s="831"/>
      <c r="S209" s="831"/>
      <c r="T209" s="831"/>
      <c r="U209" s="831"/>
      <c r="V209" s="831"/>
      <c r="W209" s="831"/>
      <c r="X209" s="831"/>
      <c r="Y209" s="831"/>
      <c r="Z209" s="831"/>
      <c r="AA209" s="834"/>
      <c r="AB209" s="834"/>
      <c r="AC209" s="834"/>
      <c r="AD209" s="834"/>
      <c r="AE209" s="832"/>
      <c r="AF209" s="832">
        <f t="shared" si="6"/>
        <v>1243897.518431132</v>
      </c>
      <c r="AG209" s="832"/>
      <c r="AH209" s="832"/>
      <c r="AI209" s="832"/>
      <c r="AJ209" s="832"/>
      <c r="AK209" s="832"/>
      <c r="AL209" s="834"/>
      <c r="AM209" s="834"/>
      <c r="AN209" s="834"/>
      <c r="AO209" s="832"/>
      <c r="AP209" s="832"/>
    </row>
    <row r="210" spans="1:42" s="15" customFormat="1">
      <c r="A210" s="73" t="s">
        <v>535</v>
      </c>
      <c r="B210" s="73"/>
      <c r="C210" s="73" t="s">
        <v>1141</v>
      </c>
      <c r="D210" s="73" t="s">
        <v>2001</v>
      </c>
      <c r="E210" s="73" t="s">
        <v>2020</v>
      </c>
      <c r="F210" s="679">
        <v>16505116.469358455</v>
      </c>
      <c r="G210" s="126" t="s">
        <v>507</v>
      </c>
      <c r="H210" s="73" t="s">
        <v>2019</v>
      </c>
      <c r="I210" s="73"/>
      <c r="K210" s="831"/>
      <c r="L210" s="831"/>
      <c r="M210" s="831"/>
      <c r="N210" s="831"/>
      <c r="O210" s="831"/>
      <c r="P210" s="831">
        <v>5.57E-2</v>
      </c>
      <c r="Q210" s="831"/>
      <c r="R210" s="831"/>
      <c r="S210" s="831"/>
      <c r="T210" s="831"/>
      <c r="U210" s="831"/>
      <c r="V210" s="831"/>
      <c r="W210" s="831"/>
      <c r="X210" s="831"/>
      <c r="Y210" s="831"/>
      <c r="Z210" s="831"/>
      <c r="AA210" s="834"/>
      <c r="AB210" s="834"/>
      <c r="AC210" s="834"/>
      <c r="AD210" s="834"/>
      <c r="AE210" s="832"/>
      <c r="AF210" s="832">
        <f t="shared" si="6"/>
        <v>919334.98734326591</v>
      </c>
      <c r="AG210" s="832"/>
      <c r="AH210" s="832"/>
      <c r="AI210" s="832"/>
      <c r="AJ210" s="832"/>
      <c r="AK210" s="832"/>
      <c r="AL210" s="834"/>
      <c r="AM210" s="834"/>
      <c r="AN210" s="834"/>
      <c r="AO210" s="832"/>
      <c r="AP210" s="832"/>
    </row>
    <row r="211" spans="1:42" s="15" customFormat="1">
      <c r="A211" s="73" t="s">
        <v>541</v>
      </c>
      <c r="B211" s="73"/>
      <c r="C211" s="73" t="s">
        <v>1141</v>
      </c>
      <c r="D211" s="73" t="s">
        <v>2001</v>
      </c>
      <c r="E211" s="73" t="s">
        <v>2002</v>
      </c>
      <c r="F211" s="679">
        <v>85301.479792109312</v>
      </c>
      <c r="G211" s="126" t="s">
        <v>507</v>
      </c>
      <c r="H211" s="73" t="s">
        <v>2019</v>
      </c>
      <c r="I211" s="73"/>
      <c r="K211" s="831"/>
      <c r="L211" s="831"/>
      <c r="M211" s="831"/>
      <c r="N211" s="831"/>
      <c r="O211" s="831"/>
      <c r="P211" s="831">
        <v>4.71</v>
      </c>
      <c r="Q211" s="831"/>
      <c r="R211" s="831"/>
      <c r="S211" s="831"/>
      <c r="T211" s="831"/>
      <c r="U211" s="831"/>
      <c r="V211" s="831"/>
      <c r="W211" s="831"/>
      <c r="X211" s="831"/>
      <c r="Y211" s="831"/>
      <c r="Z211" s="831"/>
      <c r="AA211" s="834"/>
      <c r="AB211" s="834"/>
      <c r="AC211" s="834"/>
      <c r="AD211" s="834"/>
      <c r="AE211" s="832"/>
      <c r="AF211" s="832">
        <f t="shared" si="6"/>
        <v>401769.96982083487</v>
      </c>
      <c r="AG211" s="832"/>
      <c r="AH211" s="832"/>
      <c r="AI211" s="832"/>
      <c r="AJ211" s="832"/>
      <c r="AK211" s="832"/>
      <c r="AL211" s="834"/>
      <c r="AM211" s="834"/>
      <c r="AN211" s="834"/>
      <c r="AO211" s="832"/>
      <c r="AP211" s="832"/>
    </row>
    <row r="212" spans="1:42" s="15" customFormat="1">
      <c r="A212" s="73" t="s">
        <v>993</v>
      </c>
      <c r="B212" s="73"/>
      <c r="C212" s="73" t="s">
        <v>1141</v>
      </c>
      <c r="D212" s="6" t="s">
        <v>1967</v>
      </c>
      <c r="E212" s="73" t="s">
        <v>1997</v>
      </c>
      <c r="F212" s="679">
        <v>7883498.8984274128</v>
      </c>
      <c r="G212" s="126" t="s">
        <v>507</v>
      </c>
      <c r="H212" s="73" t="s">
        <v>2019</v>
      </c>
      <c r="I212" s="73"/>
      <c r="K212" s="831"/>
      <c r="L212" s="831"/>
      <c r="M212" s="831"/>
      <c r="N212" s="831"/>
      <c r="O212" s="831"/>
      <c r="P212" s="831">
        <v>4.2900000000000001E-2</v>
      </c>
      <c r="Q212" s="831"/>
      <c r="R212" s="831"/>
      <c r="S212" s="831"/>
      <c r="T212" s="831"/>
      <c r="U212" s="831"/>
      <c r="V212" s="831"/>
      <c r="W212" s="831"/>
      <c r="X212" s="831"/>
      <c r="Y212" s="831"/>
      <c r="Z212" s="831"/>
      <c r="AA212" s="834"/>
      <c r="AB212" s="834"/>
      <c r="AC212" s="834"/>
      <c r="AD212" s="834"/>
      <c r="AE212" s="832"/>
      <c r="AF212" s="832">
        <f t="shared" si="6"/>
        <v>338202.10274253599</v>
      </c>
      <c r="AG212" s="832"/>
      <c r="AH212" s="832"/>
      <c r="AI212" s="832"/>
      <c r="AJ212" s="832"/>
      <c r="AK212" s="832"/>
      <c r="AL212" s="834"/>
      <c r="AM212" s="834"/>
      <c r="AN212" s="834"/>
      <c r="AO212" s="832"/>
      <c r="AP212" s="832"/>
    </row>
    <row r="213" spans="1:42" s="15" customFormat="1">
      <c r="A213" s="73" t="s">
        <v>542</v>
      </c>
      <c r="B213" s="73"/>
      <c r="C213" s="73" t="s">
        <v>1141</v>
      </c>
      <c r="D213" s="6" t="s">
        <v>1967</v>
      </c>
      <c r="E213" s="73" t="s">
        <v>1997</v>
      </c>
      <c r="F213" s="679">
        <v>37106070.687781163</v>
      </c>
      <c r="G213" s="126" t="s">
        <v>507</v>
      </c>
      <c r="H213" s="73" t="s">
        <v>2019</v>
      </c>
      <c r="I213" s="73"/>
      <c r="K213" s="831"/>
      <c r="L213" s="831"/>
      <c r="M213" s="831"/>
      <c r="N213" s="831"/>
      <c r="O213" s="831"/>
      <c r="P213" s="831">
        <v>7.1399999999999996E-3</v>
      </c>
      <c r="Q213" s="831"/>
      <c r="R213" s="831"/>
      <c r="S213" s="831"/>
      <c r="T213" s="831"/>
      <c r="U213" s="831"/>
      <c r="V213" s="831"/>
      <c r="W213" s="831"/>
      <c r="X213" s="831"/>
      <c r="Y213" s="831"/>
      <c r="Z213" s="831"/>
      <c r="AA213" s="834"/>
      <c r="AB213" s="834"/>
      <c r="AC213" s="834"/>
      <c r="AD213" s="834"/>
      <c r="AE213" s="832"/>
      <c r="AF213" s="832">
        <f t="shared" si="6"/>
        <v>264937.34471075749</v>
      </c>
      <c r="AG213" s="832"/>
      <c r="AH213" s="832"/>
      <c r="AI213" s="832"/>
      <c r="AJ213" s="832"/>
      <c r="AK213" s="832"/>
      <c r="AL213" s="834"/>
      <c r="AM213" s="834"/>
      <c r="AN213" s="834"/>
      <c r="AO213" s="832"/>
      <c r="AP213" s="832"/>
    </row>
    <row r="214" spans="1:42" s="15" customFormat="1">
      <c r="A214" s="73" t="s">
        <v>544</v>
      </c>
      <c r="B214" s="73"/>
      <c r="C214" s="73" t="s">
        <v>1141</v>
      </c>
      <c r="D214" s="6" t="s">
        <v>1967</v>
      </c>
      <c r="E214" s="73" t="s">
        <v>1997</v>
      </c>
      <c r="F214" s="679">
        <v>28090716312.585217</v>
      </c>
      <c r="G214" s="126" t="s">
        <v>507</v>
      </c>
      <c r="H214" s="73" t="s">
        <v>2019</v>
      </c>
      <c r="I214" s="73"/>
      <c r="K214" s="831"/>
      <c r="L214" s="831"/>
      <c r="M214" s="831"/>
      <c r="N214" s="831"/>
      <c r="O214" s="831"/>
      <c r="P214" s="831">
        <v>6.64E-6</v>
      </c>
      <c r="Q214" s="831"/>
      <c r="R214" s="831"/>
      <c r="S214" s="831"/>
      <c r="T214" s="831"/>
      <c r="U214" s="831"/>
      <c r="V214" s="831"/>
      <c r="W214" s="831"/>
      <c r="X214" s="831"/>
      <c r="Y214" s="831"/>
      <c r="Z214" s="831"/>
      <c r="AA214" s="834"/>
      <c r="AB214" s="834"/>
      <c r="AC214" s="834"/>
      <c r="AD214" s="834"/>
      <c r="AE214" s="832"/>
      <c r="AF214" s="832">
        <f t="shared" si="6"/>
        <v>186522.35631556585</v>
      </c>
      <c r="AG214" s="832"/>
      <c r="AH214" s="832"/>
      <c r="AI214" s="832"/>
      <c r="AJ214" s="832"/>
      <c r="AK214" s="832"/>
      <c r="AL214" s="834"/>
      <c r="AM214" s="834"/>
      <c r="AN214" s="834"/>
      <c r="AO214" s="832"/>
      <c r="AP214" s="832"/>
    </row>
    <row r="215" spans="1:42" s="15" customFormat="1">
      <c r="A215" s="73" t="s">
        <v>989</v>
      </c>
      <c r="B215" s="73"/>
      <c r="C215" s="73" t="s">
        <v>1141</v>
      </c>
      <c r="D215" s="6" t="s">
        <v>1967</v>
      </c>
      <c r="E215" s="73" t="s">
        <v>1997</v>
      </c>
      <c r="F215" s="679">
        <v>2025593.8224558439</v>
      </c>
      <c r="G215" s="126" t="s">
        <v>507</v>
      </c>
      <c r="H215" s="73" t="s">
        <v>2019</v>
      </c>
      <c r="I215" s="73"/>
      <c r="K215" s="831"/>
      <c r="L215" s="831"/>
      <c r="M215" s="831"/>
      <c r="N215" s="831"/>
      <c r="O215" s="831"/>
      <c r="P215" s="831">
        <v>7.1400000000000005E-2</v>
      </c>
      <c r="Q215" s="831"/>
      <c r="R215" s="831"/>
      <c r="S215" s="831"/>
      <c r="T215" s="831"/>
      <c r="U215" s="831"/>
      <c r="V215" s="831"/>
      <c r="W215" s="831"/>
      <c r="X215" s="831"/>
      <c r="Y215" s="831"/>
      <c r="Z215" s="831"/>
      <c r="AA215" s="834"/>
      <c r="AB215" s="834"/>
      <c r="AC215" s="834"/>
      <c r="AD215" s="834"/>
      <c r="AE215" s="832"/>
      <c r="AF215" s="832">
        <f t="shared" si="6"/>
        <v>144627.39892334727</v>
      </c>
      <c r="AG215" s="832"/>
      <c r="AH215" s="832"/>
      <c r="AI215" s="832"/>
      <c r="AJ215" s="832"/>
      <c r="AK215" s="832"/>
      <c r="AL215" s="834"/>
      <c r="AM215" s="834"/>
      <c r="AN215" s="834"/>
      <c r="AO215" s="832"/>
      <c r="AP215" s="832"/>
    </row>
    <row r="216" spans="1:42" s="15" customFormat="1">
      <c r="A216" s="73" t="s">
        <v>1003</v>
      </c>
      <c r="B216" s="73"/>
      <c r="C216" s="73" t="s">
        <v>1141</v>
      </c>
      <c r="D216" s="6" t="s">
        <v>1967</v>
      </c>
      <c r="E216" s="73" t="s">
        <v>1997</v>
      </c>
      <c r="F216" s="679">
        <v>96836.591178972085</v>
      </c>
      <c r="G216" s="126" t="s">
        <v>507</v>
      </c>
      <c r="H216" s="73" t="s">
        <v>2019</v>
      </c>
      <c r="I216" s="73"/>
      <c r="K216" s="831"/>
      <c r="L216" s="831"/>
      <c r="M216" s="831"/>
      <c r="N216" s="831"/>
      <c r="O216" s="831"/>
      <c r="P216" s="831">
        <v>1</v>
      </c>
      <c r="Q216" s="831"/>
      <c r="R216" s="831"/>
      <c r="S216" s="831"/>
      <c r="T216" s="831"/>
      <c r="U216" s="831"/>
      <c r="V216" s="831"/>
      <c r="W216" s="831"/>
      <c r="X216" s="831"/>
      <c r="Y216" s="831"/>
      <c r="Z216" s="831"/>
      <c r="AA216" s="834"/>
      <c r="AB216" s="834"/>
      <c r="AC216" s="834"/>
      <c r="AD216" s="834"/>
      <c r="AE216" s="832"/>
      <c r="AF216" s="832">
        <f t="shared" si="6"/>
        <v>96836.591178972085</v>
      </c>
      <c r="AG216" s="832"/>
      <c r="AH216" s="832"/>
      <c r="AI216" s="832"/>
      <c r="AJ216" s="832"/>
      <c r="AK216" s="832"/>
      <c r="AL216" s="834"/>
      <c r="AM216" s="834"/>
      <c r="AN216" s="834"/>
      <c r="AO216" s="832"/>
      <c r="AP216" s="832"/>
    </row>
    <row r="217" spans="1:42" s="15" customFormat="1">
      <c r="A217" s="73" t="s">
        <v>992</v>
      </c>
      <c r="B217" s="73"/>
      <c r="C217" s="73" t="s">
        <v>1141</v>
      </c>
      <c r="D217" s="6" t="s">
        <v>1967</v>
      </c>
      <c r="E217" s="73" t="s">
        <v>1997</v>
      </c>
      <c r="F217" s="679">
        <v>1350395.8816372326</v>
      </c>
      <c r="G217" s="126" t="s">
        <v>507</v>
      </c>
      <c r="H217" s="73" t="s">
        <v>2019</v>
      </c>
      <c r="I217" s="73"/>
      <c r="K217" s="831"/>
      <c r="L217" s="831"/>
      <c r="M217" s="831"/>
      <c r="N217" s="831"/>
      <c r="O217" s="831"/>
      <c r="P217" s="831">
        <v>7.1400000000000005E-2</v>
      </c>
      <c r="Q217" s="831"/>
      <c r="R217" s="831"/>
      <c r="S217" s="831"/>
      <c r="T217" s="831"/>
      <c r="U217" s="831"/>
      <c r="V217" s="831"/>
      <c r="W217" s="831"/>
      <c r="X217" s="831"/>
      <c r="Y217" s="831"/>
      <c r="Z217" s="831"/>
      <c r="AA217" s="834"/>
      <c r="AB217" s="834"/>
      <c r="AC217" s="834"/>
      <c r="AD217" s="834"/>
      <c r="AE217" s="832"/>
      <c r="AF217" s="832">
        <f t="shared" si="6"/>
        <v>96418.265948898421</v>
      </c>
      <c r="AG217" s="832"/>
      <c r="AH217" s="832"/>
      <c r="AI217" s="832"/>
      <c r="AJ217" s="832"/>
      <c r="AK217" s="832"/>
      <c r="AL217" s="834"/>
      <c r="AM217" s="834"/>
      <c r="AN217" s="834"/>
      <c r="AO217" s="832"/>
      <c r="AP217" s="832"/>
    </row>
    <row r="218" spans="1:42" s="15" customFormat="1">
      <c r="A218" s="73" t="s">
        <v>1144</v>
      </c>
      <c r="B218" s="73"/>
      <c r="C218" s="73" t="s">
        <v>1141</v>
      </c>
      <c r="D218" s="6" t="s">
        <v>1967</v>
      </c>
      <c r="E218" s="73" t="s">
        <v>1997</v>
      </c>
      <c r="F218" s="679">
        <v>12413468849.589212</v>
      </c>
      <c r="G218" s="126" t="s">
        <v>507</v>
      </c>
      <c r="H218" s="73" t="s">
        <v>2019</v>
      </c>
      <c r="I218" s="73"/>
      <c r="K218" s="831"/>
      <c r="L218" s="831"/>
      <c r="M218" s="831"/>
      <c r="N218" s="831"/>
      <c r="O218" s="831"/>
      <c r="P218" s="831">
        <v>6.7100000000000001E-6</v>
      </c>
      <c r="Q218" s="831"/>
      <c r="R218" s="831"/>
      <c r="S218" s="831"/>
      <c r="T218" s="831"/>
      <c r="U218" s="831"/>
      <c r="V218" s="831"/>
      <c r="W218" s="831"/>
      <c r="X218" s="831"/>
      <c r="Y218" s="831"/>
      <c r="Z218" s="831"/>
      <c r="AA218" s="834"/>
      <c r="AB218" s="834"/>
      <c r="AC218" s="834"/>
      <c r="AD218" s="834"/>
      <c r="AE218" s="832"/>
      <c r="AF218" s="832">
        <f t="shared" si="6"/>
        <v>83294.375980743614</v>
      </c>
      <c r="AG218" s="832"/>
      <c r="AH218" s="832"/>
      <c r="AI218" s="832"/>
      <c r="AJ218" s="832"/>
      <c r="AK218" s="832"/>
      <c r="AL218" s="834"/>
      <c r="AM218" s="834"/>
      <c r="AN218" s="834"/>
      <c r="AO218" s="832"/>
      <c r="AP218" s="832"/>
    </row>
    <row r="219" spans="1:42" s="15" customFormat="1">
      <c r="A219" s="73" t="s">
        <v>540</v>
      </c>
      <c r="B219" s="73"/>
      <c r="C219" s="73" t="s">
        <v>1141</v>
      </c>
      <c r="D219" s="73" t="s">
        <v>2001</v>
      </c>
      <c r="E219" s="73" t="s">
        <v>2020</v>
      </c>
      <c r="F219" s="679">
        <v>21684650016.049038</v>
      </c>
      <c r="G219" s="126" t="s">
        <v>507</v>
      </c>
      <c r="H219" s="73" t="s">
        <v>2019</v>
      </c>
      <c r="I219" s="73"/>
      <c r="K219" s="831"/>
      <c r="L219" s="831"/>
      <c r="M219" s="831"/>
      <c r="N219" s="831"/>
      <c r="O219" s="831"/>
      <c r="P219" s="831">
        <v>3.2899999999999998E-6</v>
      </c>
      <c r="Q219" s="831"/>
      <c r="R219" s="831"/>
      <c r="S219" s="831"/>
      <c r="T219" s="831"/>
      <c r="U219" s="831"/>
      <c r="V219" s="831"/>
      <c r="W219" s="831"/>
      <c r="X219" s="831"/>
      <c r="Y219" s="831"/>
      <c r="Z219" s="831"/>
      <c r="AA219" s="834"/>
      <c r="AB219" s="834"/>
      <c r="AC219" s="834"/>
      <c r="AD219" s="834"/>
      <c r="AE219" s="832"/>
      <c r="AF219" s="832">
        <f t="shared" si="6"/>
        <v>71342.498552801335</v>
      </c>
      <c r="AG219" s="832"/>
      <c r="AH219" s="832"/>
      <c r="AI219" s="832"/>
      <c r="AJ219" s="832"/>
      <c r="AK219" s="832"/>
      <c r="AL219" s="834"/>
      <c r="AM219" s="834"/>
      <c r="AN219" s="834"/>
      <c r="AO219" s="832"/>
      <c r="AP219" s="832"/>
    </row>
    <row r="220" spans="1:42" s="15" customFormat="1">
      <c r="A220" s="73" t="s">
        <v>542</v>
      </c>
      <c r="B220" s="73"/>
      <c r="C220" s="73" t="s">
        <v>1141</v>
      </c>
      <c r="D220" s="73" t="s">
        <v>2001</v>
      </c>
      <c r="E220" s="73" t="s">
        <v>2020</v>
      </c>
      <c r="F220" s="679">
        <v>2899547.487860268</v>
      </c>
      <c r="G220" s="126" t="s">
        <v>507</v>
      </c>
      <c r="H220" s="73" t="s">
        <v>2019</v>
      </c>
      <c r="I220" s="73"/>
      <c r="K220" s="831"/>
      <c r="L220" s="831"/>
      <c r="M220" s="831"/>
      <c r="N220" s="831"/>
      <c r="O220" s="831"/>
      <c r="P220" s="831">
        <v>2.3599999999999999E-2</v>
      </c>
      <c r="Q220" s="831"/>
      <c r="R220" s="831"/>
      <c r="S220" s="831"/>
      <c r="T220" s="831"/>
      <c r="U220" s="831"/>
      <c r="V220" s="831"/>
      <c r="W220" s="831"/>
      <c r="X220" s="831"/>
      <c r="Y220" s="831"/>
      <c r="Z220" s="831"/>
      <c r="AA220" s="834"/>
      <c r="AB220" s="834"/>
      <c r="AC220" s="834"/>
      <c r="AD220" s="834"/>
      <c r="AE220" s="832"/>
      <c r="AF220" s="832">
        <f t="shared" si="6"/>
        <v>68429.320713502326</v>
      </c>
      <c r="AG220" s="832"/>
      <c r="AH220" s="832"/>
      <c r="AI220" s="832"/>
      <c r="AJ220" s="832"/>
      <c r="AK220" s="832"/>
      <c r="AL220" s="834"/>
      <c r="AM220" s="834"/>
      <c r="AN220" s="834"/>
      <c r="AO220" s="832"/>
      <c r="AP220" s="832"/>
    </row>
    <row r="221" spans="1:42" s="15" customFormat="1">
      <c r="A221" s="73" t="s">
        <v>541</v>
      </c>
      <c r="B221" s="73"/>
      <c r="C221" s="73" t="s">
        <v>1141</v>
      </c>
      <c r="D221" s="6" t="s">
        <v>1967</v>
      </c>
      <c r="E221" s="73" t="s">
        <v>1997</v>
      </c>
      <c r="F221" s="679">
        <v>1386.2052350066326</v>
      </c>
      <c r="G221" s="126" t="s">
        <v>507</v>
      </c>
      <c r="H221" s="73" t="s">
        <v>2019</v>
      </c>
      <c r="I221" s="73"/>
      <c r="K221" s="831"/>
      <c r="L221" s="831"/>
      <c r="M221" s="831"/>
      <c r="N221" s="831"/>
      <c r="O221" s="831"/>
      <c r="P221" s="831">
        <v>44.3</v>
      </c>
      <c r="Q221" s="831"/>
      <c r="R221" s="831"/>
      <c r="S221" s="831"/>
      <c r="T221" s="831"/>
      <c r="U221" s="831"/>
      <c r="V221" s="831"/>
      <c r="W221" s="831"/>
      <c r="X221" s="831"/>
      <c r="Y221" s="831"/>
      <c r="Z221" s="831"/>
      <c r="AA221" s="834"/>
      <c r="AB221" s="834"/>
      <c r="AC221" s="834"/>
      <c r="AD221" s="834"/>
      <c r="AE221" s="832"/>
      <c r="AF221" s="832">
        <f t="shared" si="6"/>
        <v>61408.89191079382</v>
      </c>
      <c r="AG221" s="832"/>
      <c r="AH221" s="832"/>
      <c r="AI221" s="832"/>
      <c r="AJ221" s="832"/>
      <c r="AK221" s="832"/>
      <c r="AL221" s="834"/>
      <c r="AM221" s="834"/>
      <c r="AN221" s="834"/>
      <c r="AO221" s="832"/>
      <c r="AP221" s="832"/>
    </row>
    <row r="222" spans="1:42" s="15" customFormat="1">
      <c r="A222" s="73" t="s">
        <v>1145</v>
      </c>
      <c r="B222" s="73"/>
      <c r="C222" s="73" t="s">
        <v>1141</v>
      </c>
      <c r="D222" s="73" t="s">
        <v>2001</v>
      </c>
      <c r="E222" s="73" t="s">
        <v>2020</v>
      </c>
      <c r="F222" s="679">
        <v>8921684.578031579</v>
      </c>
      <c r="G222" s="126" t="s">
        <v>507</v>
      </c>
      <c r="H222" s="73" t="s">
        <v>2019</v>
      </c>
      <c r="I222" s="73"/>
      <c r="K222" s="831"/>
      <c r="L222" s="831"/>
      <c r="M222" s="831"/>
      <c r="N222" s="831"/>
      <c r="O222" s="831"/>
      <c r="P222" s="831">
        <v>6.79E-3</v>
      </c>
      <c r="Q222" s="831"/>
      <c r="R222" s="831"/>
      <c r="S222" s="831"/>
      <c r="T222" s="831"/>
      <c r="U222" s="831"/>
      <c r="V222" s="831"/>
      <c r="W222" s="831"/>
      <c r="X222" s="831"/>
      <c r="Y222" s="831"/>
      <c r="Z222" s="831"/>
      <c r="AA222" s="834"/>
      <c r="AB222" s="834"/>
      <c r="AC222" s="834"/>
      <c r="AD222" s="834"/>
      <c r="AE222" s="832"/>
      <c r="AF222" s="832">
        <f t="shared" si="6"/>
        <v>60578.23828483442</v>
      </c>
      <c r="AG222" s="832"/>
      <c r="AH222" s="832"/>
      <c r="AI222" s="832"/>
      <c r="AJ222" s="832"/>
      <c r="AK222" s="832"/>
      <c r="AL222" s="834"/>
      <c r="AM222" s="834"/>
      <c r="AN222" s="834"/>
      <c r="AO222" s="832"/>
      <c r="AP222" s="832"/>
    </row>
    <row r="223" spans="1:42" s="15" customFormat="1">
      <c r="A223" s="73" t="s">
        <v>1003</v>
      </c>
      <c r="B223" s="73"/>
      <c r="C223" s="73" t="s">
        <v>1141</v>
      </c>
      <c r="D223" s="73" t="s">
        <v>2001</v>
      </c>
      <c r="E223" s="73" t="s">
        <v>2002</v>
      </c>
      <c r="F223" s="679">
        <v>411788.93506920966</v>
      </c>
      <c r="G223" s="126" t="s">
        <v>507</v>
      </c>
      <c r="H223" s="73" t="s">
        <v>2019</v>
      </c>
      <c r="I223" s="73"/>
      <c r="K223" s="831"/>
      <c r="L223" s="831"/>
      <c r="M223" s="831"/>
      <c r="N223" s="831"/>
      <c r="O223" s="831"/>
      <c r="P223" s="831">
        <v>0.107</v>
      </c>
      <c r="Q223" s="831"/>
      <c r="R223" s="831"/>
      <c r="S223" s="831"/>
      <c r="T223" s="831"/>
      <c r="U223" s="831"/>
      <c r="V223" s="831"/>
      <c r="W223" s="831"/>
      <c r="X223" s="831"/>
      <c r="Y223" s="831"/>
      <c r="Z223" s="831"/>
      <c r="AA223" s="834"/>
      <c r="AB223" s="834"/>
      <c r="AC223" s="834"/>
      <c r="AD223" s="834"/>
      <c r="AE223" s="832"/>
      <c r="AF223" s="832">
        <f t="shared" si="6"/>
        <v>44061.416052405431</v>
      </c>
      <c r="AG223" s="832"/>
      <c r="AH223" s="832"/>
      <c r="AI223" s="832"/>
      <c r="AJ223" s="832"/>
      <c r="AK223" s="832"/>
      <c r="AL223" s="834"/>
      <c r="AM223" s="834"/>
      <c r="AN223" s="834"/>
      <c r="AO223" s="832"/>
      <c r="AP223" s="832"/>
    </row>
    <row r="224" spans="1:42" s="15" customFormat="1">
      <c r="A224" s="73" t="s">
        <v>537</v>
      </c>
      <c r="B224" s="73"/>
      <c r="C224" s="73" t="s">
        <v>1141</v>
      </c>
      <c r="D224" s="6" t="s">
        <v>1967</v>
      </c>
      <c r="E224" s="73" t="s">
        <v>1997</v>
      </c>
      <c r="F224" s="679">
        <v>48381.686664407775</v>
      </c>
      <c r="G224" s="126" t="s">
        <v>507</v>
      </c>
      <c r="H224" s="73" t="s">
        <v>2019</v>
      </c>
      <c r="I224" s="73"/>
      <c r="K224" s="831"/>
      <c r="L224" s="831"/>
      <c r="M224" s="831"/>
      <c r="N224" s="831"/>
      <c r="O224" s="831"/>
      <c r="P224" s="831">
        <v>0.78600000000000003</v>
      </c>
      <c r="Q224" s="831"/>
      <c r="R224" s="831"/>
      <c r="S224" s="831"/>
      <c r="T224" s="831"/>
      <c r="U224" s="831"/>
      <c r="V224" s="831"/>
      <c r="W224" s="831"/>
      <c r="X224" s="831"/>
      <c r="Y224" s="831"/>
      <c r="Z224" s="831"/>
      <c r="AA224" s="834"/>
      <c r="AB224" s="834"/>
      <c r="AC224" s="834"/>
      <c r="AD224" s="834"/>
      <c r="AE224" s="832"/>
      <c r="AF224" s="832">
        <f t="shared" si="6"/>
        <v>38028.005718224515</v>
      </c>
      <c r="AG224" s="832"/>
      <c r="AH224" s="832"/>
      <c r="AI224" s="832"/>
      <c r="AJ224" s="832"/>
      <c r="AK224" s="832"/>
      <c r="AL224" s="834"/>
      <c r="AM224" s="834"/>
      <c r="AN224" s="834"/>
      <c r="AO224" s="832"/>
      <c r="AP224" s="832"/>
    </row>
    <row r="225" spans="1:42" s="15" customFormat="1">
      <c r="A225" s="73" t="s">
        <v>1146</v>
      </c>
      <c r="B225" s="73"/>
      <c r="C225" s="73" t="s">
        <v>1141</v>
      </c>
      <c r="D225" s="73" t="s">
        <v>2001</v>
      </c>
      <c r="E225" s="73" t="s">
        <v>2002</v>
      </c>
      <c r="F225" s="679">
        <v>576959.55026127526</v>
      </c>
      <c r="G225" s="126" t="s">
        <v>507</v>
      </c>
      <c r="H225" s="73" t="s">
        <v>2019</v>
      </c>
      <c r="I225" s="73"/>
      <c r="K225" s="831"/>
      <c r="L225" s="831"/>
      <c r="M225" s="831"/>
      <c r="N225" s="831"/>
      <c r="O225" s="831"/>
      <c r="P225" s="831">
        <v>3.8600000000000002E-2</v>
      </c>
      <c r="Q225" s="831"/>
      <c r="R225" s="831"/>
      <c r="S225" s="831"/>
      <c r="T225" s="831"/>
      <c r="U225" s="831"/>
      <c r="V225" s="831"/>
      <c r="W225" s="831"/>
      <c r="X225" s="831"/>
      <c r="Y225" s="831"/>
      <c r="Z225" s="831"/>
      <c r="AA225" s="834"/>
      <c r="AB225" s="834"/>
      <c r="AC225" s="834"/>
      <c r="AD225" s="834"/>
      <c r="AE225" s="832"/>
      <c r="AF225" s="832">
        <f t="shared" si="6"/>
        <v>22270.638640085228</v>
      </c>
      <c r="AG225" s="832"/>
      <c r="AH225" s="832"/>
      <c r="AI225" s="832"/>
      <c r="AJ225" s="832"/>
      <c r="AK225" s="832"/>
      <c r="AL225" s="834"/>
      <c r="AM225" s="834"/>
      <c r="AN225" s="834"/>
      <c r="AO225" s="832"/>
      <c r="AP225" s="832"/>
    </row>
    <row r="226" spans="1:42" s="15" customFormat="1">
      <c r="A226" s="73" t="s">
        <v>1147</v>
      </c>
      <c r="B226" s="73"/>
      <c r="C226" s="73" t="s">
        <v>1141</v>
      </c>
      <c r="D226" s="73" t="s">
        <v>2001</v>
      </c>
      <c r="E226" s="73" t="s">
        <v>2002</v>
      </c>
      <c r="F226" s="679">
        <v>764120.50588919257</v>
      </c>
      <c r="G226" s="126" t="s">
        <v>507</v>
      </c>
      <c r="H226" s="73" t="s">
        <v>2019</v>
      </c>
      <c r="I226" s="73"/>
      <c r="K226" s="831"/>
      <c r="L226" s="831"/>
      <c r="M226" s="831"/>
      <c r="N226" s="831"/>
      <c r="O226" s="831"/>
      <c r="P226" s="831">
        <v>2.3599999999999999E-2</v>
      </c>
      <c r="Q226" s="831"/>
      <c r="R226" s="831"/>
      <c r="S226" s="831"/>
      <c r="T226" s="831"/>
      <c r="U226" s="831"/>
      <c r="V226" s="831"/>
      <c r="W226" s="831"/>
      <c r="X226" s="831"/>
      <c r="Y226" s="831"/>
      <c r="Z226" s="831"/>
      <c r="AA226" s="834"/>
      <c r="AB226" s="834"/>
      <c r="AC226" s="834"/>
      <c r="AD226" s="834"/>
      <c r="AE226" s="832"/>
      <c r="AF226" s="832">
        <f t="shared" si="6"/>
        <v>18033.243938984946</v>
      </c>
      <c r="AG226" s="832"/>
      <c r="AH226" s="832"/>
      <c r="AI226" s="832"/>
      <c r="AJ226" s="832"/>
      <c r="AK226" s="832"/>
      <c r="AL226" s="834"/>
      <c r="AM226" s="834"/>
      <c r="AN226" s="834"/>
      <c r="AO226" s="832"/>
      <c r="AP226" s="832"/>
    </row>
    <row r="227" spans="1:42" s="15" customFormat="1">
      <c r="A227" s="73" t="s">
        <v>539</v>
      </c>
      <c r="B227" s="73"/>
      <c r="C227" s="73" t="s">
        <v>1141</v>
      </c>
      <c r="D227" s="126" t="s">
        <v>2001</v>
      </c>
      <c r="E227" s="126" t="s">
        <v>2020</v>
      </c>
      <c r="F227" s="679">
        <v>2651722.9162482843</v>
      </c>
      <c r="G227" s="126" t="s">
        <v>507</v>
      </c>
      <c r="H227" s="73" t="s">
        <v>2019</v>
      </c>
      <c r="I227" s="73"/>
      <c r="K227" s="831"/>
      <c r="L227" s="831"/>
      <c r="M227" s="831"/>
      <c r="N227" s="831"/>
      <c r="O227" s="831"/>
      <c r="P227" s="831">
        <v>3.7100000000000002E-3</v>
      </c>
      <c r="Q227" s="831"/>
      <c r="R227" s="831"/>
      <c r="S227" s="831"/>
      <c r="T227" s="831"/>
      <c r="U227" s="831"/>
      <c r="V227" s="831"/>
      <c r="W227" s="831"/>
      <c r="X227" s="831"/>
      <c r="Y227" s="831"/>
      <c r="Z227" s="831"/>
      <c r="AA227" s="834"/>
      <c r="AB227" s="834"/>
      <c r="AC227" s="834"/>
      <c r="AD227" s="834"/>
      <c r="AE227" s="832"/>
      <c r="AF227" s="832">
        <f t="shared" si="6"/>
        <v>9837.8920192811347</v>
      </c>
      <c r="AG227" s="832"/>
      <c r="AH227" s="832"/>
      <c r="AI227" s="832"/>
      <c r="AJ227" s="832"/>
      <c r="AK227" s="832"/>
      <c r="AL227" s="834"/>
      <c r="AM227" s="834"/>
      <c r="AN227" s="834"/>
      <c r="AO227" s="832"/>
      <c r="AP227" s="832"/>
    </row>
    <row r="228" spans="1:42" s="15" customFormat="1">
      <c r="A228" s="73" t="s">
        <v>535</v>
      </c>
      <c r="B228" s="73"/>
      <c r="C228" s="73" t="s">
        <v>1141</v>
      </c>
      <c r="D228" s="126" t="s">
        <v>2001</v>
      </c>
      <c r="E228" s="73" t="s">
        <v>2002</v>
      </c>
      <c r="F228" s="679">
        <v>115422.14442478686</v>
      </c>
      <c r="G228" s="126" t="s">
        <v>507</v>
      </c>
      <c r="H228" s="73" t="s">
        <v>2019</v>
      </c>
      <c r="I228" s="73"/>
      <c r="K228" s="831"/>
      <c r="L228" s="831"/>
      <c r="M228" s="831"/>
      <c r="N228" s="831"/>
      <c r="O228" s="831"/>
      <c r="P228" s="831">
        <v>5.57E-2</v>
      </c>
      <c r="Q228" s="831"/>
      <c r="R228" s="831"/>
      <c r="S228" s="831"/>
      <c r="T228" s="831"/>
      <c r="U228" s="831"/>
      <c r="V228" s="831"/>
      <c r="W228" s="831"/>
      <c r="X228" s="831"/>
      <c r="Y228" s="831"/>
      <c r="Z228" s="831"/>
      <c r="AA228" s="834"/>
      <c r="AB228" s="834"/>
      <c r="AC228" s="834"/>
      <c r="AD228" s="834"/>
      <c r="AE228" s="832"/>
      <c r="AF228" s="832">
        <f t="shared" si="6"/>
        <v>6429.0134444606283</v>
      </c>
      <c r="AG228" s="832"/>
      <c r="AH228" s="832"/>
      <c r="AI228" s="832"/>
      <c r="AJ228" s="832"/>
      <c r="AK228" s="832"/>
      <c r="AL228" s="834"/>
      <c r="AM228" s="834"/>
      <c r="AN228" s="834"/>
      <c r="AO228" s="832"/>
      <c r="AP228" s="832"/>
    </row>
    <row r="229" spans="1:42" s="15" customFormat="1">
      <c r="A229" s="73" t="s">
        <v>536</v>
      </c>
      <c r="B229" s="73"/>
      <c r="C229" s="73" t="s">
        <v>1141</v>
      </c>
      <c r="D229" s="126" t="s">
        <v>2001</v>
      </c>
      <c r="E229" s="73" t="s">
        <v>2002</v>
      </c>
      <c r="F229" s="679">
        <v>3187103.6473643538</v>
      </c>
      <c r="G229" s="126" t="s">
        <v>507</v>
      </c>
      <c r="H229" s="73" t="s">
        <v>2019</v>
      </c>
      <c r="I229" s="73"/>
      <c r="K229" s="831"/>
      <c r="L229" s="831"/>
      <c r="M229" s="831"/>
      <c r="N229" s="831"/>
      <c r="O229" s="831"/>
      <c r="P229" s="831">
        <v>1.9300000000000001E-3</v>
      </c>
      <c r="Q229" s="831"/>
      <c r="R229" s="831"/>
      <c r="S229" s="831"/>
      <c r="T229" s="831"/>
      <c r="U229" s="831"/>
      <c r="V229" s="831"/>
      <c r="W229" s="831"/>
      <c r="X229" s="831"/>
      <c r="Y229" s="831"/>
      <c r="Z229" s="831"/>
      <c r="AA229" s="834"/>
      <c r="AB229" s="834"/>
      <c r="AC229" s="834"/>
      <c r="AD229" s="834"/>
      <c r="AE229" s="832"/>
      <c r="AF229" s="832">
        <f t="shared" si="6"/>
        <v>6151.1100394132027</v>
      </c>
      <c r="AG229" s="832"/>
      <c r="AH229" s="832"/>
      <c r="AI229" s="832"/>
      <c r="AJ229" s="832"/>
      <c r="AK229" s="832"/>
      <c r="AL229" s="834"/>
      <c r="AM229" s="834"/>
      <c r="AN229" s="834"/>
      <c r="AO229" s="832"/>
      <c r="AP229" s="832"/>
    </row>
    <row r="230" spans="1:42" s="15" customFormat="1">
      <c r="A230" s="73" t="s">
        <v>537</v>
      </c>
      <c r="B230" s="73"/>
      <c r="C230" s="73" t="s">
        <v>1141</v>
      </c>
      <c r="D230" s="126" t="s">
        <v>2001</v>
      </c>
      <c r="E230" s="73" t="s">
        <v>2020</v>
      </c>
      <c r="F230" s="679">
        <v>317215.45166334568</v>
      </c>
      <c r="G230" s="126" t="s">
        <v>507</v>
      </c>
      <c r="H230" s="73" t="s">
        <v>2019</v>
      </c>
      <c r="I230" s="73"/>
      <c r="K230" s="831"/>
      <c r="L230" s="831"/>
      <c r="M230" s="831"/>
      <c r="N230" s="831"/>
      <c r="O230" s="831"/>
      <c r="P230" s="831">
        <v>1.8599999999999998E-2</v>
      </c>
      <c r="Q230" s="831"/>
      <c r="R230" s="831"/>
      <c r="S230" s="831"/>
      <c r="T230" s="831"/>
      <c r="U230" s="831"/>
      <c r="V230" s="831"/>
      <c r="W230" s="831"/>
      <c r="X230" s="831"/>
      <c r="Y230" s="831"/>
      <c r="Z230" s="831"/>
      <c r="AA230" s="834"/>
      <c r="AB230" s="834"/>
      <c r="AC230" s="834"/>
      <c r="AD230" s="834"/>
      <c r="AE230" s="832"/>
      <c r="AF230" s="832">
        <f t="shared" si="6"/>
        <v>5900.2074009382295</v>
      </c>
      <c r="AG230" s="832"/>
      <c r="AH230" s="832"/>
      <c r="AI230" s="832"/>
      <c r="AJ230" s="832"/>
      <c r="AK230" s="832"/>
      <c r="AL230" s="834"/>
      <c r="AM230" s="834"/>
      <c r="AN230" s="834"/>
      <c r="AO230" s="832"/>
      <c r="AP230" s="832"/>
    </row>
    <row r="231" spans="1:42" s="15" customFormat="1">
      <c r="A231" s="73" t="s">
        <v>545</v>
      </c>
      <c r="B231" s="73"/>
      <c r="C231" s="73" t="s">
        <v>1141</v>
      </c>
      <c r="D231" s="126" t="s">
        <v>2001</v>
      </c>
      <c r="E231" s="73" t="s">
        <v>2002</v>
      </c>
      <c r="F231" s="679">
        <v>362476.40828420094</v>
      </c>
      <c r="G231" s="126" t="s">
        <v>507</v>
      </c>
      <c r="H231" s="73" t="s">
        <v>2019</v>
      </c>
      <c r="I231" s="73"/>
      <c r="K231" s="831"/>
      <c r="L231" s="831"/>
      <c r="M231" s="831"/>
      <c r="N231" s="831"/>
      <c r="O231" s="831"/>
      <c r="P231" s="831">
        <v>1.4999999999999999E-2</v>
      </c>
      <c r="Q231" s="831"/>
      <c r="R231" s="831"/>
      <c r="S231" s="831"/>
      <c r="T231" s="831"/>
      <c r="U231" s="831"/>
      <c r="V231" s="831"/>
      <c r="W231" s="831"/>
      <c r="X231" s="831"/>
      <c r="Y231" s="831"/>
      <c r="Z231" s="831"/>
      <c r="AA231" s="834"/>
      <c r="AB231" s="834"/>
      <c r="AC231" s="834"/>
      <c r="AD231" s="834"/>
      <c r="AE231" s="832"/>
      <c r="AF231" s="832">
        <f t="shared" si="6"/>
        <v>5437.1461242630139</v>
      </c>
      <c r="AG231" s="832"/>
      <c r="AH231" s="832"/>
      <c r="AI231" s="832"/>
      <c r="AJ231" s="832"/>
      <c r="AK231" s="832"/>
      <c r="AL231" s="834"/>
      <c r="AM231" s="834"/>
      <c r="AN231" s="834"/>
      <c r="AO231" s="832"/>
      <c r="AP231" s="832"/>
    </row>
    <row r="232" spans="1:42" s="15" customFormat="1">
      <c r="A232" s="73" t="s">
        <v>542</v>
      </c>
      <c r="B232" s="73"/>
      <c r="C232" s="73" t="s">
        <v>1141</v>
      </c>
      <c r="D232" s="126" t="s">
        <v>2001</v>
      </c>
      <c r="E232" s="73" t="s">
        <v>2002</v>
      </c>
      <c r="F232" s="679">
        <v>127370.71833506678</v>
      </c>
      <c r="G232" s="126" t="s">
        <v>507</v>
      </c>
      <c r="H232" s="73" t="s">
        <v>2019</v>
      </c>
      <c r="I232" s="73"/>
      <c r="K232" s="831"/>
      <c r="L232" s="831"/>
      <c r="M232" s="831"/>
      <c r="N232" s="831"/>
      <c r="O232" s="831"/>
      <c r="P232" s="831">
        <v>2.3599999999999999E-2</v>
      </c>
      <c r="Q232" s="831"/>
      <c r="R232" s="831"/>
      <c r="S232" s="831"/>
      <c r="T232" s="831"/>
      <c r="U232" s="831"/>
      <c r="V232" s="831"/>
      <c r="W232" s="831"/>
      <c r="X232" s="831"/>
      <c r="Y232" s="831"/>
      <c r="Z232" s="831"/>
      <c r="AA232" s="834"/>
      <c r="AB232" s="834"/>
      <c r="AC232" s="834"/>
      <c r="AD232" s="834"/>
      <c r="AE232" s="832"/>
      <c r="AF232" s="832">
        <f t="shared" si="6"/>
        <v>3005.9489527075757</v>
      </c>
      <c r="AG232" s="832"/>
      <c r="AH232" s="832"/>
      <c r="AI232" s="832"/>
      <c r="AJ232" s="832"/>
      <c r="AK232" s="832"/>
      <c r="AL232" s="834"/>
      <c r="AM232" s="834"/>
      <c r="AN232" s="834"/>
      <c r="AO232" s="832"/>
      <c r="AP232" s="832"/>
    </row>
    <row r="233" spans="1:42" s="15" customFormat="1">
      <c r="A233" s="73" t="s">
        <v>539</v>
      </c>
      <c r="B233" s="73"/>
      <c r="C233" s="73" t="s">
        <v>1141</v>
      </c>
      <c r="D233" s="6" t="s">
        <v>1967</v>
      </c>
      <c r="E233" s="73" t="s">
        <v>1997</v>
      </c>
      <c r="F233" s="679">
        <v>3800.0375144980235</v>
      </c>
      <c r="G233" s="126" t="s">
        <v>507</v>
      </c>
      <c r="H233" s="73" t="s">
        <v>2019</v>
      </c>
      <c r="I233" s="73"/>
      <c r="K233" s="831"/>
      <c r="L233" s="831"/>
      <c r="M233" s="831"/>
      <c r="N233" s="831"/>
      <c r="O233" s="831"/>
      <c r="P233" s="831">
        <v>0.63600000000000001</v>
      </c>
      <c r="Q233" s="831"/>
      <c r="R233" s="831"/>
      <c r="S233" s="831"/>
      <c r="T233" s="831"/>
      <c r="U233" s="831"/>
      <c r="V233" s="831"/>
      <c r="W233" s="831"/>
      <c r="X233" s="831"/>
      <c r="Y233" s="831"/>
      <c r="Z233" s="831"/>
      <c r="AA233" s="834"/>
      <c r="AB233" s="834"/>
      <c r="AC233" s="834"/>
      <c r="AD233" s="834"/>
      <c r="AE233" s="832"/>
      <c r="AF233" s="832">
        <f t="shared" si="6"/>
        <v>2416.8238592207431</v>
      </c>
      <c r="AG233" s="832"/>
      <c r="AH233" s="832"/>
      <c r="AI233" s="832"/>
      <c r="AJ233" s="832"/>
      <c r="AK233" s="832"/>
      <c r="AL233" s="834"/>
      <c r="AM233" s="834"/>
      <c r="AN233" s="834"/>
      <c r="AO233" s="832"/>
      <c r="AP233" s="832"/>
    </row>
    <row r="234" spans="1:42" s="15" customFormat="1">
      <c r="A234" s="73" t="s">
        <v>1148</v>
      </c>
      <c r="B234" s="73"/>
      <c r="C234" s="73" t="s">
        <v>1141</v>
      </c>
      <c r="D234" s="126" t="s">
        <v>2001</v>
      </c>
      <c r="E234" s="73" t="s">
        <v>2002</v>
      </c>
      <c r="F234" s="679">
        <v>765.1996807437954</v>
      </c>
      <c r="G234" s="126" t="s">
        <v>507</v>
      </c>
      <c r="H234" s="73" t="s">
        <v>2019</v>
      </c>
      <c r="I234" s="73"/>
      <c r="K234" s="831"/>
      <c r="L234" s="831"/>
      <c r="M234" s="831"/>
      <c r="N234" s="831"/>
      <c r="O234" s="831"/>
      <c r="P234" s="831">
        <v>2.71</v>
      </c>
      <c r="Q234" s="831"/>
      <c r="R234" s="831"/>
      <c r="S234" s="831"/>
      <c r="T234" s="831"/>
      <c r="U234" s="831"/>
      <c r="V234" s="831"/>
      <c r="W234" s="831"/>
      <c r="X234" s="831"/>
      <c r="Y234" s="831"/>
      <c r="Z234" s="831"/>
      <c r="AA234" s="834"/>
      <c r="AB234" s="834"/>
      <c r="AC234" s="834"/>
      <c r="AD234" s="834"/>
      <c r="AE234" s="832"/>
      <c r="AF234" s="832">
        <f t="shared" si="6"/>
        <v>2073.6911348156855</v>
      </c>
      <c r="AG234" s="832"/>
      <c r="AH234" s="832"/>
      <c r="AI234" s="832"/>
      <c r="AJ234" s="832"/>
      <c r="AK234" s="832"/>
      <c r="AL234" s="834"/>
      <c r="AM234" s="834"/>
      <c r="AN234" s="834"/>
      <c r="AO234" s="832"/>
      <c r="AP234" s="832"/>
    </row>
    <row r="235" spans="1:42" s="15" customFormat="1">
      <c r="A235" s="73" t="s">
        <v>538</v>
      </c>
      <c r="B235" s="73"/>
      <c r="C235" s="73" t="s">
        <v>1141</v>
      </c>
      <c r="D235" s="6" t="s">
        <v>1967</v>
      </c>
      <c r="E235" s="73" t="s">
        <v>1997</v>
      </c>
      <c r="F235" s="679">
        <v>3409.2078618296773</v>
      </c>
      <c r="G235" s="126" t="s">
        <v>507</v>
      </c>
      <c r="H235" s="73" t="s">
        <v>2019</v>
      </c>
      <c r="I235" s="73"/>
      <c r="K235" s="831"/>
      <c r="L235" s="831"/>
      <c r="M235" s="831"/>
      <c r="N235" s="831"/>
      <c r="O235" s="831"/>
      <c r="P235" s="831">
        <v>0.56399999999999995</v>
      </c>
      <c r="Q235" s="831"/>
      <c r="R235" s="831"/>
      <c r="S235" s="831"/>
      <c r="T235" s="831"/>
      <c r="U235" s="831"/>
      <c r="V235" s="831"/>
      <c r="W235" s="831"/>
      <c r="X235" s="831"/>
      <c r="Y235" s="831"/>
      <c r="Z235" s="831"/>
      <c r="AA235" s="834"/>
      <c r="AB235" s="834"/>
      <c r="AC235" s="834"/>
      <c r="AD235" s="834"/>
      <c r="AE235" s="832"/>
      <c r="AF235" s="832">
        <f t="shared" si="6"/>
        <v>1922.7932340719378</v>
      </c>
      <c r="AG235" s="832"/>
      <c r="AH235" s="832"/>
      <c r="AI235" s="832"/>
      <c r="AJ235" s="832"/>
      <c r="AK235" s="832"/>
      <c r="AL235" s="834"/>
      <c r="AM235" s="834"/>
      <c r="AN235" s="834"/>
      <c r="AO235" s="832"/>
      <c r="AP235" s="832"/>
    </row>
    <row r="236" spans="1:42" s="15" customFormat="1">
      <c r="A236" s="73" t="s">
        <v>1145</v>
      </c>
      <c r="B236" s="73"/>
      <c r="C236" s="73" t="s">
        <v>1141</v>
      </c>
      <c r="D236" s="126" t="s">
        <v>2001</v>
      </c>
      <c r="E236" s="73" t="s">
        <v>2002</v>
      </c>
      <c r="F236" s="679">
        <v>138157.31805858234</v>
      </c>
      <c r="G236" s="126" t="s">
        <v>507</v>
      </c>
      <c r="H236" s="73" t="s">
        <v>2019</v>
      </c>
      <c r="I236" s="73"/>
      <c r="K236" s="831"/>
      <c r="L236" s="831"/>
      <c r="M236" s="831"/>
      <c r="N236" s="831"/>
      <c r="O236" s="831"/>
      <c r="P236" s="831">
        <v>6.79E-3</v>
      </c>
      <c r="Q236" s="831"/>
      <c r="R236" s="831"/>
      <c r="S236" s="831"/>
      <c r="T236" s="831"/>
      <c r="U236" s="831"/>
      <c r="V236" s="831"/>
      <c r="W236" s="831"/>
      <c r="X236" s="831"/>
      <c r="Y236" s="831"/>
      <c r="Z236" s="831"/>
      <c r="AA236" s="834"/>
      <c r="AB236" s="834"/>
      <c r="AC236" s="834"/>
      <c r="AD236" s="834"/>
      <c r="AE236" s="832"/>
      <c r="AF236" s="832">
        <f t="shared" si="6"/>
        <v>938.08818961777411</v>
      </c>
      <c r="AG236" s="832"/>
      <c r="AH236" s="832"/>
      <c r="AI236" s="832"/>
      <c r="AJ236" s="832"/>
      <c r="AK236" s="832"/>
      <c r="AL236" s="834"/>
      <c r="AM236" s="834"/>
      <c r="AN236" s="834"/>
      <c r="AO236" s="832"/>
      <c r="AP236" s="832"/>
    </row>
    <row r="237" spans="1:42" s="15" customFormat="1">
      <c r="A237" s="73" t="s">
        <v>1149</v>
      </c>
      <c r="B237" s="73"/>
      <c r="C237" s="73" t="s">
        <v>1141</v>
      </c>
      <c r="D237" s="126" t="s">
        <v>2001</v>
      </c>
      <c r="E237" s="73" t="s">
        <v>2002</v>
      </c>
      <c r="F237" s="679">
        <v>577.37785996191599</v>
      </c>
      <c r="G237" s="126" t="s">
        <v>507</v>
      </c>
      <c r="H237" s="73" t="s">
        <v>2019</v>
      </c>
      <c r="I237" s="73"/>
      <c r="K237" s="831"/>
      <c r="L237" s="831"/>
      <c r="M237" s="831"/>
      <c r="N237" s="831"/>
      <c r="O237" s="831"/>
      <c r="P237" s="831">
        <v>1.5</v>
      </c>
      <c r="Q237" s="831"/>
      <c r="R237" s="831"/>
      <c r="S237" s="831"/>
      <c r="T237" s="831"/>
      <c r="U237" s="831"/>
      <c r="V237" s="831"/>
      <c r="W237" s="831"/>
      <c r="X237" s="831"/>
      <c r="Y237" s="831"/>
      <c r="Z237" s="831"/>
      <c r="AA237" s="834"/>
      <c r="AB237" s="834"/>
      <c r="AC237" s="834"/>
      <c r="AD237" s="834"/>
      <c r="AE237" s="832"/>
      <c r="AF237" s="832">
        <f t="shared" si="6"/>
        <v>866.06678994287404</v>
      </c>
      <c r="AG237" s="832"/>
      <c r="AH237" s="832"/>
      <c r="AI237" s="832"/>
      <c r="AJ237" s="832"/>
      <c r="AK237" s="832"/>
      <c r="AL237" s="834"/>
      <c r="AM237" s="834"/>
      <c r="AN237" s="834"/>
      <c r="AO237" s="832"/>
      <c r="AP237" s="832"/>
    </row>
    <row r="238" spans="1:42" s="15" customFormat="1">
      <c r="A238" s="73" t="s">
        <v>1002</v>
      </c>
      <c r="B238" s="73"/>
      <c r="C238" s="73" t="s">
        <v>1141</v>
      </c>
      <c r="D238" s="126" t="s">
        <v>2001</v>
      </c>
      <c r="E238" s="73" t="s">
        <v>2002</v>
      </c>
      <c r="F238" s="679">
        <v>2299.0532111121106</v>
      </c>
      <c r="G238" s="126" t="s">
        <v>507</v>
      </c>
      <c r="H238" s="73" t="s">
        <v>2019</v>
      </c>
      <c r="I238" s="73"/>
      <c r="K238" s="831"/>
      <c r="L238" s="831"/>
      <c r="M238" s="831"/>
      <c r="N238" s="831"/>
      <c r="O238" s="831"/>
      <c r="P238" s="831">
        <v>0.35</v>
      </c>
      <c r="Q238" s="831"/>
      <c r="R238" s="831"/>
      <c r="S238" s="831"/>
      <c r="T238" s="831"/>
      <c r="U238" s="831"/>
      <c r="V238" s="831"/>
      <c r="W238" s="831"/>
      <c r="X238" s="831"/>
      <c r="Y238" s="831"/>
      <c r="Z238" s="831"/>
      <c r="AA238" s="834"/>
      <c r="AB238" s="834"/>
      <c r="AC238" s="834"/>
      <c r="AD238" s="834"/>
      <c r="AE238" s="832"/>
      <c r="AF238" s="832">
        <f t="shared" si="6"/>
        <v>804.66862388923869</v>
      </c>
      <c r="AG238" s="832"/>
      <c r="AH238" s="832"/>
      <c r="AI238" s="832"/>
      <c r="AJ238" s="832"/>
      <c r="AK238" s="832"/>
      <c r="AL238" s="834"/>
      <c r="AM238" s="834"/>
      <c r="AN238" s="834"/>
      <c r="AO238" s="832"/>
      <c r="AP238" s="832"/>
    </row>
    <row r="239" spans="1:42" s="15" customFormat="1">
      <c r="A239" s="73" t="s">
        <v>538</v>
      </c>
      <c r="B239" s="73"/>
      <c r="C239" s="73" t="s">
        <v>1141</v>
      </c>
      <c r="D239" s="126" t="s">
        <v>2001</v>
      </c>
      <c r="E239" s="73" t="s">
        <v>2020</v>
      </c>
      <c r="F239" s="679">
        <v>198259.65728959112</v>
      </c>
      <c r="G239" s="126" t="s">
        <v>507</v>
      </c>
      <c r="H239" s="73" t="s">
        <v>2019</v>
      </c>
      <c r="I239" s="73"/>
      <c r="K239" s="831"/>
      <c r="L239" s="831"/>
      <c r="M239" s="831"/>
      <c r="N239" s="831"/>
      <c r="O239" s="831"/>
      <c r="P239" s="831">
        <v>3.7100000000000002E-3</v>
      </c>
      <c r="Q239" s="831"/>
      <c r="R239" s="831"/>
      <c r="S239" s="831"/>
      <c r="T239" s="831"/>
      <c r="U239" s="831"/>
      <c r="V239" s="831"/>
      <c r="W239" s="831"/>
      <c r="X239" s="831"/>
      <c r="Y239" s="831"/>
      <c r="Z239" s="831"/>
      <c r="AA239" s="834"/>
      <c r="AB239" s="834"/>
      <c r="AC239" s="834"/>
      <c r="AD239" s="834"/>
      <c r="AE239" s="832"/>
      <c r="AF239" s="832">
        <f t="shared" si="6"/>
        <v>735.54332854438314</v>
      </c>
      <c r="AG239" s="832"/>
      <c r="AH239" s="832"/>
      <c r="AI239" s="832"/>
      <c r="AJ239" s="832"/>
      <c r="AK239" s="832"/>
      <c r="AL239" s="834"/>
      <c r="AM239" s="834"/>
      <c r="AN239" s="834"/>
      <c r="AO239" s="832"/>
      <c r="AP239" s="832"/>
    </row>
    <row r="240" spans="1:42" s="15" customFormat="1">
      <c r="A240" s="73" t="s">
        <v>1150</v>
      </c>
      <c r="B240" s="73"/>
      <c r="C240" s="73" t="s">
        <v>1141</v>
      </c>
      <c r="D240" s="126" t="s">
        <v>2001</v>
      </c>
      <c r="E240" s="73" t="s">
        <v>2002</v>
      </c>
      <c r="F240" s="679">
        <v>660776.97747660475</v>
      </c>
      <c r="G240" s="126" t="s">
        <v>507</v>
      </c>
      <c r="H240" s="73" t="s">
        <v>2019</v>
      </c>
      <c r="I240" s="73"/>
      <c r="K240" s="831"/>
      <c r="L240" s="831"/>
      <c r="M240" s="831"/>
      <c r="N240" s="831"/>
      <c r="O240" s="831"/>
      <c r="P240" s="831">
        <v>6.9999999999999999E-4</v>
      </c>
      <c r="Q240" s="831"/>
      <c r="R240" s="831"/>
      <c r="S240" s="831"/>
      <c r="T240" s="831"/>
      <c r="U240" s="831"/>
      <c r="V240" s="831"/>
      <c r="W240" s="831"/>
      <c r="X240" s="831"/>
      <c r="Y240" s="831"/>
      <c r="Z240" s="831"/>
      <c r="AA240" s="834"/>
      <c r="AB240" s="834"/>
      <c r="AC240" s="834"/>
      <c r="AD240" s="834"/>
      <c r="AE240" s="832"/>
      <c r="AF240" s="832">
        <f t="shared" si="6"/>
        <v>462.54388423362332</v>
      </c>
      <c r="AG240" s="832"/>
      <c r="AH240" s="832"/>
      <c r="AI240" s="832"/>
      <c r="AJ240" s="832"/>
      <c r="AK240" s="832"/>
      <c r="AL240" s="834"/>
      <c r="AM240" s="834"/>
      <c r="AN240" s="834"/>
      <c r="AO240" s="832"/>
      <c r="AP240" s="832"/>
    </row>
    <row r="241" spans="1:42" s="15" customFormat="1">
      <c r="A241" s="73" t="s">
        <v>536</v>
      </c>
      <c r="B241" s="73"/>
      <c r="C241" s="73" t="s">
        <v>1141</v>
      </c>
      <c r="D241" s="6" t="s">
        <v>1967</v>
      </c>
      <c r="E241" s="73" t="s">
        <v>1997</v>
      </c>
      <c r="F241" s="679">
        <v>16822.175311968822</v>
      </c>
      <c r="G241" s="126" t="s">
        <v>507</v>
      </c>
      <c r="H241" s="73" t="s">
        <v>2019</v>
      </c>
      <c r="I241" s="73"/>
      <c r="K241" s="831"/>
      <c r="L241" s="831"/>
      <c r="M241" s="831"/>
      <c r="N241" s="831"/>
      <c r="O241" s="831"/>
      <c r="P241" s="831">
        <v>0.02</v>
      </c>
      <c r="Q241" s="831"/>
      <c r="R241" s="831"/>
      <c r="S241" s="831"/>
      <c r="T241" s="831"/>
      <c r="U241" s="831"/>
      <c r="V241" s="831"/>
      <c r="W241" s="831"/>
      <c r="X241" s="831"/>
      <c r="Y241" s="831"/>
      <c r="Z241" s="831"/>
      <c r="AA241" s="834"/>
      <c r="AB241" s="834"/>
      <c r="AC241" s="834"/>
      <c r="AD241" s="834"/>
      <c r="AE241" s="832"/>
      <c r="AF241" s="832">
        <f t="shared" si="6"/>
        <v>336.44350623937646</v>
      </c>
      <c r="AG241" s="832"/>
      <c r="AH241" s="832"/>
      <c r="AI241" s="832"/>
      <c r="AJ241" s="832"/>
      <c r="AK241" s="832"/>
      <c r="AL241" s="834"/>
      <c r="AM241" s="834"/>
      <c r="AN241" s="834"/>
      <c r="AO241" s="832"/>
      <c r="AP241" s="832"/>
    </row>
    <row r="242" spans="1:42" s="15" customFormat="1">
      <c r="A242" s="73" t="s">
        <v>1151</v>
      </c>
      <c r="B242" s="73"/>
      <c r="C242" s="73" t="s">
        <v>1141</v>
      </c>
      <c r="D242" s="126" t="s">
        <v>2001</v>
      </c>
      <c r="E242" s="73" t="s">
        <v>2020</v>
      </c>
      <c r="F242" s="679">
        <v>448562.47461770021</v>
      </c>
      <c r="G242" s="126" t="s">
        <v>507</v>
      </c>
      <c r="H242" s="73" t="s">
        <v>2019</v>
      </c>
      <c r="I242" s="73"/>
      <c r="K242" s="831"/>
      <c r="L242" s="831"/>
      <c r="M242" s="831"/>
      <c r="N242" s="831"/>
      <c r="O242" s="831"/>
      <c r="P242" s="831">
        <v>1.93E-4</v>
      </c>
      <c r="Q242" s="831"/>
      <c r="R242" s="831"/>
      <c r="S242" s="831"/>
      <c r="T242" s="831"/>
      <c r="U242" s="831"/>
      <c r="V242" s="831"/>
      <c r="W242" s="831"/>
      <c r="X242" s="831"/>
      <c r="Y242" s="831"/>
      <c r="Z242" s="831"/>
      <c r="AA242" s="834"/>
      <c r="AB242" s="834"/>
      <c r="AC242" s="834"/>
      <c r="AD242" s="834"/>
      <c r="AE242" s="832"/>
      <c r="AF242" s="832">
        <f t="shared" si="6"/>
        <v>86.572557601216147</v>
      </c>
      <c r="AG242" s="832"/>
      <c r="AH242" s="832"/>
      <c r="AI242" s="832"/>
      <c r="AJ242" s="832"/>
      <c r="AK242" s="832"/>
      <c r="AL242" s="834"/>
      <c r="AM242" s="834"/>
      <c r="AN242" s="834"/>
      <c r="AO242" s="832"/>
      <c r="AP242" s="832"/>
    </row>
    <row r="243" spans="1:42" s="15" customFormat="1">
      <c r="A243" s="73" t="s">
        <v>995</v>
      </c>
      <c r="B243" s="73"/>
      <c r="C243" s="73" t="s">
        <v>1141</v>
      </c>
      <c r="D243" s="126" t="s">
        <v>2001</v>
      </c>
      <c r="E243" s="73" t="s">
        <v>2020</v>
      </c>
      <c r="F243" s="679">
        <v>26393.316876676818</v>
      </c>
      <c r="G243" s="126" t="s">
        <v>507</v>
      </c>
      <c r="H243" s="73" t="s">
        <v>2019</v>
      </c>
      <c r="I243" s="73"/>
      <c r="K243" s="831"/>
      <c r="L243" s="831"/>
      <c r="M243" s="831"/>
      <c r="N243" s="831"/>
      <c r="O243" s="831"/>
      <c r="P243" s="831">
        <v>1.07E-3</v>
      </c>
      <c r="Q243" s="831"/>
      <c r="R243" s="831"/>
      <c r="S243" s="831"/>
      <c r="T243" s="831"/>
      <c r="U243" s="831"/>
      <c r="V243" s="831"/>
      <c r="W243" s="831"/>
      <c r="X243" s="831"/>
      <c r="Y243" s="831"/>
      <c r="Z243" s="831"/>
      <c r="AA243" s="834"/>
      <c r="AB243" s="834"/>
      <c r="AC243" s="834"/>
      <c r="AD243" s="834"/>
      <c r="AE243" s="832"/>
      <c r="AF243" s="832">
        <f t="shared" si="6"/>
        <v>28.240849058044194</v>
      </c>
      <c r="AG243" s="832"/>
      <c r="AH243" s="832"/>
      <c r="AI243" s="832"/>
      <c r="AJ243" s="832"/>
      <c r="AK243" s="832"/>
      <c r="AL243" s="834"/>
      <c r="AM243" s="834"/>
      <c r="AN243" s="834"/>
      <c r="AO243" s="832"/>
      <c r="AP243" s="832"/>
    </row>
    <row r="244" spans="1:42" s="15" customFormat="1">
      <c r="A244" s="73" t="s">
        <v>994</v>
      </c>
      <c r="B244" s="73"/>
      <c r="C244" s="73" t="s">
        <v>1141</v>
      </c>
      <c r="D244" s="126" t="s">
        <v>2001</v>
      </c>
      <c r="E244" s="73" t="s">
        <v>2020</v>
      </c>
      <c r="F244" s="679">
        <v>26393.316876676818</v>
      </c>
      <c r="G244" s="126" t="s">
        <v>507</v>
      </c>
      <c r="H244" s="73" t="s">
        <v>2019</v>
      </c>
      <c r="I244" s="73"/>
      <c r="K244" s="831"/>
      <c r="L244" s="831"/>
      <c r="M244" s="831"/>
      <c r="N244" s="831"/>
      <c r="O244" s="831"/>
      <c r="P244" s="831">
        <v>1.07E-3</v>
      </c>
      <c r="Q244" s="831"/>
      <c r="R244" s="831"/>
      <c r="S244" s="831"/>
      <c r="T244" s="831"/>
      <c r="U244" s="831"/>
      <c r="V244" s="831"/>
      <c r="W244" s="831"/>
      <c r="X244" s="831"/>
      <c r="Y244" s="831"/>
      <c r="Z244" s="831"/>
      <c r="AA244" s="834"/>
      <c r="AB244" s="834"/>
      <c r="AC244" s="834"/>
      <c r="AD244" s="834"/>
      <c r="AE244" s="832"/>
      <c r="AF244" s="832">
        <f t="shared" si="6"/>
        <v>28.240849058044194</v>
      </c>
      <c r="AG244" s="832"/>
      <c r="AH244" s="832"/>
      <c r="AI244" s="832"/>
      <c r="AJ244" s="832"/>
      <c r="AK244" s="832"/>
      <c r="AL244" s="834"/>
      <c r="AM244" s="834"/>
      <c r="AN244" s="834"/>
      <c r="AO244" s="832"/>
      <c r="AP244" s="832"/>
    </row>
    <row r="245" spans="1:42" s="15" customFormat="1">
      <c r="A245" s="73" t="s">
        <v>1151</v>
      </c>
      <c r="B245" s="73"/>
      <c r="C245" s="73" t="s">
        <v>1141</v>
      </c>
      <c r="D245" s="126" t="s">
        <v>2001</v>
      </c>
      <c r="E245" s="73" t="s">
        <v>2002</v>
      </c>
      <c r="F245" s="679">
        <v>59388.326925150242</v>
      </c>
      <c r="G245" s="126" t="s">
        <v>507</v>
      </c>
      <c r="H245" s="73" t="s">
        <v>2019</v>
      </c>
      <c r="I245" s="73"/>
      <c r="K245" s="831"/>
      <c r="L245" s="831"/>
      <c r="M245" s="831"/>
      <c r="N245" s="831"/>
      <c r="O245" s="831"/>
      <c r="P245" s="831">
        <v>1.93E-4</v>
      </c>
      <c r="Q245" s="831"/>
      <c r="R245" s="831"/>
      <c r="S245" s="831"/>
      <c r="T245" s="831"/>
      <c r="U245" s="831"/>
      <c r="V245" s="831"/>
      <c r="W245" s="831"/>
      <c r="X245" s="831"/>
      <c r="Y245" s="831"/>
      <c r="Z245" s="831"/>
      <c r="AA245" s="834"/>
      <c r="AB245" s="834"/>
      <c r="AC245" s="834"/>
      <c r="AD245" s="834"/>
      <c r="AE245" s="832"/>
      <c r="AF245" s="832">
        <f t="shared" si="6"/>
        <v>11.461947096553997</v>
      </c>
      <c r="AG245" s="832"/>
      <c r="AH245" s="832"/>
      <c r="AI245" s="832"/>
      <c r="AJ245" s="832"/>
      <c r="AK245" s="832"/>
      <c r="AL245" s="834"/>
      <c r="AM245" s="834"/>
      <c r="AN245" s="834"/>
      <c r="AO245" s="832"/>
      <c r="AP245" s="832"/>
    </row>
    <row r="246" spans="1:42" s="15" customFormat="1">
      <c r="A246" s="73" t="s">
        <v>1002</v>
      </c>
      <c r="B246" s="73"/>
      <c r="C246" s="73" t="s">
        <v>1141</v>
      </c>
      <c r="D246" s="6" t="s">
        <v>1967</v>
      </c>
      <c r="E246" s="73" t="s">
        <v>1997</v>
      </c>
      <c r="F246" s="679">
        <v>6.401977806331545E-2</v>
      </c>
      <c r="G246" s="126" t="s">
        <v>507</v>
      </c>
      <c r="H246" s="73" t="s">
        <v>2019</v>
      </c>
      <c r="I246" s="73"/>
      <c r="K246" s="831"/>
      <c r="L246" s="831"/>
      <c r="M246" s="831"/>
      <c r="N246" s="831"/>
      <c r="O246" s="831"/>
      <c r="P246" s="831">
        <v>3.93</v>
      </c>
      <c r="Q246" s="831"/>
      <c r="R246" s="831"/>
      <c r="S246" s="831"/>
      <c r="T246" s="831"/>
      <c r="U246" s="831"/>
      <c r="V246" s="831"/>
      <c r="W246" s="831"/>
      <c r="X246" s="831"/>
      <c r="Y246" s="831"/>
      <c r="Z246" s="831"/>
      <c r="AA246" s="834"/>
      <c r="AB246" s="834"/>
      <c r="AC246" s="834"/>
      <c r="AD246" s="834"/>
      <c r="AE246" s="832"/>
      <c r="AF246" s="832">
        <f t="shared" si="6"/>
        <v>0.25159772778882972</v>
      </c>
      <c r="AG246" s="832"/>
      <c r="AH246" s="832"/>
      <c r="AI246" s="832"/>
      <c r="AJ246" s="832"/>
      <c r="AK246" s="832"/>
      <c r="AL246" s="834"/>
      <c r="AM246" s="834"/>
      <c r="AN246" s="834"/>
      <c r="AO246" s="832"/>
      <c r="AP246" s="832"/>
    </row>
    <row r="247" spans="1:42" s="15" customFormat="1">
      <c r="A247" s="73" t="s">
        <v>994</v>
      </c>
      <c r="B247" s="73"/>
      <c r="C247" s="73" t="s">
        <v>1141</v>
      </c>
      <c r="D247" s="126" t="s">
        <v>2001</v>
      </c>
      <c r="E247" s="73" t="s">
        <v>2002</v>
      </c>
      <c r="F247" s="679">
        <v>54646985.271635719</v>
      </c>
      <c r="G247" s="126" t="s">
        <v>507</v>
      </c>
      <c r="H247" s="73" t="s">
        <v>2019</v>
      </c>
      <c r="I247" s="73"/>
      <c r="K247" s="831"/>
      <c r="L247" s="831"/>
      <c r="M247" s="831"/>
      <c r="N247" s="831"/>
      <c r="O247" s="831"/>
      <c r="P247" s="831">
        <v>0.114</v>
      </c>
      <c r="Q247" s="831"/>
      <c r="R247" s="831"/>
      <c r="S247" s="831"/>
      <c r="T247" s="831"/>
      <c r="U247" s="831"/>
      <c r="V247" s="831"/>
      <c r="W247" s="831"/>
      <c r="X247" s="831"/>
      <c r="Y247" s="831"/>
      <c r="Z247" s="831"/>
      <c r="AA247" s="834"/>
      <c r="AB247" s="834"/>
      <c r="AC247" s="834"/>
      <c r="AD247" s="834"/>
      <c r="AE247" s="832"/>
      <c r="AF247" s="832">
        <f t="shared" si="6"/>
        <v>6229756.3209664719</v>
      </c>
      <c r="AG247" s="832"/>
      <c r="AH247" s="832"/>
      <c r="AI247" s="832"/>
      <c r="AJ247" s="832"/>
      <c r="AK247" s="832"/>
      <c r="AL247" s="834"/>
      <c r="AM247" s="834"/>
      <c r="AN247" s="834"/>
      <c r="AO247" s="832"/>
      <c r="AP247" s="832"/>
    </row>
    <row r="248" spans="1:42" s="15" customFormat="1">
      <c r="A248" s="73" t="s">
        <v>540</v>
      </c>
      <c r="B248" s="73"/>
      <c r="C248" s="73" t="s">
        <v>1141</v>
      </c>
      <c r="D248" s="126" t="s">
        <v>2001</v>
      </c>
      <c r="E248" s="73" t="s">
        <v>2002</v>
      </c>
      <c r="F248" s="679">
        <v>50004271118.180305</v>
      </c>
      <c r="G248" s="126" t="s">
        <v>507</v>
      </c>
      <c r="H248" s="73" t="s">
        <v>2019</v>
      </c>
      <c r="I248" s="73"/>
      <c r="K248" s="831"/>
      <c r="L248" s="831"/>
      <c r="M248" s="831"/>
      <c r="N248" s="831"/>
      <c r="O248" s="831"/>
      <c r="P248" s="831">
        <v>2.1399999999999998E-5</v>
      </c>
      <c r="Q248" s="831"/>
      <c r="R248" s="831"/>
      <c r="S248" s="831"/>
      <c r="T248" s="831"/>
      <c r="U248" s="831"/>
      <c r="V248" s="831"/>
      <c r="W248" s="831"/>
      <c r="X248" s="831"/>
      <c r="Y248" s="831"/>
      <c r="Z248" s="831"/>
      <c r="AA248" s="834"/>
      <c r="AB248" s="834"/>
      <c r="AC248" s="834"/>
      <c r="AD248" s="834"/>
      <c r="AE248" s="832"/>
      <c r="AF248" s="832">
        <f t="shared" si="6"/>
        <v>1070091.4019290584</v>
      </c>
      <c r="AG248" s="832"/>
      <c r="AH248" s="832"/>
      <c r="AI248" s="832"/>
      <c r="AJ248" s="832"/>
      <c r="AK248" s="832"/>
      <c r="AL248" s="834"/>
      <c r="AM248" s="834"/>
      <c r="AN248" s="834"/>
      <c r="AO248" s="832"/>
      <c r="AP248" s="832"/>
    </row>
    <row r="249" spans="1:42" s="15" customFormat="1">
      <c r="A249" s="73" t="s">
        <v>535</v>
      </c>
      <c r="B249" s="73"/>
      <c r="C249" s="73" t="s">
        <v>1141</v>
      </c>
      <c r="D249" s="126" t="s">
        <v>2001</v>
      </c>
      <c r="E249" s="73" t="s">
        <v>2020</v>
      </c>
      <c r="F249" s="679">
        <v>237502274.08005467</v>
      </c>
      <c r="G249" s="126" t="s">
        <v>507</v>
      </c>
      <c r="H249" s="73" t="s">
        <v>2019</v>
      </c>
      <c r="I249" s="73"/>
      <c r="K249" s="831"/>
      <c r="L249" s="831"/>
      <c r="M249" s="831"/>
      <c r="N249" s="831"/>
      <c r="O249" s="831"/>
      <c r="P249" s="831">
        <v>5.57E-2</v>
      </c>
      <c r="Q249" s="831"/>
      <c r="R249" s="831"/>
      <c r="S249" s="831"/>
      <c r="T249" s="831"/>
      <c r="U249" s="831"/>
      <c r="V249" s="831"/>
      <c r="W249" s="831"/>
      <c r="X249" s="831"/>
      <c r="Y249" s="831"/>
      <c r="Z249" s="831"/>
      <c r="AA249" s="834"/>
      <c r="AB249" s="834"/>
      <c r="AC249" s="834"/>
      <c r="AD249" s="834"/>
      <c r="AE249" s="832"/>
      <c r="AF249" s="832">
        <f t="shared" si="6"/>
        <v>13228876.666259045</v>
      </c>
      <c r="AG249" s="832"/>
      <c r="AH249" s="832"/>
      <c r="AI249" s="832"/>
      <c r="AJ249" s="832"/>
      <c r="AK249" s="832"/>
      <c r="AL249" s="834"/>
      <c r="AM249" s="834"/>
      <c r="AN249" s="834"/>
      <c r="AO249" s="832"/>
      <c r="AP249" s="832"/>
    </row>
    <row r="250" spans="1:42" s="15" customFormat="1">
      <c r="A250" s="73" t="s">
        <v>538</v>
      </c>
      <c r="B250" s="73"/>
      <c r="C250" s="73" t="s">
        <v>1141</v>
      </c>
      <c r="D250" s="126" t="s">
        <v>2001</v>
      </c>
      <c r="E250" s="73" t="s">
        <v>2020</v>
      </c>
      <c r="F250" s="679">
        <v>2852880.1691297865</v>
      </c>
      <c r="G250" s="126" t="s">
        <v>507</v>
      </c>
      <c r="H250" s="73" t="s">
        <v>2019</v>
      </c>
      <c r="I250" s="73"/>
      <c r="K250" s="831"/>
      <c r="L250" s="831"/>
      <c r="M250" s="831"/>
      <c r="N250" s="831"/>
      <c r="O250" s="831"/>
      <c r="P250" s="831">
        <v>3.7100000000000002E-3</v>
      </c>
      <c r="Q250" s="831"/>
      <c r="R250" s="831"/>
      <c r="S250" s="831"/>
      <c r="T250" s="831"/>
      <c r="U250" s="831"/>
      <c r="V250" s="831"/>
      <c r="W250" s="831"/>
      <c r="X250" s="831"/>
      <c r="Y250" s="831"/>
      <c r="Z250" s="831"/>
      <c r="AA250" s="834"/>
      <c r="AB250" s="834"/>
      <c r="AC250" s="834"/>
      <c r="AD250" s="834"/>
      <c r="AE250" s="832"/>
      <c r="AF250" s="832">
        <f t="shared" si="6"/>
        <v>10584.185427471508</v>
      </c>
      <c r="AG250" s="832"/>
      <c r="AH250" s="832"/>
      <c r="AI250" s="832"/>
      <c r="AJ250" s="832"/>
      <c r="AK250" s="832"/>
      <c r="AL250" s="834"/>
      <c r="AM250" s="834"/>
      <c r="AN250" s="834"/>
      <c r="AO250" s="832"/>
      <c r="AP250" s="832"/>
    </row>
    <row r="251" spans="1:42" s="15" customFormat="1">
      <c r="A251" s="73" t="s">
        <v>1002</v>
      </c>
      <c r="B251" s="73"/>
      <c r="C251" s="73" t="s">
        <v>1141</v>
      </c>
      <c r="D251" s="6" t="s">
        <v>1967</v>
      </c>
      <c r="E251" s="73" t="s">
        <v>1997</v>
      </c>
      <c r="F251" s="679">
        <v>0.17112273601959271</v>
      </c>
      <c r="G251" s="126" t="s">
        <v>507</v>
      </c>
      <c r="H251" s="73" t="s">
        <v>2019</v>
      </c>
      <c r="I251" s="73"/>
      <c r="K251" s="831"/>
      <c r="L251" s="831"/>
      <c r="M251" s="831"/>
      <c r="N251" s="831"/>
      <c r="O251" s="831"/>
      <c r="P251" s="831">
        <v>3.93</v>
      </c>
      <c r="Q251" s="831"/>
      <c r="R251" s="831"/>
      <c r="S251" s="831"/>
      <c r="T251" s="831"/>
      <c r="U251" s="831"/>
      <c r="V251" s="831"/>
      <c r="W251" s="831"/>
      <c r="X251" s="831"/>
      <c r="Y251" s="831"/>
      <c r="Z251" s="831"/>
      <c r="AA251" s="834"/>
      <c r="AB251" s="834"/>
      <c r="AC251" s="834"/>
      <c r="AD251" s="834"/>
      <c r="AE251" s="832"/>
      <c r="AF251" s="832">
        <f t="shared" si="6"/>
        <v>0.67251235255699937</v>
      </c>
      <c r="AG251" s="832"/>
      <c r="AH251" s="832"/>
      <c r="AI251" s="832"/>
      <c r="AJ251" s="832"/>
      <c r="AK251" s="832"/>
      <c r="AL251" s="834"/>
      <c r="AM251" s="834"/>
      <c r="AN251" s="834"/>
      <c r="AO251" s="832"/>
      <c r="AP251" s="832"/>
    </row>
    <row r="252" spans="1:42" s="15" customFormat="1">
      <c r="A252" s="73" t="s">
        <v>537</v>
      </c>
      <c r="B252" s="73"/>
      <c r="C252" s="73" t="s">
        <v>1141</v>
      </c>
      <c r="D252" s="6" t="s">
        <v>1967</v>
      </c>
      <c r="E252" s="73" t="s">
        <v>1997</v>
      </c>
      <c r="F252" s="679">
        <v>11315.157083063496</v>
      </c>
      <c r="G252" s="126" t="s">
        <v>507</v>
      </c>
      <c r="H252" s="73" t="s">
        <v>2019</v>
      </c>
      <c r="I252" s="73"/>
      <c r="K252" s="831"/>
      <c r="L252" s="831"/>
      <c r="M252" s="831"/>
      <c r="N252" s="831"/>
      <c r="O252" s="831"/>
      <c r="P252" s="831">
        <v>0.78600000000000003</v>
      </c>
      <c r="Q252" s="831"/>
      <c r="R252" s="831"/>
      <c r="S252" s="831"/>
      <c r="T252" s="831"/>
      <c r="U252" s="831"/>
      <c r="V252" s="831"/>
      <c r="W252" s="831"/>
      <c r="X252" s="831"/>
      <c r="Y252" s="831"/>
      <c r="Z252" s="831"/>
      <c r="AA252" s="834"/>
      <c r="AB252" s="834"/>
      <c r="AC252" s="834"/>
      <c r="AD252" s="834"/>
      <c r="AE252" s="832"/>
      <c r="AF252" s="832">
        <f t="shared" si="6"/>
        <v>8893.7134672879074</v>
      </c>
      <c r="AG252" s="832"/>
      <c r="AH252" s="832"/>
      <c r="AI252" s="832"/>
      <c r="AJ252" s="832"/>
      <c r="AK252" s="832"/>
      <c r="AL252" s="834"/>
      <c r="AM252" s="834"/>
      <c r="AN252" s="834"/>
      <c r="AO252" s="832"/>
      <c r="AP252" s="832"/>
    </row>
    <row r="253" spans="1:42" s="15" customFormat="1">
      <c r="A253" s="73" t="s">
        <v>541</v>
      </c>
      <c r="B253" s="73"/>
      <c r="C253" s="73" t="s">
        <v>1141</v>
      </c>
      <c r="D253" s="6" t="s">
        <v>1967</v>
      </c>
      <c r="E253" s="73" t="s">
        <v>1997</v>
      </c>
      <c r="F253" s="679">
        <v>14403.954189392156</v>
      </c>
      <c r="G253" s="126" t="s">
        <v>507</v>
      </c>
      <c r="H253" s="73" t="s">
        <v>2019</v>
      </c>
      <c r="I253" s="73"/>
      <c r="K253" s="831"/>
      <c r="L253" s="831"/>
      <c r="M253" s="831"/>
      <c r="N253" s="831"/>
      <c r="O253" s="831"/>
      <c r="P253" s="831">
        <v>44.3</v>
      </c>
      <c r="Q253" s="831"/>
      <c r="R253" s="831"/>
      <c r="S253" s="831"/>
      <c r="T253" s="831"/>
      <c r="U253" s="831"/>
      <c r="V253" s="831"/>
      <c r="W253" s="831"/>
      <c r="X253" s="831"/>
      <c r="Y253" s="831"/>
      <c r="Z253" s="831"/>
      <c r="AA253" s="834"/>
      <c r="AB253" s="834"/>
      <c r="AC253" s="834"/>
      <c r="AD253" s="834"/>
      <c r="AE253" s="832"/>
      <c r="AF253" s="832">
        <f t="shared" si="6"/>
        <v>638095.17059007252</v>
      </c>
      <c r="AG253" s="832"/>
      <c r="AH253" s="832"/>
      <c r="AI253" s="832"/>
      <c r="AJ253" s="832"/>
      <c r="AK253" s="832"/>
      <c r="AL253" s="834"/>
      <c r="AM253" s="834"/>
      <c r="AN253" s="834"/>
      <c r="AO253" s="832"/>
      <c r="AP253" s="832"/>
    </row>
    <row r="254" spans="1:42" s="15" customFormat="1">
      <c r="A254" s="73" t="s">
        <v>536</v>
      </c>
      <c r="B254" s="73"/>
      <c r="C254" s="73" t="s">
        <v>1141</v>
      </c>
      <c r="D254" s="6" t="s">
        <v>1967</v>
      </c>
      <c r="E254" s="73" t="s">
        <v>1997</v>
      </c>
      <c r="F254" s="679">
        <v>5754.2481977986054</v>
      </c>
      <c r="G254" s="126" t="s">
        <v>507</v>
      </c>
      <c r="H254" s="73" t="s">
        <v>2019</v>
      </c>
      <c r="I254" s="73"/>
      <c r="K254" s="831"/>
      <c r="L254" s="831"/>
      <c r="M254" s="831"/>
      <c r="N254" s="831"/>
      <c r="O254" s="831"/>
      <c r="P254" s="831">
        <v>0.02</v>
      </c>
      <c r="Q254" s="831"/>
      <c r="R254" s="831"/>
      <c r="S254" s="831"/>
      <c r="T254" s="831"/>
      <c r="U254" s="831"/>
      <c r="V254" s="831"/>
      <c r="W254" s="831"/>
      <c r="X254" s="831"/>
      <c r="Y254" s="831"/>
      <c r="Z254" s="831"/>
      <c r="AA254" s="834"/>
      <c r="AB254" s="834"/>
      <c r="AC254" s="834"/>
      <c r="AD254" s="834"/>
      <c r="AE254" s="832"/>
      <c r="AF254" s="832">
        <f t="shared" si="6"/>
        <v>115.08496395597211</v>
      </c>
      <c r="AG254" s="832"/>
      <c r="AH254" s="832"/>
      <c r="AI254" s="832"/>
      <c r="AJ254" s="832"/>
      <c r="AK254" s="832"/>
      <c r="AL254" s="834"/>
      <c r="AM254" s="834"/>
      <c r="AN254" s="834"/>
      <c r="AO254" s="832"/>
      <c r="AP254" s="832"/>
    </row>
    <row r="255" spans="1:42" s="15" customFormat="1">
      <c r="A255" s="73" t="s">
        <v>539</v>
      </c>
      <c r="B255" s="73"/>
      <c r="C255" s="73" t="s">
        <v>1141</v>
      </c>
      <c r="D255" s="6" t="s">
        <v>1967</v>
      </c>
      <c r="E255" s="73" t="s">
        <v>1997</v>
      </c>
      <c r="F255" s="679">
        <v>5469.0455029890909</v>
      </c>
      <c r="G255" s="126" t="s">
        <v>507</v>
      </c>
      <c r="H255" s="73" t="s">
        <v>2019</v>
      </c>
      <c r="I255" s="73"/>
      <c r="K255" s="831"/>
      <c r="L255" s="831"/>
      <c r="M255" s="831"/>
      <c r="N255" s="831"/>
      <c r="O255" s="831"/>
      <c r="P255" s="831">
        <v>0.63600000000000001</v>
      </c>
      <c r="Q255" s="831"/>
      <c r="R255" s="831"/>
      <c r="S255" s="831"/>
      <c r="T255" s="831"/>
      <c r="U255" s="831"/>
      <c r="V255" s="831"/>
      <c r="W255" s="831"/>
      <c r="X255" s="831"/>
      <c r="Y255" s="831"/>
      <c r="Z255" s="831"/>
      <c r="AA255" s="834"/>
      <c r="AB255" s="834"/>
      <c r="AC255" s="834"/>
      <c r="AD255" s="834"/>
      <c r="AE255" s="832"/>
      <c r="AF255" s="832">
        <f t="shared" si="6"/>
        <v>3478.3129399010618</v>
      </c>
      <c r="AG255" s="832"/>
      <c r="AH255" s="832"/>
      <c r="AI255" s="832"/>
      <c r="AJ255" s="832"/>
      <c r="AK255" s="832"/>
      <c r="AL255" s="834"/>
      <c r="AM255" s="834"/>
      <c r="AN255" s="834"/>
      <c r="AO255" s="832"/>
      <c r="AP255" s="832"/>
    </row>
    <row r="256" spans="1:42" s="15" customFormat="1">
      <c r="A256" s="73" t="s">
        <v>995</v>
      </c>
      <c r="B256" s="73"/>
      <c r="C256" s="73" t="s">
        <v>1141</v>
      </c>
      <c r="D256" s="6" t="s">
        <v>1967</v>
      </c>
      <c r="E256" s="73" t="s">
        <v>1997</v>
      </c>
      <c r="F256" s="679">
        <v>5640835.1642762711</v>
      </c>
      <c r="G256" s="126" t="s">
        <v>507</v>
      </c>
      <c r="H256" s="73" t="s">
        <v>2019</v>
      </c>
      <c r="I256" s="73"/>
      <c r="K256" s="831"/>
      <c r="L256" s="831"/>
      <c r="M256" s="831"/>
      <c r="N256" s="831"/>
      <c r="O256" s="831"/>
      <c r="P256" s="831">
        <v>0.38600000000000001</v>
      </c>
      <c r="Q256" s="831"/>
      <c r="R256" s="831"/>
      <c r="S256" s="831"/>
      <c r="T256" s="831"/>
      <c r="U256" s="831"/>
      <c r="V256" s="831"/>
      <c r="W256" s="831"/>
      <c r="X256" s="831"/>
      <c r="Y256" s="831"/>
      <c r="Z256" s="831"/>
      <c r="AA256" s="834"/>
      <c r="AB256" s="834"/>
      <c r="AC256" s="834"/>
      <c r="AD256" s="834"/>
      <c r="AE256" s="832"/>
      <c r="AF256" s="832">
        <f t="shared" si="6"/>
        <v>2177362.3734106408</v>
      </c>
      <c r="AG256" s="832"/>
      <c r="AH256" s="832"/>
      <c r="AI256" s="832"/>
      <c r="AJ256" s="832"/>
      <c r="AK256" s="832"/>
      <c r="AL256" s="834"/>
      <c r="AM256" s="834"/>
      <c r="AN256" s="834"/>
      <c r="AO256" s="832"/>
      <c r="AP256" s="832"/>
    </row>
    <row r="257" spans="1:42" s="15" customFormat="1">
      <c r="A257" s="73" t="s">
        <v>1150</v>
      </c>
      <c r="B257" s="73"/>
      <c r="C257" s="73" t="s">
        <v>1141</v>
      </c>
      <c r="D257" s="126" t="s">
        <v>2001</v>
      </c>
      <c r="E257" s="73" t="s">
        <v>2002</v>
      </c>
      <c r="F257" s="679">
        <v>392960.65665758227</v>
      </c>
      <c r="G257" s="126" t="s">
        <v>507</v>
      </c>
      <c r="H257" s="73" t="s">
        <v>2019</v>
      </c>
      <c r="I257" s="73"/>
      <c r="K257" s="831"/>
      <c r="L257" s="831"/>
      <c r="M257" s="831"/>
      <c r="N257" s="831"/>
      <c r="O257" s="831"/>
      <c r="P257" s="831">
        <v>6.9999999999999999E-4</v>
      </c>
      <c r="Q257" s="831"/>
      <c r="R257" s="831"/>
      <c r="S257" s="831"/>
      <c r="T257" s="831"/>
      <c r="U257" s="831"/>
      <c r="V257" s="831"/>
      <c r="W257" s="831"/>
      <c r="X257" s="831"/>
      <c r="Y257" s="831"/>
      <c r="Z257" s="831"/>
      <c r="AA257" s="834"/>
      <c r="AB257" s="834"/>
      <c r="AC257" s="834"/>
      <c r="AD257" s="834"/>
      <c r="AE257" s="832"/>
      <c r="AF257" s="832">
        <f t="shared" si="6"/>
        <v>275.07245966030757</v>
      </c>
      <c r="AG257" s="832"/>
      <c r="AH257" s="832"/>
      <c r="AI257" s="832"/>
      <c r="AJ257" s="832"/>
      <c r="AK257" s="832"/>
      <c r="AL257" s="834"/>
      <c r="AM257" s="834"/>
      <c r="AN257" s="834"/>
      <c r="AO257" s="832"/>
      <c r="AP257" s="832"/>
    </row>
    <row r="258" spans="1:42" s="15" customFormat="1">
      <c r="A258" s="73" t="s">
        <v>1147</v>
      </c>
      <c r="B258" s="73"/>
      <c r="C258" s="73" t="s">
        <v>1141</v>
      </c>
      <c r="D258" s="126" t="s">
        <v>2001</v>
      </c>
      <c r="E258" s="73" t="s">
        <v>2002</v>
      </c>
      <c r="F258" s="679">
        <v>417672.90645735268</v>
      </c>
      <c r="G258" s="126" t="s">
        <v>507</v>
      </c>
      <c r="H258" s="73" t="s">
        <v>2019</v>
      </c>
      <c r="I258" s="73"/>
      <c r="K258" s="831"/>
      <c r="L258" s="831"/>
      <c r="M258" s="831"/>
      <c r="N258" s="831"/>
      <c r="O258" s="831"/>
      <c r="P258" s="831">
        <v>2.3599999999999999E-2</v>
      </c>
      <c r="Q258" s="831"/>
      <c r="R258" s="831"/>
      <c r="S258" s="831"/>
      <c r="T258" s="831"/>
      <c r="U258" s="831"/>
      <c r="V258" s="831"/>
      <c r="W258" s="831"/>
      <c r="X258" s="831"/>
      <c r="Y258" s="831"/>
      <c r="Z258" s="831"/>
      <c r="AA258" s="834"/>
      <c r="AB258" s="834"/>
      <c r="AC258" s="834"/>
      <c r="AD258" s="834"/>
      <c r="AE258" s="832"/>
      <c r="AF258" s="832">
        <f t="shared" si="6"/>
        <v>9857.0805923935222</v>
      </c>
      <c r="AG258" s="832"/>
      <c r="AH258" s="832"/>
      <c r="AI258" s="832"/>
      <c r="AJ258" s="832"/>
      <c r="AK258" s="832"/>
      <c r="AL258" s="834"/>
      <c r="AM258" s="834"/>
      <c r="AN258" s="834"/>
      <c r="AO258" s="832"/>
      <c r="AP258" s="832"/>
    </row>
    <row r="259" spans="1:42" s="15" customFormat="1">
      <c r="A259" s="73" t="s">
        <v>1145</v>
      </c>
      <c r="B259" s="73"/>
      <c r="C259" s="73" t="s">
        <v>1141</v>
      </c>
      <c r="D259" s="126" t="s">
        <v>2001</v>
      </c>
      <c r="E259" s="73" t="s">
        <v>2020</v>
      </c>
      <c r="F259" s="679">
        <v>128379607.61084042</v>
      </c>
      <c r="G259" s="126" t="s">
        <v>507</v>
      </c>
      <c r="H259" s="73" t="s">
        <v>2019</v>
      </c>
      <c r="I259" s="73"/>
      <c r="K259" s="831"/>
      <c r="L259" s="831"/>
      <c r="M259" s="831"/>
      <c r="N259" s="831"/>
      <c r="O259" s="831"/>
      <c r="P259" s="831">
        <v>6.79E-3</v>
      </c>
      <c r="Q259" s="831"/>
      <c r="R259" s="831"/>
      <c r="S259" s="831"/>
      <c r="T259" s="831"/>
      <c r="U259" s="831"/>
      <c r="V259" s="831"/>
      <c r="W259" s="831"/>
      <c r="X259" s="831"/>
      <c r="Y259" s="831"/>
      <c r="Z259" s="831"/>
      <c r="AA259" s="834"/>
      <c r="AB259" s="834"/>
      <c r="AC259" s="834"/>
      <c r="AD259" s="834"/>
      <c r="AE259" s="832"/>
      <c r="AF259" s="832">
        <f t="shared" si="6"/>
        <v>871697.53567760647</v>
      </c>
      <c r="AG259" s="832"/>
      <c r="AH259" s="832"/>
      <c r="AI259" s="832"/>
      <c r="AJ259" s="832"/>
      <c r="AK259" s="832"/>
      <c r="AL259" s="834"/>
      <c r="AM259" s="834"/>
      <c r="AN259" s="834"/>
      <c r="AO259" s="832"/>
      <c r="AP259" s="832"/>
    </row>
    <row r="260" spans="1:42" s="15" customFormat="1">
      <c r="A260" s="73" t="s">
        <v>537</v>
      </c>
      <c r="B260" s="73"/>
      <c r="C260" s="73" t="s">
        <v>1141</v>
      </c>
      <c r="D260" s="126" t="s">
        <v>2001</v>
      </c>
      <c r="E260" s="73" t="s">
        <v>2002</v>
      </c>
      <c r="F260" s="679">
        <v>2716260.8330462161</v>
      </c>
      <c r="G260" s="126" t="s">
        <v>507</v>
      </c>
      <c r="H260" s="73" t="s">
        <v>2019</v>
      </c>
      <c r="I260" s="73"/>
      <c r="K260" s="831"/>
      <c r="L260" s="831"/>
      <c r="M260" s="831"/>
      <c r="N260" s="831"/>
      <c r="O260" s="831"/>
      <c r="P260" s="831">
        <v>2.0699999999999998</v>
      </c>
      <c r="Q260" s="831"/>
      <c r="R260" s="831"/>
      <c r="S260" s="831"/>
      <c r="T260" s="831"/>
      <c r="U260" s="831"/>
      <c r="V260" s="831"/>
      <c r="W260" s="831"/>
      <c r="X260" s="831"/>
      <c r="Y260" s="831"/>
      <c r="Z260" s="831"/>
      <c r="AA260" s="834"/>
      <c r="AB260" s="834"/>
      <c r="AC260" s="834"/>
      <c r="AD260" s="834"/>
      <c r="AE260" s="832"/>
      <c r="AF260" s="832">
        <f t="shared" si="6"/>
        <v>5622659.924405667</v>
      </c>
      <c r="AG260" s="832"/>
      <c r="AH260" s="832"/>
      <c r="AI260" s="832"/>
      <c r="AJ260" s="832"/>
      <c r="AK260" s="832"/>
      <c r="AL260" s="834"/>
      <c r="AM260" s="834"/>
      <c r="AN260" s="834"/>
      <c r="AO260" s="832"/>
      <c r="AP260" s="832"/>
    </row>
    <row r="261" spans="1:42" s="15" customFormat="1">
      <c r="A261" s="73" t="s">
        <v>1148</v>
      </c>
      <c r="B261" s="73"/>
      <c r="C261" s="73" t="s">
        <v>1141</v>
      </c>
      <c r="D261" s="126" t="s">
        <v>2001</v>
      </c>
      <c r="E261" s="73" t="s">
        <v>2002</v>
      </c>
      <c r="F261" s="679">
        <v>8723.8982134859143</v>
      </c>
      <c r="G261" s="126" t="s">
        <v>507</v>
      </c>
      <c r="H261" s="73" t="s">
        <v>2019</v>
      </c>
      <c r="I261" s="73"/>
      <c r="K261" s="831"/>
      <c r="L261" s="831"/>
      <c r="M261" s="831"/>
      <c r="N261" s="831"/>
      <c r="O261" s="831"/>
      <c r="P261" s="831">
        <v>2.71</v>
      </c>
      <c r="Q261" s="831"/>
      <c r="R261" s="831"/>
      <c r="S261" s="831"/>
      <c r="T261" s="831"/>
      <c r="U261" s="831"/>
      <c r="V261" s="831"/>
      <c r="W261" s="831"/>
      <c r="X261" s="831"/>
      <c r="Y261" s="831"/>
      <c r="Z261" s="831"/>
      <c r="AA261" s="834"/>
      <c r="AB261" s="834"/>
      <c r="AC261" s="834"/>
      <c r="AD261" s="834"/>
      <c r="AE261" s="832"/>
      <c r="AF261" s="832">
        <f t="shared" si="6"/>
        <v>23641.764158546826</v>
      </c>
      <c r="AG261" s="832"/>
      <c r="AH261" s="832"/>
      <c r="AI261" s="832"/>
      <c r="AJ261" s="832"/>
      <c r="AK261" s="832"/>
      <c r="AL261" s="834"/>
      <c r="AM261" s="834"/>
      <c r="AN261" s="834"/>
      <c r="AO261" s="832"/>
      <c r="AP261" s="832"/>
    </row>
    <row r="262" spans="1:42" s="15" customFormat="1">
      <c r="A262" s="73" t="s">
        <v>989</v>
      </c>
      <c r="B262" s="73"/>
      <c r="C262" s="73" t="s">
        <v>1141</v>
      </c>
      <c r="D262" s="6" t="s">
        <v>1967</v>
      </c>
      <c r="E262" s="73" t="s">
        <v>1997</v>
      </c>
      <c r="F262" s="679">
        <v>1116588.3227548238</v>
      </c>
      <c r="G262" s="126" t="s">
        <v>507</v>
      </c>
      <c r="H262" s="73" t="s">
        <v>2019</v>
      </c>
      <c r="I262" s="73"/>
      <c r="K262" s="831"/>
      <c r="L262" s="831"/>
      <c r="M262" s="831"/>
      <c r="N262" s="831"/>
      <c r="O262" s="831"/>
      <c r="P262" s="831">
        <v>7.1400000000000005E-2</v>
      </c>
      <c r="Q262" s="831"/>
      <c r="R262" s="831"/>
      <c r="S262" s="831"/>
      <c r="T262" s="831"/>
      <c r="U262" s="831"/>
      <c r="V262" s="831"/>
      <c r="W262" s="831"/>
      <c r="X262" s="831"/>
      <c r="Y262" s="831"/>
      <c r="Z262" s="831"/>
      <c r="AA262" s="834"/>
      <c r="AB262" s="834"/>
      <c r="AC262" s="834"/>
      <c r="AD262" s="834"/>
      <c r="AE262" s="832"/>
      <c r="AF262" s="832">
        <f t="shared" si="6"/>
        <v>79724.40624469443</v>
      </c>
      <c r="AG262" s="832"/>
      <c r="AH262" s="832"/>
      <c r="AI262" s="832"/>
      <c r="AJ262" s="832"/>
      <c r="AK262" s="832"/>
      <c r="AL262" s="834"/>
      <c r="AM262" s="834"/>
      <c r="AN262" s="834"/>
      <c r="AO262" s="832"/>
      <c r="AP262" s="832"/>
    </row>
    <row r="263" spans="1:42" s="15" customFormat="1">
      <c r="A263" s="73" t="s">
        <v>993</v>
      </c>
      <c r="B263" s="73"/>
      <c r="C263" s="73" t="s">
        <v>1141</v>
      </c>
      <c r="D263" s="6" t="s">
        <v>1967</v>
      </c>
      <c r="E263" s="73" t="s">
        <v>1997</v>
      </c>
      <c r="F263" s="679">
        <v>4379593.440153148</v>
      </c>
      <c r="G263" s="126" t="s">
        <v>507</v>
      </c>
      <c r="H263" s="73" t="s">
        <v>2019</v>
      </c>
      <c r="I263" s="73"/>
      <c r="K263" s="831"/>
      <c r="L263" s="831"/>
      <c r="M263" s="831"/>
      <c r="N263" s="831"/>
      <c r="O263" s="831"/>
      <c r="P263" s="831">
        <v>4.2900000000000001E-2</v>
      </c>
      <c r="Q263" s="831"/>
      <c r="R263" s="831"/>
      <c r="S263" s="831"/>
      <c r="T263" s="831"/>
      <c r="U263" s="831"/>
      <c r="V263" s="831"/>
      <c r="W263" s="831"/>
      <c r="X263" s="831"/>
      <c r="Y263" s="831"/>
      <c r="Z263" s="831"/>
      <c r="AA263" s="834"/>
      <c r="AB263" s="834"/>
      <c r="AC263" s="834"/>
      <c r="AD263" s="834"/>
      <c r="AE263" s="832"/>
      <c r="AF263" s="832">
        <f t="shared" si="6"/>
        <v>187884.55858257005</v>
      </c>
      <c r="AG263" s="832"/>
      <c r="AH263" s="832"/>
      <c r="AI263" s="832"/>
      <c r="AJ263" s="832"/>
      <c r="AK263" s="832"/>
      <c r="AL263" s="834"/>
      <c r="AM263" s="834"/>
      <c r="AN263" s="834"/>
      <c r="AO263" s="832"/>
      <c r="AP263" s="832"/>
    </row>
    <row r="264" spans="1:42" s="15" customFormat="1">
      <c r="A264" s="73" t="s">
        <v>995</v>
      </c>
      <c r="B264" s="73"/>
      <c r="C264" s="73" t="s">
        <v>1141</v>
      </c>
      <c r="D264" s="126" t="s">
        <v>2001</v>
      </c>
      <c r="E264" s="73" t="s">
        <v>2020</v>
      </c>
      <c r="F264" s="679">
        <v>379789.67251540208</v>
      </c>
      <c r="G264" s="126" t="s">
        <v>507</v>
      </c>
      <c r="H264" s="73" t="s">
        <v>2019</v>
      </c>
      <c r="I264" s="73"/>
      <c r="K264" s="831"/>
      <c r="L264" s="831"/>
      <c r="M264" s="831"/>
      <c r="N264" s="831"/>
      <c r="O264" s="831"/>
      <c r="P264" s="831">
        <v>1.07E-3</v>
      </c>
      <c r="Q264" s="831"/>
      <c r="R264" s="831"/>
      <c r="S264" s="831"/>
      <c r="T264" s="831"/>
      <c r="U264" s="831"/>
      <c r="V264" s="831"/>
      <c r="W264" s="831"/>
      <c r="X264" s="831"/>
      <c r="Y264" s="831"/>
      <c r="Z264" s="831"/>
      <c r="AA264" s="834"/>
      <c r="AB264" s="834"/>
      <c r="AC264" s="834"/>
      <c r="AD264" s="834"/>
      <c r="AE264" s="832"/>
      <c r="AF264" s="832">
        <f t="shared" si="6"/>
        <v>406.37494959148023</v>
      </c>
      <c r="AG264" s="832"/>
      <c r="AH264" s="832"/>
      <c r="AI264" s="832"/>
      <c r="AJ264" s="832"/>
      <c r="AK264" s="832"/>
      <c r="AL264" s="834"/>
      <c r="AM264" s="834"/>
      <c r="AN264" s="834"/>
      <c r="AO264" s="832"/>
      <c r="AP264" s="832"/>
    </row>
    <row r="265" spans="1:42" s="15" customFormat="1">
      <c r="A265" s="73" t="s">
        <v>1002</v>
      </c>
      <c r="B265" s="73"/>
      <c r="C265" s="73" t="s">
        <v>1141</v>
      </c>
      <c r="D265" s="126" t="s">
        <v>2001</v>
      </c>
      <c r="E265" s="73" t="s">
        <v>2002</v>
      </c>
      <c r="F265" s="679">
        <v>26172.556852665679</v>
      </c>
      <c r="G265" s="126" t="s">
        <v>507</v>
      </c>
      <c r="H265" s="73" t="s">
        <v>2019</v>
      </c>
      <c r="I265" s="73"/>
      <c r="K265" s="831"/>
      <c r="L265" s="831"/>
      <c r="M265" s="831"/>
      <c r="N265" s="831"/>
      <c r="O265" s="831"/>
      <c r="P265" s="831">
        <v>0.35</v>
      </c>
      <c r="Q265" s="831"/>
      <c r="R265" s="831"/>
      <c r="S265" s="831"/>
      <c r="T265" s="831"/>
      <c r="U265" s="831"/>
      <c r="V265" s="831"/>
      <c r="W265" s="831"/>
      <c r="X265" s="831"/>
      <c r="Y265" s="831"/>
      <c r="Z265" s="831"/>
      <c r="AA265" s="834"/>
      <c r="AB265" s="834"/>
      <c r="AC265" s="834"/>
      <c r="AD265" s="834"/>
      <c r="AE265" s="832"/>
      <c r="AF265" s="832">
        <f t="shared" si="6"/>
        <v>9160.3948984329872</v>
      </c>
      <c r="AG265" s="832"/>
      <c r="AH265" s="832"/>
      <c r="AI265" s="832"/>
      <c r="AJ265" s="832"/>
      <c r="AK265" s="832"/>
      <c r="AL265" s="834"/>
      <c r="AM265" s="834"/>
      <c r="AN265" s="834"/>
      <c r="AO265" s="832"/>
      <c r="AP265" s="832"/>
    </row>
    <row r="266" spans="1:42" s="15" customFormat="1">
      <c r="A266" s="73" t="s">
        <v>535</v>
      </c>
      <c r="B266" s="73"/>
      <c r="C266" s="73" t="s">
        <v>1141</v>
      </c>
      <c r="D266" s="126" t="s">
        <v>2001</v>
      </c>
      <c r="E266" s="73" t="s">
        <v>2002</v>
      </c>
      <c r="F266" s="679">
        <v>482957.19495022134</v>
      </c>
      <c r="G266" s="126" t="s">
        <v>507</v>
      </c>
      <c r="H266" s="73" t="s">
        <v>2019</v>
      </c>
      <c r="I266" s="73"/>
      <c r="K266" s="831"/>
      <c r="L266" s="831"/>
      <c r="M266" s="831"/>
      <c r="N266" s="831"/>
      <c r="O266" s="831"/>
      <c r="P266" s="831">
        <v>5.57E-2</v>
      </c>
      <c r="Q266" s="831"/>
      <c r="R266" s="831"/>
      <c r="S266" s="831"/>
      <c r="T266" s="831"/>
      <c r="U266" s="831"/>
      <c r="V266" s="831"/>
      <c r="W266" s="831"/>
      <c r="X266" s="831"/>
      <c r="Y266" s="831"/>
      <c r="Z266" s="831"/>
      <c r="AA266" s="834"/>
      <c r="AB266" s="834"/>
      <c r="AC266" s="834"/>
      <c r="AD266" s="834"/>
      <c r="AE266" s="832"/>
      <c r="AF266" s="832">
        <f t="shared" si="6"/>
        <v>26900.715758727329</v>
      </c>
      <c r="AG266" s="832"/>
      <c r="AH266" s="832"/>
      <c r="AI266" s="832"/>
      <c r="AJ266" s="832"/>
      <c r="AK266" s="832"/>
      <c r="AL266" s="834"/>
      <c r="AM266" s="834"/>
      <c r="AN266" s="834"/>
      <c r="AO266" s="832"/>
      <c r="AP266" s="832"/>
    </row>
    <row r="267" spans="1:42" s="15" customFormat="1">
      <c r="A267" s="73" t="s">
        <v>994</v>
      </c>
      <c r="B267" s="73"/>
      <c r="C267" s="73" t="s">
        <v>1141</v>
      </c>
      <c r="D267" s="6" t="s">
        <v>1967</v>
      </c>
      <c r="E267" s="73" t="s">
        <v>1997</v>
      </c>
      <c r="F267" s="679">
        <v>3998525.2334686527</v>
      </c>
      <c r="G267" s="126" t="s">
        <v>507</v>
      </c>
      <c r="H267" s="73" t="s">
        <v>2019</v>
      </c>
      <c r="I267" s="73"/>
      <c r="K267" s="831"/>
      <c r="L267" s="831"/>
      <c r="M267" s="831"/>
      <c r="N267" s="831"/>
      <c r="O267" s="831"/>
      <c r="P267" s="831">
        <v>4.57</v>
      </c>
      <c r="Q267" s="831"/>
      <c r="R267" s="831"/>
      <c r="S267" s="831"/>
      <c r="T267" s="831"/>
      <c r="U267" s="831"/>
      <c r="V267" s="831"/>
      <c r="W267" s="831"/>
      <c r="X267" s="831"/>
      <c r="Y267" s="831"/>
      <c r="Z267" s="831"/>
      <c r="AA267" s="834"/>
      <c r="AB267" s="834"/>
      <c r="AC267" s="834"/>
      <c r="AD267" s="834"/>
      <c r="AE267" s="832"/>
      <c r="AF267" s="832">
        <f t="shared" si="6"/>
        <v>18273260.316951744</v>
      </c>
      <c r="AG267" s="832"/>
      <c r="AH267" s="832"/>
      <c r="AI267" s="832"/>
      <c r="AJ267" s="832"/>
      <c r="AK267" s="832"/>
      <c r="AL267" s="834"/>
      <c r="AM267" s="834"/>
      <c r="AN267" s="834"/>
      <c r="AO267" s="832"/>
      <c r="AP267" s="832"/>
    </row>
    <row r="268" spans="1:42" s="15" customFormat="1">
      <c r="A268" s="73" t="s">
        <v>544</v>
      </c>
      <c r="B268" s="73"/>
      <c r="C268" s="73" t="s">
        <v>1141</v>
      </c>
      <c r="D268" s="6" t="s">
        <v>1967</v>
      </c>
      <c r="E268" s="73" t="s">
        <v>1997</v>
      </c>
      <c r="F268" s="679">
        <v>247367910518.95676</v>
      </c>
      <c r="G268" s="126" t="s">
        <v>507</v>
      </c>
      <c r="H268" s="73" t="s">
        <v>2019</v>
      </c>
      <c r="I268" s="73"/>
      <c r="K268" s="831"/>
      <c r="L268" s="831"/>
      <c r="M268" s="831"/>
      <c r="N268" s="831"/>
      <c r="O268" s="831"/>
      <c r="P268" s="831">
        <v>6.64E-6</v>
      </c>
      <c r="Q268" s="831"/>
      <c r="R268" s="831"/>
      <c r="S268" s="831"/>
      <c r="T268" s="831"/>
      <c r="U268" s="831"/>
      <c r="V268" s="831"/>
      <c r="W268" s="831"/>
      <c r="X268" s="831"/>
      <c r="Y268" s="831"/>
      <c r="Z268" s="831"/>
      <c r="AA268" s="834"/>
      <c r="AB268" s="834"/>
      <c r="AC268" s="834"/>
      <c r="AD268" s="834"/>
      <c r="AE268" s="832"/>
      <c r="AF268" s="832">
        <f t="shared" ref="AF268:AF331" si="7">IF(P268="",0*$F268,P268*$F268)</f>
        <v>1642522.9258458728</v>
      </c>
      <c r="AG268" s="832"/>
      <c r="AH268" s="832"/>
      <c r="AI268" s="832"/>
      <c r="AJ268" s="832"/>
      <c r="AK268" s="832"/>
      <c r="AL268" s="834"/>
      <c r="AM268" s="834"/>
      <c r="AN268" s="834"/>
      <c r="AO268" s="832"/>
      <c r="AP268" s="832"/>
    </row>
    <row r="269" spans="1:42" s="15" customFormat="1">
      <c r="A269" s="73" t="s">
        <v>1149</v>
      </c>
      <c r="B269" s="73"/>
      <c r="C269" s="73" t="s">
        <v>1141</v>
      </c>
      <c r="D269" s="126" t="s">
        <v>2001</v>
      </c>
      <c r="E269" s="73" t="s">
        <v>2002</v>
      </c>
      <c r="F269" s="679">
        <v>6582.5777228020243</v>
      </c>
      <c r="G269" s="126" t="s">
        <v>507</v>
      </c>
      <c r="H269" s="73" t="s">
        <v>2019</v>
      </c>
      <c r="I269" s="73"/>
      <c r="K269" s="831"/>
      <c r="L269" s="831"/>
      <c r="M269" s="831"/>
      <c r="N269" s="831"/>
      <c r="O269" s="831"/>
      <c r="P269" s="831">
        <v>1.5</v>
      </c>
      <c r="Q269" s="831"/>
      <c r="R269" s="831"/>
      <c r="S269" s="831"/>
      <c r="T269" s="831"/>
      <c r="U269" s="831"/>
      <c r="V269" s="831"/>
      <c r="W269" s="831"/>
      <c r="X269" s="831"/>
      <c r="Y269" s="831"/>
      <c r="Z269" s="831"/>
      <c r="AA269" s="834"/>
      <c r="AB269" s="834"/>
      <c r="AC269" s="834"/>
      <c r="AD269" s="834"/>
      <c r="AE269" s="832"/>
      <c r="AF269" s="832">
        <f t="shared" si="7"/>
        <v>9873.8665842030368</v>
      </c>
      <c r="AG269" s="832"/>
      <c r="AH269" s="832"/>
      <c r="AI269" s="832"/>
      <c r="AJ269" s="832"/>
      <c r="AK269" s="832"/>
      <c r="AL269" s="834"/>
      <c r="AM269" s="834"/>
      <c r="AN269" s="834"/>
      <c r="AO269" s="832"/>
      <c r="AP269" s="832"/>
    </row>
    <row r="270" spans="1:42" s="15" customFormat="1">
      <c r="A270" s="73" t="s">
        <v>540</v>
      </c>
      <c r="B270" s="73"/>
      <c r="C270" s="73" t="s">
        <v>1141</v>
      </c>
      <c r="D270" s="126" t="s">
        <v>2001</v>
      </c>
      <c r="E270" s="73" t="s">
        <v>2020</v>
      </c>
      <c r="F270" s="679">
        <v>312033768498.57031</v>
      </c>
      <c r="G270" s="126" t="s">
        <v>507</v>
      </c>
      <c r="H270" s="73" t="s">
        <v>2019</v>
      </c>
      <c r="I270" s="73"/>
      <c r="K270" s="831"/>
      <c r="L270" s="831"/>
      <c r="M270" s="831"/>
      <c r="N270" s="831"/>
      <c r="O270" s="831"/>
      <c r="P270" s="831">
        <v>3.2899999999999998E-6</v>
      </c>
      <c r="Q270" s="831"/>
      <c r="R270" s="831"/>
      <c r="S270" s="831"/>
      <c r="T270" s="831"/>
      <c r="U270" s="831"/>
      <c r="V270" s="831"/>
      <c r="W270" s="831"/>
      <c r="X270" s="831"/>
      <c r="Y270" s="831"/>
      <c r="Z270" s="831"/>
      <c r="AA270" s="834"/>
      <c r="AB270" s="834"/>
      <c r="AC270" s="834"/>
      <c r="AD270" s="834"/>
      <c r="AE270" s="832"/>
      <c r="AF270" s="832">
        <f t="shared" si="7"/>
        <v>1026591.0983602962</v>
      </c>
      <c r="AG270" s="832"/>
      <c r="AH270" s="832"/>
      <c r="AI270" s="832"/>
      <c r="AJ270" s="832"/>
      <c r="AK270" s="832"/>
      <c r="AL270" s="834"/>
      <c r="AM270" s="834"/>
      <c r="AN270" s="834"/>
      <c r="AO270" s="832"/>
      <c r="AP270" s="832"/>
    </row>
    <row r="271" spans="1:42" s="15" customFormat="1">
      <c r="A271" s="73" t="s">
        <v>996</v>
      </c>
      <c r="B271" s="73"/>
      <c r="C271" s="73" t="s">
        <v>1141</v>
      </c>
      <c r="D271" s="6" t="s">
        <v>1967</v>
      </c>
      <c r="E271" s="73" t="s">
        <v>1997</v>
      </c>
      <c r="F271" s="679">
        <v>1116666.8136485619</v>
      </c>
      <c r="G271" s="126" t="s">
        <v>507</v>
      </c>
      <c r="H271" s="73" t="s">
        <v>2019</v>
      </c>
      <c r="I271" s="73"/>
      <c r="K271" s="831"/>
      <c r="L271" s="831"/>
      <c r="M271" s="831"/>
      <c r="N271" s="831"/>
      <c r="O271" s="831"/>
      <c r="P271" s="831">
        <v>2.14</v>
      </c>
      <c r="Q271" s="831"/>
      <c r="R271" s="831"/>
      <c r="S271" s="831"/>
      <c r="T271" s="831"/>
      <c r="U271" s="831"/>
      <c r="V271" s="831"/>
      <c r="W271" s="831"/>
      <c r="X271" s="831"/>
      <c r="Y271" s="831"/>
      <c r="Z271" s="831"/>
      <c r="AA271" s="834"/>
      <c r="AB271" s="834"/>
      <c r="AC271" s="834"/>
      <c r="AD271" s="834"/>
      <c r="AE271" s="832"/>
      <c r="AF271" s="832">
        <f t="shared" si="7"/>
        <v>2389666.9812079226</v>
      </c>
      <c r="AG271" s="832"/>
      <c r="AH271" s="832"/>
      <c r="AI271" s="832"/>
      <c r="AJ271" s="832"/>
      <c r="AK271" s="832"/>
      <c r="AL271" s="834"/>
      <c r="AM271" s="834"/>
      <c r="AN271" s="834"/>
      <c r="AO271" s="832"/>
      <c r="AP271" s="832"/>
    </row>
    <row r="272" spans="1:42" s="15" customFormat="1">
      <c r="A272" s="73" t="s">
        <v>997</v>
      </c>
      <c r="B272" s="73"/>
      <c r="C272" s="73" t="s">
        <v>1141</v>
      </c>
      <c r="D272" s="6" t="s">
        <v>1967</v>
      </c>
      <c r="E272" s="73" t="s">
        <v>1997</v>
      </c>
      <c r="F272" s="679">
        <v>320216600433.46008</v>
      </c>
      <c r="G272" s="126" t="s">
        <v>507</v>
      </c>
      <c r="H272" s="73" t="s">
        <v>2019</v>
      </c>
      <c r="I272" s="73"/>
      <c r="K272" s="831"/>
      <c r="L272" s="831"/>
      <c r="M272" s="831"/>
      <c r="N272" s="831"/>
      <c r="O272" s="831"/>
      <c r="P272" s="831">
        <v>1.14E-3</v>
      </c>
      <c r="Q272" s="831"/>
      <c r="R272" s="831"/>
      <c r="S272" s="831"/>
      <c r="T272" s="831"/>
      <c r="U272" s="831"/>
      <c r="V272" s="831"/>
      <c r="W272" s="831"/>
      <c r="X272" s="831"/>
      <c r="Y272" s="831"/>
      <c r="Z272" s="831"/>
      <c r="AA272" s="834"/>
      <c r="AB272" s="834"/>
      <c r="AC272" s="834"/>
      <c r="AD272" s="834"/>
      <c r="AE272" s="832"/>
      <c r="AF272" s="832">
        <f t="shared" si="7"/>
        <v>365046924.4941445</v>
      </c>
      <c r="AG272" s="832"/>
      <c r="AH272" s="832"/>
      <c r="AI272" s="832"/>
      <c r="AJ272" s="832"/>
      <c r="AK272" s="832"/>
      <c r="AL272" s="834"/>
      <c r="AM272" s="834"/>
      <c r="AN272" s="834"/>
      <c r="AO272" s="832"/>
      <c r="AP272" s="832"/>
    </row>
    <row r="273" spans="1:42" s="15" customFormat="1">
      <c r="A273" s="73" t="s">
        <v>542</v>
      </c>
      <c r="B273" s="73"/>
      <c r="C273" s="73" t="s">
        <v>1141</v>
      </c>
      <c r="D273" s="6" t="s">
        <v>1967</v>
      </c>
      <c r="E273" s="73" t="s">
        <v>1997</v>
      </c>
      <c r="F273" s="679">
        <v>7440073.4444106985</v>
      </c>
      <c r="G273" s="126" t="s">
        <v>507</v>
      </c>
      <c r="H273" s="73" t="s">
        <v>2019</v>
      </c>
      <c r="I273" s="73"/>
      <c r="K273" s="831"/>
      <c r="L273" s="831"/>
      <c r="M273" s="831"/>
      <c r="N273" s="831"/>
      <c r="O273" s="831"/>
      <c r="P273" s="831">
        <v>7.1399999999999996E-3</v>
      </c>
      <c r="Q273" s="831"/>
      <c r="R273" s="831"/>
      <c r="S273" s="831"/>
      <c r="T273" s="831"/>
      <c r="U273" s="831"/>
      <c r="V273" s="831"/>
      <c r="W273" s="831"/>
      <c r="X273" s="831"/>
      <c r="Y273" s="831"/>
      <c r="Z273" s="831"/>
      <c r="AA273" s="834"/>
      <c r="AB273" s="834"/>
      <c r="AC273" s="834"/>
      <c r="AD273" s="834"/>
      <c r="AE273" s="832"/>
      <c r="AF273" s="832">
        <f t="shared" si="7"/>
        <v>53122.124393092381</v>
      </c>
      <c r="AG273" s="832"/>
      <c r="AH273" s="832"/>
      <c r="AI273" s="832"/>
      <c r="AJ273" s="832"/>
      <c r="AK273" s="832"/>
      <c r="AL273" s="834"/>
      <c r="AM273" s="834"/>
      <c r="AN273" s="834"/>
      <c r="AO273" s="832"/>
      <c r="AP273" s="832"/>
    </row>
    <row r="274" spans="1:42" s="15" customFormat="1">
      <c r="A274" s="73" t="s">
        <v>1151</v>
      </c>
      <c r="B274" s="73"/>
      <c r="C274" s="73" t="s">
        <v>1141</v>
      </c>
      <c r="D274" s="126" t="s">
        <v>2001</v>
      </c>
      <c r="E274" s="73" t="s">
        <v>2020</v>
      </c>
      <c r="F274" s="679">
        <v>6454641.3826561477</v>
      </c>
      <c r="G274" s="126" t="s">
        <v>507</v>
      </c>
      <c r="H274" s="73" t="s">
        <v>2019</v>
      </c>
      <c r="I274" s="73"/>
      <c r="K274" s="831"/>
      <c r="L274" s="831"/>
      <c r="M274" s="831"/>
      <c r="N274" s="831"/>
      <c r="O274" s="831"/>
      <c r="P274" s="831">
        <v>1.93E-4</v>
      </c>
      <c r="Q274" s="831"/>
      <c r="R274" s="831"/>
      <c r="S274" s="831"/>
      <c r="T274" s="831"/>
      <c r="U274" s="831"/>
      <c r="V274" s="831"/>
      <c r="W274" s="831"/>
      <c r="X274" s="831"/>
      <c r="Y274" s="831"/>
      <c r="Z274" s="831"/>
      <c r="AA274" s="834"/>
      <c r="AB274" s="834"/>
      <c r="AC274" s="834"/>
      <c r="AD274" s="834"/>
      <c r="AE274" s="832"/>
      <c r="AF274" s="832">
        <f t="shared" si="7"/>
        <v>1245.7457868526365</v>
      </c>
      <c r="AG274" s="832"/>
      <c r="AH274" s="832"/>
      <c r="AI274" s="832"/>
      <c r="AJ274" s="832"/>
      <c r="AK274" s="832"/>
      <c r="AL274" s="834"/>
      <c r="AM274" s="834"/>
      <c r="AN274" s="834"/>
      <c r="AO274" s="832"/>
      <c r="AP274" s="832"/>
    </row>
    <row r="275" spans="1:42" s="15" customFormat="1">
      <c r="A275" s="73" t="s">
        <v>538</v>
      </c>
      <c r="B275" s="73"/>
      <c r="C275" s="73" t="s">
        <v>1141</v>
      </c>
      <c r="D275" s="6" t="s">
        <v>1967</v>
      </c>
      <c r="E275" s="73" t="s">
        <v>1997</v>
      </c>
      <c r="F275" s="679">
        <v>4160.6989908666583</v>
      </c>
      <c r="G275" s="126" t="s">
        <v>507</v>
      </c>
      <c r="H275" s="73" t="s">
        <v>2019</v>
      </c>
      <c r="I275" s="73"/>
      <c r="K275" s="831"/>
      <c r="L275" s="831"/>
      <c r="M275" s="831"/>
      <c r="N275" s="831"/>
      <c r="O275" s="831"/>
      <c r="P275" s="831">
        <v>0.56399999999999995</v>
      </c>
      <c r="Q275" s="831"/>
      <c r="R275" s="831"/>
      <c r="S275" s="831"/>
      <c r="T275" s="831"/>
      <c r="U275" s="831"/>
      <c r="V275" s="831"/>
      <c r="W275" s="831"/>
      <c r="X275" s="831"/>
      <c r="Y275" s="831"/>
      <c r="Z275" s="831"/>
      <c r="AA275" s="834"/>
      <c r="AB275" s="834"/>
      <c r="AC275" s="834"/>
      <c r="AD275" s="834"/>
      <c r="AE275" s="832"/>
      <c r="AF275" s="832">
        <f t="shared" si="7"/>
        <v>2346.6342308487951</v>
      </c>
      <c r="AG275" s="832"/>
      <c r="AH275" s="832"/>
      <c r="AI275" s="832"/>
      <c r="AJ275" s="832"/>
      <c r="AK275" s="832"/>
      <c r="AL275" s="834"/>
      <c r="AM275" s="834"/>
      <c r="AN275" s="834"/>
      <c r="AO275" s="832"/>
      <c r="AP275" s="832"/>
    </row>
    <row r="276" spans="1:42" s="15" customFormat="1">
      <c r="A276" s="73" t="s">
        <v>535</v>
      </c>
      <c r="B276" s="73"/>
      <c r="C276" s="73" t="s">
        <v>1141</v>
      </c>
      <c r="D276" s="6" t="s">
        <v>1967</v>
      </c>
      <c r="E276" s="73" t="s">
        <v>1997</v>
      </c>
      <c r="F276" s="679">
        <v>1051609221.8665082</v>
      </c>
      <c r="G276" s="126" t="s">
        <v>507</v>
      </c>
      <c r="H276" s="73" t="s">
        <v>2019</v>
      </c>
      <c r="I276" s="73"/>
      <c r="K276" s="831"/>
      <c r="L276" s="831"/>
      <c r="M276" s="831"/>
      <c r="N276" s="831"/>
      <c r="O276" s="831"/>
      <c r="P276" s="831">
        <v>10</v>
      </c>
      <c r="Q276" s="831"/>
      <c r="R276" s="831"/>
      <c r="S276" s="831"/>
      <c r="T276" s="831"/>
      <c r="U276" s="831"/>
      <c r="V276" s="831"/>
      <c r="W276" s="831"/>
      <c r="X276" s="831"/>
      <c r="Y276" s="831"/>
      <c r="Z276" s="831"/>
      <c r="AA276" s="834"/>
      <c r="AB276" s="834"/>
      <c r="AC276" s="834"/>
      <c r="AD276" s="834"/>
      <c r="AE276" s="832"/>
      <c r="AF276" s="832">
        <f t="shared" si="7"/>
        <v>10516092218.665083</v>
      </c>
      <c r="AG276" s="832"/>
      <c r="AH276" s="832"/>
      <c r="AI276" s="832"/>
      <c r="AJ276" s="832"/>
      <c r="AK276" s="832"/>
      <c r="AL276" s="834"/>
      <c r="AM276" s="834"/>
      <c r="AN276" s="834"/>
      <c r="AO276" s="832"/>
      <c r="AP276" s="832"/>
    </row>
    <row r="277" spans="1:42" s="15" customFormat="1">
      <c r="A277" s="73" t="s">
        <v>995</v>
      </c>
      <c r="B277" s="73"/>
      <c r="C277" s="73" t="s">
        <v>1141</v>
      </c>
      <c r="D277" s="126" t="s">
        <v>2001</v>
      </c>
      <c r="E277" s="73" t="s">
        <v>2002</v>
      </c>
      <c r="F277" s="679">
        <v>58245456.435493067</v>
      </c>
      <c r="G277" s="126" t="s">
        <v>507</v>
      </c>
      <c r="H277" s="73" t="s">
        <v>2019</v>
      </c>
      <c r="I277" s="73"/>
      <c r="K277" s="831"/>
      <c r="L277" s="831"/>
      <c r="M277" s="831"/>
      <c r="N277" s="831"/>
      <c r="O277" s="831"/>
      <c r="P277" s="831">
        <v>0.107</v>
      </c>
      <c r="Q277" s="831"/>
      <c r="R277" s="831"/>
      <c r="S277" s="831"/>
      <c r="T277" s="831"/>
      <c r="U277" s="831"/>
      <c r="V277" s="831"/>
      <c r="W277" s="831"/>
      <c r="X277" s="831"/>
      <c r="Y277" s="831"/>
      <c r="Z277" s="831"/>
      <c r="AA277" s="834"/>
      <c r="AB277" s="834"/>
      <c r="AC277" s="834"/>
      <c r="AD277" s="834"/>
      <c r="AE277" s="832"/>
      <c r="AF277" s="832">
        <f t="shared" si="7"/>
        <v>6232263.8385977577</v>
      </c>
      <c r="AG277" s="832"/>
      <c r="AH277" s="832"/>
      <c r="AI277" s="832"/>
      <c r="AJ277" s="832"/>
      <c r="AK277" s="832"/>
      <c r="AL277" s="834"/>
      <c r="AM277" s="834"/>
      <c r="AN277" s="834"/>
      <c r="AO277" s="832"/>
      <c r="AP277" s="832"/>
    </row>
    <row r="278" spans="1:42" s="15" customFormat="1">
      <c r="A278" s="73" t="s">
        <v>1146</v>
      </c>
      <c r="B278" s="73"/>
      <c r="C278" s="73" t="s">
        <v>1141</v>
      </c>
      <c r="D278" s="126" t="s">
        <v>2001</v>
      </c>
      <c r="E278" s="73" t="s">
        <v>2002</v>
      </c>
      <c r="F278" s="679">
        <v>349730.23739515303</v>
      </c>
      <c r="G278" s="126" t="s">
        <v>507</v>
      </c>
      <c r="H278" s="73" t="s">
        <v>2019</v>
      </c>
      <c r="I278" s="73"/>
      <c r="K278" s="831"/>
      <c r="L278" s="831"/>
      <c r="M278" s="831"/>
      <c r="N278" s="831"/>
      <c r="O278" s="831"/>
      <c r="P278" s="831">
        <v>3.8600000000000002E-2</v>
      </c>
      <c r="Q278" s="831"/>
      <c r="R278" s="831"/>
      <c r="S278" s="831"/>
      <c r="T278" s="831"/>
      <c r="U278" s="831"/>
      <c r="V278" s="831"/>
      <c r="W278" s="831"/>
      <c r="X278" s="831"/>
      <c r="Y278" s="831"/>
      <c r="Z278" s="831"/>
      <c r="AA278" s="834"/>
      <c r="AB278" s="834"/>
      <c r="AC278" s="834"/>
      <c r="AD278" s="834"/>
      <c r="AE278" s="832"/>
      <c r="AF278" s="832">
        <f t="shared" si="7"/>
        <v>13499.587163452908</v>
      </c>
      <c r="AG278" s="832"/>
      <c r="AH278" s="832"/>
      <c r="AI278" s="832"/>
      <c r="AJ278" s="832"/>
      <c r="AK278" s="832"/>
      <c r="AL278" s="834"/>
      <c r="AM278" s="834"/>
      <c r="AN278" s="834"/>
      <c r="AO278" s="832"/>
      <c r="AP278" s="832"/>
    </row>
    <row r="279" spans="1:42" s="15" customFormat="1">
      <c r="A279" s="73" t="s">
        <v>538</v>
      </c>
      <c r="B279" s="73"/>
      <c r="C279" s="73" t="s">
        <v>1141</v>
      </c>
      <c r="D279" s="126" t="s">
        <v>2001</v>
      </c>
      <c r="E279" s="73" t="s">
        <v>2002</v>
      </c>
      <c r="F279" s="679">
        <v>436473.28636366728</v>
      </c>
      <c r="G279" s="126" t="s">
        <v>507</v>
      </c>
      <c r="H279" s="73" t="s">
        <v>2019</v>
      </c>
      <c r="I279" s="73"/>
      <c r="K279" s="831"/>
      <c r="L279" s="831"/>
      <c r="M279" s="831"/>
      <c r="N279" s="831"/>
      <c r="O279" s="831"/>
      <c r="P279" s="831">
        <v>6.79</v>
      </c>
      <c r="Q279" s="831"/>
      <c r="R279" s="831"/>
      <c r="S279" s="831"/>
      <c r="T279" s="831"/>
      <c r="U279" s="831"/>
      <c r="V279" s="831"/>
      <c r="W279" s="831"/>
      <c r="X279" s="831"/>
      <c r="Y279" s="831"/>
      <c r="Z279" s="831"/>
      <c r="AA279" s="834"/>
      <c r="AB279" s="834"/>
      <c r="AC279" s="834"/>
      <c r="AD279" s="834"/>
      <c r="AE279" s="832"/>
      <c r="AF279" s="832">
        <f t="shared" si="7"/>
        <v>2963653.614409301</v>
      </c>
      <c r="AG279" s="832"/>
      <c r="AH279" s="832"/>
      <c r="AI279" s="832"/>
      <c r="AJ279" s="832"/>
      <c r="AK279" s="832"/>
      <c r="AL279" s="834"/>
      <c r="AM279" s="834"/>
      <c r="AN279" s="834"/>
      <c r="AO279" s="832"/>
      <c r="AP279" s="832"/>
    </row>
    <row r="280" spans="1:42" s="15" customFormat="1">
      <c r="A280" s="73" t="s">
        <v>542</v>
      </c>
      <c r="B280" s="73"/>
      <c r="C280" s="73" t="s">
        <v>1141</v>
      </c>
      <c r="D280" s="126" t="s">
        <v>2001</v>
      </c>
      <c r="E280" s="73" t="s">
        <v>2002</v>
      </c>
      <c r="F280" s="679">
        <v>56942.161626631729</v>
      </c>
      <c r="G280" s="126" t="s">
        <v>507</v>
      </c>
      <c r="H280" s="73" t="s">
        <v>2019</v>
      </c>
      <c r="I280" s="73"/>
      <c r="K280" s="831"/>
      <c r="L280" s="831"/>
      <c r="M280" s="831"/>
      <c r="N280" s="831"/>
      <c r="O280" s="831"/>
      <c r="P280" s="831">
        <v>2.3599999999999999E-2</v>
      </c>
      <c r="Q280" s="831"/>
      <c r="R280" s="831"/>
      <c r="S280" s="831"/>
      <c r="T280" s="831"/>
      <c r="U280" s="831"/>
      <c r="V280" s="831"/>
      <c r="W280" s="831"/>
      <c r="X280" s="831"/>
      <c r="Y280" s="831"/>
      <c r="Z280" s="831"/>
      <c r="AA280" s="834"/>
      <c r="AB280" s="834"/>
      <c r="AC280" s="834"/>
      <c r="AD280" s="834"/>
      <c r="AE280" s="832"/>
      <c r="AF280" s="832">
        <f t="shared" si="7"/>
        <v>1343.8350143885089</v>
      </c>
      <c r="AG280" s="832"/>
      <c r="AH280" s="832"/>
      <c r="AI280" s="832"/>
      <c r="AJ280" s="832"/>
      <c r="AK280" s="832"/>
      <c r="AL280" s="834"/>
      <c r="AM280" s="834"/>
      <c r="AN280" s="834"/>
      <c r="AO280" s="832"/>
      <c r="AP280" s="832"/>
    </row>
    <row r="281" spans="1:42" s="15" customFormat="1">
      <c r="A281" s="73" t="s">
        <v>1003</v>
      </c>
      <c r="B281" s="73"/>
      <c r="C281" s="73" t="s">
        <v>1141</v>
      </c>
      <c r="D281" s="6" t="s">
        <v>1967</v>
      </c>
      <c r="E281" s="73" t="s">
        <v>1997</v>
      </c>
      <c r="F281" s="679">
        <v>53159.597670339033</v>
      </c>
      <c r="G281" s="126" t="s">
        <v>507</v>
      </c>
      <c r="H281" s="73" t="s">
        <v>2019</v>
      </c>
      <c r="I281" s="73"/>
      <c r="K281" s="831"/>
      <c r="L281" s="831"/>
      <c r="M281" s="831"/>
      <c r="N281" s="831"/>
      <c r="O281" s="831"/>
      <c r="P281" s="831">
        <v>1</v>
      </c>
      <c r="Q281" s="831"/>
      <c r="R281" s="831"/>
      <c r="S281" s="831"/>
      <c r="T281" s="831"/>
      <c r="U281" s="831"/>
      <c r="V281" s="831"/>
      <c r="W281" s="831"/>
      <c r="X281" s="831"/>
      <c r="Y281" s="831"/>
      <c r="Z281" s="831"/>
      <c r="AA281" s="834"/>
      <c r="AB281" s="834"/>
      <c r="AC281" s="834"/>
      <c r="AD281" s="834"/>
      <c r="AE281" s="832"/>
      <c r="AF281" s="832">
        <f t="shared" si="7"/>
        <v>53159.597670339033</v>
      </c>
      <c r="AG281" s="832"/>
      <c r="AH281" s="832"/>
      <c r="AI281" s="832"/>
      <c r="AJ281" s="832"/>
      <c r="AK281" s="832"/>
      <c r="AL281" s="834"/>
      <c r="AM281" s="834"/>
      <c r="AN281" s="834"/>
      <c r="AO281" s="832"/>
      <c r="AP281" s="832"/>
    </row>
    <row r="282" spans="1:42" s="15" customFormat="1">
      <c r="A282" s="73" t="s">
        <v>1003</v>
      </c>
      <c r="B282" s="73"/>
      <c r="C282" s="73" t="s">
        <v>1141</v>
      </c>
      <c r="D282" s="73" t="s">
        <v>2001</v>
      </c>
      <c r="E282" s="73" t="s">
        <v>2002</v>
      </c>
      <c r="F282" s="679">
        <v>282095.93523090373</v>
      </c>
      <c r="G282" s="126" t="s">
        <v>507</v>
      </c>
      <c r="H282" s="73" t="s">
        <v>2019</v>
      </c>
      <c r="I282" s="73"/>
      <c r="K282" s="831"/>
      <c r="L282" s="831"/>
      <c r="M282" s="831"/>
      <c r="N282" s="831"/>
      <c r="O282" s="831"/>
      <c r="P282" s="831">
        <v>0.107</v>
      </c>
      <c r="Q282" s="831"/>
      <c r="R282" s="831"/>
      <c r="S282" s="831"/>
      <c r="T282" s="831"/>
      <c r="U282" s="831"/>
      <c r="V282" s="831"/>
      <c r="W282" s="831"/>
      <c r="X282" s="831"/>
      <c r="Y282" s="831"/>
      <c r="Z282" s="831"/>
      <c r="AA282" s="834"/>
      <c r="AB282" s="834"/>
      <c r="AC282" s="834"/>
      <c r="AD282" s="834"/>
      <c r="AE282" s="832"/>
      <c r="AF282" s="832">
        <f t="shared" si="7"/>
        <v>30184.2650697067</v>
      </c>
      <c r="AG282" s="832"/>
      <c r="AH282" s="832"/>
      <c r="AI282" s="832"/>
      <c r="AJ282" s="832"/>
      <c r="AK282" s="832"/>
      <c r="AL282" s="834"/>
      <c r="AM282" s="834"/>
      <c r="AN282" s="834"/>
      <c r="AO282" s="832"/>
      <c r="AP282" s="832"/>
    </row>
    <row r="283" spans="1:42" s="15" customFormat="1">
      <c r="A283" s="73" t="s">
        <v>539</v>
      </c>
      <c r="B283" s="126"/>
      <c r="C283" s="73" t="s">
        <v>1141</v>
      </c>
      <c r="D283" s="126" t="s">
        <v>2001</v>
      </c>
      <c r="E283" s="73" t="s">
        <v>2002</v>
      </c>
      <c r="F283" s="679">
        <v>3557490.5299270903</v>
      </c>
      <c r="G283" s="126" t="s">
        <v>507</v>
      </c>
      <c r="H283" s="73" t="s">
        <v>2019</v>
      </c>
      <c r="I283" s="73"/>
      <c r="K283" s="831"/>
      <c r="L283" s="831"/>
      <c r="M283" s="831"/>
      <c r="N283" s="831"/>
      <c r="O283" s="831"/>
      <c r="P283" s="831">
        <v>7.86</v>
      </c>
      <c r="Q283" s="831"/>
      <c r="R283" s="831"/>
      <c r="S283" s="831"/>
      <c r="T283" s="831"/>
      <c r="U283" s="831"/>
      <c r="V283" s="831"/>
      <c r="W283" s="831"/>
      <c r="X283" s="831"/>
      <c r="Y283" s="831"/>
      <c r="Z283" s="831"/>
      <c r="AA283" s="834"/>
      <c r="AB283" s="834"/>
      <c r="AC283" s="834"/>
      <c r="AD283" s="834"/>
      <c r="AE283" s="832"/>
      <c r="AF283" s="832">
        <f t="shared" si="7"/>
        <v>27961875.565226931</v>
      </c>
      <c r="AG283" s="832"/>
      <c r="AH283" s="832"/>
      <c r="AI283" s="832"/>
      <c r="AJ283" s="832"/>
      <c r="AK283" s="832"/>
      <c r="AL283" s="834"/>
      <c r="AM283" s="834"/>
      <c r="AN283" s="834"/>
      <c r="AO283" s="832"/>
      <c r="AP283" s="832"/>
    </row>
    <row r="284" spans="1:42" s="15" customFormat="1">
      <c r="A284" s="73" t="s">
        <v>542</v>
      </c>
      <c r="B284" s="126"/>
      <c r="C284" s="73" t="s">
        <v>1141</v>
      </c>
      <c r="D284" s="126" t="s">
        <v>2001</v>
      </c>
      <c r="E284" s="73" t="s">
        <v>2020</v>
      </c>
      <c r="F284" s="679">
        <v>41723372.473523274</v>
      </c>
      <c r="G284" s="126" t="s">
        <v>507</v>
      </c>
      <c r="H284" s="73" t="s">
        <v>2019</v>
      </c>
      <c r="I284" s="73"/>
      <c r="K284" s="831"/>
      <c r="L284" s="831"/>
      <c r="M284" s="831"/>
      <c r="N284" s="831"/>
      <c r="O284" s="831"/>
      <c r="P284" s="831">
        <v>2.3599999999999999E-2</v>
      </c>
      <c r="Q284" s="831"/>
      <c r="R284" s="831"/>
      <c r="S284" s="831"/>
      <c r="T284" s="831"/>
      <c r="U284" s="831"/>
      <c r="V284" s="831"/>
      <c r="W284" s="831"/>
      <c r="X284" s="831"/>
      <c r="Y284" s="831"/>
      <c r="Z284" s="831"/>
      <c r="AA284" s="834"/>
      <c r="AB284" s="834"/>
      <c r="AC284" s="834"/>
      <c r="AD284" s="834"/>
      <c r="AE284" s="832"/>
      <c r="AF284" s="832">
        <f t="shared" si="7"/>
        <v>984671.59037514927</v>
      </c>
      <c r="AG284" s="832"/>
      <c r="AH284" s="832"/>
      <c r="AI284" s="832"/>
      <c r="AJ284" s="832"/>
      <c r="AK284" s="832"/>
      <c r="AL284" s="834"/>
      <c r="AM284" s="834"/>
      <c r="AN284" s="834"/>
      <c r="AO284" s="832"/>
      <c r="AP284" s="832"/>
    </row>
    <row r="285" spans="1:42" s="15" customFormat="1">
      <c r="A285" s="73" t="s">
        <v>545</v>
      </c>
      <c r="B285" s="126"/>
      <c r="C285" s="73" t="s">
        <v>1141</v>
      </c>
      <c r="D285" s="126" t="s">
        <v>2001</v>
      </c>
      <c r="E285" s="73" t="s">
        <v>2002</v>
      </c>
      <c r="F285" s="679">
        <v>340959.61046370689</v>
      </c>
      <c r="G285" s="126" t="s">
        <v>507</v>
      </c>
      <c r="H285" s="73" t="s">
        <v>2019</v>
      </c>
      <c r="I285" s="73"/>
      <c r="K285" s="831"/>
      <c r="L285" s="831"/>
      <c r="M285" s="831"/>
      <c r="N285" s="831"/>
      <c r="O285" s="831"/>
      <c r="P285" s="831">
        <v>1.4999999999999999E-2</v>
      </c>
      <c r="Q285" s="831"/>
      <c r="R285" s="831"/>
      <c r="S285" s="831"/>
      <c r="T285" s="831"/>
      <c r="U285" s="831"/>
      <c r="V285" s="831"/>
      <c r="W285" s="831"/>
      <c r="X285" s="831"/>
      <c r="Y285" s="831"/>
      <c r="Z285" s="831"/>
      <c r="AA285" s="834"/>
      <c r="AB285" s="834"/>
      <c r="AC285" s="834"/>
      <c r="AD285" s="834"/>
      <c r="AE285" s="832"/>
      <c r="AF285" s="832">
        <f t="shared" si="7"/>
        <v>5114.3941569556036</v>
      </c>
      <c r="AG285" s="832"/>
      <c r="AH285" s="832"/>
      <c r="AI285" s="832"/>
      <c r="AJ285" s="832"/>
      <c r="AK285" s="832"/>
      <c r="AL285" s="834"/>
      <c r="AM285" s="834"/>
      <c r="AN285" s="834"/>
      <c r="AO285" s="832"/>
      <c r="AP285" s="832"/>
    </row>
    <row r="286" spans="1:42" s="15" customFormat="1">
      <c r="A286" s="73" t="s">
        <v>1151</v>
      </c>
      <c r="B286" s="126"/>
      <c r="C286" s="73" t="s">
        <v>1141</v>
      </c>
      <c r="D286" s="126" t="s">
        <v>2001</v>
      </c>
      <c r="E286" s="73" t="s">
        <v>2002</v>
      </c>
      <c r="F286" s="679">
        <v>326553.20773478266</v>
      </c>
      <c r="G286" s="126" t="s">
        <v>507</v>
      </c>
      <c r="H286" s="73" t="s">
        <v>2019</v>
      </c>
      <c r="I286" s="73"/>
      <c r="K286" s="831"/>
      <c r="L286" s="831"/>
      <c r="M286" s="831"/>
      <c r="N286" s="831"/>
      <c r="O286" s="831"/>
      <c r="P286" s="831">
        <v>1.93E-4</v>
      </c>
      <c r="Q286" s="831"/>
      <c r="R286" s="831"/>
      <c r="S286" s="831"/>
      <c r="T286" s="831"/>
      <c r="U286" s="831"/>
      <c r="V286" s="831"/>
      <c r="W286" s="831"/>
      <c r="X286" s="831"/>
      <c r="Y286" s="831"/>
      <c r="Z286" s="831"/>
      <c r="AA286" s="834"/>
      <c r="AB286" s="834"/>
      <c r="AC286" s="834"/>
      <c r="AD286" s="834"/>
      <c r="AE286" s="832"/>
      <c r="AF286" s="832">
        <f t="shared" si="7"/>
        <v>63.024769092813052</v>
      </c>
      <c r="AG286" s="832"/>
      <c r="AH286" s="832"/>
      <c r="AI286" s="832"/>
      <c r="AJ286" s="832"/>
      <c r="AK286" s="832"/>
      <c r="AL286" s="834"/>
      <c r="AM286" s="834"/>
      <c r="AN286" s="834"/>
      <c r="AO286" s="832"/>
      <c r="AP286" s="832"/>
    </row>
    <row r="287" spans="1:42" s="15" customFormat="1">
      <c r="A287" s="73" t="s">
        <v>539</v>
      </c>
      <c r="B287" s="126"/>
      <c r="C287" s="73" t="s">
        <v>1141</v>
      </c>
      <c r="D287" s="126" t="s">
        <v>2001</v>
      </c>
      <c r="E287" s="73" t="s">
        <v>2020</v>
      </c>
      <c r="F287" s="679">
        <v>38157272.262110926</v>
      </c>
      <c r="G287" s="126" t="s">
        <v>507</v>
      </c>
      <c r="H287" s="73" t="s">
        <v>2019</v>
      </c>
      <c r="I287" s="73"/>
      <c r="K287" s="831"/>
      <c r="L287" s="831"/>
      <c r="M287" s="831"/>
      <c r="N287" s="831"/>
      <c r="O287" s="831"/>
      <c r="P287" s="831">
        <v>3.7100000000000002E-3</v>
      </c>
      <c r="Q287" s="831"/>
      <c r="R287" s="831"/>
      <c r="S287" s="831"/>
      <c r="T287" s="831"/>
      <c r="U287" s="831"/>
      <c r="V287" s="831"/>
      <c r="W287" s="831"/>
      <c r="X287" s="831"/>
      <c r="Y287" s="831"/>
      <c r="Z287" s="831"/>
      <c r="AA287" s="834"/>
      <c r="AB287" s="834"/>
      <c r="AC287" s="834"/>
      <c r="AD287" s="834"/>
      <c r="AE287" s="832"/>
      <c r="AF287" s="832">
        <f t="shared" si="7"/>
        <v>141563.48009243154</v>
      </c>
      <c r="AG287" s="832"/>
      <c r="AH287" s="832"/>
      <c r="AI287" s="832"/>
      <c r="AJ287" s="832"/>
      <c r="AK287" s="832"/>
      <c r="AL287" s="834"/>
      <c r="AM287" s="834"/>
      <c r="AN287" s="834"/>
      <c r="AO287" s="832"/>
      <c r="AP287" s="832"/>
    </row>
    <row r="288" spans="1:42" s="15" customFormat="1">
      <c r="A288" s="73" t="s">
        <v>537</v>
      </c>
      <c r="B288" s="126"/>
      <c r="C288" s="73" t="s">
        <v>1141</v>
      </c>
      <c r="D288" s="126" t="s">
        <v>2001</v>
      </c>
      <c r="E288" s="73" t="s">
        <v>2020</v>
      </c>
      <c r="F288" s="679">
        <v>4564608.270607641</v>
      </c>
      <c r="G288" s="126" t="s">
        <v>507</v>
      </c>
      <c r="H288" s="73" t="s">
        <v>2019</v>
      </c>
      <c r="I288" s="73"/>
      <c r="K288" s="831"/>
      <c r="L288" s="831"/>
      <c r="M288" s="831"/>
      <c r="N288" s="831"/>
      <c r="O288" s="831"/>
      <c r="P288" s="831">
        <v>1.8599999999999998E-2</v>
      </c>
      <c r="Q288" s="831"/>
      <c r="R288" s="831"/>
      <c r="S288" s="831"/>
      <c r="T288" s="831"/>
      <c r="U288" s="831"/>
      <c r="V288" s="831"/>
      <c r="W288" s="831"/>
      <c r="X288" s="831"/>
      <c r="Y288" s="831"/>
      <c r="Z288" s="831"/>
      <c r="AA288" s="834"/>
      <c r="AB288" s="834"/>
      <c r="AC288" s="834"/>
      <c r="AD288" s="834"/>
      <c r="AE288" s="832"/>
      <c r="AF288" s="832">
        <f t="shared" si="7"/>
        <v>84901.713833302114</v>
      </c>
      <c r="AG288" s="832"/>
      <c r="AH288" s="832"/>
      <c r="AI288" s="832"/>
      <c r="AJ288" s="832"/>
      <c r="AK288" s="832"/>
      <c r="AL288" s="834"/>
      <c r="AM288" s="834"/>
      <c r="AN288" s="834"/>
      <c r="AO288" s="832"/>
      <c r="AP288" s="832"/>
    </row>
    <row r="289" spans="1:42" s="15" customFormat="1">
      <c r="A289" s="73" t="s">
        <v>541</v>
      </c>
      <c r="B289" s="126"/>
      <c r="C289" s="73" t="s">
        <v>1141</v>
      </c>
      <c r="D289" s="126" t="s">
        <v>2001</v>
      </c>
      <c r="E289" s="73" t="s">
        <v>2002</v>
      </c>
      <c r="F289" s="679">
        <v>953420.51757383824</v>
      </c>
      <c r="G289" s="126" t="s">
        <v>507</v>
      </c>
      <c r="H289" s="73" t="s">
        <v>2019</v>
      </c>
      <c r="I289" s="73"/>
      <c r="K289" s="831"/>
      <c r="L289" s="831"/>
      <c r="M289" s="831"/>
      <c r="N289" s="831"/>
      <c r="O289" s="831"/>
      <c r="P289" s="831">
        <v>4.71</v>
      </c>
      <c r="Q289" s="831"/>
      <c r="R289" s="831"/>
      <c r="S289" s="831"/>
      <c r="T289" s="831"/>
      <c r="U289" s="831"/>
      <c r="V289" s="831"/>
      <c r="W289" s="831"/>
      <c r="X289" s="831"/>
      <c r="Y289" s="831"/>
      <c r="Z289" s="831"/>
      <c r="AA289" s="834"/>
      <c r="AB289" s="834"/>
      <c r="AC289" s="834"/>
      <c r="AD289" s="834"/>
      <c r="AE289" s="832"/>
      <c r="AF289" s="832">
        <f t="shared" si="7"/>
        <v>4490610.637772778</v>
      </c>
      <c r="AG289" s="832"/>
      <c r="AH289" s="832"/>
      <c r="AI289" s="832"/>
      <c r="AJ289" s="832"/>
      <c r="AK289" s="832"/>
      <c r="AL289" s="834"/>
      <c r="AM289" s="834"/>
      <c r="AN289" s="834"/>
      <c r="AO289" s="832"/>
      <c r="AP289" s="832"/>
    </row>
    <row r="290" spans="1:42" s="15" customFormat="1">
      <c r="A290" s="73" t="s">
        <v>1144</v>
      </c>
      <c r="B290" s="126"/>
      <c r="C290" s="73" t="s">
        <v>1141</v>
      </c>
      <c r="D290" s="6" t="s">
        <v>1967</v>
      </c>
      <c r="E290" s="73" t="s">
        <v>1997</v>
      </c>
      <c r="F290" s="679">
        <v>4889872805.2252541</v>
      </c>
      <c r="G290" s="126" t="s">
        <v>507</v>
      </c>
      <c r="H290" s="73" t="s">
        <v>2019</v>
      </c>
      <c r="I290" s="73"/>
      <c r="K290" s="831"/>
      <c r="L290" s="831"/>
      <c r="M290" s="831"/>
      <c r="N290" s="831"/>
      <c r="O290" s="831"/>
      <c r="P290" s="831">
        <v>6.7100000000000001E-6</v>
      </c>
      <c r="Q290" s="831"/>
      <c r="R290" s="831"/>
      <c r="S290" s="831"/>
      <c r="T290" s="831"/>
      <c r="U290" s="831"/>
      <c r="V290" s="831"/>
      <c r="W290" s="831"/>
      <c r="X290" s="831"/>
      <c r="Y290" s="831"/>
      <c r="Z290" s="831"/>
      <c r="AA290" s="834"/>
      <c r="AB290" s="834"/>
      <c r="AC290" s="834"/>
      <c r="AD290" s="834"/>
      <c r="AE290" s="832"/>
      <c r="AF290" s="832">
        <f t="shared" si="7"/>
        <v>32811.046523061457</v>
      </c>
      <c r="AG290" s="832"/>
      <c r="AH290" s="832"/>
      <c r="AI290" s="832"/>
      <c r="AJ290" s="832"/>
      <c r="AK290" s="832"/>
      <c r="AL290" s="834"/>
      <c r="AM290" s="834"/>
      <c r="AN290" s="834"/>
      <c r="AO290" s="832"/>
      <c r="AP290" s="832"/>
    </row>
    <row r="291" spans="1:42" s="15" customFormat="1">
      <c r="A291" s="73" t="s">
        <v>993</v>
      </c>
      <c r="B291" s="126"/>
      <c r="C291" s="73" t="s">
        <v>1141</v>
      </c>
      <c r="D291" s="126" t="s">
        <v>2001</v>
      </c>
      <c r="E291" s="73" t="s">
        <v>2002</v>
      </c>
      <c r="F291" s="679">
        <v>5973833273.0678329</v>
      </c>
      <c r="G291" s="126" t="s">
        <v>507</v>
      </c>
      <c r="H291" s="73" t="s">
        <v>2019</v>
      </c>
      <c r="I291" s="73"/>
      <c r="K291" s="831"/>
      <c r="L291" s="831"/>
      <c r="M291" s="831"/>
      <c r="N291" s="831"/>
      <c r="O291" s="831"/>
      <c r="P291" s="831">
        <v>6.0699999999999999E-3</v>
      </c>
      <c r="Q291" s="831"/>
      <c r="R291" s="831"/>
      <c r="S291" s="831"/>
      <c r="T291" s="831"/>
      <c r="U291" s="831"/>
      <c r="V291" s="831"/>
      <c r="W291" s="831"/>
      <c r="X291" s="831"/>
      <c r="Y291" s="831"/>
      <c r="Z291" s="831"/>
      <c r="AA291" s="834"/>
      <c r="AB291" s="834"/>
      <c r="AC291" s="834"/>
      <c r="AD291" s="834"/>
      <c r="AE291" s="832"/>
      <c r="AF291" s="832">
        <f t="shared" si="7"/>
        <v>36261167.967521742</v>
      </c>
      <c r="AG291" s="832"/>
      <c r="AH291" s="832"/>
      <c r="AI291" s="832"/>
      <c r="AJ291" s="832"/>
      <c r="AK291" s="832"/>
      <c r="AL291" s="834"/>
      <c r="AM291" s="834"/>
      <c r="AN291" s="834"/>
      <c r="AO291" s="832"/>
      <c r="AP291" s="832"/>
    </row>
    <row r="292" spans="1:42" s="15" customFormat="1">
      <c r="A292" s="73" t="s">
        <v>992</v>
      </c>
      <c r="B292" s="126"/>
      <c r="C292" s="73" t="s">
        <v>1141</v>
      </c>
      <c r="D292" s="6" t="s">
        <v>1967</v>
      </c>
      <c r="E292" s="73" t="s">
        <v>1997</v>
      </c>
      <c r="F292" s="679">
        <v>744392.21516988915</v>
      </c>
      <c r="G292" s="126" t="s">
        <v>507</v>
      </c>
      <c r="H292" s="73" t="s">
        <v>2019</v>
      </c>
      <c r="I292" s="73"/>
      <c r="K292" s="831"/>
      <c r="L292" s="831"/>
      <c r="M292" s="831"/>
      <c r="N292" s="831"/>
      <c r="O292" s="831"/>
      <c r="P292" s="831">
        <v>7.1400000000000005E-2</v>
      </c>
      <c r="Q292" s="831"/>
      <c r="R292" s="831"/>
      <c r="S292" s="831"/>
      <c r="T292" s="831"/>
      <c r="U292" s="831"/>
      <c r="V292" s="831"/>
      <c r="W292" s="831"/>
      <c r="X292" s="831"/>
      <c r="Y292" s="831"/>
      <c r="Z292" s="831"/>
      <c r="AA292" s="834"/>
      <c r="AB292" s="834"/>
      <c r="AC292" s="834"/>
      <c r="AD292" s="834"/>
      <c r="AE292" s="832"/>
      <c r="AF292" s="832">
        <f t="shared" si="7"/>
        <v>53149.60416313009</v>
      </c>
      <c r="AG292" s="832"/>
      <c r="AH292" s="832"/>
      <c r="AI292" s="832"/>
      <c r="AJ292" s="832"/>
      <c r="AK292" s="832"/>
      <c r="AL292" s="834"/>
      <c r="AM292" s="834"/>
      <c r="AN292" s="834"/>
      <c r="AO292" s="832"/>
      <c r="AP292" s="832"/>
    </row>
    <row r="293" spans="1:42" s="15" customFormat="1">
      <c r="A293" s="73" t="s">
        <v>540</v>
      </c>
      <c r="B293" s="126"/>
      <c r="C293" s="73" t="s">
        <v>1141</v>
      </c>
      <c r="D293" s="6" t="s">
        <v>1967</v>
      </c>
      <c r="E293" s="73" t="s">
        <v>1997</v>
      </c>
      <c r="F293" s="679">
        <v>3497334830.1301126</v>
      </c>
      <c r="G293" s="126" t="s">
        <v>507</v>
      </c>
      <c r="H293" s="73" t="s">
        <v>2019</v>
      </c>
      <c r="I293" s="73"/>
      <c r="K293" s="831"/>
      <c r="L293" s="831"/>
      <c r="M293" s="831"/>
      <c r="N293" s="831"/>
      <c r="O293" s="831"/>
      <c r="P293" s="831">
        <v>6.7900000000000002E-4</v>
      </c>
      <c r="Q293" s="831"/>
      <c r="R293" s="831"/>
      <c r="S293" s="831"/>
      <c r="T293" s="831"/>
      <c r="U293" s="831"/>
      <c r="V293" s="831"/>
      <c r="W293" s="831"/>
      <c r="X293" s="831"/>
      <c r="Y293" s="831"/>
      <c r="Z293" s="831"/>
      <c r="AA293" s="834"/>
      <c r="AB293" s="834"/>
      <c r="AC293" s="834"/>
      <c r="AD293" s="834"/>
      <c r="AE293" s="832"/>
      <c r="AF293" s="832">
        <f t="shared" si="7"/>
        <v>2374690.3496583467</v>
      </c>
      <c r="AG293" s="832"/>
      <c r="AH293" s="832"/>
      <c r="AI293" s="832"/>
      <c r="AJ293" s="832"/>
      <c r="AK293" s="832"/>
      <c r="AL293" s="834"/>
      <c r="AM293" s="834"/>
      <c r="AN293" s="834"/>
      <c r="AO293" s="832"/>
      <c r="AP293" s="832"/>
    </row>
    <row r="294" spans="1:42" s="15" customFormat="1">
      <c r="A294" s="73" t="s">
        <v>1145</v>
      </c>
      <c r="B294" s="126"/>
      <c r="C294" s="73" t="s">
        <v>1141</v>
      </c>
      <c r="D294" s="126" t="s">
        <v>2001</v>
      </c>
      <c r="E294" s="73" t="s">
        <v>2002</v>
      </c>
      <c r="F294" s="679">
        <v>1585907.344011164</v>
      </c>
      <c r="G294" s="126" t="s">
        <v>507</v>
      </c>
      <c r="H294" s="73" t="s">
        <v>2019</v>
      </c>
      <c r="I294" s="73"/>
      <c r="K294" s="831"/>
      <c r="L294" s="831"/>
      <c r="M294" s="831"/>
      <c r="N294" s="831"/>
      <c r="O294" s="831"/>
      <c r="P294" s="831">
        <v>6.79E-3</v>
      </c>
      <c r="Q294" s="831"/>
      <c r="R294" s="831"/>
      <c r="S294" s="831"/>
      <c r="T294" s="831"/>
      <c r="U294" s="831"/>
      <c r="V294" s="831"/>
      <c r="W294" s="831"/>
      <c r="X294" s="831"/>
      <c r="Y294" s="831"/>
      <c r="Z294" s="831"/>
      <c r="AA294" s="834"/>
      <c r="AB294" s="834"/>
      <c r="AC294" s="834"/>
      <c r="AD294" s="834"/>
      <c r="AE294" s="832"/>
      <c r="AF294" s="832">
        <f t="shared" si="7"/>
        <v>10768.310865835803</v>
      </c>
      <c r="AG294" s="832"/>
      <c r="AH294" s="832"/>
      <c r="AI294" s="832"/>
      <c r="AJ294" s="832"/>
      <c r="AK294" s="832"/>
      <c r="AL294" s="834"/>
      <c r="AM294" s="834"/>
      <c r="AN294" s="834"/>
      <c r="AO294" s="832"/>
      <c r="AP294" s="832"/>
    </row>
    <row r="295" spans="1:42" s="15" customFormat="1">
      <c r="A295" s="73" t="s">
        <v>994</v>
      </c>
      <c r="B295" s="126"/>
      <c r="C295" s="73" t="s">
        <v>1141</v>
      </c>
      <c r="D295" s="126" t="s">
        <v>2001</v>
      </c>
      <c r="E295" s="73" t="s">
        <v>2020</v>
      </c>
      <c r="F295" s="679">
        <v>379789.67251540208</v>
      </c>
      <c r="G295" s="126" t="s">
        <v>507</v>
      </c>
      <c r="H295" s="73" t="s">
        <v>2019</v>
      </c>
      <c r="I295" s="73"/>
      <c r="K295" s="831"/>
      <c r="L295" s="831"/>
      <c r="M295" s="831"/>
      <c r="N295" s="831"/>
      <c r="O295" s="831"/>
      <c r="P295" s="831">
        <v>1.07E-3</v>
      </c>
      <c r="Q295" s="831"/>
      <c r="R295" s="831"/>
      <c r="S295" s="831"/>
      <c r="T295" s="831"/>
      <c r="U295" s="831"/>
      <c r="V295" s="831"/>
      <c r="W295" s="831"/>
      <c r="X295" s="831"/>
      <c r="Y295" s="831"/>
      <c r="Z295" s="831"/>
      <c r="AA295" s="834"/>
      <c r="AB295" s="834"/>
      <c r="AC295" s="834"/>
      <c r="AD295" s="834"/>
      <c r="AE295" s="832"/>
      <c r="AF295" s="832">
        <f t="shared" si="7"/>
        <v>406.37494959148023</v>
      </c>
      <c r="AG295" s="832"/>
      <c r="AH295" s="832"/>
      <c r="AI295" s="832"/>
      <c r="AJ295" s="832"/>
      <c r="AK295" s="832"/>
      <c r="AL295" s="834"/>
      <c r="AM295" s="834"/>
      <c r="AN295" s="834"/>
      <c r="AO295" s="832"/>
      <c r="AP295" s="832"/>
    </row>
    <row r="296" spans="1:42" s="15" customFormat="1">
      <c r="A296" s="73" t="s">
        <v>536</v>
      </c>
      <c r="B296" s="126"/>
      <c r="C296" s="73" t="s">
        <v>1141</v>
      </c>
      <c r="D296" s="126" t="s">
        <v>2001</v>
      </c>
      <c r="E296" s="73" t="s">
        <v>2002</v>
      </c>
      <c r="F296" s="679">
        <v>2102303.2584856795</v>
      </c>
      <c r="G296" s="126" t="s">
        <v>507</v>
      </c>
      <c r="H296" s="73" t="s">
        <v>2019</v>
      </c>
      <c r="I296" s="73"/>
      <c r="K296" s="831"/>
      <c r="L296" s="831"/>
      <c r="M296" s="831"/>
      <c r="N296" s="831"/>
      <c r="O296" s="831"/>
      <c r="P296" s="831">
        <v>1.9300000000000001E-3</v>
      </c>
      <c r="Q296" s="831"/>
      <c r="R296" s="831"/>
      <c r="S296" s="831"/>
      <c r="T296" s="831"/>
      <c r="U296" s="831"/>
      <c r="V296" s="831"/>
      <c r="W296" s="831"/>
      <c r="X296" s="831"/>
      <c r="Y296" s="831"/>
      <c r="Z296" s="831"/>
      <c r="AA296" s="834"/>
      <c r="AB296" s="834"/>
      <c r="AC296" s="834"/>
      <c r="AD296" s="834"/>
      <c r="AE296" s="832"/>
      <c r="AF296" s="832">
        <f t="shared" si="7"/>
        <v>4057.4452888773617</v>
      </c>
      <c r="AG296" s="832"/>
      <c r="AH296" s="832"/>
      <c r="AI296" s="832"/>
      <c r="AJ296" s="832"/>
      <c r="AK296" s="832"/>
      <c r="AL296" s="834"/>
      <c r="AM296" s="834"/>
      <c r="AN296" s="834"/>
      <c r="AO296" s="832"/>
      <c r="AP296" s="832"/>
    </row>
    <row r="297" spans="1:42" s="15" customFormat="1">
      <c r="A297" s="73" t="s">
        <v>994</v>
      </c>
      <c r="B297" s="126"/>
      <c r="C297" s="73" t="s">
        <v>1141</v>
      </c>
      <c r="D297" s="126" t="s">
        <v>2001</v>
      </c>
      <c r="E297" s="73" t="s">
        <v>2002</v>
      </c>
      <c r="F297" s="679">
        <v>1528900.3670956034</v>
      </c>
      <c r="G297" s="126" t="s">
        <v>507</v>
      </c>
      <c r="H297" s="73" t="s">
        <v>2019</v>
      </c>
      <c r="I297" s="73"/>
      <c r="K297" s="831"/>
      <c r="L297" s="831"/>
      <c r="M297" s="831"/>
      <c r="N297" s="831"/>
      <c r="O297" s="831"/>
      <c r="P297" s="831">
        <v>0.114</v>
      </c>
      <c r="Q297" s="831"/>
      <c r="R297" s="831"/>
      <c r="S297" s="831"/>
      <c r="T297" s="831"/>
      <c r="U297" s="831"/>
      <c r="V297" s="831"/>
      <c r="W297" s="831"/>
      <c r="X297" s="831"/>
      <c r="Y297" s="831"/>
      <c r="Z297" s="831"/>
      <c r="AA297" s="834"/>
      <c r="AB297" s="834"/>
      <c r="AC297" s="834"/>
      <c r="AD297" s="834"/>
      <c r="AE297" s="832"/>
      <c r="AF297" s="832">
        <f t="shared" si="7"/>
        <v>174294.64184889878</v>
      </c>
      <c r="AG297" s="832"/>
      <c r="AH297" s="832"/>
      <c r="AI297" s="832"/>
      <c r="AJ297" s="832"/>
      <c r="AK297" s="832"/>
      <c r="AL297" s="834"/>
      <c r="AM297" s="834"/>
      <c r="AN297" s="834"/>
      <c r="AO297" s="832"/>
      <c r="AP297" s="832"/>
    </row>
    <row r="298" spans="1:42" s="15" customFormat="1">
      <c r="A298" s="73" t="s">
        <v>540</v>
      </c>
      <c r="B298" s="126"/>
      <c r="C298" s="73" t="s">
        <v>1141</v>
      </c>
      <c r="D298" s="126" t="s">
        <v>2001</v>
      </c>
      <c r="E298" s="73" t="s">
        <v>2002</v>
      </c>
      <c r="F298" s="679">
        <v>1385110976.2294953</v>
      </c>
      <c r="G298" s="126" t="s">
        <v>507</v>
      </c>
      <c r="H298" s="73" t="s">
        <v>2019</v>
      </c>
      <c r="I298" s="73"/>
      <c r="K298" s="831"/>
      <c r="L298" s="831"/>
      <c r="M298" s="831"/>
      <c r="N298" s="831"/>
      <c r="O298" s="831"/>
      <c r="P298" s="831">
        <v>2.1399999999999998E-5</v>
      </c>
      <c r="Q298" s="831"/>
      <c r="R298" s="831"/>
      <c r="S298" s="831"/>
      <c r="T298" s="831"/>
      <c r="U298" s="831"/>
      <c r="V298" s="831"/>
      <c r="W298" s="831"/>
      <c r="X298" s="831"/>
      <c r="Y298" s="831"/>
      <c r="Z298" s="831"/>
      <c r="AA298" s="834"/>
      <c r="AB298" s="834"/>
      <c r="AC298" s="834"/>
      <c r="AD298" s="834"/>
      <c r="AE298" s="832"/>
      <c r="AF298" s="832">
        <f t="shared" si="7"/>
        <v>29641.374891311196</v>
      </c>
      <c r="AG298" s="832"/>
      <c r="AH298" s="832"/>
      <c r="AI298" s="832"/>
      <c r="AJ298" s="832"/>
      <c r="AK298" s="832"/>
      <c r="AL298" s="834"/>
      <c r="AM298" s="834"/>
      <c r="AN298" s="834"/>
      <c r="AO298" s="832"/>
      <c r="AP298" s="832"/>
    </row>
    <row r="299" spans="1:42" s="15" customFormat="1">
      <c r="A299" s="73" t="s">
        <v>535</v>
      </c>
      <c r="B299" s="126"/>
      <c r="C299" s="73" t="s">
        <v>1141</v>
      </c>
      <c r="D299" s="126" t="s">
        <v>2001</v>
      </c>
      <c r="E299" s="73" t="s">
        <v>2020</v>
      </c>
      <c r="F299" s="679">
        <v>6498021.2628310081</v>
      </c>
      <c r="G299" s="126" t="s">
        <v>507</v>
      </c>
      <c r="H299" s="73" t="s">
        <v>2019</v>
      </c>
      <c r="I299" s="73"/>
      <c r="K299" s="831"/>
      <c r="L299" s="831"/>
      <c r="M299" s="831"/>
      <c r="N299" s="831"/>
      <c r="O299" s="831"/>
      <c r="P299" s="831">
        <v>5.57E-2</v>
      </c>
      <c r="Q299" s="831"/>
      <c r="R299" s="831"/>
      <c r="S299" s="831"/>
      <c r="T299" s="831"/>
      <c r="U299" s="831"/>
      <c r="V299" s="831"/>
      <c r="W299" s="831"/>
      <c r="X299" s="831"/>
      <c r="Y299" s="831"/>
      <c r="Z299" s="831"/>
      <c r="AA299" s="834"/>
      <c r="AB299" s="834"/>
      <c r="AC299" s="834"/>
      <c r="AD299" s="834"/>
      <c r="AE299" s="832"/>
      <c r="AF299" s="832">
        <f t="shared" si="7"/>
        <v>361939.78433968715</v>
      </c>
      <c r="AG299" s="832"/>
      <c r="AH299" s="832"/>
      <c r="AI299" s="832"/>
      <c r="AJ299" s="832"/>
      <c r="AK299" s="832"/>
      <c r="AL299" s="834"/>
      <c r="AM299" s="834"/>
      <c r="AN299" s="834"/>
      <c r="AO299" s="832"/>
      <c r="AP299" s="832"/>
    </row>
    <row r="300" spans="1:42" s="15" customFormat="1">
      <c r="A300" s="73" t="s">
        <v>538</v>
      </c>
      <c r="B300" s="126"/>
      <c r="C300" s="73" t="s">
        <v>1141</v>
      </c>
      <c r="D300" s="126" t="s">
        <v>2001</v>
      </c>
      <c r="E300" s="73" t="s">
        <v>2020</v>
      </c>
      <c r="F300" s="679">
        <v>78054.309463435609</v>
      </c>
      <c r="G300" s="126" t="s">
        <v>507</v>
      </c>
      <c r="H300" s="73" t="s">
        <v>2019</v>
      </c>
      <c r="I300" s="73"/>
      <c r="K300" s="831"/>
      <c r="L300" s="831"/>
      <c r="M300" s="831"/>
      <c r="N300" s="831"/>
      <c r="O300" s="831"/>
      <c r="P300" s="831">
        <v>3.7100000000000002E-3</v>
      </c>
      <c r="Q300" s="831"/>
      <c r="R300" s="831"/>
      <c r="S300" s="831"/>
      <c r="T300" s="831"/>
      <c r="U300" s="831"/>
      <c r="V300" s="831"/>
      <c r="W300" s="831"/>
      <c r="X300" s="831"/>
      <c r="Y300" s="831"/>
      <c r="Z300" s="831"/>
      <c r="AA300" s="834"/>
      <c r="AB300" s="834"/>
      <c r="AC300" s="834"/>
      <c r="AD300" s="834"/>
      <c r="AE300" s="832"/>
      <c r="AF300" s="832">
        <f t="shared" si="7"/>
        <v>289.58148810934614</v>
      </c>
      <c r="AG300" s="832"/>
      <c r="AH300" s="832"/>
      <c r="AI300" s="832"/>
      <c r="AJ300" s="832"/>
      <c r="AK300" s="832"/>
      <c r="AL300" s="834"/>
      <c r="AM300" s="834"/>
      <c r="AN300" s="834"/>
      <c r="AO300" s="832"/>
      <c r="AP300" s="832"/>
    </row>
    <row r="301" spans="1:42" s="15" customFormat="1">
      <c r="A301" s="73" t="s">
        <v>1002</v>
      </c>
      <c r="B301" s="126"/>
      <c r="C301" s="73" t="s">
        <v>1141</v>
      </c>
      <c r="D301" s="6" t="s">
        <v>1967</v>
      </c>
      <c r="E301" s="73" t="s">
        <v>1997</v>
      </c>
      <c r="F301" s="679">
        <v>1.0928062753055088E-2</v>
      </c>
      <c r="G301" s="126" t="s">
        <v>507</v>
      </c>
      <c r="H301" s="73" t="s">
        <v>2019</v>
      </c>
      <c r="I301" s="73"/>
      <c r="K301" s="831"/>
      <c r="L301" s="831"/>
      <c r="M301" s="831"/>
      <c r="N301" s="831"/>
      <c r="O301" s="831"/>
      <c r="P301" s="831">
        <v>3.93</v>
      </c>
      <c r="Q301" s="831"/>
      <c r="R301" s="831"/>
      <c r="S301" s="831"/>
      <c r="T301" s="831"/>
      <c r="U301" s="831"/>
      <c r="V301" s="831"/>
      <c r="W301" s="831"/>
      <c r="X301" s="831"/>
      <c r="Y301" s="831"/>
      <c r="Z301" s="831"/>
      <c r="AA301" s="834"/>
      <c r="AB301" s="834"/>
      <c r="AC301" s="834"/>
      <c r="AD301" s="834"/>
      <c r="AE301" s="832"/>
      <c r="AF301" s="832">
        <f t="shared" si="7"/>
        <v>4.2947286619506496E-2</v>
      </c>
      <c r="AG301" s="832"/>
      <c r="AH301" s="832"/>
      <c r="AI301" s="832"/>
      <c r="AJ301" s="832"/>
      <c r="AK301" s="832"/>
      <c r="AL301" s="834"/>
      <c r="AM301" s="834"/>
      <c r="AN301" s="834"/>
      <c r="AO301" s="832"/>
      <c r="AP301" s="832"/>
    </row>
    <row r="302" spans="1:42" s="15" customFormat="1">
      <c r="A302" s="73" t="s">
        <v>537</v>
      </c>
      <c r="B302" s="126"/>
      <c r="C302" s="73" t="s">
        <v>1141</v>
      </c>
      <c r="D302" s="6" t="s">
        <v>1967</v>
      </c>
      <c r="E302" s="73" t="s">
        <v>1997</v>
      </c>
      <c r="F302" s="679">
        <v>439.56815506334095</v>
      </c>
      <c r="G302" s="126" t="s">
        <v>507</v>
      </c>
      <c r="H302" s="73" t="s">
        <v>2019</v>
      </c>
      <c r="I302" s="73"/>
      <c r="K302" s="831"/>
      <c r="L302" s="831"/>
      <c r="M302" s="831"/>
      <c r="N302" s="831"/>
      <c r="O302" s="831"/>
      <c r="P302" s="831">
        <v>0.78600000000000003</v>
      </c>
      <c r="Q302" s="831"/>
      <c r="R302" s="831"/>
      <c r="S302" s="831"/>
      <c r="T302" s="831"/>
      <c r="U302" s="831"/>
      <c r="V302" s="831"/>
      <c r="W302" s="831"/>
      <c r="X302" s="831"/>
      <c r="Y302" s="831"/>
      <c r="Z302" s="831"/>
      <c r="AA302" s="834"/>
      <c r="AB302" s="834"/>
      <c r="AC302" s="834"/>
      <c r="AD302" s="834"/>
      <c r="AE302" s="832"/>
      <c r="AF302" s="832">
        <f t="shared" si="7"/>
        <v>345.50056987978598</v>
      </c>
      <c r="AG302" s="832"/>
      <c r="AH302" s="832"/>
      <c r="AI302" s="832"/>
      <c r="AJ302" s="832"/>
      <c r="AK302" s="832"/>
      <c r="AL302" s="834"/>
      <c r="AM302" s="834"/>
      <c r="AN302" s="834"/>
      <c r="AO302" s="832"/>
      <c r="AP302" s="832"/>
    </row>
    <row r="303" spans="1:42" s="15" customFormat="1">
      <c r="A303" s="73" t="s">
        <v>541</v>
      </c>
      <c r="B303" s="126"/>
      <c r="C303" s="73" t="s">
        <v>1141</v>
      </c>
      <c r="D303" s="6" t="s">
        <v>1967</v>
      </c>
      <c r="E303" s="73" t="s">
        <v>1997</v>
      </c>
      <c r="F303" s="679">
        <v>445.77890963917218</v>
      </c>
      <c r="G303" s="126" t="s">
        <v>507</v>
      </c>
      <c r="H303" s="73" t="s">
        <v>2019</v>
      </c>
      <c r="I303" s="73"/>
      <c r="K303" s="831"/>
      <c r="L303" s="831"/>
      <c r="M303" s="831"/>
      <c r="N303" s="831"/>
      <c r="O303" s="831"/>
      <c r="P303" s="831">
        <v>44.3</v>
      </c>
      <c r="Q303" s="831"/>
      <c r="R303" s="831"/>
      <c r="S303" s="831"/>
      <c r="T303" s="831"/>
      <c r="U303" s="831"/>
      <c r="V303" s="831"/>
      <c r="W303" s="831"/>
      <c r="X303" s="831"/>
      <c r="Y303" s="831"/>
      <c r="Z303" s="831"/>
      <c r="AA303" s="834"/>
      <c r="AB303" s="834"/>
      <c r="AC303" s="834"/>
      <c r="AD303" s="834"/>
      <c r="AE303" s="832"/>
      <c r="AF303" s="832">
        <f t="shared" si="7"/>
        <v>19748.005697015327</v>
      </c>
      <c r="AG303" s="832"/>
      <c r="AH303" s="832"/>
      <c r="AI303" s="832"/>
      <c r="AJ303" s="832"/>
      <c r="AK303" s="832"/>
      <c r="AL303" s="834"/>
      <c r="AM303" s="834"/>
      <c r="AN303" s="834"/>
      <c r="AO303" s="832"/>
      <c r="AP303" s="832"/>
    </row>
    <row r="304" spans="1:42" s="15" customFormat="1">
      <c r="A304" s="73" t="s">
        <v>536</v>
      </c>
      <c r="B304" s="126"/>
      <c r="C304" s="73" t="s">
        <v>1141</v>
      </c>
      <c r="D304" s="6" t="s">
        <v>1967</v>
      </c>
      <c r="E304" s="73" t="s">
        <v>1997</v>
      </c>
      <c r="F304" s="679">
        <v>191.37240078264529</v>
      </c>
      <c r="G304" s="126" t="s">
        <v>507</v>
      </c>
      <c r="H304" s="73" t="s">
        <v>2019</v>
      </c>
      <c r="I304" s="73"/>
      <c r="K304" s="831"/>
      <c r="L304" s="831"/>
      <c r="M304" s="831"/>
      <c r="N304" s="831"/>
      <c r="O304" s="831"/>
      <c r="P304" s="831">
        <v>0.02</v>
      </c>
      <c r="Q304" s="831"/>
      <c r="R304" s="831"/>
      <c r="S304" s="831"/>
      <c r="T304" s="831"/>
      <c r="U304" s="831"/>
      <c r="V304" s="831"/>
      <c r="W304" s="831"/>
      <c r="X304" s="831"/>
      <c r="Y304" s="831"/>
      <c r="Z304" s="831"/>
      <c r="AA304" s="834"/>
      <c r="AB304" s="834"/>
      <c r="AC304" s="834"/>
      <c r="AD304" s="834"/>
      <c r="AE304" s="832"/>
      <c r="AF304" s="832">
        <f t="shared" si="7"/>
        <v>3.8274480156529056</v>
      </c>
      <c r="AG304" s="832"/>
      <c r="AH304" s="832"/>
      <c r="AI304" s="832"/>
      <c r="AJ304" s="832"/>
      <c r="AK304" s="832"/>
      <c r="AL304" s="834"/>
      <c r="AM304" s="834"/>
      <c r="AN304" s="834"/>
      <c r="AO304" s="832"/>
      <c r="AP304" s="832"/>
    </row>
    <row r="305" spans="1:42" s="15" customFormat="1">
      <c r="A305" s="73" t="s">
        <v>539</v>
      </c>
      <c r="B305" s="126"/>
      <c r="C305" s="73" t="s">
        <v>1141</v>
      </c>
      <c r="D305" s="6" t="s">
        <v>1967</v>
      </c>
      <c r="E305" s="73" t="s">
        <v>1997</v>
      </c>
      <c r="F305" s="679">
        <v>163.71798351644526</v>
      </c>
      <c r="G305" s="126" t="s">
        <v>507</v>
      </c>
      <c r="H305" s="73" t="s">
        <v>2019</v>
      </c>
      <c r="I305" s="73"/>
      <c r="K305" s="831"/>
      <c r="L305" s="831"/>
      <c r="M305" s="831"/>
      <c r="N305" s="831"/>
      <c r="O305" s="831"/>
      <c r="P305" s="831">
        <v>0.63600000000000001</v>
      </c>
      <c r="Q305" s="831"/>
      <c r="R305" s="831"/>
      <c r="S305" s="831"/>
      <c r="T305" s="831"/>
      <c r="U305" s="831"/>
      <c r="V305" s="831"/>
      <c r="W305" s="831"/>
      <c r="X305" s="831"/>
      <c r="Y305" s="831"/>
      <c r="Z305" s="831"/>
      <c r="AA305" s="834"/>
      <c r="AB305" s="834"/>
      <c r="AC305" s="834"/>
      <c r="AD305" s="834"/>
      <c r="AE305" s="832"/>
      <c r="AF305" s="832">
        <f t="shared" si="7"/>
        <v>104.12463751645919</v>
      </c>
      <c r="AG305" s="832"/>
      <c r="AH305" s="832"/>
      <c r="AI305" s="832"/>
      <c r="AJ305" s="832"/>
      <c r="AK305" s="832"/>
      <c r="AL305" s="834"/>
      <c r="AM305" s="834"/>
      <c r="AN305" s="834"/>
      <c r="AO305" s="832"/>
      <c r="AP305" s="832"/>
    </row>
    <row r="306" spans="1:42" s="15" customFormat="1">
      <c r="A306" s="73" t="s">
        <v>995</v>
      </c>
      <c r="B306" s="126"/>
      <c r="C306" s="73" t="s">
        <v>1141</v>
      </c>
      <c r="D306" s="6" t="s">
        <v>1967</v>
      </c>
      <c r="E306" s="73" t="s">
        <v>1997</v>
      </c>
      <c r="F306" s="679">
        <v>7467131.0248668445</v>
      </c>
      <c r="G306" s="126" t="s">
        <v>507</v>
      </c>
      <c r="H306" s="73" t="s">
        <v>2019</v>
      </c>
      <c r="I306" s="73"/>
      <c r="K306" s="831"/>
      <c r="L306" s="831"/>
      <c r="M306" s="831"/>
      <c r="N306" s="831"/>
      <c r="O306" s="831"/>
      <c r="P306" s="831">
        <v>0.38600000000000001</v>
      </c>
      <c r="Q306" s="831"/>
      <c r="R306" s="831"/>
      <c r="S306" s="831"/>
      <c r="T306" s="831"/>
      <c r="U306" s="831"/>
      <c r="V306" s="831"/>
      <c r="W306" s="831"/>
      <c r="X306" s="831"/>
      <c r="Y306" s="831"/>
      <c r="Z306" s="831"/>
      <c r="AA306" s="834"/>
      <c r="AB306" s="834"/>
      <c r="AC306" s="834"/>
      <c r="AD306" s="834"/>
      <c r="AE306" s="832"/>
      <c r="AF306" s="832">
        <f t="shared" si="7"/>
        <v>2882312.5755986022</v>
      </c>
      <c r="AG306" s="832"/>
      <c r="AH306" s="832"/>
      <c r="AI306" s="832"/>
      <c r="AJ306" s="832"/>
      <c r="AK306" s="832"/>
      <c r="AL306" s="834"/>
      <c r="AM306" s="834"/>
      <c r="AN306" s="834"/>
      <c r="AO306" s="832"/>
      <c r="AP306" s="832"/>
    </row>
    <row r="307" spans="1:42" s="15" customFormat="1">
      <c r="A307" s="73" t="s">
        <v>1150</v>
      </c>
      <c r="B307" s="126"/>
      <c r="C307" s="73" t="s">
        <v>1141</v>
      </c>
      <c r="D307" s="126" t="s">
        <v>2001</v>
      </c>
      <c r="E307" s="73" t="s">
        <v>2002</v>
      </c>
      <c r="F307" s="679">
        <v>11053.502946552655</v>
      </c>
      <c r="G307" s="126" t="s">
        <v>507</v>
      </c>
      <c r="H307" s="73" t="s">
        <v>2019</v>
      </c>
      <c r="I307" s="73"/>
      <c r="K307" s="831"/>
      <c r="L307" s="831"/>
      <c r="M307" s="831"/>
      <c r="N307" s="831"/>
      <c r="O307" s="831"/>
      <c r="P307" s="831">
        <v>6.9999999999999999E-4</v>
      </c>
      <c r="Q307" s="831"/>
      <c r="R307" s="831"/>
      <c r="S307" s="831"/>
      <c r="T307" s="831"/>
      <c r="U307" s="831"/>
      <c r="V307" s="831"/>
      <c r="W307" s="831"/>
      <c r="X307" s="831"/>
      <c r="Y307" s="831"/>
      <c r="Z307" s="831"/>
      <c r="AA307" s="834"/>
      <c r="AB307" s="834"/>
      <c r="AC307" s="834"/>
      <c r="AD307" s="834"/>
      <c r="AE307" s="832"/>
      <c r="AF307" s="832">
        <f t="shared" si="7"/>
        <v>7.7374520625868586</v>
      </c>
      <c r="AG307" s="832"/>
      <c r="AH307" s="832"/>
      <c r="AI307" s="832"/>
      <c r="AJ307" s="832"/>
      <c r="AK307" s="832"/>
      <c r="AL307" s="834"/>
      <c r="AM307" s="834"/>
      <c r="AN307" s="834"/>
      <c r="AO307" s="832"/>
      <c r="AP307" s="832"/>
    </row>
    <row r="308" spans="1:42" s="15" customFormat="1">
      <c r="A308" s="73" t="s">
        <v>1147</v>
      </c>
      <c r="B308" s="126"/>
      <c r="C308" s="73" t="s">
        <v>1141</v>
      </c>
      <c r="D308" s="126" t="s">
        <v>2001</v>
      </c>
      <c r="E308" s="73" t="s">
        <v>2002</v>
      </c>
      <c r="F308" s="679">
        <v>12003.737228673352</v>
      </c>
      <c r="G308" s="126" t="s">
        <v>507</v>
      </c>
      <c r="H308" s="73" t="s">
        <v>2019</v>
      </c>
      <c r="I308" s="73"/>
      <c r="K308" s="831"/>
      <c r="L308" s="831"/>
      <c r="M308" s="831"/>
      <c r="N308" s="831"/>
      <c r="O308" s="831"/>
      <c r="P308" s="831">
        <v>2.3599999999999999E-2</v>
      </c>
      <c r="Q308" s="831"/>
      <c r="R308" s="831"/>
      <c r="S308" s="831"/>
      <c r="T308" s="831"/>
      <c r="U308" s="831"/>
      <c r="V308" s="831"/>
      <c r="W308" s="831"/>
      <c r="X308" s="831"/>
      <c r="Y308" s="831"/>
      <c r="Z308" s="831"/>
      <c r="AA308" s="834"/>
      <c r="AB308" s="834"/>
      <c r="AC308" s="834"/>
      <c r="AD308" s="834"/>
      <c r="AE308" s="832"/>
      <c r="AF308" s="832">
        <f t="shared" si="7"/>
        <v>283.28819859669107</v>
      </c>
      <c r="AG308" s="832"/>
      <c r="AH308" s="832"/>
      <c r="AI308" s="832"/>
      <c r="AJ308" s="832"/>
      <c r="AK308" s="832"/>
      <c r="AL308" s="834"/>
      <c r="AM308" s="834"/>
      <c r="AN308" s="834"/>
      <c r="AO308" s="832"/>
      <c r="AP308" s="832"/>
    </row>
    <row r="309" spans="1:42" s="15" customFormat="1">
      <c r="A309" s="73" t="s">
        <v>1145</v>
      </c>
      <c r="B309" s="126"/>
      <c r="C309" s="73" t="s">
        <v>1141</v>
      </c>
      <c r="D309" s="126" t="s">
        <v>2001</v>
      </c>
      <c r="E309" s="73" t="s">
        <v>2020</v>
      </c>
      <c r="F309" s="679">
        <v>3512443.9258546126</v>
      </c>
      <c r="G309" s="126" t="s">
        <v>507</v>
      </c>
      <c r="H309" s="73" t="s">
        <v>2019</v>
      </c>
      <c r="I309" s="73"/>
      <c r="K309" s="831"/>
      <c r="L309" s="831"/>
      <c r="M309" s="831"/>
      <c r="N309" s="831"/>
      <c r="O309" s="831"/>
      <c r="P309" s="831">
        <v>6.79E-3</v>
      </c>
      <c r="Q309" s="831"/>
      <c r="R309" s="831"/>
      <c r="S309" s="831"/>
      <c r="T309" s="831"/>
      <c r="U309" s="831"/>
      <c r="V309" s="831"/>
      <c r="W309" s="831"/>
      <c r="X309" s="831"/>
      <c r="Y309" s="831"/>
      <c r="Z309" s="831"/>
      <c r="AA309" s="834"/>
      <c r="AB309" s="834"/>
      <c r="AC309" s="834"/>
      <c r="AD309" s="834"/>
      <c r="AE309" s="832"/>
      <c r="AF309" s="832">
        <f t="shared" si="7"/>
        <v>23849.494256552818</v>
      </c>
      <c r="AG309" s="832"/>
      <c r="AH309" s="832"/>
      <c r="AI309" s="832"/>
      <c r="AJ309" s="832"/>
      <c r="AK309" s="832"/>
      <c r="AL309" s="834"/>
      <c r="AM309" s="834"/>
      <c r="AN309" s="834"/>
      <c r="AO309" s="832"/>
      <c r="AP309" s="832"/>
    </row>
    <row r="310" spans="1:42" s="15" customFormat="1">
      <c r="A310" s="73" t="s">
        <v>537</v>
      </c>
      <c r="B310" s="126"/>
      <c r="C310" s="73" t="s">
        <v>1141</v>
      </c>
      <c r="D310" s="126" t="s">
        <v>2001</v>
      </c>
      <c r="E310" s="73" t="s">
        <v>2002</v>
      </c>
      <c r="F310" s="679">
        <v>84693.86201941593</v>
      </c>
      <c r="G310" s="126" t="s">
        <v>507</v>
      </c>
      <c r="H310" s="73" t="s">
        <v>2019</v>
      </c>
      <c r="I310" s="73"/>
      <c r="K310" s="831"/>
      <c r="L310" s="831"/>
      <c r="M310" s="831"/>
      <c r="N310" s="831"/>
      <c r="O310" s="831"/>
      <c r="P310" s="831">
        <v>2.0699999999999998</v>
      </c>
      <c r="Q310" s="831"/>
      <c r="R310" s="831"/>
      <c r="S310" s="831"/>
      <c r="T310" s="831"/>
      <c r="U310" s="831"/>
      <c r="V310" s="831"/>
      <c r="W310" s="831"/>
      <c r="X310" s="831"/>
      <c r="Y310" s="831"/>
      <c r="Z310" s="831"/>
      <c r="AA310" s="834"/>
      <c r="AB310" s="834"/>
      <c r="AC310" s="834"/>
      <c r="AD310" s="834"/>
      <c r="AE310" s="832"/>
      <c r="AF310" s="832">
        <f t="shared" si="7"/>
        <v>175316.29438019096</v>
      </c>
      <c r="AG310" s="832"/>
      <c r="AH310" s="832"/>
      <c r="AI310" s="832"/>
      <c r="AJ310" s="832"/>
      <c r="AK310" s="832"/>
      <c r="AL310" s="834"/>
      <c r="AM310" s="834"/>
      <c r="AN310" s="834"/>
      <c r="AO310" s="832"/>
      <c r="AP310" s="832"/>
    </row>
    <row r="311" spans="1:42" s="15" customFormat="1">
      <c r="A311" s="73" t="s">
        <v>1148</v>
      </c>
      <c r="B311" s="126"/>
      <c r="C311" s="73" t="s">
        <v>1141</v>
      </c>
      <c r="D311" s="126" t="s">
        <v>2001</v>
      </c>
      <c r="E311" s="73" t="s">
        <v>2002</v>
      </c>
      <c r="F311" s="679">
        <v>270.22228976488913</v>
      </c>
      <c r="G311" s="126" t="s">
        <v>507</v>
      </c>
      <c r="H311" s="73" t="s">
        <v>2019</v>
      </c>
      <c r="I311" s="73"/>
      <c r="K311" s="831"/>
      <c r="L311" s="831"/>
      <c r="M311" s="831"/>
      <c r="N311" s="831"/>
      <c r="O311" s="831"/>
      <c r="P311" s="831">
        <v>2.71</v>
      </c>
      <c r="Q311" s="831"/>
      <c r="R311" s="831"/>
      <c r="S311" s="831"/>
      <c r="T311" s="831"/>
      <c r="U311" s="831"/>
      <c r="V311" s="831"/>
      <c r="W311" s="831"/>
      <c r="X311" s="831"/>
      <c r="Y311" s="831"/>
      <c r="Z311" s="831"/>
      <c r="AA311" s="834"/>
      <c r="AB311" s="834"/>
      <c r="AC311" s="834"/>
      <c r="AD311" s="834"/>
      <c r="AE311" s="832"/>
      <c r="AF311" s="832">
        <f t="shared" si="7"/>
        <v>732.30240526284956</v>
      </c>
      <c r="AG311" s="832"/>
      <c r="AH311" s="832"/>
      <c r="AI311" s="832"/>
      <c r="AJ311" s="832"/>
      <c r="AK311" s="832"/>
      <c r="AL311" s="834"/>
      <c r="AM311" s="834"/>
      <c r="AN311" s="834"/>
      <c r="AO311" s="832"/>
      <c r="AP311" s="832"/>
    </row>
    <row r="312" spans="1:42" s="15" customFormat="1">
      <c r="A312" s="73" t="s">
        <v>989</v>
      </c>
      <c r="B312" s="126"/>
      <c r="C312" s="73" t="s">
        <v>1141</v>
      </c>
      <c r="D312" s="6" t="s">
        <v>1967</v>
      </c>
      <c r="E312" s="73" t="s">
        <v>1997</v>
      </c>
      <c r="F312" s="679">
        <v>31576.130751094424</v>
      </c>
      <c r="G312" s="126" t="s">
        <v>507</v>
      </c>
      <c r="H312" s="73" t="s">
        <v>2019</v>
      </c>
      <c r="I312" s="73"/>
      <c r="K312" s="831"/>
      <c r="L312" s="831"/>
      <c r="M312" s="831"/>
      <c r="N312" s="831"/>
      <c r="O312" s="831"/>
      <c r="P312" s="831">
        <v>7.1400000000000005E-2</v>
      </c>
      <c r="Q312" s="831"/>
      <c r="R312" s="831"/>
      <c r="S312" s="831"/>
      <c r="T312" s="831"/>
      <c r="U312" s="831"/>
      <c r="V312" s="831"/>
      <c r="W312" s="831"/>
      <c r="X312" s="831"/>
      <c r="Y312" s="831"/>
      <c r="Z312" s="831"/>
      <c r="AA312" s="834"/>
      <c r="AB312" s="834"/>
      <c r="AC312" s="834"/>
      <c r="AD312" s="834"/>
      <c r="AE312" s="832"/>
      <c r="AF312" s="832">
        <f t="shared" si="7"/>
        <v>2254.535735628142</v>
      </c>
      <c r="AG312" s="832"/>
      <c r="AH312" s="832"/>
      <c r="AI312" s="832"/>
      <c r="AJ312" s="832"/>
      <c r="AK312" s="832"/>
      <c r="AL312" s="834"/>
      <c r="AM312" s="834"/>
      <c r="AN312" s="834"/>
      <c r="AO312" s="832"/>
      <c r="AP312" s="832"/>
    </row>
    <row r="313" spans="1:42" s="15" customFormat="1">
      <c r="A313" s="73" t="s">
        <v>993</v>
      </c>
      <c r="B313" s="126"/>
      <c r="C313" s="73" t="s">
        <v>1141</v>
      </c>
      <c r="D313" s="6" t="s">
        <v>1967</v>
      </c>
      <c r="E313" s="73" t="s">
        <v>1997</v>
      </c>
      <c r="F313" s="679">
        <v>121378.78288973692</v>
      </c>
      <c r="G313" s="126" t="s">
        <v>507</v>
      </c>
      <c r="H313" s="73" t="s">
        <v>2019</v>
      </c>
      <c r="I313" s="73"/>
      <c r="K313" s="831"/>
      <c r="L313" s="831"/>
      <c r="M313" s="831"/>
      <c r="N313" s="831"/>
      <c r="O313" s="831"/>
      <c r="P313" s="831">
        <v>4.2900000000000001E-2</v>
      </c>
      <c r="Q313" s="831"/>
      <c r="R313" s="831"/>
      <c r="S313" s="831"/>
      <c r="T313" s="831"/>
      <c r="U313" s="831"/>
      <c r="V313" s="831"/>
      <c r="W313" s="831"/>
      <c r="X313" s="831"/>
      <c r="Y313" s="831"/>
      <c r="Z313" s="831"/>
      <c r="AA313" s="834"/>
      <c r="AB313" s="834"/>
      <c r="AC313" s="834"/>
      <c r="AD313" s="834"/>
      <c r="AE313" s="832"/>
      <c r="AF313" s="832">
        <f t="shared" si="7"/>
        <v>5207.1497859697138</v>
      </c>
      <c r="AG313" s="832"/>
      <c r="AH313" s="832"/>
      <c r="AI313" s="832"/>
      <c r="AJ313" s="832"/>
      <c r="AK313" s="832"/>
      <c r="AL313" s="834"/>
      <c r="AM313" s="834"/>
      <c r="AN313" s="834"/>
      <c r="AO313" s="832"/>
      <c r="AP313" s="832"/>
    </row>
    <row r="314" spans="1:42" s="15" customFormat="1">
      <c r="A314" s="73" t="s">
        <v>995</v>
      </c>
      <c r="B314" s="126"/>
      <c r="C314" s="73" t="s">
        <v>1141</v>
      </c>
      <c r="D314" s="126" t="s">
        <v>2001</v>
      </c>
      <c r="E314" s="73" t="s">
        <v>2020</v>
      </c>
      <c r="F314" s="679">
        <v>10390.979947319851</v>
      </c>
      <c r="G314" s="126" t="s">
        <v>507</v>
      </c>
      <c r="H314" s="73" t="s">
        <v>2019</v>
      </c>
      <c r="I314" s="73"/>
      <c r="K314" s="831"/>
      <c r="L314" s="831"/>
      <c r="M314" s="831"/>
      <c r="N314" s="831"/>
      <c r="O314" s="831"/>
      <c r="P314" s="831">
        <v>1.07E-3</v>
      </c>
      <c r="Q314" s="831"/>
      <c r="R314" s="831"/>
      <c r="S314" s="831"/>
      <c r="T314" s="831"/>
      <c r="U314" s="831"/>
      <c r="V314" s="831"/>
      <c r="W314" s="831"/>
      <c r="X314" s="831"/>
      <c r="Y314" s="831"/>
      <c r="Z314" s="831"/>
      <c r="AA314" s="834"/>
      <c r="AB314" s="834"/>
      <c r="AC314" s="834"/>
      <c r="AD314" s="834"/>
      <c r="AE314" s="832"/>
      <c r="AF314" s="832">
        <f t="shared" si="7"/>
        <v>11.118348543632241</v>
      </c>
      <c r="AG314" s="832"/>
      <c r="AH314" s="832"/>
      <c r="AI314" s="832"/>
      <c r="AJ314" s="832"/>
      <c r="AK314" s="832"/>
      <c r="AL314" s="834"/>
      <c r="AM314" s="834"/>
      <c r="AN314" s="834"/>
      <c r="AO314" s="832"/>
      <c r="AP314" s="832"/>
    </row>
    <row r="315" spans="1:42" s="15" customFormat="1">
      <c r="A315" s="73" t="s">
        <v>1002</v>
      </c>
      <c r="B315" s="126"/>
      <c r="C315" s="73" t="s">
        <v>1141</v>
      </c>
      <c r="D315" s="126" t="s">
        <v>2001</v>
      </c>
      <c r="E315" s="73" t="s">
        <v>2002</v>
      </c>
      <c r="F315" s="679">
        <v>811.08158404673884</v>
      </c>
      <c r="G315" s="126" t="s">
        <v>507</v>
      </c>
      <c r="H315" s="73" t="s">
        <v>2019</v>
      </c>
      <c r="I315" s="73"/>
      <c r="K315" s="831"/>
      <c r="L315" s="831"/>
      <c r="M315" s="831"/>
      <c r="N315" s="831"/>
      <c r="O315" s="831"/>
      <c r="P315" s="831">
        <v>0.35</v>
      </c>
      <c r="Q315" s="831"/>
      <c r="R315" s="831"/>
      <c r="S315" s="831"/>
      <c r="T315" s="831"/>
      <c r="U315" s="831"/>
      <c r="V315" s="831"/>
      <c r="W315" s="831"/>
      <c r="X315" s="831"/>
      <c r="Y315" s="831"/>
      <c r="Z315" s="831"/>
      <c r="AA315" s="834"/>
      <c r="AB315" s="834"/>
      <c r="AC315" s="834"/>
      <c r="AD315" s="834"/>
      <c r="AE315" s="832"/>
      <c r="AF315" s="832">
        <f t="shared" si="7"/>
        <v>283.87855441635855</v>
      </c>
      <c r="AG315" s="832"/>
      <c r="AH315" s="832"/>
      <c r="AI315" s="832"/>
      <c r="AJ315" s="832"/>
      <c r="AK315" s="832"/>
      <c r="AL315" s="834"/>
      <c r="AM315" s="834"/>
      <c r="AN315" s="834"/>
      <c r="AO315" s="832"/>
      <c r="AP315" s="832"/>
    </row>
    <row r="316" spans="1:42" s="15" customFormat="1">
      <c r="A316" s="73" t="s">
        <v>535</v>
      </c>
      <c r="B316" s="126"/>
      <c r="C316" s="73" t="s">
        <v>1141</v>
      </c>
      <c r="D316" s="126" t="s">
        <v>2001</v>
      </c>
      <c r="E316" s="73" t="s">
        <v>2002</v>
      </c>
      <c r="F316" s="679">
        <v>14444.487162886147</v>
      </c>
      <c r="G316" s="126" t="s">
        <v>507</v>
      </c>
      <c r="H316" s="73" t="s">
        <v>2019</v>
      </c>
      <c r="I316" s="73"/>
      <c r="K316" s="831"/>
      <c r="L316" s="831"/>
      <c r="M316" s="831"/>
      <c r="N316" s="831"/>
      <c r="O316" s="831"/>
      <c r="P316" s="831">
        <v>5.57E-2</v>
      </c>
      <c r="Q316" s="831"/>
      <c r="R316" s="831"/>
      <c r="S316" s="831"/>
      <c r="T316" s="831"/>
      <c r="U316" s="831"/>
      <c r="V316" s="831"/>
      <c r="W316" s="831"/>
      <c r="X316" s="831"/>
      <c r="Y316" s="831"/>
      <c r="Z316" s="831"/>
      <c r="AA316" s="834"/>
      <c r="AB316" s="834"/>
      <c r="AC316" s="834"/>
      <c r="AD316" s="834"/>
      <c r="AE316" s="832"/>
      <c r="AF316" s="832">
        <f t="shared" si="7"/>
        <v>804.5579349727584</v>
      </c>
      <c r="AG316" s="832"/>
      <c r="AH316" s="832"/>
      <c r="AI316" s="832"/>
      <c r="AJ316" s="832"/>
      <c r="AK316" s="832"/>
      <c r="AL316" s="834"/>
      <c r="AM316" s="834"/>
      <c r="AN316" s="834"/>
      <c r="AO316" s="832"/>
      <c r="AP316" s="832"/>
    </row>
    <row r="317" spans="1:42" s="15" customFormat="1">
      <c r="A317" s="73" t="s">
        <v>994</v>
      </c>
      <c r="B317" s="126"/>
      <c r="C317" s="73" t="s">
        <v>1141</v>
      </c>
      <c r="D317" s="6" t="s">
        <v>1967</v>
      </c>
      <c r="E317" s="73" t="s">
        <v>1997</v>
      </c>
      <c r="F317" s="679">
        <v>109366.88626488826</v>
      </c>
      <c r="G317" s="126" t="s">
        <v>507</v>
      </c>
      <c r="H317" s="73" t="s">
        <v>2019</v>
      </c>
      <c r="I317" s="73"/>
      <c r="K317" s="831"/>
      <c r="L317" s="831"/>
      <c r="M317" s="831"/>
      <c r="N317" s="831"/>
      <c r="O317" s="831"/>
      <c r="P317" s="831">
        <v>4.57</v>
      </c>
      <c r="Q317" s="831"/>
      <c r="R317" s="831"/>
      <c r="S317" s="831"/>
      <c r="T317" s="831"/>
      <c r="U317" s="831"/>
      <c r="V317" s="831"/>
      <c r="W317" s="831"/>
      <c r="X317" s="831"/>
      <c r="Y317" s="831"/>
      <c r="Z317" s="831"/>
      <c r="AA317" s="834"/>
      <c r="AB317" s="834"/>
      <c r="AC317" s="834"/>
      <c r="AD317" s="834"/>
      <c r="AE317" s="832"/>
      <c r="AF317" s="832">
        <f t="shared" si="7"/>
        <v>499806.6702305394</v>
      </c>
      <c r="AG317" s="832"/>
      <c r="AH317" s="832"/>
      <c r="AI317" s="832"/>
      <c r="AJ317" s="832"/>
      <c r="AK317" s="832"/>
      <c r="AL317" s="834"/>
      <c r="AM317" s="834"/>
      <c r="AN317" s="834"/>
      <c r="AO317" s="832"/>
      <c r="AP317" s="832"/>
    </row>
    <row r="318" spans="1:42" s="15" customFormat="1">
      <c r="A318" s="73" t="s">
        <v>544</v>
      </c>
      <c r="B318" s="126"/>
      <c r="C318" s="73" t="s">
        <v>1141</v>
      </c>
      <c r="D318" s="6" t="s">
        <v>1967</v>
      </c>
      <c r="E318" s="73" t="s">
        <v>1997</v>
      </c>
      <c r="F318" s="679">
        <v>7570962544.5505257</v>
      </c>
      <c r="G318" s="126" t="s">
        <v>507</v>
      </c>
      <c r="H318" s="73" t="s">
        <v>2019</v>
      </c>
      <c r="I318" s="73"/>
      <c r="K318" s="831"/>
      <c r="L318" s="831"/>
      <c r="M318" s="831"/>
      <c r="N318" s="831"/>
      <c r="O318" s="831"/>
      <c r="P318" s="831">
        <v>6.64E-6</v>
      </c>
      <c r="Q318" s="831"/>
      <c r="R318" s="831"/>
      <c r="S318" s="831"/>
      <c r="T318" s="831"/>
      <c r="U318" s="831"/>
      <c r="V318" s="831"/>
      <c r="W318" s="831"/>
      <c r="X318" s="831"/>
      <c r="Y318" s="831"/>
      <c r="Z318" s="831"/>
      <c r="AA318" s="834"/>
      <c r="AB318" s="834"/>
      <c r="AC318" s="834"/>
      <c r="AD318" s="834"/>
      <c r="AE318" s="832"/>
      <c r="AF318" s="832">
        <f t="shared" si="7"/>
        <v>50271.191295815494</v>
      </c>
      <c r="AG318" s="832"/>
      <c r="AH318" s="832"/>
      <c r="AI318" s="832"/>
      <c r="AJ318" s="832"/>
      <c r="AK318" s="832"/>
      <c r="AL318" s="834"/>
      <c r="AM318" s="834"/>
      <c r="AN318" s="834"/>
      <c r="AO318" s="832"/>
      <c r="AP318" s="832"/>
    </row>
    <row r="319" spans="1:42" s="15" customFormat="1">
      <c r="A319" s="73" t="s">
        <v>1149</v>
      </c>
      <c r="B319" s="126"/>
      <c r="C319" s="73" t="s">
        <v>1141</v>
      </c>
      <c r="D319" s="126" t="s">
        <v>2001</v>
      </c>
      <c r="E319" s="73" t="s">
        <v>2002</v>
      </c>
      <c r="F319" s="679">
        <v>203.89499084308807</v>
      </c>
      <c r="G319" s="126" t="s">
        <v>507</v>
      </c>
      <c r="H319" s="73" t="s">
        <v>2019</v>
      </c>
      <c r="I319" s="73"/>
      <c r="K319" s="831"/>
      <c r="L319" s="831"/>
      <c r="M319" s="831"/>
      <c r="N319" s="831"/>
      <c r="O319" s="831"/>
      <c r="P319" s="831">
        <v>1.5</v>
      </c>
      <c r="Q319" s="831"/>
      <c r="R319" s="831"/>
      <c r="S319" s="831"/>
      <c r="T319" s="831"/>
      <c r="U319" s="831"/>
      <c r="V319" s="831"/>
      <c r="W319" s="831"/>
      <c r="X319" s="831"/>
      <c r="Y319" s="831"/>
      <c r="Z319" s="831"/>
      <c r="AA319" s="834"/>
      <c r="AB319" s="834"/>
      <c r="AC319" s="834"/>
      <c r="AD319" s="834"/>
      <c r="AE319" s="832"/>
      <c r="AF319" s="832">
        <f t="shared" si="7"/>
        <v>305.8424862646321</v>
      </c>
      <c r="AG319" s="832"/>
      <c r="AH319" s="832"/>
      <c r="AI319" s="832"/>
      <c r="AJ319" s="832"/>
      <c r="AK319" s="832"/>
      <c r="AL319" s="834"/>
      <c r="AM319" s="834"/>
      <c r="AN319" s="834"/>
      <c r="AO319" s="832"/>
      <c r="AP319" s="832"/>
    </row>
    <row r="320" spans="1:42" s="15" customFormat="1">
      <c r="A320" s="73" t="s">
        <v>540</v>
      </c>
      <c r="B320" s="126"/>
      <c r="C320" s="73" t="s">
        <v>1141</v>
      </c>
      <c r="D320" s="126" t="s">
        <v>2001</v>
      </c>
      <c r="E320" s="73" t="s">
        <v>2020</v>
      </c>
      <c r="F320" s="679">
        <v>8537190097.5632677</v>
      </c>
      <c r="G320" s="126" t="s">
        <v>507</v>
      </c>
      <c r="H320" s="73" t="s">
        <v>2019</v>
      </c>
      <c r="I320" s="73"/>
      <c r="K320" s="831"/>
      <c r="L320" s="831"/>
      <c r="M320" s="831"/>
      <c r="N320" s="831"/>
      <c r="O320" s="831"/>
      <c r="P320" s="831">
        <v>3.2899999999999998E-6</v>
      </c>
      <c r="Q320" s="831"/>
      <c r="R320" s="831"/>
      <c r="S320" s="831"/>
      <c r="T320" s="831"/>
      <c r="U320" s="831"/>
      <c r="V320" s="831"/>
      <c r="W320" s="831"/>
      <c r="X320" s="831"/>
      <c r="Y320" s="831"/>
      <c r="Z320" s="831"/>
      <c r="AA320" s="834"/>
      <c r="AB320" s="834"/>
      <c r="AC320" s="834"/>
      <c r="AD320" s="834"/>
      <c r="AE320" s="832"/>
      <c r="AF320" s="832">
        <f t="shared" si="7"/>
        <v>28087.355420983149</v>
      </c>
      <c r="AG320" s="832"/>
      <c r="AH320" s="832"/>
      <c r="AI320" s="832"/>
      <c r="AJ320" s="832"/>
      <c r="AK320" s="832"/>
      <c r="AL320" s="834"/>
      <c r="AM320" s="834"/>
      <c r="AN320" s="834"/>
      <c r="AO320" s="832"/>
      <c r="AP320" s="832"/>
    </row>
    <row r="321" spans="1:42" s="15" customFormat="1">
      <c r="A321" s="73" t="s">
        <v>996</v>
      </c>
      <c r="B321" s="126"/>
      <c r="C321" s="73" t="s">
        <v>1141</v>
      </c>
      <c r="D321" s="6" t="s">
        <v>1967</v>
      </c>
      <c r="E321" s="73" t="s">
        <v>1997</v>
      </c>
      <c r="F321" s="679">
        <v>31578.27875717013</v>
      </c>
      <c r="G321" s="126" t="s">
        <v>507</v>
      </c>
      <c r="H321" s="73" t="s">
        <v>2019</v>
      </c>
      <c r="I321" s="73"/>
      <c r="K321" s="831"/>
      <c r="L321" s="831"/>
      <c r="M321" s="831"/>
      <c r="N321" s="831"/>
      <c r="O321" s="831"/>
      <c r="P321" s="831">
        <v>2.14</v>
      </c>
      <c r="Q321" s="831"/>
      <c r="R321" s="831"/>
      <c r="S321" s="831"/>
      <c r="T321" s="831"/>
      <c r="U321" s="831"/>
      <c r="V321" s="831"/>
      <c r="W321" s="831"/>
      <c r="X321" s="831"/>
      <c r="Y321" s="831"/>
      <c r="Z321" s="831"/>
      <c r="AA321" s="834"/>
      <c r="AB321" s="834"/>
      <c r="AC321" s="834"/>
      <c r="AD321" s="834"/>
      <c r="AE321" s="832"/>
      <c r="AF321" s="832">
        <f t="shared" si="7"/>
        <v>67577.516540344077</v>
      </c>
      <c r="AG321" s="832"/>
      <c r="AH321" s="832"/>
      <c r="AI321" s="832"/>
      <c r="AJ321" s="832"/>
      <c r="AK321" s="832"/>
      <c r="AL321" s="834"/>
      <c r="AM321" s="834"/>
      <c r="AN321" s="834"/>
      <c r="AO321" s="832"/>
      <c r="AP321" s="832"/>
    </row>
    <row r="322" spans="1:42" s="15" customFormat="1">
      <c r="A322" s="73" t="s">
        <v>997</v>
      </c>
      <c r="B322" s="126"/>
      <c r="C322" s="73" t="s">
        <v>1141</v>
      </c>
      <c r="D322" s="6" t="s">
        <v>1967</v>
      </c>
      <c r="E322" s="73" t="s">
        <v>1997</v>
      </c>
      <c r="F322" s="679">
        <v>9056971745.1278057</v>
      </c>
      <c r="G322" s="126" t="s">
        <v>507</v>
      </c>
      <c r="H322" s="73" t="s">
        <v>2019</v>
      </c>
      <c r="I322" s="73"/>
      <c r="K322" s="831"/>
      <c r="L322" s="831"/>
      <c r="M322" s="831"/>
      <c r="N322" s="831"/>
      <c r="O322" s="831"/>
      <c r="P322" s="831">
        <v>1.14E-3</v>
      </c>
      <c r="Q322" s="831"/>
      <c r="R322" s="831"/>
      <c r="S322" s="831"/>
      <c r="T322" s="831"/>
      <c r="U322" s="831"/>
      <c r="V322" s="831"/>
      <c r="W322" s="831"/>
      <c r="X322" s="831"/>
      <c r="Y322" s="831"/>
      <c r="Z322" s="831"/>
      <c r="AA322" s="834"/>
      <c r="AB322" s="834"/>
      <c r="AC322" s="834"/>
      <c r="AD322" s="834"/>
      <c r="AE322" s="832"/>
      <c r="AF322" s="832">
        <f t="shared" si="7"/>
        <v>10324947.789445698</v>
      </c>
      <c r="AG322" s="832"/>
      <c r="AH322" s="832"/>
      <c r="AI322" s="832"/>
      <c r="AJ322" s="832"/>
      <c r="AK322" s="832"/>
      <c r="AL322" s="834"/>
      <c r="AM322" s="834"/>
      <c r="AN322" s="834"/>
      <c r="AO322" s="832"/>
      <c r="AP322" s="832"/>
    </row>
    <row r="323" spans="1:42" s="15" customFormat="1">
      <c r="A323" s="73" t="s">
        <v>542</v>
      </c>
      <c r="B323" s="126"/>
      <c r="C323" s="73" t="s">
        <v>1141</v>
      </c>
      <c r="D323" s="6" t="s">
        <v>1967</v>
      </c>
      <c r="E323" s="73" t="s">
        <v>1997</v>
      </c>
      <c r="F323" s="679">
        <v>312259.35531575821</v>
      </c>
      <c r="G323" s="126" t="s">
        <v>507</v>
      </c>
      <c r="H323" s="73" t="s">
        <v>2019</v>
      </c>
      <c r="I323" s="73"/>
      <c r="K323" s="831"/>
      <c r="L323" s="831"/>
      <c r="M323" s="831"/>
      <c r="N323" s="831"/>
      <c r="O323" s="831"/>
      <c r="P323" s="831">
        <v>7.1399999999999996E-3</v>
      </c>
      <c r="Q323" s="831"/>
      <c r="R323" s="831"/>
      <c r="S323" s="831"/>
      <c r="T323" s="831"/>
      <c r="U323" s="831"/>
      <c r="V323" s="831"/>
      <c r="W323" s="831"/>
      <c r="X323" s="831"/>
      <c r="Y323" s="831"/>
      <c r="Z323" s="831"/>
      <c r="AA323" s="834"/>
      <c r="AB323" s="834"/>
      <c r="AC323" s="834"/>
      <c r="AD323" s="834"/>
      <c r="AE323" s="832"/>
      <c r="AF323" s="832">
        <f t="shared" si="7"/>
        <v>2229.5317969545135</v>
      </c>
      <c r="AG323" s="832"/>
      <c r="AH323" s="832"/>
      <c r="AI323" s="832"/>
      <c r="AJ323" s="832"/>
      <c r="AK323" s="832"/>
      <c r="AL323" s="834"/>
      <c r="AM323" s="834"/>
      <c r="AN323" s="834"/>
      <c r="AO323" s="832"/>
      <c r="AP323" s="832"/>
    </row>
    <row r="324" spans="1:42" s="15" customFormat="1">
      <c r="A324" s="73" t="s">
        <v>1151</v>
      </c>
      <c r="B324" s="126"/>
      <c r="C324" s="73" t="s">
        <v>1141</v>
      </c>
      <c r="D324" s="126" t="s">
        <v>2001</v>
      </c>
      <c r="E324" s="73" t="s">
        <v>2020</v>
      </c>
      <c r="F324" s="679">
        <v>176597.87516102288</v>
      </c>
      <c r="G324" s="126" t="s">
        <v>507</v>
      </c>
      <c r="H324" s="73" t="s">
        <v>2019</v>
      </c>
      <c r="I324" s="73"/>
      <c r="K324" s="831"/>
      <c r="L324" s="831"/>
      <c r="M324" s="831"/>
      <c r="N324" s="831"/>
      <c r="O324" s="831"/>
      <c r="P324" s="831">
        <v>1.93E-4</v>
      </c>
      <c r="Q324" s="831"/>
      <c r="R324" s="831"/>
      <c r="S324" s="831"/>
      <c r="T324" s="831"/>
      <c r="U324" s="831"/>
      <c r="V324" s="831"/>
      <c r="W324" s="831"/>
      <c r="X324" s="831"/>
      <c r="Y324" s="831"/>
      <c r="Z324" s="831"/>
      <c r="AA324" s="834"/>
      <c r="AB324" s="834"/>
      <c r="AC324" s="834"/>
      <c r="AD324" s="834"/>
      <c r="AE324" s="832"/>
      <c r="AF324" s="832">
        <f t="shared" si="7"/>
        <v>34.083389906077414</v>
      </c>
      <c r="AG324" s="832"/>
      <c r="AH324" s="832"/>
      <c r="AI324" s="832"/>
      <c r="AJ324" s="832"/>
      <c r="AK324" s="832"/>
      <c r="AL324" s="834"/>
      <c r="AM324" s="834"/>
      <c r="AN324" s="834"/>
      <c r="AO324" s="832"/>
      <c r="AP324" s="832"/>
    </row>
    <row r="325" spans="1:42" s="15" customFormat="1">
      <c r="A325" s="73" t="s">
        <v>538</v>
      </c>
      <c r="B325" s="126"/>
      <c r="C325" s="73" t="s">
        <v>1141</v>
      </c>
      <c r="D325" s="6" t="s">
        <v>1967</v>
      </c>
      <c r="E325" s="73" t="s">
        <v>1997</v>
      </c>
      <c r="F325" s="679">
        <v>118.64571415231993</v>
      </c>
      <c r="G325" s="126" t="s">
        <v>507</v>
      </c>
      <c r="H325" s="73" t="s">
        <v>2019</v>
      </c>
      <c r="I325" s="73"/>
      <c r="K325" s="831"/>
      <c r="L325" s="831"/>
      <c r="M325" s="831"/>
      <c r="N325" s="831"/>
      <c r="O325" s="831"/>
      <c r="P325" s="831">
        <v>0.56399999999999995</v>
      </c>
      <c r="Q325" s="831"/>
      <c r="R325" s="831"/>
      <c r="S325" s="831"/>
      <c r="T325" s="831"/>
      <c r="U325" s="831"/>
      <c r="V325" s="831"/>
      <c r="W325" s="831"/>
      <c r="X325" s="831"/>
      <c r="Y325" s="831"/>
      <c r="Z325" s="831"/>
      <c r="AA325" s="834"/>
      <c r="AB325" s="834"/>
      <c r="AC325" s="834"/>
      <c r="AD325" s="834"/>
      <c r="AE325" s="832"/>
      <c r="AF325" s="832">
        <f t="shared" si="7"/>
        <v>66.916182781908432</v>
      </c>
      <c r="AG325" s="832"/>
      <c r="AH325" s="832"/>
      <c r="AI325" s="832"/>
      <c r="AJ325" s="832"/>
      <c r="AK325" s="832"/>
      <c r="AL325" s="834"/>
      <c r="AM325" s="834"/>
      <c r="AN325" s="834"/>
      <c r="AO325" s="832"/>
      <c r="AP325" s="832"/>
    </row>
    <row r="326" spans="1:42" s="15" customFormat="1">
      <c r="A326" s="73" t="s">
        <v>535</v>
      </c>
      <c r="B326" s="126"/>
      <c r="C326" s="73" t="s">
        <v>1141</v>
      </c>
      <c r="D326" s="6" t="s">
        <v>1967</v>
      </c>
      <c r="E326" s="73" t="s">
        <v>1997</v>
      </c>
      <c r="F326" s="679">
        <v>29908780.996410325</v>
      </c>
      <c r="G326" s="126" t="s">
        <v>507</v>
      </c>
      <c r="H326" s="73" t="s">
        <v>2019</v>
      </c>
      <c r="I326" s="73"/>
      <c r="K326" s="831"/>
      <c r="L326" s="831"/>
      <c r="M326" s="831"/>
      <c r="N326" s="831"/>
      <c r="O326" s="831"/>
      <c r="P326" s="831">
        <v>10</v>
      </c>
      <c r="Q326" s="831"/>
      <c r="R326" s="831"/>
      <c r="S326" s="831"/>
      <c r="T326" s="831"/>
      <c r="U326" s="831"/>
      <c r="V326" s="831"/>
      <c r="W326" s="831"/>
      <c r="X326" s="831"/>
      <c r="Y326" s="831"/>
      <c r="Z326" s="831"/>
      <c r="AA326" s="834"/>
      <c r="AB326" s="834"/>
      <c r="AC326" s="834"/>
      <c r="AD326" s="834"/>
      <c r="AE326" s="832"/>
      <c r="AF326" s="832">
        <f t="shared" si="7"/>
        <v>299087809.96410322</v>
      </c>
      <c r="AG326" s="832"/>
      <c r="AH326" s="832"/>
      <c r="AI326" s="832"/>
      <c r="AJ326" s="832"/>
      <c r="AK326" s="832"/>
      <c r="AL326" s="834"/>
      <c r="AM326" s="834"/>
      <c r="AN326" s="834"/>
      <c r="AO326" s="832"/>
      <c r="AP326" s="832"/>
    </row>
    <row r="327" spans="1:42" s="15" customFormat="1">
      <c r="A327" s="73" t="s">
        <v>995</v>
      </c>
      <c r="B327" s="126"/>
      <c r="C327" s="73" t="s">
        <v>1141</v>
      </c>
      <c r="D327" s="126" t="s">
        <v>2001</v>
      </c>
      <c r="E327" s="73" t="s">
        <v>2002</v>
      </c>
      <c r="F327" s="679">
        <v>10653841.267679855</v>
      </c>
      <c r="G327" s="126" t="s">
        <v>507</v>
      </c>
      <c r="H327" s="73" t="s">
        <v>2019</v>
      </c>
      <c r="I327" s="73"/>
      <c r="K327" s="831"/>
      <c r="L327" s="831"/>
      <c r="M327" s="831"/>
      <c r="N327" s="831"/>
      <c r="O327" s="831"/>
      <c r="P327" s="831">
        <v>0.107</v>
      </c>
      <c r="Q327" s="831"/>
      <c r="R327" s="831"/>
      <c r="S327" s="831"/>
      <c r="T327" s="831"/>
      <c r="U327" s="831"/>
      <c r="V327" s="831"/>
      <c r="W327" s="831"/>
      <c r="X327" s="831"/>
      <c r="Y327" s="831"/>
      <c r="Z327" s="831"/>
      <c r="AA327" s="834"/>
      <c r="AB327" s="834"/>
      <c r="AC327" s="834"/>
      <c r="AD327" s="834"/>
      <c r="AE327" s="832"/>
      <c r="AF327" s="832">
        <f t="shared" si="7"/>
        <v>1139961.0156417445</v>
      </c>
      <c r="AG327" s="832"/>
      <c r="AH327" s="832"/>
      <c r="AI327" s="832"/>
      <c r="AJ327" s="832"/>
      <c r="AK327" s="832"/>
      <c r="AL327" s="834"/>
      <c r="AM327" s="834"/>
      <c r="AN327" s="834"/>
      <c r="AO327" s="832"/>
      <c r="AP327" s="832"/>
    </row>
    <row r="328" spans="1:42" s="15" customFormat="1">
      <c r="A328" s="73" t="s">
        <v>1146</v>
      </c>
      <c r="B328" s="126"/>
      <c r="C328" s="73" t="s">
        <v>1141</v>
      </c>
      <c r="D328" s="126" t="s">
        <v>2001</v>
      </c>
      <c r="E328" s="73" t="s">
        <v>2002</v>
      </c>
      <c r="F328" s="679">
        <v>9791.5585241852132</v>
      </c>
      <c r="G328" s="126" t="s">
        <v>507</v>
      </c>
      <c r="H328" s="73" t="s">
        <v>2019</v>
      </c>
      <c r="I328" s="73"/>
      <c r="K328" s="831"/>
      <c r="L328" s="831"/>
      <c r="M328" s="831"/>
      <c r="N328" s="831"/>
      <c r="O328" s="831"/>
      <c r="P328" s="831">
        <v>3.8600000000000002E-2</v>
      </c>
      <c r="Q328" s="831"/>
      <c r="R328" s="831"/>
      <c r="S328" s="831"/>
      <c r="T328" s="831"/>
      <c r="U328" s="831"/>
      <c r="V328" s="831"/>
      <c r="W328" s="831"/>
      <c r="X328" s="831"/>
      <c r="Y328" s="831"/>
      <c r="Z328" s="831"/>
      <c r="AA328" s="834"/>
      <c r="AB328" s="834"/>
      <c r="AC328" s="834"/>
      <c r="AD328" s="834"/>
      <c r="AE328" s="832"/>
      <c r="AF328" s="832">
        <f t="shared" si="7"/>
        <v>377.95415903354927</v>
      </c>
      <c r="AG328" s="832"/>
      <c r="AH328" s="832"/>
      <c r="AI328" s="832"/>
      <c r="AJ328" s="832"/>
      <c r="AK328" s="832"/>
      <c r="AL328" s="834"/>
      <c r="AM328" s="834"/>
      <c r="AN328" s="834"/>
      <c r="AO328" s="832"/>
      <c r="AP328" s="832"/>
    </row>
    <row r="329" spans="1:42" s="15" customFormat="1">
      <c r="A329" s="73" t="s">
        <v>538</v>
      </c>
      <c r="B329" s="126"/>
      <c r="C329" s="73" t="s">
        <v>1141</v>
      </c>
      <c r="D329" s="126" t="s">
        <v>2001</v>
      </c>
      <c r="E329" s="73" t="s">
        <v>2002</v>
      </c>
      <c r="F329" s="679">
        <v>13406.963252994219</v>
      </c>
      <c r="G329" s="126" t="s">
        <v>507</v>
      </c>
      <c r="H329" s="73" t="s">
        <v>2019</v>
      </c>
      <c r="I329" s="73"/>
      <c r="K329" s="831"/>
      <c r="L329" s="831"/>
      <c r="M329" s="831"/>
      <c r="N329" s="831"/>
      <c r="O329" s="831"/>
      <c r="P329" s="831">
        <v>6.79</v>
      </c>
      <c r="Q329" s="831"/>
      <c r="R329" s="831"/>
      <c r="S329" s="831"/>
      <c r="T329" s="831"/>
      <c r="U329" s="831"/>
      <c r="V329" s="831"/>
      <c r="W329" s="831"/>
      <c r="X329" s="831"/>
      <c r="Y329" s="831"/>
      <c r="Z329" s="831"/>
      <c r="AA329" s="834"/>
      <c r="AB329" s="834"/>
      <c r="AC329" s="834"/>
      <c r="AD329" s="834"/>
      <c r="AE329" s="832"/>
      <c r="AF329" s="832">
        <f t="shared" si="7"/>
        <v>91033.280487830751</v>
      </c>
      <c r="AG329" s="832"/>
      <c r="AH329" s="832"/>
      <c r="AI329" s="832"/>
      <c r="AJ329" s="832"/>
      <c r="AK329" s="832"/>
      <c r="AL329" s="834"/>
      <c r="AM329" s="834"/>
      <c r="AN329" s="834"/>
      <c r="AO329" s="832"/>
      <c r="AP329" s="832"/>
    </row>
    <row r="330" spans="1:42" s="15" customFormat="1">
      <c r="A330" s="73" t="s">
        <v>542</v>
      </c>
      <c r="B330" s="126"/>
      <c r="C330" s="73" t="s">
        <v>1141</v>
      </c>
      <c r="D330" s="126" t="s">
        <v>2001</v>
      </c>
      <c r="E330" s="73" t="s">
        <v>2002</v>
      </c>
      <c r="F330" s="679">
        <v>1732.2709492041668</v>
      </c>
      <c r="G330" s="126" t="s">
        <v>507</v>
      </c>
      <c r="H330" s="73" t="s">
        <v>2019</v>
      </c>
      <c r="I330" s="73"/>
      <c r="K330" s="831"/>
      <c r="L330" s="831"/>
      <c r="M330" s="831"/>
      <c r="N330" s="831"/>
      <c r="O330" s="831"/>
      <c r="P330" s="831">
        <v>2.3599999999999999E-2</v>
      </c>
      <c r="Q330" s="831"/>
      <c r="R330" s="831"/>
      <c r="S330" s="831"/>
      <c r="T330" s="831"/>
      <c r="U330" s="831"/>
      <c r="V330" s="831"/>
      <c r="W330" s="831"/>
      <c r="X330" s="831"/>
      <c r="Y330" s="831"/>
      <c r="Z330" s="831"/>
      <c r="AA330" s="834"/>
      <c r="AB330" s="834"/>
      <c r="AC330" s="834"/>
      <c r="AD330" s="834"/>
      <c r="AE330" s="832"/>
      <c r="AF330" s="832">
        <f t="shared" si="7"/>
        <v>40.881594401218337</v>
      </c>
      <c r="AG330" s="832"/>
      <c r="AH330" s="832"/>
      <c r="AI330" s="832"/>
      <c r="AJ330" s="832"/>
      <c r="AK330" s="832"/>
      <c r="AL330" s="834"/>
      <c r="AM330" s="834"/>
      <c r="AN330" s="834"/>
      <c r="AO330" s="832"/>
      <c r="AP330" s="832"/>
    </row>
    <row r="331" spans="1:42" s="15" customFormat="1">
      <c r="A331" s="73" t="s">
        <v>1003</v>
      </c>
      <c r="B331" s="126"/>
      <c r="C331" s="73" t="s">
        <v>1141</v>
      </c>
      <c r="D331" s="6" t="s">
        <v>1967</v>
      </c>
      <c r="E331" s="73" t="s">
        <v>1997</v>
      </c>
      <c r="F331" s="679">
        <v>1503.3495610620353</v>
      </c>
      <c r="G331" s="126" t="s">
        <v>507</v>
      </c>
      <c r="H331" s="73" t="s">
        <v>2019</v>
      </c>
      <c r="I331" s="73"/>
      <c r="K331" s="831"/>
      <c r="L331" s="831"/>
      <c r="M331" s="831"/>
      <c r="N331" s="831"/>
      <c r="O331" s="831"/>
      <c r="P331" s="831">
        <v>1</v>
      </c>
      <c r="Q331" s="831"/>
      <c r="R331" s="831"/>
      <c r="S331" s="831"/>
      <c r="T331" s="831"/>
      <c r="U331" s="831"/>
      <c r="V331" s="831"/>
      <c r="W331" s="831"/>
      <c r="X331" s="831"/>
      <c r="Y331" s="831"/>
      <c r="Z331" s="831"/>
      <c r="AA331" s="834"/>
      <c r="AB331" s="834"/>
      <c r="AC331" s="834"/>
      <c r="AD331" s="834"/>
      <c r="AE331" s="832"/>
      <c r="AF331" s="832">
        <f t="shared" si="7"/>
        <v>1503.3495610620353</v>
      </c>
      <c r="AG331" s="832"/>
      <c r="AH331" s="832"/>
      <c r="AI331" s="832"/>
      <c r="AJ331" s="832"/>
      <c r="AK331" s="832"/>
      <c r="AL331" s="834"/>
      <c r="AM331" s="834"/>
      <c r="AN331" s="834"/>
      <c r="AO331" s="832"/>
      <c r="AP331" s="832"/>
    </row>
    <row r="332" spans="1:42" s="15" customFormat="1">
      <c r="A332" s="73" t="s">
        <v>1003</v>
      </c>
      <c r="B332" s="126"/>
      <c r="C332" s="73" t="s">
        <v>1141</v>
      </c>
      <c r="D332" s="126" t="s">
        <v>2001</v>
      </c>
      <c r="E332" s="73" t="s">
        <v>2002</v>
      </c>
      <c r="F332" s="679">
        <v>7912.2894523685745</v>
      </c>
      <c r="G332" s="126" t="s">
        <v>507</v>
      </c>
      <c r="H332" s="73" t="s">
        <v>2019</v>
      </c>
      <c r="I332" s="73"/>
      <c r="K332" s="831"/>
      <c r="L332" s="831"/>
      <c r="M332" s="831"/>
      <c r="N332" s="831"/>
      <c r="O332" s="831"/>
      <c r="P332" s="831">
        <v>0.107</v>
      </c>
      <c r="Q332" s="831"/>
      <c r="R332" s="831"/>
      <c r="S332" s="831"/>
      <c r="T332" s="831"/>
      <c r="U332" s="831"/>
      <c r="V332" s="831"/>
      <c r="W332" s="831"/>
      <c r="X332" s="831"/>
      <c r="Y332" s="831"/>
      <c r="Z332" s="831"/>
      <c r="AA332" s="834"/>
      <c r="AB332" s="834"/>
      <c r="AC332" s="834"/>
      <c r="AD332" s="834"/>
      <c r="AE332" s="832"/>
      <c r="AF332" s="832">
        <f t="shared" ref="AF332:AF395" si="8">IF(P332="",0*$F332,P332*$F332)</f>
        <v>846.61497140343749</v>
      </c>
      <c r="AG332" s="832"/>
      <c r="AH332" s="832"/>
      <c r="AI332" s="832"/>
      <c r="AJ332" s="832"/>
      <c r="AK332" s="832"/>
      <c r="AL332" s="834"/>
      <c r="AM332" s="834"/>
      <c r="AN332" s="834"/>
      <c r="AO332" s="832"/>
      <c r="AP332" s="832"/>
    </row>
    <row r="333" spans="1:42" s="15" customFormat="1">
      <c r="A333" s="73" t="s">
        <v>539</v>
      </c>
      <c r="B333" s="126"/>
      <c r="C333" s="73" t="s">
        <v>1141</v>
      </c>
      <c r="D333" s="126" t="s">
        <v>2001</v>
      </c>
      <c r="E333" s="73" t="s">
        <v>2002</v>
      </c>
      <c r="F333" s="679">
        <v>108452.35277990531</v>
      </c>
      <c r="G333" s="126" t="s">
        <v>507</v>
      </c>
      <c r="H333" s="73" t="s">
        <v>2019</v>
      </c>
      <c r="I333" s="73"/>
      <c r="K333" s="831"/>
      <c r="L333" s="831"/>
      <c r="M333" s="831"/>
      <c r="N333" s="831"/>
      <c r="O333" s="831"/>
      <c r="P333" s="831">
        <v>7.86</v>
      </c>
      <c r="Q333" s="831"/>
      <c r="R333" s="831"/>
      <c r="S333" s="831"/>
      <c r="T333" s="831"/>
      <c r="U333" s="831"/>
      <c r="V333" s="831"/>
      <c r="W333" s="831"/>
      <c r="X333" s="831"/>
      <c r="Y333" s="831"/>
      <c r="Z333" s="831"/>
      <c r="AA333" s="834"/>
      <c r="AB333" s="834"/>
      <c r="AC333" s="834"/>
      <c r="AD333" s="834"/>
      <c r="AE333" s="832"/>
      <c r="AF333" s="832">
        <f t="shared" si="8"/>
        <v>852435.4928500558</v>
      </c>
      <c r="AG333" s="832"/>
      <c r="AH333" s="832"/>
      <c r="AI333" s="832"/>
      <c r="AJ333" s="832"/>
      <c r="AK333" s="832"/>
      <c r="AL333" s="834"/>
      <c r="AM333" s="834"/>
      <c r="AN333" s="834"/>
      <c r="AO333" s="832"/>
      <c r="AP333" s="832"/>
    </row>
    <row r="334" spans="1:42" s="15" customFormat="1">
      <c r="A334" s="73" t="s">
        <v>542</v>
      </c>
      <c r="B334" s="126"/>
      <c r="C334" s="73" t="s">
        <v>1141</v>
      </c>
      <c r="D334" s="126" t="s">
        <v>2001</v>
      </c>
      <c r="E334" s="73" t="s">
        <v>2020</v>
      </c>
      <c r="F334" s="679">
        <v>1141544.2759027435</v>
      </c>
      <c r="G334" s="126" t="s">
        <v>507</v>
      </c>
      <c r="H334" s="73" t="s">
        <v>2019</v>
      </c>
      <c r="I334" s="73"/>
      <c r="K334" s="831"/>
      <c r="L334" s="831"/>
      <c r="M334" s="831"/>
      <c r="N334" s="831"/>
      <c r="O334" s="831"/>
      <c r="P334" s="831">
        <v>2.3599999999999999E-2</v>
      </c>
      <c r="Q334" s="831"/>
      <c r="R334" s="831"/>
      <c r="S334" s="831"/>
      <c r="T334" s="831"/>
      <c r="U334" s="831"/>
      <c r="V334" s="831"/>
      <c r="W334" s="831"/>
      <c r="X334" s="831"/>
      <c r="Y334" s="831"/>
      <c r="Z334" s="831"/>
      <c r="AA334" s="834"/>
      <c r="AB334" s="834"/>
      <c r="AC334" s="834"/>
      <c r="AD334" s="834"/>
      <c r="AE334" s="832"/>
      <c r="AF334" s="832">
        <f t="shared" si="8"/>
        <v>26940.444911304745</v>
      </c>
      <c r="AG334" s="832"/>
      <c r="AH334" s="832"/>
      <c r="AI334" s="832"/>
      <c r="AJ334" s="832"/>
      <c r="AK334" s="832"/>
      <c r="AL334" s="834"/>
      <c r="AM334" s="834"/>
      <c r="AN334" s="834"/>
      <c r="AO334" s="832"/>
      <c r="AP334" s="832"/>
    </row>
    <row r="335" spans="1:42" s="15" customFormat="1">
      <c r="A335" s="73" t="s">
        <v>545</v>
      </c>
      <c r="B335" s="126"/>
      <c r="C335" s="73" t="s">
        <v>1141</v>
      </c>
      <c r="D335" s="126" t="s">
        <v>2001</v>
      </c>
      <c r="E335" s="73" t="s">
        <v>2002</v>
      </c>
      <c r="F335" s="679">
        <v>10719.179806999324</v>
      </c>
      <c r="G335" s="126" t="s">
        <v>507</v>
      </c>
      <c r="H335" s="73" t="s">
        <v>2019</v>
      </c>
      <c r="I335" s="73"/>
      <c r="K335" s="831"/>
      <c r="L335" s="831"/>
      <c r="M335" s="831"/>
      <c r="N335" s="831"/>
      <c r="O335" s="831"/>
      <c r="P335" s="831">
        <v>1.4999999999999999E-2</v>
      </c>
      <c r="Q335" s="831"/>
      <c r="R335" s="831"/>
      <c r="S335" s="831"/>
      <c r="T335" s="831"/>
      <c r="U335" s="831"/>
      <c r="V335" s="831"/>
      <c r="W335" s="831"/>
      <c r="X335" s="831"/>
      <c r="Y335" s="831"/>
      <c r="Z335" s="831"/>
      <c r="AA335" s="834"/>
      <c r="AB335" s="834"/>
      <c r="AC335" s="834"/>
      <c r="AD335" s="834"/>
      <c r="AE335" s="832"/>
      <c r="AF335" s="832">
        <f t="shared" si="8"/>
        <v>160.78769710498986</v>
      </c>
      <c r="AG335" s="832"/>
      <c r="AH335" s="832"/>
      <c r="AI335" s="832"/>
      <c r="AJ335" s="832"/>
      <c r="AK335" s="832"/>
      <c r="AL335" s="834"/>
      <c r="AM335" s="834"/>
      <c r="AN335" s="834"/>
      <c r="AO335" s="832"/>
      <c r="AP335" s="832"/>
    </row>
    <row r="336" spans="1:42" s="15" customFormat="1">
      <c r="A336" s="73" t="s">
        <v>1151</v>
      </c>
      <c r="B336" s="126"/>
      <c r="C336" s="73" t="s">
        <v>1141</v>
      </c>
      <c r="D336" s="126" t="s">
        <v>2001</v>
      </c>
      <c r="E336" s="73" t="s">
        <v>2002</v>
      </c>
      <c r="F336" s="679">
        <v>10027.591025148067</v>
      </c>
      <c r="G336" s="126" t="s">
        <v>507</v>
      </c>
      <c r="H336" s="73" t="s">
        <v>2019</v>
      </c>
      <c r="I336" s="73"/>
      <c r="K336" s="831"/>
      <c r="L336" s="831"/>
      <c r="M336" s="831"/>
      <c r="N336" s="831"/>
      <c r="O336" s="831"/>
      <c r="P336" s="831">
        <v>1.93E-4</v>
      </c>
      <c r="Q336" s="831"/>
      <c r="R336" s="831"/>
      <c r="S336" s="831"/>
      <c r="T336" s="831"/>
      <c r="U336" s="831"/>
      <c r="V336" s="831"/>
      <c r="W336" s="831"/>
      <c r="X336" s="831"/>
      <c r="Y336" s="831"/>
      <c r="Z336" s="831"/>
      <c r="AA336" s="834"/>
      <c r="AB336" s="834"/>
      <c r="AC336" s="834"/>
      <c r="AD336" s="834"/>
      <c r="AE336" s="832"/>
      <c r="AF336" s="832">
        <f t="shared" si="8"/>
        <v>1.9353250678535769</v>
      </c>
      <c r="AG336" s="832"/>
      <c r="AH336" s="832"/>
      <c r="AI336" s="832"/>
      <c r="AJ336" s="832"/>
      <c r="AK336" s="832"/>
      <c r="AL336" s="834"/>
      <c r="AM336" s="834"/>
      <c r="AN336" s="834"/>
      <c r="AO336" s="832"/>
      <c r="AP336" s="832"/>
    </row>
    <row r="337" spans="1:42" s="15" customFormat="1">
      <c r="A337" s="73" t="s">
        <v>539</v>
      </c>
      <c r="B337" s="126"/>
      <c r="C337" s="73" t="s">
        <v>1141</v>
      </c>
      <c r="D337" s="126" t="s">
        <v>2001</v>
      </c>
      <c r="E337" s="73" t="s">
        <v>2020</v>
      </c>
      <c r="F337" s="679">
        <v>1043976.3890734513</v>
      </c>
      <c r="G337" s="126" t="s">
        <v>507</v>
      </c>
      <c r="H337" s="73" t="s">
        <v>2019</v>
      </c>
      <c r="I337" s="73"/>
      <c r="K337" s="831"/>
      <c r="L337" s="831"/>
      <c r="M337" s="831"/>
      <c r="N337" s="831"/>
      <c r="O337" s="831"/>
      <c r="P337" s="831">
        <v>3.7100000000000002E-3</v>
      </c>
      <c r="Q337" s="831"/>
      <c r="R337" s="831"/>
      <c r="S337" s="831"/>
      <c r="T337" s="831"/>
      <c r="U337" s="831"/>
      <c r="V337" s="831"/>
      <c r="W337" s="831"/>
      <c r="X337" s="831"/>
      <c r="Y337" s="831"/>
      <c r="Z337" s="831"/>
      <c r="AA337" s="834"/>
      <c r="AB337" s="834"/>
      <c r="AC337" s="834"/>
      <c r="AD337" s="834"/>
      <c r="AE337" s="832"/>
      <c r="AF337" s="832">
        <f t="shared" si="8"/>
        <v>3873.1524034625045</v>
      </c>
      <c r="AG337" s="832"/>
      <c r="AH337" s="832"/>
      <c r="AI337" s="832"/>
      <c r="AJ337" s="832"/>
      <c r="AK337" s="832"/>
      <c r="AL337" s="834"/>
      <c r="AM337" s="834"/>
      <c r="AN337" s="834"/>
      <c r="AO337" s="832"/>
      <c r="AP337" s="832"/>
    </row>
    <row r="338" spans="1:42" s="15" customFormat="1">
      <c r="A338" s="73" t="s">
        <v>537</v>
      </c>
      <c r="B338" s="126"/>
      <c r="C338" s="73" t="s">
        <v>1141</v>
      </c>
      <c r="D338" s="126" t="s">
        <v>2001</v>
      </c>
      <c r="E338" s="73" t="s">
        <v>2020</v>
      </c>
      <c r="F338" s="679">
        <v>124886.89514149679</v>
      </c>
      <c r="G338" s="126" t="s">
        <v>507</v>
      </c>
      <c r="H338" s="73" t="s">
        <v>2019</v>
      </c>
      <c r="I338" s="73"/>
      <c r="K338" s="831"/>
      <c r="L338" s="831"/>
      <c r="M338" s="831"/>
      <c r="N338" s="831"/>
      <c r="O338" s="831"/>
      <c r="P338" s="831">
        <v>1.8599999999999998E-2</v>
      </c>
      <c r="Q338" s="831"/>
      <c r="R338" s="831"/>
      <c r="S338" s="831"/>
      <c r="T338" s="831"/>
      <c r="U338" s="831"/>
      <c r="V338" s="831"/>
      <c r="W338" s="831"/>
      <c r="X338" s="831"/>
      <c r="Y338" s="831"/>
      <c r="Z338" s="831"/>
      <c r="AA338" s="834"/>
      <c r="AB338" s="834"/>
      <c r="AC338" s="834"/>
      <c r="AD338" s="834"/>
      <c r="AE338" s="832"/>
      <c r="AF338" s="832">
        <f t="shared" si="8"/>
        <v>2322.89624963184</v>
      </c>
      <c r="AG338" s="832"/>
      <c r="AH338" s="832"/>
      <c r="AI338" s="832"/>
      <c r="AJ338" s="832"/>
      <c r="AK338" s="832"/>
      <c r="AL338" s="834"/>
      <c r="AM338" s="834"/>
      <c r="AN338" s="834"/>
      <c r="AO338" s="832"/>
      <c r="AP338" s="832"/>
    </row>
    <row r="339" spans="1:42" s="15" customFormat="1">
      <c r="A339" s="73" t="s">
        <v>541</v>
      </c>
      <c r="B339" s="126"/>
      <c r="C339" s="73" t="s">
        <v>1141</v>
      </c>
      <c r="D339" s="126" t="s">
        <v>2001</v>
      </c>
      <c r="E339" s="73" t="s">
        <v>2002</v>
      </c>
      <c r="F339" s="679">
        <v>29531.278914915489</v>
      </c>
      <c r="G339" s="126" t="s">
        <v>507</v>
      </c>
      <c r="H339" s="73" t="s">
        <v>2019</v>
      </c>
      <c r="I339" s="73"/>
      <c r="K339" s="831"/>
      <c r="L339" s="831"/>
      <c r="M339" s="831"/>
      <c r="N339" s="831"/>
      <c r="O339" s="831"/>
      <c r="P339" s="831">
        <v>4.71</v>
      </c>
      <c r="Q339" s="831"/>
      <c r="R339" s="831"/>
      <c r="S339" s="831"/>
      <c r="T339" s="831"/>
      <c r="U339" s="831"/>
      <c r="V339" s="831"/>
      <c r="W339" s="831"/>
      <c r="X339" s="831"/>
      <c r="Y339" s="831"/>
      <c r="Z339" s="831"/>
      <c r="AA339" s="834"/>
      <c r="AB339" s="834"/>
      <c r="AC339" s="834"/>
      <c r="AD339" s="834"/>
      <c r="AE339" s="832"/>
      <c r="AF339" s="832">
        <f t="shared" si="8"/>
        <v>139092.32368925196</v>
      </c>
      <c r="AG339" s="832"/>
      <c r="AH339" s="832"/>
      <c r="AI339" s="832"/>
      <c r="AJ339" s="832"/>
      <c r="AK339" s="832"/>
      <c r="AL339" s="834"/>
      <c r="AM339" s="834"/>
      <c r="AN339" s="834"/>
      <c r="AO339" s="832"/>
      <c r="AP339" s="832"/>
    </row>
    <row r="340" spans="1:42" s="15" customFormat="1">
      <c r="A340" s="73" t="s">
        <v>1144</v>
      </c>
      <c r="B340" s="126"/>
      <c r="C340" s="73" t="s">
        <v>1141</v>
      </c>
      <c r="D340" s="6" t="s">
        <v>1967</v>
      </c>
      <c r="E340" s="73" t="s">
        <v>1997</v>
      </c>
      <c r="F340" s="679">
        <v>154852980.9886117</v>
      </c>
      <c r="G340" s="126" t="s">
        <v>507</v>
      </c>
      <c r="H340" s="73" t="s">
        <v>2019</v>
      </c>
      <c r="I340" s="73"/>
      <c r="K340" s="831"/>
      <c r="L340" s="831"/>
      <c r="M340" s="831"/>
      <c r="N340" s="831"/>
      <c r="O340" s="831"/>
      <c r="P340" s="831">
        <v>6.7100000000000001E-6</v>
      </c>
      <c r="Q340" s="831"/>
      <c r="R340" s="831"/>
      <c r="S340" s="831"/>
      <c r="T340" s="831"/>
      <c r="U340" s="831"/>
      <c r="V340" s="831"/>
      <c r="W340" s="831"/>
      <c r="X340" s="831"/>
      <c r="Y340" s="831"/>
      <c r="Z340" s="831"/>
      <c r="AA340" s="834"/>
      <c r="AB340" s="834"/>
      <c r="AC340" s="834"/>
      <c r="AD340" s="834"/>
      <c r="AE340" s="832"/>
      <c r="AF340" s="832">
        <f t="shared" si="8"/>
        <v>1039.0635024335845</v>
      </c>
      <c r="AG340" s="832"/>
      <c r="AH340" s="832"/>
      <c r="AI340" s="832"/>
      <c r="AJ340" s="832"/>
      <c r="AK340" s="832"/>
      <c r="AL340" s="834"/>
      <c r="AM340" s="834"/>
      <c r="AN340" s="834"/>
      <c r="AO340" s="832"/>
      <c r="AP340" s="832"/>
    </row>
    <row r="341" spans="1:42" s="15" customFormat="1">
      <c r="A341" s="73" t="s">
        <v>993</v>
      </c>
      <c r="B341" s="126"/>
      <c r="C341" s="73" t="s">
        <v>1141</v>
      </c>
      <c r="D341" s="126" t="s">
        <v>2001</v>
      </c>
      <c r="E341" s="73" t="s">
        <v>2002</v>
      </c>
      <c r="F341" s="679">
        <v>184893559.56945384</v>
      </c>
      <c r="G341" s="126" t="s">
        <v>507</v>
      </c>
      <c r="H341" s="73" t="s">
        <v>2019</v>
      </c>
      <c r="I341" s="73"/>
      <c r="K341" s="831"/>
      <c r="L341" s="831"/>
      <c r="M341" s="831"/>
      <c r="N341" s="831"/>
      <c r="O341" s="831"/>
      <c r="P341" s="831">
        <v>6.0699999999999999E-3</v>
      </c>
      <c r="Q341" s="831"/>
      <c r="R341" s="831"/>
      <c r="S341" s="831"/>
      <c r="T341" s="831"/>
      <c r="U341" s="831"/>
      <c r="V341" s="831"/>
      <c r="W341" s="831"/>
      <c r="X341" s="831"/>
      <c r="Y341" s="831"/>
      <c r="Z341" s="831"/>
      <c r="AA341" s="834"/>
      <c r="AB341" s="834"/>
      <c r="AC341" s="834"/>
      <c r="AD341" s="834"/>
      <c r="AE341" s="832"/>
      <c r="AF341" s="832">
        <f t="shared" si="8"/>
        <v>1122303.9065865849</v>
      </c>
      <c r="AG341" s="832"/>
      <c r="AH341" s="832"/>
      <c r="AI341" s="832"/>
      <c r="AJ341" s="832"/>
      <c r="AK341" s="832"/>
      <c r="AL341" s="834"/>
      <c r="AM341" s="834"/>
      <c r="AN341" s="834"/>
      <c r="AO341" s="832"/>
      <c r="AP341" s="832"/>
    </row>
    <row r="342" spans="1:42" s="15" customFormat="1">
      <c r="A342" s="73" t="s">
        <v>992</v>
      </c>
      <c r="B342" s="126"/>
      <c r="C342" s="73" t="s">
        <v>1141</v>
      </c>
      <c r="D342" s="6" t="s">
        <v>1967</v>
      </c>
      <c r="E342" s="73" t="s">
        <v>1997</v>
      </c>
      <c r="F342" s="679">
        <v>21050.753834066458</v>
      </c>
      <c r="G342" s="126" t="s">
        <v>507</v>
      </c>
      <c r="H342" s="73" t="s">
        <v>2019</v>
      </c>
      <c r="I342" s="73"/>
      <c r="K342" s="831"/>
      <c r="L342" s="831"/>
      <c r="M342" s="831"/>
      <c r="N342" s="831"/>
      <c r="O342" s="831"/>
      <c r="P342" s="831">
        <v>7.1400000000000005E-2</v>
      </c>
      <c r="Q342" s="831"/>
      <c r="R342" s="831"/>
      <c r="S342" s="831"/>
      <c r="T342" s="831"/>
      <c r="U342" s="831"/>
      <c r="V342" s="831"/>
      <c r="W342" s="831"/>
      <c r="X342" s="831"/>
      <c r="Y342" s="831"/>
      <c r="Z342" s="831"/>
      <c r="AA342" s="834"/>
      <c r="AB342" s="834"/>
      <c r="AC342" s="834"/>
      <c r="AD342" s="834"/>
      <c r="AE342" s="832"/>
      <c r="AF342" s="832">
        <f t="shared" si="8"/>
        <v>1503.0238237523452</v>
      </c>
      <c r="AG342" s="832"/>
      <c r="AH342" s="832"/>
      <c r="AI342" s="832"/>
      <c r="AJ342" s="832"/>
      <c r="AK342" s="832"/>
      <c r="AL342" s="834"/>
      <c r="AM342" s="834"/>
      <c r="AN342" s="834"/>
      <c r="AO342" s="832"/>
      <c r="AP342" s="832"/>
    </row>
    <row r="343" spans="1:42" s="15" customFormat="1">
      <c r="A343" s="73" t="s">
        <v>540</v>
      </c>
      <c r="B343" s="126"/>
      <c r="C343" s="73" t="s">
        <v>1141</v>
      </c>
      <c r="D343" s="6" t="s">
        <v>1967</v>
      </c>
      <c r="E343" s="73" t="s">
        <v>1997</v>
      </c>
      <c r="F343" s="679">
        <v>96342693.805709958</v>
      </c>
      <c r="G343" s="126" t="s">
        <v>507</v>
      </c>
      <c r="H343" s="73" t="s">
        <v>2019</v>
      </c>
      <c r="I343" s="73"/>
      <c r="K343" s="831"/>
      <c r="L343" s="831"/>
      <c r="M343" s="831"/>
      <c r="N343" s="831"/>
      <c r="O343" s="831"/>
      <c r="P343" s="831">
        <v>6.7900000000000002E-4</v>
      </c>
      <c r="Q343" s="831"/>
      <c r="R343" s="831"/>
      <c r="S343" s="831"/>
      <c r="T343" s="831"/>
      <c r="U343" s="831"/>
      <c r="V343" s="831"/>
      <c r="W343" s="831"/>
      <c r="X343" s="831"/>
      <c r="Y343" s="831"/>
      <c r="Z343" s="831"/>
      <c r="AA343" s="834"/>
      <c r="AB343" s="834"/>
      <c r="AC343" s="834"/>
      <c r="AD343" s="834"/>
      <c r="AE343" s="832"/>
      <c r="AF343" s="832">
        <f t="shared" si="8"/>
        <v>65416.689094077061</v>
      </c>
      <c r="AG343" s="832"/>
      <c r="AH343" s="832"/>
      <c r="AI343" s="832"/>
      <c r="AJ343" s="832"/>
      <c r="AK343" s="832"/>
      <c r="AL343" s="834"/>
      <c r="AM343" s="834"/>
      <c r="AN343" s="834"/>
      <c r="AO343" s="832"/>
      <c r="AP343" s="832"/>
    </row>
    <row r="344" spans="1:42" s="15" customFormat="1">
      <c r="A344" s="73" t="s">
        <v>1145</v>
      </c>
      <c r="B344" s="126"/>
      <c r="C344" s="73" t="s">
        <v>1141</v>
      </c>
      <c r="D344" s="126" t="s">
        <v>2001</v>
      </c>
      <c r="E344" s="73" t="s">
        <v>2002</v>
      </c>
      <c r="F344" s="679">
        <v>49001.503136826068</v>
      </c>
      <c r="G344" s="126" t="s">
        <v>507</v>
      </c>
      <c r="H344" s="73" t="s">
        <v>2019</v>
      </c>
      <c r="I344" s="73"/>
      <c r="K344" s="831"/>
      <c r="L344" s="831"/>
      <c r="M344" s="831"/>
      <c r="N344" s="831"/>
      <c r="O344" s="831"/>
      <c r="P344" s="831">
        <v>6.79E-3</v>
      </c>
      <c r="Q344" s="831"/>
      <c r="R344" s="831"/>
      <c r="S344" s="831"/>
      <c r="T344" s="831"/>
      <c r="U344" s="831"/>
      <c r="V344" s="831"/>
      <c r="W344" s="831"/>
      <c r="X344" s="831"/>
      <c r="Y344" s="831"/>
      <c r="Z344" s="831"/>
      <c r="AA344" s="834"/>
      <c r="AB344" s="834"/>
      <c r="AC344" s="834"/>
      <c r="AD344" s="834"/>
      <c r="AE344" s="832"/>
      <c r="AF344" s="832">
        <f t="shared" si="8"/>
        <v>332.72020629904898</v>
      </c>
      <c r="AG344" s="832"/>
      <c r="AH344" s="832"/>
      <c r="AI344" s="832"/>
      <c r="AJ344" s="832"/>
      <c r="AK344" s="832"/>
      <c r="AL344" s="834"/>
      <c r="AM344" s="834"/>
      <c r="AN344" s="834"/>
      <c r="AO344" s="832"/>
      <c r="AP344" s="832"/>
    </row>
    <row r="345" spans="1:42" s="15" customFormat="1">
      <c r="A345" s="73" t="s">
        <v>994</v>
      </c>
      <c r="B345" s="126"/>
      <c r="C345" s="73" t="s">
        <v>1141</v>
      </c>
      <c r="D345" s="126" t="s">
        <v>2001</v>
      </c>
      <c r="E345" s="73" t="s">
        <v>2020</v>
      </c>
      <c r="F345" s="679">
        <v>10390.979947319851</v>
      </c>
      <c r="G345" s="126" t="s">
        <v>507</v>
      </c>
      <c r="H345" s="73" t="s">
        <v>2019</v>
      </c>
      <c r="I345" s="73"/>
      <c r="K345" s="831"/>
      <c r="L345" s="831"/>
      <c r="M345" s="831"/>
      <c r="N345" s="831"/>
      <c r="O345" s="831"/>
      <c r="P345" s="831">
        <v>1.07E-3</v>
      </c>
      <c r="Q345" s="831"/>
      <c r="R345" s="831"/>
      <c r="S345" s="831"/>
      <c r="T345" s="831"/>
      <c r="U345" s="831"/>
      <c r="V345" s="831"/>
      <c r="W345" s="831"/>
      <c r="X345" s="831"/>
      <c r="Y345" s="831"/>
      <c r="Z345" s="831"/>
      <c r="AA345" s="834"/>
      <c r="AB345" s="834"/>
      <c r="AC345" s="834"/>
      <c r="AD345" s="834"/>
      <c r="AE345" s="832"/>
      <c r="AF345" s="832">
        <f t="shared" si="8"/>
        <v>11.118348543632241</v>
      </c>
      <c r="AG345" s="832"/>
      <c r="AH345" s="832"/>
      <c r="AI345" s="832"/>
      <c r="AJ345" s="832"/>
      <c r="AK345" s="832"/>
      <c r="AL345" s="834"/>
      <c r="AM345" s="834"/>
      <c r="AN345" s="834"/>
      <c r="AO345" s="832"/>
      <c r="AP345" s="832"/>
    </row>
    <row r="346" spans="1:42" s="15" customFormat="1">
      <c r="A346" s="73" t="s">
        <v>536</v>
      </c>
      <c r="B346" s="126"/>
      <c r="C346" s="73" t="s">
        <v>1141</v>
      </c>
      <c r="D346" s="126" t="s">
        <v>2001</v>
      </c>
      <c r="E346" s="73" t="s">
        <v>2002</v>
      </c>
      <c r="F346" s="679">
        <v>57698.658325999917</v>
      </c>
      <c r="G346" s="126" t="s">
        <v>507</v>
      </c>
      <c r="H346" s="73" t="s">
        <v>2019</v>
      </c>
      <c r="I346" s="73"/>
      <c r="K346" s="831"/>
      <c r="L346" s="831"/>
      <c r="M346" s="831"/>
      <c r="N346" s="831"/>
      <c r="O346" s="831"/>
      <c r="P346" s="831">
        <v>1.9300000000000001E-3</v>
      </c>
      <c r="Q346" s="831"/>
      <c r="R346" s="831"/>
      <c r="S346" s="831"/>
      <c r="T346" s="831"/>
      <c r="U346" s="831"/>
      <c r="V346" s="831"/>
      <c r="W346" s="831"/>
      <c r="X346" s="831"/>
      <c r="Y346" s="831"/>
      <c r="Z346" s="831"/>
      <c r="AA346" s="834"/>
      <c r="AB346" s="834"/>
      <c r="AC346" s="834"/>
      <c r="AD346" s="834"/>
      <c r="AE346" s="832"/>
      <c r="AF346" s="832">
        <f t="shared" si="8"/>
        <v>111.35841056917984</v>
      </c>
      <c r="AG346" s="832"/>
      <c r="AH346" s="832"/>
      <c r="AI346" s="832"/>
      <c r="AJ346" s="832"/>
      <c r="AK346" s="832"/>
      <c r="AL346" s="834"/>
      <c r="AM346" s="834"/>
      <c r="AN346" s="834"/>
      <c r="AO346" s="832"/>
      <c r="AP346" s="832"/>
    </row>
    <row r="347" spans="1:42" s="15" customFormat="1">
      <c r="A347" s="73" t="s">
        <v>994</v>
      </c>
      <c r="B347" s="126"/>
      <c r="C347" s="73" t="s">
        <v>1141</v>
      </c>
      <c r="D347" s="126" t="s">
        <v>2001</v>
      </c>
      <c r="E347" s="73" t="s">
        <v>2002</v>
      </c>
      <c r="F347" s="679">
        <v>9196936.3731811233</v>
      </c>
      <c r="G347" s="126" t="s">
        <v>507</v>
      </c>
      <c r="H347" s="73" t="s">
        <v>2019</v>
      </c>
      <c r="I347" s="73"/>
      <c r="K347" s="831"/>
      <c r="L347" s="831"/>
      <c r="M347" s="831"/>
      <c r="N347" s="831"/>
      <c r="O347" s="831"/>
      <c r="P347" s="831">
        <v>0.114</v>
      </c>
      <c r="Q347" s="831"/>
      <c r="R347" s="831"/>
      <c r="S347" s="831"/>
      <c r="T347" s="831"/>
      <c r="U347" s="831"/>
      <c r="V347" s="831"/>
      <c r="W347" s="831"/>
      <c r="X347" s="831"/>
      <c r="Y347" s="831"/>
      <c r="Z347" s="831"/>
      <c r="AA347" s="834"/>
      <c r="AB347" s="834"/>
      <c r="AC347" s="834"/>
      <c r="AD347" s="834"/>
      <c r="AE347" s="832"/>
      <c r="AF347" s="832">
        <f t="shared" si="8"/>
        <v>1048450.7465426481</v>
      </c>
      <c r="AG347" s="832"/>
      <c r="AH347" s="832"/>
      <c r="AI347" s="832"/>
      <c r="AJ347" s="832"/>
      <c r="AK347" s="832"/>
      <c r="AL347" s="834"/>
      <c r="AM347" s="834"/>
      <c r="AN347" s="834"/>
      <c r="AO347" s="832"/>
      <c r="AP347" s="832"/>
    </row>
    <row r="348" spans="1:42" s="15" customFormat="1">
      <c r="A348" s="73" t="s">
        <v>540</v>
      </c>
      <c r="B348" s="126"/>
      <c r="C348" s="73" t="s">
        <v>1141</v>
      </c>
      <c r="D348" s="126" t="s">
        <v>2001</v>
      </c>
      <c r="E348" s="73" t="s">
        <v>2002</v>
      </c>
      <c r="F348" s="679">
        <v>54939172704.059792</v>
      </c>
      <c r="G348" s="126" t="s">
        <v>507</v>
      </c>
      <c r="H348" s="73" t="s">
        <v>2019</v>
      </c>
      <c r="I348" s="73"/>
      <c r="K348" s="831"/>
      <c r="L348" s="831"/>
      <c r="M348" s="831"/>
      <c r="N348" s="831"/>
      <c r="O348" s="831"/>
      <c r="P348" s="831">
        <v>2.1399999999999998E-5</v>
      </c>
      <c r="Q348" s="831"/>
      <c r="R348" s="831"/>
      <c r="S348" s="831"/>
      <c r="T348" s="831"/>
      <c r="U348" s="831"/>
      <c r="V348" s="831"/>
      <c r="W348" s="831"/>
      <c r="X348" s="831"/>
      <c r="Y348" s="831"/>
      <c r="Z348" s="831"/>
      <c r="AA348" s="834"/>
      <c r="AB348" s="834"/>
      <c r="AC348" s="834"/>
      <c r="AD348" s="834"/>
      <c r="AE348" s="832"/>
      <c r="AF348" s="832">
        <f t="shared" si="8"/>
        <v>1175698.2958668794</v>
      </c>
      <c r="AG348" s="832"/>
      <c r="AH348" s="832"/>
      <c r="AI348" s="832"/>
      <c r="AJ348" s="832"/>
      <c r="AK348" s="832"/>
      <c r="AL348" s="834"/>
      <c r="AM348" s="834"/>
      <c r="AN348" s="834"/>
      <c r="AO348" s="832"/>
      <c r="AP348" s="832"/>
    </row>
    <row r="349" spans="1:42" s="15" customFormat="1">
      <c r="A349" s="73" t="s">
        <v>535</v>
      </c>
      <c r="B349" s="126"/>
      <c r="C349" s="73" t="s">
        <v>1141</v>
      </c>
      <c r="D349" s="126" t="s">
        <v>2001</v>
      </c>
      <c r="E349" s="73" t="s">
        <v>2020</v>
      </c>
      <c r="F349" s="679">
        <v>39167164.080046885</v>
      </c>
      <c r="G349" s="126" t="s">
        <v>507</v>
      </c>
      <c r="H349" s="73" t="s">
        <v>2019</v>
      </c>
      <c r="I349" s="73"/>
      <c r="K349" s="831"/>
      <c r="L349" s="831"/>
      <c r="M349" s="831"/>
      <c r="N349" s="831"/>
      <c r="O349" s="831"/>
      <c r="P349" s="831">
        <v>5.57E-2</v>
      </c>
      <c r="Q349" s="831"/>
      <c r="R349" s="831"/>
      <c r="S349" s="831"/>
      <c r="T349" s="831"/>
      <c r="U349" s="831"/>
      <c r="V349" s="831"/>
      <c r="W349" s="831"/>
      <c r="X349" s="831"/>
      <c r="Y349" s="831"/>
      <c r="Z349" s="831"/>
      <c r="AA349" s="834"/>
      <c r="AB349" s="834"/>
      <c r="AC349" s="834"/>
      <c r="AD349" s="834"/>
      <c r="AE349" s="832"/>
      <c r="AF349" s="832">
        <f t="shared" si="8"/>
        <v>2181611.0392586114</v>
      </c>
      <c r="AG349" s="832"/>
      <c r="AH349" s="832"/>
      <c r="AI349" s="832"/>
      <c r="AJ349" s="832"/>
      <c r="AK349" s="832"/>
      <c r="AL349" s="834"/>
      <c r="AM349" s="834"/>
      <c r="AN349" s="834"/>
      <c r="AO349" s="832"/>
      <c r="AP349" s="832"/>
    </row>
    <row r="350" spans="1:42" s="15" customFormat="1">
      <c r="A350" s="73" t="s">
        <v>538</v>
      </c>
      <c r="B350" s="126"/>
      <c r="C350" s="73" t="s">
        <v>1141</v>
      </c>
      <c r="D350" s="126" t="s">
        <v>2001</v>
      </c>
      <c r="E350" s="73" t="s">
        <v>2020</v>
      </c>
      <c r="F350" s="679">
        <v>470476.44540597108</v>
      </c>
      <c r="G350" s="126" t="s">
        <v>507</v>
      </c>
      <c r="H350" s="73" t="s">
        <v>2019</v>
      </c>
      <c r="I350" s="73"/>
      <c r="K350" s="831"/>
      <c r="L350" s="831"/>
      <c r="M350" s="831"/>
      <c r="N350" s="831"/>
      <c r="O350" s="831"/>
      <c r="P350" s="831">
        <v>3.7100000000000002E-3</v>
      </c>
      <c r="Q350" s="831"/>
      <c r="R350" s="831"/>
      <c r="S350" s="831"/>
      <c r="T350" s="831"/>
      <c r="U350" s="831"/>
      <c r="V350" s="831"/>
      <c r="W350" s="831"/>
      <c r="X350" s="831"/>
      <c r="Y350" s="831"/>
      <c r="Z350" s="831"/>
      <c r="AA350" s="834"/>
      <c r="AB350" s="834"/>
      <c r="AC350" s="834"/>
      <c r="AD350" s="834"/>
      <c r="AE350" s="832"/>
      <c r="AF350" s="832">
        <f t="shared" si="8"/>
        <v>1745.4676124561529</v>
      </c>
      <c r="AG350" s="832"/>
      <c r="AH350" s="832"/>
      <c r="AI350" s="832"/>
      <c r="AJ350" s="832"/>
      <c r="AK350" s="832"/>
      <c r="AL350" s="834"/>
      <c r="AM350" s="834"/>
      <c r="AN350" s="834"/>
      <c r="AO350" s="832"/>
      <c r="AP350" s="832"/>
    </row>
    <row r="351" spans="1:42" s="15" customFormat="1">
      <c r="A351" s="73" t="s">
        <v>1002</v>
      </c>
      <c r="B351" s="126"/>
      <c r="C351" s="73" t="s">
        <v>1141</v>
      </c>
      <c r="D351" s="6" t="s">
        <v>1967</v>
      </c>
      <c r="E351" s="73" t="s">
        <v>1997</v>
      </c>
      <c r="F351" s="679">
        <v>0.84489326636709516</v>
      </c>
      <c r="G351" s="126" t="s">
        <v>507</v>
      </c>
      <c r="H351" s="73" t="s">
        <v>2019</v>
      </c>
      <c r="I351" s="73"/>
      <c r="K351" s="831"/>
      <c r="L351" s="831"/>
      <c r="M351" s="831"/>
      <c r="N351" s="831"/>
      <c r="O351" s="831"/>
      <c r="P351" s="831">
        <v>3.93</v>
      </c>
      <c r="Q351" s="831"/>
      <c r="R351" s="831"/>
      <c r="S351" s="831"/>
      <c r="T351" s="831"/>
      <c r="U351" s="831"/>
      <c r="V351" s="831"/>
      <c r="W351" s="831"/>
      <c r="X351" s="831"/>
      <c r="Y351" s="831"/>
      <c r="Z351" s="831"/>
      <c r="AA351" s="834"/>
      <c r="AB351" s="834"/>
      <c r="AC351" s="834"/>
      <c r="AD351" s="834"/>
      <c r="AE351" s="832"/>
      <c r="AF351" s="832">
        <f t="shared" si="8"/>
        <v>3.3204305368226841</v>
      </c>
      <c r="AG351" s="832"/>
      <c r="AH351" s="832"/>
      <c r="AI351" s="832"/>
      <c r="AJ351" s="832"/>
      <c r="AK351" s="832"/>
      <c r="AL351" s="834"/>
      <c r="AM351" s="834"/>
      <c r="AN351" s="834"/>
      <c r="AO351" s="832"/>
      <c r="AP351" s="832"/>
    </row>
    <row r="352" spans="1:42" s="15" customFormat="1">
      <c r="A352" s="73" t="s">
        <v>537</v>
      </c>
      <c r="B352" s="126"/>
      <c r="C352" s="73" t="s">
        <v>1141</v>
      </c>
      <c r="D352" s="6" t="s">
        <v>1967</v>
      </c>
      <c r="E352" s="73" t="s">
        <v>1997</v>
      </c>
      <c r="F352" s="679">
        <v>5349.3869922038948</v>
      </c>
      <c r="G352" s="126" t="s">
        <v>507</v>
      </c>
      <c r="H352" s="73" t="s">
        <v>2019</v>
      </c>
      <c r="I352" s="73"/>
      <c r="K352" s="831"/>
      <c r="L352" s="831"/>
      <c r="M352" s="831"/>
      <c r="N352" s="831"/>
      <c r="O352" s="831"/>
      <c r="P352" s="831">
        <v>0.78600000000000003</v>
      </c>
      <c r="Q352" s="831"/>
      <c r="R352" s="831"/>
      <c r="S352" s="831"/>
      <c r="T352" s="831"/>
      <c r="U352" s="831"/>
      <c r="V352" s="831"/>
      <c r="W352" s="831"/>
      <c r="X352" s="831"/>
      <c r="Y352" s="831"/>
      <c r="Z352" s="831"/>
      <c r="AA352" s="834"/>
      <c r="AB352" s="834"/>
      <c r="AC352" s="834"/>
      <c r="AD352" s="834"/>
      <c r="AE352" s="832"/>
      <c r="AF352" s="832">
        <f t="shared" si="8"/>
        <v>4204.6181758722614</v>
      </c>
      <c r="AG352" s="832"/>
      <c r="AH352" s="832"/>
      <c r="AI352" s="832"/>
      <c r="AJ352" s="832"/>
      <c r="AK352" s="832"/>
      <c r="AL352" s="834"/>
      <c r="AM352" s="834"/>
      <c r="AN352" s="834"/>
      <c r="AO352" s="832"/>
      <c r="AP352" s="832"/>
    </row>
    <row r="353" spans="1:42" s="15" customFormat="1">
      <c r="A353" s="73" t="s">
        <v>541</v>
      </c>
      <c r="B353" s="126"/>
      <c r="C353" s="73" t="s">
        <v>1141</v>
      </c>
      <c r="D353" s="6" t="s">
        <v>1967</v>
      </c>
      <c r="E353" s="73" t="s">
        <v>1997</v>
      </c>
      <c r="F353" s="679">
        <v>74115.466996768038</v>
      </c>
      <c r="G353" s="126" t="s">
        <v>507</v>
      </c>
      <c r="H353" s="73" t="s">
        <v>2019</v>
      </c>
      <c r="I353" s="73"/>
      <c r="K353" s="831"/>
      <c r="L353" s="831"/>
      <c r="M353" s="831"/>
      <c r="N353" s="831"/>
      <c r="O353" s="831"/>
      <c r="P353" s="831">
        <v>44.3</v>
      </c>
      <c r="Q353" s="831"/>
      <c r="R353" s="831"/>
      <c r="S353" s="831"/>
      <c r="T353" s="831"/>
      <c r="U353" s="831"/>
      <c r="V353" s="831"/>
      <c r="W353" s="831"/>
      <c r="X353" s="831"/>
      <c r="Y353" s="831"/>
      <c r="Z353" s="831"/>
      <c r="AA353" s="834"/>
      <c r="AB353" s="834"/>
      <c r="AC353" s="834"/>
      <c r="AD353" s="834"/>
      <c r="AE353" s="832"/>
      <c r="AF353" s="832">
        <f t="shared" si="8"/>
        <v>3283315.187956824</v>
      </c>
      <c r="AG353" s="832"/>
      <c r="AH353" s="832"/>
      <c r="AI353" s="832"/>
      <c r="AJ353" s="832"/>
      <c r="AK353" s="832"/>
      <c r="AL353" s="834"/>
      <c r="AM353" s="834"/>
      <c r="AN353" s="834"/>
      <c r="AO353" s="832"/>
      <c r="AP353" s="832"/>
    </row>
    <row r="354" spans="1:42" s="15" customFormat="1">
      <c r="A354" s="73" t="s">
        <v>536</v>
      </c>
      <c r="B354" s="126"/>
      <c r="C354" s="73" t="s">
        <v>1141</v>
      </c>
      <c r="D354" s="6" t="s">
        <v>1967</v>
      </c>
      <c r="E354" s="73" t="s">
        <v>1997</v>
      </c>
      <c r="F354" s="679">
        <v>1807.3015514482536</v>
      </c>
      <c r="G354" s="126" t="s">
        <v>507</v>
      </c>
      <c r="H354" s="73" t="s">
        <v>2019</v>
      </c>
      <c r="I354" s="73"/>
      <c r="K354" s="831"/>
      <c r="L354" s="831"/>
      <c r="M354" s="831"/>
      <c r="N354" s="831"/>
      <c r="O354" s="831"/>
      <c r="P354" s="831">
        <v>0.02</v>
      </c>
      <c r="Q354" s="831"/>
      <c r="R354" s="831"/>
      <c r="S354" s="831"/>
      <c r="T354" s="831"/>
      <c r="U354" s="831"/>
      <c r="V354" s="831"/>
      <c r="W354" s="831"/>
      <c r="X354" s="831"/>
      <c r="Y354" s="831"/>
      <c r="Z354" s="831"/>
      <c r="AA354" s="834"/>
      <c r="AB354" s="834"/>
      <c r="AC354" s="834"/>
      <c r="AD354" s="834"/>
      <c r="AE354" s="832"/>
      <c r="AF354" s="832">
        <f t="shared" si="8"/>
        <v>36.146031028965069</v>
      </c>
      <c r="AG354" s="832"/>
      <c r="AH354" s="832"/>
      <c r="AI354" s="832"/>
      <c r="AJ354" s="832"/>
      <c r="AK354" s="832"/>
      <c r="AL354" s="834"/>
      <c r="AM354" s="834"/>
      <c r="AN354" s="834"/>
      <c r="AO354" s="832"/>
      <c r="AP354" s="832"/>
    </row>
    <row r="355" spans="1:42" s="15" customFormat="1">
      <c r="A355" s="73" t="s">
        <v>539</v>
      </c>
      <c r="B355" s="126"/>
      <c r="C355" s="73" t="s">
        <v>1141</v>
      </c>
      <c r="D355" s="6" t="s">
        <v>1967</v>
      </c>
      <c r="E355" s="73" t="s">
        <v>1997</v>
      </c>
      <c r="F355" s="679">
        <v>18874.288103070478</v>
      </c>
      <c r="G355" s="126" t="s">
        <v>507</v>
      </c>
      <c r="H355" s="73" t="s">
        <v>2019</v>
      </c>
      <c r="I355" s="73"/>
      <c r="K355" s="831"/>
      <c r="L355" s="831"/>
      <c r="M355" s="831"/>
      <c r="N355" s="831"/>
      <c r="O355" s="831"/>
      <c r="P355" s="831">
        <v>0.63600000000000001</v>
      </c>
      <c r="Q355" s="831"/>
      <c r="R355" s="831"/>
      <c r="S355" s="831"/>
      <c r="T355" s="831"/>
      <c r="U355" s="831"/>
      <c r="V355" s="831"/>
      <c r="W355" s="831"/>
      <c r="X355" s="831"/>
      <c r="Y355" s="831"/>
      <c r="Z355" s="831"/>
      <c r="AA355" s="834"/>
      <c r="AB355" s="834"/>
      <c r="AC355" s="834"/>
      <c r="AD355" s="834"/>
      <c r="AE355" s="832"/>
      <c r="AF355" s="832">
        <f t="shared" si="8"/>
        <v>12004.047233552825</v>
      </c>
      <c r="AG355" s="832"/>
      <c r="AH355" s="832"/>
      <c r="AI355" s="832"/>
      <c r="AJ355" s="832"/>
      <c r="AK355" s="832"/>
      <c r="AL355" s="834"/>
      <c r="AM355" s="834"/>
      <c r="AN355" s="834"/>
      <c r="AO355" s="832"/>
      <c r="AP355" s="832"/>
    </row>
    <row r="356" spans="1:42" s="15" customFormat="1">
      <c r="A356" s="73" t="s">
        <v>995</v>
      </c>
      <c r="B356" s="126"/>
      <c r="C356" s="73" t="s">
        <v>1141</v>
      </c>
      <c r="D356" s="6" t="s">
        <v>1967</v>
      </c>
      <c r="E356" s="73" t="s">
        <v>1997</v>
      </c>
      <c r="F356" s="679">
        <v>1111141.3398897485</v>
      </c>
      <c r="G356" s="126" t="s">
        <v>507</v>
      </c>
      <c r="H356" s="73" t="s">
        <v>2019</v>
      </c>
      <c r="I356" s="73"/>
      <c r="K356" s="831"/>
      <c r="L356" s="831"/>
      <c r="M356" s="831"/>
      <c r="N356" s="831"/>
      <c r="O356" s="831"/>
      <c r="P356" s="831">
        <v>0.38600000000000001</v>
      </c>
      <c r="Q356" s="831"/>
      <c r="R356" s="831"/>
      <c r="S356" s="831"/>
      <c r="T356" s="831"/>
      <c r="U356" s="831"/>
      <c r="V356" s="831"/>
      <c r="W356" s="831"/>
      <c r="X356" s="831"/>
      <c r="Y356" s="831"/>
      <c r="Z356" s="831"/>
      <c r="AA356" s="834"/>
      <c r="AB356" s="834"/>
      <c r="AC356" s="834"/>
      <c r="AD356" s="834"/>
      <c r="AE356" s="832"/>
      <c r="AF356" s="832">
        <f t="shared" si="8"/>
        <v>428900.55719744292</v>
      </c>
      <c r="AG356" s="832"/>
      <c r="AH356" s="832"/>
      <c r="AI356" s="832"/>
      <c r="AJ356" s="832"/>
      <c r="AK356" s="832"/>
      <c r="AL356" s="834"/>
      <c r="AM356" s="834"/>
      <c r="AN356" s="834"/>
      <c r="AO356" s="832"/>
      <c r="AP356" s="832"/>
    </row>
    <row r="357" spans="1:42" s="15" customFormat="1">
      <c r="A357" s="73" t="s">
        <v>1150</v>
      </c>
      <c r="B357" s="126"/>
      <c r="C357" s="73" t="s">
        <v>1141</v>
      </c>
      <c r="D357" s="126" t="s">
        <v>2001</v>
      </c>
      <c r="E357" s="73" t="s">
        <v>2002</v>
      </c>
      <c r="F357" s="679">
        <v>66166.152386993446</v>
      </c>
      <c r="G357" s="126" t="s">
        <v>507</v>
      </c>
      <c r="H357" s="73" t="s">
        <v>2019</v>
      </c>
      <c r="I357" s="73"/>
      <c r="K357" s="831"/>
      <c r="L357" s="831"/>
      <c r="M357" s="831"/>
      <c r="N357" s="831"/>
      <c r="O357" s="831"/>
      <c r="P357" s="831">
        <v>6.9999999999999999E-4</v>
      </c>
      <c r="Q357" s="831"/>
      <c r="R357" s="831"/>
      <c r="S357" s="831"/>
      <c r="T357" s="831"/>
      <c r="U357" s="831"/>
      <c r="V357" s="831"/>
      <c r="W357" s="831"/>
      <c r="X357" s="831"/>
      <c r="Y357" s="831"/>
      <c r="Z357" s="831"/>
      <c r="AA357" s="834"/>
      <c r="AB357" s="834"/>
      <c r="AC357" s="834"/>
      <c r="AD357" s="834"/>
      <c r="AE357" s="832"/>
      <c r="AF357" s="832">
        <f t="shared" si="8"/>
        <v>46.316306670895415</v>
      </c>
      <c r="AG357" s="832"/>
      <c r="AH357" s="832"/>
      <c r="AI357" s="832"/>
      <c r="AJ357" s="832"/>
      <c r="AK357" s="832"/>
      <c r="AL357" s="834"/>
      <c r="AM357" s="834"/>
      <c r="AN357" s="834"/>
      <c r="AO357" s="832"/>
      <c r="AP357" s="832"/>
    </row>
    <row r="358" spans="1:42" s="15" customFormat="1">
      <c r="A358" s="73" t="s">
        <v>1147</v>
      </c>
      <c r="B358" s="126"/>
      <c r="C358" s="73" t="s">
        <v>1141</v>
      </c>
      <c r="D358" s="126" t="s">
        <v>2001</v>
      </c>
      <c r="E358" s="73" t="s">
        <v>2002</v>
      </c>
      <c r="F358" s="679">
        <v>77576.198943577576</v>
      </c>
      <c r="G358" s="126" t="s">
        <v>507</v>
      </c>
      <c r="H358" s="73" t="s">
        <v>2019</v>
      </c>
      <c r="I358" s="73"/>
      <c r="K358" s="831"/>
      <c r="L358" s="831"/>
      <c r="M358" s="831"/>
      <c r="N358" s="831"/>
      <c r="O358" s="831"/>
      <c r="P358" s="831">
        <v>2.3599999999999999E-2</v>
      </c>
      <c r="Q358" s="831"/>
      <c r="R358" s="831"/>
      <c r="S358" s="831"/>
      <c r="T358" s="831"/>
      <c r="U358" s="831"/>
      <c r="V358" s="831"/>
      <c r="W358" s="831"/>
      <c r="X358" s="831"/>
      <c r="Y358" s="831"/>
      <c r="Z358" s="831"/>
      <c r="AA358" s="834"/>
      <c r="AB358" s="834"/>
      <c r="AC358" s="834"/>
      <c r="AD358" s="834"/>
      <c r="AE358" s="832"/>
      <c r="AF358" s="832">
        <f t="shared" si="8"/>
        <v>1830.7982950684307</v>
      </c>
      <c r="AG358" s="832"/>
      <c r="AH358" s="832"/>
      <c r="AI358" s="832"/>
      <c r="AJ358" s="832"/>
      <c r="AK358" s="832"/>
      <c r="AL358" s="834"/>
      <c r="AM358" s="834"/>
      <c r="AN358" s="834"/>
      <c r="AO358" s="832"/>
      <c r="AP358" s="832"/>
    </row>
    <row r="359" spans="1:42" s="15" customFormat="1">
      <c r="A359" s="73" t="s">
        <v>1145</v>
      </c>
      <c r="B359" s="126"/>
      <c r="C359" s="73" t="s">
        <v>1141</v>
      </c>
      <c r="D359" s="126" t="s">
        <v>2001</v>
      </c>
      <c r="E359" s="73" t="s">
        <v>2020</v>
      </c>
      <c r="F359" s="679">
        <v>21171440.043268617</v>
      </c>
      <c r="G359" s="126" t="s">
        <v>507</v>
      </c>
      <c r="H359" s="73" t="s">
        <v>2019</v>
      </c>
      <c r="I359" s="73"/>
      <c r="K359" s="831"/>
      <c r="L359" s="831"/>
      <c r="M359" s="831"/>
      <c r="N359" s="831"/>
      <c r="O359" s="831"/>
      <c r="P359" s="831">
        <v>6.79E-3</v>
      </c>
      <c r="Q359" s="831"/>
      <c r="R359" s="831"/>
      <c r="S359" s="831"/>
      <c r="T359" s="831"/>
      <c r="U359" s="831"/>
      <c r="V359" s="831"/>
      <c r="W359" s="831"/>
      <c r="X359" s="831"/>
      <c r="Y359" s="831"/>
      <c r="Z359" s="831"/>
      <c r="AA359" s="834"/>
      <c r="AB359" s="834"/>
      <c r="AC359" s="834"/>
      <c r="AD359" s="834"/>
      <c r="AE359" s="832"/>
      <c r="AF359" s="832">
        <f t="shared" si="8"/>
        <v>143754.0778937939</v>
      </c>
      <c r="AG359" s="832"/>
      <c r="AH359" s="832"/>
      <c r="AI359" s="832"/>
      <c r="AJ359" s="832"/>
      <c r="AK359" s="832"/>
      <c r="AL359" s="834"/>
      <c r="AM359" s="834"/>
      <c r="AN359" s="834"/>
      <c r="AO359" s="832"/>
      <c r="AP359" s="832"/>
    </row>
    <row r="360" spans="1:42" s="15" customFormat="1">
      <c r="A360" s="73" t="s">
        <v>537</v>
      </c>
      <c r="B360" s="126"/>
      <c r="C360" s="73" t="s">
        <v>1141</v>
      </c>
      <c r="D360" s="126" t="s">
        <v>2001</v>
      </c>
      <c r="E360" s="73" t="s">
        <v>2002</v>
      </c>
      <c r="F360" s="679">
        <v>7762289.2374761766</v>
      </c>
      <c r="G360" s="126" t="s">
        <v>507</v>
      </c>
      <c r="H360" s="73" t="s">
        <v>2019</v>
      </c>
      <c r="I360" s="73"/>
      <c r="K360" s="831"/>
      <c r="L360" s="831"/>
      <c r="M360" s="831"/>
      <c r="N360" s="831"/>
      <c r="O360" s="831"/>
      <c r="P360" s="831">
        <v>2.0699999999999998</v>
      </c>
      <c r="Q360" s="831"/>
      <c r="R360" s="831"/>
      <c r="S360" s="831"/>
      <c r="T360" s="831"/>
      <c r="U360" s="831"/>
      <c r="V360" s="831"/>
      <c r="W360" s="831"/>
      <c r="X360" s="831"/>
      <c r="Y360" s="831"/>
      <c r="Z360" s="831"/>
      <c r="AA360" s="834"/>
      <c r="AB360" s="834"/>
      <c r="AC360" s="834"/>
      <c r="AD360" s="834"/>
      <c r="AE360" s="832"/>
      <c r="AF360" s="832">
        <f t="shared" si="8"/>
        <v>16067938.721575685</v>
      </c>
      <c r="AG360" s="832"/>
      <c r="AH360" s="832"/>
      <c r="AI360" s="832"/>
      <c r="AJ360" s="832"/>
      <c r="AK360" s="832"/>
      <c r="AL360" s="834"/>
      <c r="AM360" s="834"/>
      <c r="AN360" s="834"/>
      <c r="AO360" s="832"/>
      <c r="AP360" s="832"/>
    </row>
    <row r="361" spans="1:42" s="15" customFormat="1">
      <c r="A361" s="73" t="s">
        <v>1148</v>
      </c>
      <c r="B361" s="126"/>
      <c r="C361" s="73" t="s">
        <v>1141</v>
      </c>
      <c r="D361" s="126" t="s">
        <v>2001</v>
      </c>
      <c r="E361" s="73" t="s">
        <v>2002</v>
      </c>
      <c r="F361" s="679">
        <v>45273.792927638642</v>
      </c>
      <c r="G361" s="126" t="s">
        <v>507</v>
      </c>
      <c r="H361" s="73" t="s">
        <v>2019</v>
      </c>
      <c r="I361" s="73"/>
      <c r="K361" s="831"/>
      <c r="L361" s="831"/>
      <c r="M361" s="831"/>
      <c r="N361" s="831"/>
      <c r="O361" s="831"/>
      <c r="P361" s="831">
        <v>2.71</v>
      </c>
      <c r="Q361" s="831"/>
      <c r="R361" s="831"/>
      <c r="S361" s="831"/>
      <c r="T361" s="831"/>
      <c r="U361" s="831"/>
      <c r="V361" s="831"/>
      <c r="W361" s="831"/>
      <c r="X361" s="831"/>
      <c r="Y361" s="831"/>
      <c r="Z361" s="831"/>
      <c r="AA361" s="834"/>
      <c r="AB361" s="834"/>
      <c r="AC361" s="834"/>
      <c r="AD361" s="834"/>
      <c r="AE361" s="832"/>
      <c r="AF361" s="832">
        <f t="shared" si="8"/>
        <v>122691.97883390072</v>
      </c>
      <c r="AG361" s="832"/>
      <c r="AH361" s="832"/>
      <c r="AI361" s="832"/>
      <c r="AJ361" s="832"/>
      <c r="AK361" s="832"/>
      <c r="AL361" s="834"/>
      <c r="AM361" s="834"/>
      <c r="AN361" s="834"/>
      <c r="AO361" s="832"/>
      <c r="AP361" s="832"/>
    </row>
    <row r="362" spans="1:42" s="15" customFormat="1">
      <c r="A362" s="73" t="s">
        <v>989</v>
      </c>
      <c r="B362" s="126"/>
      <c r="C362" s="73" t="s">
        <v>1141</v>
      </c>
      <c r="D362" s="6" t="s">
        <v>1967</v>
      </c>
      <c r="E362" s="73" t="s">
        <v>1997</v>
      </c>
      <c r="F362" s="679">
        <v>204442.56718123727</v>
      </c>
      <c r="G362" s="126" t="s">
        <v>507</v>
      </c>
      <c r="H362" s="73" t="s">
        <v>2019</v>
      </c>
      <c r="I362" s="73"/>
      <c r="K362" s="831"/>
      <c r="L362" s="831"/>
      <c r="M362" s="831"/>
      <c r="N362" s="831"/>
      <c r="O362" s="831"/>
      <c r="P362" s="831">
        <v>7.1400000000000005E-2</v>
      </c>
      <c r="Q362" s="831"/>
      <c r="R362" s="831"/>
      <c r="S362" s="831"/>
      <c r="T362" s="831"/>
      <c r="U362" s="831"/>
      <c r="V362" s="831"/>
      <c r="W362" s="831"/>
      <c r="X362" s="831"/>
      <c r="Y362" s="831"/>
      <c r="Z362" s="831"/>
      <c r="AA362" s="834"/>
      <c r="AB362" s="834"/>
      <c r="AC362" s="834"/>
      <c r="AD362" s="834"/>
      <c r="AE362" s="832"/>
      <c r="AF362" s="832">
        <f t="shared" si="8"/>
        <v>14597.199296740342</v>
      </c>
      <c r="AG362" s="832"/>
      <c r="AH362" s="832"/>
      <c r="AI362" s="832"/>
      <c r="AJ362" s="832"/>
      <c r="AK362" s="832"/>
      <c r="AL362" s="834"/>
      <c r="AM362" s="834"/>
      <c r="AN362" s="834"/>
      <c r="AO362" s="832"/>
      <c r="AP362" s="832"/>
    </row>
    <row r="363" spans="1:42" s="15" customFormat="1">
      <c r="A363" s="73" t="s">
        <v>993</v>
      </c>
      <c r="B363" s="126"/>
      <c r="C363" s="73" t="s">
        <v>1141</v>
      </c>
      <c r="D363" s="6" t="s">
        <v>1967</v>
      </c>
      <c r="E363" s="73" t="s">
        <v>1997</v>
      </c>
      <c r="F363" s="679">
        <v>761388.25497821206</v>
      </c>
      <c r="G363" s="126" t="s">
        <v>507</v>
      </c>
      <c r="H363" s="73" t="s">
        <v>2019</v>
      </c>
      <c r="I363" s="73"/>
      <c r="K363" s="831"/>
      <c r="L363" s="831"/>
      <c r="M363" s="831"/>
      <c r="N363" s="831"/>
      <c r="O363" s="831"/>
      <c r="P363" s="831">
        <v>4.2900000000000001E-2</v>
      </c>
      <c r="Q363" s="831"/>
      <c r="R363" s="831"/>
      <c r="S363" s="831"/>
      <c r="T363" s="831"/>
      <c r="U363" s="831"/>
      <c r="V363" s="831"/>
      <c r="W363" s="831"/>
      <c r="X363" s="831"/>
      <c r="Y363" s="831"/>
      <c r="Z363" s="831"/>
      <c r="AA363" s="834"/>
      <c r="AB363" s="834"/>
      <c r="AC363" s="834"/>
      <c r="AD363" s="834"/>
      <c r="AE363" s="832"/>
      <c r="AF363" s="832">
        <f t="shared" si="8"/>
        <v>32663.556138565298</v>
      </c>
      <c r="AG363" s="832"/>
      <c r="AH363" s="832"/>
      <c r="AI363" s="832"/>
      <c r="AJ363" s="832"/>
      <c r="AK363" s="832"/>
      <c r="AL363" s="834"/>
      <c r="AM363" s="834"/>
      <c r="AN363" s="834"/>
      <c r="AO363" s="832"/>
      <c r="AP363" s="832"/>
    </row>
    <row r="364" spans="1:42" s="15" customFormat="1">
      <c r="A364" s="73" t="s">
        <v>995</v>
      </c>
      <c r="B364" s="126"/>
      <c r="C364" s="73" t="s">
        <v>1141</v>
      </c>
      <c r="D364" s="126" t="s">
        <v>2001</v>
      </c>
      <c r="E364" s="73" t="s">
        <v>2020</v>
      </c>
      <c r="F364" s="679">
        <v>62632.176794669787</v>
      </c>
      <c r="G364" s="126" t="s">
        <v>507</v>
      </c>
      <c r="H364" s="73" t="s">
        <v>2019</v>
      </c>
      <c r="I364" s="73"/>
      <c r="K364" s="831"/>
      <c r="L364" s="831"/>
      <c r="M364" s="831"/>
      <c r="N364" s="831"/>
      <c r="O364" s="831"/>
      <c r="P364" s="831">
        <v>1.07E-3</v>
      </c>
      <c r="Q364" s="831"/>
      <c r="R364" s="831"/>
      <c r="S364" s="831"/>
      <c r="T364" s="831"/>
      <c r="U364" s="831"/>
      <c r="V364" s="831"/>
      <c r="W364" s="831"/>
      <c r="X364" s="831"/>
      <c r="Y364" s="831"/>
      <c r="Z364" s="831"/>
      <c r="AA364" s="834"/>
      <c r="AB364" s="834"/>
      <c r="AC364" s="834"/>
      <c r="AD364" s="834"/>
      <c r="AE364" s="832"/>
      <c r="AF364" s="832">
        <f t="shared" si="8"/>
        <v>67.016429170296675</v>
      </c>
      <c r="AG364" s="832"/>
      <c r="AH364" s="832"/>
      <c r="AI364" s="832"/>
      <c r="AJ364" s="832"/>
      <c r="AK364" s="832"/>
      <c r="AL364" s="834"/>
      <c r="AM364" s="834"/>
      <c r="AN364" s="834"/>
      <c r="AO364" s="832"/>
      <c r="AP364" s="832"/>
    </row>
    <row r="365" spans="1:42" s="15" customFormat="1">
      <c r="A365" s="73" t="s">
        <v>1002</v>
      </c>
      <c r="B365" s="126"/>
      <c r="C365" s="73" t="s">
        <v>1141</v>
      </c>
      <c r="D365" s="126" t="s">
        <v>2001</v>
      </c>
      <c r="E365" s="73" t="s">
        <v>2002</v>
      </c>
      <c r="F365" s="679">
        <v>135822.8770435708</v>
      </c>
      <c r="G365" s="126" t="s">
        <v>507</v>
      </c>
      <c r="H365" s="73" t="s">
        <v>2019</v>
      </c>
      <c r="I365" s="73"/>
      <c r="K365" s="831"/>
      <c r="L365" s="831"/>
      <c r="M365" s="831"/>
      <c r="N365" s="831"/>
      <c r="O365" s="831"/>
      <c r="P365" s="831">
        <v>0.35</v>
      </c>
      <c r="Q365" s="831"/>
      <c r="R365" s="831"/>
      <c r="S365" s="831"/>
      <c r="T365" s="831"/>
      <c r="U365" s="831"/>
      <c r="V365" s="831"/>
      <c r="W365" s="831"/>
      <c r="X365" s="831"/>
      <c r="Y365" s="831"/>
      <c r="Z365" s="831"/>
      <c r="AA365" s="834"/>
      <c r="AB365" s="834"/>
      <c r="AC365" s="834"/>
      <c r="AD365" s="834"/>
      <c r="AE365" s="832"/>
      <c r="AF365" s="832">
        <f t="shared" si="8"/>
        <v>47538.006965249777</v>
      </c>
      <c r="AG365" s="832"/>
      <c r="AH365" s="832"/>
      <c r="AI365" s="832"/>
      <c r="AJ365" s="832"/>
      <c r="AK365" s="832"/>
      <c r="AL365" s="834"/>
      <c r="AM365" s="834"/>
      <c r="AN365" s="834"/>
      <c r="AO365" s="832"/>
      <c r="AP365" s="832"/>
    </row>
    <row r="366" spans="1:42" s="15" customFormat="1">
      <c r="A366" s="73" t="s">
        <v>535</v>
      </c>
      <c r="B366" s="126"/>
      <c r="C366" s="73" t="s">
        <v>1141</v>
      </c>
      <c r="D366" s="126" t="s">
        <v>2001</v>
      </c>
      <c r="E366" s="73" t="s">
        <v>2002</v>
      </c>
      <c r="F366" s="679">
        <v>1756251.9564809522</v>
      </c>
      <c r="G366" s="126" t="s">
        <v>507</v>
      </c>
      <c r="H366" s="73" t="s">
        <v>2019</v>
      </c>
      <c r="I366" s="73"/>
      <c r="K366" s="831"/>
      <c r="L366" s="831"/>
      <c r="M366" s="831"/>
      <c r="N366" s="831"/>
      <c r="O366" s="831"/>
      <c r="P366" s="831">
        <v>5.57E-2</v>
      </c>
      <c r="Q366" s="831"/>
      <c r="R366" s="831"/>
      <c r="S366" s="831"/>
      <c r="T366" s="831"/>
      <c r="U366" s="831"/>
      <c r="V366" s="831"/>
      <c r="W366" s="831"/>
      <c r="X366" s="831"/>
      <c r="Y366" s="831"/>
      <c r="Z366" s="831"/>
      <c r="AA366" s="834"/>
      <c r="AB366" s="834"/>
      <c r="AC366" s="834"/>
      <c r="AD366" s="834"/>
      <c r="AE366" s="832"/>
      <c r="AF366" s="832">
        <f t="shared" si="8"/>
        <v>97823.233975989031</v>
      </c>
      <c r="AG366" s="832"/>
      <c r="AH366" s="832"/>
      <c r="AI366" s="832"/>
      <c r="AJ366" s="832"/>
      <c r="AK366" s="832"/>
      <c r="AL366" s="834"/>
      <c r="AM366" s="834"/>
      <c r="AN366" s="834"/>
      <c r="AO366" s="832"/>
      <c r="AP366" s="832"/>
    </row>
    <row r="367" spans="1:42" s="15" customFormat="1">
      <c r="A367" s="73" t="s">
        <v>994</v>
      </c>
      <c r="B367" s="126"/>
      <c r="C367" s="73" t="s">
        <v>1141</v>
      </c>
      <c r="D367" s="6" t="s">
        <v>1967</v>
      </c>
      <c r="E367" s="73" t="s">
        <v>1997</v>
      </c>
      <c r="F367" s="679">
        <v>697242.67074642575</v>
      </c>
      <c r="G367" s="126" t="s">
        <v>507</v>
      </c>
      <c r="H367" s="73" t="s">
        <v>2019</v>
      </c>
      <c r="I367" s="73"/>
      <c r="K367" s="831"/>
      <c r="L367" s="831"/>
      <c r="M367" s="831"/>
      <c r="N367" s="831"/>
      <c r="O367" s="831"/>
      <c r="P367" s="831">
        <v>4.57</v>
      </c>
      <c r="Q367" s="831"/>
      <c r="R367" s="831"/>
      <c r="S367" s="831"/>
      <c r="T367" s="831"/>
      <c r="U367" s="831"/>
      <c r="V367" s="831"/>
      <c r="W367" s="831"/>
      <c r="X367" s="831"/>
      <c r="Y367" s="831"/>
      <c r="Z367" s="831"/>
      <c r="AA367" s="834"/>
      <c r="AB367" s="834"/>
      <c r="AC367" s="834"/>
      <c r="AD367" s="834"/>
      <c r="AE367" s="832"/>
      <c r="AF367" s="832">
        <f t="shared" si="8"/>
        <v>3186399.0053111659</v>
      </c>
      <c r="AG367" s="832"/>
      <c r="AH367" s="832"/>
      <c r="AI367" s="832"/>
      <c r="AJ367" s="832"/>
      <c r="AK367" s="832"/>
      <c r="AL367" s="834"/>
      <c r="AM367" s="834"/>
      <c r="AN367" s="834"/>
      <c r="AO367" s="832"/>
      <c r="AP367" s="832"/>
    </row>
    <row r="368" spans="1:42" s="15" customFormat="1">
      <c r="A368" s="73" t="s">
        <v>544</v>
      </c>
      <c r="B368" s="126"/>
      <c r="C368" s="73" t="s">
        <v>1141</v>
      </c>
      <c r="D368" s="6" t="s">
        <v>1967</v>
      </c>
      <c r="E368" s="73" t="s">
        <v>1997</v>
      </c>
      <c r="F368" s="679">
        <v>1276547860504.2454</v>
      </c>
      <c r="G368" s="126" t="s">
        <v>507</v>
      </c>
      <c r="H368" s="73" t="s">
        <v>2019</v>
      </c>
      <c r="I368" s="73"/>
      <c r="K368" s="831"/>
      <c r="L368" s="831"/>
      <c r="M368" s="831"/>
      <c r="N368" s="831"/>
      <c r="O368" s="831"/>
      <c r="P368" s="831">
        <v>6.64E-6</v>
      </c>
      <c r="Q368" s="831"/>
      <c r="R368" s="831"/>
      <c r="S368" s="831"/>
      <c r="T368" s="831"/>
      <c r="U368" s="831"/>
      <c r="V368" s="831"/>
      <c r="W368" s="831"/>
      <c r="X368" s="831"/>
      <c r="Y368" s="831"/>
      <c r="Z368" s="831"/>
      <c r="AA368" s="834"/>
      <c r="AB368" s="834"/>
      <c r="AC368" s="834"/>
      <c r="AD368" s="834"/>
      <c r="AE368" s="832"/>
      <c r="AF368" s="832">
        <f t="shared" si="8"/>
        <v>8476277.7937481888</v>
      </c>
      <c r="AG368" s="832"/>
      <c r="AH368" s="832"/>
      <c r="AI368" s="832"/>
      <c r="AJ368" s="832"/>
      <c r="AK368" s="832"/>
      <c r="AL368" s="834"/>
      <c r="AM368" s="834"/>
      <c r="AN368" s="834"/>
      <c r="AO368" s="832"/>
      <c r="AP368" s="832"/>
    </row>
    <row r="369" spans="1:42" s="15" customFormat="1">
      <c r="A369" s="73" t="s">
        <v>1149</v>
      </c>
      <c r="B369" s="126"/>
      <c r="C369" s="73" t="s">
        <v>1141</v>
      </c>
      <c r="D369" s="126" t="s">
        <v>2001</v>
      </c>
      <c r="E369" s="73" t="s">
        <v>2002</v>
      </c>
      <c r="F369" s="679">
        <v>34161.134628540887</v>
      </c>
      <c r="G369" s="126" t="s">
        <v>507</v>
      </c>
      <c r="H369" s="73" t="s">
        <v>2019</v>
      </c>
      <c r="I369" s="73"/>
      <c r="K369" s="831"/>
      <c r="L369" s="831"/>
      <c r="M369" s="831"/>
      <c r="N369" s="831"/>
      <c r="O369" s="831"/>
      <c r="P369" s="831">
        <v>1.5</v>
      </c>
      <c r="Q369" s="831"/>
      <c r="R369" s="831"/>
      <c r="S369" s="831"/>
      <c r="T369" s="831"/>
      <c r="U369" s="831"/>
      <c r="V369" s="831"/>
      <c r="W369" s="831"/>
      <c r="X369" s="831"/>
      <c r="Y369" s="831"/>
      <c r="Z369" s="831"/>
      <c r="AA369" s="834"/>
      <c r="AB369" s="834"/>
      <c r="AC369" s="834"/>
      <c r="AD369" s="834"/>
      <c r="AE369" s="832"/>
      <c r="AF369" s="832">
        <f t="shared" si="8"/>
        <v>51241.701942811327</v>
      </c>
      <c r="AG369" s="832"/>
      <c r="AH369" s="832"/>
      <c r="AI369" s="832"/>
      <c r="AJ369" s="832"/>
      <c r="AK369" s="832"/>
      <c r="AL369" s="834"/>
      <c r="AM369" s="834"/>
      <c r="AN369" s="834"/>
      <c r="AO369" s="832"/>
      <c r="AP369" s="832"/>
    </row>
    <row r="370" spans="1:42" s="15" customFormat="1">
      <c r="A370" s="73" t="s">
        <v>540</v>
      </c>
      <c r="B370" s="126"/>
      <c r="C370" s="73" t="s">
        <v>1141</v>
      </c>
      <c r="D370" s="126" t="s">
        <v>2001</v>
      </c>
      <c r="E370" s="73" t="s">
        <v>2020</v>
      </c>
      <c r="F370" s="679">
        <v>51458361216.277916</v>
      </c>
      <c r="G370" s="126" t="s">
        <v>507</v>
      </c>
      <c r="H370" s="73" t="s">
        <v>2019</v>
      </c>
      <c r="I370" s="73"/>
      <c r="K370" s="831"/>
      <c r="L370" s="831"/>
      <c r="M370" s="831"/>
      <c r="N370" s="831"/>
      <c r="O370" s="831"/>
      <c r="P370" s="831">
        <v>3.2899999999999998E-6</v>
      </c>
      <c r="Q370" s="831"/>
      <c r="R370" s="831"/>
      <c r="S370" s="831"/>
      <c r="T370" s="831"/>
      <c r="U370" s="831"/>
      <c r="V370" s="831"/>
      <c r="W370" s="831"/>
      <c r="X370" s="831"/>
      <c r="Y370" s="831"/>
      <c r="Z370" s="831"/>
      <c r="AA370" s="834"/>
      <c r="AB370" s="834"/>
      <c r="AC370" s="834"/>
      <c r="AD370" s="834"/>
      <c r="AE370" s="832"/>
      <c r="AF370" s="832">
        <f t="shared" si="8"/>
        <v>169298.00840155434</v>
      </c>
      <c r="AG370" s="832"/>
      <c r="AH370" s="832"/>
      <c r="AI370" s="832"/>
      <c r="AJ370" s="832"/>
      <c r="AK370" s="832"/>
      <c r="AL370" s="834"/>
      <c r="AM370" s="834"/>
      <c r="AN370" s="834"/>
      <c r="AO370" s="832"/>
      <c r="AP370" s="832"/>
    </row>
    <row r="371" spans="1:42" s="15" customFormat="1">
      <c r="A371" s="73" t="s">
        <v>996</v>
      </c>
      <c r="B371" s="126"/>
      <c r="C371" s="73" t="s">
        <v>1141</v>
      </c>
      <c r="D371" s="6" t="s">
        <v>1967</v>
      </c>
      <c r="E371" s="73" t="s">
        <v>1997</v>
      </c>
      <c r="F371" s="679">
        <v>204455.46189641385</v>
      </c>
      <c r="G371" s="126" t="s">
        <v>507</v>
      </c>
      <c r="H371" s="73" t="s">
        <v>2019</v>
      </c>
      <c r="I371" s="73"/>
      <c r="K371" s="831"/>
      <c r="L371" s="831"/>
      <c r="M371" s="831"/>
      <c r="N371" s="831"/>
      <c r="O371" s="831"/>
      <c r="P371" s="831">
        <v>2.14</v>
      </c>
      <c r="Q371" s="831"/>
      <c r="R371" s="831"/>
      <c r="S371" s="831"/>
      <c r="T371" s="831"/>
      <c r="U371" s="831"/>
      <c r="V371" s="831"/>
      <c r="W371" s="831"/>
      <c r="X371" s="831"/>
      <c r="Y371" s="831"/>
      <c r="Z371" s="831"/>
      <c r="AA371" s="834"/>
      <c r="AB371" s="834"/>
      <c r="AC371" s="834"/>
      <c r="AD371" s="834"/>
      <c r="AE371" s="832"/>
      <c r="AF371" s="832">
        <f t="shared" si="8"/>
        <v>437534.68845832569</v>
      </c>
      <c r="AG371" s="832"/>
      <c r="AH371" s="832"/>
      <c r="AI371" s="832"/>
      <c r="AJ371" s="832"/>
      <c r="AK371" s="832"/>
      <c r="AL371" s="834"/>
      <c r="AM371" s="834"/>
      <c r="AN371" s="834"/>
      <c r="AO371" s="832"/>
      <c r="AP371" s="832"/>
    </row>
    <row r="372" spans="1:42" s="15" customFormat="1">
      <c r="A372" s="73" t="s">
        <v>997</v>
      </c>
      <c r="B372" s="126"/>
      <c r="C372" s="73" t="s">
        <v>1141</v>
      </c>
      <c r="D372" s="6" t="s">
        <v>1967</v>
      </c>
      <c r="E372" s="73" t="s">
        <v>1997</v>
      </c>
      <c r="F372" s="679">
        <v>55283800334.805305</v>
      </c>
      <c r="G372" s="126" t="s">
        <v>507</v>
      </c>
      <c r="H372" s="73" t="s">
        <v>2019</v>
      </c>
      <c r="I372" s="73"/>
      <c r="K372" s="831"/>
      <c r="L372" s="831"/>
      <c r="M372" s="831"/>
      <c r="N372" s="831"/>
      <c r="O372" s="831"/>
      <c r="P372" s="831">
        <v>1.14E-3</v>
      </c>
      <c r="Q372" s="831"/>
      <c r="R372" s="831"/>
      <c r="S372" s="831"/>
      <c r="T372" s="831"/>
      <c r="U372" s="831"/>
      <c r="V372" s="831"/>
      <c r="W372" s="831"/>
      <c r="X372" s="831"/>
      <c r="Y372" s="831"/>
      <c r="Z372" s="831"/>
      <c r="AA372" s="834"/>
      <c r="AB372" s="834"/>
      <c r="AC372" s="834"/>
      <c r="AD372" s="834"/>
      <c r="AE372" s="832"/>
      <c r="AF372" s="832">
        <f t="shared" si="8"/>
        <v>63023532.381678045</v>
      </c>
      <c r="AG372" s="832"/>
      <c r="AH372" s="832"/>
      <c r="AI372" s="832"/>
      <c r="AJ372" s="832"/>
      <c r="AK372" s="832"/>
      <c r="AL372" s="834"/>
      <c r="AM372" s="834"/>
      <c r="AN372" s="834"/>
      <c r="AO372" s="832"/>
      <c r="AP372" s="832"/>
    </row>
    <row r="373" spans="1:42" s="15" customFormat="1">
      <c r="A373" s="73" t="s">
        <v>542</v>
      </c>
      <c r="B373" s="126"/>
      <c r="C373" s="73" t="s">
        <v>1141</v>
      </c>
      <c r="D373" s="6" t="s">
        <v>1967</v>
      </c>
      <c r="E373" s="73" t="s">
        <v>1997</v>
      </c>
      <c r="F373" s="679">
        <v>4188326.4848756329</v>
      </c>
      <c r="G373" s="126" t="s">
        <v>507</v>
      </c>
      <c r="H373" s="73" t="s">
        <v>2019</v>
      </c>
      <c r="I373" s="73"/>
      <c r="K373" s="831"/>
      <c r="L373" s="831"/>
      <c r="M373" s="831"/>
      <c r="N373" s="831"/>
      <c r="O373" s="831"/>
      <c r="P373" s="831">
        <v>7.1399999999999996E-3</v>
      </c>
      <c r="Q373" s="831"/>
      <c r="R373" s="831"/>
      <c r="S373" s="831"/>
      <c r="T373" s="831"/>
      <c r="U373" s="831"/>
      <c r="V373" s="831"/>
      <c r="W373" s="831"/>
      <c r="X373" s="831"/>
      <c r="Y373" s="831"/>
      <c r="Z373" s="831"/>
      <c r="AA373" s="834"/>
      <c r="AB373" s="834"/>
      <c r="AC373" s="834"/>
      <c r="AD373" s="834"/>
      <c r="AE373" s="832"/>
      <c r="AF373" s="832">
        <f t="shared" si="8"/>
        <v>29904.651102012016</v>
      </c>
      <c r="AG373" s="832"/>
      <c r="AH373" s="832"/>
      <c r="AI373" s="832"/>
      <c r="AJ373" s="832"/>
      <c r="AK373" s="832"/>
      <c r="AL373" s="834"/>
      <c r="AM373" s="834"/>
      <c r="AN373" s="834"/>
      <c r="AO373" s="832"/>
      <c r="AP373" s="832"/>
    </row>
    <row r="374" spans="1:42" s="15" customFormat="1">
      <c r="A374" s="73" t="s">
        <v>1151</v>
      </c>
      <c r="B374" s="126"/>
      <c r="C374" s="73" t="s">
        <v>1141</v>
      </c>
      <c r="D374" s="126" t="s">
        <v>2001</v>
      </c>
      <c r="E374" s="73" t="s">
        <v>2020</v>
      </c>
      <c r="F374" s="679">
        <v>1064452.9577310074</v>
      </c>
      <c r="G374" s="126" t="s">
        <v>507</v>
      </c>
      <c r="H374" s="73" t="s">
        <v>2019</v>
      </c>
      <c r="I374" s="73"/>
      <c r="K374" s="831"/>
      <c r="L374" s="831"/>
      <c r="M374" s="831"/>
      <c r="N374" s="831"/>
      <c r="O374" s="831"/>
      <c r="P374" s="831">
        <v>1.93E-4</v>
      </c>
      <c r="Q374" s="831"/>
      <c r="R374" s="831"/>
      <c r="S374" s="831"/>
      <c r="T374" s="831"/>
      <c r="U374" s="831"/>
      <c r="V374" s="831"/>
      <c r="W374" s="831"/>
      <c r="X374" s="831"/>
      <c r="Y374" s="831"/>
      <c r="Z374" s="831"/>
      <c r="AA374" s="834"/>
      <c r="AB374" s="834"/>
      <c r="AC374" s="834"/>
      <c r="AD374" s="834"/>
      <c r="AE374" s="832"/>
      <c r="AF374" s="832">
        <f t="shared" si="8"/>
        <v>205.43942084208442</v>
      </c>
      <c r="AG374" s="832"/>
      <c r="AH374" s="832"/>
      <c r="AI374" s="832"/>
      <c r="AJ374" s="832"/>
      <c r="AK374" s="832"/>
      <c r="AL374" s="834"/>
      <c r="AM374" s="834"/>
      <c r="AN374" s="834"/>
      <c r="AO374" s="832"/>
      <c r="AP374" s="832"/>
    </row>
    <row r="375" spans="1:42" s="15" customFormat="1">
      <c r="A375" s="73" t="s">
        <v>538</v>
      </c>
      <c r="B375" s="126"/>
      <c r="C375" s="73" t="s">
        <v>1141</v>
      </c>
      <c r="D375" s="6" t="s">
        <v>1967</v>
      </c>
      <c r="E375" s="73" t="s">
        <v>1997</v>
      </c>
      <c r="F375" s="679">
        <v>9779.4562998025303</v>
      </c>
      <c r="G375" s="126" t="s">
        <v>507</v>
      </c>
      <c r="H375" s="73" t="s">
        <v>2019</v>
      </c>
      <c r="I375" s="73"/>
      <c r="K375" s="831"/>
      <c r="L375" s="831"/>
      <c r="M375" s="831"/>
      <c r="N375" s="831"/>
      <c r="O375" s="831"/>
      <c r="P375" s="831">
        <v>0.56399999999999995</v>
      </c>
      <c r="Q375" s="831"/>
      <c r="R375" s="831"/>
      <c r="S375" s="831"/>
      <c r="T375" s="831"/>
      <c r="U375" s="831"/>
      <c r="V375" s="831"/>
      <c r="W375" s="831"/>
      <c r="X375" s="831"/>
      <c r="Y375" s="831"/>
      <c r="Z375" s="831"/>
      <c r="AA375" s="834"/>
      <c r="AB375" s="834"/>
      <c r="AC375" s="834"/>
      <c r="AD375" s="834"/>
      <c r="AE375" s="832"/>
      <c r="AF375" s="832">
        <f t="shared" si="8"/>
        <v>5515.6133530886264</v>
      </c>
      <c r="AG375" s="832"/>
      <c r="AH375" s="832"/>
      <c r="AI375" s="832"/>
      <c r="AJ375" s="832"/>
      <c r="AK375" s="832"/>
      <c r="AL375" s="834"/>
      <c r="AM375" s="834"/>
      <c r="AN375" s="834"/>
      <c r="AO375" s="832"/>
      <c r="AP375" s="832"/>
    </row>
    <row r="376" spans="1:42" s="15" customFormat="1">
      <c r="A376" s="73" t="s">
        <v>535</v>
      </c>
      <c r="B376" s="126"/>
      <c r="C376" s="73" t="s">
        <v>1141</v>
      </c>
      <c r="D376" s="6" t="s">
        <v>1967</v>
      </c>
      <c r="E376" s="73" t="s">
        <v>1997</v>
      </c>
      <c r="F376" s="679">
        <v>205724470.46138966</v>
      </c>
      <c r="G376" s="126" t="s">
        <v>507</v>
      </c>
      <c r="H376" s="73" t="s">
        <v>2019</v>
      </c>
      <c r="I376" s="73"/>
      <c r="K376" s="831"/>
      <c r="L376" s="831"/>
      <c r="M376" s="831"/>
      <c r="N376" s="831"/>
      <c r="O376" s="831"/>
      <c r="P376" s="831">
        <v>10</v>
      </c>
      <c r="Q376" s="831"/>
      <c r="R376" s="831"/>
      <c r="S376" s="831"/>
      <c r="T376" s="831"/>
      <c r="U376" s="831"/>
      <c r="V376" s="831"/>
      <c r="W376" s="831"/>
      <c r="X376" s="831"/>
      <c r="Y376" s="831"/>
      <c r="Z376" s="831"/>
      <c r="AA376" s="834"/>
      <c r="AB376" s="834"/>
      <c r="AC376" s="834"/>
      <c r="AD376" s="834"/>
      <c r="AE376" s="832"/>
      <c r="AF376" s="832">
        <f t="shared" si="8"/>
        <v>2057244704.6138966</v>
      </c>
      <c r="AG376" s="832"/>
      <c r="AH376" s="832"/>
      <c r="AI376" s="832"/>
      <c r="AJ376" s="832"/>
      <c r="AK376" s="832"/>
      <c r="AL376" s="834"/>
      <c r="AM376" s="834"/>
      <c r="AN376" s="834"/>
      <c r="AO376" s="832"/>
      <c r="AP376" s="832"/>
    </row>
    <row r="377" spans="1:42" s="15" customFormat="1">
      <c r="A377" s="73" t="s">
        <v>995</v>
      </c>
      <c r="B377" s="126"/>
      <c r="C377" s="73" t="s">
        <v>1141</v>
      </c>
      <c r="D377" s="126" t="s">
        <v>2001</v>
      </c>
      <c r="E377" s="73" t="s">
        <v>2002</v>
      </c>
      <c r="F377" s="679">
        <v>15473051.470692577</v>
      </c>
      <c r="G377" s="126" t="s">
        <v>507</v>
      </c>
      <c r="H377" s="73" t="s">
        <v>2019</v>
      </c>
      <c r="I377" s="73"/>
      <c r="K377" s="831"/>
      <c r="L377" s="831"/>
      <c r="M377" s="831"/>
      <c r="N377" s="831"/>
      <c r="O377" s="831"/>
      <c r="P377" s="831">
        <v>0.107</v>
      </c>
      <c r="Q377" s="831"/>
      <c r="R377" s="831"/>
      <c r="S377" s="831"/>
      <c r="T377" s="831"/>
      <c r="U377" s="831"/>
      <c r="V377" s="831"/>
      <c r="W377" s="831"/>
      <c r="X377" s="831"/>
      <c r="Y377" s="831"/>
      <c r="Z377" s="831"/>
      <c r="AA377" s="834"/>
      <c r="AB377" s="834"/>
      <c r="AC377" s="834"/>
      <c r="AD377" s="834"/>
      <c r="AE377" s="832"/>
      <c r="AF377" s="832">
        <f t="shared" si="8"/>
        <v>1655616.5073641057</v>
      </c>
      <c r="AG377" s="832"/>
      <c r="AH377" s="832"/>
      <c r="AI377" s="832"/>
      <c r="AJ377" s="832"/>
      <c r="AK377" s="832"/>
      <c r="AL377" s="834"/>
      <c r="AM377" s="834"/>
      <c r="AN377" s="834"/>
      <c r="AO377" s="832"/>
      <c r="AP377" s="832"/>
    </row>
    <row r="378" spans="1:42" s="15" customFormat="1">
      <c r="A378" s="73" t="s">
        <v>1146</v>
      </c>
      <c r="B378" s="126"/>
      <c r="C378" s="73" t="s">
        <v>1141</v>
      </c>
      <c r="D378" s="126" t="s">
        <v>2001</v>
      </c>
      <c r="E378" s="73" t="s">
        <v>2002</v>
      </c>
      <c r="F378" s="679">
        <v>57582.027008845667</v>
      </c>
      <c r="G378" s="126" t="s">
        <v>507</v>
      </c>
      <c r="H378" s="73" t="s">
        <v>2019</v>
      </c>
      <c r="I378" s="73"/>
      <c r="K378" s="831"/>
      <c r="L378" s="831"/>
      <c r="M378" s="831"/>
      <c r="N378" s="831"/>
      <c r="O378" s="831"/>
      <c r="P378" s="831">
        <v>3.8600000000000002E-2</v>
      </c>
      <c r="Q378" s="831"/>
      <c r="R378" s="831"/>
      <c r="S378" s="831"/>
      <c r="T378" s="831"/>
      <c r="U378" s="831"/>
      <c r="V378" s="831"/>
      <c r="W378" s="831"/>
      <c r="X378" s="831"/>
      <c r="Y378" s="831"/>
      <c r="Z378" s="831"/>
      <c r="AA378" s="834"/>
      <c r="AB378" s="834"/>
      <c r="AC378" s="834"/>
      <c r="AD378" s="834"/>
      <c r="AE378" s="832"/>
      <c r="AF378" s="832">
        <f t="shared" si="8"/>
        <v>2222.6662425414429</v>
      </c>
      <c r="AG378" s="832"/>
      <c r="AH378" s="832"/>
      <c r="AI378" s="832"/>
      <c r="AJ378" s="832"/>
      <c r="AK378" s="832"/>
      <c r="AL378" s="834"/>
      <c r="AM378" s="834"/>
      <c r="AN378" s="834"/>
      <c r="AO378" s="832"/>
      <c r="AP378" s="832"/>
    </row>
    <row r="379" spans="1:42" s="15" customFormat="1">
      <c r="A379" s="73" t="s">
        <v>538</v>
      </c>
      <c r="B379" s="126"/>
      <c r="C379" s="73" t="s">
        <v>1141</v>
      </c>
      <c r="D379" s="126" t="s">
        <v>2001</v>
      </c>
      <c r="E379" s="73" t="s">
        <v>2002</v>
      </c>
      <c r="F379" s="679">
        <v>1754640.4862497561</v>
      </c>
      <c r="G379" s="126" t="s">
        <v>507</v>
      </c>
      <c r="H379" s="73" t="s">
        <v>2019</v>
      </c>
      <c r="I379" s="73"/>
      <c r="K379" s="831"/>
      <c r="L379" s="831"/>
      <c r="M379" s="831"/>
      <c r="N379" s="831"/>
      <c r="O379" s="831"/>
      <c r="P379" s="831">
        <v>6.79</v>
      </c>
      <c r="Q379" s="831"/>
      <c r="R379" s="831"/>
      <c r="S379" s="831"/>
      <c r="T379" s="831"/>
      <c r="U379" s="831"/>
      <c r="V379" s="831"/>
      <c r="W379" s="831"/>
      <c r="X379" s="831"/>
      <c r="Y379" s="831"/>
      <c r="Z379" s="831"/>
      <c r="AA379" s="834"/>
      <c r="AB379" s="834"/>
      <c r="AC379" s="834"/>
      <c r="AD379" s="834"/>
      <c r="AE379" s="832"/>
      <c r="AF379" s="832">
        <f t="shared" si="8"/>
        <v>11914008.901635844</v>
      </c>
      <c r="AG379" s="832"/>
      <c r="AH379" s="832"/>
      <c r="AI379" s="832"/>
      <c r="AJ379" s="832"/>
      <c r="AK379" s="832"/>
      <c r="AL379" s="834"/>
      <c r="AM379" s="834"/>
      <c r="AN379" s="834"/>
      <c r="AO379" s="832"/>
      <c r="AP379" s="832"/>
    </row>
    <row r="380" spans="1:42" s="15" customFormat="1">
      <c r="A380" s="73" t="s">
        <v>542</v>
      </c>
      <c r="B380" s="126"/>
      <c r="C380" s="73" t="s">
        <v>1141</v>
      </c>
      <c r="D380" s="126" t="s">
        <v>2001</v>
      </c>
      <c r="E380" s="73" t="s">
        <v>2002</v>
      </c>
      <c r="F380" s="679">
        <v>13297.543944679903</v>
      </c>
      <c r="G380" s="126" t="s">
        <v>507</v>
      </c>
      <c r="H380" s="73" t="s">
        <v>2019</v>
      </c>
      <c r="I380" s="73"/>
      <c r="K380" s="831"/>
      <c r="L380" s="831"/>
      <c r="M380" s="831"/>
      <c r="N380" s="831"/>
      <c r="O380" s="831"/>
      <c r="P380" s="831">
        <v>2.3599999999999999E-2</v>
      </c>
      <c r="Q380" s="831"/>
      <c r="R380" s="831"/>
      <c r="S380" s="831"/>
      <c r="T380" s="831"/>
      <c r="U380" s="831"/>
      <c r="V380" s="831"/>
      <c r="W380" s="831"/>
      <c r="X380" s="831"/>
      <c r="Y380" s="831"/>
      <c r="Z380" s="831"/>
      <c r="AA380" s="834"/>
      <c r="AB380" s="834"/>
      <c r="AC380" s="834"/>
      <c r="AD380" s="834"/>
      <c r="AE380" s="832"/>
      <c r="AF380" s="832">
        <f t="shared" si="8"/>
        <v>313.8220370944457</v>
      </c>
      <c r="AG380" s="832"/>
      <c r="AH380" s="832"/>
      <c r="AI380" s="832"/>
      <c r="AJ380" s="832"/>
      <c r="AK380" s="832"/>
      <c r="AL380" s="834"/>
      <c r="AM380" s="834"/>
      <c r="AN380" s="834"/>
      <c r="AO380" s="832"/>
      <c r="AP380" s="832"/>
    </row>
    <row r="381" spans="1:42" s="15" customFormat="1">
      <c r="A381" s="73" t="s">
        <v>1003</v>
      </c>
      <c r="B381" s="126"/>
      <c r="C381" s="73" t="s">
        <v>1141</v>
      </c>
      <c r="D381" s="6" t="s">
        <v>1967</v>
      </c>
      <c r="E381" s="73" t="s">
        <v>1997</v>
      </c>
      <c r="F381" s="679">
        <v>9717.793466215533</v>
      </c>
      <c r="G381" s="126" t="s">
        <v>507</v>
      </c>
      <c r="H381" s="73" t="s">
        <v>2019</v>
      </c>
      <c r="I381" s="73"/>
      <c r="K381" s="831"/>
      <c r="L381" s="831"/>
      <c r="M381" s="831"/>
      <c r="N381" s="831"/>
      <c r="O381" s="831"/>
      <c r="P381" s="831">
        <v>1</v>
      </c>
      <c r="Q381" s="831"/>
      <c r="R381" s="831"/>
      <c r="S381" s="831"/>
      <c r="T381" s="831"/>
      <c r="U381" s="831"/>
      <c r="V381" s="831"/>
      <c r="W381" s="831"/>
      <c r="X381" s="831"/>
      <c r="Y381" s="831"/>
      <c r="Z381" s="831"/>
      <c r="AA381" s="834"/>
      <c r="AB381" s="834"/>
      <c r="AC381" s="834"/>
      <c r="AD381" s="834"/>
      <c r="AE381" s="832"/>
      <c r="AF381" s="832">
        <f t="shared" si="8"/>
        <v>9717.793466215533</v>
      </c>
      <c r="AG381" s="832"/>
      <c r="AH381" s="832"/>
      <c r="AI381" s="832"/>
      <c r="AJ381" s="832"/>
      <c r="AK381" s="832"/>
      <c r="AL381" s="834"/>
      <c r="AM381" s="834"/>
      <c r="AN381" s="834"/>
      <c r="AO381" s="832"/>
      <c r="AP381" s="832"/>
    </row>
    <row r="382" spans="1:42" s="15" customFormat="1">
      <c r="A382" s="73" t="s">
        <v>1003</v>
      </c>
      <c r="B382" s="126"/>
      <c r="C382" s="73" t="s">
        <v>1141</v>
      </c>
      <c r="D382" s="126" t="s">
        <v>2001</v>
      </c>
      <c r="E382" s="73" t="s">
        <v>2002</v>
      </c>
      <c r="F382" s="679">
        <v>50307.56738770505</v>
      </c>
      <c r="G382" s="126" t="s">
        <v>507</v>
      </c>
      <c r="H382" s="73" t="s">
        <v>2019</v>
      </c>
      <c r="I382" s="73"/>
      <c r="K382" s="831"/>
      <c r="L382" s="831"/>
      <c r="M382" s="831"/>
      <c r="N382" s="831"/>
      <c r="O382" s="831"/>
      <c r="P382" s="831">
        <v>0.107</v>
      </c>
      <c r="Q382" s="831"/>
      <c r="R382" s="831"/>
      <c r="S382" s="831"/>
      <c r="T382" s="831"/>
      <c r="U382" s="831"/>
      <c r="V382" s="831"/>
      <c r="W382" s="831"/>
      <c r="X382" s="831"/>
      <c r="Y382" s="831"/>
      <c r="Z382" s="831"/>
      <c r="AA382" s="834"/>
      <c r="AB382" s="834"/>
      <c r="AC382" s="834"/>
      <c r="AD382" s="834"/>
      <c r="AE382" s="832"/>
      <c r="AF382" s="832">
        <f t="shared" si="8"/>
        <v>5382.9097104844404</v>
      </c>
      <c r="AG382" s="832"/>
      <c r="AH382" s="832"/>
      <c r="AI382" s="832"/>
      <c r="AJ382" s="832"/>
      <c r="AK382" s="832"/>
      <c r="AL382" s="834"/>
      <c r="AM382" s="834"/>
      <c r="AN382" s="834"/>
      <c r="AO382" s="832"/>
      <c r="AP382" s="832"/>
    </row>
    <row r="383" spans="1:42" s="15" customFormat="1">
      <c r="A383" s="73" t="s">
        <v>539</v>
      </c>
      <c r="B383" s="126"/>
      <c r="C383" s="73" t="s">
        <v>1141</v>
      </c>
      <c r="D383" s="126" t="s">
        <v>2001</v>
      </c>
      <c r="E383" s="73" t="s">
        <v>2002</v>
      </c>
      <c r="F383" s="679">
        <v>16154323.449150154</v>
      </c>
      <c r="G383" s="126" t="s">
        <v>507</v>
      </c>
      <c r="H383" s="73" t="s">
        <v>2019</v>
      </c>
      <c r="I383" s="73"/>
      <c r="K383" s="831"/>
      <c r="L383" s="831"/>
      <c r="M383" s="831"/>
      <c r="N383" s="831"/>
      <c r="O383" s="831"/>
      <c r="P383" s="831">
        <v>7.86</v>
      </c>
      <c r="Q383" s="831"/>
      <c r="R383" s="831"/>
      <c r="S383" s="831"/>
      <c r="T383" s="831"/>
      <c r="U383" s="831"/>
      <c r="V383" s="831"/>
      <c r="W383" s="831"/>
      <c r="X383" s="831"/>
      <c r="Y383" s="831"/>
      <c r="Z383" s="831"/>
      <c r="AA383" s="834"/>
      <c r="AB383" s="834"/>
      <c r="AC383" s="834"/>
      <c r="AD383" s="834"/>
      <c r="AE383" s="832"/>
      <c r="AF383" s="832">
        <f t="shared" si="8"/>
        <v>126972982.31032021</v>
      </c>
      <c r="AG383" s="832"/>
      <c r="AH383" s="832"/>
      <c r="AI383" s="832"/>
      <c r="AJ383" s="832"/>
      <c r="AK383" s="832"/>
      <c r="AL383" s="834"/>
      <c r="AM383" s="834"/>
      <c r="AN383" s="834"/>
      <c r="AO383" s="832"/>
      <c r="AP383" s="832"/>
    </row>
    <row r="384" spans="1:42" s="15" customFormat="1">
      <c r="A384" s="73" t="s">
        <v>542</v>
      </c>
      <c r="B384" s="126"/>
      <c r="C384" s="73" t="s">
        <v>1141</v>
      </c>
      <c r="D384" s="126" t="s">
        <v>2001</v>
      </c>
      <c r="E384" s="73" t="s">
        <v>2020</v>
      </c>
      <c r="F384" s="679">
        <v>6880718.014062305</v>
      </c>
      <c r="G384" s="126" t="s">
        <v>507</v>
      </c>
      <c r="H384" s="73" t="s">
        <v>2019</v>
      </c>
      <c r="I384" s="73"/>
      <c r="K384" s="831"/>
      <c r="L384" s="831"/>
      <c r="M384" s="831"/>
      <c r="N384" s="831"/>
      <c r="O384" s="831"/>
      <c r="P384" s="831">
        <v>2.3599999999999999E-2</v>
      </c>
      <c r="Q384" s="831"/>
      <c r="R384" s="831"/>
      <c r="S384" s="831"/>
      <c r="T384" s="831"/>
      <c r="U384" s="831"/>
      <c r="V384" s="831"/>
      <c r="W384" s="831"/>
      <c r="X384" s="831"/>
      <c r="Y384" s="831"/>
      <c r="Z384" s="831"/>
      <c r="AA384" s="834"/>
      <c r="AB384" s="834"/>
      <c r="AC384" s="834"/>
      <c r="AD384" s="834"/>
      <c r="AE384" s="832"/>
      <c r="AF384" s="832">
        <f t="shared" si="8"/>
        <v>162384.94513187039</v>
      </c>
      <c r="AG384" s="832"/>
      <c r="AH384" s="832"/>
      <c r="AI384" s="832"/>
      <c r="AJ384" s="832"/>
      <c r="AK384" s="832"/>
      <c r="AL384" s="834"/>
      <c r="AM384" s="834"/>
      <c r="AN384" s="834"/>
      <c r="AO384" s="832"/>
      <c r="AP384" s="832"/>
    </row>
    <row r="385" spans="1:42" s="15" customFormat="1">
      <c r="A385" s="73" t="s">
        <v>545</v>
      </c>
      <c r="B385" s="126"/>
      <c r="C385" s="73" t="s">
        <v>1141</v>
      </c>
      <c r="D385" s="126" t="s">
        <v>2001</v>
      </c>
      <c r="E385" s="73" t="s">
        <v>2002</v>
      </c>
      <c r="F385" s="679">
        <v>1189160.6223192106</v>
      </c>
      <c r="G385" s="126" t="s">
        <v>507</v>
      </c>
      <c r="H385" s="73" t="s">
        <v>2019</v>
      </c>
      <c r="I385" s="73"/>
      <c r="K385" s="831"/>
      <c r="L385" s="831"/>
      <c r="M385" s="831"/>
      <c r="N385" s="831"/>
      <c r="O385" s="831"/>
      <c r="P385" s="831">
        <v>1.4999999999999999E-2</v>
      </c>
      <c r="Q385" s="831"/>
      <c r="R385" s="831"/>
      <c r="S385" s="831"/>
      <c r="T385" s="831"/>
      <c r="U385" s="831"/>
      <c r="V385" s="831"/>
      <c r="W385" s="831"/>
      <c r="X385" s="831"/>
      <c r="Y385" s="831"/>
      <c r="Z385" s="831"/>
      <c r="AA385" s="834"/>
      <c r="AB385" s="834"/>
      <c r="AC385" s="834"/>
      <c r="AD385" s="834"/>
      <c r="AE385" s="832"/>
      <c r="AF385" s="832">
        <f t="shared" si="8"/>
        <v>17837.409334788157</v>
      </c>
      <c r="AG385" s="832"/>
      <c r="AH385" s="832"/>
      <c r="AI385" s="832"/>
      <c r="AJ385" s="832"/>
      <c r="AK385" s="832"/>
      <c r="AL385" s="834"/>
      <c r="AM385" s="834"/>
      <c r="AN385" s="834"/>
      <c r="AO385" s="832"/>
      <c r="AP385" s="832"/>
    </row>
    <row r="386" spans="1:42" s="15" customFormat="1">
      <c r="A386" s="73" t="s">
        <v>1151</v>
      </c>
      <c r="B386" s="126"/>
      <c r="C386" s="73" t="s">
        <v>1141</v>
      </c>
      <c r="D386" s="126" t="s">
        <v>2001</v>
      </c>
      <c r="E386" s="73" t="s">
        <v>2002</v>
      </c>
      <c r="F386" s="679">
        <v>1649680.9318218254</v>
      </c>
      <c r="G386" s="126" t="s">
        <v>507</v>
      </c>
      <c r="H386" s="73" t="s">
        <v>2019</v>
      </c>
      <c r="I386" s="73"/>
      <c r="K386" s="831"/>
      <c r="L386" s="831"/>
      <c r="M386" s="831"/>
      <c r="N386" s="831"/>
      <c r="O386" s="831"/>
      <c r="P386" s="831">
        <v>1.93E-4</v>
      </c>
      <c r="Q386" s="831"/>
      <c r="R386" s="831"/>
      <c r="S386" s="831"/>
      <c r="T386" s="831"/>
      <c r="U386" s="831"/>
      <c r="V386" s="831"/>
      <c r="W386" s="831"/>
      <c r="X386" s="831"/>
      <c r="Y386" s="831"/>
      <c r="Z386" s="831"/>
      <c r="AA386" s="834"/>
      <c r="AB386" s="834"/>
      <c r="AC386" s="834"/>
      <c r="AD386" s="834"/>
      <c r="AE386" s="832"/>
      <c r="AF386" s="832">
        <f t="shared" si="8"/>
        <v>318.38841984161229</v>
      </c>
      <c r="AG386" s="832"/>
      <c r="AH386" s="832"/>
      <c r="AI386" s="832"/>
      <c r="AJ386" s="832"/>
      <c r="AK386" s="832"/>
      <c r="AL386" s="834"/>
      <c r="AM386" s="834"/>
      <c r="AN386" s="834"/>
      <c r="AO386" s="832"/>
      <c r="AP386" s="832"/>
    </row>
    <row r="387" spans="1:42" s="15" customFormat="1">
      <c r="A387" s="73" t="s">
        <v>539</v>
      </c>
      <c r="B387" s="126"/>
      <c r="C387" s="73" t="s">
        <v>1141</v>
      </c>
      <c r="D387" s="126" t="s">
        <v>2001</v>
      </c>
      <c r="E387" s="73" t="s">
        <v>2020</v>
      </c>
      <c r="F387" s="679">
        <v>6292622.4573048539</v>
      </c>
      <c r="G387" s="126" t="s">
        <v>507</v>
      </c>
      <c r="H387" s="73" t="s">
        <v>2019</v>
      </c>
      <c r="I387" s="73"/>
      <c r="K387" s="831"/>
      <c r="L387" s="831"/>
      <c r="M387" s="831"/>
      <c r="N387" s="831"/>
      <c r="O387" s="831"/>
      <c r="P387" s="831">
        <v>3.7100000000000002E-3</v>
      </c>
      <c r="Q387" s="831"/>
      <c r="R387" s="831"/>
      <c r="S387" s="831"/>
      <c r="T387" s="831"/>
      <c r="U387" s="831"/>
      <c r="V387" s="831"/>
      <c r="W387" s="831"/>
      <c r="X387" s="831"/>
      <c r="Y387" s="831"/>
      <c r="Z387" s="831"/>
      <c r="AA387" s="834"/>
      <c r="AB387" s="834"/>
      <c r="AC387" s="834"/>
      <c r="AD387" s="834"/>
      <c r="AE387" s="832"/>
      <c r="AF387" s="832">
        <f t="shared" si="8"/>
        <v>23345.629316601011</v>
      </c>
      <c r="AG387" s="832"/>
      <c r="AH387" s="832"/>
      <c r="AI387" s="832"/>
      <c r="AJ387" s="832"/>
      <c r="AK387" s="832"/>
      <c r="AL387" s="834"/>
      <c r="AM387" s="834"/>
      <c r="AN387" s="834"/>
      <c r="AO387" s="832"/>
      <c r="AP387" s="832"/>
    </row>
    <row r="388" spans="1:42" s="15" customFormat="1">
      <c r="A388" s="73" t="s">
        <v>537</v>
      </c>
      <c r="B388" s="126"/>
      <c r="C388" s="73" t="s">
        <v>1141</v>
      </c>
      <c r="D388" s="126" t="s">
        <v>2001</v>
      </c>
      <c r="E388" s="73" t="s">
        <v>2020</v>
      </c>
      <c r="F388" s="679">
        <v>752762.3126495505</v>
      </c>
      <c r="G388" s="126" t="s">
        <v>507</v>
      </c>
      <c r="H388" s="73" t="s">
        <v>2019</v>
      </c>
      <c r="I388" s="73"/>
      <c r="K388" s="831"/>
      <c r="L388" s="831"/>
      <c r="M388" s="831"/>
      <c r="N388" s="831"/>
      <c r="O388" s="831"/>
      <c r="P388" s="831">
        <v>1.8599999999999998E-2</v>
      </c>
      <c r="Q388" s="831"/>
      <c r="R388" s="831"/>
      <c r="S388" s="831"/>
      <c r="T388" s="831"/>
      <c r="U388" s="831"/>
      <c r="V388" s="831"/>
      <c r="W388" s="831"/>
      <c r="X388" s="831"/>
      <c r="Y388" s="831"/>
      <c r="Z388" s="831"/>
      <c r="AA388" s="834"/>
      <c r="AB388" s="834"/>
      <c r="AC388" s="834"/>
      <c r="AD388" s="834"/>
      <c r="AE388" s="832"/>
      <c r="AF388" s="832">
        <f t="shared" si="8"/>
        <v>14001.379015281638</v>
      </c>
      <c r="AG388" s="832"/>
      <c r="AH388" s="832"/>
      <c r="AI388" s="832"/>
      <c r="AJ388" s="832"/>
      <c r="AK388" s="832"/>
      <c r="AL388" s="834"/>
      <c r="AM388" s="834"/>
      <c r="AN388" s="834"/>
      <c r="AO388" s="832"/>
      <c r="AP388" s="832"/>
    </row>
    <row r="389" spans="1:42" s="15" customFormat="1">
      <c r="A389" s="73" t="s">
        <v>541</v>
      </c>
      <c r="B389" s="126"/>
      <c r="C389" s="73" t="s">
        <v>1141</v>
      </c>
      <c r="D389" s="126" t="s">
        <v>2001</v>
      </c>
      <c r="E389" s="73" t="s">
        <v>2002</v>
      </c>
      <c r="F389" s="679">
        <v>4939389.9533450296</v>
      </c>
      <c r="G389" s="126" t="s">
        <v>507</v>
      </c>
      <c r="H389" s="73" t="s">
        <v>2019</v>
      </c>
      <c r="I389" s="73"/>
      <c r="K389" s="831"/>
      <c r="L389" s="831"/>
      <c r="M389" s="831"/>
      <c r="N389" s="831"/>
      <c r="O389" s="831"/>
      <c r="P389" s="831">
        <v>4.71</v>
      </c>
      <c r="Q389" s="831"/>
      <c r="R389" s="831"/>
      <c r="S389" s="831"/>
      <c r="T389" s="831"/>
      <c r="U389" s="831"/>
      <c r="V389" s="831"/>
      <c r="W389" s="831"/>
      <c r="X389" s="831"/>
      <c r="Y389" s="831"/>
      <c r="Z389" s="831"/>
      <c r="AA389" s="834"/>
      <c r="AB389" s="834"/>
      <c r="AC389" s="834"/>
      <c r="AD389" s="834"/>
      <c r="AE389" s="832"/>
      <c r="AF389" s="832">
        <f t="shared" si="8"/>
        <v>23264526.680255089</v>
      </c>
      <c r="AG389" s="832"/>
      <c r="AH389" s="832"/>
      <c r="AI389" s="832"/>
      <c r="AJ389" s="832"/>
      <c r="AK389" s="832"/>
      <c r="AL389" s="834"/>
      <c r="AM389" s="834"/>
      <c r="AN389" s="834"/>
      <c r="AO389" s="832"/>
      <c r="AP389" s="832"/>
    </row>
    <row r="390" spans="1:42" s="15" customFormat="1">
      <c r="A390" s="73" t="s">
        <v>1144</v>
      </c>
      <c r="B390" s="126"/>
      <c r="C390" s="73" t="s">
        <v>1141</v>
      </c>
      <c r="D390" s="6" t="s">
        <v>1967</v>
      </c>
      <c r="E390" s="73" t="s">
        <v>1997</v>
      </c>
      <c r="F390" s="679">
        <v>1315041265.4906812</v>
      </c>
      <c r="G390" s="126" t="s">
        <v>507</v>
      </c>
      <c r="H390" s="73" t="s">
        <v>2019</v>
      </c>
      <c r="I390" s="73"/>
      <c r="K390" s="831"/>
      <c r="L390" s="831"/>
      <c r="M390" s="831"/>
      <c r="N390" s="831"/>
      <c r="O390" s="831"/>
      <c r="P390" s="831">
        <v>6.7100000000000001E-6</v>
      </c>
      <c r="Q390" s="831"/>
      <c r="R390" s="831"/>
      <c r="S390" s="831"/>
      <c r="T390" s="831"/>
      <c r="U390" s="831"/>
      <c r="V390" s="831"/>
      <c r="W390" s="831"/>
      <c r="X390" s="831"/>
      <c r="Y390" s="831"/>
      <c r="Z390" s="831"/>
      <c r="AA390" s="834"/>
      <c r="AB390" s="834"/>
      <c r="AC390" s="834"/>
      <c r="AD390" s="834"/>
      <c r="AE390" s="832"/>
      <c r="AF390" s="832">
        <f t="shared" si="8"/>
        <v>8823.9268914424702</v>
      </c>
      <c r="AG390" s="832"/>
      <c r="AH390" s="832"/>
      <c r="AI390" s="832"/>
      <c r="AJ390" s="832"/>
      <c r="AK390" s="832"/>
      <c r="AL390" s="834"/>
      <c r="AM390" s="834"/>
      <c r="AN390" s="834"/>
      <c r="AO390" s="832"/>
      <c r="AP390" s="832"/>
    </row>
    <row r="391" spans="1:42" s="15" customFormat="1">
      <c r="A391" s="73" t="s">
        <v>993</v>
      </c>
      <c r="B391" s="126"/>
      <c r="C391" s="73" t="s">
        <v>1141</v>
      </c>
      <c r="D391" s="126" t="s">
        <v>2001</v>
      </c>
      <c r="E391" s="73" t="s">
        <v>2002</v>
      </c>
      <c r="F391" s="679">
        <v>990629211.5830375</v>
      </c>
      <c r="G391" s="126" t="s">
        <v>507</v>
      </c>
      <c r="H391" s="73" t="s">
        <v>2019</v>
      </c>
      <c r="I391" s="73"/>
      <c r="K391" s="831"/>
      <c r="L391" s="831"/>
      <c r="M391" s="831"/>
      <c r="N391" s="831"/>
      <c r="O391" s="831"/>
      <c r="P391" s="831">
        <v>6.0699999999999999E-3</v>
      </c>
      <c r="Q391" s="831"/>
      <c r="R391" s="831"/>
      <c r="S391" s="831"/>
      <c r="T391" s="831"/>
      <c r="U391" s="831"/>
      <c r="V391" s="831"/>
      <c r="W391" s="831"/>
      <c r="X391" s="831"/>
      <c r="Y391" s="831"/>
      <c r="Z391" s="831"/>
      <c r="AA391" s="834"/>
      <c r="AB391" s="834"/>
      <c r="AC391" s="834"/>
      <c r="AD391" s="834"/>
      <c r="AE391" s="832"/>
      <c r="AF391" s="832">
        <f t="shared" si="8"/>
        <v>6013119.3143090373</v>
      </c>
      <c r="AG391" s="832"/>
      <c r="AH391" s="832"/>
      <c r="AI391" s="832"/>
      <c r="AJ391" s="832"/>
      <c r="AK391" s="832"/>
      <c r="AL391" s="834"/>
      <c r="AM391" s="834"/>
      <c r="AN391" s="834"/>
      <c r="AO391" s="832"/>
      <c r="AP391" s="832"/>
    </row>
    <row r="392" spans="1:42" s="15" customFormat="1">
      <c r="A392" s="73" t="s">
        <v>992</v>
      </c>
      <c r="B392" s="126"/>
      <c r="C392" s="73" t="s">
        <v>1141</v>
      </c>
      <c r="D392" s="6" t="s">
        <v>1967</v>
      </c>
      <c r="E392" s="73" t="s">
        <v>1997</v>
      </c>
      <c r="F392" s="679">
        <v>136295.0447874949</v>
      </c>
      <c r="G392" s="126" t="s">
        <v>507</v>
      </c>
      <c r="H392" s="73" t="s">
        <v>2019</v>
      </c>
      <c r="I392" s="73"/>
      <c r="K392" s="831"/>
      <c r="L392" s="831"/>
      <c r="M392" s="831"/>
      <c r="N392" s="831"/>
      <c r="O392" s="831"/>
      <c r="P392" s="831">
        <v>7.1400000000000005E-2</v>
      </c>
      <c r="Q392" s="831"/>
      <c r="R392" s="831"/>
      <c r="S392" s="831"/>
      <c r="T392" s="831"/>
      <c r="U392" s="831"/>
      <c r="V392" s="831"/>
      <c r="W392" s="831"/>
      <c r="X392" s="831"/>
      <c r="Y392" s="831"/>
      <c r="Z392" s="831"/>
      <c r="AA392" s="834"/>
      <c r="AB392" s="834"/>
      <c r="AC392" s="834"/>
      <c r="AD392" s="834"/>
      <c r="AE392" s="832"/>
      <c r="AF392" s="832">
        <f t="shared" si="8"/>
        <v>9731.4661978271361</v>
      </c>
      <c r="AG392" s="832"/>
      <c r="AH392" s="832"/>
      <c r="AI392" s="832"/>
      <c r="AJ392" s="832"/>
      <c r="AK392" s="832"/>
      <c r="AL392" s="834"/>
      <c r="AM392" s="834"/>
      <c r="AN392" s="834"/>
      <c r="AO392" s="832"/>
      <c r="AP392" s="832"/>
    </row>
    <row r="393" spans="1:42" s="15" customFormat="1">
      <c r="A393" s="73" t="s">
        <v>540</v>
      </c>
      <c r="B393" s="126"/>
      <c r="C393" s="73" t="s">
        <v>1141</v>
      </c>
      <c r="D393" s="6" t="s">
        <v>1967</v>
      </c>
      <c r="E393" s="73" t="s">
        <v>1997</v>
      </c>
      <c r="F393" s="679">
        <v>665659273.97296453</v>
      </c>
      <c r="G393" s="126" t="s">
        <v>507</v>
      </c>
      <c r="H393" s="73" t="s">
        <v>2019</v>
      </c>
      <c r="I393" s="73"/>
      <c r="K393" s="831"/>
      <c r="L393" s="831"/>
      <c r="M393" s="831"/>
      <c r="N393" s="831"/>
      <c r="O393" s="831"/>
      <c r="P393" s="831">
        <v>6.7900000000000002E-4</v>
      </c>
      <c r="Q393" s="831"/>
      <c r="R393" s="831"/>
      <c r="S393" s="831"/>
      <c r="T393" s="831"/>
      <c r="U393" s="831"/>
      <c r="V393" s="831"/>
      <c r="W393" s="831"/>
      <c r="X393" s="831"/>
      <c r="Y393" s="831"/>
      <c r="Z393" s="831"/>
      <c r="AA393" s="834"/>
      <c r="AB393" s="834"/>
      <c r="AC393" s="834"/>
      <c r="AD393" s="834"/>
      <c r="AE393" s="832"/>
      <c r="AF393" s="832">
        <f t="shared" si="8"/>
        <v>451982.64702764293</v>
      </c>
      <c r="AG393" s="832"/>
      <c r="AH393" s="832"/>
      <c r="AI393" s="832"/>
      <c r="AJ393" s="832"/>
      <c r="AK393" s="832"/>
      <c r="AL393" s="834"/>
      <c r="AM393" s="834"/>
      <c r="AN393" s="834"/>
      <c r="AO393" s="832"/>
      <c r="AP393" s="832"/>
    </row>
    <row r="394" spans="1:42" s="15" customFormat="1">
      <c r="A394" s="73" t="s">
        <v>1145</v>
      </c>
      <c r="B394" s="126"/>
      <c r="C394" s="73" t="s">
        <v>1141</v>
      </c>
      <c r="D394" s="126" t="s">
        <v>2001</v>
      </c>
      <c r="E394" s="73" t="s">
        <v>2002</v>
      </c>
      <c r="F394" s="679">
        <v>8231168.1650423696</v>
      </c>
      <c r="G394" s="126" t="s">
        <v>507</v>
      </c>
      <c r="H394" s="73" t="s">
        <v>2019</v>
      </c>
      <c r="I394" s="73"/>
      <c r="K394" s="831"/>
      <c r="L394" s="831"/>
      <c r="M394" s="831"/>
      <c r="N394" s="831"/>
      <c r="O394" s="831"/>
      <c r="P394" s="831">
        <v>6.79E-3</v>
      </c>
      <c r="Q394" s="831"/>
      <c r="R394" s="831"/>
      <c r="S394" s="831"/>
      <c r="T394" s="831"/>
      <c r="U394" s="831"/>
      <c r="V394" s="831"/>
      <c r="W394" s="831"/>
      <c r="X394" s="831"/>
      <c r="Y394" s="831"/>
      <c r="Z394" s="831"/>
      <c r="AA394" s="834"/>
      <c r="AB394" s="834"/>
      <c r="AC394" s="834"/>
      <c r="AD394" s="834"/>
      <c r="AE394" s="832"/>
      <c r="AF394" s="832">
        <f t="shared" si="8"/>
        <v>55889.631840637689</v>
      </c>
      <c r="AG394" s="832"/>
      <c r="AH394" s="832"/>
      <c r="AI394" s="832"/>
      <c r="AJ394" s="832"/>
      <c r="AK394" s="832"/>
      <c r="AL394" s="834"/>
      <c r="AM394" s="834"/>
      <c r="AN394" s="834"/>
      <c r="AO394" s="832"/>
      <c r="AP394" s="832"/>
    </row>
    <row r="395" spans="1:42" s="15" customFormat="1">
      <c r="A395" s="73" t="s">
        <v>994</v>
      </c>
      <c r="B395" s="126"/>
      <c r="C395" s="73" t="s">
        <v>1141</v>
      </c>
      <c r="D395" s="126" t="s">
        <v>2001</v>
      </c>
      <c r="E395" s="73" t="s">
        <v>2020</v>
      </c>
      <c r="F395" s="679">
        <v>62632.176794669787</v>
      </c>
      <c r="G395" s="126" t="s">
        <v>507</v>
      </c>
      <c r="H395" s="73" t="s">
        <v>2019</v>
      </c>
      <c r="I395" s="73"/>
      <c r="K395" s="831"/>
      <c r="L395" s="831"/>
      <c r="M395" s="831"/>
      <c r="N395" s="831"/>
      <c r="O395" s="831"/>
      <c r="P395" s="831">
        <v>1.07E-3</v>
      </c>
      <c r="Q395" s="831"/>
      <c r="R395" s="831"/>
      <c r="S395" s="831"/>
      <c r="T395" s="831"/>
      <c r="U395" s="831"/>
      <c r="V395" s="831"/>
      <c r="W395" s="831"/>
      <c r="X395" s="831"/>
      <c r="Y395" s="831"/>
      <c r="Z395" s="831"/>
      <c r="AA395" s="834"/>
      <c r="AB395" s="834"/>
      <c r="AC395" s="834"/>
      <c r="AD395" s="834"/>
      <c r="AE395" s="832"/>
      <c r="AF395" s="832">
        <f t="shared" si="8"/>
        <v>67.016429170296675</v>
      </c>
      <c r="AG395" s="832"/>
      <c r="AH395" s="832"/>
      <c r="AI395" s="832"/>
      <c r="AJ395" s="832"/>
      <c r="AK395" s="832"/>
      <c r="AL395" s="834"/>
      <c r="AM395" s="834"/>
      <c r="AN395" s="834"/>
      <c r="AO395" s="832"/>
      <c r="AP395" s="832"/>
    </row>
    <row r="396" spans="1:42" s="15" customFormat="1">
      <c r="A396" s="73" t="s">
        <v>536</v>
      </c>
      <c r="B396" s="126"/>
      <c r="C396" s="73" t="s">
        <v>1141</v>
      </c>
      <c r="D396" s="126" t="s">
        <v>2001</v>
      </c>
      <c r="E396" s="73" t="s">
        <v>2002</v>
      </c>
      <c r="F396" s="679">
        <v>313157.21053670323</v>
      </c>
      <c r="G396" s="126" t="s">
        <v>507</v>
      </c>
      <c r="H396" s="73" t="s">
        <v>2019</v>
      </c>
      <c r="I396" s="73"/>
      <c r="K396" s="831"/>
      <c r="L396" s="831"/>
      <c r="M396" s="831"/>
      <c r="N396" s="831"/>
      <c r="O396" s="831"/>
      <c r="P396" s="831">
        <v>1.9300000000000001E-3</v>
      </c>
      <c r="Q396" s="831"/>
      <c r="R396" s="831"/>
      <c r="S396" s="831"/>
      <c r="T396" s="831"/>
      <c r="U396" s="831"/>
      <c r="V396" s="831"/>
      <c r="W396" s="831"/>
      <c r="X396" s="831"/>
      <c r="Y396" s="831"/>
      <c r="Z396" s="831"/>
      <c r="AA396" s="834"/>
      <c r="AB396" s="834"/>
      <c r="AC396" s="834"/>
      <c r="AD396" s="834"/>
      <c r="AE396" s="832"/>
      <c r="AF396" s="832">
        <f t="shared" ref="AF396:AF459" si="9">IF(P396="",0*$F396,P396*$F396)</f>
        <v>604.39341633583729</v>
      </c>
      <c r="AG396" s="832"/>
      <c r="AH396" s="832"/>
      <c r="AI396" s="832"/>
      <c r="AJ396" s="832"/>
      <c r="AK396" s="832"/>
      <c r="AL396" s="834"/>
      <c r="AM396" s="834"/>
      <c r="AN396" s="834"/>
      <c r="AO396" s="832"/>
      <c r="AP396" s="832"/>
    </row>
    <row r="397" spans="1:42" s="15" customFormat="1">
      <c r="A397" s="73" t="s">
        <v>994</v>
      </c>
      <c r="B397" s="126"/>
      <c r="C397" s="73" t="s">
        <v>1141</v>
      </c>
      <c r="D397" s="126" t="s">
        <v>2001</v>
      </c>
      <c r="E397" s="73" t="s">
        <v>2002</v>
      </c>
      <c r="F397" s="679">
        <v>32394699.900675096</v>
      </c>
      <c r="G397" s="126" t="s">
        <v>507</v>
      </c>
      <c r="H397" s="73" t="s">
        <v>2019</v>
      </c>
      <c r="I397" s="73"/>
      <c r="K397" s="831"/>
      <c r="L397" s="831"/>
      <c r="M397" s="831"/>
      <c r="N397" s="831"/>
      <c r="O397" s="831"/>
      <c r="P397" s="831">
        <v>0.114</v>
      </c>
      <c r="Q397" s="831"/>
      <c r="R397" s="831"/>
      <c r="S397" s="831"/>
      <c r="T397" s="831"/>
      <c r="U397" s="831"/>
      <c r="V397" s="831"/>
      <c r="W397" s="831"/>
      <c r="X397" s="831"/>
      <c r="Y397" s="831"/>
      <c r="Z397" s="831"/>
      <c r="AA397" s="834"/>
      <c r="AB397" s="834"/>
      <c r="AC397" s="834"/>
      <c r="AD397" s="834"/>
      <c r="AE397" s="832"/>
      <c r="AF397" s="832">
        <f t="shared" si="9"/>
        <v>3692995.7886769609</v>
      </c>
      <c r="AG397" s="832"/>
      <c r="AH397" s="832"/>
      <c r="AI397" s="832"/>
      <c r="AJ397" s="832"/>
      <c r="AK397" s="832"/>
      <c r="AL397" s="834"/>
      <c r="AM397" s="834"/>
      <c r="AN397" s="834"/>
      <c r="AO397" s="832"/>
      <c r="AP397" s="832"/>
    </row>
    <row r="398" spans="1:42" s="15" customFormat="1">
      <c r="A398" s="73" t="s">
        <v>540</v>
      </c>
      <c r="B398" s="126"/>
      <c r="C398" s="73" t="s">
        <v>1141</v>
      </c>
      <c r="D398" s="126" t="s">
        <v>2001</v>
      </c>
      <c r="E398" s="73" t="s">
        <v>2002</v>
      </c>
      <c r="F398" s="679">
        <v>25873489090.390495</v>
      </c>
      <c r="G398" s="126" t="s">
        <v>507</v>
      </c>
      <c r="H398" s="73" t="s">
        <v>2019</v>
      </c>
      <c r="I398" s="73"/>
      <c r="K398" s="831"/>
      <c r="L398" s="831"/>
      <c r="M398" s="831"/>
      <c r="N398" s="831"/>
      <c r="O398" s="831"/>
      <c r="P398" s="831">
        <v>2.1399999999999998E-5</v>
      </c>
      <c r="Q398" s="831"/>
      <c r="R398" s="831"/>
      <c r="S398" s="831"/>
      <c r="T398" s="831"/>
      <c r="U398" s="831"/>
      <c r="V398" s="831"/>
      <c r="W398" s="831"/>
      <c r="X398" s="831"/>
      <c r="Y398" s="831"/>
      <c r="Z398" s="831"/>
      <c r="AA398" s="834"/>
      <c r="AB398" s="834"/>
      <c r="AC398" s="834"/>
      <c r="AD398" s="834"/>
      <c r="AE398" s="832"/>
      <c r="AF398" s="832">
        <f t="shared" si="9"/>
        <v>553692.66653435654</v>
      </c>
      <c r="AG398" s="832"/>
      <c r="AH398" s="832"/>
      <c r="AI398" s="832"/>
      <c r="AJ398" s="832"/>
      <c r="AK398" s="832"/>
      <c r="AL398" s="834"/>
      <c r="AM398" s="834"/>
      <c r="AN398" s="834"/>
      <c r="AO398" s="832"/>
      <c r="AP398" s="832"/>
    </row>
    <row r="399" spans="1:42" s="15" customFormat="1">
      <c r="A399" s="73" t="s">
        <v>535</v>
      </c>
      <c r="B399" s="126"/>
      <c r="C399" s="73" t="s">
        <v>1141</v>
      </c>
      <c r="D399" s="126" t="s">
        <v>2001</v>
      </c>
      <c r="E399" s="73" t="s">
        <v>2020</v>
      </c>
      <c r="F399" s="679">
        <v>5867853.3130605295</v>
      </c>
      <c r="G399" s="126" t="s">
        <v>507</v>
      </c>
      <c r="H399" s="73" t="s">
        <v>2019</v>
      </c>
      <c r="I399" s="73"/>
      <c r="K399" s="831"/>
      <c r="L399" s="831"/>
      <c r="M399" s="831"/>
      <c r="N399" s="831"/>
      <c r="O399" s="831"/>
      <c r="P399" s="831">
        <v>5.57E-2</v>
      </c>
      <c r="Q399" s="831"/>
      <c r="R399" s="831"/>
      <c r="S399" s="831"/>
      <c r="T399" s="831"/>
      <c r="U399" s="831"/>
      <c r="V399" s="831"/>
      <c r="W399" s="831"/>
      <c r="X399" s="831"/>
      <c r="Y399" s="831"/>
      <c r="Z399" s="831"/>
      <c r="AA399" s="834"/>
      <c r="AB399" s="834"/>
      <c r="AC399" s="834"/>
      <c r="AD399" s="834"/>
      <c r="AE399" s="832"/>
      <c r="AF399" s="832">
        <f t="shared" si="9"/>
        <v>326839.4295374715</v>
      </c>
      <c r="AG399" s="832"/>
      <c r="AH399" s="832"/>
      <c r="AI399" s="832"/>
      <c r="AJ399" s="832"/>
      <c r="AK399" s="832"/>
      <c r="AL399" s="834"/>
      <c r="AM399" s="834"/>
      <c r="AN399" s="834"/>
      <c r="AO399" s="832"/>
      <c r="AP399" s="832"/>
    </row>
    <row r="400" spans="1:42" s="15" customFormat="1">
      <c r="A400" s="73" t="s">
        <v>538</v>
      </c>
      <c r="B400" s="126"/>
      <c r="C400" s="73" t="s">
        <v>1141</v>
      </c>
      <c r="D400" s="126" t="s">
        <v>2001</v>
      </c>
      <c r="E400" s="73" t="s">
        <v>2020</v>
      </c>
      <c r="F400" s="679">
        <v>70484.724481207726</v>
      </c>
      <c r="G400" s="126" t="s">
        <v>507</v>
      </c>
      <c r="H400" s="73" t="s">
        <v>2019</v>
      </c>
      <c r="I400" s="73"/>
      <c r="K400" s="831"/>
      <c r="L400" s="831"/>
      <c r="M400" s="831"/>
      <c r="N400" s="831"/>
      <c r="O400" s="831"/>
      <c r="P400" s="831">
        <v>3.7100000000000002E-3</v>
      </c>
      <c r="Q400" s="831"/>
      <c r="R400" s="831"/>
      <c r="S400" s="831"/>
      <c r="T400" s="831"/>
      <c r="U400" s="831"/>
      <c r="V400" s="831"/>
      <c r="W400" s="831"/>
      <c r="X400" s="831"/>
      <c r="Y400" s="831"/>
      <c r="Z400" s="831"/>
      <c r="AA400" s="834"/>
      <c r="AB400" s="834"/>
      <c r="AC400" s="834"/>
      <c r="AD400" s="834"/>
      <c r="AE400" s="832"/>
      <c r="AF400" s="832">
        <f t="shared" si="9"/>
        <v>261.49832782528068</v>
      </c>
      <c r="AG400" s="832"/>
      <c r="AH400" s="832"/>
      <c r="AI400" s="832"/>
      <c r="AJ400" s="832"/>
      <c r="AK400" s="832"/>
      <c r="AL400" s="834"/>
      <c r="AM400" s="834"/>
      <c r="AN400" s="834"/>
      <c r="AO400" s="832"/>
      <c r="AP400" s="832"/>
    </row>
    <row r="401" spans="1:42" s="15" customFormat="1">
      <c r="A401" s="73" t="s">
        <v>1002</v>
      </c>
      <c r="B401" s="126"/>
      <c r="C401" s="73" t="s">
        <v>1141</v>
      </c>
      <c r="D401" s="6" t="s">
        <v>1967</v>
      </c>
      <c r="E401" s="73" t="s">
        <v>1997</v>
      </c>
      <c r="F401" s="679">
        <v>7.9451664056472675E-3</v>
      </c>
      <c r="G401" s="126" t="s">
        <v>507</v>
      </c>
      <c r="H401" s="73" t="s">
        <v>2019</v>
      </c>
      <c r="I401" s="73"/>
      <c r="K401" s="831"/>
      <c r="L401" s="831"/>
      <c r="M401" s="831"/>
      <c r="N401" s="831"/>
      <c r="O401" s="831"/>
      <c r="P401" s="831">
        <v>3.93</v>
      </c>
      <c r="Q401" s="831"/>
      <c r="R401" s="831"/>
      <c r="S401" s="831"/>
      <c r="T401" s="831"/>
      <c r="U401" s="831"/>
      <c r="V401" s="831"/>
      <c r="W401" s="831"/>
      <c r="X401" s="831"/>
      <c r="Y401" s="831"/>
      <c r="Z401" s="831"/>
      <c r="AA401" s="834"/>
      <c r="AB401" s="834"/>
      <c r="AC401" s="834"/>
      <c r="AD401" s="834"/>
      <c r="AE401" s="832"/>
      <c r="AF401" s="832">
        <f t="shared" si="9"/>
        <v>3.1224503974193761E-2</v>
      </c>
      <c r="AG401" s="832"/>
      <c r="AH401" s="832"/>
      <c r="AI401" s="832"/>
      <c r="AJ401" s="832"/>
      <c r="AK401" s="832"/>
      <c r="AL401" s="834"/>
      <c r="AM401" s="834"/>
      <c r="AN401" s="834"/>
      <c r="AO401" s="832"/>
      <c r="AP401" s="832"/>
    </row>
    <row r="402" spans="1:42" s="15" customFormat="1">
      <c r="A402" s="73" t="s">
        <v>537</v>
      </c>
      <c r="B402" s="126"/>
      <c r="C402" s="73" t="s">
        <v>1141</v>
      </c>
      <c r="D402" s="6" t="s">
        <v>1967</v>
      </c>
      <c r="E402" s="73" t="s">
        <v>1997</v>
      </c>
      <c r="F402" s="679">
        <v>2548.1731381480045</v>
      </c>
      <c r="G402" s="126" t="s">
        <v>507</v>
      </c>
      <c r="H402" s="73" t="s">
        <v>2019</v>
      </c>
      <c r="I402" s="73"/>
      <c r="K402" s="831"/>
      <c r="L402" s="831"/>
      <c r="M402" s="831"/>
      <c r="N402" s="831"/>
      <c r="O402" s="831"/>
      <c r="P402" s="831">
        <v>0.78600000000000003</v>
      </c>
      <c r="Q402" s="831"/>
      <c r="R402" s="831"/>
      <c r="S402" s="831"/>
      <c r="T402" s="831"/>
      <c r="U402" s="831"/>
      <c r="V402" s="831"/>
      <c r="W402" s="831"/>
      <c r="X402" s="831"/>
      <c r="Y402" s="831"/>
      <c r="Z402" s="831"/>
      <c r="AA402" s="834"/>
      <c r="AB402" s="834"/>
      <c r="AC402" s="834"/>
      <c r="AD402" s="834"/>
      <c r="AE402" s="832"/>
      <c r="AF402" s="832">
        <f t="shared" si="9"/>
        <v>2002.8640865843315</v>
      </c>
      <c r="AG402" s="832"/>
      <c r="AH402" s="832"/>
      <c r="AI402" s="832"/>
      <c r="AJ402" s="832"/>
      <c r="AK402" s="832"/>
      <c r="AL402" s="834"/>
      <c r="AM402" s="834"/>
      <c r="AN402" s="834"/>
      <c r="AO402" s="832"/>
      <c r="AP402" s="832"/>
    </row>
    <row r="403" spans="1:42" s="15" customFormat="1">
      <c r="A403" s="73" t="s">
        <v>541</v>
      </c>
      <c r="B403" s="126"/>
      <c r="C403" s="73" t="s">
        <v>1141</v>
      </c>
      <c r="D403" s="6" t="s">
        <v>1967</v>
      </c>
      <c r="E403" s="73" t="s">
        <v>1997</v>
      </c>
      <c r="F403" s="679">
        <v>599.33255327264078</v>
      </c>
      <c r="G403" s="126" t="s">
        <v>507</v>
      </c>
      <c r="H403" s="73" t="s">
        <v>2019</v>
      </c>
      <c r="I403" s="73"/>
      <c r="K403" s="831"/>
      <c r="L403" s="831"/>
      <c r="M403" s="831"/>
      <c r="N403" s="831"/>
      <c r="O403" s="831"/>
      <c r="P403" s="831">
        <v>44.3</v>
      </c>
      <c r="Q403" s="831"/>
      <c r="R403" s="831"/>
      <c r="S403" s="831"/>
      <c r="T403" s="831"/>
      <c r="U403" s="831"/>
      <c r="V403" s="831"/>
      <c r="W403" s="831"/>
      <c r="X403" s="831"/>
      <c r="Y403" s="831"/>
      <c r="Z403" s="831"/>
      <c r="AA403" s="834"/>
      <c r="AB403" s="834"/>
      <c r="AC403" s="834"/>
      <c r="AD403" s="834"/>
      <c r="AE403" s="832"/>
      <c r="AF403" s="832">
        <f t="shared" si="9"/>
        <v>26550.432109977985</v>
      </c>
      <c r="AG403" s="832"/>
      <c r="AH403" s="832"/>
      <c r="AI403" s="832"/>
      <c r="AJ403" s="832"/>
      <c r="AK403" s="832"/>
      <c r="AL403" s="834"/>
      <c r="AM403" s="834"/>
      <c r="AN403" s="834"/>
      <c r="AO403" s="832"/>
      <c r="AP403" s="832"/>
    </row>
    <row r="404" spans="1:42" s="15" customFormat="1">
      <c r="A404" s="73" t="s">
        <v>536</v>
      </c>
      <c r="B404" s="126"/>
      <c r="C404" s="73" t="s">
        <v>1141</v>
      </c>
      <c r="D404" s="6" t="s">
        <v>1967</v>
      </c>
      <c r="E404" s="73" t="s">
        <v>1997</v>
      </c>
      <c r="F404" s="679">
        <v>2396.8497241811756</v>
      </c>
      <c r="G404" s="126" t="s">
        <v>507</v>
      </c>
      <c r="H404" s="73" t="s">
        <v>2019</v>
      </c>
      <c r="I404" s="73"/>
      <c r="K404" s="831"/>
      <c r="L404" s="831"/>
      <c r="M404" s="831"/>
      <c r="N404" s="831"/>
      <c r="O404" s="831"/>
      <c r="P404" s="831">
        <v>0.02</v>
      </c>
      <c r="Q404" s="831"/>
      <c r="R404" s="831"/>
      <c r="S404" s="831"/>
      <c r="T404" s="831"/>
      <c r="U404" s="831"/>
      <c r="V404" s="831"/>
      <c r="W404" s="831"/>
      <c r="X404" s="831"/>
      <c r="Y404" s="831"/>
      <c r="Z404" s="831"/>
      <c r="AA404" s="834"/>
      <c r="AB404" s="834"/>
      <c r="AC404" s="834"/>
      <c r="AD404" s="834"/>
      <c r="AE404" s="832"/>
      <c r="AF404" s="832">
        <f t="shared" si="9"/>
        <v>47.936994483623515</v>
      </c>
      <c r="AG404" s="832"/>
      <c r="AH404" s="832"/>
      <c r="AI404" s="832"/>
      <c r="AJ404" s="832"/>
      <c r="AK404" s="832"/>
      <c r="AL404" s="834"/>
      <c r="AM404" s="834"/>
      <c r="AN404" s="834"/>
      <c r="AO404" s="832"/>
      <c r="AP404" s="832"/>
    </row>
    <row r="405" spans="1:42" s="15" customFormat="1">
      <c r="A405" s="73" t="s">
        <v>539</v>
      </c>
      <c r="B405" s="126"/>
      <c r="C405" s="73" t="s">
        <v>1141</v>
      </c>
      <c r="D405" s="6" t="s">
        <v>1967</v>
      </c>
      <c r="E405" s="73" t="s">
        <v>1997</v>
      </c>
      <c r="F405" s="679">
        <v>1223.0737371751845</v>
      </c>
      <c r="G405" s="126" t="s">
        <v>507</v>
      </c>
      <c r="H405" s="73" t="s">
        <v>2019</v>
      </c>
      <c r="I405" s="73"/>
      <c r="K405" s="831"/>
      <c r="L405" s="831"/>
      <c r="M405" s="831"/>
      <c r="N405" s="831"/>
      <c r="O405" s="831"/>
      <c r="P405" s="831">
        <v>0.63600000000000001</v>
      </c>
      <c r="Q405" s="831"/>
      <c r="R405" s="831"/>
      <c r="S405" s="831"/>
      <c r="T405" s="831"/>
      <c r="U405" s="831"/>
      <c r="V405" s="831"/>
      <c r="W405" s="831"/>
      <c r="X405" s="831"/>
      <c r="Y405" s="831"/>
      <c r="Z405" s="831"/>
      <c r="AA405" s="834"/>
      <c r="AB405" s="834"/>
      <c r="AC405" s="834"/>
      <c r="AD405" s="834"/>
      <c r="AE405" s="832"/>
      <c r="AF405" s="832">
        <f t="shared" si="9"/>
        <v>777.87489684341733</v>
      </c>
      <c r="AG405" s="832"/>
      <c r="AH405" s="832"/>
      <c r="AI405" s="832"/>
      <c r="AJ405" s="832"/>
      <c r="AK405" s="832"/>
      <c r="AL405" s="834"/>
      <c r="AM405" s="834"/>
      <c r="AN405" s="834"/>
      <c r="AO405" s="832"/>
      <c r="AP405" s="832"/>
    </row>
    <row r="406" spans="1:42" s="15" customFormat="1">
      <c r="A406" s="73" t="s">
        <v>995</v>
      </c>
      <c r="B406" s="126"/>
      <c r="C406" s="73" t="s">
        <v>1141</v>
      </c>
      <c r="D406" s="6" t="s">
        <v>1967</v>
      </c>
      <c r="E406" s="73" t="s">
        <v>1997</v>
      </c>
      <c r="F406" s="679">
        <v>4398520.2777071632</v>
      </c>
      <c r="G406" s="126" t="s">
        <v>507</v>
      </c>
      <c r="H406" s="73" t="s">
        <v>2019</v>
      </c>
      <c r="I406" s="73"/>
      <c r="K406" s="831"/>
      <c r="L406" s="831"/>
      <c r="M406" s="831"/>
      <c r="N406" s="831"/>
      <c r="O406" s="831"/>
      <c r="P406" s="831">
        <v>0.38600000000000001</v>
      </c>
      <c r="Q406" s="831"/>
      <c r="R406" s="831"/>
      <c r="S406" s="831"/>
      <c r="T406" s="831"/>
      <c r="U406" s="831"/>
      <c r="V406" s="831"/>
      <c r="W406" s="831"/>
      <c r="X406" s="831"/>
      <c r="Y406" s="831"/>
      <c r="Z406" s="831"/>
      <c r="AA406" s="834"/>
      <c r="AB406" s="834"/>
      <c r="AC406" s="834"/>
      <c r="AD406" s="834"/>
      <c r="AE406" s="832"/>
      <c r="AF406" s="832">
        <f t="shared" si="9"/>
        <v>1697828.827194965</v>
      </c>
      <c r="AG406" s="832"/>
      <c r="AH406" s="832"/>
      <c r="AI406" s="832"/>
      <c r="AJ406" s="832"/>
      <c r="AK406" s="832"/>
      <c r="AL406" s="834"/>
      <c r="AM406" s="834"/>
      <c r="AN406" s="834"/>
      <c r="AO406" s="832"/>
      <c r="AP406" s="832"/>
    </row>
    <row r="407" spans="1:42" s="15" customFormat="1">
      <c r="A407" s="73" t="s">
        <v>1150</v>
      </c>
      <c r="B407" s="126"/>
      <c r="C407" s="73" t="s">
        <v>1141</v>
      </c>
      <c r="D407" s="126" t="s">
        <v>2001</v>
      </c>
      <c r="E407" s="73" t="s">
        <v>2002</v>
      </c>
      <c r="F407" s="679">
        <v>232725.9995311005</v>
      </c>
      <c r="G407" s="126" t="s">
        <v>507</v>
      </c>
      <c r="H407" s="73" t="s">
        <v>2019</v>
      </c>
      <c r="I407" s="73"/>
      <c r="K407" s="831"/>
      <c r="L407" s="831"/>
      <c r="M407" s="831"/>
      <c r="N407" s="831"/>
      <c r="O407" s="831"/>
      <c r="P407" s="831">
        <v>6.9999999999999999E-4</v>
      </c>
      <c r="Q407" s="831"/>
      <c r="R407" s="831"/>
      <c r="S407" s="831"/>
      <c r="T407" s="831"/>
      <c r="U407" s="831"/>
      <c r="V407" s="831"/>
      <c r="W407" s="831"/>
      <c r="X407" s="831"/>
      <c r="Y407" s="831"/>
      <c r="Z407" s="831"/>
      <c r="AA407" s="834"/>
      <c r="AB407" s="834"/>
      <c r="AC407" s="834"/>
      <c r="AD407" s="834"/>
      <c r="AE407" s="832"/>
      <c r="AF407" s="832">
        <f t="shared" si="9"/>
        <v>162.90819967177035</v>
      </c>
      <c r="AG407" s="832"/>
      <c r="AH407" s="832"/>
      <c r="AI407" s="832"/>
      <c r="AJ407" s="832"/>
      <c r="AK407" s="832"/>
      <c r="AL407" s="834"/>
      <c r="AM407" s="834"/>
      <c r="AN407" s="834"/>
      <c r="AO407" s="832"/>
      <c r="AP407" s="832"/>
    </row>
    <row r="408" spans="1:42" s="15" customFormat="1">
      <c r="A408" s="73" t="s">
        <v>1147</v>
      </c>
      <c r="B408" s="126"/>
      <c r="C408" s="73" t="s">
        <v>1141</v>
      </c>
      <c r="D408" s="126" t="s">
        <v>2001</v>
      </c>
      <c r="E408" s="73" t="s">
        <v>2002</v>
      </c>
      <c r="F408" s="679">
        <v>238619.74844976637</v>
      </c>
      <c r="G408" s="126" t="s">
        <v>507</v>
      </c>
      <c r="H408" s="73" t="s">
        <v>2019</v>
      </c>
      <c r="I408" s="73"/>
      <c r="K408" s="831"/>
      <c r="L408" s="831"/>
      <c r="M408" s="831"/>
      <c r="N408" s="831"/>
      <c r="O408" s="831"/>
      <c r="P408" s="831">
        <v>2.3599999999999999E-2</v>
      </c>
      <c r="Q408" s="831"/>
      <c r="R408" s="831"/>
      <c r="S408" s="831"/>
      <c r="T408" s="831"/>
      <c r="U408" s="831"/>
      <c r="V408" s="831"/>
      <c r="W408" s="831"/>
      <c r="X408" s="831"/>
      <c r="Y408" s="831"/>
      <c r="Z408" s="831"/>
      <c r="AA408" s="834"/>
      <c r="AB408" s="834"/>
      <c r="AC408" s="834"/>
      <c r="AD408" s="834"/>
      <c r="AE408" s="832"/>
      <c r="AF408" s="832">
        <f t="shared" si="9"/>
        <v>5631.4260634144857</v>
      </c>
      <c r="AG408" s="832"/>
      <c r="AH408" s="832"/>
      <c r="AI408" s="832"/>
      <c r="AJ408" s="832"/>
      <c r="AK408" s="832"/>
      <c r="AL408" s="834"/>
      <c r="AM408" s="834"/>
      <c r="AN408" s="834"/>
      <c r="AO408" s="832"/>
      <c r="AP408" s="832"/>
    </row>
    <row r="409" spans="1:42" s="15" customFormat="1">
      <c r="A409" s="73" t="s">
        <v>1145</v>
      </c>
      <c r="B409" s="126"/>
      <c r="C409" s="73" t="s">
        <v>1141</v>
      </c>
      <c r="D409" s="126" t="s">
        <v>2001</v>
      </c>
      <c r="E409" s="73" t="s">
        <v>2020</v>
      </c>
      <c r="F409" s="679">
        <v>3171812.6016543447</v>
      </c>
      <c r="G409" s="126" t="s">
        <v>507</v>
      </c>
      <c r="H409" s="73" t="s">
        <v>2019</v>
      </c>
      <c r="I409" s="73"/>
      <c r="K409" s="831"/>
      <c r="L409" s="831"/>
      <c r="M409" s="831"/>
      <c r="N409" s="831"/>
      <c r="O409" s="831"/>
      <c r="P409" s="831">
        <v>6.79E-3</v>
      </c>
      <c r="Q409" s="831"/>
      <c r="R409" s="831"/>
      <c r="S409" s="831"/>
      <c r="T409" s="831"/>
      <c r="U409" s="831"/>
      <c r="V409" s="831"/>
      <c r="W409" s="831"/>
      <c r="X409" s="831"/>
      <c r="Y409" s="831"/>
      <c r="Z409" s="831"/>
      <c r="AA409" s="834"/>
      <c r="AB409" s="834"/>
      <c r="AC409" s="834"/>
      <c r="AD409" s="834"/>
      <c r="AE409" s="832"/>
      <c r="AF409" s="832">
        <f t="shared" si="9"/>
        <v>21536.607565233</v>
      </c>
      <c r="AG409" s="832"/>
      <c r="AH409" s="832"/>
      <c r="AI409" s="832"/>
      <c r="AJ409" s="832"/>
      <c r="AK409" s="832"/>
      <c r="AL409" s="834"/>
      <c r="AM409" s="834"/>
      <c r="AN409" s="834"/>
      <c r="AO409" s="832"/>
      <c r="AP409" s="832"/>
    </row>
    <row r="410" spans="1:42" s="15" customFormat="1">
      <c r="A410" s="73" t="s">
        <v>537</v>
      </c>
      <c r="B410" s="126"/>
      <c r="C410" s="73" t="s">
        <v>1141</v>
      </c>
      <c r="D410" s="126" t="s">
        <v>2001</v>
      </c>
      <c r="E410" s="73" t="s">
        <v>2002</v>
      </c>
      <c r="F410" s="679">
        <v>653263.92920057429</v>
      </c>
      <c r="G410" s="126" t="s">
        <v>507</v>
      </c>
      <c r="H410" s="73" t="s">
        <v>2019</v>
      </c>
      <c r="I410" s="73"/>
      <c r="K410" s="831"/>
      <c r="L410" s="831"/>
      <c r="M410" s="831"/>
      <c r="N410" s="831"/>
      <c r="O410" s="831"/>
      <c r="P410" s="831">
        <v>2.0699999999999998</v>
      </c>
      <c r="Q410" s="831"/>
      <c r="R410" s="831"/>
      <c r="S410" s="831"/>
      <c r="T410" s="831"/>
      <c r="U410" s="831"/>
      <c r="V410" s="831"/>
      <c r="W410" s="831"/>
      <c r="X410" s="831"/>
      <c r="Y410" s="831"/>
      <c r="Z410" s="831"/>
      <c r="AA410" s="834"/>
      <c r="AB410" s="834"/>
      <c r="AC410" s="834"/>
      <c r="AD410" s="834"/>
      <c r="AE410" s="832"/>
      <c r="AF410" s="832">
        <f t="shared" si="9"/>
        <v>1352256.3334451886</v>
      </c>
      <c r="AG410" s="832"/>
      <c r="AH410" s="832"/>
      <c r="AI410" s="832"/>
      <c r="AJ410" s="832"/>
      <c r="AK410" s="832"/>
      <c r="AL410" s="834"/>
      <c r="AM410" s="834"/>
      <c r="AN410" s="834"/>
      <c r="AO410" s="832"/>
      <c r="AP410" s="832"/>
    </row>
    <row r="411" spans="1:42" s="15" customFormat="1">
      <c r="A411" s="73" t="s">
        <v>1148</v>
      </c>
      <c r="B411" s="126"/>
      <c r="C411" s="73" t="s">
        <v>1141</v>
      </c>
      <c r="D411" s="126" t="s">
        <v>2001</v>
      </c>
      <c r="E411" s="73" t="s">
        <v>2002</v>
      </c>
      <c r="F411" s="679">
        <v>341.02330061799591</v>
      </c>
      <c r="G411" s="126" t="s">
        <v>507</v>
      </c>
      <c r="H411" s="73" t="s">
        <v>2019</v>
      </c>
      <c r="I411" s="73"/>
      <c r="K411" s="831"/>
      <c r="L411" s="831"/>
      <c r="M411" s="831"/>
      <c r="N411" s="831"/>
      <c r="O411" s="831"/>
      <c r="P411" s="831">
        <v>2.71</v>
      </c>
      <c r="Q411" s="831"/>
      <c r="R411" s="831"/>
      <c r="S411" s="831"/>
      <c r="T411" s="831"/>
      <c r="U411" s="831"/>
      <c r="V411" s="831"/>
      <c r="W411" s="831"/>
      <c r="X411" s="831"/>
      <c r="Y411" s="831"/>
      <c r="Z411" s="831"/>
      <c r="AA411" s="834"/>
      <c r="AB411" s="834"/>
      <c r="AC411" s="834"/>
      <c r="AD411" s="834"/>
      <c r="AE411" s="832"/>
      <c r="AF411" s="832">
        <f t="shared" si="9"/>
        <v>924.17314467476888</v>
      </c>
      <c r="AG411" s="832"/>
      <c r="AH411" s="832"/>
      <c r="AI411" s="832"/>
      <c r="AJ411" s="832"/>
      <c r="AK411" s="832"/>
      <c r="AL411" s="834"/>
      <c r="AM411" s="834"/>
      <c r="AN411" s="834"/>
      <c r="AO411" s="832"/>
      <c r="AP411" s="832"/>
    </row>
    <row r="412" spans="1:42" s="15" customFormat="1">
      <c r="A412" s="73" t="s">
        <v>989</v>
      </c>
      <c r="B412" s="126"/>
      <c r="C412" s="73" t="s">
        <v>1141</v>
      </c>
      <c r="D412" s="6" t="s">
        <v>1967</v>
      </c>
      <c r="E412" s="73" t="s">
        <v>1997</v>
      </c>
      <c r="F412" s="679">
        <v>640437.28278952301</v>
      </c>
      <c r="G412" s="126" t="s">
        <v>507</v>
      </c>
      <c r="H412" s="73" t="s">
        <v>2019</v>
      </c>
      <c r="I412" s="73"/>
      <c r="K412" s="831"/>
      <c r="L412" s="831"/>
      <c r="M412" s="831"/>
      <c r="N412" s="831"/>
      <c r="O412" s="831"/>
      <c r="P412" s="831">
        <v>7.1400000000000005E-2</v>
      </c>
      <c r="Q412" s="831"/>
      <c r="R412" s="831"/>
      <c r="S412" s="831"/>
      <c r="T412" s="831"/>
      <c r="U412" s="831"/>
      <c r="V412" s="831"/>
      <c r="W412" s="831"/>
      <c r="X412" s="831"/>
      <c r="Y412" s="831"/>
      <c r="Z412" s="831"/>
      <c r="AA412" s="834"/>
      <c r="AB412" s="834"/>
      <c r="AC412" s="834"/>
      <c r="AD412" s="834"/>
      <c r="AE412" s="832"/>
      <c r="AF412" s="832">
        <f t="shared" si="9"/>
        <v>45727.221991171944</v>
      </c>
      <c r="AG412" s="832"/>
      <c r="AH412" s="832"/>
      <c r="AI412" s="832"/>
      <c r="AJ412" s="832"/>
      <c r="AK412" s="832"/>
      <c r="AL412" s="834"/>
      <c r="AM412" s="834"/>
      <c r="AN412" s="834"/>
      <c r="AO412" s="832"/>
      <c r="AP412" s="832"/>
    </row>
    <row r="413" spans="1:42" s="15" customFormat="1">
      <c r="A413" s="73" t="s">
        <v>993</v>
      </c>
      <c r="B413" s="126"/>
      <c r="C413" s="73" t="s">
        <v>1141</v>
      </c>
      <c r="D413" s="6" t="s">
        <v>1967</v>
      </c>
      <c r="E413" s="73" t="s">
        <v>1997</v>
      </c>
      <c r="F413" s="679">
        <v>3028144.6976083363</v>
      </c>
      <c r="G413" s="126" t="s">
        <v>507</v>
      </c>
      <c r="H413" s="73" t="s">
        <v>2019</v>
      </c>
      <c r="I413" s="73"/>
      <c r="K413" s="831"/>
      <c r="L413" s="831"/>
      <c r="M413" s="831"/>
      <c r="N413" s="831"/>
      <c r="O413" s="831"/>
      <c r="P413" s="831">
        <v>4.2900000000000001E-2</v>
      </c>
      <c r="Q413" s="831"/>
      <c r="R413" s="831"/>
      <c r="S413" s="831"/>
      <c r="T413" s="831"/>
      <c r="U413" s="831"/>
      <c r="V413" s="831"/>
      <c r="W413" s="831"/>
      <c r="X413" s="831"/>
      <c r="Y413" s="831"/>
      <c r="Z413" s="831"/>
      <c r="AA413" s="834"/>
      <c r="AB413" s="834"/>
      <c r="AC413" s="834"/>
      <c r="AD413" s="834"/>
      <c r="AE413" s="832"/>
      <c r="AF413" s="832">
        <f t="shared" si="9"/>
        <v>129907.40752739763</v>
      </c>
      <c r="AG413" s="832"/>
      <c r="AH413" s="832"/>
      <c r="AI413" s="832"/>
      <c r="AJ413" s="832"/>
      <c r="AK413" s="832"/>
      <c r="AL413" s="834"/>
      <c r="AM413" s="834"/>
      <c r="AN413" s="834"/>
      <c r="AO413" s="832"/>
      <c r="AP413" s="832"/>
    </row>
    <row r="414" spans="1:42" s="15" customFormat="1">
      <c r="A414" s="73" t="s">
        <v>995</v>
      </c>
      <c r="B414" s="126"/>
      <c r="C414" s="73" t="s">
        <v>1141</v>
      </c>
      <c r="D414" s="126" t="s">
        <v>2001</v>
      </c>
      <c r="E414" s="73" t="s">
        <v>2020</v>
      </c>
      <c r="F414" s="679">
        <v>9383.2789465607602</v>
      </c>
      <c r="G414" s="126" t="s">
        <v>507</v>
      </c>
      <c r="H414" s="73" t="s">
        <v>2019</v>
      </c>
      <c r="I414" s="73"/>
      <c r="K414" s="831"/>
      <c r="L414" s="831"/>
      <c r="M414" s="831"/>
      <c r="N414" s="831"/>
      <c r="O414" s="831"/>
      <c r="P414" s="831">
        <v>1.07E-3</v>
      </c>
      <c r="Q414" s="831"/>
      <c r="R414" s="831"/>
      <c r="S414" s="831"/>
      <c r="T414" s="831"/>
      <c r="U414" s="831"/>
      <c r="V414" s="831"/>
      <c r="W414" s="831"/>
      <c r="X414" s="831"/>
      <c r="Y414" s="831"/>
      <c r="Z414" s="831"/>
      <c r="AA414" s="834"/>
      <c r="AB414" s="834"/>
      <c r="AC414" s="834"/>
      <c r="AD414" s="834"/>
      <c r="AE414" s="832"/>
      <c r="AF414" s="832">
        <f t="shared" si="9"/>
        <v>10.040108472820013</v>
      </c>
      <c r="AG414" s="832"/>
      <c r="AH414" s="832"/>
      <c r="AI414" s="832"/>
      <c r="AJ414" s="832"/>
      <c r="AK414" s="832"/>
      <c r="AL414" s="834"/>
      <c r="AM414" s="834"/>
      <c r="AN414" s="834"/>
      <c r="AO414" s="832"/>
      <c r="AP414" s="832"/>
    </row>
    <row r="415" spans="1:42" s="15" customFormat="1">
      <c r="A415" s="73" t="s">
        <v>1002</v>
      </c>
      <c r="B415" s="126"/>
      <c r="C415" s="73" t="s">
        <v>1141</v>
      </c>
      <c r="D415" s="126" t="s">
        <v>2001</v>
      </c>
      <c r="E415" s="73" t="s">
        <v>2002</v>
      </c>
      <c r="F415" s="679">
        <v>1023.1901846417827</v>
      </c>
      <c r="G415" s="126" t="s">
        <v>507</v>
      </c>
      <c r="H415" s="73" t="s">
        <v>2019</v>
      </c>
      <c r="I415" s="73"/>
      <c r="K415" s="831"/>
      <c r="L415" s="831"/>
      <c r="M415" s="831"/>
      <c r="N415" s="831"/>
      <c r="O415" s="831"/>
      <c r="P415" s="831">
        <v>0.35</v>
      </c>
      <c r="Q415" s="831"/>
      <c r="R415" s="831"/>
      <c r="S415" s="831"/>
      <c r="T415" s="831"/>
      <c r="U415" s="831"/>
      <c r="V415" s="831"/>
      <c r="W415" s="831"/>
      <c r="X415" s="831"/>
      <c r="Y415" s="831"/>
      <c r="Z415" s="831"/>
      <c r="AA415" s="834"/>
      <c r="AB415" s="834"/>
      <c r="AC415" s="834"/>
      <c r="AD415" s="834"/>
      <c r="AE415" s="832"/>
      <c r="AF415" s="832">
        <f t="shared" si="9"/>
        <v>358.11656462462395</v>
      </c>
      <c r="AG415" s="832"/>
      <c r="AH415" s="832"/>
      <c r="AI415" s="832"/>
      <c r="AJ415" s="832"/>
      <c r="AK415" s="832"/>
      <c r="AL415" s="834"/>
      <c r="AM415" s="834"/>
      <c r="AN415" s="834"/>
      <c r="AO415" s="832"/>
      <c r="AP415" s="832"/>
    </row>
    <row r="416" spans="1:42" s="15" customFormat="1">
      <c r="A416" s="73" t="s">
        <v>535</v>
      </c>
      <c r="B416" s="126"/>
      <c r="C416" s="73" t="s">
        <v>1141</v>
      </c>
      <c r="D416" s="126" t="s">
        <v>2001</v>
      </c>
      <c r="E416" s="73" t="s">
        <v>2002</v>
      </c>
      <c r="F416" s="679">
        <v>91315.21337503157</v>
      </c>
      <c r="G416" s="126" t="s">
        <v>507</v>
      </c>
      <c r="H416" s="73" t="s">
        <v>2019</v>
      </c>
      <c r="I416" s="73"/>
      <c r="K416" s="831"/>
      <c r="L416" s="831"/>
      <c r="M416" s="831"/>
      <c r="N416" s="831"/>
      <c r="O416" s="831"/>
      <c r="P416" s="831">
        <v>5.57E-2</v>
      </c>
      <c r="Q416" s="831"/>
      <c r="R416" s="831"/>
      <c r="S416" s="831"/>
      <c r="T416" s="831"/>
      <c r="U416" s="831"/>
      <c r="V416" s="831"/>
      <c r="W416" s="831"/>
      <c r="X416" s="831"/>
      <c r="Y416" s="831"/>
      <c r="Z416" s="831"/>
      <c r="AA416" s="834"/>
      <c r="AB416" s="834"/>
      <c r="AC416" s="834"/>
      <c r="AD416" s="834"/>
      <c r="AE416" s="832"/>
      <c r="AF416" s="832">
        <f t="shared" si="9"/>
        <v>5086.2573849892588</v>
      </c>
      <c r="AG416" s="832"/>
      <c r="AH416" s="832"/>
      <c r="AI416" s="832"/>
      <c r="AJ416" s="832"/>
      <c r="AK416" s="832"/>
      <c r="AL416" s="834"/>
      <c r="AM416" s="834"/>
      <c r="AN416" s="834"/>
      <c r="AO416" s="832"/>
      <c r="AP416" s="832"/>
    </row>
    <row r="417" spans="1:42" s="15" customFormat="1">
      <c r="A417" s="73" t="s">
        <v>994</v>
      </c>
      <c r="B417" s="126"/>
      <c r="C417" s="73" t="s">
        <v>1141</v>
      </c>
      <c r="D417" s="6" t="s">
        <v>1967</v>
      </c>
      <c r="E417" s="73" t="s">
        <v>1997</v>
      </c>
      <c r="F417" s="679">
        <v>2737717.5212483555</v>
      </c>
      <c r="G417" s="126" t="s">
        <v>507</v>
      </c>
      <c r="H417" s="73" t="s">
        <v>2019</v>
      </c>
      <c r="I417" s="73"/>
      <c r="K417" s="831"/>
      <c r="L417" s="831"/>
      <c r="M417" s="831"/>
      <c r="N417" s="831"/>
      <c r="O417" s="831"/>
      <c r="P417" s="831">
        <v>4.57</v>
      </c>
      <c r="Q417" s="831"/>
      <c r="R417" s="831"/>
      <c r="S417" s="831"/>
      <c r="T417" s="831"/>
      <c r="U417" s="831"/>
      <c r="V417" s="831"/>
      <c r="W417" s="831"/>
      <c r="X417" s="831"/>
      <c r="Y417" s="831"/>
      <c r="Z417" s="831"/>
      <c r="AA417" s="834"/>
      <c r="AB417" s="834"/>
      <c r="AC417" s="834"/>
      <c r="AD417" s="834"/>
      <c r="AE417" s="832"/>
      <c r="AF417" s="832">
        <f t="shared" si="9"/>
        <v>12511369.072104985</v>
      </c>
      <c r="AG417" s="832"/>
      <c r="AH417" s="832"/>
      <c r="AI417" s="832"/>
      <c r="AJ417" s="832"/>
      <c r="AK417" s="832"/>
      <c r="AL417" s="834"/>
      <c r="AM417" s="834"/>
      <c r="AN417" s="834"/>
      <c r="AO417" s="832"/>
      <c r="AP417" s="832"/>
    </row>
    <row r="418" spans="1:42" s="15" customFormat="1">
      <c r="A418" s="73" t="s">
        <v>544</v>
      </c>
      <c r="B418" s="126"/>
      <c r="C418" s="73" t="s">
        <v>1141</v>
      </c>
      <c r="D418" s="6" t="s">
        <v>1967</v>
      </c>
      <c r="E418" s="73" t="s">
        <v>1997</v>
      </c>
      <c r="F418" s="679">
        <v>9908228396.3027592</v>
      </c>
      <c r="G418" s="126" t="s">
        <v>507</v>
      </c>
      <c r="H418" s="73" t="s">
        <v>2019</v>
      </c>
      <c r="I418" s="73"/>
      <c r="K418" s="831"/>
      <c r="L418" s="831"/>
      <c r="M418" s="831"/>
      <c r="N418" s="831"/>
      <c r="O418" s="831"/>
      <c r="P418" s="831">
        <v>6.64E-6</v>
      </c>
      <c r="Q418" s="831"/>
      <c r="R418" s="831"/>
      <c r="S418" s="831"/>
      <c r="T418" s="831"/>
      <c r="U418" s="831"/>
      <c r="V418" s="831"/>
      <c r="W418" s="831"/>
      <c r="X418" s="831"/>
      <c r="Y418" s="831"/>
      <c r="Z418" s="831"/>
      <c r="AA418" s="834"/>
      <c r="AB418" s="834"/>
      <c r="AC418" s="834"/>
      <c r="AD418" s="834"/>
      <c r="AE418" s="832"/>
      <c r="AF418" s="832">
        <f t="shared" si="9"/>
        <v>65790.636551450327</v>
      </c>
      <c r="AG418" s="832"/>
      <c r="AH418" s="832"/>
      <c r="AI418" s="832"/>
      <c r="AJ418" s="832"/>
      <c r="AK418" s="832"/>
      <c r="AL418" s="834"/>
      <c r="AM418" s="834"/>
      <c r="AN418" s="834"/>
      <c r="AO418" s="832"/>
      <c r="AP418" s="832"/>
    </row>
    <row r="419" spans="1:42" s="15" customFormat="1">
      <c r="A419" s="73" t="s">
        <v>1149</v>
      </c>
      <c r="B419" s="126"/>
      <c r="C419" s="73" t="s">
        <v>1141</v>
      </c>
      <c r="D419" s="126" t="s">
        <v>2001</v>
      </c>
      <c r="E419" s="73" t="s">
        <v>2002</v>
      </c>
      <c r="F419" s="679">
        <v>257.31757856706918</v>
      </c>
      <c r="G419" s="126" t="s">
        <v>507</v>
      </c>
      <c r="H419" s="73" t="s">
        <v>2019</v>
      </c>
      <c r="I419" s="73"/>
      <c r="K419" s="831"/>
      <c r="L419" s="831"/>
      <c r="M419" s="831"/>
      <c r="N419" s="831"/>
      <c r="O419" s="831"/>
      <c r="P419" s="831">
        <v>1.5</v>
      </c>
      <c r="Q419" s="831"/>
      <c r="R419" s="831"/>
      <c r="S419" s="831"/>
      <c r="T419" s="831"/>
      <c r="U419" s="831"/>
      <c r="V419" s="831"/>
      <c r="W419" s="831"/>
      <c r="X419" s="831"/>
      <c r="Y419" s="831"/>
      <c r="Z419" s="831"/>
      <c r="AA419" s="834"/>
      <c r="AB419" s="834"/>
      <c r="AC419" s="834"/>
      <c r="AD419" s="834"/>
      <c r="AE419" s="832"/>
      <c r="AF419" s="832">
        <f t="shared" si="9"/>
        <v>385.97636785060376</v>
      </c>
      <c r="AG419" s="832"/>
      <c r="AH419" s="832"/>
      <c r="AI419" s="832"/>
      <c r="AJ419" s="832"/>
      <c r="AK419" s="832"/>
      <c r="AL419" s="834"/>
      <c r="AM419" s="834"/>
      <c r="AN419" s="834"/>
      <c r="AO419" s="832"/>
      <c r="AP419" s="832"/>
    </row>
    <row r="420" spans="1:42" s="15" customFormat="1">
      <c r="A420" s="73" t="s">
        <v>540</v>
      </c>
      <c r="B420" s="126"/>
      <c r="C420" s="73" t="s">
        <v>1141</v>
      </c>
      <c r="D420" s="126" t="s">
        <v>2001</v>
      </c>
      <c r="E420" s="73" t="s">
        <v>2020</v>
      </c>
      <c r="F420" s="679">
        <v>7709266740.1321011</v>
      </c>
      <c r="G420" s="126" t="s">
        <v>507</v>
      </c>
      <c r="H420" s="73" t="s">
        <v>2019</v>
      </c>
      <c r="I420" s="73"/>
      <c r="K420" s="831"/>
      <c r="L420" s="831"/>
      <c r="M420" s="831"/>
      <c r="N420" s="831"/>
      <c r="O420" s="831"/>
      <c r="P420" s="831">
        <v>3.2899999999999998E-6</v>
      </c>
      <c r="Q420" s="831"/>
      <c r="R420" s="831"/>
      <c r="S420" s="831"/>
      <c r="T420" s="831"/>
      <c r="U420" s="831"/>
      <c r="V420" s="831"/>
      <c r="W420" s="831"/>
      <c r="X420" s="831"/>
      <c r="Y420" s="831"/>
      <c r="Z420" s="831"/>
      <c r="AA420" s="834"/>
      <c r="AB420" s="834"/>
      <c r="AC420" s="834"/>
      <c r="AD420" s="834"/>
      <c r="AE420" s="832"/>
      <c r="AF420" s="832">
        <f t="shared" si="9"/>
        <v>25363.487575034611</v>
      </c>
      <c r="AG420" s="832"/>
      <c r="AH420" s="832"/>
      <c r="AI420" s="832"/>
      <c r="AJ420" s="832"/>
      <c r="AK420" s="832"/>
      <c r="AL420" s="834"/>
      <c r="AM420" s="834"/>
      <c r="AN420" s="834"/>
      <c r="AO420" s="832"/>
      <c r="AP420" s="832"/>
    </row>
    <row r="421" spans="1:42" s="15" customFormat="1">
      <c r="A421" s="73" t="s">
        <v>996</v>
      </c>
      <c r="B421" s="126"/>
      <c r="C421" s="73" t="s">
        <v>1141</v>
      </c>
      <c r="D421" s="6" t="s">
        <v>1967</v>
      </c>
      <c r="E421" s="73" t="s">
        <v>1997</v>
      </c>
      <c r="F421" s="679">
        <v>640483.75464905507</v>
      </c>
      <c r="G421" s="126" t="s">
        <v>507</v>
      </c>
      <c r="H421" s="73" t="s">
        <v>2019</v>
      </c>
      <c r="I421" s="73"/>
      <c r="K421" s="831"/>
      <c r="L421" s="831"/>
      <c r="M421" s="831"/>
      <c r="N421" s="831"/>
      <c r="O421" s="831"/>
      <c r="P421" s="831">
        <v>2.14</v>
      </c>
      <c r="Q421" s="831"/>
      <c r="R421" s="831"/>
      <c r="S421" s="831"/>
      <c r="T421" s="831"/>
      <c r="U421" s="831"/>
      <c r="V421" s="831"/>
      <c r="W421" s="831"/>
      <c r="X421" s="831"/>
      <c r="Y421" s="831"/>
      <c r="Z421" s="831"/>
      <c r="AA421" s="834"/>
      <c r="AB421" s="834"/>
      <c r="AC421" s="834"/>
      <c r="AD421" s="834"/>
      <c r="AE421" s="832"/>
      <c r="AF421" s="832">
        <f t="shared" si="9"/>
        <v>1370635.2349489778</v>
      </c>
      <c r="AG421" s="832"/>
      <c r="AH421" s="832"/>
      <c r="AI421" s="832"/>
      <c r="AJ421" s="832"/>
      <c r="AK421" s="832"/>
      <c r="AL421" s="834"/>
      <c r="AM421" s="834"/>
      <c r="AN421" s="834"/>
      <c r="AO421" s="832"/>
      <c r="AP421" s="832"/>
    </row>
    <row r="422" spans="1:42" s="15" customFormat="1">
      <c r="A422" s="73" t="s">
        <v>997</v>
      </c>
      <c r="B422" s="126"/>
      <c r="C422" s="73" t="s">
        <v>1141</v>
      </c>
      <c r="D422" s="6" t="s">
        <v>1967</v>
      </c>
      <c r="E422" s="73" t="s">
        <v>1997</v>
      </c>
      <c r="F422" s="679">
        <v>217472245764.24783</v>
      </c>
      <c r="G422" s="126" t="s">
        <v>507</v>
      </c>
      <c r="H422" s="73" t="s">
        <v>2019</v>
      </c>
      <c r="I422" s="73"/>
      <c r="K422" s="831"/>
      <c r="L422" s="831"/>
      <c r="M422" s="831"/>
      <c r="N422" s="831"/>
      <c r="O422" s="831"/>
      <c r="P422" s="831">
        <v>1.14E-3</v>
      </c>
      <c r="Q422" s="831"/>
      <c r="R422" s="831"/>
      <c r="S422" s="831"/>
      <c r="T422" s="831"/>
      <c r="U422" s="831"/>
      <c r="V422" s="831"/>
      <c r="W422" s="831"/>
      <c r="X422" s="831"/>
      <c r="Y422" s="831"/>
      <c r="Z422" s="831"/>
      <c r="AA422" s="834"/>
      <c r="AB422" s="834"/>
      <c r="AC422" s="834"/>
      <c r="AD422" s="834"/>
      <c r="AE422" s="832"/>
      <c r="AF422" s="832">
        <f t="shared" si="9"/>
        <v>247918360.17124251</v>
      </c>
      <c r="AG422" s="832"/>
      <c r="AH422" s="832"/>
      <c r="AI422" s="832"/>
      <c r="AJ422" s="832"/>
      <c r="AK422" s="832"/>
      <c r="AL422" s="834"/>
      <c r="AM422" s="834"/>
      <c r="AN422" s="834"/>
      <c r="AO422" s="832"/>
      <c r="AP422" s="832"/>
    </row>
    <row r="423" spans="1:42" s="15" customFormat="1">
      <c r="A423" s="73" t="s">
        <v>542</v>
      </c>
      <c r="B423" s="126"/>
      <c r="C423" s="73" t="s">
        <v>1141</v>
      </c>
      <c r="D423" s="6" t="s">
        <v>1967</v>
      </c>
      <c r="E423" s="73" t="s">
        <v>1997</v>
      </c>
      <c r="F423" s="679">
        <v>711485.98761932075</v>
      </c>
      <c r="G423" s="126" t="s">
        <v>507</v>
      </c>
      <c r="H423" s="73" t="s">
        <v>2019</v>
      </c>
      <c r="I423" s="73"/>
      <c r="K423" s="831"/>
      <c r="L423" s="831"/>
      <c r="M423" s="831"/>
      <c r="N423" s="831"/>
      <c r="O423" s="831"/>
      <c r="P423" s="831">
        <v>7.1399999999999996E-3</v>
      </c>
      <c r="Q423" s="831"/>
      <c r="R423" s="831"/>
      <c r="S423" s="831"/>
      <c r="T423" s="831"/>
      <c r="U423" s="831"/>
      <c r="V423" s="831"/>
      <c r="W423" s="831"/>
      <c r="X423" s="831"/>
      <c r="Y423" s="831"/>
      <c r="Z423" s="831"/>
      <c r="AA423" s="834"/>
      <c r="AB423" s="834"/>
      <c r="AC423" s="834"/>
      <c r="AD423" s="834"/>
      <c r="AE423" s="832"/>
      <c r="AF423" s="832">
        <f t="shared" si="9"/>
        <v>5080.00995160195</v>
      </c>
      <c r="AG423" s="832"/>
      <c r="AH423" s="832"/>
      <c r="AI423" s="832"/>
      <c r="AJ423" s="832"/>
      <c r="AK423" s="832"/>
      <c r="AL423" s="834"/>
      <c r="AM423" s="834"/>
      <c r="AN423" s="834"/>
      <c r="AO423" s="832"/>
      <c r="AP423" s="832"/>
    </row>
    <row r="424" spans="1:42" s="15" customFormat="1">
      <c r="A424" s="73" t="s">
        <v>1151</v>
      </c>
      <c r="B424" s="126"/>
      <c r="C424" s="73" t="s">
        <v>1141</v>
      </c>
      <c r="D424" s="126" t="s">
        <v>2001</v>
      </c>
      <c r="E424" s="73" t="s">
        <v>2020</v>
      </c>
      <c r="F424" s="679">
        <v>159471.68913873241</v>
      </c>
      <c r="G424" s="126" t="s">
        <v>507</v>
      </c>
      <c r="H424" s="73" t="s">
        <v>2019</v>
      </c>
      <c r="I424" s="73"/>
      <c r="K424" s="831"/>
      <c r="L424" s="831"/>
      <c r="M424" s="831"/>
      <c r="N424" s="831"/>
      <c r="O424" s="831"/>
      <c r="P424" s="831">
        <v>1.93E-4</v>
      </c>
      <c r="Q424" s="831"/>
      <c r="R424" s="831"/>
      <c r="S424" s="831"/>
      <c r="T424" s="831"/>
      <c r="U424" s="831"/>
      <c r="V424" s="831"/>
      <c r="W424" s="831"/>
      <c r="X424" s="831"/>
      <c r="Y424" s="831"/>
      <c r="Z424" s="831"/>
      <c r="AA424" s="834"/>
      <c r="AB424" s="834"/>
      <c r="AC424" s="834"/>
      <c r="AD424" s="834"/>
      <c r="AE424" s="832"/>
      <c r="AF424" s="832">
        <f t="shared" si="9"/>
        <v>30.778036003775355</v>
      </c>
      <c r="AG424" s="832"/>
      <c r="AH424" s="832"/>
      <c r="AI424" s="832"/>
      <c r="AJ424" s="832"/>
      <c r="AK424" s="832"/>
      <c r="AL424" s="834"/>
      <c r="AM424" s="834"/>
      <c r="AN424" s="834"/>
      <c r="AO424" s="832"/>
      <c r="AP424" s="832"/>
    </row>
    <row r="425" spans="1:42" s="15" customFormat="1">
      <c r="A425" s="73" t="s">
        <v>538</v>
      </c>
      <c r="B425" s="126"/>
      <c r="C425" s="73" t="s">
        <v>1141</v>
      </c>
      <c r="D425" s="6" t="s">
        <v>1967</v>
      </c>
      <c r="E425" s="73" t="s">
        <v>1997</v>
      </c>
      <c r="F425" s="679">
        <v>1551.0652193798151</v>
      </c>
      <c r="G425" s="126" t="s">
        <v>507</v>
      </c>
      <c r="H425" s="73" t="s">
        <v>2019</v>
      </c>
      <c r="I425" s="73"/>
      <c r="K425" s="831"/>
      <c r="L425" s="831"/>
      <c r="M425" s="831"/>
      <c r="N425" s="831"/>
      <c r="O425" s="831"/>
      <c r="P425" s="831">
        <v>0.56399999999999995</v>
      </c>
      <c r="Q425" s="831"/>
      <c r="R425" s="831"/>
      <c r="S425" s="831"/>
      <c r="T425" s="831"/>
      <c r="U425" s="831"/>
      <c r="V425" s="831"/>
      <c r="W425" s="831"/>
      <c r="X425" s="831"/>
      <c r="Y425" s="831"/>
      <c r="Z425" s="831"/>
      <c r="AA425" s="834"/>
      <c r="AB425" s="834"/>
      <c r="AC425" s="834"/>
      <c r="AD425" s="834"/>
      <c r="AE425" s="832"/>
      <c r="AF425" s="832">
        <f t="shared" si="9"/>
        <v>874.80078373021558</v>
      </c>
      <c r="AG425" s="832"/>
      <c r="AH425" s="832"/>
      <c r="AI425" s="832"/>
      <c r="AJ425" s="832"/>
      <c r="AK425" s="832"/>
      <c r="AL425" s="834"/>
      <c r="AM425" s="834"/>
      <c r="AN425" s="834"/>
      <c r="AO425" s="832"/>
      <c r="AP425" s="832"/>
    </row>
    <row r="426" spans="1:42" s="15" customFormat="1">
      <c r="A426" s="73" t="s">
        <v>535</v>
      </c>
      <c r="B426" s="126"/>
      <c r="C426" s="73" t="s">
        <v>1141</v>
      </c>
      <c r="D426" s="6" t="s">
        <v>1967</v>
      </c>
      <c r="E426" s="73" t="s">
        <v>1997</v>
      </c>
      <c r="F426" s="679">
        <v>295827987.09803927</v>
      </c>
      <c r="G426" s="126" t="s">
        <v>507</v>
      </c>
      <c r="H426" s="73" t="s">
        <v>2019</v>
      </c>
      <c r="I426" s="73"/>
      <c r="K426" s="831"/>
      <c r="L426" s="831"/>
      <c r="M426" s="831"/>
      <c r="N426" s="831"/>
      <c r="O426" s="831"/>
      <c r="P426" s="831">
        <v>10</v>
      </c>
      <c r="Q426" s="831"/>
      <c r="R426" s="831"/>
      <c r="S426" s="831"/>
      <c r="T426" s="831"/>
      <c r="U426" s="831"/>
      <c r="V426" s="831"/>
      <c r="W426" s="831"/>
      <c r="X426" s="831"/>
      <c r="Y426" s="831"/>
      <c r="Z426" s="831"/>
      <c r="AA426" s="834"/>
      <c r="AB426" s="834"/>
      <c r="AC426" s="834"/>
      <c r="AD426" s="834"/>
      <c r="AE426" s="832"/>
      <c r="AF426" s="832">
        <f t="shared" si="9"/>
        <v>2958279870.9803925</v>
      </c>
      <c r="AG426" s="832"/>
      <c r="AH426" s="832"/>
      <c r="AI426" s="832"/>
      <c r="AJ426" s="832"/>
      <c r="AK426" s="832"/>
      <c r="AL426" s="834"/>
      <c r="AM426" s="834"/>
      <c r="AN426" s="834"/>
      <c r="AO426" s="832"/>
      <c r="AP426" s="832"/>
    </row>
    <row r="427" spans="1:42" s="15" customFormat="1">
      <c r="A427" s="73" t="s">
        <v>995</v>
      </c>
      <c r="B427" s="126"/>
      <c r="C427" s="73" t="s">
        <v>1141</v>
      </c>
      <c r="D427" s="126" t="s">
        <v>2001</v>
      </c>
      <c r="E427" s="73" t="s">
        <v>2002</v>
      </c>
      <c r="F427" s="679">
        <v>32619590.003336955</v>
      </c>
      <c r="G427" s="126" t="s">
        <v>507</v>
      </c>
      <c r="H427" s="73" t="s">
        <v>2019</v>
      </c>
      <c r="I427" s="73"/>
      <c r="K427" s="831"/>
      <c r="L427" s="831"/>
      <c r="M427" s="831"/>
      <c r="N427" s="831"/>
      <c r="O427" s="831"/>
      <c r="P427" s="831">
        <v>0.107</v>
      </c>
      <c r="Q427" s="831"/>
      <c r="R427" s="831"/>
      <c r="S427" s="831"/>
      <c r="T427" s="831"/>
      <c r="U427" s="831"/>
      <c r="V427" s="831"/>
      <c r="W427" s="831"/>
      <c r="X427" s="831"/>
      <c r="Y427" s="831"/>
      <c r="Z427" s="831"/>
      <c r="AA427" s="834"/>
      <c r="AB427" s="834"/>
      <c r="AC427" s="834"/>
      <c r="AD427" s="834"/>
      <c r="AE427" s="832"/>
      <c r="AF427" s="832">
        <f t="shared" si="9"/>
        <v>3490296.1303570541</v>
      </c>
      <c r="AG427" s="832"/>
      <c r="AH427" s="832"/>
      <c r="AI427" s="832"/>
      <c r="AJ427" s="832"/>
      <c r="AK427" s="832"/>
      <c r="AL427" s="834"/>
      <c r="AM427" s="834"/>
      <c r="AN427" s="834"/>
      <c r="AO427" s="832"/>
      <c r="AP427" s="832"/>
    </row>
    <row r="428" spans="1:42" s="15" customFormat="1">
      <c r="A428" s="73" t="s">
        <v>1146</v>
      </c>
      <c r="B428" s="126"/>
      <c r="C428" s="73" t="s">
        <v>1141</v>
      </c>
      <c r="D428" s="126" t="s">
        <v>2001</v>
      </c>
      <c r="E428" s="73" t="s">
        <v>2002</v>
      </c>
      <c r="F428" s="679">
        <v>208697.12244217269</v>
      </c>
      <c r="G428" s="126" t="s">
        <v>507</v>
      </c>
      <c r="H428" s="73" t="s">
        <v>2019</v>
      </c>
      <c r="I428" s="73"/>
      <c r="K428" s="831"/>
      <c r="L428" s="831"/>
      <c r="M428" s="831"/>
      <c r="N428" s="831"/>
      <c r="O428" s="831"/>
      <c r="P428" s="831">
        <v>3.8600000000000002E-2</v>
      </c>
      <c r="Q428" s="831"/>
      <c r="R428" s="831"/>
      <c r="S428" s="831"/>
      <c r="T428" s="831"/>
      <c r="U428" s="831"/>
      <c r="V428" s="831"/>
      <c r="W428" s="831"/>
      <c r="X428" s="831"/>
      <c r="Y428" s="831"/>
      <c r="Z428" s="831"/>
      <c r="AA428" s="834"/>
      <c r="AB428" s="834"/>
      <c r="AC428" s="834"/>
      <c r="AD428" s="834"/>
      <c r="AE428" s="832"/>
      <c r="AF428" s="832">
        <f t="shared" si="9"/>
        <v>8055.7089262678664</v>
      </c>
      <c r="AG428" s="832"/>
      <c r="AH428" s="832"/>
      <c r="AI428" s="832"/>
      <c r="AJ428" s="832"/>
      <c r="AK428" s="832"/>
      <c r="AL428" s="834"/>
      <c r="AM428" s="834"/>
      <c r="AN428" s="834"/>
      <c r="AO428" s="832"/>
      <c r="AP428" s="832"/>
    </row>
    <row r="429" spans="1:42" s="15" customFormat="1">
      <c r="A429" s="73" t="s">
        <v>538</v>
      </c>
      <c r="B429" s="126"/>
      <c r="C429" s="73" t="s">
        <v>1141</v>
      </c>
      <c r="D429" s="126" t="s">
        <v>2001</v>
      </c>
      <c r="E429" s="73" t="s">
        <v>2002</v>
      </c>
      <c r="F429" s="679">
        <v>63768.998158498667</v>
      </c>
      <c r="G429" s="126" t="s">
        <v>507</v>
      </c>
      <c r="H429" s="73" t="s">
        <v>2019</v>
      </c>
      <c r="I429" s="73"/>
      <c r="K429" s="831"/>
      <c r="L429" s="831"/>
      <c r="M429" s="831"/>
      <c r="N429" s="831"/>
      <c r="O429" s="831"/>
      <c r="P429" s="831">
        <v>6.79</v>
      </c>
      <c r="Q429" s="831"/>
      <c r="R429" s="831"/>
      <c r="S429" s="831"/>
      <c r="T429" s="831"/>
      <c r="U429" s="831"/>
      <c r="V429" s="831"/>
      <c r="W429" s="831"/>
      <c r="X429" s="831"/>
      <c r="Y429" s="831"/>
      <c r="Z429" s="831"/>
      <c r="AA429" s="834"/>
      <c r="AB429" s="834"/>
      <c r="AC429" s="834"/>
      <c r="AD429" s="834"/>
      <c r="AE429" s="832"/>
      <c r="AF429" s="832">
        <f t="shared" si="9"/>
        <v>432991.49749620596</v>
      </c>
      <c r="AG429" s="832"/>
      <c r="AH429" s="832"/>
      <c r="AI429" s="832"/>
      <c r="AJ429" s="832"/>
      <c r="AK429" s="832"/>
      <c r="AL429" s="834"/>
      <c r="AM429" s="834"/>
      <c r="AN429" s="834"/>
      <c r="AO429" s="832"/>
      <c r="AP429" s="832"/>
    </row>
    <row r="430" spans="1:42" s="15" customFormat="1">
      <c r="A430" s="73" t="s">
        <v>542</v>
      </c>
      <c r="B430" s="126"/>
      <c r="C430" s="73" t="s">
        <v>1141</v>
      </c>
      <c r="D430" s="126" t="s">
        <v>2001</v>
      </c>
      <c r="E430" s="73" t="s">
        <v>2002</v>
      </c>
      <c r="F430" s="679">
        <v>29249.680395052608</v>
      </c>
      <c r="G430" s="126" t="s">
        <v>507</v>
      </c>
      <c r="H430" s="73" t="s">
        <v>2019</v>
      </c>
      <c r="I430" s="73"/>
      <c r="K430" s="831"/>
      <c r="L430" s="831"/>
      <c r="M430" s="831"/>
      <c r="N430" s="831"/>
      <c r="O430" s="831"/>
      <c r="P430" s="831">
        <v>2.3599999999999999E-2</v>
      </c>
      <c r="Q430" s="831"/>
      <c r="R430" s="831"/>
      <c r="S430" s="831"/>
      <c r="T430" s="831"/>
      <c r="U430" s="831"/>
      <c r="V430" s="831"/>
      <c r="W430" s="831"/>
      <c r="X430" s="831"/>
      <c r="Y430" s="831"/>
      <c r="Z430" s="831"/>
      <c r="AA430" s="834"/>
      <c r="AB430" s="834"/>
      <c r="AC430" s="834"/>
      <c r="AD430" s="834"/>
      <c r="AE430" s="832"/>
      <c r="AF430" s="832">
        <f t="shared" si="9"/>
        <v>690.29245732324159</v>
      </c>
      <c r="AG430" s="832"/>
      <c r="AH430" s="832"/>
      <c r="AI430" s="832"/>
      <c r="AJ430" s="832"/>
      <c r="AK430" s="832"/>
      <c r="AL430" s="834"/>
      <c r="AM430" s="834"/>
      <c r="AN430" s="834"/>
      <c r="AO430" s="832"/>
      <c r="AP430" s="832"/>
    </row>
    <row r="431" spans="1:42" s="15" customFormat="1">
      <c r="A431" s="73" t="s">
        <v>1003</v>
      </c>
      <c r="B431" s="126"/>
      <c r="C431" s="73" t="s">
        <v>1141</v>
      </c>
      <c r="D431" s="6" t="s">
        <v>1967</v>
      </c>
      <c r="E431" s="73" t="s">
        <v>1997</v>
      </c>
      <c r="F431" s="679">
        <v>30195.075818821279</v>
      </c>
      <c r="G431" s="126" t="s">
        <v>507</v>
      </c>
      <c r="H431" s="73" t="s">
        <v>2019</v>
      </c>
      <c r="I431" s="73"/>
      <c r="K431" s="831"/>
      <c r="L431" s="831"/>
      <c r="M431" s="831"/>
      <c r="N431" s="831"/>
      <c r="O431" s="831"/>
      <c r="P431" s="831">
        <v>1</v>
      </c>
      <c r="Q431" s="831"/>
      <c r="R431" s="831"/>
      <c r="S431" s="831"/>
      <c r="T431" s="831"/>
      <c r="U431" s="831"/>
      <c r="V431" s="831"/>
      <c r="W431" s="831"/>
      <c r="X431" s="831"/>
      <c r="Y431" s="831"/>
      <c r="Z431" s="831"/>
      <c r="AA431" s="834"/>
      <c r="AB431" s="834"/>
      <c r="AC431" s="834"/>
      <c r="AD431" s="834"/>
      <c r="AE431" s="832"/>
      <c r="AF431" s="832">
        <f t="shared" si="9"/>
        <v>30195.075818821279</v>
      </c>
      <c r="AG431" s="832"/>
      <c r="AH431" s="832"/>
      <c r="AI431" s="832"/>
      <c r="AJ431" s="832"/>
      <c r="AK431" s="832"/>
      <c r="AL431" s="834"/>
      <c r="AM431" s="834"/>
      <c r="AN431" s="834"/>
      <c r="AO431" s="832"/>
      <c r="AP431" s="832"/>
    </row>
    <row r="432" spans="1:42" s="15" customFormat="1">
      <c r="A432" s="73" t="s">
        <v>1003</v>
      </c>
      <c r="B432" s="126"/>
      <c r="C432" s="73" t="s">
        <v>1141</v>
      </c>
      <c r="D432" s="126" t="s">
        <v>2001</v>
      </c>
      <c r="E432" s="73" t="s">
        <v>2002</v>
      </c>
      <c r="F432" s="679">
        <v>163109.44765282064</v>
      </c>
      <c r="G432" s="126" t="s">
        <v>507</v>
      </c>
      <c r="H432" s="73" t="s">
        <v>2019</v>
      </c>
      <c r="I432" s="73"/>
      <c r="K432" s="831"/>
      <c r="L432" s="831"/>
      <c r="M432" s="831"/>
      <c r="N432" s="831"/>
      <c r="O432" s="831"/>
      <c r="P432" s="831">
        <v>0.107</v>
      </c>
      <c r="Q432" s="831"/>
      <c r="R432" s="831"/>
      <c r="S432" s="831"/>
      <c r="T432" s="831"/>
      <c r="U432" s="831"/>
      <c r="V432" s="831"/>
      <c r="W432" s="831"/>
      <c r="X432" s="831"/>
      <c r="Y432" s="831"/>
      <c r="Z432" s="831"/>
      <c r="AA432" s="834"/>
      <c r="AB432" s="834"/>
      <c r="AC432" s="834"/>
      <c r="AD432" s="834"/>
      <c r="AE432" s="832"/>
      <c r="AF432" s="832">
        <f t="shared" si="9"/>
        <v>17452.710898851808</v>
      </c>
      <c r="AG432" s="832"/>
      <c r="AH432" s="832"/>
      <c r="AI432" s="832"/>
      <c r="AJ432" s="832"/>
      <c r="AK432" s="832"/>
      <c r="AL432" s="834"/>
      <c r="AM432" s="834"/>
      <c r="AN432" s="834"/>
      <c r="AO432" s="832"/>
      <c r="AP432" s="832"/>
    </row>
    <row r="433" spans="1:42" s="15" customFormat="1">
      <c r="A433" s="73" t="s">
        <v>539</v>
      </c>
      <c r="B433" s="126"/>
      <c r="C433" s="73" t="s">
        <v>1141</v>
      </c>
      <c r="D433" s="126" t="s">
        <v>2001</v>
      </c>
      <c r="E433" s="73" t="s">
        <v>2002</v>
      </c>
      <c r="F433" s="679">
        <v>364870.39902421267</v>
      </c>
      <c r="G433" s="126" t="s">
        <v>507</v>
      </c>
      <c r="H433" s="73" t="s">
        <v>2019</v>
      </c>
      <c r="I433" s="73"/>
      <c r="K433" s="831"/>
      <c r="L433" s="831"/>
      <c r="M433" s="831"/>
      <c r="N433" s="831"/>
      <c r="O433" s="831"/>
      <c r="P433" s="831">
        <v>7.86</v>
      </c>
      <c r="Q433" s="831"/>
      <c r="R433" s="831"/>
      <c r="S433" s="831"/>
      <c r="T433" s="831"/>
      <c r="U433" s="831"/>
      <c r="V433" s="831"/>
      <c r="W433" s="831"/>
      <c r="X433" s="831"/>
      <c r="Y433" s="831"/>
      <c r="Z433" s="831"/>
      <c r="AA433" s="834"/>
      <c r="AB433" s="834"/>
      <c r="AC433" s="834"/>
      <c r="AD433" s="834"/>
      <c r="AE433" s="832"/>
      <c r="AF433" s="832">
        <f t="shared" si="9"/>
        <v>2867881.3363303118</v>
      </c>
      <c r="AG433" s="832"/>
      <c r="AH433" s="832"/>
      <c r="AI433" s="832"/>
      <c r="AJ433" s="832"/>
      <c r="AK433" s="832"/>
      <c r="AL433" s="834"/>
      <c r="AM433" s="834"/>
      <c r="AN433" s="834"/>
      <c r="AO433" s="832"/>
      <c r="AP433" s="832"/>
    </row>
    <row r="434" spans="1:42" s="15" customFormat="1">
      <c r="A434" s="73" t="s">
        <v>542</v>
      </c>
      <c r="B434" s="126"/>
      <c r="C434" s="73" t="s">
        <v>1141</v>
      </c>
      <c r="D434" s="126" t="s">
        <v>2001</v>
      </c>
      <c r="E434" s="73" t="s">
        <v>2020</v>
      </c>
      <c r="F434" s="679">
        <v>1030839.0955376623</v>
      </c>
      <c r="G434" s="126" t="s">
        <v>507</v>
      </c>
      <c r="H434" s="73" t="s">
        <v>2019</v>
      </c>
      <c r="I434" s="73"/>
      <c r="K434" s="831"/>
      <c r="L434" s="831"/>
      <c r="M434" s="831"/>
      <c r="N434" s="831"/>
      <c r="O434" s="831"/>
      <c r="P434" s="831">
        <v>2.3599999999999999E-2</v>
      </c>
      <c r="Q434" s="831"/>
      <c r="R434" s="831"/>
      <c r="S434" s="831"/>
      <c r="T434" s="831"/>
      <c r="U434" s="831"/>
      <c r="V434" s="831"/>
      <c r="W434" s="831"/>
      <c r="X434" s="831"/>
      <c r="Y434" s="831"/>
      <c r="Z434" s="831"/>
      <c r="AA434" s="834"/>
      <c r="AB434" s="834"/>
      <c r="AC434" s="834"/>
      <c r="AD434" s="834"/>
      <c r="AE434" s="832"/>
      <c r="AF434" s="832">
        <f t="shared" si="9"/>
        <v>24327.802654688829</v>
      </c>
      <c r="AG434" s="832"/>
      <c r="AH434" s="832"/>
      <c r="AI434" s="832"/>
      <c r="AJ434" s="832"/>
      <c r="AK434" s="832"/>
      <c r="AL434" s="834"/>
      <c r="AM434" s="834"/>
      <c r="AN434" s="834"/>
      <c r="AO434" s="832"/>
      <c r="AP434" s="832"/>
    </row>
    <row r="435" spans="1:42" s="15" customFormat="1">
      <c r="A435" s="73" t="s">
        <v>545</v>
      </c>
      <c r="B435" s="126"/>
      <c r="C435" s="73" t="s">
        <v>1141</v>
      </c>
      <c r="D435" s="126" t="s">
        <v>2001</v>
      </c>
      <c r="E435" s="73" t="s">
        <v>2002</v>
      </c>
      <c r="F435" s="679">
        <v>58823.356857290804</v>
      </c>
      <c r="G435" s="126" t="s">
        <v>507</v>
      </c>
      <c r="H435" s="73" t="s">
        <v>2019</v>
      </c>
      <c r="I435" s="73"/>
      <c r="K435" s="831"/>
      <c r="L435" s="831"/>
      <c r="M435" s="831"/>
      <c r="N435" s="831"/>
      <c r="O435" s="831"/>
      <c r="P435" s="831">
        <v>1.4999999999999999E-2</v>
      </c>
      <c r="Q435" s="831"/>
      <c r="R435" s="831"/>
      <c r="S435" s="831"/>
      <c r="T435" s="831"/>
      <c r="U435" s="831"/>
      <c r="V435" s="831"/>
      <c r="W435" s="831"/>
      <c r="X435" s="831"/>
      <c r="Y435" s="831"/>
      <c r="Z435" s="831"/>
      <c r="AA435" s="834"/>
      <c r="AB435" s="834"/>
      <c r="AC435" s="834"/>
      <c r="AD435" s="834"/>
      <c r="AE435" s="832"/>
      <c r="AF435" s="832">
        <f t="shared" si="9"/>
        <v>882.35035285936203</v>
      </c>
      <c r="AG435" s="832"/>
      <c r="AH435" s="832"/>
      <c r="AI435" s="832"/>
      <c r="AJ435" s="832"/>
      <c r="AK435" s="832"/>
      <c r="AL435" s="834"/>
      <c r="AM435" s="834"/>
      <c r="AN435" s="834"/>
      <c r="AO435" s="832"/>
      <c r="AP435" s="832"/>
    </row>
    <row r="436" spans="1:42" s="15" customFormat="1">
      <c r="A436" s="73" t="s">
        <v>1151</v>
      </c>
      <c r="B436" s="126"/>
      <c r="C436" s="73" t="s">
        <v>1141</v>
      </c>
      <c r="D436" s="126" t="s">
        <v>2001</v>
      </c>
      <c r="E436" s="73" t="s">
        <v>2002</v>
      </c>
      <c r="F436" s="679">
        <v>15625.877123646071</v>
      </c>
      <c r="G436" s="126" t="s">
        <v>507</v>
      </c>
      <c r="H436" s="73" t="s">
        <v>2019</v>
      </c>
      <c r="I436" s="73"/>
      <c r="K436" s="831"/>
      <c r="L436" s="831"/>
      <c r="M436" s="831"/>
      <c r="N436" s="831"/>
      <c r="O436" s="831"/>
      <c r="P436" s="831">
        <v>1.93E-4</v>
      </c>
      <c r="Q436" s="831"/>
      <c r="R436" s="831"/>
      <c r="S436" s="831"/>
      <c r="T436" s="831"/>
      <c r="U436" s="831"/>
      <c r="V436" s="831"/>
      <c r="W436" s="831"/>
      <c r="X436" s="831"/>
      <c r="Y436" s="831"/>
      <c r="Z436" s="831"/>
      <c r="AA436" s="834"/>
      <c r="AB436" s="834"/>
      <c r="AC436" s="834"/>
      <c r="AD436" s="834"/>
      <c r="AE436" s="832"/>
      <c r="AF436" s="832">
        <f t="shared" si="9"/>
        <v>3.0157942848636918</v>
      </c>
      <c r="AG436" s="832"/>
      <c r="AH436" s="832"/>
      <c r="AI436" s="832"/>
      <c r="AJ436" s="832"/>
      <c r="AK436" s="832"/>
      <c r="AL436" s="834"/>
      <c r="AM436" s="834"/>
      <c r="AN436" s="834"/>
      <c r="AO436" s="832"/>
      <c r="AP436" s="832"/>
    </row>
    <row r="437" spans="1:42" s="15" customFormat="1">
      <c r="A437" s="73" t="s">
        <v>539</v>
      </c>
      <c r="B437" s="126"/>
      <c r="C437" s="73" t="s">
        <v>1141</v>
      </c>
      <c r="D437" s="126" t="s">
        <v>2001</v>
      </c>
      <c r="E437" s="73" t="s">
        <v>2020</v>
      </c>
      <c r="F437" s="679">
        <v>942733.18993615417</v>
      </c>
      <c r="G437" s="126" t="s">
        <v>507</v>
      </c>
      <c r="H437" s="73" t="s">
        <v>2019</v>
      </c>
      <c r="I437" s="73"/>
      <c r="K437" s="831"/>
      <c r="L437" s="831"/>
      <c r="M437" s="831"/>
      <c r="N437" s="831"/>
      <c r="O437" s="831"/>
      <c r="P437" s="831">
        <v>3.7100000000000002E-3</v>
      </c>
      <c r="Q437" s="831"/>
      <c r="R437" s="831"/>
      <c r="S437" s="831"/>
      <c r="T437" s="831"/>
      <c r="U437" s="831"/>
      <c r="V437" s="831"/>
      <c r="W437" s="831"/>
      <c r="X437" s="831"/>
      <c r="Y437" s="831"/>
      <c r="Z437" s="831"/>
      <c r="AA437" s="834"/>
      <c r="AB437" s="834"/>
      <c r="AC437" s="834"/>
      <c r="AD437" s="834"/>
      <c r="AE437" s="832"/>
      <c r="AF437" s="832">
        <f t="shared" si="9"/>
        <v>3497.540134663132</v>
      </c>
      <c r="AG437" s="832"/>
      <c r="AH437" s="832"/>
      <c r="AI437" s="832"/>
      <c r="AJ437" s="832"/>
      <c r="AK437" s="832"/>
      <c r="AL437" s="834"/>
      <c r="AM437" s="834"/>
      <c r="AN437" s="834"/>
      <c r="AO437" s="832"/>
      <c r="AP437" s="832"/>
    </row>
    <row r="438" spans="1:42" s="15" customFormat="1">
      <c r="A438" s="73" t="s">
        <v>537</v>
      </c>
      <c r="B438" s="126"/>
      <c r="C438" s="73" t="s">
        <v>1141</v>
      </c>
      <c r="D438" s="126" t="s">
        <v>2001</v>
      </c>
      <c r="E438" s="73" t="s">
        <v>2020</v>
      </c>
      <c r="F438" s="679">
        <v>112775.55916993238</v>
      </c>
      <c r="G438" s="126" t="s">
        <v>507</v>
      </c>
      <c r="H438" s="73" t="s">
        <v>2019</v>
      </c>
      <c r="I438" s="73"/>
      <c r="K438" s="831"/>
      <c r="L438" s="831"/>
      <c r="M438" s="831"/>
      <c r="N438" s="831"/>
      <c r="O438" s="831"/>
      <c r="P438" s="831">
        <v>1.8599999999999998E-2</v>
      </c>
      <c r="Q438" s="831"/>
      <c r="R438" s="831"/>
      <c r="S438" s="831"/>
      <c r="T438" s="831"/>
      <c r="U438" s="831"/>
      <c r="V438" s="831"/>
      <c r="W438" s="831"/>
      <c r="X438" s="831"/>
      <c r="Y438" s="831"/>
      <c r="Z438" s="831"/>
      <c r="AA438" s="834"/>
      <c r="AB438" s="834"/>
      <c r="AC438" s="834"/>
      <c r="AD438" s="834"/>
      <c r="AE438" s="832"/>
      <c r="AF438" s="832">
        <f t="shared" si="9"/>
        <v>2097.625400560742</v>
      </c>
      <c r="AG438" s="832"/>
      <c r="AH438" s="832"/>
      <c r="AI438" s="832"/>
      <c r="AJ438" s="832"/>
      <c r="AK438" s="832"/>
      <c r="AL438" s="834"/>
      <c r="AM438" s="834"/>
      <c r="AN438" s="834"/>
      <c r="AO438" s="832"/>
      <c r="AP438" s="832"/>
    </row>
    <row r="439" spans="1:42" s="15" customFormat="1">
      <c r="A439" s="73" t="s">
        <v>541</v>
      </c>
      <c r="B439" s="126"/>
      <c r="C439" s="73" t="s">
        <v>1141</v>
      </c>
      <c r="D439" s="126" t="s">
        <v>2001</v>
      </c>
      <c r="E439" s="73" t="s">
        <v>2002</v>
      </c>
      <c r="F439" s="679">
        <v>37754.446334818029</v>
      </c>
      <c r="G439" s="126" t="s">
        <v>507</v>
      </c>
      <c r="H439" s="73" t="s">
        <v>2019</v>
      </c>
      <c r="I439" s="73"/>
      <c r="K439" s="831"/>
      <c r="L439" s="831"/>
      <c r="M439" s="831"/>
      <c r="N439" s="831"/>
      <c r="O439" s="831"/>
      <c r="P439" s="831">
        <v>4.71</v>
      </c>
      <c r="Q439" s="831"/>
      <c r="R439" s="831"/>
      <c r="S439" s="831"/>
      <c r="T439" s="831"/>
      <c r="U439" s="831"/>
      <c r="V439" s="831"/>
      <c r="W439" s="831"/>
      <c r="X439" s="831"/>
      <c r="Y439" s="831"/>
      <c r="Z439" s="831"/>
      <c r="AA439" s="834"/>
      <c r="AB439" s="834"/>
      <c r="AC439" s="834"/>
      <c r="AD439" s="834"/>
      <c r="AE439" s="832"/>
      <c r="AF439" s="832">
        <f t="shared" si="9"/>
        <v>177823.44223699291</v>
      </c>
      <c r="AG439" s="832"/>
      <c r="AH439" s="832"/>
      <c r="AI439" s="832"/>
      <c r="AJ439" s="832"/>
      <c r="AK439" s="832"/>
      <c r="AL439" s="834"/>
      <c r="AM439" s="834"/>
      <c r="AN439" s="834"/>
      <c r="AO439" s="832"/>
      <c r="AP439" s="832"/>
    </row>
    <row r="440" spans="1:42" s="15" customFormat="1">
      <c r="A440" s="73" t="s">
        <v>1144</v>
      </c>
      <c r="B440" s="126"/>
      <c r="C440" s="73" t="s">
        <v>1141</v>
      </c>
      <c r="D440" s="6" t="s">
        <v>1967</v>
      </c>
      <c r="E440" s="73" t="s">
        <v>1997</v>
      </c>
      <c r="F440" s="679">
        <v>2303034461.1250038</v>
      </c>
      <c r="G440" s="126" t="s">
        <v>507</v>
      </c>
      <c r="H440" s="73" t="s">
        <v>2019</v>
      </c>
      <c r="I440" s="73"/>
      <c r="K440" s="831"/>
      <c r="L440" s="831"/>
      <c r="M440" s="831"/>
      <c r="N440" s="831"/>
      <c r="O440" s="831"/>
      <c r="P440" s="831">
        <v>6.7100000000000001E-6</v>
      </c>
      <c r="Q440" s="831"/>
      <c r="R440" s="831"/>
      <c r="S440" s="831"/>
      <c r="T440" s="831"/>
      <c r="U440" s="831"/>
      <c r="V440" s="831"/>
      <c r="W440" s="831"/>
      <c r="X440" s="831"/>
      <c r="Y440" s="831"/>
      <c r="Z440" s="831"/>
      <c r="AA440" s="834"/>
      <c r="AB440" s="834"/>
      <c r="AC440" s="834"/>
      <c r="AD440" s="834"/>
      <c r="AE440" s="832"/>
      <c r="AF440" s="832">
        <f t="shared" si="9"/>
        <v>15453.361234148775</v>
      </c>
      <c r="AG440" s="832"/>
      <c r="AH440" s="832"/>
      <c r="AI440" s="832"/>
      <c r="AJ440" s="832"/>
      <c r="AK440" s="832"/>
      <c r="AL440" s="834"/>
      <c r="AM440" s="834"/>
      <c r="AN440" s="834"/>
      <c r="AO440" s="832"/>
      <c r="AP440" s="832"/>
    </row>
    <row r="441" spans="1:42" s="15" customFormat="1">
      <c r="A441" s="73" t="s">
        <v>993</v>
      </c>
      <c r="B441" s="126"/>
      <c r="C441" s="73" t="s">
        <v>1141</v>
      </c>
      <c r="D441" s="126" t="s">
        <v>2001</v>
      </c>
      <c r="E441" s="73" t="s">
        <v>2002</v>
      </c>
      <c r="F441" s="679">
        <v>3037067419.1159654</v>
      </c>
      <c r="G441" s="126" t="s">
        <v>507</v>
      </c>
      <c r="H441" s="73" t="s">
        <v>2019</v>
      </c>
      <c r="I441" s="73"/>
      <c r="K441" s="831"/>
      <c r="L441" s="831"/>
      <c r="M441" s="831"/>
      <c r="N441" s="831"/>
      <c r="O441" s="831"/>
      <c r="P441" s="831">
        <v>6.0699999999999999E-3</v>
      </c>
      <c r="Q441" s="831"/>
      <c r="R441" s="831"/>
      <c r="S441" s="831"/>
      <c r="T441" s="831"/>
      <c r="U441" s="831"/>
      <c r="V441" s="831"/>
      <c r="W441" s="831"/>
      <c r="X441" s="831"/>
      <c r="Y441" s="831"/>
      <c r="Z441" s="831"/>
      <c r="AA441" s="834"/>
      <c r="AB441" s="834"/>
      <c r="AC441" s="834"/>
      <c r="AD441" s="834"/>
      <c r="AE441" s="832"/>
      <c r="AF441" s="832">
        <f t="shared" si="9"/>
        <v>18434999.234033909</v>
      </c>
      <c r="AG441" s="832"/>
      <c r="AH441" s="832"/>
      <c r="AI441" s="832"/>
      <c r="AJ441" s="832"/>
      <c r="AK441" s="832"/>
      <c r="AL441" s="834"/>
      <c r="AM441" s="834"/>
      <c r="AN441" s="834"/>
      <c r="AO441" s="832"/>
      <c r="AP441" s="832"/>
    </row>
    <row r="442" spans="1:42" s="15" customFormat="1">
      <c r="A442" s="73" t="s">
        <v>992</v>
      </c>
      <c r="B442" s="126"/>
      <c r="C442" s="73" t="s">
        <v>1141</v>
      </c>
      <c r="D442" s="6" t="s">
        <v>1967</v>
      </c>
      <c r="E442" s="73" t="s">
        <v>1997</v>
      </c>
      <c r="F442" s="679">
        <v>426958.18852635089</v>
      </c>
      <c r="G442" s="126" t="s">
        <v>507</v>
      </c>
      <c r="H442" s="73" t="s">
        <v>2019</v>
      </c>
      <c r="I442" s="73"/>
      <c r="K442" s="831"/>
      <c r="L442" s="831"/>
      <c r="M442" s="831"/>
      <c r="N442" s="831"/>
      <c r="O442" s="831"/>
      <c r="P442" s="831">
        <v>7.1400000000000005E-2</v>
      </c>
      <c r="Q442" s="831"/>
      <c r="R442" s="831"/>
      <c r="S442" s="831"/>
      <c r="T442" s="831"/>
      <c r="U442" s="831"/>
      <c r="V442" s="831"/>
      <c r="W442" s="831"/>
      <c r="X442" s="831"/>
      <c r="Y442" s="831"/>
      <c r="Z442" s="831"/>
      <c r="AA442" s="834"/>
      <c r="AB442" s="834"/>
      <c r="AC442" s="834"/>
      <c r="AD442" s="834"/>
      <c r="AE442" s="832"/>
      <c r="AF442" s="832">
        <f t="shared" si="9"/>
        <v>30484.814660781456</v>
      </c>
      <c r="AG442" s="832"/>
      <c r="AH442" s="832"/>
      <c r="AI442" s="832"/>
      <c r="AJ442" s="832"/>
      <c r="AK442" s="832"/>
      <c r="AL442" s="834"/>
      <c r="AM442" s="834"/>
      <c r="AN442" s="834"/>
      <c r="AO442" s="832"/>
      <c r="AP442" s="832"/>
    </row>
    <row r="443" spans="1:42" s="15" customFormat="1">
      <c r="A443" s="73" t="s">
        <v>540</v>
      </c>
      <c r="B443" s="126"/>
      <c r="C443" s="73" t="s">
        <v>1141</v>
      </c>
      <c r="D443" s="6" t="s">
        <v>1967</v>
      </c>
      <c r="E443" s="73" t="s">
        <v>1997</v>
      </c>
      <c r="F443" s="679">
        <v>1042130840.0181141</v>
      </c>
      <c r="G443" s="126" t="s">
        <v>507</v>
      </c>
      <c r="H443" s="73" t="s">
        <v>2019</v>
      </c>
      <c r="I443" s="73"/>
      <c r="K443" s="831"/>
      <c r="L443" s="831"/>
      <c r="M443" s="831"/>
      <c r="N443" s="831"/>
      <c r="O443" s="831"/>
      <c r="P443" s="831">
        <v>6.7900000000000002E-4</v>
      </c>
      <c r="Q443" s="831"/>
      <c r="R443" s="831"/>
      <c r="S443" s="831"/>
      <c r="T443" s="831"/>
      <c r="U443" s="831"/>
      <c r="V443" s="831"/>
      <c r="W443" s="831"/>
      <c r="X443" s="831"/>
      <c r="Y443" s="831"/>
      <c r="Z443" s="831"/>
      <c r="AA443" s="834"/>
      <c r="AB443" s="834"/>
      <c r="AC443" s="834"/>
      <c r="AD443" s="834"/>
      <c r="AE443" s="832"/>
      <c r="AF443" s="832">
        <f t="shared" si="9"/>
        <v>707606.84037229954</v>
      </c>
      <c r="AG443" s="832"/>
      <c r="AH443" s="832"/>
      <c r="AI443" s="832"/>
      <c r="AJ443" s="832"/>
      <c r="AK443" s="832"/>
      <c r="AL443" s="834"/>
      <c r="AM443" s="834"/>
      <c r="AN443" s="834"/>
      <c r="AO443" s="832"/>
      <c r="AP443" s="832"/>
    </row>
    <row r="444" spans="1:42" s="15" customFormat="1">
      <c r="A444" s="73" t="s">
        <v>1145</v>
      </c>
      <c r="B444" s="126"/>
      <c r="C444" s="73" t="s">
        <v>1141</v>
      </c>
      <c r="D444" s="126" t="s">
        <v>2001</v>
      </c>
      <c r="E444" s="73" t="s">
        <v>2002</v>
      </c>
      <c r="F444" s="679">
        <v>61969.034844385918</v>
      </c>
      <c r="G444" s="126" t="s">
        <v>507</v>
      </c>
      <c r="H444" s="73" t="s">
        <v>2019</v>
      </c>
      <c r="I444" s="73"/>
      <c r="K444" s="831"/>
      <c r="L444" s="831"/>
      <c r="M444" s="831"/>
      <c r="N444" s="831"/>
      <c r="O444" s="831"/>
      <c r="P444" s="831">
        <v>6.79E-3</v>
      </c>
      <c r="Q444" s="831"/>
      <c r="R444" s="831"/>
      <c r="S444" s="831"/>
      <c r="T444" s="831"/>
      <c r="U444" s="831"/>
      <c r="V444" s="831"/>
      <c r="W444" s="831"/>
      <c r="X444" s="831"/>
      <c r="Y444" s="831"/>
      <c r="Z444" s="831"/>
      <c r="AA444" s="834"/>
      <c r="AB444" s="834"/>
      <c r="AC444" s="834"/>
      <c r="AD444" s="834"/>
      <c r="AE444" s="832"/>
      <c r="AF444" s="832">
        <f t="shared" si="9"/>
        <v>420.76974659338038</v>
      </c>
      <c r="AG444" s="832"/>
      <c r="AH444" s="832"/>
      <c r="AI444" s="832"/>
      <c r="AJ444" s="832"/>
      <c r="AK444" s="832"/>
      <c r="AL444" s="834"/>
      <c r="AM444" s="834"/>
      <c r="AN444" s="834"/>
      <c r="AO444" s="832"/>
      <c r="AP444" s="832"/>
    </row>
    <row r="445" spans="1:42" s="15" customFormat="1">
      <c r="A445" s="73" t="s">
        <v>994</v>
      </c>
      <c r="B445" s="126"/>
      <c r="C445" s="73" t="s">
        <v>1141</v>
      </c>
      <c r="D445" s="126" t="s">
        <v>2001</v>
      </c>
      <c r="E445" s="73" t="s">
        <v>2020</v>
      </c>
      <c r="F445" s="679">
        <v>9383.2789465607602</v>
      </c>
      <c r="G445" s="126" t="s">
        <v>507</v>
      </c>
      <c r="H445" s="73" t="s">
        <v>2019</v>
      </c>
      <c r="I445" s="73"/>
      <c r="K445" s="831"/>
      <c r="L445" s="831"/>
      <c r="M445" s="831"/>
      <c r="N445" s="831"/>
      <c r="O445" s="831"/>
      <c r="P445" s="831">
        <v>1.07E-3</v>
      </c>
      <c r="Q445" s="831"/>
      <c r="R445" s="831"/>
      <c r="S445" s="831"/>
      <c r="T445" s="831"/>
      <c r="U445" s="831"/>
      <c r="V445" s="831"/>
      <c r="W445" s="831"/>
      <c r="X445" s="831"/>
      <c r="Y445" s="831"/>
      <c r="Z445" s="831"/>
      <c r="AA445" s="834"/>
      <c r="AB445" s="834"/>
      <c r="AC445" s="834"/>
      <c r="AD445" s="834"/>
      <c r="AE445" s="832"/>
      <c r="AF445" s="832">
        <f t="shared" si="9"/>
        <v>10.040108472820013</v>
      </c>
      <c r="AG445" s="832"/>
      <c r="AH445" s="832"/>
      <c r="AI445" s="832"/>
      <c r="AJ445" s="832"/>
      <c r="AK445" s="832"/>
      <c r="AL445" s="834"/>
      <c r="AM445" s="834"/>
      <c r="AN445" s="834"/>
      <c r="AO445" s="832"/>
      <c r="AP445" s="832"/>
    </row>
    <row r="446" spans="1:42" s="15" customFormat="1">
      <c r="A446" s="73" t="s">
        <v>536</v>
      </c>
      <c r="B446" s="126"/>
      <c r="C446" s="73" t="s">
        <v>1141</v>
      </c>
      <c r="D446" s="126" t="s">
        <v>2001</v>
      </c>
      <c r="E446" s="73" t="s">
        <v>2002</v>
      </c>
      <c r="F446" s="679">
        <v>1294295.7067606014</v>
      </c>
      <c r="G446" s="126" t="s">
        <v>507</v>
      </c>
      <c r="H446" s="73" t="s">
        <v>2019</v>
      </c>
      <c r="I446" s="73"/>
      <c r="K446" s="831"/>
      <c r="L446" s="831"/>
      <c r="M446" s="831"/>
      <c r="N446" s="831"/>
      <c r="O446" s="831"/>
      <c r="P446" s="831">
        <v>1.9300000000000001E-3</v>
      </c>
      <c r="Q446" s="831"/>
      <c r="R446" s="831"/>
      <c r="S446" s="831"/>
      <c r="T446" s="831"/>
      <c r="U446" s="831"/>
      <c r="V446" s="831"/>
      <c r="W446" s="831"/>
      <c r="X446" s="831"/>
      <c r="Y446" s="831"/>
      <c r="Z446" s="831"/>
      <c r="AA446" s="834"/>
      <c r="AB446" s="834"/>
      <c r="AC446" s="834"/>
      <c r="AD446" s="834"/>
      <c r="AE446" s="832"/>
      <c r="AF446" s="832">
        <f t="shared" si="9"/>
        <v>2497.9907140479609</v>
      </c>
      <c r="AG446" s="832"/>
      <c r="AH446" s="832"/>
      <c r="AI446" s="832"/>
      <c r="AJ446" s="832"/>
      <c r="AK446" s="832"/>
      <c r="AL446" s="834"/>
      <c r="AM446" s="834"/>
      <c r="AN446" s="834"/>
      <c r="AO446" s="832"/>
      <c r="AP446" s="832"/>
    </row>
    <row r="447" spans="1:42" s="15" customFormat="1">
      <c r="A447" s="73" t="s">
        <v>994</v>
      </c>
      <c r="B447" s="126"/>
      <c r="C447" s="73" t="s">
        <v>1141</v>
      </c>
      <c r="D447" s="126" t="s">
        <v>2001</v>
      </c>
      <c r="E447" s="73" t="s">
        <v>2002</v>
      </c>
      <c r="F447" s="679">
        <v>16586736.276473813</v>
      </c>
      <c r="G447" s="126" t="s">
        <v>507</v>
      </c>
      <c r="H447" s="73" t="s">
        <v>2019</v>
      </c>
      <c r="I447" s="73"/>
      <c r="K447" s="831"/>
      <c r="L447" s="831"/>
      <c r="M447" s="831"/>
      <c r="N447" s="831"/>
      <c r="O447" s="831"/>
      <c r="P447" s="831">
        <v>0.114</v>
      </c>
      <c r="Q447" s="831"/>
      <c r="R447" s="831"/>
      <c r="S447" s="831"/>
      <c r="T447" s="831"/>
      <c r="U447" s="831"/>
      <c r="V447" s="831"/>
      <c r="W447" s="831"/>
      <c r="X447" s="831"/>
      <c r="Y447" s="831"/>
      <c r="Z447" s="831"/>
      <c r="AA447" s="834"/>
      <c r="AB447" s="834"/>
      <c r="AC447" s="834"/>
      <c r="AD447" s="834"/>
      <c r="AE447" s="832"/>
      <c r="AF447" s="832">
        <f t="shared" si="9"/>
        <v>1890887.9355180147</v>
      </c>
      <c r="AG447" s="832"/>
      <c r="AH447" s="832"/>
      <c r="AI447" s="832"/>
      <c r="AJ447" s="832"/>
      <c r="AK447" s="832"/>
      <c r="AL447" s="834"/>
      <c r="AM447" s="834"/>
      <c r="AN447" s="834"/>
      <c r="AO447" s="832"/>
      <c r="AP447" s="832"/>
    </row>
    <row r="448" spans="1:42" s="15" customFormat="1">
      <c r="A448" s="73" t="s">
        <v>540</v>
      </c>
      <c r="B448" s="126"/>
      <c r="C448" s="73" t="s">
        <v>1141</v>
      </c>
      <c r="D448" s="126" t="s">
        <v>2001</v>
      </c>
      <c r="E448" s="73" t="s">
        <v>2002</v>
      </c>
      <c r="F448" s="679">
        <v>37631025286.914253</v>
      </c>
      <c r="G448" s="126" t="s">
        <v>507</v>
      </c>
      <c r="H448" s="73" t="s">
        <v>2019</v>
      </c>
      <c r="I448" s="73"/>
      <c r="K448" s="831"/>
      <c r="L448" s="831"/>
      <c r="M448" s="831"/>
      <c r="N448" s="831"/>
      <c r="O448" s="831"/>
      <c r="P448" s="831">
        <v>2.1399999999999998E-5</v>
      </c>
      <c r="Q448" s="831"/>
      <c r="R448" s="831"/>
      <c r="S448" s="831"/>
      <c r="T448" s="831"/>
      <c r="U448" s="831"/>
      <c r="V448" s="831"/>
      <c r="W448" s="831"/>
      <c r="X448" s="831"/>
      <c r="Y448" s="831"/>
      <c r="Z448" s="831"/>
      <c r="AA448" s="834"/>
      <c r="AB448" s="834"/>
      <c r="AC448" s="834"/>
      <c r="AD448" s="834"/>
      <c r="AE448" s="832"/>
      <c r="AF448" s="832">
        <f t="shared" si="9"/>
        <v>805303.94113996497</v>
      </c>
      <c r="AG448" s="832"/>
      <c r="AH448" s="832"/>
      <c r="AI448" s="832"/>
      <c r="AJ448" s="832"/>
      <c r="AK448" s="832"/>
      <c r="AL448" s="834"/>
      <c r="AM448" s="834"/>
      <c r="AN448" s="834"/>
      <c r="AO448" s="832"/>
      <c r="AP448" s="832"/>
    </row>
    <row r="449" spans="1:42" s="15" customFormat="1">
      <c r="A449" s="73" t="s">
        <v>535</v>
      </c>
      <c r="B449" s="126"/>
      <c r="C449" s="73" t="s">
        <v>1141</v>
      </c>
      <c r="D449" s="126" t="s">
        <v>2001</v>
      </c>
      <c r="E449" s="73" t="s">
        <v>2020</v>
      </c>
      <c r="F449" s="679">
        <v>25848942.846175451</v>
      </c>
      <c r="G449" s="126" t="s">
        <v>507</v>
      </c>
      <c r="H449" s="73" t="s">
        <v>2019</v>
      </c>
      <c r="I449" s="73"/>
      <c r="K449" s="831"/>
      <c r="L449" s="831"/>
      <c r="M449" s="831"/>
      <c r="N449" s="831"/>
      <c r="O449" s="831"/>
      <c r="P449" s="831">
        <v>5.57E-2</v>
      </c>
      <c r="Q449" s="831"/>
      <c r="R449" s="831"/>
      <c r="S449" s="831"/>
      <c r="T449" s="831"/>
      <c r="U449" s="831"/>
      <c r="V449" s="831"/>
      <c r="W449" s="831"/>
      <c r="X449" s="831"/>
      <c r="Y449" s="831"/>
      <c r="Z449" s="831"/>
      <c r="AA449" s="834"/>
      <c r="AB449" s="834"/>
      <c r="AC449" s="834"/>
      <c r="AD449" s="834"/>
      <c r="AE449" s="832"/>
      <c r="AF449" s="832">
        <f t="shared" si="9"/>
        <v>1439786.1165319725</v>
      </c>
      <c r="AG449" s="832"/>
      <c r="AH449" s="832"/>
      <c r="AI449" s="832"/>
      <c r="AJ449" s="832"/>
      <c r="AK449" s="832"/>
      <c r="AL449" s="834"/>
      <c r="AM449" s="834"/>
      <c r="AN449" s="834"/>
      <c r="AO449" s="832"/>
      <c r="AP449" s="832"/>
    </row>
    <row r="450" spans="1:42" s="15" customFormat="1">
      <c r="A450" s="73" t="s">
        <v>538</v>
      </c>
      <c r="B450" s="126"/>
      <c r="C450" s="73" t="s">
        <v>1141</v>
      </c>
      <c r="D450" s="126" t="s">
        <v>2001</v>
      </c>
      <c r="E450" s="73" t="s">
        <v>2020</v>
      </c>
      <c r="F450" s="679">
        <v>310497.81196607178</v>
      </c>
      <c r="G450" s="126" t="s">
        <v>507</v>
      </c>
      <c r="H450" s="73" t="s">
        <v>2019</v>
      </c>
      <c r="I450" s="73"/>
      <c r="K450" s="831"/>
      <c r="L450" s="831"/>
      <c r="M450" s="831"/>
      <c r="N450" s="831"/>
      <c r="O450" s="831"/>
      <c r="P450" s="831">
        <v>3.7100000000000002E-3</v>
      </c>
      <c r="Q450" s="831"/>
      <c r="R450" s="831"/>
      <c r="S450" s="831"/>
      <c r="T450" s="831"/>
      <c r="U450" s="831"/>
      <c r="V450" s="831"/>
      <c r="W450" s="831"/>
      <c r="X450" s="831"/>
      <c r="Y450" s="831"/>
      <c r="Z450" s="831"/>
      <c r="AA450" s="834"/>
      <c r="AB450" s="834"/>
      <c r="AC450" s="834"/>
      <c r="AD450" s="834"/>
      <c r="AE450" s="832"/>
      <c r="AF450" s="832">
        <f t="shared" si="9"/>
        <v>1151.9468823941263</v>
      </c>
      <c r="AG450" s="832"/>
      <c r="AH450" s="832"/>
      <c r="AI450" s="832"/>
      <c r="AJ450" s="832"/>
      <c r="AK450" s="832"/>
      <c r="AL450" s="834"/>
      <c r="AM450" s="834"/>
      <c r="AN450" s="834"/>
      <c r="AO450" s="832"/>
      <c r="AP450" s="832"/>
    </row>
    <row r="451" spans="1:42" s="15" customFormat="1">
      <c r="A451" s="73" t="s">
        <v>1002</v>
      </c>
      <c r="B451" s="126"/>
      <c r="C451" s="73" t="s">
        <v>1141</v>
      </c>
      <c r="D451" s="6" t="s">
        <v>1967</v>
      </c>
      <c r="E451" s="73" t="s">
        <v>1997</v>
      </c>
      <c r="F451" s="679">
        <v>0.40086330455154323</v>
      </c>
      <c r="G451" s="126" t="s">
        <v>507</v>
      </c>
      <c r="H451" s="73" t="s">
        <v>2019</v>
      </c>
      <c r="I451" s="73"/>
      <c r="K451" s="831"/>
      <c r="L451" s="831"/>
      <c r="M451" s="831"/>
      <c r="N451" s="831"/>
      <c r="O451" s="831"/>
      <c r="P451" s="831">
        <v>3.93</v>
      </c>
      <c r="Q451" s="831"/>
      <c r="R451" s="831"/>
      <c r="S451" s="831"/>
      <c r="T451" s="831"/>
      <c r="U451" s="831"/>
      <c r="V451" s="831"/>
      <c r="W451" s="831"/>
      <c r="X451" s="831"/>
      <c r="Y451" s="831"/>
      <c r="Z451" s="831"/>
      <c r="AA451" s="834"/>
      <c r="AB451" s="834"/>
      <c r="AC451" s="834"/>
      <c r="AD451" s="834"/>
      <c r="AE451" s="832"/>
      <c r="AF451" s="832">
        <f t="shared" si="9"/>
        <v>1.575392786887565</v>
      </c>
      <c r="AG451" s="832"/>
      <c r="AH451" s="832"/>
      <c r="AI451" s="832"/>
      <c r="AJ451" s="832"/>
      <c r="AK451" s="832"/>
      <c r="AL451" s="834"/>
      <c r="AM451" s="834"/>
      <c r="AN451" s="834"/>
      <c r="AO451" s="832"/>
      <c r="AP451" s="832"/>
    </row>
    <row r="452" spans="1:42" s="15" customFormat="1">
      <c r="A452" s="73" t="s">
        <v>537</v>
      </c>
      <c r="B452" s="126"/>
      <c r="C452" s="73" t="s">
        <v>1141</v>
      </c>
      <c r="D452" s="6" t="s">
        <v>1967</v>
      </c>
      <c r="E452" s="73" t="s">
        <v>1997</v>
      </c>
      <c r="F452" s="679">
        <v>9512.069359746838</v>
      </c>
      <c r="G452" s="126" t="s">
        <v>507</v>
      </c>
      <c r="H452" s="73" t="s">
        <v>2019</v>
      </c>
      <c r="I452" s="73"/>
      <c r="K452" s="831"/>
      <c r="L452" s="831"/>
      <c r="M452" s="831"/>
      <c r="N452" s="831"/>
      <c r="O452" s="831"/>
      <c r="P452" s="831">
        <v>0.78600000000000003</v>
      </c>
      <c r="Q452" s="831"/>
      <c r="R452" s="831"/>
      <c r="S452" s="831"/>
      <c r="T452" s="831"/>
      <c r="U452" s="831"/>
      <c r="V452" s="831"/>
      <c r="W452" s="831"/>
      <c r="X452" s="831"/>
      <c r="Y452" s="831"/>
      <c r="Z452" s="831"/>
      <c r="AA452" s="834"/>
      <c r="AB452" s="834"/>
      <c r="AC452" s="834"/>
      <c r="AD452" s="834"/>
      <c r="AE452" s="832"/>
      <c r="AF452" s="832">
        <f t="shared" si="9"/>
        <v>7476.4865167610151</v>
      </c>
      <c r="AG452" s="832"/>
      <c r="AH452" s="832"/>
      <c r="AI452" s="832"/>
      <c r="AJ452" s="832"/>
      <c r="AK452" s="832"/>
      <c r="AL452" s="834"/>
      <c r="AM452" s="834"/>
      <c r="AN452" s="834"/>
      <c r="AO452" s="832"/>
      <c r="AP452" s="832"/>
    </row>
    <row r="453" spans="1:42" s="15" customFormat="1">
      <c r="A453" s="73" t="s">
        <v>541</v>
      </c>
      <c r="B453" s="126"/>
      <c r="C453" s="73" t="s">
        <v>1141</v>
      </c>
      <c r="D453" s="6" t="s">
        <v>1967</v>
      </c>
      <c r="E453" s="73" t="s">
        <v>1997</v>
      </c>
      <c r="F453" s="679">
        <v>35906.434727745058</v>
      </c>
      <c r="G453" s="126" t="s">
        <v>507</v>
      </c>
      <c r="H453" s="73" t="s">
        <v>2019</v>
      </c>
      <c r="I453" s="73"/>
      <c r="K453" s="831"/>
      <c r="L453" s="831"/>
      <c r="M453" s="831"/>
      <c r="N453" s="831"/>
      <c r="O453" s="831"/>
      <c r="P453" s="831">
        <v>44.3</v>
      </c>
      <c r="Q453" s="831"/>
      <c r="R453" s="831"/>
      <c r="S453" s="831"/>
      <c r="T453" s="831"/>
      <c r="U453" s="831"/>
      <c r="V453" s="831"/>
      <c r="W453" s="831"/>
      <c r="X453" s="831"/>
      <c r="Y453" s="831"/>
      <c r="Z453" s="831"/>
      <c r="AA453" s="834"/>
      <c r="AB453" s="834"/>
      <c r="AC453" s="834"/>
      <c r="AD453" s="834"/>
      <c r="AE453" s="832"/>
      <c r="AF453" s="832">
        <f t="shared" si="9"/>
        <v>1590655.058439106</v>
      </c>
      <c r="AG453" s="832"/>
      <c r="AH453" s="832"/>
      <c r="AI453" s="832"/>
      <c r="AJ453" s="832"/>
      <c r="AK453" s="832"/>
      <c r="AL453" s="834"/>
      <c r="AM453" s="834"/>
      <c r="AN453" s="834"/>
      <c r="AO453" s="832"/>
      <c r="AP453" s="832"/>
    </row>
    <row r="454" spans="1:42" s="15" customFormat="1">
      <c r="A454" s="73" t="s">
        <v>536</v>
      </c>
      <c r="B454" s="126"/>
      <c r="C454" s="73" t="s">
        <v>1141</v>
      </c>
      <c r="D454" s="6" t="s">
        <v>1967</v>
      </c>
      <c r="E454" s="73" t="s">
        <v>1997</v>
      </c>
      <c r="F454" s="679">
        <v>3472.3957866362275</v>
      </c>
      <c r="G454" s="126" t="s">
        <v>507</v>
      </c>
      <c r="H454" s="73" t="s">
        <v>2019</v>
      </c>
      <c r="I454" s="73"/>
      <c r="K454" s="831"/>
      <c r="L454" s="831"/>
      <c r="M454" s="831"/>
      <c r="N454" s="831"/>
      <c r="O454" s="831"/>
      <c r="P454" s="831">
        <v>0.02</v>
      </c>
      <c r="Q454" s="831"/>
      <c r="R454" s="831"/>
      <c r="S454" s="831"/>
      <c r="T454" s="831"/>
      <c r="U454" s="831"/>
      <c r="V454" s="831"/>
      <c r="W454" s="831"/>
      <c r="X454" s="831"/>
      <c r="Y454" s="831"/>
      <c r="Z454" s="831"/>
      <c r="AA454" s="834"/>
      <c r="AB454" s="834"/>
      <c r="AC454" s="834"/>
      <c r="AD454" s="834"/>
      <c r="AE454" s="832"/>
      <c r="AF454" s="832">
        <f t="shared" si="9"/>
        <v>69.447915732724553</v>
      </c>
      <c r="AG454" s="832"/>
      <c r="AH454" s="832"/>
      <c r="AI454" s="832"/>
      <c r="AJ454" s="832"/>
      <c r="AK454" s="832"/>
      <c r="AL454" s="834"/>
      <c r="AM454" s="834"/>
      <c r="AN454" s="834"/>
      <c r="AO454" s="832"/>
      <c r="AP454" s="832"/>
    </row>
    <row r="455" spans="1:42" s="15" customFormat="1">
      <c r="A455" s="73" t="s">
        <v>539</v>
      </c>
      <c r="B455" s="126"/>
      <c r="C455" s="73" t="s">
        <v>1141</v>
      </c>
      <c r="D455" s="6" t="s">
        <v>1967</v>
      </c>
      <c r="E455" s="73" t="s">
        <v>1997</v>
      </c>
      <c r="F455" s="679">
        <v>9750.0872559500422</v>
      </c>
      <c r="G455" s="126" t="s">
        <v>507</v>
      </c>
      <c r="H455" s="73" t="s">
        <v>2019</v>
      </c>
      <c r="I455" s="73"/>
      <c r="K455" s="831"/>
      <c r="L455" s="831"/>
      <c r="M455" s="831"/>
      <c r="N455" s="831"/>
      <c r="O455" s="831"/>
      <c r="P455" s="831">
        <v>0.63600000000000001</v>
      </c>
      <c r="Q455" s="831"/>
      <c r="R455" s="831"/>
      <c r="S455" s="831"/>
      <c r="T455" s="831"/>
      <c r="U455" s="831"/>
      <c r="V455" s="831"/>
      <c r="W455" s="831"/>
      <c r="X455" s="831"/>
      <c r="Y455" s="831"/>
      <c r="Z455" s="831"/>
      <c r="AA455" s="834"/>
      <c r="AB455" s="834"/>
      <c r="AC455" s="834"/>
      <c r="AD455" s="834"/>
      <c r="AE455" s="832"/>
      <c r="AF455" s="832">
        <f t="shared" si="9"/>
        <v>6201.0554947842265</v>
      </c>
      <c r="AG455" s="832"/>
      <c r="AH455" s="832"/>
      <c r="AI455" s="832"/>
      <c r="AJ455" s="832"/>
      <c r="AK455" s="832"/>
      <c r="AL455" s="834"/>
      <c r="AM455" s="834"/>
      <c r="AN455" s="834"/>
      <c r="AO455" s="832"/>
      <c r="AP455" s="832"/>
    </row>
    <row r="456" spans="1:42" s="15" customFormat="1">
      <c r="A456" s="73" t="s">
        <v>995</v>
      </c>
      <c r="B456" s="126"/>
      <c r="C456" s="73" t="s">
        <v>1141</v>
      </c>
      <c r="D456" s="6" t="s">
        <v>1967</v>
      </c>
      <c r="E456" s="73" t="s">
        <v>1997</v>
      </c>
      <c r="F456" s="679">
        <v>82471619.441742197</v>
      </c>
      <c r="G456" s="126" t="s">
        <v>507</v>
      </c>
      <c r="H456" s="73" t="s">
        <v>2019</v>
      </c>
      <c r="I456" s="73"/>
      <c r="K456" s="831"/>
      <c r="L456" s="831"/>
      <c r="M456" s="831"/>
      <c r="N456" s="831"/>
      <c r="O456" s="831"/>
      <c r="P456" s="831">
        <v>0.38600000000000001</v>
      </c>
      <c r="Q456" s="831"/>
      <c r="R456" s="831"/>
      <c r="S456" s="831"/>
      <c r="T456" s="831"/>
      <c r="U456" s="831"/>
      <c r="V456" s="831"/>
      <c r="W456" s="831"/>
      <c r="X456" s="831"/>
      <c r="Y456" s="831"/>
      <c r="Z456" s="831"/>
      <c r="AA456" s="834"/>
      <c r="AB456" s="834"/>
      <c r="AC456" s="834"/>
      <c r="AD456" s="834"/>
      <c r="AE456" s="832"/>
      <c r="AF456" s="832">
        <f t="shared" si="9"/>
        <v>31834045.10451249</v>
      </c>
      <c r="AG456" s="832"/>
      <c r="AH456" s="832"/>
      <c r="AI456" s="832"/>
      <c r="AJ456" s="832"/>
      <c r="AK456" s="832"/>
      <c r="AL456" s="834"/>
      <c r="AM456" s="834"/>
      <c r="AN456" s="834"/>
      <c r="AO456" s="832"/>
      <c r="AP456" s="832"/>
    </row>
    <row r="457" spans="1:42" s="15" customFormat="1">
      <c r="A457" s="73" t="s">
        <v>1150</v>
      </c>
      <c r="B457" s="126"/>
      <c r="C457" s="73" t="s">
        <v>1141</v>
      </c>
      <c r="D457" s="126" t="s">
        <v>2001</v>
      </c>
      <c r="E457" s="73" t="s">
        <v>2002</v>
      </c>
      <c r="F457" s="679">
        <v>151534.97795825533</v>
      </c>
      <c r="G457" s="126" t="s">
        <v>507</v>
      </c>
      <c r="H457" s="73" t="s">
        <v>2019</v>
      </c>
      <c r="I457" s="73"/>
      <c r="K457" s="831"/>
      <c r="L457" s="831"/>
      <c r="M457" s="831"/>
      <c r="N457" s="831"/>
      <c r="O457" s="831"/>
      <c r="P457" s="831">
        <v>6.9999999999999999E-4</v>
      </c>
      <c r="Q457" s="831"/>
      <c r="R457" s="831"/>
      <c r="S457" s="831"/>
      <c r="T457" s="831"/>
      <c r="U457" s="831"/>
      <c r="V457" s="831"/>
      <c r="W457" s="831"/>
      <c r="X457" s="831"/>
      <c r="Y457" s="831"/>
      <c r="Z457" s="831"/>
      <c r="AA457" s="834"/>
      <c r="AB457" s="834"/>
      <c r="AC457" s="834"/>
      <c r="AD457" s="834"/>
      <c r="AE457" s="832"/>
      <c r="AF457" s="832">
        <f t="shared" si="9"/>
        <v>106.07448457077874</v>
      </c>
      <c r="AG457" s="832"/>
      <c r="AH457" s="832"/>
      <c r="AI457" s="832"/>
      <c r="AJ457" s="832"/>
      <c r="AK457" s="832"/>
      <c r="AL457" s="834"/>
      <c r="AM457" s="834"/>
      <c r="AN457" s="834"/>
      <c r="AO457" s="832"/>
      <c r="AP457" s="832"/>
    </row>
    <row r="458" spans="1:42" s="15" customFormat="1">
      <c r="A458" s="73" t="s">
        <v>1147</v>
      </c>
      <c r="B458" s="126"/>
      <c r="C458" s="73" t="s">
        <v>1141</v>
      </c>
      <c r="D458" s="126" t="s">
        <v>2001</v>
      </c>
      <c r="E458" s="73" t="s">
        <v>2002</v>
      </c>
      <c r="F458" s="679">
        <v>171902.28844106337</v>
      </c>
      <c r="G458" s="126" t="s">
        <v>507</v>
      </c>
      <c r="H458" s="73" t="s">
        <v>2019</v>
      </c>
      <c r="I458" s="73"/>
      <c r="K458" s="831"/>
      <c r="L458" s="831"/>
      <c r="M458" s="831"/>
      <c r="N458" s="831"/>
      <c r="O458" s="831"/>
      <c r="P458" s="831">
        <v>2.3599999999999999E-2</v>
      </c>
      <c r="Q458" s="831"/>
      <c r="R458" s="831"/>
      <c r="S458" s="831"/>
      <c r="T458" s="831"/>
      <c r="U458" s="831"/>
      <c r="V458" s="831"/>
      <c r="W458" s="831"/>
      <c r="X458" s="831"/>
      <c r="Y458" s="831"/>
      <c r="Z458" s="831"/>
      <c r="AA458" s="834"/>
      <c r="AB458" s="834"/>
      <c r="AC458" s="834"/>
      <c r="AD458" s="834"/>
      <c r="AE458" s="832"/>
      <c r="AF458" s="832">
        <f t="shared" si="9"/>
        <v>4056.8940072090954</v>
      </c>
      <c r="AG458" s="832"/>
      <c r="AH458" s="832"/>
      <c r="AI458" s="832"/>
      <c r="AJ458" s="832"/>
      <c r="AK458" s="832"/>
      <c r="AL458" s="834"/>
      <c r="AM458" s="834"/>
      <c r="AN458" s="834"/>
      <c r="AO458" s="832"/>
      <c r="AP458" s="832"/>
    </row>
    <row r="459" spans="1:42" s="15" customFormat="1">
      <c r="A459" s="73" t="s">
        <v>1145</v>
      </c>
      <c r="B459" s="126"/>
      <c r="C459" s="73" t="s">
        <v>1141</v>
      </c>
      <c r="D459" s="126" t="s">
        <v>2001</v>
      </c>
      <c r="E459" s="73" t="s">
        <v>2020</v>
      </c>
      <c r="F459" s="679">
        <v>13972401.538473243</v>
      </c>
      <c r="G459" s="126" t="s">
        <v>507</v>
      </c>
      <c r="H459" s="73" t="s">
        <v>2019</v>
      </c>
      <c r="I459" s="73"/>
      <c r="K459" s="831"/>
      <c r="L459" s="831"/>
      <c r="M459" s="831"/>
      <c r="N459" s="831"/>
      <c r="O459" s="831"/>
      <c r="P459" s="831">
        <v>6.79E-3</v>
      </c>
      <c r="Q459" s="831"/>
      <c r="R459" s="831"/>
      <c r="S459" s="831"/>
      <c r="T459" s="831"/>
      <c r="U459" s="831"/>
      <c r="V459" s="831"/>
      <c r="W459" s="831"/>
      <c r="X459" s="831"/>
      <c r="Y459" s="831"/>
      <c r="Z459" s="831"/>
      <c r="AA459" s="834"/>
      <c r="AB459" s="834"/>
      <c r="AC459" s="834"/>
      <c r="AD459" s="834"/>
      <c r="AE459" s="832"/>
      <c r="AF459" s="832">
        <f t="shared" si="9"/>
        <v>94872.606446233316</v>
      </c>
      <c r="AG459" s="832"/>
      <c r="AH459" s="832"/>
      <c r="AI459" s="832"/>
      <c r="AJ459" s="832"/>
      <c r="AK459" s="832"/>
      <c r="AL459" s="834"/>
      <c r="AM459" s="834"/>
      <c r="AN459" s="834"/>
      <c r="AO459" s="832"/>
      <c r="AP459" s="832"/>
    </row>
    <row r="460" spans="1:42" s="15" customFormat="1">
      <c r="A460" s="73" t="s">
        <v>537</v>
      </c>
      <c r="B460" s="126"/>
      <c r="C460" s="73" t="s">
        <v>1141</v>
      </c>
      <c r="D460" s="126" t="s">
        <v>2001</v>
      </c>
      <c r="E460" s="73" t="s">
        <v>2002</v>
      </c>
      <c r="F460" s="679">
        <v>4288696.9614305655</v>
      </c>
      <c r="G460" s="126" t="s">
        <v>507</v>
      </c>
      <c r="H460" s="73" t="s">
        <v>2019</v>
      </c>
      <c r="I460" s="73"/>
      <c r="K460" s="831"/>
      <c r="L460" s="831"/>
      <c r="M460" s="831"/>
      <c r="N460" s="831"/>
      <c r="O460" s="831"/>
      <c r="P460" s="831">
        <v>2.0699999999999998</v>
      </c>
      <c r="Q460" s="831"/>
      <c r="R460" s="831"/>
      <c r="S460" s="831"/>
      <c r="T460" s="831"/>
      <c r="U460" s="831"/>
      <c r="V460" s="831"/>
      <c r="W460" s="831"/>
      <c r="X460" s="831"/>
      <c r="Y460" s="831"/>
      <c r="Z460" s="831"/>
      <c r="AA460" s="834"/>
      <c r="AB460" s="834"/>
      <c r="AC460" s="834"/>
      <c r="AD460" s="834"/>
      <c r="AE460" s="832"/>
      <c r="AF460" s="832">
        <f t="shared" ref="AF460:AF523" si="10">IF(P460="",0*$F460,P460*$F460)</f>
        <v>8877602.7101612706</v>
      </c>
      <c r="AG460" s="832"/>
      <c r="AH460" s="832"/>
      <c r="AI460" s="832"/>
      <c r="AJ460" s="832"/>
      <c r="AK460" s="832"/>
      <c r="AL460" s="834"/>
      <c r="AM460" s="834"/>
      <c r="AN460" s="834"/>
      <c r="AO460" s="832"/>
      <c r="AP460" s="832"/>
    </row>
    <row r="461" spans="1:42" s="15" customFormat="1">
      <c r="A461" s="73" t="s">
        <v>1148</v>
      </c>
      <c r="B461" s="126"/>
      <c r="C461" s="73" t="s">
        <v>1141</v>
      </c>
      <c r="D461" s="126" t="s">
        <v>2001</v>
      </c>
      <c r="E461" s="73" t="s">
        <v>2002</v>
      </c>
      <c r="F461" s="679">
        <v>21918.707738530931</v>
      </c>
      <c r="G461" s="126" t="s">
        <v>507</v>
      </c>
      <c r="H461" s="73" t="s">
        <v>2019</v>
      </c>
      <c r="I461" s="73"/>
      <c r="K461" s="831"/>
      <c r="L461" s="831"/>
      <c r="M461" s="831"/>
      <c r="N461" s="831"/>
      <c r="O461" s="831"/>
      <c r="P461" s="831">
        <v>2.71</v>
      </c>
      <c r="Q461" s="831"/>
      <c r="R461" s="831"/>
      <c r="S461" s="831"/>
      <c r="T461" s="831"/>
      <c r="U461" s="831"/>
      <c r="V461" s="831"/>
      <c r="W461" s="831"/>
      <c r="X461" s="831"/>
      <c r="Y461" s="831"/>
      <c r="Z461" s="831"/>
      <c r="AA461" s="834"/>
      <c r="AB461" s="834"/>
      <c r="AC461" s="834"/>
      <c r="AD461" s="834"/>
      <c r="AE461" s="832"/>
      <c r="AF461" s="832">
        <f t="shared" si="10"/>
        <v>59399.69797141882</v>
      </c>
      <c r="AG461" s="832"/>
      <c r="AH461" s="832"/>
      <c r="AI461" s="832"/>
      <c r="AJ461" s="832"/>
      <c r="AK461" s="832"/>
      <c r="AL461" s="834"/>
      <c r="AM461" s="834"/>
      <c r="AN461" s="834"/>
      <c r="AO461" s="832"/>
      <c r="AP461" s="832"/>
    </row>
    <row r="462" spans="1:42" s="15" customFormat="1">
      <c r="A462" s="73" t="s">
        <v>989</v>
      </c>
      <c r="B462" s="126"/>
      <c r="C462" s="73" t="s">
        <v>1141</v>
      </c>
      <c r="D462" s="6" t="s">
        <v>1967</v>
      </c>
      <c r="E462" s="73" t="s">
        <v>1997</v>
      </c>
      <c r="F462" s="679">
        <v>456288.15021554322</v>
      </c>
      <c r="G462" s="126" t="s">
        <v>507</v>
      </c>
      <c r="H462" s="73" t="s">
        <v>2019</v>
      </c>
      <c r="I462" s="73"/>
      <c r="K462" s="831"/>
      <c r="L462" s="831"/>
      <c r="M462" s="831"/>
      <c r="N462" s="831"/>
      <c r="O462" s="831"/>
      <c r="P462" s="831">
        <v>7.1400000000000005E-2</v>
      </c>
      <c r="Q462" s="831"/>
      <c r="R462" s="831"/>
      <c r="S462" s="831"/>
      <c r="T462" s="831"/>
      <c r="U462" s="831"/>
      <c r="V462" s="831"/>
      <c r="W462" s="831"/>
      <c r="X462" s="831"/>
      <c r="Y462" s="831"/>
      <c r="Z462" s="831"/>
      <c r="AA462" s="834"/>
      <c r="AB462" s="834"/>
      <c r="AC462" s="834"/>
      <c r="AD462" s="834"/>
      <c r="AE462" s="832"/>
      <c r="AF462" s="832">
        <f t="shared" si="10"/>
        <v>32578.97392538979</v>
      </c>
      <c r="AG462" s="832"/>
      <c r="AH462" s="832"/>
      <c r="AI462" s="832"/>
      <c r="AJ462" s="832"/>
      <c r="AK462" s="832"/>
      <c r="AL462" s="834"/>
      <c r="AM462" s="834"/>
      <c r="AN462" s="834"/>
      <c r="AO462" s="832"/>
      <c r="AP462" s="832"/>
    </row>
    <row r="463" spans="1:42" s="15" customFormat="1">
      <c r="A463" s="73" t="s">
        <v>993</v>
      </c>
      <c r="B463" s="126"/>
      <c r="C463" s="73" t="s">
        <v>1141</v>
      </c>
      <c r="D463" s="6" t="s">
        <v>1967</v>
      </c>
      <c r="E463" s="73" t="s">
        <v>1997</v>
      </c>
      <c r="F463" s="679">
        <v>1309716.3360944281</v>
      </c>
      <c r="G463" s="126" t="s">
        <v>507</v>
      </c>
      <c r="H463" s="73" t="s">
        <v>2019</v>
      </c>
      <c r="I463" s="73"/>
      <c r="K463" s="831"/>
      <c r="L463" s="831"/>
      <c r="M463" s="831"/>
      <c r="N463" s="831"/>
      <c r="O463" s="831"/>
      <c r="P463" s="831">
        <v>4.2900000000000001E-2</v>
      </c>
      <c r="Q463" s="831"/>
      <c r="R463" s="831"/>
      <c r="S463" s="831"/>
      <c r="T463" s="831"/>
      <c r="U463" s="831"/>
      <c r="V463" s="831"/>
      <c r="W463" s="831"/>
      <c r="X463" s="831"/>
      <c r="Y463" s="831"/>
      <c r="Z463" s="831"/>
      <c r="AA463" s="834"/>
      <c r="AB463" s="834"/>
      <c r="AC463" s="834"/>
      <c r="AD463" s="834"/>
      <c r="AE463" s="832"/>
      <c r="AF463" s="832">
        <f t="shared" si="10"/>
        <v>56186.830818450966</v>
      </c>
      <c r="AG463" s="832"/>
      <c r="AH463" s="832"/>
      <c r="AI463" s="832"/>
      <c r="AJ463" s="832"/>
      <c r="AK463" s="832"/>
      <c r="AL463" s="834"/>
      <c r="AM463" s="834"/>
      <c r="AN463" s="834"/>
      <c r="AO463" s="832"/>
      <c r="AP463" s="832"/>
    </row>
    <row r="464" spans="1:42" s="15" customFormat="1">
      <c r="A464" s="73" t="s">
        <v>995</v>
      </c>
      <c r="B464" s="126"/>
      <c r="C464" s="73" t="s">
        <v>1141</v>
      </c>
      <c r="D464" s="126" t="s">
        <v>2001</v>
      </c>
      <c r="E464" s="73" t="s">
        <v>2020</v>
      </c>
      <c r="F464" s="679">
        <v>41335.021217983362</v>
      </c>
      <c r="G464" s="126" t="s">
        <v>507</v>
      </c>
      <c r="H464" s="73" t="s">
        <v>2019</v>
      </c>
      <c r="I464" s="73"/>
      <c r="K464" s="831"/>
      <c r="L464" s="831"/>
      <c r="M464" s="831"/>
      <c r="N464" s="831"/>
      <c r="O464" s="831"/>
      <c r="P464" s="831">
        <v>1.07E-3</v>
      </c>
      <c r="Q464" s="831"/>
      <c r="R464" s="831"/>
      <c r="S464" s="831"/>
      <c r="T464" s="831"/>
      <c r="U464" s="831"/>
      <c r="V464" s="831"/>
      <c r="W464" s="831"/>
      <c r="X464" s="831"/>
      <c r="Y464" s="831"/>
      <c r="Z464" s="831"/>
      <c r="AA464" s="834"/>
      <c r="AB464" s="834"/>
      <c r="AC464" s="834"/>
      <c r="AD464" s="834"/>
      <c r="AE464" s="832"/>
      <c r="AF464" s="832">
        <f t="shared" si="10"/>
        <v>44.228472703242197</v>
      </c>
      <c r="AG464" s="832"/>
      <c r="AH464" s="832"/>
      <c r="AI464" s="832"/>
      <c r="AJ464" s="832"/>
      <c r="AK464" s="832"/>
      <c r="AL464" s="834"/>
      <c r="AM464" s="834"/>
      <c r="AN464" s="834"/>
      <c r="AO464" s="832"/>
      <c r="AP464" s="832"/>
    </row>
    <row r="465" spans="1:42" s="15" customFormat="1">
      <c r="A465" s="73" t="s">
        <v>1002</v>
      </c>
      <c r="B465" s="126"/>
      <c r="C465" s="73" t="s">
        <v>1141</v>
      </c>
      <c r="D465" s="126" t="s">
        <v>2001</v>
      </c>
      <c r="E465" s="73" t="s">
        <v>2002</v>
      </c>
      <c r="F465" s="679">
        <v>65756.284657174023</v>
      </c>
      <c r="G465" s="126" t="s">
        <v>507</v>
      </c>
      <c r="H465" s="73" t="s">
        <v>2019</v>
      </c>
      <c r="I465" s="73"/>
      <c r="K465" s="831"/>
      <c r="L465" s="831"/>
      <c r="M465" s="831"/>
      <c r="N465" s="831"/>
      <c r="O465" s="831"/>
      <c r="P465" s="831">
        <v>0.35</v>
      </c>
      <c r="Q465" s="831"/>
      <c r="R465" s="831"/>
      <c r="S465" s="831"/>
      <c r="T465" s="831"/>
      <c r="U465" s="831"/>
      <c r="V465" s="831"/>
      <c r="W465" s="831"/>
      <c r="X465" s="831"/>
      <c r="Y465" s="831"/>
      <c r="Z465" s="831"/>
      <c r="AA465" s="834"/>
      <c r="AB465" s="834"/>
      <c r="AC465" s="834"/>
      <c r="AD465" s="834"/>
      <c r="AE465" s="832"/>
      <c r="AF465" s="832">
        <f t="shared" si="10"/>
        <v>23014.699630010906</v>
      </c>
      <c r="AG465" s="832"/>
      <c r="AH465" s="832"/>
      <c r="AI465" s="832"/>
      <c r="AJ465" s="832"/>
      <c r="AK465" s="832"/>
      <c r="AL465" s="834"/>
      <c r="AM465" s="834"/>
      <c r="AN465" s="834"/>
      <c r="AO465" s="832"/>
      <c r="AP465" s="832"/>
    </row>
    <row r="466" spans="1:42" s="15" customFormat="1">
      <c r="A466" s="73" t="s">
        <v>535</v>
      </c>
      <c r="B466" s="126"/>
      <c r="C466" s="73" t="s">
        <v>1141</v>
      </c>
      <c r="D466" s="126" t="s">
        <v>2001</v>
      </c>
      <c r="E466" s="73" t="s">
        <v>2002</v>
      </c>
      <c r="F466" s="679">
        <v>885680.7864866358</v>
      </c>
      <c r="G466" s="126" t="s">
        <v>507</v>
      </c>
      <c r="H466" s="73" t="s">
        <v>2019</v>
      </c>
      <c r="I466" s="73"/>
      <c r="K466" s="831"/>
      <c r="L466" s="831"/>
      <c r="M466" s="831"/>
      <c r="N466" s="831"/>
      <c r="O466" s="831"/>
      <c r="P466" s="831">
        <v>5.57E-2</v>
      </c>
      <c r="Q466" s="831"/>
      <c r="R466" s="831"/>
      <c r="S466" s="831"/>
      <c r="T466" s="831"/>
      <c r="U466" s="831"/>
      <c r="V466" s="831"/>
      <c r="W466" s="831"/>
      <c r="X466" s="831"/>
      <c r="Y466" s="831"/>
      <c r="Z466" s="831"/>
      <c r="AA466" s="834"/>
      <c r="AB466" s="834"/>
      <c r="AC466" s="834"/>
      <c r="AD466" s="834"/>
      <c r="AE466" s="832"/>
      <c r="AF466" s="832">
        <f t="shared" si="10"/>
        <v>49332.41980730561</v>
      </c>
      <c r="AG466" s="832"/>
      <c r="AH466" s="832"/>
      <c r="AI466" s="832"/>
      <c r="AJ466" s="832"/>
      <c r="AK466" s="832"/>
      <c r="AL466" s="834"/>
      <c r="AM466" s="834"/>
      <c r="AN466" s="834"/>
      <c r="AO466" s="832"/>
      <c r="AP466" s="832"/>
    </row>
    <row r="467" spans="1:42" s="15" customFormat="1">
      <c r="A467" s="73" t="s">
        <v>994</v>
      </c>
      <c r="B467" s="126"/>
      <c r="C467" s="73" t="s">
        <v>1141</v>
      </c>
      <c r="D467" s="6" t="s">
        <v>1967</v>
      </c>
      <c r="E467" s="73" t="s">
        <v>1997</v>
      </c>
      <c r="F467" s="679">
        <v>1220983.8415329796</v>
      </c>
      <c r="G467" s="126" t="s">
        <v>507</v>
      </c>
      <c r="H467" s="73" t="s">
        <v>2019</v>
      </c>
      <c r="I467" s="73"/>
      <c r="K467" s="831"/>
      <c r="L467" s="831"/>
      <c r="M467" s="831"/>
      <c r="N467" s="831"/>
      <c r="O467" s="831"/>
      <c r="P467" s="831">
        <v>4.57</v>
      </c>
      <c r="Q467" s="831"/>
      <c r="R467" s="831"/>
      <c r="S467" s="831"/>
      <c r="T467" s="831"/>
      <c r="U467" s="831"/>
      <c r="V467" s="831"/>
      <c r="W467" s="831"/>
      <c r="X467" s="831"/>
      <c r="Y467" s="831"/>
      <c r="Z467" s="831"/>
      <c r="AA467" s="834"/>
      <c r="AB467" s="834"/>
      <c r="AC467" s="834"/>
      <c r="AD467" s="834"/>
      <c r="AE467" s="832"/>
      <c r="AF467" s="832">
        <f t="shared" si="10"/>
        <v>5579896.1558057172</v>
      </c>
      <c r="AG467" s="832"/>
      <c r="AH467" s="832"/>
      <c r="AI467" s="832"/>
      <c r="AJ467" s="832"/>
      <c r="AK467" s="832"/>
      <c r="AL467" s="834"/>
      <c r="AM467" s="834"/>
      <c r="AN467" s="834"/>
      <c r="AO467" s="832"/>
      <c r="AP467" s="832"/>
    </row>
    <row r="468" spans="1:42" s="15" customFormat="1">
      <c r="A468" s="73" t="s">
        <v>544</v>
      </c>
      <c r="B468" s="126"/>
      <c r="C468" s="73" t="s">
        <v>1141</v>
      </c>
      <c r="D468" s="6" t="s">
        <v>1967</v>
      </c>
      <c r="E468" s="73" t="s">
        <v>1997</v>
      </c>
      <c r="F468" s="679">
        <v>618951885561.81262</v>
      </c>
      <c r="G468" s="126" t="s">
        <v>507</v>
      </c>
      <c r="H468" s="73" t="s">
        <v>2019</v>
      </c>
      <c r="I468" s="73"/>
      <c r="K468" s="831"/>
      <c r="L468" s="831"/>
      <c r="M468" s="831"/>
      <c r="N468" s="831"/>
      <c r="O468" s="831"/>
      <c r="P468" s="831">
        <v>6.64E-6</v>
      </c>
      <c r="Q468" s="831"/>
      <c r="R468" s="831"/>
      <c r="S468" s="831"/>
      <c r="T468" s="831"/>
      <c r="U468" s="831"/>
      <c r="V468" s="831"/>
      <c r="W468" s="831"/>
      <c r="X468" s="831"/>
      <c r="Y468" s="831"/>
      <c r="Z468" s="831"/>
      <c r="AA468" s="834"/>
      <c r="AB468" s="834"/>
      <c r="AC468" s="834"/>
      <c r="AD468" s="834"/>
      <c r="AE468" s="832"/>
      <c r="AF468" s="832">
        <f t="shared" si="10"/>
        <v>4109840.5201304359</v>
      </c>
      <c r="AG468" s="832"/>
      <c r="AH468" s="832"/>
      <c r="AI468" s="832"/>
      <c r="AJ468" s="832"/>
      <c r="AK468" s="832"/>
      <c r="AL468" s="834"/>
      <c r="AM468" s="834"/>
      <c r="AN468" s="834"/>
      <c r="AO468" s="832"/>
      <c r="AP468" s="832"/>
    </row>
    <row r="469" spans="1:42" s="15" customFormat="1">
      <c r="A469" s="73" t="s">
        <v>1149</v>
      </c>
      <c r="B469" s="126"/>
      <c r="C469" s="73" t="s">
        <v>1141</v>
      </c>
      <c r="D469" s="126" t="s">
        <v>2001</v>
      </c>
      <c r="E469" s="73" t="s">
        <v>2002</v>
      </c>
      <c r="F469" s="679">
        <v>16538.661289892454</v>
      </c>
      <c r="G469" s="126" t="s">
        <v>507</v>
      </c>
      <c r="H469" s="73" t="s">
        <v>2019</v>
      </c>
      <c r="I469" s="73"/>
      <c r="K469" s="831"/>
      <c r="L469" s="831"/>
      <c r="M469" s="831"/>
      <c r="N469" s="831"/>
      <c r="O469" s="831"/>
      <c r="P469" s="831">
        <v>1.5</v>
      </c>
      <c r="Q469" s="831"/>
      <c r="R469" s="831"/>
      <c r="S469" s="831"/>
      <c r="T469" s="831"/>
      <c r="U469" s="831"/>
      <c r="V469" s="831"/>
      <c r="W469" s="831"/>
      <c r="X469" s="831"/>
      <c r="Y469" s="831"/>
      <c r="Z469" s="831"/>
      <c r="AA469" s="834"/>
      <c r="AB469" s="834"/>
      <c r="AC469" s="834"/>
      <c r="AD469" s="834"/>
      <c r="AE469" s="832"/>
      <c r="AF469" s="832">
        <f t="shared" si="10"/>
        <v>24807.991934838683</v>
      </c>
      <c r="AG469" s="832"/>
      <c r="AH469" s="832"/>
      <c r="AI469" s="832"/>
      <c r="AJ469" s="832"/>
      <c r="AK469" s="832"/>
      <c r="AL469" s="834"/>
      <c r="AM469" s="834"/>
      <c r="AN469" s="834"/>
      <c r="AO469" s="832"/>
      <c r="AP469" s="832"/>
    </row>
    <row r="470" spans="1:42" s="15" customFormat="1">
      <c r="A470" s="73" t="s">
        <v>540</v>
      </c>
      <c r="B470" s="126"/>
      <c r="C470" s="73" t="s">
        <v>1141</v>
      </c>
      <c r="D470" s="126" t="s">
        <v>2001</v>
      </c>
      <c r="E470" s="73" t="s">
        <v>2020</v>
      </c>
      <c r="F470" s="679">
        <v>33960698183.789242</v>
      </c>
      <c r="G470" s="126" t="s">
        <v>507</v>
      </c>
      <c r="H470" s="73" t="s">
        <v>2019</v>
      </c>
      <c r="I470" s="73"/>
      <c r="K470" s="831"/>
      <c r="L470" s="831"/>
      <c r="M470" s="831"/>
      <c r="N470" s="831"/>
      <c r="O470" s="831"/>
      <c r="P470" s="831">
        <v>3.2899999999999998E-6</v>
      </c>
      <c r="Q470" s="831"/>
      <c r="R470" s="831"/>
      <c r="S470" s="831"/>
      <c r="T470" s="831"/>
      <c r="U470" s="831"/>
      <c r="V470" s="831"/>
      <c r="W470" s="831"/>
      <c r="X470" s="831"/>
      <c r="Y470" s="831"/>
      <c r="Z470" s="831"/>
      <c r="AA470" s="834"/>
      <c r="AB470" s="834"/>
      <c r="AC470" s="834"/>
      <c r="AD470" s="834"/>
      <c r="AE470" s="832"/>
      <c r="AF470" s="832">
        <f t="shared" si="10"/>
        <v>111730.6970246666</v>
      </c>
      <c r="AG470" s="832"/>
      <c r="AH470" s="832"/>
      <c r="AI470" s="832"/>
      <c r="AJ470" s="832"/>
      <c r="AK470" s="832"/>
      <c r="AL470" s="834"/>
      <c r="AM470" s="834"/>
      <c r="AN470" s="834"/>
      <c r="AO470" s="832"/>
      <c r="AP470" s="832"/>
    </row>
    <row r="471" spans="1:42" s="15" customFormat="1">
      <c r="A471" s="73" t="s">
        <v>996</v>
      </c>
      <c r="B471" s="126"/>
      <c r="C471" s="73" t="s">
        <v>1141</v>
      </c>
      <c r="D471" s="6" t="s">
        <v>1967</v>
      </c>
      <c r="E471" s="73" t="s">
        <v>1997</v>
      </c>
      <c r="F471" s="679">
        <v>456314.20226327755</v>
      </c>
      <c r="G471" s="126" t="s">
        <v>507</v>
      </c>
      <c r="H471" s="73" t="s">
        <v>2019</v>
      </c>
      <c r="I471" s="73"/>
      <c r="K471" s="831"/>
      <c r="L471" s="831"/>
      <c r="M471" s="831"/>
      <c r="N471" s="831"/>
      <c r="O471" s="831"/>
      <c r="P471" s="831">
        <v>2.14</v>
      </c>
      <c r="Q471" s="831"/>
      <c r="R471" s="831"/>
      <c r="S471" s="831"/>
      <c r="T471" s="831"/>
      <c r="U471" s="831"/>
      <c r="V471" s="831"/>
      <c r="W471" s="831"/>
      <c r="X471" s="831"/>
      <c r="Y471" s="831"/>
      <c r="Z471" s="831"/>
      <c r="AA471" s="834"/>
      <c r="AB471" s="834"/>
      <c r="AC471" s="834"/>
      <c r="AD471" s="834"/>
      <c r="AE471" s="832"/>
      <c r="AF471" s="832">
        <f t="shared" si="10"/>
        <v>976512.39284341398</v>
      </c>
      <c r="AG471" s="832"/>
      <c r="AH471" s="832"/>
      <c r="AI471" s="832"/>
      <c r="AJ471" s="832"/>
      <c r="AK471" s="832"/>
      <c r="AL471" s="834"/>
      <c r="AM471" s="834"/>
      <c r="AN471" s="834"/>
      <c r="AO471" s="832"/>
      <c r="AP471" s="832"/>
    </row>
    <row r="472" spans="1:42" s="15" customFormat="1">
      <c r="A472" s="73" t="s">
        <v>997</v>
      </c>
      <c r="B472" s="126"/>
      <c r="C472" s="73" t="s">
        <v>1141</v>
      </c>
      <c r="D472" s="6" t="s">
        <v>1967</v>
      </c>
      <c r="E472" s="73" t="s">
        <v>1997</v>
      </c>
      <c r="F472" s="679">
        <v>94849673425.563568</v>
      </c>
      <c r="G472" s="126" t="s">
        <v>507</v>
      </c>
      <c r="H472" s="73" t="s">
        <v>2019</v>
      </c>
      <c r="I472" s="73"/>
      <c r="K472" s="831"/>
      <c r="L472" s="831"/>
      <c r="M472" s="831"/>
      <c r="N472" s="831"/>
      <c r="O472" s="831"/>
      <c r="P472" s="831">
        <v>1.14E-3</v>
      </c>
      <c r="Q472" s="831"/>
      <c r="R472" s="831"/>
      <c r="S472" s="831"/>
      <c r="T472" s="831"/>
      <c r="U472" s="831"/>
      <c r="V472" s="831"/>
      <c r="W472" s="831"/>
      <c r="X472" s="831"/>
      <c r="Y472" s="831"/>
      <c r="Z472" s="831"/>
      <c r="AA472" s="834"/>
      <c r="AB472" s="834"/>
      <c r="AC472" s="834"/>
      <c r="AD472" s="834"/>
      <c r="AE472" s="832"/>
      <c r="AF472" s="832">
        <f t="shared" si="10"/>
        <v>108128627.70514247</v>
      </c>
      <c r="AG472" s="832"/>
      <c r="AH472" s="832"/>
      <c r="AI472" s="832"/>
      <c r="AJ472" s="832"/>
      <c r="AK472" s="832"/>
      <c r="AL472" s="834"/>
      <c r="AM472" s="834"/>
      <c r="AN472" s="834"/>
      <c r="AO472" s="832"/>
      <c r="AP472" s="832"/>
    </row>
    <row r="473" spans="1:42" s="15" customFormat="1">
      <c r="A473" s="73" t="s">
        <v>542</v>
      </c>
      <c r="B473" s="126"/>
      <c r="C473" s="73" t="s">
        <v>1141</v>
      </c>
      <c r="D473" s="6" t="s">
        <v>1967</v>
      </c>
      <c r="E473" s="73" t="s">
        <v>1997</v>
      </c>
      <c r="F473" s="679">
        <v>7184595.7374097947</v>
      </c>
      <c r="G473" s="126" t="s">
        <v>507</v>
      </c>
      <c r="H473" s="73" t="s">
        <v>2019</v>
      </c>
      <c r="I473" s="73"/>
      <c r="K473" s="831"/>
      <c r="L473" s="831"/>
      <c r="M473" s="831"/>
      <c r="N473" s="831"/>
      <c r="O473" s="831"/>
      <c r="P473" s="831">
        <v>7.1399999999999996E-3</v>
      </c>
      <c r="Q473" s="831"/>
      <c r="R473" s="831"/>
      <c r="S473" s="831"/>
      <c r="T473" s="831"/>
      <c r="U473" s="831"/>
      <c r="V473" s="831"/>
      <c r="W473" s="831"/>
      <c r="X473" s="831"/>
      <c r="Y473" s="831"/>
      <c r="Z473" s="831"/>
      <c r="AA473" s="834"/>
      <c r="AB473" s="834"/>
      <c r="AC473" s="834"/>
      <c r="AD473" s="834"/>
      <c r="AE473" s="832"/>
      <c r="AF473" s="832">
        <f t="shared" si="10"/>
        <v>51298.013565105932</v>
      </c>
      <c r="AG473" s="832"/>
      <c r="AH473" s="832"/>
      <c r="AI473" s="832"/>
      <c r="AJ473" s="832"/>
      <c r="AK473" s="832"/>
      <c r="AL473" s="834"/>
      <c r="AM473" s="834"/>
      <c r="AN473" s="834"/>
      <c r="AO473" s="832"/>
      <c r="AP473" s="832"/>
    </row>
    <row r="474" spans="1:42" s="15" customFormat="1">
      <c r="A474" s="73" t="s">
        <v>1151</v>
      </c>
      <c r="B474" s="126"/>
      <c r="C474" s="73" t="s">
        <v>1141</v>
      </c>
      <c r="D474" s="126" t="s">
        <v>2001</v>
      </c>
      <c r="E474" s="73" t="s">
        <v>2020</v>
      </c>
      <c r="F474" s="679">
        <v>702501.29957323824</v>
      </c>
      <c r="G474" s="126" t="s">
        <v>507</v>
      </c>
      <c r="H474" s="73" t="s">
        <v>2019</v>
      </c>
      <c r="I474" s="73"/>
      <c r="K474" s="831"/>
      <c r="L474" s="831"/>
      <c r="M474" s="831"/>
      <c r="N474" s="831"/>
      <c r="O474" s="831"/>
      <c r="P474" s="831">
        <v>1.93E-4</v>
      </c>
      <c r="Q474" s="831"/>
      <c r="R474" s="831"/>
      <c r="S474" s="831"/>
      <c r="T474" s="831"/>
      <c r="U474" s="831"/>
      <c r="V474" s="831"/>
      <c r="W474" s="831"/>
      <c r="X474" s="831"/>
      <c r="Y474" s="831"/>
      <c r="Z474" s="831"/>
      <c r="AA474" s="834"/>
      <c r="AB474" s="834"/>
      <c r="AC474" s="834"/>
      <c r="AD474" s="834"/>
      <c r="AE474" s="832"/>
      <c r="AF474" s="832">
        <f t="shared" si="10"/>
        <v>135.58275081763497</v>
      </c>
      <c r="AG474" s="832"/>
      <c r="AH474" s="832"/>
      <c r="AI474" s="832"/>
      <c r="AJ474" s="832"/>
      <c r="AK474" s="832"/>
      <c r="AL474" s="834"/>
      <c r="AM474" s="834"/>
      <c r="AN474" s="834"/>
      <c r="AO474" s="832"/>
      <c r="AP474" s="832"/>
    </row>
    <row r="475" spans="1:42" s="15" customFormat="1">
      <c r="A475" s="73" t="s">
        <v>538</v>
      </c>
      <c r="B475" s="126"/>
      <c r="C475" s="73" t="s">
        <v>1141</v>
      </c>
      <c r="D475" s="6" t="s">
        <v>1967</v>
      </c>
      <c r="E475" s="73" t="s">
        <v>1997</v>
      </c>
      <c r="F475" s="679">
        <v>5364.5263440815488</v>
      </c>
      <c r="G475" s="126" t="s">
        <v>507</v>
      </c>
      <c r="H475" s="73" t="s">
        <v>2019</v>
      </c>
      <c r="I475" s="73"/>
      <c r="K475" s="831"/>
      <c r="L475" s="831"/>
      <c r="M475" s="831"/>
      <c r="N475" s="831"/>
      <c r="O475" s="831"/>
      <c r="P475" s="831">
        <v>0.56399999999999995</v>
      </c>
      <c r="Q475" s="831"/>
      <c r="R475" s="831"/>
      <c r="S475" s="831"/>
      <c r="T475" s="831"/>
      <c r="U475" s="831"/>
      <c r="V475" s="831"/>
      <c r="W475" s="831"/>
      <c r="X475" s="831"/>
      <c r="Y475" s="831"/>
      <c r="Z475" s="831"/>
      <c r="AA475" s="834"/>
      <c r="AB475" s="834"/>
      <c r="AC475" s="834"/>
      <c r="AD475" s="834"/>
      <c r="AE475" s="832"/>
      <c r="AF475" s="832">
        <f t="shared" si="10"/>
        <v>3025.5928580619934</v>
      </c>
      <c r="AG475" s="832"/>
      <c r="AH475" s="832"/>
      <c r="AI475" s="832"/>
      <c r="AJ475" s="832"/>
      <c r="AK475" s="832"/>
      <c r="AL475" s="834"/>
      <c r="AM475" s="834"/>
      <c r="AN475" s="834"/>
      <c r="AO475" s="832"/>
      <c r="AP475" s="832"/>
    </row>
    <row r="476" spans="1:42" s="15" customFormat="1">
      <c r="A476" s="73" t="s">
        <v>535</v>
      </c>
      <c r="B476" s="126"/>
      <c r="C476" s="73" t="s">
        <v>1141</v>
      </c>
      <c r="D476" s="6" t="s">
        <v>1967</v>
      </c>
      <c r="E476" s="73" t="s">
        <v>1997</v>
      </c>
      <c r="F476" s="679">
        <v>307529376.96048737</v>
      </c>
      <c r="G476" s="126" t="s">
        <v>507</v>
      </c>
      <c r="H476" s="73" t="s">
        <v>2019</v>
      </c>
      <c r="I476" s="73"/>
      <c r="K476" s="831"/>
      <c r="L476" s="831"/>
      <c r="M476" s="831"/>
      <c r="N476" s="831"/>
      <c r="O476" s="831"/>
      <c r="P476" s="831">
        <v>10</v>
      </c>
      <c r="Q476" s="831"/>
      <c r="R476" s="831"/>
      <c r="S476" s="831"/>
      <c r="T476" s="831"/>
      <c r="U476" s="831"/>
      <c r="V476" s="831"/>
      <c r="W476" s="831"/>
      <c r="X476" s="831"/>
      <c r="Y476" s="831"/>
      <c r="Z476" s="831"/>
      <c r="AA476" s="834"/>
      <c r="AB476" s="834"/>
      <c r="AC476" s="834"/>
      <c r="AD476" s="834"/>
      <c r="AE476" s="832"/>
      <c r="AF476" s="832">
        <f t="shared" si="10"/>
        <v>3075293769.6048737</v>
      </c>
      <c r="AG476" s="832"/>
      <c r="AH476" s="832"/>
      <c r="AI476" s="832"/>
      <c r="AJ476" s="832"/>
      <c r="AK476" s="832"/>
      <c r="AL476" s="834"/>
      <c r="AM476" s="834"/>
      <c r="AN476" s="834"/>
      <c r="AO476" s="832"/>
      <c r="AP476" s="832"/>
    </row>
    <row r="477" spans="1:42" s="15" customFormat="1">
      <c r="A477" s="73" t="s">
        <v>995</v>
      </c>
      <c r="B477" s="126"/>
      <c r="C477" s="73" t="s">
        <v>1141</v>
      </c>
      <c r="D477" s="126" t="s">
        <v>2001</v>
      </c>
      <c r="E477" s="73" t="s">
        <v>2002</v>
      </c>
      <c r="F477" s="679">
        <v>20237774.611723296</v>
      </c>
      <c r="G477" s="126" t="s">
        <v>507</v>
      </c>
      <c r="H477" s="73" t="s">
        <v>2019</v>
      </c>
      <c r="I477" s="73"/>
      <c r="K477" s="831"/>
      <c r="L477" s="831"/>
      <c r="M477" s="831"/>
      <c r="N477" s="831"/>
      <c r="O477" s="831"/>
      <c r="P477" s="831">
        <v>0.107</v>
      </c>
      <c r="Q477" s="831"/>
      <c r="R477" s="831"/>
      <c r="S477" s="831"/>
      <c r="T477" s="831"/>
      <c r="U477" s="831"/>
      <c r="V477" s="831"/>
      <c r="W477" s="831"/>
      <c r="X477" s="831"/>
      <c r="Y477" s="831"/>
      <c r="Z477" s="831"/>
      <c r="AA477" s="834"/>
      <c r="AB477" s="834"/>
      <c r="AC477" s="834"/>
      <c r="AD477" s="834"/>
      <c r="AE477" s="832"/>
      <c r="AF477" s="832">
        <f t="shared" si="10"/>
        <v>2165441.8834543927</v>
      </c>
      <c r="AG477" s="832"/>
      <c r="AH477" s="832"/>
      <c r="AI477" s="832"/>
      <c r="AJ477" s="832"/>
      <c r="AK477" s="832"/>
      <c r="AL477" s="834"/>
      <c r="AM477" s="834"/>
      <c r="AN477" s="834"/>
      <c r="AO477" s="832"/>
      <c r="AP477" s="832"/>
    </row>
    <row r="478" spans="1:42" s="15" customFormat="1">
      <c r="A478" s="73" t="s">
        <v>1146</v>
      </c>
      <c r="B478" s="126"/>
      <c r="C478" s="73" t="s">
        <v>1141</v>
      </c>
      <c r="D478" s="126" t="s">
        <v>2001</v>
      </c>
      <c r="E478" s="73" t="s">
        <v>2002</v>
      </c>
      <c r="F478" s="679">
        <v>132913.17236297668</v>
      </c>
      <c r="G478" s="126" t="s">
        <v>507</v>
      </c>
      <c r="H478" s="73" t="s">
        <v>2019</v>
      </c>
      <c r="I478" s="73"/>
      <c r="K478" s="831"/>
      <c r="L478" s="831"/>
      <c r="M478" s="831"/>
      <c r="N478" s="831"/>
      <c r="O478" s="831"/>
      <c r="P478" s="831">
        <v>3.8600000000000002E-2</v>
      </c>
      <c r="Q478" s="831"/>
      <c r="R478" s="831"/>
      <c r="S478" s="831"/>
      <c r="T478" s="831"/>
      <c r="U478" s="831"/>
      <c r="V478" s="831"/>
      <c r="W478" s="831"/>
      <c r="X478" s="831"/>
      <c r="Y478" s="831"/>
      <c r="Z478" s="831"/>
      <c r="AA478" s="834"/>
      <c r="AB478" s="834"/>
      <c r="AC478" s="834"/>
      <c r="AD478" s="834"/>
      <c r="AE478" s="832"/>
      <c r="AF478" s="832">
        <f t="shared" si="10"/>
        <v>5130.4484532109</v>
      </c>
      <c r="AG478" s="832"/>
      <c r="AH478" s="832"/>
      <c r="AI478" s="832"/>
      <c r="AJ478" s="832"/>
      <c r="AK478" s="832"/>
      <c r="AL478" s="834"/>
      <c r="AM478" s="834"/>
      <c r="AN478" s="834"/>
      <c r="AO478" s="832"/>
      <c r="AP478" s="832"/>
    </row>
    <row r="479" spans="1:42" s="15" customFormat="1">
      <c r="A479" s="73" t="s">
        <v>538</v>
      </c>
      <c r="B479" s="126"/>
      <c r="C479" s="73" t="s">
        <v>1141</v>
      </c>
      <c r="D479" s="126" t="s">
        <v>2001</v>
      </c>
      <c r="E479" s="73" t="s">
        <v>2002</v>
      </c>
      <c r="F479" s="679">
        <v>889609.26484624669</v>
      </c>
      <c r="G479" s="126" t="s">
        <v>507</v>
      </c>
      <c r="H479" s="73" t="s">
        <v>2019</v>
      </c>
      <c r="I479" s="73"/>
      <c r="K479" s="831"/>
      <c r="L479" s="831"/>
      <c r="M479" s="831"/>
      <c r="N479" s="831"/>
      <c r="O479" s="831"/>
      <c r="P479" s="831">
        <v>6.79</v>
      </c>
      <c r="Q479" s="831"/>
      <c r="R479" s="831"/>
      <c r="S479" s="831"/>
      <c r="T479" s="831"/>
      <c r="U479" s="831"/>
      <c r="V479" s="831"/>
      <c r="W479" s="831"/>
      <c r="X479" s="831"/>
      <c r="Y479" s="831"/>
      <c r="Z479" s="831"/>
      <c r="AA479" s="834"/>
      <c r="AB479" s="834"/>
      <c r="AC479" s="834"/>
      <c r="AD479" s="834"/>
      <c r="AE479" s="832"/>
      <c r="AF479" s="832">
        <f t="shared" si="10"/>
        <v>6040446.9083060147</v>
      </c>
      <c r="AG479" s="832"/>
      <c r="AH479" s="832"/>
      <c r="AI479" s="832"/>
      <c r="AJ479" s="832"/>
      <c r="AK479" s="832"/>
      <c r="AL479" s="834"/>
      <c r="AM479" s="834"/>
      <c r="AN479" s="834"/>
      <c r="AO479" s="832"/>
      <c r="AP479" s="832"/>
    </row>
    <row r="480" spans="1:42" s="15" customFormat="1">
      <c r="A480" s="73" t="s">
        <v>542</v>
      </c>
      <c r="B480" s="126"/>
      <c r="C480" s="73" t="s">
        <v>1141</v>
      </c>
      <c r="D480" s="126" t="s">
        <v>2001</v>
      </c>
      <c r="E480" s="73" t="s">
        <v>2002</v>
      </c>
      <c r="F480" s="679">
        <v>27504.421562906438</v>
      </c>
      <c r="G480" s="126" t="s">
        <v>507</v>
      </c>
      <c r="H480" s="73" t="s">
        <v>2019</v>
      </c>
      <c r="I480" s="73"/>
      <c r="K480" s="831"/>
      <c r="L480" s="831"/>
      <c r="M480" s="831"/>
      <c r="N480" s="831"/>
      <c r="O480" s="831"/>
      <c r="P480" s="831">
        <v>2.3599999999999999E-2</v>
      </c>
      <c r="Q480" s="831"/>
      <c r="R480" s="831"/>
      <c r="S480" s="831"/>
      <c r="T480" s="831"/>
      <c r="U480" s="831"/>
      <c r="V480" s="831"/>
      <c r="W480" s="831"/>
      <c r="X480" s="831"/>
      <c r="Y480" s="831"/>
      <c r="Z480" s="831"/>
      <c r="AA480" s="834"/>
      <c r="AB480" s="834"/>
      <c r="AC480" s="834"/>
      <c r="AD480" s="834"/>
      <c r="AE480" s="832"/>
      <c r="AF480" s="832">
        <f t="shared" si="10"/>
        <v>649.1043488845919</v>
      </c>
      <c r="AG480" s="832"/>
      <c r="AH480" s="832"/>
      <c r="AI480" s="832"/>
      <c r="AJ480" s="832"/>
      <c r="AK480" s="832"/>
      <c r="AL480" s="834"/>
      <c r="AM480" s="834"/>
      <c r="AN480" s="834"/>
      <c r="AO480" s="832"/>
      <c r="AP480" s="832"/>
    </row>
    <row r="481" spans="1:42" s="15" customFormat="1">
      <c r="A481" s="73" t="s">
        <v>1003</v>
      </c>
      <c r="B481" s="126"/>
      <c r="C481" s="73" t="s">
        <v>1141</v>
      </c>
      <c r="D481" s="6" t="s">
        <v>1967</v>
      </c>
      <c r="E481" s="73" t="s">
        <v>1997</v>
      </c>
      <c r="F481" s="679">
        <v>21731.986376940047</v>
      </c>
      <c r="G481" s="126" t="s">
        <v>507</v>
      </c>
      <c r="H481" s="73" t="s">
        <v>2019</v>
      </c>
      <c r="I481" s="73"/>
      <c r="K481" s="831"/>
      <c r="L481" s="831"/>
      <c r="M481" s="831"/>
      <c r="N481" s="831"/>
      <c r="O481" s="831"/>
      <c r="P481" s="831">
        <v>1</v>
      </c>
      <c r="Q481" s="831"/>
      <c r="R481" s="831"/>
      <c r="S481" s="831"/>
      <c r="T481" s="831"/>
      <c r="U481" s="831"/>
      <c r="V481" s="831"/>
      <c r="W481" s="831"/>
      <c r="X481" s="831"/>
      <c r="Y481" s="831"/>
      <c r="Z481" s="831"/>
      <c r="AA481" s="834"/>
      <c r="AB481" s="834"/>
      <c r="AC481" s="834"/>
      <c r="AD481" s="834"/>
      <c r="AE481" s="832"/>
      <c r="AF481" s="832">
        <f t="shared" si="10"/>
        <v>21731.986376940047</v>
      </c>
      <c r="AG481" s="832"/>
      <c r="AH481" s="832"/>
      <c r="AI481" s="832"/>
      <c r="AJ481" s="832"/>
      <c r="AK481" s="832"/>
      <c r="AL481" s="834"/>
      <c r="AM481" s="834"/>
      <c r="AN481" s="834"/>
      <c r="AO481" s="832"/>
      <c r="AP481" s="832"/>
    </row>
    <row r="482" spans="1:42" s="15" customFormat="1">
      <c r="A482" s="73" t="s">
        <v>1003</v>
      </c>
      <c r="B482" s="126"/>
      <c r="C482" s="73" t="s">
        <v>1141</v>
      </c>
      <c r="D482" s="126" t="s">
        <v>2001</v>
      </c>
      <c r="E482" s="73" t="s">
        <v>2002</v>
      </c>
      <c r="F482" s="679">
        <v>109802.07813534177</v>
      </c>
      <c r="G482" s="126" t="s">
        <v>507</v>
      </c>
      <c r="H482" s="73" t="s">
        <v>2019</v>
      </c>
      <c r="I482" s="73"/>
      <c r="K482" s="831"/>
      <c r="L482" s="831"/>
      <c r="M482" s="831"/>
      <c r="N482" s="831"/>
      <c r="O482" s="831"/>
      <c r="P482" s="831">
        <v>0.107</v>
      </c>
      <c r="Q482" s="831"/>
      <c r="R482" s="831"/>
      <c r="S482" s="831"/>
      <c r="T482" s="831"/>
      <c r="U482" s="831"/>
      <c r="V482" s="831"/>
      <c r="W482" s="831"/>
      <c r="X482" s="831"/>
      <c r="Y482" s="831"/>
      <c r="Z482" s="831"/>
      <c r="AA482" s="834"/>
      <c r="AB482" s="834"/>
      <c r="AC482" s="834"/>
      <c r="AD482" s="834"/>
      <c r="AE482" s="832"/>
      <c r="AF482" s="832">
        <f t="shared" si="10"/>
        <v>11748.822360481568</v>
      </c>
      <c r="AG482" s="832"/>
      <c r="AH482" s="832"/>
      <c r="AI482" s="832"/>
      <c r="AJ482" s="832"/>
      <c r="AK482" s="832"/>
      <c r="AL482" s="834"/>
      <c r="AM482" s="834"/>
      <c r="AN482" s="834"/>
      <c r="AO482" s="832"/>
      <c r="AP482" s="832"/>
    </row>
    <row r="483" spans="1:42" s="15" customFormat="1">
      <c r="A483" s="73" t="s">
        <v>539</v>
      </c>
      <c r="B483" s="126"/>
      <c r="C483" s="73" t="s">
        <v>1141</v>
      </c>
      <c r="D483" s="126" t="s">
        <v>2001</v>
      </c>
      <c r="E483" s="73" t="s">
        <v>2002</v>
      </c>
      <c r="F483" s="679">
        <v>7987855.5037271827</v>
      </c>
      <c r="G483" s="126" t="s">
        <v>507</v>
      </c>
      <c r="H483" s="73" t="s">
        <v>2019</v>
      </c>
      <c r="I483" s="73"/>
      <c r="K483" s="831"/>
      <c r="L483" s="831"/>
      <c r="M483" s="831"/>
      <c r="N483" s="831"/>
      <c r="O483" s="831"/>
      <c r="P483" s="831">
        <v>7.86</v>
      </c>
      <c r="Q483" s="831"/>
      <c r="R483" s="831"/>
      <c r="S483" s="831"/>
      <c r="T483" s="831"/>
      <c r="U483" s="831"/>
      <c r="V483" s="831"/>
      <c r="W483" s="831"/>
      <c r="X483" s="831"/>
      <c r="Y483" s="831"/>
      <c r="Z483" s="831"/>
      <c r="AA483" s="834"/>
      <c r="AB483" s="834"/>
      <c r="AC483" s="834"/>
      <c r="AD483" s="834"/>
      <c r="AE483" s="832"/>
      <c r="AF483" s="832">
        <f t="shared" si="10"/>
        <v>62784544.259295657</v>
      </c>
      <c r="AG483" s="832"/>
      <c r="AH483" s="832"/>
      <c r="AI483" s="832"/>
      <c r="AJ483" s="832"/>
      <c r="AK483" s="832"/>
      <c r="AL483" s="834"/>
      <c r="AM483" s="834"/>
      <c r="AN483" s="834"/>
      <c r="AO483" s="832"/>
      <c r="AP483" s="832"/>
    </row>
    <row r="484" spans="1:42" s="15" customFormat="1">
      <c r="A484" s="73" t="s">
        <v>542</v>
      </c>
      <c r="B484" s="126"/>
      <c r="C484" s="73" t="s">
        <v>1141</v>
      </c>
      <c r="D484" s="126" t="s">
        <v>2001</v>
      </c>
      <c r="E484" s="73" t="s">
        <v>2020</v>
      </c>
      <c r="F484" s="679">
        <v>4541030.5000038035</v>
      </c>
      <c r="G484" s="126" t="s">
        <v>507</v>
      </c>
      <c r="H484" s="73" t="s">
        <v>2019</v>
      </c>
      <c r="I484" s="73"/>
      <c r="K484" s="831"/>
      <c r="L484" s="831"/>
      <c r="M484" s="831"/>
      <c r="N484" s="831"/>
      <c r="O484" s="831"/>
      <c r="P484" s="831">
        <v>2.3599999999999999E-2</v>
      </c>
      <c r="Q484" s="831"/>
      <c r="R484" s="831"/>
      <c r="S484" s="831"/>
      <c r="T484" s="831"/>
      <c r="U484" s="831"/>
      <c r="V484" s="831"/>
      <c r="W484" s="831"/>
      <c r="X484" s="831"/>
      <c r="Y484" s="831"/>
      <c r="Z484" s="831"/>
      <c r="AA484" s="834"/>
      <c r="AB484" s="834"/>
      <c r="AC484" s="834"/>
      <c r="AD484" s="834"/>
      <c r="AE484" s="832"/>
      <c r="AF484" s="832">
        <f t="shared" si="10"/>
        <v>107168.31980008975</v>
      </c>
      <c r="AG484" s="832"/>
      <c r="AH484" s="832"/>
      <c r="AI484" s="832"/>
      <c r="AJ484" s="832"/>
      <c r="AK484" s="832"/>
      <c r="AL484" s="834"/>
      <c r="AM484" s="834"/>
      <c r="AN484" s="834"/>
      <c r="AO484" s="832"/>
      <c r="AP484" s="832"/>
    </row>
    <row r="485" spans="1:42" s="15" customFormat="1">
      <c r="A485" s="73" t="s">
        <v>545</v>
      </c>
      <c r="B485" s="126"/>
      <c r="C485" s="73" t="s">
        <v>1141</v>
      </c>
      <c r="D485" s="126" t="s">
        <v>2001</v>
      </c>
      <c r="E485" s="73" t="s">
        <v>2002</v>
      </c>
      <c r="F485" s="679">
        <v>628840.39004106354</v>
      </c>
      <c r="G485" s="126" t="s">
        <v>507</v>
      </c>
      <c r="H485" s="73" t="s">
        <v>2019</v>
      </c>
      <c r="I485" s="73"/>
      <c r="K485" s="831"/>
      <c r="L485" s="831"/>
      <c r="M485" s="831"/>
      <c r="N485" s="831"/>
      <c r="O485" s="831"/>
      <c r="P485" s="831">
        <v>1.4999999999999999E-2</v>
      </c>
      <c r="Q485" s="831"/>
      <c r="R485" s="831"/>
      <c r="S485" s="831"/>
      <c r="T485" s="831"/>
      <c r="U485" s="831"/>
      <c r="V485" s="831"/>
      <c r="W485" s="831"/>
      <c r="X485" s="831"/>
      <c r="Y485" s="831"/>
      <c r="Z485" s="831"/>
      <c r="AA485" s="834"/>
      <c r="AB485" s="834"/>
      <c r="AC485" s="834"/>
      <c r="AD485" s="834"/>
      <c r="AE485" s="832"/>
      <c r="AF485" s="832">
        <f t="shared" si="10"/>
        <v>9432.6058506159534</v>
      </c>
      <c r="AG485" s="832"/>
      <c r="AH485" s="832"/>
      <c r="AI485" s="832"/>
      <c r="AJ485" s="832"/>
      <c r="AK485" s="832"/>
      <c r="AL485" s="834"/>
      <c r="AM485" s="834"/>
      <c r="AN485" s="834"/>
      <c r="AO485" s="832"/>
      <c r="AP485" s="832"/>
    </row>
    <row r="486" spans="1:42" s="15" customFormat="1">
      <c r="A486" s="73" t="s">
        <v>1151</v>
      </c>
      <c r="B486" s="126"/>
      <c r="C486" s="73" t="s">
        <v>1141</v>
      </c>
      <c r="D486" s="126" t="s">
        <v>2001</v>
      </c>
      <c r="E486" s="73" t="s">
        <v>2002</v>
      </c>
      <c r="F486" s="679">
        <v>803365.44683261018</v>
      </c>
      <c r="G486" s="126" t="s">
        <v>507</v>
      </c>
      <c r="H486" s="73" t="s">
        <v>2019</v>
      </c>
      <c r="I486" s="73"/>
      <c r="K486" s="831"/>
      <c r="L486" s="831"/>
      <c r="M486" s="831"/>
      <c r="N486" s="831"/>
      <c r="O486" s="831"/>
      <c r="P486" s="831">
        <v>1.93E-4</v>
      </c>
      <c r="Q486" s="831"/>
      <c r="R486" s="831"/>
      <c r="S486" s="831"/>
      <c r="T486" s="831"/>
      <c r="U486" s="831"/>
      <c r="V486" s="831"/>
      <c r="W486" s="831"/>
      <c r="X486" s="831"/>
      <c r="Y486" s="831"/>
      <c r="Z486" s="831"/>
      <c r="AA486" s="834"/>
      <c r="AB486" s="834"/>
      <c r="AC486" s="834"/>
      <c r="AD486" s="834"/>
      <c r="AE486" s="832"/>
      <c r="AF486" s="832">
        <f t="shared" si="10"/>
        <v>155.04953123869376</v>
      </c>
      <c r="AG486" s="832"/>
      <c r="AH486" s="832"/>
      <c r="AI486" s="832"/>
      <c r="AJ486" s="832"/>
      <c r="AK486" s="832"/>
      <c r="AL486" s="834"/>
      <c r="AM486" s="834"/>
      <c r="AN486" s="834"/>
      <c r="AO486" s="832"/>
      <c r="AP486" s="832"/>
    </row>
    <row r="487" spans="1:42" s="15" customFormat="1">
      <c r="A487" s="73" t="s">
        <v>539</v>
      </c>
      <c r="B487" s="126"/>
      <c r="C487" s="73" t="s">
        <v>1141</v>
      </c>
      <c r="D487" s="126" t="s">
        <v>2001</v>
      </c>
      <c r="E487" s="73" t="s">
        <v>2020</v>
      </c>
      <c r="F487" s="679">
        <v>4152908.2350462247</v>
      </c>
      <c r="G487" s="126" t="s">
        <v>507</v>
      </c>
      <c r="H487" s="73" t="s">
        <v>2019</v>
      </c>
      <c r="I487" s="73"/>
      <c r="K487" s="831"/>
      <c r="L487" s="831"/>
      <c r="M487" s="831"/>
      <c r="N487" s="831"/>
      <c r="O487" s="831"/>
      <c r="P487" s="831">
        <v>3.7100000000000002E-3</v>
      </c>
      <c r="Q487" s="831"/>
      <c r="R487" s="831"/>
      <c r="S487" s="831"/>
      <c r="T487" s="831"/>
      <c r="U487" s="831"/>
      <c r="V487" s="831"/>
      <c r="W487" s="831"/>
      <c r="X487" s="831"/>
      <c r="Y487" s="831"/>
      <c r="Z487" s="831"/>
      <c r="AA487" s="834"/>
      <c r="AB487" s="834"/>
      <c r="AC487" s="834"/>
      <c r="AD487" s="834"/>
      <c r="AE487" s="832"/>
      <c r="AF487" s="832">
        <f t="shared" si="10"/>
        <v>15407.289552021495</v>
      </c>
      <c r="AG487" s="832"/>
      <c r="AH487" s="832"/>
      <c r="AI487" s="832"/>
      <c r="AJ487" s="832"/>
      <c r="AK487" s="832"/>
      <c r="AL487" s="834"/>
      <c r="AM487" s="834"/>
      <c r="AN487" s="834"/>
      <c r="AO487" s="832"/>
      <c r="AP487" s="832"/>
    </row>
    <row r="488" spans="1:42" s="15" customFormat="1">
      <c r="A488" s="73" t="s">
        <v>537</v>
      </c>
      <c r="B488" s="126"/>
      <c r="C488" s="73" t="s">
        <v>1141</v>
      </c>
      <c r="D488" s="126" t="s">
        <v>2001</v>
      </c>
      <c r="E488" s="73" t="s">
        <v>2020</v>
      </c>
      <c r="F488" s="679">
        <v>496796.49914571585</v>
      </c>
      <c r="G488" s="126" t="s">
        <v>507</v>
      </c>
      <c r="H488" s="73" t="s">
        <v>2019</v>
      </c>
      <c r="I488" s="73"/>
      <c r="K488" s="831"/>
      <c r="L488" s="831"/>
      <c r="M488" s="831"/>
      <c r="N488" s="831"/>
      <c r="O488" s="831"/>
      <c r="P488" s="831">
        <v>1.8599999999999998E-2</v>
      </c>
      <c r="Q488" s="831"/>
      <c r="R488" s="831"/>
      <c r="S488" s="831"/>
      <c r="T488" s="831"/>
      <c r="U488" s="831"/>
      <c r="V488" s="831"/>
      <c r="W488" s="831"/>
      <c r="X488" s="831"/>
      <c r="Y488" s="831"/>
      <c r="Z488" s="831"/>
      <c r="AA488" s="834"/>
      <c r="AB488" s="834"/>
      <c r="AC488" s="834"/>
      <c r="AD488" s="834"/>
      <c r="AE488" s="832"/>
      <c r="AF488" s="832">
        <f t="shared" si="10"/>
        <v>9240.4148841103142</v>
      </c>
      <c r="AG488" s="832"/>
      <c r="AH488" s="832"/>
      <c r="AI488" s="832"/>
      <c r="AJ488" s="832"/>
      <c r="AK488" s="832"/>
      <c r="AL488" s="834"/>
      <c r="AM488" s="834"/>
      <c r="AN488" s="834"/>
      <c r="AO488" s="832"/>
      <c r="AP488" s="832"/>
    </row>
    <row r="489" spans="1:42" s="15" customFormat="1">
      <c r="A489" s="73" t="s">
        <v>541</v>
      </c>
      <c r="B489" s="126"/>
      <c r="C489" s="73" t="s">
        <v>1141</v>
      </c>
      <c r="D489" s="126" t="s">
        <v>2001</v>
      </c>
      <c r="E489" s="73" t="s">
        <v>2002</v>
      </c>
      <c r="F489" s="679">
        <v>2391659.6267516352</v>
      </c>
      <c r="G489" s="126" t="s">
        <v>507</v>
      </c>
      <c r="H489" s="73" t="s">
        <v>2019</v>
      </c>
      <c r="I489" s="73"/>
      <c r="K489" s="831"/>
      <c r="L489" s="831"/>
      <c r="M489" s="831"/>
      <c r="N489" s="831"/>
      <c r="O489" s="831"/>
      <c r="P489" s="831">
        <v>4.71</v>
      </c>
      <c r="Q489" s="831"/>
      <c r="R489" s="831"/>
      <c r="S489" s="831"/>
      <c r="T489" s="831"/>
      <c r="U489" s="831"/>
      <c r="V489" s="831"/>
      <c r="W489" s="831"/>
      <c r="X489" s="831"/>
      <c r="Y489" s="831"/>
      <c r="Z489" s="831"/>
      <c r="AA489" s="834"/>
      <c r="AB489" s="834"/>
      <c r="AC489" s="834"/>
      <c r="AD489" s="834"/>
      <c r="AE489" s="832"/>
      <c r="AF489" s="832">
        <f t="shared" si="10"/>
        <v>11264716.842000201</v>
      </c>
      <c r="AG489" s="832"/>
      <c r="AH489" s="832"/>
      <c r="AI489" s="832"/>
      <c r="AJ489" s="832"/>
      <c r="AK489" s="832"/>
      <c r="AL489" s="834"/>
      <c r="AM489" s="834"/>
      <c r="AN489" s="834"/>
      <c r="AO489" s="832"/>
      <c r="AP489" s="832"/>
    </row>
    <row r="490" spans="1:42" s="15" customFormat="1">
      <c r="A490" s="73" t="s">
        <v>1144</v>
      </c>
      <c r="B490" s="126"/>
      <c r="C490" s="73" t="s">
        <v>1141</v>
      </c>
      <c r="D490" s="6" t="s">
        <v>1967</v>
      </c>
      <c r="E490" s="73" t="s">
        <v>1997</v>
      </c>
      <c r="F490" s="679">
        <v>2620736719.875473</v>
      </c>
      <c r="G490" s="126" t="s">
        <v>507</v>
      </c>
      <c r="H490" s="73" t="s">
        <v>2019</v>
      </c>
      <c r="I490" s="73"/>
      <c r="K490" s="831"/>
      <c r="L490" s="831"/>
      <c r="M490" s="831"/>
      <c r="N490" s="831"/>
      <c r="O490" s="831"/>
      <c r="P490" s="831">
        <v>6.7100000000000001E-6</v>
      </c>
      <c r="Q490" s="831"/>
      <c r="R490" s="831"/>
      <c r="S490" s="831"/>
      <c r="T490" s="831"/>
      <c r="U490" s="831"/>
      <c r="V490" s="831"/>
      <c r="W490" s="831"/>
      <c r="X490" s="831"/>
      <c r="Y490" s="831"/>
      <c r="Z490" s="831"/>
      <c r="AA490" s="834"/>
      <c r="AB490" s="834"/>
      <c r="AC490" s="834"/>
      <c r="AD490" s="834"/>
      <c r="AE490" s="832"/>
      <c r="AF490" s="832">
        <f t="shared" si="10"/>
        <v>17585.143390364425</v>
      </c>
      <c r="AG490" s="832"/>
      <c r="AH490" s="832"/>
      <c r="AI490" s="832"/>
      <c r="AJ490" s="832"/>
      <c r="AK490" s="832"/>
      <c r="AL490" s="834"/>
      <c r="AM490" s="834"/>
      <c r="AN490" s="834"/>
      <c r="AO490" s="832"/>
      <c r="AP490" s="832"/>
    </row>
    <row r="491" spans="1:42" s="15" customFormat="1">
      <c r="A491" s="73" t="s">
        <v>993</v>
      </c>
      <c r="B491" s="126"/>
      <c r="C491" s="73" t="s">
        <v>1141</v>
      </c>
      <c r="D491" s="126" t="s">
        <v>2001</v>
      </c>
      <c r="E491" s="73" t="s">
        <v>2002</v>
      </c>
      <c r="F491" s="679">
        <v>1862478597.3794956</v>
      </c>
      <c r="G491" s="126" t="s">
        <v>507</v>
      </c>
      <c r="H491" s="73" t="s">
        <v>2019</v>
      </c>
      <c r="I491" s="73"/>
      <c r="K491" s="831"/>
      <c r="L491" s="831"/>
      <c r="M491" s="831"/>
      <c r="N491" s="831"/>
      <c r="O491" s="831"/>
      <c r="P491" s="831">
        <v>6.0699999999999999E-3</v>
      </c>
      <c r="Q491" s="831"/>
      <c r="R491" s="831"/>
      <c r="S491" s="831"/>
      <c r="T491" s="831"/>
      <c r="U491" s="831"/>
      <c r="V491" s="831"/>
      <c r="W491" s="831"/>
      <c r="X491" s="831"/>
      <c r="Y491" s="831"/>
      <c r="Z491" s="831"/>
      <c r="AA491" s="834"/>
      <c r="AB491" s="834"/>
      <c r="AC491" s="834"/>
      <c r="AD491" s="834"/>
      <c r="AE491" s="832"/>
      <c r="AF491" s="832">
        <f t="shared" si="10"/>
        <v>11305245.086093538</v>
      </c>
      <c r="AG491" s="832"/>
      <c r="AH491" s="832"/>
      <c r="AI491" s="832"/>
      <c r="AJ491" s="832"/>
      <c r="AK491" s="832"/>
      <c r="AL491" s="834"/>
      <c r="AM491" s="834"/>
      <c r="AN491" s="834"/>
      <c r="AO491" s="832"/>
      <c r="AP491" s="832"/>
    </row>
    <row r="492" spans="1:42" s="15" customFormat="1">
      <c r="A492" s="73" t="s">
        <v>992</v>
      </c>
      <c r="B492" s="126"/>
      <c r="C492" s="73" t="s">
        <v>1141</v>
      </c>
      <c r="D492" s="6" t="s">
        <v>1967</v>
      </c>
      <c r="E492" s="73" t="s">
        <v>1997</v>
      </c>
      <c r="F492" s="679">
        <v>304192.10014369851</v>
      </c>
      <c r="G492" s="126" t="s">
        <v>507</v>
      </c>
      <c r="H492" s="73" t="s">
        <v>2019</v>
      </c>
      <c r="I492" s="73"/>
      <c r="K492" s="831"/>
      <c r="L492" s="831"/>
      <c r="M492" s="831"/>
      <c r="N492" s="831"/>
      <c r="O492" s="831"/>
      <c r="P492" s="831">
        <v>7.1400000000000005E-2</v>
      </c>
      <c r="Q492" s="831"/>
      <c r="R492" s="831"/>
      <c r="S492" s="831"/>
      <c r="T492" s="831"/>
      <c r="U492" s="831"/>
      <c r="V492" s="831"/>
      <c r="W492" s="831"/>
      <c r="X492" s="831"/>
      <c r="Y492" s="831"/>
      <c r="Z492" s="831"/>
      <c r="AA492" s="834"/>
      <c r="AB492" s="834"/>
      <c r="AC492" s="834"/>
      <c r="AD492" s="834"/>
      <c r="AE492" s="832"/>
      <c r="AF492" s="832">
        <f t="shared" si="10"/>
        <v>21719.315950260076</v>
      </c>
      <c r="AG492" s="832"/>
      <c r="AH492" s="832"/>
      <c r="AI492" s="832"/>
      <c r="AJ492" s="832"/>
      <c r="AK492" s="832"/>
      <c r="AL492" s="834"/>
      <c r="AM492" s="834"/>
      <c r="AN492" s="834"/>
      <c r="AO492" s="832"/>
      <c r="AP492" s="832"/>
    </row>
    <row r="493" spans="1:42" s="15" customFormat="1">
      <c r="A493" s="73" t="s">
        <v>540</v>
      </c>
      <c r="B493" s="126"/>
      <c r="C493" s="73" t="s">
        <v>1141</v>
      </c>
      <c r="D493" s="6" t="s">
        <v>1967</v>
      </c>
      <c r="E493" s="73" t="s">
        <v>1997</v>
      </c>
      <c r="F493" s="679">
        <v>903205191.71477914</v>
      </c>
      <c r="G493" s="126" t="s">
        <v>507</v>
      </c>
      <c r="H493" s="73" t="s">
        <v>2019</v>
      </c>
      <c r="I493" s="73"/>
      <c r="K493" s="831"/>
      <c r="L493" s="831"/>
      <c r="M493" s="831"/>
      <c r="N493" s="831"/>
      <c r="O493" s="831"/>
      <c r="P493" s="831">
        <v>6.7900000000000002E-4</v>
      </c>
      <c r="Q493" s="831"/>
      <c r="R493" s="831"/>
      <c r="S493" s="831"/>
      <c r="T493" s="831"/>
      <c r="U493" s="831"/>
      <c r="V493" s="831"/>
      <c r="W493" s="831"/>
      <c r="X493" s="831"/>
      <c r="Y493" s="831"/>
      <c r="Z493" s="831"/>
      <c r="AA493" s="834"/>
      <c r="AB493" s="834"/>
      <c r="AC493" s="834"/>
      <c r="AD493" s="834"/>
      <c r="AE493" s="832"/>
      <c r="AF493" s="832">
        <f t="shared" si="10"/>
        <v>613276.32517433504</v>
      </c>
      <c r="AG493" s="832"/>
      <c r="AH493" s="832"/>
      <c r="AI493" s="832"/>
      <c r="AJ493" s="832"/>
      <c r="AK493" s="832"/>
      <c r="AL493" s="834"/>
      <c r="AM493" s="834"/>
      <c r="AN493" s="834"/>
      <c r="AO493" s="832"/>
      <c r="AP493" s="832"/>
    </row>
    <row r="494" spans="1:42" s="15" customFormat="1">
      <c r="A494" s="73" t="s">
        <v>1145</v>
      </c>
      <c r="B494" s="126"/>
      <c r="C494" s="73" t="s">
        <v>1141</v>
      </c>
      <c r="D494" s="126" t="s">
        <v>2001</v>
      </c>
      <c r="E494" s="73" t="s">
        <v>2002</v>
      </c>
      <c r="F494" s="679">
        <v>3985166.8791445075</v>
      </c>
      <c r="G494" s="126" t="s">
        <v>507</v>
      </c>
      <c r="H494" s="73" t="s">
        <v>2019</v>
      </c>
      <c r="I494" s="73"/>
      <c r="K494" s="831"/>
      <c r="L494" s="831"/>
      <c r="M494" s="831"/>
      <c r="N494" s="831"/>
      <c r="O494" s="831"/>
      <c r="P494" s="831">
        <v>6.79E-3</v>
      </c>
      <c r="Q494" s="831"/>
      <c r="R494" s="831"/>
      <c r="S494" s="831"/>
      <c r="T494" s="831"/>
      <c r="U494" s="831"/>
      <c r="V494" s="831"/>
      <c r="W494" s="831"/>
      <c r="X494" s="831"/>
      <c r="Y494" s="831"/>
      <c r="Z494" s="831"/>
      <c r="AA494" s="834"/>
      <c r="AB494" s="834"/>
      <c r="AC494" s="834"/>
      <c r="AD494" s="834"/>
      <c r="AE494" s="832"/>
      <c r="AF494" s="832">
        <f t="shared" si="10"/>
        <v>27059.283109391206</v>
      </c>
      <c r="AG494" s="832"/>
      <c r="AH494" s="832"/>
      <c r="AI494" s="832"/>
      <c r="AJ494" s="832"/>
      <c r="AK494" s="832"/>
      <c r="AL494" s="834"/>
      <c r="AM494" s="834"/>
      <c r="AN494" s="834"/>
      <c r="AO494" s="832"/>
      <c r="AP494" s="832"/>
    </row>
    <row r="495" spans="1:42" s="15" customFormat="1">
      <c r="A495" s="73" t="s">
        <v>994</v>
      </c>
      <c r="B495" s="126"/>
      <c r="C495" s="73" t="s">
        <v>1141</v>
      </c>
      <c r="D495" s="126" t="s">
        <v>2001</v>
      </c>
      <c r="E495" s="73" t="s">
        <v>2020</v>
      </c>
      <c r="F495" s="679">
        <v>41335.021217983362</v>
      </c>
      <c r="G495" s="126" t="s">
        <v>507</v>
      </c>
      <c r="H495" s="73" t="s">
        <v>2019</v>
      </c>
      <c r="I495" s="73"/>
      <c r="K495" s="831"/>
      <c r="L495" s="831"/>
      <c r="M495" s="831"/>
      <c r="N495" s="831"/>
      <c r="O495" s="831"/>
      <c r="P495" s="831">
        <v>1.07E-3</v>
      </c>
      <c r="Q495" s="831"/>
      <c r="R495" s="831"/>
      <c r="S495" s="831"/>
      <c r="T495" s="831"/>
      <c r="U495" s="831"/>
      <c r="V495" s="831"/>
      <c r="W495" s="831"/>
      <c r="X495" s="831"/>
      <c r="Y495" s="831"/>
      <c r="Z495" s="831"/>
      <c r="AA495" s="834"/>
      <c r="AB495" s="834"/>
      <c r="AC495" s="834"/>
      <c r="AD495" s="834"/>
      <c r="AE495" s="832"/>
      <c r="AF495" s="832">
        <f t="shared" si="10"/>
        <v>44.228472703242197</v>
      </c>
      <c r="AG495" s="832"/>
      <c r="AH495" s="832"/>
      <c r="AI495" s="832"/>
      <c r="AJ495" s="832"/>
      <c r="AK495" s="832"/>
      <c r="AL495" s="834"/>
      <c r="AM495" s="834"/>
      <c r="AN495" s="834"/>
      <c r="AO495" s="832"/>
      <c r="AP495" s="832"/>
    </row>
    <row r="496" spans="1:42" s="15" customFormat="1">
      <c r="A496" s="73" t="s">
        <v>536</v>
      </c>
      <c r="B496" s="126"/>
      <c r="C496" s="73" t="s">
        <v>1141</v>
      </c>
      <c r="D496" s="126" t="s">
        <v>2001</v>
      </c>
      <c r="E496" s="73" t="s">
        <v>2002</v>
      </c>
      <c r="F496" s="679">
        <v>749660.72937972739</v>
      </c>
      <c r="G496" s="126" t="s">
        <v>507</v>
      </c>
      <c r="H496" s="73" t="s">
        <v>2019</v>
      </c>
      <c r="I496" s="73"/>
      <c r="K496" s="831"/>
      <c r="L496" s="831"/>
      <c r="M496" s="831"/>
      <c r="N496" s="831"/>
      <c r="O496" s="831"/>
      <c r="P496" s="831">
        <v>1.9300000000000001E-3</v>
      </c>
      <c r="Q496" s="831"/>
      <c r="R496" s="831"/>
      <c r="S496" s="831"/>
      <c r="T496" s="831"/>
      <c r="U496" s="831"/>
      <c r="V496" s="831"/>
      <c r="W496" s="831"/>
      <c r="X496" s="831"/>
      <c r="Y496" s="831"/>
      <c r="Z496" s="831"/>
      <c r="AA496" s="834"/>
      <c r="AB496" s="834"/>
      <c r="AC496" s="834"/>
      <c r="AD496" s="834"/>
      <c r="AE496" s="832"/>
      <c r="AF496" s="832">
        <f t="shared" si="10"/>
        <v>1446.8452077028739</v>
      </c>
      <c r="AG496" s="832"/>
      <c r="AH496" s="832"/>
      <c r="AI496" s="832"/>
      <c r="AJ496" s="832"/>
      <c r="AK496" s="832"/>
      <c r="AL496" s="834"/>
      <c r="AM496" s="834"/>
      <c r="AN496" s="834"/>
      <c r="AO496" s="832"/>
      <c r="AP496" s="832"/>
    </row>
    <row r="497" spans="1:42" s="15" customFormat="1">
      <c r="A497" s="73" t="s">
        <v>994</v>
      </c>
      <c r="B497" s="126"/>
      <c r="C497" s="73" t="s">
        <v>1141</v>
      </c>
      <c r="D497" s="126" t="s">
        <v>2001</v>
      </c>
      <c r="E497" s="73" t="s">
        <v>2002</v>
      </c>
      <c r="F497" s="679">
        <v>17174015.591069277</v>
      </c>
      <c r="G497" s="126" t="s">
        <v>507</v>
      </c>
      <c r="H497" s="73" t="s">
        <v>2019</v>
      </c>
      <c r="I497" s="73"/>
      <c r="K497" s="831"/>
      <c r="L497" s="831"/>
      <c r="M497" s="831"/>
      <c r="N497" s="831"/>
      <c r="O497" s="831"/>
      <c r="P497" s="831">
        <v>0.114</v>
      </c>
      <c r="Q497" s="831"/>
      <c r="R497" s="831"/>
      <c r="S497" s="831"/>
      <c r="T497" s="831"/>
      <c r="U497" s="831"/>
      <c r="V497" s="831"/>
      <c r="W497" s="831"/>
      <c r="X497" s="831"/>
      <c r="Y497" s="831"/>
      <c r="Z497" s="831"/>
      <c r="AA497" s="834"/>
      <c r="AB497" s="834"/>
      <c r="AC497" s="834"/>
      <c r="AD497" s="834"/>
      <c r="AE497" s="832"/>
      <c r="AF497" s="832">
        <f t="shared" si="10"/>
        <v>1957837.7773818977</v>
      </c>
      <c r="AG497" s="832"/>
      <c r="AH497" s="832"/>
      <c r="AI497" s="832"/>
      <c r="AJ497" s="832"/>
      <c r="AK497" s="832"/>
      <c r="AL497" s="834"/>
      <c r="AM497" s="834"/>
      <c r="AN497" s="834"/>
      <c r="AO497" s="832"/>
      <c r="AP497" s="832"/>
    </row>
    <row r="498" spans="1:42" s="15" customFormat="1">
      <c r="A498" s="73" t="s">
        <v>540</v>
      </c>
      <c r="B498" s="126"/>
      <c r="C498" s="73" t="s">
        <v>1141</v>
      </c>
      <c r="D498" s="126" t="s">
        <v>2001</v>
      </c>
      <c r="E498" s="73" t="s">
        <v>2002</v>
      </c>
      <c r="F498" s="679">
        <v>15850001457.441177</v>
      </c>
      <c r="G498" s="126" t="s">
        <v>507</v>
      </c>
      <c r="H498" s="73" t="s">
        <v>2019</v>
      </c>
      <c r="I498" s="73"/>
      <c r="K498" s="831"/>
      <c r="L498" s="831"/>
      <c r="M498" s="831"/>
      <c r="N498" s="831"/>
      <c r="O498" s="831"/>
      <c r="P498" s="831">
        <v>2.1399999999999998E-5</v>
      </c>
      <c r="Q498" s="831"/>
      <c r="R498" s="831"/>
      <c r="S498" s="831"/>
      <c r="T498" s="831"/>
      <c r="U498" s="831"/>
      <c r="V498" s="831"/>
      <c r="W498" s="831"/>
      <c r="X498" s="831"/>
      <c r="Y498" s="831"/>
      <c r="Z498" s="831"/>
      <c r="AA498" s="834"/>
      <c r="AB498" s="834"/>
      <c r="AC498" s="834"/>
      <c r="AD498" s="834"/>
      <c r="AE498" s="832"/>
      <c r="AF498" s="832">
        <f t="shared" si="10"/>
        <v>339190.03118924116</v>
      </c>
      <c r="AG498" s="832"/>
      <c r="AH498" s="832"/>
      <c r="AI498" s="832"/>
      <c r="AJ498" s="832"/>
      <c r="AK498" s="832"/>
      <c r="AL498" s="834"/>
      <c r="AM498" s="834"/>
      <c r="AN498" s="834"/>
      <c r="AO498" s="832"/>
      <c r="AP498" s="832"/>
    </row>
    <row r="499" spans="1:42" s="15" customFormat="1">
      <c r="A499" s="73" t="s">
        <v>535</v>
      </c>
      <c r="B499" s="126"/>
      <c r="C499" s="73" t="s">
        <v>1141</v>
      </c>
      <c r="D499" s="126" t="s">
        <v>2001</v>
      </c>
      <c r="E499" s="73" t="s">
        <v>2020</v>
      </c>
      <c r="F499" s="679">
        <v>8904338.3365495652</v>
      </c>
      <c r="G499" s="126" t="s">
        <v>507</v>
      </c>
      <c r="H499" s="73" t="s">
        <v>2019</v>
      </c>
      <c r="I499" s="73"/>
      <c r="K499" s="831"/>
      <c r="L499" s="831"/>
      <c r="M499" s="831"/>
      <c r="N499" s="831"/>
      <c r="O499" s="831"/>
      <c r="P499" s="831">
        <v>5.57E-2</v>
      </c>
      <c r="Q499" s="831"/>
      <c r="R499" s="831"/>
      <c r="S499" s="831"/>
      <c r="T499" s="831"/>
      <c r="U499" s="831"/>
      <c r="V499" s="831"/>
      <c r="W499" s="831"/>
      <c r="X499" s="831"/>
      <c r="Y499" s="831"/>
      <c r="Z499" s="831"/>
      <c r="AA499" s="834"/>
      <c r="AB499" s="834"/>
      <c r="AC499" s="834"/>
      <c r="AD499" s="834"/>
      <c r="AE499" s="832"/>
      <c r="AF499" s="832">
        <f t="shared" si="10"/>
        <v>495971.6453458108</v>
      </c>
      <c r="AG499" s="832"/>
      <c r="AH499" s="832"/>
      <c r="AI499" s="832"/>
      <c r="AJ499" s="832"/>
      <c r="AK499" s="832"/>
      <c r="AL499" s="834"/>
      <c r="AM499" s="834"/>
      <c r="AN499" s="834"/>
      <c r="AO499" s="832"/>
      <c r="AP499" s="832"/>
    </row>
    <row r="500" spans="1:42" s="15" customFormat="1">
      <c r="A500" s="73" t="s">
        <v>538</v>
      </c>
      <c r="B500" s="126"/>
      <c r="C500" s="73" t="s">
        <v>1141</v>
      </c>
      <c r="D500" s="126" t="s">
        <v>2001</v>
      </c>
      <c r="E500" s="73" t="s">
        <v>2020</v>
      </c>
      <c r="F500" s="679">
        <v>106959.01905765269</v>
      </c>
      <c r="G500" s="126" t="s">
        <v>507</v>
      </c>
      <c r="H500" s="73" t="s">
        <v>2019</v>
      </c>
      <c r="I500" s="73"/>
      <c r="K500" s="831"/>
      <c r="L500" s="831"/>
      <c r="M500" s="831"/>
      <c r="N500" s="831"/>
      <c r="O500" s="831"/>
      <c r="P500" s="831">
        <v>3.7100000000000002E-3</v>
      </c>
      <c r="Q500" s="831"/>
      <c r="R500" s="831"/>
      <c r="S500" s="831"/>
      <c r="T500" s="831"/>
      <c r="U500" s="831"/>
      <c r="V500" s="831"/>
      <c r="W500" s="831"/>
      <c r="X500" s="831"/>
      <c r="Y500" s="831"/>
      <c r="Z500" s="831"/>
      <c r="AA500" s="834"/>
      <c r="AB500" s="834"/>
      <c r="AC500" s="834"/>
      <c r="AD500" s="834"/>
      <c r="AE500" s="832"/>
      <c r="AF500" s="832">
        <f t="shared" si="10"/>
        <v>396.81796070389152</v>
      </c>
      <c r="AG500" s="832"/>
      <c r="AH500" s="832"/>
      <c r="AI500" s="832"/>
      <c r="AJ500" s="832"/>
      <c r="AK500" s="832"/>
      <c r="AL500" s="834"/>
      <c r="AM500" s="834"/>
      <c r="AN500" s="834"/>
      <c r="AO500" s="832"/>
      <c r="AP500" s="832"/>
    </row>
    <row r="501" spans="1:42" s="15" customFormat="1">
      <c r="A501" s="73" t="s">
        <v>1002</v>
      </c>
      <c r="B501" s="126"/>
      <c r="C501" s="73" t="s">
        <v>1141</v>
      </c>
      <c r="D501" s="6" t="s">
        <v>1967</v>
      </c>
      <c r="E501" s="73" t="s">
        <v>1997</v>
      </c>
      <c r="F501" s="679">
        <v>7.1704223985920822E-3</v>
      </c>
      <c r="G501" s="126" t="s">
        <v>507</v>
      </c>
      <c r="H501" s="73" t="s">
        <v>2019</v>
      </c>
      <c r="I501" s="73"/>
      <c r="K501" s="831"/>
      <c r="L501" s="831"/>
      <c r="M501" s="831"/>
      <c r="N501" s="831"/>
      <c r="O501" s="831"/>
      <c r="P501" s="831">
        <v>3.93</v>
      </c>
      <c r="Q501" s="831"/>
      <c r="R501" s="831"/>
      <c r="S501" s="831"/>
      <c r="T501" s="831"/>
      <c r="U501" s="831"/>
      <c r="V501" s="831"/>
      <c r="W501" s="831"/>
      <c r="X501" s="831"/>
      <c r="Y501" s="831"/>
      <c r="Z501" s="831"/>
      <c r="AA501" s="834"/>
      <c r="AB501" s="834"/>
      <c r="AC501" s="834"/>
      <c r="AD501" s="834"/>
      <c r="AE501" s="832"/>
      <c r="AF501" s="832">
        <f t="shared" si="10"/>
        <v>2.8179760026466882E-2</v>
      </c>
      <c r="AG501" s="832"/>
      <c r="AH501" s="832"/>
      <c r="AI501" s="832"/>
      <c r="AJ501" s="832"/>
      <c r="AK501" s="832"/>
      <c r="AL501" s="834"/>
      <c r="AM501" s="834"/>
      <c r="AN501" s="834"/>
      <c r="AO501" s="832"/>
      <c r="AP501" s="832"/>
    </row>
    <row r="502" spans="1:42" s="15" customFormat="1">
      <c r="A502" s="73" t="s">
        <v>537</v>
      </c>
      <c r="B502" s="126"/>
      <c r="C502" s="73" t="s">
        <v>1141</v>
      </c>
      <c r="D502" s="6" t="s">
        <v>1967</v>
      </c>
      <c r="E502" s="73" t="s">
        <v>1997</v>
      </c>
      <c r="F502" s="679">
        <v>1717.5520537602433</v>
      </c>
      <c r="G502" s="126" t="s">
        <v>507</v>
      </c>
      <c r="H502" s="73" t="s">
        <v>2019</v>
      </c>
      <c r="I502" s="73"/>
      <c r="K502" s="831"/>
      <c r="L502" s="831"/>
      <c r="M502" s="831"/>
      <c r="N502" s="831"/>
      <c r="O502" s="831"/>
      <c r="P502" s="831">
        <v>0.78600000000000003</v>
      </c>
      <c r="Q502" s="831"/>
      <c r="R502" s="831"/>
      <c r="S502" s="831"/>
      <c r="T502" s="831"/>
      <c r="U502" s="831"/>
      <c r="V502" s="831"/>
      <c r="W502" s="831"/>
      <c r="X502" s="831"/>
      <c r="Y502" s="831"/>
      <c r="Z502" s="831"/>
      <c r="AA502" s="834"/>
      <c r="AB502" s="834"/>
      <c r="AC502" s="834"/>
      <c r="AD502" s="834"/>
      <c r="AE502" s="832"/>
      <c r="AF502" s="832">
        <f t="shared" si="10"/>
        <v>1349.9959142555513</v>
      </c>
      <c r="AG502" s="832"/>
      <c r="AH502" s="832"/>
      <c r="AI502" s="832"/>
      <c r="AJ502" s="832"/>
      <c r="AK502" s="832"/>
      <c r="AL502" s="834"/>
      <c r="AM502" s="834"/>
      <c r="AN502" s="834"/>
      <c r="AO502" s="832"/>
      <c r="AP502" s="832"/>
    </row>
    <row r="503" spans="1:42" s="15" customFormat="1">
      <c r="A503" s="73" t="s">
        <v>541</v>
      </c>
      <c r="B503" s="126"/>
      <c r="C503" s="73" t="s">
        <v>1141</v>
      </c>
      <c r="D503" s="6" t="s">
        <v>1967</v>
      </c>
      <c r="E503" s="73" t="s">
        <v>1997</v>
      </c>
      <c r="F503" s="679">
        <v>608.05552139933502</v>
      </c>
      <c r="G503" s="126" t="s">
        <v>507</v>
      </c>
      <c r="H503" s="73" t="s">
        <v>2019</v>
      </c>
      <c r="I503" s="73"/>
      <c r="K503" s="831"/>
      <c r="L503" s="831"/>
      <c r="M503" s="831"/>
      <c r="N503" s="831"/>
      <c r="O503" s="831"/>
      <c r="P503" s="831">
        <v>44.3</v>
      </c>
      <c r="Q503" s="831"/>
      <c r="R503" s="831"/>
      <c r="S503" s="831"/>
      <c r="T503" s="831"/>
      <c r="U503" s="831"/>
      <c r="V503" s="831"/>
      <c r="W503" s="831"/>
      <c r="X503" s="831"/>
      <c r="Y503" s="831"/>
      <c r="Z503" s="831"/>
      <c r="AA503" s="834"/>
      <c r="AB503" s="834"/>
      <c r="AC503" s="834"/>
      <c r="AD503" s="834"/>
      <c r="AE503" s="832"/>
      <c r="AF503" s="832">
        <f t="shared" si="10"/>
        <v>26936.85959799054</v>
      </c>
      <c r="AG503" s="832"/>
      <c r="AH503" s="832"/>
      <c r="AI503" s="832"/>
      <c r="AJ503" s="832"/>
      <c r="AK503" s="832"/>
      <c r="AL503" s="834"/>
      <c r="AM503" s="834"/>
      <c r="AN503" s="834"/>
      <c r="AO503" s="832"/>
      <c r="AP503" s="832"/>
    </row>
    <row r="504" spans="1:42" s="15" customFormat="1">
      <c r="A504" s="73" t="s">
        <v>536</v>
      </c>
      <c r="B504" s="126"/>
      <c r="C504" s="73" t="s">
        <v>1141</v>
      </c>
      <c r="D504" s="6" t="s">
        <v>1967</v>
      </c>
      <c r="E504" s="73" t="s">
        <v>1997</v>
      </c>
      <c r="F504" s="679">
        <v>1499.6208574460459</v>
      </c>
      <c r="G504" s="126" t="s">
        <v>507</v>
      </c>
      <c r="H504" s="73" t="s">
        <v>2019</v>
      </c>
      <c r="I504" s="73"/>
      <c r="K504" s="831"/>
      <c r="L504" s="831"/>
      <c r="M504" s="831"/>
      <c r="N504" s="831"/>
      <c r="O504" s="831"/>
      <c r="P504" s="831">
        <v>0.02</v>
      </c>
      <c r="Q504" s="831"/>
      <c r="R504" s="831"/>
      <c r="S504" s="831"/>
      <c r="T504" s="831"/>
      <c r="U504" s="831"/>
      <c r="V504" s="831"/>
      <c r="W504" s="831"/>
      <c r="X504" s="831"/>
      <c r="Y504" s="831"/>
      <c r="Z504" s="831"/>
      <c r="AA504" s="834"/>
      <c r="AB504" s="834"/>
      <c r="AC504" s="834"/>
      <c r="AD504" s="834"/>
      <c r="AE504" s="832"/>
      <c r="AF504" s="832">
        <f t="shared" si="10"/>
        <v>29.992417148920918</v>
      </c>
      <c r="AG504" s="832"/>
      <c r="AH504" s="832"/>
      <c r="AI504" s="832"/>
      <c r="AJ504" s="832"/>
      <c r="AK504" s="832"/>
      <c r="AL504" s="834"/>
      <c r="AM504" s="834"/>
      <c r="AN504" s="834"/>
      <c r="AO504" s="832"/>
      <c r="AP504" s="832"/>
    </row>
    <row r="505" spans="1:42" s="15" customFormat="1">
      <c r="A505" s="73" t="s">
        <v>539</v>
      </c>
      <c r="B505" s="126"/>
      <c r="C505" s="73" t="s">
        <v>1141</v>
      </c>
      <c r="D505" s="6" t="s">
        <v>1967</v>
      </c>
      <c r="E505" s="73" t="s">
        <v>1997</v>
      </c>
      <c r="F505" s="679">
        <v>806.21990822571308</v>
      </c>
      <c r="G505" s="126" t="s">
        <v>507</v>
      </c>
      <c r="H505" s="73" t="s">
        <v>2019</v>
      </c>
      <c r="I505" s="73"/>
      <c r="K505" s="831"/>
      <c r="L505" s="831"/>
      <c r="M505" s="831"/>
      <c r="N505" s="831"/>
      <c r="O505" s="831"/>
      <c r="P505" s="831">
        <v>0.63600000000000001</v>
      </c>
      <c r="Q505" s="831"/>
      <c r="R505" s="831"/>
      <c r="S505" s="831"/>
      <c r="T505" s="831"/>
      <c r="U505" s="831"/>
      <c r="V505" s="831"/>
      <c r="W505" s="831"/>
      <c r="X505" s="831"/>
      <c r="Y505" s="831"/>
      <c r="Z505" s="831"/>
      <c r="AA505" s="834"/>
      <c r="AB505" s="834"/>
      <c r="AC505" s="834"/>
      <c r="AD505" s="834"/>
      <c r="AE505" s="832"/>
      <c r="AF505" s="832">
        <f t="shared" si="10"/>
        <v>512.75586163155356</v>
      </c>
      <c r="AG505" s="832"/>
      <c r="AH505" s="832"/>
      <c r="AI505" s="832"/>
      <c r="AJ505" s="832"/>
      <c r="AK505" s="832"/>
      <c r="AL505" s="834"/>
      <c r="AM505" s="834"/>
      <c r="AN505" s="834"/>
      <c r="AO505" s="832"/>
      <c r="AP505" s="832"/>
    </row>
    <row r="506" spans="1:42" s="15" customFormat="1">
      <c r="A506" s="73" t="s">
        <v>995</v>
      </c>
      <c r="B506" s="126"/>
      <c r="C506" s="73" t="s">
        <v>1141</v>
      </c>
      <c r="D506" s="6" t="s">
        <v>1967</v>
      </c>
      <c r="E506" s="73" t="s">
        <v>1997</v>
      </c>
      <c r="F506" s="679">
        <v>112859136.86028799</v>
      </c>
      <c r="G506" s="126" t="s">
        <v>507</v>
      </c>
      <c r="H506" s="73" t="s">
        <v>2019</v>
      </c>
      <c r="I506" s="73"/>
      <c r="K506" s="831"/>
      <c r="L506" s="831"/>
      <c r="M506" s="831"/>
      <c r="N506" s="831"/>
      <c r="O506" s="831"/>
      <c r="P506" s="831">
        <v>0.38600000000000001</v>
      </c>
      <c r="Q506" s="831"/>
      <c r="R506" s="831"/>
      <c r="S506" s="831"/>
      <c r="T506" s="831"/>
      <c r="U506" s="831"/>
      <c r="V506" s="831"/>
      <c r="W506" s="831"/>
      <c r="X506" s="831"/>
      <c r="Y506" s="831"/>
      <c r="Z506" s="831"/>
      <c r="AA506" s="834"/>
      <c r="AB506" s="834"/>
      <c r="AC506" s="834"/>
      <c r="AD506" s="834"/>
      <c r="AE506" s="832"/>
      <c r="AF506" s="832">
        <f t="shared" si="10"/>
        <v>43563626.82807117</v>
      </c>
      <c r="AG506" s="832"/>
      <c r="AH506" s="832"/>
      <c r="AI506" s="832"/>
      <c r="AJ506" s="832"/>
      <c r="AK506" s="832"/>
      <c r="AL506" s="834"/>
      <c r="AM506" s="834"/>
      <c r="AN506" s="834"/>
      <c r="AO506" s="832"/>
      <c r="AP506" s="832"/>
    </row>
    <row r="507" spans="1:42" s="15" customFormat="1">
      <c r="A507" s="73" t="s">
        <v>1150</v>
      </c>
      <c r="B507" s="126"/>
      <c r="C507" s="73" t="s">
        <v>1141</v>
      </c>
      <c r="D507" s="126" t="s">
        <v>2001</v>
      </c>
      <c r="E507" s="73" t="s">
        <v>2002</v>
      </c>
      <c r="F507" s="679">
        <v>141677.262115283</v>
      </c>
      <c r="G507" s="126" t="s">
        <v>507</v>
      </c>
      <c r="H507" s="73" t="s">
        <v>2019</v>
      </c>
      <c r="I507" s="73"/>
      <c r="K507" s="831"/>
      <c r="L507" s="831"/>
      <c r="M507" s="831"/>
      <c r="N507" s="831"/>
      <c r="O507" s="831"/>
      <c r="P507" s="831">
        <v>6.9999999999999999E-4</v>
      </c>
      <c r="Q507" s="831"/>
      <c r="R507" s="831"/>
      <c r="S507" s="831"/>
      <c r="T507" s="831"/>
      <c r="U507" s="831"/>
      <c r="V507" s="831"/>
      <c r="W507" s="831"/>
      <c r="X507" s="831"/>
      <c r="Y507" s="831"/>
      <c r="Z507" s="831"/>
      <c r="AA507" s="834"/>
      <c r="AB507" s="834"/>
      <c r="AC507" s="834"/>
      <c r="AD507" s="834"/>
      <c r="AE507" s="832"/>
      <c r="AF507" s="832">
        <f t="shared" si="10"/>
        <v>99.174083480698101</v>
      </c>
      <c r="AG507" s="832"/>
      <c r="AH507" s="832"/>
      <c r="AI507" s="832"/>
      <c r="AJ507" s="832"/>
      <c r="AK507" s="832"/>
      <c r="AL507" s="834"/>
      <c r="AM507" s="834"/>
      <c r="AN507" s="834"/>
      <c r="AO507" s="832"/>
      <c r="AP507" s="832"/>
    </row>
    <row r="508" spans="1:42" s="15" customFormat="1">
      <c r="A508" s="73" t="s">
        <v>1147</v>
      </c>
      <c r="B508" s="126"/>
      <c r="C508" s="73" t="s">
        <v>1141</v>
      </c>
      <c r="D508" s="126" t="s">
        <v>2001</v>
      </c>
      <c r="E508" s="73" t="s">
        <v>2002</v>
      </c>
      <c r="F508" s="679">
        <v>145615.26267027017</v>
      </c>
      <c r="G508" s="126" t="s">
        <v>507</v>
      </c>
      <c r="H508" s="73" t="s">
        <v>2019</v>
      </c>
      <c r="I508" s="73"/>
      <c r="K508" s="831"/>
      <c r="L508" s="831"/>
      <c r="M508" s="831"/>
      <c r="N508" s="831"/>
      <c r="O508" s="831"/>
      <c r="P508" s="831">
        <v>2.3599999999999999E-2</v>
      </c>
      <c r="Q508" s="831"/>
      <c r="R508" s="831"/>
      <c r="S508" s="831"/>
      <c r="T508" s="831"/>
      <c r="U508" s="831"/>
      <c r="V508" s="831"/>
      <c r="W508" s="831"/>
      <c r="X508" s="831"/>
      <c r="Y508" s="831"/>
      <c r="Z508" s="831"/>
      <c r="AA508" s="834"/>
      <c r="AB508" s="834"/>
      <c r="AC508" s="834"/>
      <c r="AD508" s="834"/>
      <c r="AE508" s="832"/>
      <c r="AF508" s="832">
        <f t="shared" si="10"/>
        <v>3436.5201990183759</v>
      </c>
      <c r="AG508" s="832"/>
      <c r="AH508" s="832"/>
      <c r="AI508" s="832"/>
      <c r="AJ508" s="832"/>
      <c r="AK508" s="832"/>
      <c r="AL508" s="834"/>
      <c r="AM508" s="834"/>
      <c r="AN508" s="834"/>
      <c r="AO508" s="832"/>
      <c r="AP508" s="832"/>
    </row>
    <row r="509" spans="1:42" s="15" customFormat="1">
      <c r="A509" s="73" t="s">
        <v>1145</v>
      </c>
      <c r="B509" s="126"/>
      <c r="C509" s="73" t="s">
        <v>1141</v>
      </c>
      <c r="D509" s="126" t="s">
        <v>2001</v>
      </c>
      <c r="E509" s="73" t="s">
        <v>2020</v>
      </c>
      <c r="F509" s="679">
        <v>4813155.8575943671</v>
      </c>
      <c r="G509" s="126" t="s">
        <v>507</v>
      </c>
      <c r="H509" s="73" t="s">
        <v>2019</v>
      </c>
      <c r="I509" s="73"/>
      <c r="K509" s="831"/>
      <c r="L509" s="831"/>
      <c r="M509" s="831"/>
      <c r="N509" s="831"/>
      <c r="O509" s="831"/>
      <c r="P509" s="831">
        <v>6.79E-3</v>
      </c>
      <c r="Q509" s="831"/>
      <c r="R509" s="831"/>
      <c r="S509" s="831"/>
      <c r="T509" s="831"/>
      <c r="U509" s="831"/>
      <c r="V509" s="831"/>
      <c r="W509" s="831"/>
      <c r="X509" s="831"/>
      <c r="Y509" s="831"/>
      <c r="Z509" s="831"/>
      <c r="AA509" s="834"/>
      <c r="AB509" s="834"/>
      <c r="AC509" s="834"/>
      <c r="AD509" s="834"/>
      <c r="AE509" s="832"/>
      <c r="AF509" s="832">
        <f t="shared" si="10"/>
        <v>32681.328273065752</v>
      </c>
      <c r="AG509" s="832"/>
      <c r="AH509" s="832"/>
      <c r="AI509" s="832"/>
      <c r="AJ509" s="832"/>
      <c r="AK509" s="832"/>
      <c r="AL509" s="834"/>
      <c r="AM509" s="834"/>
      <c r="AN509" s="834"/>
      <c r="AO509" s="832"/>
      <c r="AP509" s="832"/>
    </row>
    <row r="510" spans="1:42" s="15" customFormat="1">
      <c r="A510" s="73" t="s">
        <v>537</v>
      </c>
      <c r="B510" s="126"/>
      <c r="C510" s="73" t="s">
        <v>1141</v>
      </c>
      <c r="D510" s="126" t="s">
        <v>2001</v>
      </c>
      <c r="E510" s="73" t="s">
        <v>2002</v>
      </c>
      <c r="F510" s="679">
        <v>428317.14525928645</v>
      </c>
      <c r="G510" s="126" t="s">
        <v>507</v>
      </c>
      <c r="H510" s="73" t="s">
        <v>2019</v>
      </c>
      <c r="I510" s="73"/>
      <c r="K510" s="831"/>
      <c r="L510" s="831"/>
      <c r="M510" s="831"/>
      <c r="N510" s="831"/>
      <c r="O510" s="831"/>
      <c r="P510" s="831">
        <v>2.0699999999999998</v>
      </c>
      <c r="Q510" s="831"/>
      <c r="R510" s="831"/>
      <c r="S510" s="831"/>
      <c r="T510" s="831"/>
      <c r="U510" s="831"/>
      <c r="V510" s="831"/>
      <c r="W510" s="831"/>
      <c r="X510" s="831"/>
      <c r="Y510" s="831"/>
      <c r="Z510" s="831"/>
      <c r="AA510" s="834"/>
      <c r="AB510" s="834"/>
      <c r="AC510" s="834"/>
      <c r="AD510" s="834"/>
      <c r="AE510" s="832"/>
      <c r="AF510" s="832">
        <f t="shared" si="10"/>
        <v>886616.49068672291</v>
      </c>
      <c r="AG510" s="832"/>
      <c r="AH510" s="832"/>
      <c r="AI510" s="832"/>
      <c r="AJ510" s="832"/>
      <c r="AK510" s="832"/>
      <c r="AL510" s="834"/>
      <c r="AM510" s="834"/>
      <c r="AN510" s="834"/>
      <c r="AO510" s="832"/>
      <c r="AP510" s="832"/>
    </row>
    <row r="511" spans="1:42" s="15" customFormat="1">
      <c r="A511" s="73" t="s">
        <v>1148</v>
      </c>
      <c r="B511" s="126"/>
      <c r="C511" s="73" t="s">
        <v>1141</v>
      </c>
      <c r="D511" s="126" t="s">
        <v>2001</v>
      </c>
      <c r="E511" s="73" t="s">
        <v>2002</v>
      </c>
      <c r="F511" s="679">
        <v>355.40990361461223</v>
      </c>
      <c r="G511" s="126" t="s">
        <v>507</v>
      </c>
      <c r="H511" s="73" t="s">
        <v>2019</v>
      </c>
      <c r="I511" s="73"/>
      <c r="K511" s="831"/>
      <c r="L511" s="831"/>
      <c r="M511" s="831"/>
      <c r="N511" s="831"/>
      <c r="O511" s="831"/>
      <c r="P511" s="831">
        <v>2.71</v>
      </c>
      <c r="Q511" s="831"/>
      <c r="R511" s="831"/>
      <c r="S511" s="831"/>
      <c r="T511" s="831"/>
      <c r="U511" s="831"/>
      <c r="V511" s="831"/>
      <c r="W511" s="831"/>
      <c r="X511" s="831"/>
      <c r="Y511" s="831"/>
      <c r="Z511" s="831"/>
      <c r="AA511" s="834"/>
      <c r="AB511" s="834"/>
      <c r="AC511" s="834"/>
      <c r="AD511" s="834"/>
      <c r="AE511" s="832"/>
      <c r="AF511" s="832">
        <f t="shared" si="10"/>
        <v>963.16083879559915</v>
      </c>
      <c r="AG511" s="832"/>
      <c r="AH511" s="832"/>
      <c r="AI511" s="832"/>
      <c r="AJ511" s="832"/>
      <c r="AK511" s="832"/>
      <c r="AL511" s="834"/>
      <c r="AM511" s="834"/>
      <c r="AN511" s="834"/>
      <c r="AO511" s="832"/>
      <c r="AP511" s="832"/>
    </row>
    <row r="512" spans="1:42" s="15" customFormat="1">
      <c r="A512" s="73" t="s">
        <v>989</v>
      </c>
      <c r="B512" s="126"/>
      <c r="C512" s="73" t="s">
        <v>1141</v>
      </c>
      <c r="D512" s="6" t="s">
        <v>1967</v>
      </c>
      <c r="E512" s="73" t="s">
        <v>1997</v>
      </c>
      <c r="F512" s="679">
        <v>390198.03586614755</v>
      </c>
      <c r="G512" s="126" t="s">
        <v>507</v>
      </c>
      <c r="H512" s="73" t="s">
        <v>2019</v>
      </c>
      <c r="I512" s="73"/>
      <c r="K512" s="831"/>
      <c r="L512" s="831"/>
      <c r="M512" s="831"/>
      <c r="N512" s="831"/>
      <c r="O512" s="831"/>
      <c r="P512" s="831">
        <v>7.1400000000000005E-2</v>
      </c>
      <c r="Q512" s="831"/>
      <c r="R512" s="831"/>
      <c r="S512" s="831"/>
      <c r="T512" s="831"/>
      <c r="U512" s="831"/>
      <c r="V512" s="831"/>
      <c r="W512" s="831"/>
      <c r="X512" s="831"/>
      <c r="Y512" s="831"/>
      <c r="Z512" s="831"/>
      <c r="AA512" s="834"/>
      <c r="AB512" s="834"/>
      <c r="AC512" s="834"/>
      <c r="AD512" s="834"/>
      <c r="AE512" s="832"/>
      <c r="AF512" s="832">
        <f t="shared" si="10"/>
        <v>27860.139760842936</v>
      </c>
      <c r="AG512" s="832"/>
      <c r="AH512" s="832"/>
      <c r="AI512" s="832"/>
      <c r="AJ512" s="832"/>
      <c r="AK512" s="832"/>
      <c r="AL512" s="834"/>
      <c r="AM512" s="834"/>
      <c r="AN512" s="834"/>
      <c r="AO512" s="832"/>
      <c r="AP512" s="832"/>
    </row>
    <row r="513" spans="1:42" s="15" customFormat="1">
      <c r="A513" s="73" t="s">
        <v>993</v>
      </c>
      <c r="B513" s="126"/>
      <c r="C513" s="73" t="s">
        <v>1141</v>
      </c>
      <c r="D513" s="6" t="s">
        <v>1967</v>
      </c>
      <c r="E513" s="73" t="s">
        <v>1997</v>
      </c>
      <c r="F513" s="679">
        <v>1157399.9419393041</v>
      </c>
      <c r="G513" s="126" t="s">
        <v>507</v>
      </c>
      <c r="H513" s="73" t="s">
        <v>2019</v>
      </c>
      <c r="I513" s="73"/>
      <c r="K513" s="831"/>
      <c r="L513" s="831"/>
      <c r="M513" s="831"/>
      <c r="N513" s="831"/>
      <c r="O513" s="831"/>
      <c r="P513" s="831">
        <v>4.2900000000000001E-2</v>
      </c>
      <c r="Q513" s="831"/>
      <c r="R513" s="831"/>
      <c r="S513" s="831"/>
      <c r="T513" s="831"/>
      <c r="U513" s="831"/>
      <c r="V513" s="831"/>
      <c r="W513" s="831"/>
      <c r="X513" s="831"/>
      <c r="Y513" s="831"/>
      <c r="Z513" s="831"/>
      <c r="AA513" s="834"/>
      <c r="AB513" s="834"/>
      <c r="AC513" s="834"/>
      <c r="AD513" s="834"/>
      <c r="AE513" s="832"/>
      <c r="AF513" s="832">
        <f t="shared" si="10"/>
        <v>49652.457509196145</v>
      </c>
      <c r="AG513" s="832"/>
      <c r="AH513" s="832"/>
      <c r="AI513" s="832"/>
      <c r="AJ513" s="832"/>
      <c r="AK513" s="832"/>
      <c r="AL513" s="834"/>
      <c r="AM513" s="834"/>
      <c r="AN513" s="834"/>
      <c r="AO513" s="832"/>
      <c r="AP513" s="832"/>
    </row>
    <row r="514" spans="1:42" s="15" customFormat="1">
      <c r="A514" s="73" t="s">
        <v>995</v>
      </c>
      <c r="B514" s="126"/>
      <c r="C514" s="73" t="s">
        <v>1141</v>
      </c>
      <c r="D514" s="126" t="s">
        <v>2001</v>
      </c>
      <c r="E514" s="73" t="s">
        <v>2020</v>
      </c>
      <c r="F514" s="679">
        <v>14238.919412050016</v>
      </c>
      <c r="G514" s="126" t="s">
        <v>507</v>
      </c>
      <c r="H514" s="73" t="s">
        <v>2019</v>
      </c>
      <c r="I514" s="73"/>
      <c r="K514" s="831"/>
      <c r="L514" s="831"/>
      <c r="M514" s="831"/>
      <c r="N514" s="831"/>
      <c r="O514" s="831"/>
      <c r="P514" s="831">
        <v>1.07E-3</v>
      </c>
      <c r="Q514" s="831"/>
      <c r="R514" s="831"/>
      <c r="S514" s="831"/>
      <c r="T514" s="831"/>
      <c r="U514" s="831"/>
      <c r="V514" s="831"/>
      <c r="W514" s="831"/>
      <c r="X514" s="831"/>
      <c r="Y514" s="831"/>
      <c r="Z514" s="831"/>
      <c r="AA514" s="834"/>
      <c r="AB514" s="834"/>
      <c r="AC514" s="834"/>
      <c r="AD514" s="834"/>
      <c r="AE514" s="832"/>
      <c r="AF514" s="832">
        <f t="shared" si="10"/>
        <v>15.235643770893518</v>
      </c>
      <c r="AG514" s="832"/>
      <c r="AH514" s="832"/>
      <c r="AI514" s="832"/>
      <c r="AJ514" s="832"/>
      <c r="AK514" s="832"/>
      <c r="AL514" s="834"/>
      <c r="AM514" s="834"/>
      <c r="AN514" s="834"/>
      <c r="AO514" s="832"/>
      <c r="AP514" s="832"/>
    </row>
    <row r="515" spans="1:42" s="15" customFormat="1">
      <c r="A515" s="73" t="s">
        <v>1002</v>
      </c>
      <c r="B515" s="126"/>
      <c r="C515" s="73" t="s">
        <v>1141</v>
      </c>
      <c r="D515" s="126" t="s">
        <v>2001</v>
      </c>
      <c r="E515" s="73" t="s">
        <v>2002</v>
      </c>
      <c r="F515" s="679">
        <v>1066.2785818703724</v>
      </c>
      <c r="G515" s="126" t="s">
        <v>507</v>
      </c>
      <c r="H515" s="73" t="s">
        <v>2019</v>
      </c>
      <c r="I515" s="73"/>
      <c r="K515" s="831"/>
      <c r="L515" s="831"/>
      <c r="M515" s="831"/>
      <c r="N515" s="831"/>
      <c r="O515" s="831"/>
      <c r="P515" s="831">
        <v>0.35</v>
      </c>
      <c r="Q515" s="831"/>
      <c r="R515" s="831"/>
      <c r="S515" s="831"/>
      <c r="T515" s="831"/>
      <c r="U515" s="831"/>
      <c r="V515" s="831"/>
      <c r="W515" s="831"/>
      <c r="X515" s="831"/>
      <c r="Y515" s="831"/>
      <c r="Z515" s="831"/>
      <c r="AA515" s="834"/>
      <c r="AB515" s="834"/>
      <c r="AC515" s="834"/>
      <c r="AD515" s="834"/>
      <c r="AE515" s="832"/>
      <c r="AF515" s="832">
        <f t="shared" si="10"/>
        <v>373.19750365463028</v>
      </c>
      <c r="AG515" s="832"/>
      <c r="AH515" s="832"/>
      <c r="AI515" s="832"/>
      <c r="AJ515" s="832"/>
      <c r="AK515" s="832"/>
      <c r="AL515" s="834"/>
      <c r="AM515" s="834"/>
      <c r="AN515" s="834"/>
      <c r="AO515" s="832"/>
      <c r="AP515" s="832"/>
    </row>
    <row r="516" spans="1:42" s="15" customFormat="1">
      <c r="A516" s="73" t="s">
        <v>535</v>
      </c>
      <c r="B516" s="126"/>
      <c r="C516" s="73" t="s">
        <v>1141</v>
      </c>
      <c r="D516" s="126" t="s">
        <v>2001</v>
      </c>
      <c r="E516" s="73" t="s">
        <v>2002</v>
      </c>
      <c r="F516" s="679">
        <v>61523.31500199515</v>
      </c>
      <c r="G516" s="126" t="s">
        <v>507</v>
      </c>
      <c r="H516" s="73" t="s">
        <v>2019</v>
      </c>
      <c r="I516" s="73"/>
      <c r="K516" s="831"/>
      <c r="L516" s="831"/>
      <c r="M516" s="831"/>
      <c r="N516" s="831"/>
      <c r="O516" s="831"/>
      <c r="P516" s="831">
        <v>5.57E-2</v>
      </c>
      <c r="Q516" s="831"/>
      <c r="R516" s="831"/>
      <c r="S516" s="831"/>
      <c r="T516" s="831"/>
      <c r="U516" s="831"/>
      <c r="V516" s="831"/>
      <c r="W516" s="831"/>
      <c r="X516" s="831"/>
      <c r="Y516" s="831"/>
      <c r="Z516" s="831"/>
      <c r="AA516" s="834"/>
      <c r="AB516" s="834"/>
      <c r="AC516" s="834"/>
      <c r="AD516" s="834"/>
      <c r="AE516" s="832"/>
      <c r="AF516" s="832">
        <f t="shared" si="10"/>
        <v>3426.84864561113</v>
      </c>
      <c r="AG516" s="832"/>
      <c r="AH516" s="832"/>
      <c r="AI516" s="832"/>
      <c r="AJ516" s="832"/>
      <c r="AK516" s="832"/>
      <c r="AL516" s="834"/>
      <c r="AM516" s="834"/>
      <c r="AN516" s="834"/>
      <c r="AO516" s="832"/>
      <c r="AP516" s="832"/>
    </row>
    <row r="517" spans="1:42" s="15" customFormat="1">
      <c r="A517" s="73" t="s">
        <v>994</v>
      </c>
      <c r="B517" s="126"/>
      <c r="C517" s="73" t="s">
        <v>1141</v>
      </c>
      <c r="D517" s="6" t="s">
        <v>1967</v>
      </c>
      <c r="E517" s="73" t="s">
        <v>1997</v>
      </c>
      <c r="F517" s="679">
        <v>1061982.1610566471</v>
      </c>
      <c r="G517" s="126" t="s">
        <v>507</v>
      </c>
      <c r="H517" s="73" t="s">
        <v>2019</v>
      </c>
      <c r="I517" s="73"/>
      <c r="K517" s="831"/>
      <c r="L517" s="831"/>
      <c r="M517" s="831"/>
      <c r="N517" s="831"/>
      <c r="O517" s="831"/>
      <c r="P517" s="831">
        <v>4.57</v>
      </c>
      <c r="Q517" s="831"/>
      <c r="R517" s="831"/>
      <c r="S517" s="831"/>
      <c r="T517" s="831"/>
      <c r="U517" s="831"/>
      <c r="V517" s="831"/>
      <c r="W517" s="831"/>
      <c r="X517" s="831"/>
      <c r="Y517" s="831"/>
      <c r="Z517" s="831"/>
      <c r="AA517" s="834"/>
      <c r="AB517" s="834"/>
      <c r="AC517" s="834"/>
      <c r="AD517" s="834"/>
      <c r="AE517" s="832"/>
      <c r="AF517" s="832">
        <f t="shared" si="10"/>
        <v>4853258.4760288773</v>
      </c>
      <c r="AG517" s="832"/>
      <c r="AH517" s="832"/>
      <c r="AI517" s="832"/>
      <c r="AJ517" s="832"/>
      <c r="AK517" s="832"/>
      <c r="AL517" s="834"/>
      <c r="AM517" s="834"/>
      <c r="AN517" s="834"/>
      <c r="AO517" s="832"/>
      <c r="AP517" s="832"/>
    </row>
    <row r="518" spans="1:42" s="15" customFormat="1">
      <c r="A518" s="73" t="s">
        <v>544</v>
      </c>
      <c r="B518" s="126"/>
      <c r="C518" s="73" t="s">
        <v>1141</v>
      </c>
      <c r="D518" s="6" t="s">
        <v>1967</v>
      </c>
      <c r="E518" s="73" t="s">
        <v>1997</v>
      </c>
      <c r="F518" s="679">
        <v>10187341304.069426</v>
      </c>
      <c r="G518" s="126" t="s">
        <v>507</v>
      </c>
      <c r="H518" s="73" t="s">
        <v>2019</v>
      </c>
      <c r="I518" s="73"/>
      <c r="K518" s="831"/>
      <c r="L518" s="831"/>
      <c r="M518" s="831"/>
      <c r="N518" s="831"/>
      <c r="O518" s="831"/>
      <c r="P518" s="831">
        <v>6.64E-6</v>
      </c>
      <c r="Q518" s="831"/>
      <c r="R518" s="831"/>
      <c r="S518" s="831"/>
      <c r="T518" s="831"/>
      <c r="U518" s="831"/>
      <c r="V518" s="831"/>
      <c r="W518" s="831"/>
      <c r="X518" s="831"/>
      <c r="Y518" s="831"/>
      <c r="Z518" s="831"/>
      <c r="AA518" s="834"/>
      <c r="AB518" s="834"/>
      <c r="AC518" s="834"/>
      <c r="AD518" s="834"/>
      <c r="AE518" s="832"/>
      <c r="AF518" s="832">
        <f t="shared" si="10"/>
        <v>67643.946259020988</v>
      </c>
      <c r="AG518" s="832"/>
      <c r="AH518" s="832"/>
      <c r="AI518" s="832"/>
      <c r="AJ518" s="832"/>
      <c r="AK518" s="832"/>
      <c r="AL518" s="834"/>
      <c r="AM518" s="834"/>
      <c r="AN518" s="834"/>
      <c r="AO518" s="832"/>
      <c r="AP518" s="832"/>
    </row>
    <row r="519" spans="1:42" s="15" customFormat="1">
      <c r="A519" s="73" t="s">
        <v>1149</v>
      </c>
      <c r="B519" s="126"/>
      <c r="C519" s="73" t="s">
        <v>1141</v>
      </c>
      <c r="D519" s="126" t="s">
        <v>2001</v>
      </c>
      <c r="E519" s="73" t="s">
        <v>2002</v>
      </c>
      <c r="F519" s="679">
        <v>268.17292617933259</v>
      </c>
      <c r="G519" s="126" t="s">
        <v>507</v>
      </c>
      <c r="H519" s="73" t="s">
        <v>2019</v>
      </c>
      <c r="I519" s="73"/>
      <c r="K519" s="831"/>
      <c r="L519" s="831"/>
      <c r="M519" s="831"/>
      <c r="N519" s="831"/>
      <c r="O519" s="831"/>
      <c r="P519" s="831">
        <v>1.5</v>
      </c>
      <c r="Q519" s="831"/>
      <c r="R519" s="831"/>
      <c r="S519" s="831"/>
      <c r="T519" s="831"/>
      <c r="U519" s="831"/>
      <c r="V519" s="831"/>
      <c r="W519" s="831"/>
      <c r="X519" s="831"/>
      <c r="Y519" s="831"/>
      <c r="Z519" s="831"/>
      <c r="AA519" s="834"/>
      <c r="AB519" s="834"/>
      <c r="AC519" s="834"/>
      <c r="AD519" s="834"/>
      <c r="AE519" s="832"/>
      <c r="AF519" s="832">
        <f t="shared" si="10"/>
        <v>402.25938926899892</v>
      </c>
      <c r="AG519" s="832"/>
      <c r="AH519" s="832"/>
      <c r="AI519" s="832"/>
      <c r="AJ519" s="832"/>
      <c r="AK519" s="832"/>
      <c r="AL519" s="834"/>
      <c r="AM519" s="834"/>
      <c r="AN519" s="834"/>
      <c r="AO519" s="832"/>
      <c r="AP519" s="832"/>
    </row>
    <row r="520" spans="1:42" s="15" customFormat="1">
      <c r="A520" s="73" t="s">
        <v>540</v>
      </c>
      <c r="B520" s="126"/>
      <c r="C520" s="73" t="s">
        <v>1141</v>
      </c>
      <c r="D520" s="126" t="s">
        <v>2001</v>
      </c>
      <c r="E520" s="73" t="s">
        <v>2020</v>
      </c>
      <c r="F520" s="679">
        <v>11698642709.430767</v>
      </c>
      <c r="G520" s="126" t="s">
        <v>507</v>
      </c>
      <c r="H520" s="73" t="s">
        <v>2019</v>
      </c>
      <c r="I520" s="73"/>
      <c r="K520" s="831"/>
      <c r="L520" s="831"/>
      <c r="M520" s="831"/>
      <c r="N520" s="831"/>
      <c r="O520" s="831"/>
      <c r="P520" s="831">
        <v>3.2899999999999998E-6</v>
      </c>
      <c r="Q520" s="831"/>
      <c r="R520" s="831"/>
      <c r="S520" s="831"/>
      <c r="T520" s="831"/>
      <c r="U520" s="831"/>
      <c r="V520" s="831"/>
      <c r="W520" s="831"/>
      <c r="X520" s="831"/>
      <c r="Y520" s="831"/>
      <c r="Z520" s="831"/>
      <c r="AA520" s="834"/>
      <c r="AB520" s="834"/>
      <c r="AC520" s="834"/>
      <c r="AD520" s="834"/>
      <c r="AE520" s="832"/>
      <c r="AF520" s="832">
        <f t="shared" si="10"/>
        <v>38488.534514027218</v>
      </c>
      <c r="AG520" s="832"/>
      <c r="AH520" s="832"/>
      <c r="AI520" s="832"/>
      <c r="AJ520" s="832"/>
      <c r="AK520" s="832"/>
      <c r="AL520" s="834"/>
      <c r="AM520" s="834"/>
      <c r="AN520" s="834"/>
      <c r="AO520" s="832"/>
      <c r="AP520" s="832"/>
    </row>
    <row r="521" spans="1:42" s="15" customFormat="1">
      <c r="A521" s="73" t="s">
        <v>996</v>
      </c>
      <c r="B521" s="126"/>
      <c r="C521" s="73" t="s">
        <v>1141</v>
      </c>
      <c r="D521" s="6" t="s">
        <v>1967</v>
      </c>
      <c r="E521" s="73" t="s">
        <v>1997</v>
      </c>
      <c r="F521" s="679">
        <v>390226.24820933602</v>
      </c>
      <c r="G521" s="126" t="s">
        <v>507</v>
      </c>
      <c r="H521" s="73" t="s">
        <v>2019</v>
      </c>
      <c r="I521" s="73"/>
      <c r="K521" s="831"/>
      <c r="L521" s="831"/>
      <c r="M521" s="831"/>
      <c r="N521" s="831"/>
      <c r="O521" s="831"/>
      <c r="P521" s="831">
        <v>2.14</v>
      </c>
      <c r="Q521" s="831"/>
      <c r="R521" s="831"/>
      <c r="S521" s="831"/>
      <c r="T521" s="831"/>
      <c r="U521" s="831"/>
      <c r="V521" s="831"/>
      <c r="W521" s="831"/>
      <c r="X521" s="831"/>
      <c r="Y521" s="831"/>
      <c r="Z521" s="831"/>
      <c r="AA521" s="834"/>
      <c r="AB521" s="834"/>
      <c r="AC521" s="834"/>
      <c r="AD521" s="834"/>
      <c r="AE521" s="832"/>
      <c r="AF521" s="832">
        <f t="shared" si="10"/>
        <v>835084.17116797913</v>
      </c>
      <c r="AG521" s="832"/>
      <c r="AH521" s="832"/>
      <c r="AI521" s="832"/>
      <c r="AJ521" s="832"/>
      <c r="AK521" s="832"/>
      <c r="AL521" s="834"/>
      <c r="AM521" s="834"/>
      <c r="AN521" s="834"/>
      <c r="AO521" s="832"/>
      <c r="AP521" s="832"/>
    </row>
    <row r="522" spans="1:42" s="15" customFormat="1">
      <c r="A522" s="73" t="s">
        <v>997</v>
      </c>
      <c r="B522" s="126"/>
      <c r="C522" s="73" t="s">
        <v>1141</v>
      </c>
      <c r="D522" s="6" t="s">
        <v>1967</v>
      </c>
      <c r="E522" s="73" t="s">
        <v>1997</v>
      </c>
      <c r="F522" s="679">
        <v>86313670306.183334</v>
      </c>
      <c r="G522" s="126" t="s">
        <v>507</v>
      </c>
      <c r="H522" s="73" t="s">
        <v>2019</v>
      </c>
      <c r="I522" s="73"/>
      <c r="K522" s="831"/>
      <c r="L522" s="831"/>
      <c r="M522" s="831"/>
      <c r="N522" s="831"/>
      <c r="O522" s="831"/>
      <c r="P522" s="831">
        <v>1.14E-3</v>
      </c>
      <c r="Q522" s="831"/>
      <c r="R522" s="831"/>
      <c r="S522" s="831"/>
      <c r="T522" s="831"/>
      <c r="U522" s="831"/>
      <c r="V522" s="831"/>
      <c r="W522" s="831"/>
      <c r="X522" s="831"/>
      <c r="Y522" s="831"/>
      <c r="Z522" s="831"/>
      <c r="AA522" s="834"/>
      <c r="AB522" s="834"/>
      <c r="AC522" s="834"/>
      <c r="AD522" s="834"/>
      <c r="AE522" s="832"/>
      <c r="AF522" s="832">
        <f t="shared" si="10"/>
        <v>98397584.149048999</v>
      </c>
      <c r="AG522" s="832"/>
      <c r="AH522" s="832"/>
      <c r="AI522" s="832"/>
      <c r="AJ522" s="832"/>
      <c r="AK522" s="832"/>
      <c r="AL522" s="834"/>
      <c r="AM522" s="834"/>
      <c r="AN522" s="834"/>
      <c r="AO522" s="832"/>
      <c r="AP522" s="832"/>
    </row>
    <row r="523" spans="1:42" s="15" customFormat="1">
      <c r="A523" s="73" t="s">
        <v>542</v>
      </c>
      <c r="B523" s="126"/>
      <c r="C523" s="73" t="s">
        <v>1141</v>
      </c>
      <c r="D523" s="6" t="s">
        <v>1967</v>
      </c>
      <c r="E523" s="73" t="s">
        <v>1997</v>
      </c>
      <c r="F523" s="679">
        <v>580957.80755338527</v>
      </c>
      <c r="G523" s="126" t="s">
        <v>507</v>
      </c>
      <c r="H523" s="73" t="s">
        <v>2019</v>
      </c>
      <c r="I523" s="73"/>
      <c r="K523" s="831"/>
      <c r="L523" s="831"/>
      <c r="M523" s="831"/>
      <c r="N523" s="831"/>
      <c r="O523" s="831"/>
      <c r="P523" s="831">
        <v>7.1399999999999996E-3</v>
      </c>
      <c r="Q523" s="831"/>
      <c r="R523" s="831"/>
      <c r="S523" s="831"/>
      <c r="T523" s="831"/>
      <c r="U523" s="831"/>
      <c r="V523" s="831"/>
      <c r="W523" s="831"/>
      <c r="X523" s="831"/>
      <c r="Y523" s="831"/>
      <c r="Z523" s="831"/>
      <c r="AA523" s="834"/>
      <c r="AB523" s="834"/>
      <c r="AC523" s="834"/>
      <c r="AD523" s="834"/>
      <c r="AE523" s="832"/>
      <c r="AF523" s="832">
        <f t="shared" si="10"/>
        <v>4148.0387459311705</v>
      </c>
      <c r="AG523" s="832"/>
      <c r="AH523" s="832"/>
      <c r="AI523" s="832"/>
      <c r="AJ523" s="832"/>
      <c r="AK523" s="832"/>
      <c r="AL523" s="834"/>
      <c r="AM523" s="834"/>
      <c r="AN523" s="834"/>
      <c r="AO523" s="832"/>
      <c r="AP523" s="832"/>
    </row>
    <row r="524" spans="1:42" s="15" customFormat="1">
      <c r="A524" s="73" t="s">
        <v>1151</v>
      </c>
      <c r="B524" s="126"/>
      <c r="C524" s="73" t="s">
        <v>1141</v>
      </c>
      <c r="D524" s="126" t="s">
        <v>2001</v>
      </c>
      <c r="E524" s="73" t="s">
        <v>2020</v>
      </c>
      <c r="F524" s="679">
        <v>241994.78061793916</v>
      </c>
      <c r="G524" s="126" t="s">
        <v>507</v>
      </c>
      <c r="H524" s="73" t="s">
        <v>2019</v>
      </c>
      <c r="I524" s="73"/>
      <c r="K524" s="831"/>
      <c r="L524" s="831"/>
      <c r="M524" s="831"/>
      <c r="N524" s="831"/>
      <c r="O524" s="831"/>
      <c r="P524" s="831">
        <v>1.93E-4</v>
      </c>
      <c r="Q524" s="831"/>
      <c r="R524" s="831"/>
      <c r="S524" s="831"/>
      <c r="T524" s="831"/>
      <c r="U524" s="831"/>
      <c r="V524" s="831"/>
      <c r="W524" s="831"/>
      <c r="X524" s="831"/>
      <c r="Y524" s="831"/>
      <c r="Z524" s="831"/>
      <c r="AA524" s="834"/>
      <c r="AB524" s="834"/>
      <c r="AC524" s="834"/>
      <c r="AD524" s="834"/>
      <c r="AE524" s="832"/>
      <c r="AF524" s="832">
        <f t="shared" ref="AF524:AF587" si="11">IF(P524="",0*$F524,P524*$F524)</f>
        <v>46.70499265926226</v>
      </c>
      <c r="AG524" s="832"/>
      <c r="AH524" s="832"/>
      <c r="AI524" s="832"/>
      <c r="AJ524" s="832"/>
      <c r="AK524" s="832"/>
      <c r="AL524" s="834"/>
      <c r="AM524" s="834"/>
      <c r="AN524" s="834"/>
      <c r="AO524" s="832"/>
      <c r="AP524" s="832"/>
    </row>
    <row r="525" spans="1:42" s="15" customFormat="1">
      <c r="A525" s="73" t="s">
        <v>538</v>
      </c>
      <c r="B525" s="126"/>
      <c r="C525" s="73" t="s">
        <v>1141</v>
      </c>
      <c r="D525" s="6" t="s">
        <v>1967</v>
      </c>
      <c r="E525" s="73" t="s">
        <v>1997</v>
      </c>
      <c r="F525" s="679">
        <v>971.05897575889878</v>
      </c>
      <c r="G525" s="126" t="s">
        <v>507</v>
      </c>
      <c r="H525" s="73" t="s">
        <v>2019</v>
      </c>
      <c r="I525" s="73"/>
      <c r="K525" s="831"/>
      <c r="L525" s="831"/>
      <c r="M525" s="831"/>
      <c r="N525" s="831"/>
      <c r="O525" s="831"/>
      <c r="P525" s="831">
        <v>0.56399999999999995</v>
      </c>
      <c r="Q525" s="831"/>
      <c r="R525" s="831"/>
      <c r="S525" s="831"/>
      <c r="T525" s="831"/>
      <c r="U525" s="831"/>
      <c r="V525" s="831"/>
      <c r="W525" s="831"/>
      <c r="X525" s="831"/>
      <c r="Y525" s="831"/>
      <c r="Z525" s="831"/>
      <c r="AA525" s="834"/>
      <c r="AB525" s="834"/>
      <c r="AC525" s="834"/>
      <c r="AD525" s="834"/>
      <c r="AE525" s="832"/>
      <c r="AF525" s="832">
        <f t="shared" si="11"/>
        <v>547.67726232801886</v>
      </c>
      <c r="AG525" s="832"/>
      <c r="AH525" s="832"/>
      <c r="AI525" s="832"/>
      <c r="AJ525" s="832"/>
      <c r="AK525" s="832"/>
      <c r="AL525" s="834"/>
      <c r="AM525" s="834"/>
      <c r="AN525" s="834"/>
      <c r="AO525" s="832"/>
      <c r="AP525" s="832"/>
    </row>
    <row r="526" spans="1:42" s="15" customFormat="1">
      <c r="A526" s="73" t="s">
        <v>535</v>
      </c>
      <c r="B526" s="126"/>
      <c r="C526" s="73" t="s">
        <v>1141</v>
      </c>
      <c r="D526" s="6" t="s">
        <v>1967</v>
      </c>
      <c r="E526" s="73" t="s">
        <v>1997</v>
      </c>
      <c r="F526" s="679">
        <v>192943378.233017</v>
      </c>
      <c r="G526" s="126" t="s">
        <v>507</v>
      </c>
      <c r="H526" s="73" t="s">
        <v>2019</v>
      </c>
      <c r="I526" s="73"/>
      <c r="K526" s="831"/>
      <c r="L526" s="831"/>
      <c r="M526" s="831"/>
      <c r="N526" s="831"/>
      <c r="O526" s="831"/>
      <c r="P526" s="831">
        <v>10</v>
      </c>
      <c r="Q526" s="831"/>
      <c r="R526" s="831"/>
      <c r="S526" s="831"/>
      <c r="T526" s="831"/>
      <c r="U526" s="831"/>
      <c r="V526" s="831"/>
      <c r="W526" s="831"/>
      <c r="X526" s="831"/>
      <c r="Y526" s="831"/>
      <c r="Z526" s="831"/>
      <c r="AA526" s="834"/>
      <c r="AB526" s="834"/>
      <c r="AC526" s="834"/>
      <c r="AD526" s="834"/>
      <c r="AE526" s="832"/>
      <c r="AF526" s="832">
        <f t="shared" si="11"/>
        <v>1929433782.3301699</v>
      </c>
      <c r="AG526" s="832"/>
      <c r="AH526" s="832"/>
      <c r="AI526" s="832"/>
      <c r="AJ526" s="832"/>
      <c r="AK526" s="832"/>
      <c r="AL526" s="834"/>
      <c r="AM526" s="834"/>
      <c r="AN526" s="834"/>
      <c r="AO526" s="832"/>
      <c r="AP526" s="832"/>
    </row>
    <row r="527" spans="1:42" s="15" customFormat="1">
      <c r="A527" s="73" t="s">
        <v>995</v>
      </c>
      <c r="B527" s="126"/>
      <c r="C527" s="73" t="s">
        <v>1141</v>
      </c>
      <c r="D527" s="126" t="s">
        <v>2001</v>
      </c>
      <c r="E527" s="73" t="s">
        <v>2002</v>
      </c>
      <c r="F527" s="679">
        <v>55811320.15870741</v>
      </c>
      <c r="G527" s="126" t="s">
        <v>507</v>
      </c>
      <c r="H527" s="73" t="s">
        <v>2019</v>
      </c>
      <c r="I527" s="73"/>
      <c r="K527" s="831"/>
      <c r="L527" s="831"/>
      <c r="M527" s="831"/>
      <c r="N527" s="831"/>
      <c r="O527" s="831"/>
      <c r="P527" s="831">
        <v>0.107</v>
      </c>
      <c r="Q527" s="831"/>
      <c r="R527" s="831"/>
      <c r="S527" s="831"/>
      <c r="T527" s="831"/>
      <c r="U527" s="831"/>
      <c r="V527" s="831"/>
      <c r="W527" s="831"/>
      <c r="X527" s="831"/>
      <c r="Y527" s="831"/>
      <c r="Z527" s="831"/>
      <c r="AA527" s="834"/>
      <c r="AB527" s="834"/>
      <c r="AC527" s="834"/>
      <c r="AD527" s="834"/>
      <c r="AE527" s="832"/>
      <c r="AF527" s="832">
        <f t="shared" si="11"/>
        <v>5971811.2569816932</v>
      </c>
      <c r="AG527" s="832"/>
      <c r="AH527" s="832"/>
      <c r="AI527" s="832"/>
      <c r="AJ527" s="832"/>
      <c r="AK527" s="832"/>
      <c r="AL527" s="834"/>
      <c r="AM527" s="834"/>
      <c r="AN527" s="834"/>
      <c r="AO527" s="832"/>
      <c r="AP527" s="832"/>
    </row>
    <row r="528" spans="1:42" s="15" customFormat="1">
      <c r="A528" s="73" t="s">
        <v>1146</v>
      </c>
      <c r="B528" s="126"/>
      <c r="C528" s="73" t="s">
        <v>1141</v>
      </c>
      <c r="D528" s="126" t="s">
        <v>2001</v>
      </c>
      <c r="E528" s="73" t="s">
        <v>2002</v>
      </c>
      <c r="F528" s="679">
        <v>126986.11538653114</v>
      </c>
      <c r="G528" s="126" t="s">
        <v>507</v>
      </c>
      <c r="H528" s="73" t="s">
        <v>2019</v>
      </c>
      <c r="I528" s="73"/>
      <c r="K528" s="831"/>
      <c r="L528" s="831"/>
      <c r="M528" s="831"/>
      <c r="N528" s="831"/>
      <c r="O528" s="831"/>
      <c r="P528" s="831">
        <v>3.8600000000000002E-2</v>
      </c>
      <c r="Q528" s="831"/>
      <c r="R528" s="831"/>
      <c r="S528" s="831"/>
      <c r="T528" s="831"/>
      <c r="U528" s="831"/>
      <c r="V528" s="831"/>
      <c r="W528" s="831"/>
      <c r="X528" s="831"/>
      <c r="Y528" s="831"/>
      <c r="Z528" s="831"/>
      <c r="AA528" s="834"/>
      <c r="AB528" s="834"/>
      <c r="AC528" s="834"/>
      <c r="AD528" s="834"/>
      <c r="AE528" s="832"/>
      <c r="AF528" s="832">
        <f t="shared" si="11"/>
        <v>4901.6640539201026</v>
      </c>
      <c r="AG528" s="832"/>
      <c r="AH528" s="832"/>
      <c r="AI528" s="832"/>
      <c r="AJ528" s="832"/>
      <c r="AK528" s="832"/>
      <c r="AL528" s="834"/>
      <c r="AM528" s="834"/>
      <c r="AN528" s="834"/>
      <c r="AO528" s="832"/>
      <c r="AP528" s="832"/>
    </row>
    <row r="529" spans="1:42" s="15" customFormat="1">
      <c r="A529" s="73" t="s">
        <v>538</v>
      </c>
      <c r="B529" s="126"/>
      <c r="C529" s="73" t="s">
        <v>1141</v>
      </c>
      <c r="D529" s="126" t="s">
        <v>2001</v>
      </c>
      <c r="E529" s="73" t="s">
        <v>2002</v>
      </c>
      <c r="F529" s="679">
        <v>44836.091151831533</v>
      </c>
      <c r="G529" s="126" t="s">
        <v>507</v>
      </c>
      <c r="H529" s="73" t="s">
        <v>2019</v>
      </c>
      <c r="I529" s="73"/>
      <c r="K529" s="831"/>
      <c r="L529" s="831"/>
      <c r="M529" s="831"/>
      <c r="N529" s="831"/>
      <c r="O529" s="831"/>
      <c r="P529" s="831">
        <v>6.79</v>
      </c>
      <c r="Q529" s="831"/>
      <c r="R529" s="831"/>
      <c r="S529" s="831"/>
      <c r="T529" s="831"/>
      <c r="U529" s="831"/>
      <c r="V529" s="831"/>
      <c r="W529" s="831"/>
      <c r="X529" s="831"/>
      <c r="Y529" s="831"/>
      <c r="Z529" s="831"/>
      <c r="AA529" s="834"/>
      <c r="AB529" s="834"/>
      <c r="AC529" s="834"/>
      <c r="AD529" s="834"/>
      <c r="AE529" s="832"/>
      <c r="AF529" s="832">
        <f t="shared" si="11"/>
        <v>304437.05892093614</v>
      </c>
      <c r="AG529" s="832"/>
      <c r="AH529" s="832"/>
      <c r="AI529" s="832"/>
      <c r="AJ529" s="832"/>
      <c r="AK529" s="832"/>
      <c r="AL529" s="834"/>
      <c r="AM529" s="834"/>
      <c r="AN529" s="834"/>
      <c r="AO529" s="832"/>
      <c r="AP529" s="832"/>
    </row>
    <row r="530" spans="1:42" s="15" customFormat="1">
      <c r="A530" s="73" t="s">
        <v>542</v>
      </c>
      <c r="B530" s="126"/>
      <c r="C530" s="73" t="s">
        <v>1141</v>
      </c>
      <c r="D530" s="126" t="s">
        <v>2001</v>
      </c>
      <c r="E530" s="73" t="s">
        <v>2002</v>
      </c>
      <c r="F530" s="679">
        <v>17985.546127206893</v>
      </c>
      <c r="G530" s="126" t="s">
        <v>507</v>
      </c>
      <c r="H530" s="73" t="s">
        <v>2019</v>
      </c>
      <c r="I530" s="73"/>
      <c r="K530" s="831"/>
      <c r="L530" s="831"/>
      <c r="M530" s="831"/>
      <c r="N530" s="831"/>
      <c r="O530" s="831"/>
      <c r="P530" s="831">
        <v>2.3599999999999999E-2</v>
      </c>
      <c r="Q530" s="831"/>
      <c r="R530" s="831"/>
      <c r="S530" s="831"/>
      <c r="T530" s="831"/>
      <c r="U530" s="831"/>
      <c r="V530" s="831"/>
      <c r="W530" s="831"/>
      <c r="X530" s="831"/>
      <c r="Y530" s="831"/>
      <c r="Z530" s="831"/>
      <c r="AA530" s="834"/>
      <c r="AB530" s="834"/>
      <c r="AC530" s="834"/>
      <c r="AD530" s="834"/>
      <c r="AE530" s="832"/>
      <c r="AF530" s="832">
        <f t="shared" si="11"/>
        <v>424.45888860208265</v>
      </c>
      <c r="AG530" s="832"/>
      <c r="AH530" s="832"/>
      <c r="AI530" s="832"/>
      <c r="AJ530" s="832"/>
      <c r="AK530" s="832"/>
      <c r="AL530" s="834"/>
      <c r="AM530" s="834"/>
      <c r="AN530" s="834"/>
      <c r="AO530" s="832"/>
      <c r="AP530" s="832"/>
    </row>
    <row r="531" spans="1:42" s="15" customFormat="1">
      <c r="A531" s="73" t="s">
        <v>1003</v>
      </c>
      <c r="B531" s="126"/>
      <c r="C531" s="73" t="s">
        <v>1141</v>
      </c>
      <c r="D531" s="6" t="s">
        <v>1967</v>
      </c>
      <c r="E531" s="73" t="s">
        <v>1997</v>
      </c>
      <c r="F531" s="679">
        <v>18409.073850736277</v>
      </c>
      <c r="G531" s="126" t="s">
        <v>507</v>
      </c>
      <c r="H531" s="73" t="s">
        <v>2019</v>
      </c>
      <c r="I531" s="73"/>
      <c r="K531" s="831"/>
      <c r="L531" s="831"/>
      <c r="M531" s="831"/>
      <c r="N531" s="831"/>
      <c r="O531" s="831"/>
      <c r="P531" s="831">
        <v>1</v>
      </c>
      <c r="Q531" s="831"/>
      <c r="R531" s="831"/>
      <c r="S531" s="831"/>
      <c r="T531" s="831"/>
      <c r="U531" s="831"/>
      <c r="V531" s="831"/>
      <c r="W531" s="831"/>
      <c r="X531" s="831"/>
      <c r="Y531" s="831"/>
      <c r="Z531" s="831"/>
      <c r="AA531" s="834"/>
      <c r="AB531" s="834"/>
      <c r="AC531" s="834"/>
      <c r="AD531" s="834"/>
      <c r="AE531" s="832"/>
      <c r="AF531" s="832">
        <f t="shared" si="11"/>
        <v>18409.073850736277</v>
      </c>
      <c r="AG531" s="832"/>
      <c r="AH531" s="832"/>
      <c r="AI531" s="832"/>
      <c r="AJ531" s="832"/>
      <c r="AK531" s="832"/>
      <c r="AL531" s="834"/>
      <c r="AM531" s="834"/>
      <c r="AN531" s="834"/>
      <c r="AO531" s="832"/>
      <c r="AP531" s="832"/>
    </row>
    <row r="532" spans="1:42" s="15" customFormat="1">
      <c r="A532" s="73" t="s">
        <v>1003</v>
      </c>
      <c r="B532" s="126"/>
      <c r="C532" s="73" t="s">
        <v>1141</v>
      </c>
      <c r="D532" s="126" t="s">
        <v>2001</v>
      </c>
      <c r="E532" s="73" t="s">
        <v>2002</v>
      </c>
      <c r="F532" s="679">
        <v>99285.604074364892</v>
      </c>
      <c r="G532" s="126" t="s">
        <v>507</v>
      </c>
      <c r="H532" s="73" t="s">
        <v>2019</v>
      </c>
      <c r="I532" s="73"/>
      <c r="K532" s="831"/>
      <c r="L532" s="831"/>
      <c r="M532" s="831"/>
      <c r="N532" s="831"/>
      <c r="O532" s="831"/>
      <c r="P532" s="831">
        <v>0.107</v>
      </c>
      <c r="Q532" s="831"/>
      <c r="R532" s="831"/>
      <c r="S532" s="831"/>
      <c r="T532" s="831"/>
      <c r="U532" s="831"/>
      <c r="V532" s="831"/>
      <c r="W532" s="831"/>
      <c r="X532" s="831"/>
      <c r="Y532" s="831"/>
      <c r="Z532" s="831"/>
      <c r="AA532" s="834"/>
      <c r="AB532" s="834"/>
      <c r="AC532" s="834"/>
      <c r="AD532" s="834"/>
      <c r="AE532" s="832"/>
      <c r="AF532" s="832">
        <f t="shared" si="11"/>
        <v>10623.559635957043</v>
      </c>
      <c r="AG532" s="832"/>
      <c r="AH532" s="832"/>
      <c r="AI532" s="832"/>
      <c r="AJ532" s="832"/>
      <c r="AK532" s="832"/>
      <c r="AL532" s="834"/>
      <c r="AM532" s="834"/>
      <c r="AN532" s="834"/>
      <c r="AO532" s="832"/>
      <c r="AP532" s="832"/>
    </row>
    <row r="533" spans="1:42" s="15" customFormat="1">
      <c r="A533" s="73" t="s">
        <v>539</v>
      </c>
      <c r="B533" s="126"/>
      <c r="C533" s="73" t="s">
        <v>1141</v>
      </c>
      <c r="D533" s="126" t="s">
        <v>2001</v>
      </c>
      <c r="E533" s="73" t="s">
        <v>2002</v>
      </c>
      <c r="F533" s="679">
        <v>275347.82041939441</v>
      </c>
      <c r="G533" s="126" t="s">
        <v>507</v>
      </c>
      <c r="H533" s="73" t="s">
        <v>2019</v>
      </c>
      <c r="I533" s="73"/>
      <c r="K533" s="831"/>
      <c r="L533" s="831"/>
      <c r="M533" s="831"/>
      <c r="N533" s="831"/>
      <c r="O533" s="831"/>
      <c r="P533" s="831">
        <v>7.86</v>
      </c>
      <c r="Q533" s="831"/>
      <c r="R533" s="831"/>
      <c r="S533" s="831"/>
      <c r="T533" s="831"/>
      <c r="U533" s="831"/>
      <c r="V533" s="831"/>
      <c r="W533" s="831"/>
      <c r="X533" s="831"/>
      <c r="Y533" s="831"/>
      <c r="Z533" s="831"/>
      <c r="AA533" s="834"/>
      <c r="AB533" s="834"/>
      <c r="AC533" s="834"/>
      <c r="AD533" s="834"/>
      <c r="AE533" s="832"/>
      <c r="AF533" s="832">
        <f t="shared" si="11"/>
        <v>2164233.8684964404</v>
      </c>
      <c r="AG533" s="832"/>
      <c r="AH533" s="832"/>
      <c r="AI533" s="832"/>
      <c r="AJ533" s="832"/>
      <c r="AK533" s="832"/>
      <c r="AL533" s="834"/>
      <c r="AM533" s="834"/>
      <c r="AN533" s="834"/>
      <c r="AO533" s="832"/>
      <c r="AP533" s="832"/>
    </row>
    <row r="534" spans="1:42" s="15" customFormat="1">
      <c r="A534" s="73" t="s">
        <v>542</v>
      </c>
      <c r="B534" s="126"/>
      <c r="C534" s="73" t="s">
        <v>1141</v>
      </c>
      <c r="D534" s="126" t="s">
        <v>2001</v>
      </c>
      <c r="E534" s="73" t="s">
        <v>2020</v>
      </c>
      <c r="F534" s="679">
        <v>1564275.6537181686</v>
      </c>
      <c r="G534" s="126" t="s">
        <v>507</v>
      </c>
      <c r="H534" s="73" t="s">
        <v>2019</v>
      </c>
      <c r="I534" s="73"/>
      <c r="K534" s="831"/>
      <c r="L534" s="831"/>
      <c r="M534" s="831"/>
      <c r="N534" s="831"/>
      <c r="O534" s="831"/>
      <c r="P534" s="831">
        <v>2.3599999999999999E-2</v>
      </c>
      <c r="Q534" s="831"/>
      <c r="R534" s="831"/>
      <c r="S534" s="831"/>
      <c r="T534" s="831"/>
      <c r="U534" s="831"/>
      <c r="V534" s="831"/>
      <c r="W534" s="831"/>
      <c r="X534" s="831"/>
      <c r="Y534" s="831"/>
      <c r="Z534" s="831"/>
      <c r="AA534" s="834"/>
      <c r="AB534" s="834"/>
      <c r="AC534" s="834"/>
      <c r="AD534" s="834"/>
      <c r="AE534" s="832"/>
      <c r="AF534" s="832">
        <f t="shared" si="11"/>
        <v>36916.905427748781</v>
      </c>
      <c r="AG534" s="832"/>
      <c r="AH534" s="832"/>
      <c r="AI534" s="832"/>
      <c r="AJ534" s="832"/>
      <c r="AK534" s="832"/>
      <c r="AL534" s="834"/>
      <c r="AM534" s="834"/>
      <c r="AN534" s="834"/>
      <c r="AO534" s="832"/>
      <c r="AP534" s="832"/>
    </row>
    <row r="535" spans="1:42" s="15" customFormat="1">
      <c r="A535" s="73" t="s">
        <v>545</v>
      </c>
      <c r="B535" s="126"/>
      <c r="C535" s="73" t="s">
        <v>1141</v>
      </c>
      <c r="D535" s="126" t="s">
        <v>2001</v>
      </c>
      <c r="E535" s="73" t="s">
        <v>2002</v>
      </c>
      <c r="F535" s="679">
        <v>40353.626207578491</v>
      </c>
      <c r="G535" s="126" t="s">
        <v>507</v>
      </c>
      <c r="H535" s="73" t="s">
        <v>2019</v>
      </c>
      <c r="I535" s="73"/>
      <c r="K535" s="831"/>
      <c r="L535" s="831"/>
      <c r="M535" s="831"/>
      <c r="N535" s="831"/>
      <c r="O535" s="831"/>
      <c r="P535" s="831">
        <v>1.4999999999999999E-2</v>
      </c>
      <c r="Q535" s="831"/>
      <c r="R535" s="831"/>
      <c r="S535" s="831"/>
      <c r="T535" s="831"/>
      <c r="U535" s="831"/>
      <c r="V535" s="831"/>
      <c r="W535" s="831"/>
      <c r="X535" s="831"/>
      <c r="Y535" s="831"/>
      <c r="Z535" s="831"/>
      <c r="AA535" s="834"/>
      <c r="AB535" s="834"/>
      <c r="AC535" s="834"/>
      <c r="AD535" s="834"/>
      <c r="AE535" s="832"/>
      <c r="AF535" s="832">
        <f t="shared" si="11"/>
        <v>605.30439311367729</v>
      </c>
      <c r="AG535" s="832"/>
      <c r="AH535" s="832"/>
      <c r="AI535" s="832"/>
      <c r="AJ535" s="832"/>
      <c r="AK535" s="832"/>
      <c r="AL535" s="834"/>
      <c r="AM535" s="834"/>
      <c r="AN535" s="834"/>
      <c r="AO535" s="832"/>
      <c r="AP535" s="832"/>
    </row>
    <row r="536" spans="1:42" s="15" customFormat="1">
      <c r="A536" s="73" t="s">
        <v>1151</v>
      </c>
      <c r="B536" s="126"/>
      <c r="C536" s="73" t="s">
        <v>1141</v>
      </c>
      <c r="D536" s="126" t="s">
        <v>2001</v>
      </c>
      <c r="E536" s="73" t="s">
        <v>2002</v>
      </c>
      <c r="F536" s="679">
        <v>14934.778377734234</v>
      </c>
      <c r="G536" s="126" t="s">
        <v>507</v>
      </c>
      <c r="H536" s="73" t="s">
        <v>2019</v>
      </c>
      <c r="I536" s="73"/>
      <c r="K536" s="831"/>
      <c r="L536" s="831"/>
      <c r="M536" s="831"/>
      <c r="N536" s="831"/>
      <c r="O536" s="831"/>
      <c r="P536" s="831">
        <v>1.93E-4</v>
      </c>
      <c r="Q536" s="831"/>
      <c r="R536" s="831"/>
      <c r="S536" s="831"/>
      <c r="T536" s="831"/>
      <c r="U536" s="831"/>
      <c r="V536" s="831"/>
      <c r="W536" s="831"/>
      <c r="X536" s="831"/>
      <c r="Y536" s="831"/>
      <c r="Z536" s="831"/>
      <c r="AA536" s="834"/>
      <c r="AB536" s="834"/>
      <c r="AC536" s="834"/>
      <c r="AD536" s="834"/>
      <c r="AE536" s="832"/>
      <c r="AF536" s="832">
        <f t="shared" si="11"/>
        <v>2.8824122269027073</v>
      </c>
      <c r="AG536" s="832"/>
      <c r="AH536" s="832"/>
      <c r="AI536" s="832"/>
      <c r="AJ536" s="832"/>
      <c r="AK536" s="832"/>
      <c r="AL536" s="834"/>
      <c r="AM536" s="834"/>
      <c r="AN536" s="834"/>
      <c r="AO536" s="832"/>
      <c r="AP536" s="832"/>
    </row>
    <row r="537" spans="1:42" s="15" customFormat="1">
      <c r="A537" s="73" t="s">
        <v>539</v>
      </c>
      <c r="B537" s="126"/>
      <c r="C537" s="73" t="s">
        <v>1141</v>
      </c>
      <c r="D537" s="126" t="s">
        <v>2001</v>
      </c>
      <c r="E537" s="73" t="s">
        <v>2020</v>
      </c>
      <c r="F537" s="679">
        <v>1430576.8798961053</v>
      </c>
      <c r="G537" s="126" t="s">
        <v>507</v>
      </c>
      <c r="H537" s="73" t="s">
        <v>2019</v>
      </c>
      <c r="I537" s="73"/>
      <c r="K537" s="831"/>
      <c r="L537" s="831"/>
      <c r="M537" s="831"/>
      <c r="N537" s="831"/>
      <c r="O537" s="831"/>
      <c r="P537" s="831">
        <v>3.7100000000000002E-3</v>
      </c>
      <c r="Q537" s="831"/>
      <c r="R537" s="831"/>
      <c r="S537" s="831"/>
      <c r="T537" s="831"/>
      <c r="U537" s="831"/>
      <c r="V537" s="831"/>
      <c r="W537" s="831"/>
      <c r="X537" s="831"/>
      <c r="Y537" s="831"/>
      <c r="Z537" s="831"/>
      <c r="AA537" s="834"/>
      <c r="AB537" s="834"/>
      <c r="AC537" s="834"/>
      <c r="AD537" s="834"/>
      <c r="AE537" s="832"/>
      <c r="AF537" s="832">
        <f t="shared" si="11"/>
        <v>5307.4402244145513</v>
      </c>
      <c r="AG537" s="832"/>
      <c r="AH537" s="832"/>
      <c r="AI537" s="832"/>
      <c r="AJ537" s="832"/>
      <c r="AK537" s="832"/>
      <c r="AL537" s="834"/>
      <c r="AM537" s="834"/>
      <c r="AN537" s="834"/>
      <c r="AO537" s="832"/>
      <c r="AP537" s="832"/>
    </row>
    <row r="538" spans="1:42" s="15" customFormat="1">
      <c r="A538" s="73" t="s">
        <v>537</v>
      </c>
      <c r="B538" s="126"/>
      <c r="C538" s="73" t="s">
        <v>1141</v>
      </c>
      <c r="D538" s="126" t="s">
        <v>2001</v>
      </c>
      <c r="E538" s="73" t="s">
        <v>2020</v>
      </c>
      <c r="F538" s="679">
        <v>171134.43049224425</v>
      </c>
      <c r="G538" s="126" t="s">
        <v>507</v>
      </c>
      <c r="H538" s="73" t="s">
        <v>2019</v>
      </c>
      <c r="I538" s="73"/>
      <c r="K538" s="831"/>
      <c r="L538" s="831"/>
      <c r="M538" s="831"/>
      <c r="N538" s="831"/>
      <c r="O538" s="831"/>
      <c r="P538" s="831">
        <v>1.8599999999999998E-2</v>
      </c>
      <c r="Q538" s="831"/>
      <c r="R538" s="831"/>
      <c r="S538" s="831"/>
      <c r="T538" s="831"/>
      <c r="U538" s="831"/>
      <c r="V538" s="831"/>
      <c r="W538" s="831"/>
      <c r="X538" s="831"/>
      <c r="Y538" s="831"/>
      <c r="Z538" s="831"/>
      <c r="AA538" s="834"/>
      <c r="AB538" s="834"/>
      <c r="AC538" s="834"/>
      <c r="AD538" s="834"/>
      <c r="AE538" s="832"/>
      <c r="AF538" s="832">
        <f t="shared" si="11"/>
        <v>3183.1004071557427</v>
      </c>
      <c r="AG538" s="832"/>
      <c r="AH538" s="832"/>
      <c r="AI538" s="832"/>
      <c r="AJ538" s="832"/>
      <c r="AK538" s="832"/>
      <c r="AL538" s="834"/>
      <c r="AM538" s="834"/>
      <c r="AN538" s="834"/>
      <c r="AO538" s="832"/>
      <c r="AP538" s="832"/>
    </row>
    <row r="539" spans="1:42" s="15" customFormat="1">
      <c r="A539" s="73" t="s">
        <v>541</v>
      </c>
      <c r="B539" s="126"/>
      <c r="C539" s="73" t="s">
        <v>1141</v>
      </c>
      <c r="D539" s="126" t="s">
        <v>2001</v>
      </c>
      <c r="E539" s="73" t="s">
        <v>2002</v>
      </c>
      <c r="F539" s="679">
        <v>39125.531631137492</v>
      </c>
      <c r="G539" s="126" t="s">
        <v>507</v>
      </c>
      <c r="H539" s="73" t="s">
        <v>2019</v>
      </c>
      <c r="I539" s="73"/>
      <c r="K539" s="831"/>
      <c r="L539" s="831"/>
      <c r="M539" s="831"/>
      <c r="N539" s="831"/>
      <c r="O539" s="831"/>
      <c r="P539" s="831">
        <v>4.71</v>
      </c>
      <c r="Q539" s="831"/>
      <c r="R539" s="831"/>
      <c r="S539" s="831"/>
      <c r="T539" s="831"/>
      <c r="U539" s="831"/>
      <c r="V539" s="831"/>
      <c r="W539" s="831"/>
      <c r="X539" s="831"/>
      <c r="Y539" s="831"/>
      <c r="Z539" s="831"/>
      <c r="AA539" s="834"/>
      <c r="AB539" s="834"/>
      <c r="AC539" s="834"/>
      <c r="AD539" s="834"/>
      <c r="AE539" s="832"/>
      <c r="AF539" s="832">
        <f t="shared" si="11"/>
        <v>184281.2539826576</v>
      </c>
      <c r="AG539" s="832"/>
      <c r="AH539" s="832"/>
      <c r="AI539" s="832"/>
      <c r="AJ539" s="832"/>
      <c r="AK539" s="832"/>
      <c r="AL539" s="834"/>
      <c r="AM539" s="834"/>
      <c r="AN539" s="834"/>
      <c r="AO539" s="832"/>
      <c r="AP539" s="832"/>
    </row>
    <row r="540" spans="1:42" s="15" customFormat="1">
      <c r="A540" s="73" t="s">
        <v>1144</v>
      </c>
      <c r="B540" s="126"/>
      <c r="C540" s="73" t="s">
        <v>1141</v>
      </c>
      <c r="D540" s="6" t="s">
        <v>1967</v>
      </c>
      <c r="E540" s="73" t="s">
        <v>1997</v>
      </c>
      <c r="F540" s="679">
        <v>1425767278.5423732</v>
      </c>
      <c r="G540" s="126" t="s">
        <v>507</v>
      </c>
      <c r="H540" s="73" t="s">
        <v>2019</v>
      </c>
      <c r="I540" s="73"/>
      <c r="K540" s="831"/>
      <c r="L540" s="831"/>
      <c r="M540" s="831"/>
      <c r="N540" s="831"/>
      <c r="O540" s="831"/>
      <c r="P540" s="831">
        <v>6.7100000000000001E-6</v>
      </c>
      <c r="Q540" s="831"/>
      <c r="R540" s="831"/>
      <c r="S540" s="831"/>
      <c r="T540" s="831"/>
      <c r="U540" s="831"/>
      <c r="V540" s="831"/>
      <c r="W540" s="831"/>
      <c r="X540" s="831"/>
      <c r="Y540" s="831"/>
      <c r="Z540" s="831"/>
      <c r="AA540" s="834"/>
      <c r="AB540" s="834"/>
      <c r="AC540" s="834"/>
      <c r="AD540" s="834"/>
      <c r="AE540" s="832"/>
      <c r="AF540" s="832">
        <f t="shared" si="11"/>
        <v>9566.8984390193236</v>
      </c>
      <c r="AG540" s="832"/>
      <c r="AH540" s="832"/>
      <c r="AI540" s="832"/>
      <c r="AJ540" s="832"/>
      <c r="AK540" s="832"/>
      <c r="AL540" s="834"/>
      <c r="AM540" s="834"/>
      <c r="AN540" s="834"/>
      <c r="AO540" s="832"/>
      <c r="AP540" s="832"/>
    </row>
    <row r="541" spans="1:42" s="15" customFormat="1">
      <c r="A541" s="73" t="s">
        <v>993</v>
      </c>
      <c r="B541" s="126"/>
      <c r="C541" s="73" t="s">
        <v>1141</v>
      </c>
      <c r="D541" s="126" t="s">
        <v>2001</v>
      </c>
      <c r="E541" s="73" t="s">
        <v>2002</v>
      </c>
      <c r="F541" s="679">
        <v>2181817993.7474556</v>
      </c>
      <c r="G541" s="126" t="s">
        <v>507</v>
      </c>
      <c r="H541" s="73" t="s">
        <v>2019</v>
      </c>
      <c r="I541" s="73"/>
      <c r="K541" s="831"/>
      <c r="L541" s="831"/>
      <c r="M541" s="831"/>
      <c r="N541" s="831"/>
      <c r="O541" s="831"/>
      <c r="P541" s="831">
        <v>6.0699999999999999E-3</v>
      </c>
      <c r="Q541" s="831"/>
      <c r="R541" s="831"/>
      <c r="S541" s="831"/>
      <c r="T541" s="831"/>
      <c r="U541" s="831"/>
      <c r="V541" s="831"/>
      <c r="W541" s="831"/>
      <c r="X541" s="831"/>
      <c r="Y541" s="831"/>
      <c r="Z541" s="831"/>
      <c r="AA541" s="834"/>
      <c r="AB541" s="834"/>
      <c r="AC541" s="834"/>
      <c r="AD541" s="834"/>
      <c r="AE541" s="832"/>
      <c r="AF541" s="832">
        <f t="shared" si="11"/>
        <v>13243635.222047055</v>
      </c>
      <c r="AG541" s="832"/>
      <c r="AH541" s="832"/>
      <c r="AI541" s="832"/>
      <c r="AJ541" s="832"/>
      <c r="AK541" s="832"/>
      <c r="AL541" s="834"/>
      <c r="AM541" s="834"/>
      <c r="AN541" s="834"/>
      <c r="AO541" s="832"/>
      <c r="AP541" s="832"/>
    </row>
    <row r="542" spans="1:42" s="15" customFormat="1">
      <c r="A542" s="73" t="s">
        <v>992</v>
      </c>
      <c r="B542" s="126"/>
      <c r="C542" s="73" t="s">
        <v>1141</v>
      </c>
      <c r="D542" s="6" t="s">
        <v>1967</v>
      </c>
      <c r="E542" s="73" t="s">
        <v>1997</v>
      </c>
      <c r="F542" s="679">
        <v>260132.02391076708</v>
      </c>
      <c r="G542" s="126" t="s">
        <v>507</v>
      </c>
      <c r="H542" s="73" t="s">
        <v>2019</v>
      </c>
      <c r="I542" s="73"/>
      <c r="K542" s="831"/>
      <c r="L542" s="831"/>
      <c r="M542" s="831"/>
      <c r="N542" s="831"/>
      <c r="O542" s="831"/>
      <c r="P542" s="831">
        <v>7.1400000000000005E-2</v>
      </c>
      <c r="Q542" s="831"/>
      <c r="R542" s="831"/>
      <c r="S542" s="831"/>
      <c r="T542" s="831"/>
      <c r="U542" s="831"/>
      <c r="V542" s="831"/>
      <c r="W542" s="831"/>
      <c r="X542" s="831"/>
      <c r="Y542" s="831"/>
      <c r="Z542" s="831"/>
      <c r="AA542" s="834"/>
      <c r="AB542" s="834"/>
      <c r="AC542" s="834"/>
      <c r="AD542" s="834"/>
      <c r="AE542" s="832"/>
      <c r="AF542" s="832">
        <f t="shared" si="11"/>
        <v>18573.426507228771</v>
      </c>
      <c r="AG542" s="832"/>
      <c r="AH542" s="832"/>
      <c r="AI542" s="832"/>
      <c r="AJ542" s="832"/>
      <c r="AK542" s="832"/>
      <c r="AL542" s="834"/>
      <c r="AM542" s="834"/>
      <c r="AN542" s="834"/>
      <c r="AO542" s="832"/>
      <c r="AP542" s="832"/>
    </row>
    <row r="543" spans="1:42" s="15" customFormat="1">
      <c r="A543" s="73" t="s">
        <v>540</v>
      </c>
      <c r="B543" s="126"/>
      <c r="C543" s="73" t="s">
        <v>1141</v>
      </c>
      <c r="D543" s="6" t="s">
        <v>1967</v>
      </c>
      <c r="E543" s="73" t="s">
        <v>1997</v>
      </c>
      <c r="F543" s="679">
        <v>674712893.89691627</v>
      </c>
      <c r="G543" s="126" t="s">
        <v>507</v>
      </c>
      <c r="H543" s="73" t="s">
        <v>2019</v>
      </c>
      <c r="I543" s="73"/>
      <c r="K543" s="831"/>
      <c r="L543" s="831"/>
      <c r="M543" s="831"/>
      <c r="N543" s="831"/>
      <c r="O543" s="831"/>
      <c r="P543" s="831">
        <v>6.7900000000000002E-4</v>
      </c>
      <c r="Q543" s="831"/>
      <c r="R543" s="831"/>
      <c r="S543" s="831"/>
      <c r="T543" s="831"/>
      <c r="U543" s="831"/>
      <c r="V543" s="831"/>
      <c r="W543" s="831"/>
      <c r="X543" s="831"/>
      <c r="Y543" s="831"/>
      <c r="Z543" s="831"/>
      <c r="AA543" s="834"/>
      <c r="AB543" s="834"/>
      <c r="AC543" s="834"/>
      <c r="AD543" s="834"/>
      <c r="AE543" s="832"/>
      <c r="AF543" s="832">
        <f t="shared" si="11"/>
        <v>458130.05495600618</v>
      </c>
      <c r="AG543" s="832"/>
      <c r="AH543" s="832"/>
      <c r="AI543" s="832"/>
      <c r="AJ543" s="832"/>
      <c r="AK543" s="832"/>
      <c r="AL543" s="834"/>
      <c r="AM543" s="834"/>
      <c r="AN543" s="834"/>
      <c r="AO543" s="832"/>
      <c r="AP543" s="832"/>
    </row>
    <row r="544" spans="1:42" s="15" customFormat="1">
      <c r="A544" s="73" t="s">
        <v>1145</v>
      </c>
      <c r="B544" s="126"/>
      <c r="C544" s="73" t="s">
        <v>1141</v>
      </c>
      <c r="D544" s="126" t="s">
        <v>2001</v>
      </c>
      <c r="E544" s="73" t="s">
        <v>2002</v>
      </c>
      <c r="F544" s="679">
        <v>64599.608414846523</v>
      </c>
      <c r="G544" s="126" t="s">
        <v>507</v>
      </c>
      <c r="H544" s="73" t="s">
        <v>2019</v>
      </c>
      <c r="I544" s="73"/>
      <c r="K544" s="831"/>
      <c r="L544" s="831"/>
      <c r="M544" s="831"/>
      <c r="N544" s="831"/>
      <c r="O544" s="831"/>
      <c r="P544" s="831">
        <v>6.79E-3</v>
      </c>
      <c r="Q544" s="831"/>
      <c r="R544" s="831"/>
      <c r="S544" s="831"/>
      <c r="T544" s="831"/>
      <c r="U544" s="831"/>
      <c r="V544" s="831"/>
      <c r="W544" s="831"/>
      <c r="X544" s="831"/>
      <c r="Y544" s="831"/>
      <c r="Z544" s="831"/>
      <c r="AA544" s="834"/>
      <c r="AB544" s="834"/>
      <c r="AC544" s="834"/>
      <c r="AD544" s="834"/>
      <c r="AE544" s="832"/>
      <c r="AF544" s="832">
        <f t="shared" si="11"/>
        <v>438.63134113680792</v>
      </c>
      <c r="AG544" s="832"/>
      <c r="AH544" s="832"/>
      <c r="AI544" s="832"/>
      <c r="AJ544" s="832"/>
      <c r="AK544" s="832"/>
      <c r="AL544" s="834"/>
      <c r="AM544" s="834"/>
      <c r="AN544" s="834"/>
      <c r="AO544" s="832"/>
      <c r="AP544" s="832"/>
    </row>
    <row r="545" spans="1:42" s="15" customFormat="1">
      <c r="A545" s="73" t="s">
        <v>994</v>
      </c>
      <c r="B545" s="126"/>
      <c r="C545" s="73" t="s">
        <v>1141</v>
      </c>
      <c r="D545" s="126" t="s">
        <v>2001</v>
      </c>
      <c r="E545" s="73" t="s">
        <v>2020</v>
      </c>
      <c r="F545" s="679">
        <v>14238.919412050016</v>
      </c>
      <c r="G545" s="126" t="s">
        <v>507</v>
      </c>
      <c r="H545" s="73" t="s">
        <v>2019</v>
      </c>
      <c r="I545" s="73"/>
      <c r="K545" s="831"/>
      <c r="L545" s="831"/>
      <c r="M545" s="831"/>
      <c r="N545" s="831"/>
      <c r="O545" s="831"/>
      <c r="P545" s="831">
        <v>1.07E-3</v>
      </c>
      <c r="Q545" s="831"/>
      <c r="R545" s="831"/>
      <c r="S545" s="831"/>
      <c r="T545" s="831"/>
      <c r="U545" s="831"/>
      <c r="V545" s="831"/>
      <c r="W545" s="831"/>
      <c r="X545" s="831"/>
      <c r="Y545" s="831"/>
      <c r="Z545" s="831"/>
      <c r="AA545" s="834"/>
      <c r="AB545" s="834"/>
      <c r="AC545" s="834"/>
      <c r="AD545" s="834"/>
      <c r="AE545" s="832"/>
      <c r="AF545" s="832">
        <f t="shared" si="11"/>
        <v>15.235643770893518</v>
      </c>
      <c r="AG545" s="832"/>
      <c r="AH545" s="832"/>
      <c r="AI545" s="832"/>
      <c r="AJ545" s="832"/>
      <c r="AK545" s="832"/>
      <c r="AL545" s="834"/>
      <c r="AM545" s="834"/>
      <c r="AN545" s="834"/>
      <c r="AO545" s="832"/>
      <c r="AP545" s="832"/>
    </row>
    <row r="546" spans="1:42" s="15" customFormat="1">
      <c r="A546" s="73" t="s">
        <v>536</v>
      </c>
      <c r="B546" s="126"/>
      <c r="C546" s="73" t="s">
        <v>1141</v>
      </c>
      <c r="D546" s="126" t="s">
        <v>2001</v>
      </c>
      <c r="E546" s="73" t="s">
        <v>2002</v>
      </c>
      <c r="F546" s="679">
        <v>785960.59147852485</v>
      </c>
      <c r="G546" s="126" t="s">
        <v>507</v>
      </c>
      <c r="H546" s="73" t="s">
        <v>2019</v>
      </c>
      <c r="I546" s="73"/>
      <c r="K546" s="831"/>
      <c r="L546" s="831"/>
      <c r="M546" s="831"/>
      <c r="N546" s="831"/>
      <c r="O546" s="831"/>
      <c r="P546" s="831">
        <v>1.9300000000000001E-3</v>
      </c>
      <c r="Q546" s="831"/>
      <c r="R546" s="831"/>
      <c r="S546" s="831"/>
      <c r="T546" s="831"/>
      <c r="U546" s="831"/>
      <c r="V546" s="831"/>
      <c r="W546" s="831"/>
      <c r="X546" s="831"/>
      <c r="Y546" s="831"/>
      <c r="Z546" s="831"/>
      <c r="AA546" s="834"/>
      <c r="AB546" s="834"/>
      <c r="AC546" s="834"/>
      <c r="AD546" s="834"/>
      <c r="AE546" s="832"/>
      <c r="AF546" s="832">
        <f t="shared" si="11"/>
        <v>1516.9039415535531</v>
      </c>
      <c r="AG546" s="832"/>
      <c r="AH546" s="832"/>
      <c r="AI546" s="832"/>
      <c r="AJ546" s="832"/>
      <c r="AK546" s="832"/>
      <c r="AL546" s="834"/>
      <c r="AM546" s="834"/>
      <c r="AN546" s="834"/>
      <c r="AO546" s="832"/>
      <c r="AP546" s="832"/>
    </row>
    <row r="547" spans="1:42" s="15" customFormat="1">
      <c r="A547" s="73" t="s">
        <v>994</v>
      </c>
      <c r="B547" s="126"/>
      <c r="C547" s="73" t="s">
        <v>1141</v>
      </c>
      <c r="D547" s="126" t="s">
        <v>2001</v>
      </c>
      <c r="E547" s="73" t="s">
        <v>2002</v>
      </c>
      <c r="F547" s="679">
        <v>4197089.7499462031</v>
      </c>
      <c r="G547" s="126" t="s">
        <v>507</v>
      </c>
      <c r="H547" s="73" t="s">
        <v>2019</v>
      </c>
      <c r="I547" s="73"/>
      <c r="K547" s="831"/>
      <c r="L547" s="831"/>
      <c r="M547" s="831"/>
      <c r="N547" s="831"/>
      <c r="O547" s="831"/>
      <c r="P547" s="831">
        <v>0.114</v>
      </c>
      <c r="Q547" s="831"/>
      <c r="R547" s="831"/>
      <c r="S547" s="831"/>
      <c r="T547" s="831"/>
      <c r="U547" s="831"/>
      <c r="V547" s="831"/>
      <c r="W547" s="831"/>
      <c r="X547" s="831"/>
      <c r="Y547" s="831"/>
      <c r="Z547" s="831"/>
      <c r="AA547" s="834"/>
      <c r="AB547" s="834"/>
      <c r="AC547" s="834"/>
      <c r="AD547" s="834"/>
      <c r="AE547" s="832"/>
      <c r="AF547" s="832">
        <f t="shared" si="11"/>
        <v>478468.23149386718</v>
      </c>
      <c r="AG547" s="832"/>
      <c r="AH547" s="832"/>
      <c r="AI547" s="832"/>
      <c r="AJ547" s="832"/>
      <c r="AK547" s="832"/>
      <c r="AL547" s="834"/>
      <c r="AM547" s="834"/>
      <c r="AN547" s="834"/>
      <c r="AO547" s="832"/>
      <c r="AP547" s="832"/>
    </row>
    <row r="548" spans="1:42" s="15" customFormat="1">
      <c r="A548" s="73" t="s">
        <v>540</v>
      </c>
      <c r="B548" s="126"/>
      <c r="C548" s="73" t="s">
        <v>1141</v>
      </c>
      <c r="D548" s="126" t="s">
        <v>2001</v>
      </c>
      <c r="E548" s="73" t="s">
        <v>2002</v>
      </c>
      <c r="F548" s="679">
        <v>4368924553.5763111</v>
      </c>
      <c r="G548" s="126" t="s">
        <v>507</v>
      </c>
      <c r="H548" s="73" t="s">
        <v>2019</v>
      </c>
      <c r="I548" s="73"/>
      <c r="K548" s="831"/>
      <c r="L548" s="831"/>
      <c r="M548" s="831"/>
      <c r="N548" s="831"/>
      <c r="O548" s="831"/>
      <c r="P548" s="831">
        <v>2.1399999999999998E-5</v>
      </c>
      <c r="Q548" s="831"/>
      <c r="R548" s="831"/>
      <c r="S548" s="831"/>
      <c r="T548" s="831"/>
      <c r="U548" s="831"/>
      <c r="V548" s="831"/>
      <c r="W548" s="831"/>
      <c r="X548" s="831"/>
      <c r="Y548" s="831"/>
      <c r="Z548" s="831"/>
      <c r="AA548" s="834"/>
      <c r="AB548" s="834"/>
      <c r="AC548" s="834"/>
      <c r="AD548" s="834"/>
      <c r="AE548" s="832"/>
      <c r="AF548" s="832">
        <f t="shared" si="11"/>
        <v>93494.985446533057</v>
      </c>
      <c r="AG548" s="832"/>
      <c r="AH548" s="832"/>
      <c r="AI548" s="832"/>
      <c r="AJ548" s="832"/>
      <c r="AK548" s="832"/>
      <c r="AL548" s="834"/>
      <c r="AM548" s="834"/>
      <c r="AN548" s="834"/>
      <c r="AO548" s="832"/>
      <c r="AP548" s="832"/>
    </row>
    <row r="549" spans="1:42" s="15" customFormat="1">
      <c r="A549" s="73" t="s">
        <v>535</v>
      </c>
      <c r="B549" s="126"/>
      <c r="C549" s="73" t="s">
        <v>1141</v>
      </c>
      <c r="D549" s="126" t="s">
        <v>2001</v>
      </c>
      <c r="E549" s="73" t="s">
        <v>2020</v>
      </c>
      <c r="F549" s="679">
        <v>4717674.0998926461</v>
      </c>
      <c r="G549" s="126" t="s">
        <v>507</v>
      </c>
      <c r="H549" s="73" t="s">
        <v>2019</v>
      </c>
      <c r="I549" s="73"/>
      <c r="K549" s="831"/>
      <c r="L549" s="831"/>
      <c r="M549" s="831"/>
      <c r="N549" s="831"/>
      <c r="O549" s="831"/>
      <c r="P549" s="831">
        <v>5.57E-2</v>
      </c>
      <c r="Q549" s="831"/>
      <c r="R549" s="831"/>
      <c r="S549" s="831"/>
      <c r="T549" s="831"/>
      <c r="U549" s="831"/>
      <c r="V549" s="831"/>
      <c r="W549" s="831"/>
      <c r="X549" s="831"/>
      <c r="Y549" s="831"/>
      <c r="Z549" s="831"/>
      <c r="AA549" s="834"/>
      <c r="AB549" s="834"/>
      <c r="AC549" s="834"/>
      <c r="AD549" s="834"/>
      <c r="AE549" s="832"/>
      <c r="AF549" s="832">
        <f t="shared" si="11"/>
        <v>262774.44736402039</v>
      </c>
      <c r="AG549" s="832"/>
      <c r="AH549" s="832"/>
      <c r="AI549" s="832"/>
      <c r="AJ549" s="832"/>
      <c r="AK549" s="832"/>
      <c r="AL549" s="834"/>
      <c r="AM549" s="834"/>
      <c r="AN549" s="834"/>
      <c r="AO549" s="832"/>
      <c r="AP549" s="832"/>
    </row>
    <row r="550" spans="1:42" s="15" customFormat="1">
      <c r="A550" s="73" t="s">
        <v>538</v>
      </c>
      <c r="B550" s="126"/>
      <c r="C550" s="73" t="s">
        <v>1141</v>
      </c>
      <c r="D550" s="126" t="s">
        <v>2001</v>
      </c>
      <c r="E550" s="73" t="s">
        <v>2020</v>
      </c>
      <c r="F550" s="679">
        <v>56668.757956668713</v>
      </c>
      <c r="G550" s="126" t="s">
        <v>507</v>
      </c>
      <c r="H550" s="73" t="s">
        <v>2019</v>
      </c>
      <c r="I550" s="73"/>
      <c r="K550" s="831"/>
      <c r="L550" s="831"/>
      <c r="M550" s="831"/>
      <c r="N550" s="831"/>
      <c r="O550" s="831"/>
      <c r="P550" s="831">
        <v>3.7100000000000002E-3</v>
      </c>
      <c r="Q550" s="831"/>
      <c r="R550" s="831"/>
      <c r="S550" s="831"/>
      <c r="T550" s="831"/>
      <c r="U550" s="831"/>
      <c r="V550" s="831"/>
      <c r="W550" s="831"/>
      <c r="X550" s="831"/>
      <c r="Y550" s="831"/>
      <c r="Z550" s="831"/>
      <c r="AA550" s="834"/>
      <c r="AB550" s="834"/>
      <c r="AC550" s="834"/>
      <c r="AD550" s="834"/>
      <c r="AE550" s="832"/>
      <c r="AF550" s="832">
        <f t="shared" si="11"/>
        <v>210.24109201924094</v>
      </c>
      <c r="AG550" s="832"/>
      <c r="AH550" s="832"/>
      <c r="AI550" s="832"/>
      <c r="AJ550" s="832"/>
      <c r="AK550" s="832"/>
      <c r="AL550" s="834"/>
      <c r="AM550" s="834"/>
      <c r="AN550" s="834"/>
      <c r="AO550" s="832"/>
      <c r="AP550" s="832"/>
    </row>
    <row r="551" spans="1:42" s="15" customFormat="1">
      <c r="A551" s="73" t="s">
        <v>1002</v>
      </c>
      <c r="B551" s="126"/>
      <c r="C551" s="73" t="s">
        <v>1141</v>
      </c>
      <c r="D551" s="6" t="s">
        <v>1967</v>
      </c>
      <c r="E551" s="73" t="s">
        <v>1997</v>
      </c>
      <c r="F551" s="679">
        <v>3.8430757723384181E-3</v>
      </c>
      <c r="G551" s="126" t="s">
        <v>507</v>
      </c>
      <c r="H551" s="73" t="s">
        <v>2019</v>
      </c>
      <c r="I551" s="73"/>
      <c r="K551" s="831"/>
      <c r="L551" s="831"/>
      <c r="M551" s="831"/>
      <c r="N551" s="831"/>
      <c r="O551" s="831"/>
      <c r="P551" s="831">
        <v>3.93</v>
      </c>
      <c r="Q551" s="831"/>
      <c r="R551" s="831"/>
      <c r="S551" s="831"/>
      <c r="T551" s="831"/>
      <c r="U551" s="831"/>
      <c r="V551" s="831"/>
      <c r="W551" s="831"/>
      <c r="X551" s="831"/>
      <c r="Y551" s="831"/>
      <c r="Z551" s="831"/>
      <c r="AA551" s="834"/>
      <c r="AB551" s="834"/>
      <c r="AC551" s="834"/>
      <c r="AD551" s="834"/>
      <c r="AE551" s="832"/>
      <c r="AF551" s="832">
        <f t="shared" si="11"/>
        <v>1.5103287785289984E-2</v>
      </c>
      <c r="AG551" s="832"/>
      <c r="AH551" s="832"/>
      <c r="AI551" s="832"/>
      <c r="AJ551" s="832"/>
      <c r="AK551" s="832"/>
      <c r="AL551" s="834"/>
      <c r="AM551" s="834"/>
      <c r="AN551" s="834"/>
      <c r="AO551" s="832"/>
      <c r="AP551" s="832"/>
    </row>
    <row r="552" spans="1:42" s="15" customFormat="1">
      <c r="A552" s="73" t="s">
        <v>537</v>
      </c>
      <c r="B552" s="126"/>
      <c r="C552" s="73" t="s">
        <v>1141</v>
      </c>
      <c r="D552" s="6" t="s">
        <v>1967</v>
      </c>
      <c r="E552" s="73" t="s">
        <v>1997</v>
      </c>
      <c r="F552" s="679">
        <v>676.85437468678037</v>
      </c>
      <c r="G552" s="126" t="s">
        <v>507</v>
      </c>
      <c r="H552" s="73" t="s">
        <v>2019</v>
      </c>
      <c r="I552" s="73"/>
      <c r="K552" s="831"/>
      <c r="L552" s="831"/>
      <c r="M552" s="831"/>
      <c r="N552" s="831"/>
      <c r="O552" s="831"/>
      <c r="P552" s="831">
        <v>0.78600000000000003</v>
      </c>
      <c r="Q552" s="831"/>
      <c r="R552" s="831"/>
      <c r="S552" s="831"/>
      <c r="T552" s="831"/>
      <c r="U552" s="831"/>
      <c r="V552" s="831"/>
      <c r="W552" s="831"/>
      <c r="X552" s="831"/>
      <c r="Y552" s="831"/>
      <c r="Z552" s="831"/>
      <c r="AA552" s="834"/>
      <c r="AB552" s="834"/>
      <c r="AC552" s="834"/>
      <c r="AD552" s="834"/>
      <c r="AE552" s="832"/>
      <c r="AF552" s="832">
        <f t="shared" si="11"/>
        <v>532.00753850380943</v>
      </c>
      <c r="AG552" s="832"/>
      <c r="AH552" s="832"/>
      <c r="AI552" s="832"/>
      <c r="AJ552" s="832"/>
      <c r="AK552" s="832"/>
      <c r="AL552" s="834"/>
      <c r="AM552" s="834"/>
      <c r="AN552" s="834"/>
      <c r="AO552" s="832"/>
      <c r="AP552" s="832"/>
    </row>
    <row r="553" spans="1:42" s="15" customFormat="1">
      <c r="A553" s="73" t="s">
        <v>541</v>
      </c>
      <c r="B553" s="126"/>
      <c r="C553" s="73" t="s">
        <v>1141</v>
      </c>
      <c r="D553" s="6" t="s">
        <v>1967</v>
      </c>
      <c r="E553" s="73" t="s">
        <v>1997</v>
      </c>
      <c r="F553" s="679">
        <v>338.38389216985485</v>
      </c>
      <c r="G553" s="126" t="s">
        <v>507</v>
      </c>
      <c r="H553" s="73" t="s">
        <v>2019</v>
      </c>
      <c r="I553" s="73"/>
      <c r="K553" s="831"/>
      <c r="L553" s="831"/>
      <c r="M553" s="831"/>
      <c r="N553" s="831"/>
      <c r="O553" s="831"/>
      <c r="P553" s="831">
        <v>44.3</v>
      </c>
      <c r="Q553" s="831"/>
      <c r="R553" s="831"/>
      <c r="S553" s="831"/>
      <c r="T553" s="831"/>
      <c r="U553" s="831"/>
      <c r="V553" s="831"/>
      <c r="W553" s="831"/>
      <c r="X553" s="831"/>
      <c r="Y553" s="831"/>
      <c r="Z553" s="831"/>
      <c r="AA553" s="834"/>
      <c r="AB553" s="834"/>
      <c r="AC553" s="834"/>
      <c r="AD553" s="834"/>
      <c r="AE553" s="832"/>
      <c r="AF553" s="832">
        <f t="shared" si="11"/>
        <v>14990.406423124568</v>
      </c>
      <c r="AG553" s="832"/>
      <c r="AH553" s="832"/>
      <c r="AI553" s="832"/>
      <c r="AJ553" s="832"/>
      <c r="AK553" s="832"/>
      <c r="AL553" s="834"/>
      <c r="AM553" s="834"/>
      <c r="AN553" s="834"/>
      <c r="AO553" s="832"/>
      <c r="AP553" s="832"/>
    </row>
    <row r="554" spans="1:42" s="15" customFormat="1">
      <c r="A554" s="73" t="s">
        <v>536</v>
      </c>
      <c r="B554" s="126"/>
      <c r="C554" s="73" t="s">
        <v>1141</v>
      </c>
      <c r="D554" s="6" t="s">
        <v>1967</v>
      </c>
      <c r="E554" s="73" t="s">
        <v>1997</v>
      </c>
      <c r="F554" s="679">
        <v>460.38111341611614</v>
      </c>
      <c r="G554" s="126" t="s">
        <v>507</v>
      </c>
      <c r="H554" s="73" t="s">
        <v>2019</v>
      </c>
      <c r="I554" s="73"/>
      <c r="K554" s="831"/>
      <c r="L554" s="831"/>
      <c r="M554" s="831"/>
      <c r="N554" s="831"/>
      <c r="O554" s="831"/>
      <c r="P554" s="831">
        <v>0.02</v>
      </c>
      <c r="Q554" s="831"/>
      <c r="R554" s="831"/>
      <c r="S554" s="831"/>
      <c r="T554" s="831"/>
      <c r="U554" s="831"/>
      <c r="V554" s="831"/>
      <c r="W554" s="831"/>
      <c r="X554" s="831"/>
      <c r="Y554" s="831"/>
      <c r="Z554" s="831"/>
      <c r="AA554" s="834"/>
      <c r="AB554" s="834"/>
      <c r="AC554" s="834"/>
      <c r="AD554" s="834"/>
      <c r="AE554" s="832"/>
      <c r="AF554" s="832">
        <f t="shared" si="11"/>
        <v>9.2076222683223232</v>
      </c>
      <c r="AG554" s="832"/>
      <c r="AH554" s="832"/>
      <c r="AI554" s="832"/>
      <c r="AJ554" s="832"/>
      <c r="AK554" s="832"/>
      <c r="AL554" s="834"/>
      <c r="AM554" s="834"/>
      <c r="AN554" s="834"/>
      <c r="AO554" s="832"/>
      <c r="AP554" s="832"/>
    </row>
    <row r="555" spans="1:42" s="15" customFormat="1">
      <c r="A555" s="73" t="s">
        <v>539</v>
      </c>
      <c r="B555" s="126"/>
      <c r="C555" s="73" t="s">
        <v>1141</v>
      </c>
      <c r="D555" s="6" t="s">
        <v>1967</v>
      </c>
      <c r="E555" s="73" t="s">
        <v>1997</v>
      </c>
      <c r="F555" s="679">
        <v>264.75502907698967</v>
      </c>
      <c r="G555" s="126" t="s">
        <v>507</v>
      </c>
      <c r="H555" s="73" t="s">
        <v>2019</v>
      </c>
      <c r="I555" s="73"/>
      <c r="K555" s="831"/>
      <c r="L555" s="831"/>
      <c r="M555" s="831"/>
      <c r="N555" s="831"/>
      <c r="O555" s="831"/>
      <c r="P555" s="831">
        <v>0.63600000000000001</v>
      </c>
      <c r="Q555" s="831"/>
      <c r="R555" s="831"/>
      <c r="S555" s="831"/>
      <c r="T555" s="831"/>
      <c r="U555" s="831"/>
      <c r="V555" s="831"/>
      <c r="W555" s="831"/>
      <c r="X555" s="831"/>
      <c r="Y555" s="831"/>
      <c r="Z555" s="831"/>
      <c r="AA555" s="834"/>
      <c r="AB555" s="834"/>
      <c r="AC555" s="834"/>
      <c r="AD555" s="834"/>
      <c r="AE555" s="832"/>
      <c r="AF555" s="832">
        <f t="shared" si="11"/>
        <v>168.38419849296542</v>
      </c>
      <c r="AG555" s="832"/>
      <c r="AH555" s="832"/>
      <c r="AI555" s="832"/>
      <c r="AJ555" s="832"/>
      <c r="AK555" s="832"/>
      <c r="AL555" s="834"/>
      <c r="AM555" s="834"/>
      <c r="AN555" s="834"/>
      <c r="AO555" s="832"/>
      <c r="AP555" s="832"/>
    </row>
    <row r="556" spans="1:42" s="15" customFormat="1">
      <c r="A556" s="73" t="s">
        <v>995</v>
      </c>
      <c r="B556" s="126"/>
      <c r="C556" s="73" t="s">
        <v>1141</v>
      </c>
      <c r="D556" s="6" t="s">
        <v>1967</v>
      </c>
      <c r="E556" s="73" t="s">
        <v>1997</v>
      </c>
      <c r="F556" s="679">
        <v>657751.80695623369</v>
      </c>
      <c r="G556" s="126" t="s">
        <v>507</v>
      </c>
      <c r="H556" s="73" t="s">
        <v>2019</v>
      </c>
      <c r="I556" s="73"/>
      <c r="K556" s="831"/>
      <c r="L556" s="831"/>
      <c r="M556" s="831"/>
      <c r="N556" s="831"/>
      <c r="O556" s="831"/>
      <c r="P556" s="831">
        <v>0.38600000000000001</v>
      </c>
      <c r="Q556" s="831"/>
      <c r="R556" s="831"/>
      <c r="S556" s="831"/>
      <c r="T556" s="831"/>
      <c r="U556" s="831"/>
      <c r="V556" s="831"/>
      <c r="W556" s="831"/>
      <c r="X556" s="831"/>
      <c r="Y556" s="831"/>
      <c r="Z556" s="831"/>
      <c r="AA556" s="834"/>
      <c r="AB556" s="834"/>
      <c r="AC556" s="834"/>
      <c r="AD556" s="834"/>
      <c r="AE556" s="832"/>
      <c r="AF556" s="832">
        <f t="shared" si="11"/>
        <v>253892.19748510621</v>
      </c>
      <c r="AG556" s="832"/>
      <c r="AH556" s="832"/>
      <c r="AI556" s="832"/>
      <c r="AJ556" s="832"/>
      <c r="AK556" s="832"/>
      <c r="AL556" s="834"/>
      <c r="AM556" s="834"/>
      <c r="AN556" s="834"/>
      <c r="AO556" s="832"/>
      <c r="AP556" s="832"/>
    </row>
    <row r="557" spans="1:42" s="15" customFormat="1">
      <c r="A557" s="73" t="s">
        <v>1150</v>
      </c>
      <c r="B557" s="126"/>
      <c r="C557" s="73" t="s">
        <v>1141</v>
      </c>
      <c r="D557" s="126" t="s">
        <v>2001</v>
      </c>
      <c r="E557" s="73" t="s">
        <v>2002</v>
      </c>
      <c r="F557" s="679">
        <v>38724.685222561937</v>
      </c>
      <c r="G557" s="126" t="s">
        <v>507</v>
      </c>
      <c r="H557" s="73" t="s">
        <v>2019</v>
      </c>
      <c r="I557" s="73"/>
      <c r="K557" s="831"/>
      <c r="L557" s="831"/>
      <c r="M557" s="831"/>
      <c r="N557" s="831"/>
      <c r="O557" s="831"/>
      <c r="P557" s="831">
        <v>6.9999999999999999E-4</v>
      </c>
      <c r="Q557" s="831"/>
      <c r="R557" s="831"/>
      <c r="S557" s="831"/>
      <c r="T557" s="831"/>
      <c r="U557" s="831"/>
      <c r="V557" s="831"/>
      <c r="W557" s="831"/>
      <c r="X557" s="831"/>
      <c r="Y557" s="831"/>
      <c r="Z557" s="831"/>
      <c r="AA557" s="834"/>
      <c r="AB557" s="834"/>
      <c r="AC557" s="834"/>
      <c r="AD557" s="834"/>
      <c r="AE557" s="832"/>
      <c r="AF557" s="832">
        <f t="shared" si="11"/>
        <v>27.107279655793356</v>
      </c>
      <c r="AG557" s="832"/>
      <c r="AH557" s="832"/>
      <c r="AI557" s="832"/>
      <c r="AJ557" s="832"/>
      <c r="AK557" s="832"/>
      <c r="AL557" s="834"/>
      <c r="AM557" s="834"/>
      <c r="AN557" s="834"/>
      <c r="AO557" s="832"/>
      <c r="AP557" s="832"/>
    </row>
    <row r="558" spans="1:42" s="15" customFormat="1">
      <c r="A558" s="73" t="s">
        <v>1147</v>
      </c>
      <c r="B558" s="126"/>
      <c r="C558" s="73" t="s">
        <v>1141</v>
      </c>
      <c r="D558" s="126" t="s">
        <v>2001</v>
      </c>
      <c r="E558" s="73" t="s">
        <v>2002</v>
      </c>
      <c r="F558" s="679">
        <v>40237.614153744631</v>
      </c>
      <c r="G558" s="126" t="s">
        <v>507</v>
      </c>
      <c r="H558" s="73" t="s">
        <v>2019</v>
      </c>
      <c r="I558" s="73"/>
      <c r="K558" s="831"/>
      <c r="L558" s="831"/>
      <c r="M558" s="831"/>
      <c r="N558" s="831"/>
      <c r="O558" s="831"/>
      <c r="P558" s="831">
        <v>2.3599999999999999E-2</v>
      </c>
      <c r="Q558" s="831"/>
      <c r="R558" s="831"/>
      <c r="S558" s="831"/>
      <c r="T558" s="831"/>
      <c r="U558" s="831"/>
      <c r="V558" s="831"/>
      <c r="W558" s="831"/>
      <c r="X558" s="831"/>
      <c r="Y558" s="831"/>
      <c r="Z558" s="831"/>
      <c r="AA558" s="834"/>
      <c r="AB558" s="834"/>
      <c r="AC558" s="834"/>
      <c r="AD558" s="834"/>
      <c r="AE558" s="832"/>
      <c r="AF558" s="832">
        <f t="shared" si="11"/>
        <v>949.60769402837332</v>
      </c>
      <c r="AG558" s="832"/>
      <c r="AH558" s="832"/>
      <c r="AI558" s="832"/>
      <c r="AJ558" s="832"/>
      <c r="AK558" s="832"/>
      <c r="AL558" s="834"/>
      <c r="AM558" s="834"/>
      <c r="AN558" s="834"/>
      <c r="AO558" s="832"/>
      <c r="AP558" s="832"/>
    </row>
    <row r="559" spans="1:42" s="15" customFormat="1">
      <c r="A559" s="73" t="s">
        <v>1145</v>
      </c>
      <c r="B559" s="126"/>
      <c r="C559" s="73" t="s">
        <v>1141</v>
      </c>
      <c r="D559" s="126" t="s">
        <v>2001</v>
      </c>
      <c r="E559" s="73" t="s">
        <v>2020</v>
      </c>
      <c r="F559" s="679">
        <v>2550094.108050087</v>
      </c>
      <c r="G559" s="126" t="s">
        <v>507</v>
      </c>
      <c r="H559" s="73" t="s">
        <v>2019</v>
      </c>
      <c r="I559" s="73"/>
      <c r="K559" s="831"/>
      <c r="L559" s="831"/>
      <c r="M559" s="831"/>
      <c r="N559" s="831"/>
      <c r="O559" s="831"/>
      <c r="P559" s="831">
        <v>6.79E-3</v>
      </c>
      <c r="Q559" s="831"/>
      <c r="R559" s="831"/>
      <c r="S559" s="831"/>
      <c r="T559" s="831"/>
      <c r="U559" s="831"/>
      <c r="V559" s="831"/>
      <c r="W559" s="831"/>
      <c r="X559" s="831"/>
      <c r="Y559" s="831"/>
      <c r="Z559" s="831"/>
      <c r="AA559" s="834"/>
      <c r="AB559" s="834"/>
      <c r="AC559" s="834"/>
      <c r="AD559" s="834"/>
      <c r="AE559" s="832"/>
      <c r="AF559" s="832">
        <f t="shared" si="11"/>
        <v>17315.13899366009</v>
      </c>
      <c r="AG559" s="832"/>
      <c r="AH559" s="832"/>
      <c r="AI559" s="832"/>
      <c r="AJ559" s="832"/>
      <c r="AK559" s="832"/>
      <c r="AL559" s="834"/>
      <c r="AM559" s="834"/>
      <c r="AN559" s="834"/>
      <c r="AO559" s="832"/>
      <c r="AP559" s="832"/>
    </row>
    <row r="560" spans="1:42" s="15" customFormat="1">
      <c r="A560" s="73" t="s">
        <v>537</v>
      </c>
      <c r="B560" s="126"/>
      <c r="C560" s="73" t="s">
        <v>1141</v>
      </c>
      <c r="D560" s="126" t="s">
        <v>2001</v>
      </c>
      <c r="E560" s="73" t="s">
        <v>2002</v>
      </c>
      <c r="F560" s="679">
        <v>142272.34280199607</v>
      </c>
      <c r="G560" s="126" t="s">
        <v>507</v>
      </c>
      <c r="H560" s="73" t="s">
        <v>2019</v>
      </c>
      <c r="I560" s="73"/>
      <c r="K560" s="831"/>
      <c r="L560" s="831"/>
      <c r="M560" s="831"/>
      <c r="N560" s="831"/>
      <c r="O560" s="831"/>
      <c r="P560" s="831">
        <v>2.0699999999999998</v>
      </c>
      <c r="Q560" s="831"/>
      <c r="R560" s="831"/>
      <c r="S560" s="831"/>
      <c r="T560" s="831"/>
      <c r="U560" s="831"/>
      <c r="V560" s="831"/>
      <c r="W560" s="831"/>
      <c r="X560" s="831"/>
      <c r="Y560" s="831"/>
      <c r="Z560" s="831"/>
      <c r="AA560" s="834"/>
      <c r="AB560" s="834"/>
      <c r="AC560" s="834"/>
      <c r="AD560" s="834"/>
      <c r="AE560" s="832"/>
      <c r="AF560" s="832">
        <f t="shared" si="11"/>
        <v>294503.74960013182</v>
      </c>
      <c r="AG560" s="832"/>
      <c r="AH560" s="832"/>
      <c r="AI560" s="832"/>
      <c r="AJ560" s="832"/>
      <c r="AK560" s="832"/>
      <c r="AL560" s="834"/>
      <c r="AM560" s="834"/>
      <c r="AN560" s="834"/>
      <c r="AO560" s="832"/>
      <c r="AP560" s="832"/>
    </row>
    <row r="561" spans="1:42" s="15" customFormat="1">
      <c r="A561" s="73" t="s">
        <v>1148</v>
      </c>
      <c r="B561" s="126"/>
      <c r="C561" s="73" t="s">
        <v>1141</v>
      </c>
      <c r="D561" s="126" t="s">
        <v>2001</v>
      </c>
      <c r="E561" s="73" t="s">
        <v>2002</v>
      </c>
      <c r="F561" s="679">
        <v>201.97369491944997</v>
      </c>
      <c r="G561" s="126" t="s">
        <v>507</v>
      </c>
      <c r="H561" s="73" t="s">
        <v>2019</v>
      </c>
      <c r="I561" s="73"/>
      <c r="K561" s="831"/>
      <c r="L561" s="831"/>
      <c r="M561" s="831"/>
      <c r="N561" s="831"/>
      <c r="O561" s="831"/>
      <c r="P561" s="831">
        <v>2.71</v>
      </c>
      <c r="Q561" s="831"/>
      <c r="R561" s="831"/>
      <c r="S561" s="831"/>
      <c r="T561" s="831"/>
      <c r="U561" s="831"/>
      <c r="V561" s="831"/>
      <c r="W561" s="831"/>
      <c r="X561" s="831"/>
      <c r="Y561" s="831"/>
      <c r="Z561" s="831"/>
      <c r="AA561" s="834"/>
      <c r="AB561" s="834"/>
      <c r="AC561" s="834"/>
      <c r="AD561" s="834"/>
      <c r="AE561" s="832"/>
      <c r="AF561" s="832">
        <f t="shared" si="11"/>
        <v>547.34871323170944</v>
      </c>
      <c r="AG561" s="832"/>
      <c r="AH561" s="832"/>
      <c r="AI561" s="832"/>
      <c r="AJ561" s="832"/>
      <c r="AK561" s="832"/>
      <c r="AL561" s="834"/>
      <c r="AM561" s="834"/>
      <c r="AN561" s="834"/>
      <c r="AO561" s="832"/>
      <c r="AP561" s="832"/>
    </row>
    <row r="562" spans="1:42" s="15" customFormat="1">
      <c r="A562" s="73" t="s">
        <v>989</v>
      </c>
      <c r="B562" s="126"/>
      <c r="C562" s="73" t="s">
        <v>1141</v>
      </c>
      <c r="D562" s="6" t="s">
        <v>1967</v>
      </c>
      <c r="E562" s="73" t="s">
        <v>1997</v>
      </c>
      <c r="F562" s="679">
        <v>107611.07100724262</v>
      </c>
      <c r="G562" s="126" t="s">
        <v>507</v>
      </c>
      <c r="H562" s="73" t="s">
        <v>2019</v>
      </c>
      <c r="I562" s="73"/>
      <c r="K562" s="831"/>
      <c r="L562" s="831"/>
      <c r="M562" s="831"/>
      <c r="N562" s="831"/>
      <c r="O562" s="831"/>
      <c r="P562" s="831">
        <v>7.1400000000000005E-2</v>
      </c>
      <c r="Q562" s="831"/>
      <c r="R562" s="831"/>
      <c r="S562" s="831"/>
      <c r="T562" s="831"/>
      <c r="U562" s="831"/>
      <c r="V562" s="831"/>
      <c r="W562" s="831"/>
      <c r="X562" s="831"/>
      <c r="Y562" s="831"/>
      <c r="Z562" s="831"/>
      <c r="AA562" s="834"/>
      <c r="AB562" s="834"/>
      <c r="AC562" s="834"/>
      <c r="AD562" s="834"/>
      <c r="AE562" s="832"/>
      <c r="AF562" s="832">
        <f t="shared" si="11"/>
        <v>7683.4304699171234</v>
      </c>
      <c r="AG562" s="832"/>
      <c r="AH562" s="832"/>
      <c r="AI562" s="832"/>
      <c r="AJ562" s="832"/>
      <c r="AK562" s="832"/>
      <c r="AL562" s="834"/>
      <c r="AM562" s="834"/>
      <c r="AN562" s="834"/>
      <c r="AO562" s="832"/>
      <c r="AP562" s="832"/>
    </row>
    <row r="563" spans="1:42" s="15" customFormat="1">
      <c r="A563" s="73" t="s">
        <v>993</v>
      </c>
      <c r="B563" s="126"/>
      <c r="C563" s="73" t="s">
        <v>1141</v>
      </c>
      <c r="D563" s="6" t="s">
        <v>1967</v>
      </c>
      <c r="E563" s="73" t="s">
        <v>1997</v>
      </c>
      <c r="F563" s="679">
        <v>331927.38376957946</v>
      </c>
      <c r="G563" s="126" t="s">
        <v>507</v>
      </c>
      <c r="H563" s="73" t="s">
        <v>2019</v>
      </c>
      <c r="I563" s="73"/>
      <c r="K563" s="831"/>
      <c r="L563" s="831"/>
      <c r="M563" s="831"/>
      <c r="N563" s="831"/>
      <c r="O563" s="831"/>
      <c r="P563" s="831">
        <v>4.2900000000000001E-2</v>
      </c>
      <c r="Q563" s="831"/>
      <c r="R563" s="831"/>
      <c r="S563" s="831"/>
      <c r="T563" s="831"/>
      <c r="U563" s="831"/>
      <c r="V563" s="831"/>
      <c r="W563" s="831"/>
      <c r="X563" s="831"/>
      <c r="Y563" s="831"/>
      <c r="Z563" s="831"/>
      <c r="AA563" s="834"/>
      <c r="AB563" s="834"/>
      <c r="AC563" s="834"/>
      <c r="AD563" s="834"/>
      <c r="AE563" s="832"/>
      <c r="AF563" s="832">
        <f t="shared" si="11"/>
        <v>14239.684763714959</v>
      </c>
      <c r="AG563" s="832"/>
      <c r="AH563" s="832"/>
      <c r="AI563" s="832"/>
      <c r="AJ563" s="832"/>
      <c r="AK563" s="832"/>
      <c r="AL563" s="834"/>
      <c r="AM563" s="834"/>
      <c r="AN563" s="834"/>
      <c r="AO563" s="832"/>
      <c r="AP563" s="832"/>
    </row>
    <row r="564" spans="1:42" s="15" customFormat="1">
      <c r="A564" s="73" t="s">
        <v>995</v>
      </c>
      <c r="B564" s="126"/>
      <c r="C564" s="73" t="s">
        <v>1141</v>
      </c>
      <c r="D564" s="126" t="s">
        <v>2001</v>
      </c>
      <c r="E564" s="73" t="s">
        <v>2020</v>
      </c>
      <c r="F564" s="679">
        <v>7544.0284029815175</v>
      </c>
      <c r="G564" s="126" t="s">
        <v>507</v>
      </c>
      <c r="H564" s="73" t="s">
        <v>2019</v>
      </c>
      <c r="I564" s="73"/>
      <c r="K564" s="831"/>
      <c r="L564" s="831"/>
      <c r="M564" s="831"/>
      <c r="N564" s="831"/>
      <c r="O564" s="831"/>
      <c r="P564" s="831">
        <v>1.07E-3</v>
      </c>
      <c r="Q564" s="831"/>
      <c r="R564" s="831"/>
      <c r="S564" s="831"/>
      <c r="T564" s="831"/>
      <c r="U564" s="831"/>
      <c r="V564" s="831"/>
      <c r="W564" s="831"/>
      <c r="X564" s="831"/>
      <c r="Y564" s="831"/>
      <c r="Z564" s="831"/>
      <c r="AA564" s="834"/>
      <c r="AB564" s="834"/>
      <c r="AC564" s="834"/>
      <c r="AD564" s="834"/>
      <c r="AE564" s="832"/>
      <c r="AF564" s="832">
        <f t="shared" si="11"/>
        <v>8.0721103911902237</v>
      </c>
      <c r="AG564" s="832"/>
      <c r="AH564" s="832"/>
      <c r="AI564" s="832"/>
      <c r="AJ564" s="832"/>
      <c r="AK564" s="832"/>
      <c r="AL564" s="834"/>
      <c r="AM564" s="834"/>
      <c r="AN564" s="834"/>
      <c r="AO564" s="832"/>
      <c r="AP564" s="832"/>
    </row>
    <row r="565" spans="1:42" s="15" customFormat="1">
      <c r="A565" s="73" t="s">
        <v>1002</v>
      </c>
      <c r="B565" s="126"/>
      <c r="C565" s="73" t="s">
        <v>1141</v>
      </c>
      <c r="D565" s="126" t="s">
        <v>2001</v>
      </c>
      <c r="E565" s="73" t="s">
        <v>2002</v>
      </c>
      <c r="F565" s="679">
        <v>605.93286497471649</v>
      </c>
      <c r="G565" s="126" t="s">
        <v>507</v>
      </c>
      <c r="H565" s="73" t="s">
        <v>2019</v>
      </c>
      <c r="I565" s="73"/>
      <c r="K565" s="831"/>
      <c r="L565" s="831"/>
      <c r="M565" s="831"/>
      <c r="N565" s="831"/>
      <c r="O565" s="831"/>
      <c r="P565" s="831">
        <v>0.35</v>
      </c>
      <c r="Q565" s="831"/>
      <c r="R565" s="831"/>
      <c r="S565" s="831"/>
      <c r="T565" s="831"/>
      <c r="U565" s="831"/>
      <c r="V565" s="831"/>
      <c r="W565" s="831"/>
      <c r="X565" s="831"/>
      <c r="Y565" s="831"/>
      <c r="Z565" s="831"/>
      <c r="AA565" s="834"/>
      <c r="AB565" s="834"/>
      <c r="AC565" s="834"/>
      <c r="AD565" s="834"/>
      <c r="AE565" s="832"/>
      <c r="AF565" s="832">
        <f t="shared" si="11"/>
        <v>212.07650274115076</v>
      </c>
      <c r="AG565" s="832"/>
      <c r="AH565" s="832"/>
      <c r="AI565" s="832"/>
      <c r="AJ565" s="832"/>
      <c r="AK565" s="832"/>
      <c r="AL565" s="834"/>
      <c r="AM565" s="834"/>
      <c r="AN565" s="834"/>
      <c r="AO565" s="832"/>
      <c r="AP565" s="832"/>
    </row>
    <row r="566" spans="1:42" s="15" customFormat="1">
      <c r="A566" s="73" t="s">
        <v>535</v>
      </c>
      <c r="B566" s="126"/>
      <c r="C566" s="73" t="s">
        <v>1141</v>
      </c>
      <c r="D566" s="126" t="s">
        <v>2001</v>
      </c>
      <c r="E566" s="73" t="s">
        <v>2002</v>
      </c>
      <c r="F566" s="679">
        <v>19056.56394190518</v>
      </c>
      <c r="G566" s="126" t="s">
        <v>507</v>
      </c>
      <c r="H566" s="73" t="s">
        <v>2019</v>
      </c>
      <c r="I566" s="73"/>
      <c r="K566" s="831"/>
      <c r="L566" s="831"/>
      <c r="M566" s="831"/>
      <c r="N566" s="831"/>
      <c r="O566" s="831"/>
      <c r="P566" s="831">
        <v>5.57E-2</v>
      </c>
      <c r="Q566" s="831"/>
      <c r="R566" s="831"/>
      <c r="S566" s="831"/>
      <c r="T566" s="831"/>
      <c r="U566" s="831"/>
      <c r="V566" s="831"/>
      <c r="W566" s="831"/>
      <c r="X566" s="831"/>
      <c r="Y566" s="831"/>
      <c r="Z566" s="831"/>
      <c r="AA566" s="834"/>
      <c r="AB566" s="834"/>
      <c r="AC566" s="834"/>
      <c r="AD566" s="834"/>
      <c r="AE566" s="832"/>
      <c r="AF566" s="832">
        <f t="shared" si="11"/>
        <v>1061.4506115641186</v>
      </c>
      <c r="AG566" s="832"/>
      <c r="AH566" s="832"/>
      <c r="AI566" s="832"/>
      <c r="AJ566" s="832"/>
      <c r="AK566" s="832"/>
      <c r="AL566" s="834"/>
      <c r="AM566" s="834"/>
      <c r="AN566" s="834"/>
      <c r="AO566" s="832"/>
      <c r="AP566" s="832"/>
    </row>
    <row r="567" spans="1:42" s="15" customFormat="1">
      <c r="A567" s="73" t="s">
        <v>994</v>
      </c>
      <c r="B567" s="126"/>
      <c r="C567" s="73" t="s">
        <v>1141</v>
      </c>
      <c r="D567" s="6" t="s">
        <v>1967</v>
      </c>
      <c r="E567" s="73" t="s">
        <v>1997</v>
      </c>
      <c r="F567" s="679">
        <v>307265.30250453233</v>
      </c>
      <c r="G567" s="126" t="s">
        <v>507</v>
      </c>
      <c r="H567" s="73" t="s">
        <v>2019</v>
      </c>
      <c r="I567" s="73"/>
      <c r="K567" s="831"/>
      <c r="L567" s="831"/>
      <c r="M567" s="831"/>
      <c r="N567" s="831"/>
      <c r="O567" s="831"/>
      <c r="P567" s="831">
        <v>4.57</v>
      </c>
      <c r="Q567" s="831"/>
      <c r="R567" s="831"/>
      <c r="S567" s="831"/>
      <c r="T567" s="831"/>
      <c r="U567" s="831"/>
      <c r="V567" s="831"/>
      <c r="W567" s="831"/>
      <c r="X567" s="831"/>
      <c r="Y567" s="831"/>
      <c r="Z567" s="831"/>
      <c r="AA567" s="834"/>
      <c r="AB567" s="834"/>
      <c r="AC567" s="834"/>
      <c r="AD567" s="834"/>
      <c r="AE567" s="832"/>
      <c r="AF567" s="832">
        <f t="shared" si="11"/>
        <v>1404202.4324457129</v>
      </c>
      <c r="AG567" s="832"/>
      <c r="AH567" s="832"/>
      <c r="AI567" s="832"/>
      <c r="AJ567" s="832"/>
      <c r="AK567" s="832"/>
      <c r="AL567" s="834"/>
      <c r="AM567" s="834"/>
      <c r="AN567" s="834"/>
      <c r="AO567" s="832"/>
      <c r="AP567" s="832"/>
    </row>
    <row r="568" spans="1:42" s="15" customFormat="1">
      <c r="A568" s="73" t="s">
        <v>544</v>
      </c>
      <c r="B568" s="126"/>
      <c r="C568" s="73" t="s">
        <v>1141</v>
      </c>
      <c r="D568" s="6" t="s">
        <v>1967</v>
      </c>
      <c r="E568" s="73" t="s">
        <v>1997</v>
      </c>
      <c r="F568" s="679">
        <v>5728712204.2082844</v>
      </c>
      <c r="G568" s="126" t="s">
        <v>507</v>
      </c>
      <c r="H568" s="73" t="s">
        <v>2019</v>
      </c>
      <c r="I568" s="73"/>
      <c r="K568" s="831"/>
      <c r="L568" s="831"/>
      <c r="M568" s="831"/>
      <c r="N568" s="831"/>
      <c r="O568" s="831"/>
      <c r="P568" s="831">
        <v>6.64E-6</v>
      </c>
      <c r="Q568" s="831"/>
      <c r="R568" s="831"/>
      <c r="S568" s="831"/>
      <c r="T568" s="831"/>
      <c r="U568" s="831"/>
      <c r="V568" s="831"/>
      <c r="W568" s="831"/>
      <c r="X568" s="831"/>
      <c r="Y568" s="831"/>
      <c r="Z568" s="831"/>
      <c r="AA568" s="834"/>
      <c r="AB568" s="834"/>
      <c r="AC568" s="834"/>
      <c r="AD568" s="834"/>
      <c r="AE568" s="832"/>
      <c r="AF568" s="832">
        <f t="shared" si="11"/>
        <v>38038.64903594301</v>
      </c>
      <c r="AG568" s="832"/>
      <c r="AH568" s="832"/>
      <c r="AI568" s="832"/>
      <c r="AJ568" s="832"/>
      <c r="AK568" s="832"/>
      <c r="AL568" s="834"/>
      <c r="AM568" s="834"/>
      <c r="AN568" s="834"/>
      <c r="AO568" s="832"/>
      <c r="AP568" s="832"/>
    </row>
    <row r="569" spans="1:42" s="15" customFormat="1">
      <c r="A569" s="73" t="s">
        <v>1149</v>
      </c>
      <c r="B569" s="126"/>
      <c r="C569" s="73" t="s">
        <v>1141</v>
      </c>
      <c r="D569" s="126" t="s">
        <v>2001</v>
      </c>
      <c r="E569" s="73" t="s">
        <v>2002</v>
      </c>
      <c r="F569" s="679">
        <v>152.39833316912947</v>
      </c>
      <c r="G569" s="126" t="s">
        <v>507</v>
      </c>
      <c r="H569" s="73" t="s">
        <v>2019</v>
      </c>
      <c r="I569" s="73"/>
      <c r="K569" s="831"/>
      <c r="L569" s="831"/>
      <c r="M569" s="831"/>
      <c r="N569" s="831"/>
      <c r="O569" s="831"/>
      <c r="P569" s="831">
        <v>1.5</v>
      </c>
      <c r="Q569" s="831"/>
      <c r="R569" s="831"/>
      <c r="S569" s="831"/>
      <c r="T569" s="831"/>
      <c r="U569" s="831"/>
      <c r="V569" s="831"/>
      <c r="W569" s="831"/>
      <c r="X569" s="831"/>
      <c r="Y569" s="831"/>
      <c r="Z569" s="831"/>
      <c r="AA569" s="834"/>
      <c r="AB569" s="834"/>
      <c r="AC569" s="834"/>
      <c r="AD569" s="834"/>
      <c r="AE569" s="832"/>
      <c r="AF569" s="832">
        <f t="shared" si="11"/>
        <v>228.59749975369419</v>
      </c>
      <c r="AG569" s="832"/>
      <c r="AH569" s="832"/>
      <c r="AI569" s="832"/>
      <c r="AJ569" s="832"/>
      <c r="AK569" s="832"/>
      <c r="AL569" s="834"/>
      <c r="AM569" s="834"/>
      <c r="AN569" s="834"/>
      <c r="AO569" s="832"/>
      <c r="AP569" s="832"/>
    </row>
    <row r="570" spans="1:42" s="15" customFormat="1">
      <c r="A570" s="73" t="s">
        <v>540</v>
      </c>
      <c r="B570" s="126"/>
      <c r="C570" s="73" t="s">
        <v>1141</v>
      </c>
      <c r="D570" s="126" t="s">
        <v>2001</v>
      </c>
      <c r="E570" s="73" t="s">
        <v>2020</v>
      </c>
      <c r="F570" s="679">
        <v>6198145401.5106373</v>
      </c>
      <c r="G570" s="126" t="s">
        <v>507</v>
      </c>
      <c r="H570" s="73" t="s">
        <v>2019</v>
      </c>
      <c r="I570" s="73"/>
      <c r="K570" s="831"/>
      <c r="L570" s="831"/>
      <c r="M570" s="831"/>
      <c r="N570" s="831"/>
      <c r="O570" s="831"/>
      <c r="P570" s="831">
        <v>3.2899999999999998E-6</v>
      </c>
      <c r="Q570" s="831"/>
      <c r="R570" s="831"/>
      <c r="S570" s="831"/>
      <c r="T570" s="831"/>
      <c r="U570" s="831"/>
      <c r="V570" s="831"/>
      <c r="W570" s="831"/>
      <c r="X570" s="831"/>
      <c r="Y570" s="831"/>
      <c r="Z570" s="831"/>
      <c r="AA570" s="834"/>
      <c r="AB570" s="834"/>
      <c r="AC570" s="834"/>
      <c r="AD570" s="834"/>
      <c r="AE570" s="832"/>
      <c r="AF570" s="832">
        <f t="shared" si="11"/>
        <v>20391.898370969997</v>
      </c>
      <c r="AG570" s="832"/>
      <c r="AH570" s="832"/>
      <c r="AI570" s="832"/>
      <c r="AJ570" s="832"/>
      <c r="AK570" s="832"/>
      <c r="AL570" s="834"/>
      <c r="AM570" s="834"/>
      <c r="AN570" s="834"/>
      <c r="AO570" s="832"/>
      <c r="AP570" s="832"/>
    </row>
    <row r="571" spans="1:42" s="15" customFormat="1">
      <c r="A571" s="73" t="s">
        <v>996</v>
      </c>
      <c r="B571" s="126"/>
      <c r="C571" s="73" t="s">
        <v>1141</v>
      </c>
      <c r="D571" s="6" t="s">
        <v>1967</v>
      </c>
      <c r="E571" s="73" t="s">
        <v>1997</v>
      </c>
      <c r="F571" s="679">
        <v>107617.40330693328</v>
      </c>
      <c r="G571" s="126" t="s">
        <v>507</v>
      </c>
      <c r="H571" s="73" t="s">
        <v>2019</v>
      </c>
      <c r="I571" s="73"/>
      <c r="K571" s="831"/>
      <c r="L571" s="831"/>
      <c r="M571" s="831"/>
      <c r="N571" s="831"/>
      <c r="O571" s="831"/>
      <c r="P571" s="831">
        <v>2.14</v>
      </c>
      <c r="Q571" s="831"/>
      <c r="R571" s="831"/>
      <c r="S571" s="831"/>
      <c r="T571" s="831"/>
      <c r="U571" s="831"/>
      <c r="V571" s="831"/>
      <c r="W571" s="831"/>
      <c r="X571" s="831"/>
      <c r="Y571" s="831"/>
      <c r="Z571" s="831"/>
      <c r="AA571" s="834"/>
      <c r="AB571" s="834"/>
      <c r="AC571" s="834"/>
      <c r="AD571" s="834"/>
      <c r="AE571" s="832"/>
      <c r="AF571" s="832">
        <f t="shared" si="11"/>
        <v>230301.24307683724</v>
      </c>
      <c r="AG571" s="832"/>
      <c r="AH571" s="832"/>
      <c r="AI571" s="832"/>
      <c r="AJ571" s="832"/>
      <c r="AK571" s="832"/>
      <c r="AL571" s="834"/>
      <c r="AM571" s="834"/>
      <c r="AN571" s="834"/>
      <c r="AO571" s="832"/>
      <c r="AP571" s="832"/>
    </row>
    <row r="572" spans="1:42" s="15" customFormat="1">
      <c r="A572" s="73" t="s">
        <v>997</v>
      </c>
      <c r="B572" s="126"/>
      <c r="C572" s="73" t="s">
        <v>1141</v>
      </c>
      <c r="D572" s="6" t="s">
        <v>1967</v>
      </c>
      <c r="E572" s="73" t="s">
        <v>1997</v>
      </c>
      <c r="F572" s="679">
        <v>24106124125.579136</v>
      </c>
      <c r="G572" s="126" t="s">
        <v>507</v>
      </c>
      <c r="H572" s="73" t="s">
        <v>2019</v>
      </c>
      <c r="I572" s="73"/>
      <c r="K572" s="831"/>
      <c r="L572" s="831"/>
      <c r="M572" s="831"/>
      <c r="N572" s="831"/>
      <c r="O572" s="831"/>
      <c r="P572" s="831">
        <v>1.14E-3</v>
      </c>
      <c r="Q572" s="831"/>
      <c r="R572" s="831"/>
      <c r="S572" s="831"/>
      <c r="T572" s="831"/>
      <c r="U572" s="831"/>
      <c r="V572" s="831"/>
      <c r="W572" s="831"/>
      <c r="X572" s="831"/>
      <c r="Y572" s="831"/>
      <c r="Z572" s="831"/>
      <c r="AA572" s="834"/>
      <c r="AB572" s="834"/>
      <c r="AC572" s="834"/>
      <c r="AD572" s="834"/>
      <c r="AE572" s="832"/>
      <c r="AF572" s="832">
        <f t="shared" si="11"/>
        <v>27480981.503160212</v>
      </c>
      <c r="AG572" s="832"/>
      <c r="AH572" s="832"/>
      <c r="AI572" s="832"/>
      <c r="AJ572" s="832"/>
      <c r="AK572" s="832"/>
      <c r="AL572" s="834"/>
      <c r="AM572" s="834"/>
      <c r="AN572" s="834"/>
      <c r="AO572" s="832"/>
      <c r="AP572" s="832"/>
    </row>
    <row r="573" spans="1:42" s="15" customFormat="1">
      <c r="A573" s="73" t="s">
        <v>542</v>
      </c>
      <c r="B573" s="126"/>
      <c r="C573" s="73" t="s">
        <v>1141</v>
      </c>
      <c r="D573" s="6" t="s">
        <v>1967</v>
      </c>
      <c r="E573" s="73" t="s">
        <v>1997</v>
      </c>
      <c r="F573" s="679">
        <v>338184.2761412395</v>
      </c>
      <c r="G573" s="126" t="s">
        <v>507</v>
      </c>
      <c r="H573" s="73" t="s">
        <v>2019</v>
      </c>
      <c r="I573" s="73"/>
      <c r="K573" s="831"/>
      <c r="L573" s="831"/>
      <c r="M573" s="831"/>
      <c r="N573" s="831"/>
      <c r="O573" s="831"/>
      <c r="P573" s="831">
        <v>7.1399999999999996E-3</v>
      </c>
      <c r="Q573" s="831"/>
      <c r="R573" s="831"/>
      <c r="S573" s="831"/>
      <c r="T573" s="831"/>
      <c r="U573" s="831"/>
      <c r="V573" s="831"/>
      <c r="W573" s="831"/>
      <c r="X573" s="831"/>
      <c r="Y573" s="831"/>
      <c r="Z573" s="831"/>
      <c r="AA573" s="834"/>
      <c r="AB573" s="834"/>
      <c r="AC573" s="834"/>
      <c r="AD573" s="834"/>
      <c r="AE573" s="832"/>
      <c r="AF573" s="832">
        <f t="shared" si="11"/>
        <v>2414.63573164845</v>
      </c>
      <c r="AG573" s="832"/>
      <c r="AH573" s="832"/>
      <c r="AI573" s="832"/>
      <c r="AJ573" s="832"/>
      <c r="AK573" s="832"/>
      <c r="AL573" s="834"/>
      <c r="AM573" s="834"/>
      <c r="AN573" s="834"/>
      <c r="AO573" s="832"/>
      <c r="AP573" s="832"/>
    </row>
    <row r="574" spans="1:42" s="15" customFormat="1">
      <c r="A574" s="73" t="s">
        <v>1151</v>
      </c>
      <c r="B574" s="126"/>
      <c r="C574" s="73" t="s">
        <v>1141</v>
      </c>
      <c r="D574" s="126" t="s">
        <v>2001</v>
      </c>
      <c r="E574" s="73" t="s">
        <v>2020</v>
      </c>
      <c r="F574" s="679">
        <v>128213.0648769628</v>
      </c>
      <c r="G574" s="126" t="s">
        <v>507</v>
      </c>
      <c r="H574" s="73" t="s">
        <v>2019</v>
      </c>
      <c r="I574" s="73"/>
      <c r="K574" s="831"/>
      <c r="L574" s="831"/>
      <c r="M574" s="831"/>
      <c r="N574" s="831"/>
      <c r="O574" s="831"/>
      <c r="P574" s="831">
        <v>1.93E-4</v>
      </c>
      <c r="Q574" s="831"/>
      <c r="R574" s="831"/>
      <c r="S574" s="831"/>
      <c r="T574" s="831"/>
      <c r="U574" s="831"/>
      <c r="V574" s="831"/>
      <c r="W574" s="831"/>
      <c r="X574" s="831"/>
      <c r="Y574" s="831"/>
      <c r="Z574" s="831"/>
      <c r="AA574" s="834"/>
      <c r="AB574" s="834"/>
      <c r="AC574" s="834"/>
      <c r="AD574" s="834"/>
      <c r="AE574" s="832"/>
      <c r="AF574" s="832">
        <f t="shared" si="11"/>
        <v>24.745121521253822</v>
      </c>
      <c r="AG574" s="832"/>
      <c r="AH574" s="832"/>
      <c r="AI574" s="832"/>
      <c r="AJ574" s="832"/>
      <c r="AK574" s="832"/>
      <c r="AL574" s="834"/>
      <c r="AM574" s="834"/>
      <c r="AN574" s="834"/>
      <c r="AO574" s="832"/>
      <c r="AP574" s="832"/>
    </row>
    <row r="575" spans="1:42" s="15" customFormat="1">
      <c r="A575" s="73" t="s">
        <v>538</v>
      </c>
      <c r="B575" s="126"/>
      <c r="C575" s="73" t="s">
        <v>1141</v>
      </c>
      <c r="D575" s="6" t="s">
        <v>1967</v>
      </c>
      <c r="E575" s="73" t="s">
        <v>1997</v>
      </c>
      <c r="F575" s="679">
        <v>282.25192353295586</v>
      </c>
      <c r="G575" s="126" t="s">
        <v>507</v>
      </c>
      <c r="H575" s="73" t="s">
        <v>2019</v>
      </c>
      <c r="I575" s="73"/>
      <c r="K575" s="831"/>
      <c r="L575" s="831"/>
      <c r="M575" s="831"/>
      <c r="N575" s="831"/>
      <c r="O575" s="831"/>
      <c r="P575" s="831">
        <v>0.56399999999999995</v>
      </c>
      <c r="Q575" s="831"/>
      <c r="R575" s="831"/>
      <c r="S575" s="831"/>
      <c r="T575" s="831"/>
      <c r="U575" s="831"/>
      <c r="V575" s="831"/>
      <c r="W575" s="831"/>
      <c r="X575" s="831"/>
      <c r="Y575" s="831"/>
      <c r="Z575" s="831"/>
      <c r="AA575" s="834"/>
      <c r="AB575" s="834"/>
      <c r="AC575" s="834"/>
      <c r="AD575" s="834"/>
      <c r="AE575" s="832"/>
      <c r="AF575" s="832">
        <f t="shared" si="11"/>
        <v>159.19008487258708</v>
      </c>
      <c r="AG575" s="832"/>
      <c r="AH575" s="832"/>
      <c r="AI575" s="832"/>
      <c r="AJ575" s="832"/>
      <c r="AK575" s="832"/>
      <c r="AL575" s="834"/>
      <c r="AM575" s="834"/>
      <c r="AN575" s="834"/>
      <c r="AO575" s="832"/>
      <c r="AP575" s="832"/>
    </row>
    <row r="576" spans="1:42" s="15" customFormat="1">
      <c r="A576" s="73" t="s">
        <v>535</v>
      </c>
      <c r="B576" s="126"/>
      <c r="C576" s="73" t="s">
        <v>1141</v>
      </c>
      <c r="D576" s="6" t="s">
        <v>1967</v>
      </c>
      <c r="E576" s="73" t="s">
        <v>1997</v>
      </c>
      <c r="F576" s="679">
        <v>59326559.20104672</v>
      </c>
      <c r="G576" s="126" t="s">
        <v>507</v>
      </c>
      <c r="H576" s="73" t="s">
        <v>2019</v>
      </c>
      <c r="I576" s="73"/>
      <c r="K576" s="831"/>
      <c r="L576" s="831"/>
      <c r="M576" s="831"/>
      <c r="N576" s="831"/>
      <c r="O576" s="831"/>
      <c r="P576" s="831">
        <v>10</v>
      </c>
      <c r="Q576" s="831"/>
      <c r="R576" s="831"/>
      <c r="S576" s="831"/>
      <c r="T576" s="831"/>
      <c r="U576" s="831"/>
      <c r="V576" s="831"/>
      <c r="W576" s="831"/>
      <c r="X576" s="831"/>
      <c r="Y576" s="831"/>
      <c r="Z576" s="831"/>
      <c r="AA576" s="834"/>
      <c r="AB576" s="834"/>
      <c r="AC576" s="834"/>
      <c r="AD576" s="834"/>
      <c r="AE576" s="832"/>
      <c r="AF576" s="832">
        <f t="shared" si="11"/>
        <v>593265592.01046717</v>
      </c>
      <c r="AG576" s="832"/>
      <c r="AH576" s="832"/>
      <c r="AI576" s="832"/>
      <c r="AJ576" s="832"/>
      <c r="AK576" s="832"/>
      <c r="AL576" s="834"/>
      <c r="AM576" s="834"/>
      <c r="AN576" s="834"/>
      <c r="AO576" s="832"/>
      <c r="AP576" s="832"/>
    </row>
    <row r="577" spans="1:42" s="15" customFormat="1">
      <c r="A577" s="73" t="s">
        <v>995</v>
      </c>
      <c r="B577" s="126"/>
      <c r="C577" s="73" t="s">
        <v>1141</v>
      </c>
      <c r="D577" s="126" t="s">
        <v>2001</v>
      </c>
      <c r="E577" s="73" t="s">
        <v>2002</v>
      </c>
      <c r="F577" s="679">
        <v>4388553.1118579311</v>
      </c>
      <c r="G577" s="126" t="s">
        <v>507</v>
      </c>
      <c r="H577" s="73" t="s">
        <v>2019</v>
      </c>
      <c r="I577" s="73"/>
      <c r="K577" s="831"/>
      <c r="L577" s="831"/>
      <c r="M577" s="831"/>
      <c r="N577" s="831"/>
      <c r="O577" s="831"/>
      <c r="P577" s="831">
        <v>0.107</v>
      </c>
      <c r="Q577" s="831"/>
      <c r="R577" s="831"/>
      <c r="S577" s="831"/>
      <c r="T577" s="831"/>
      <c r="U577" s="831"/>
      <c r="V577" s="831"/>
      <c r="W577" s="831"/>
      <c r="X577" s="831"/>
      <c r="Y577" s="831"/>
      <c r="Z577" s="831"/>
      <c r="AA577" s="834"/>
      <c r="AB577" s="834"/>
      <c r="AC577" s="834"/>
      <c r="AD577" s="834"/>
      <c r="AE577" s="832"/>
      <c r="AF577" s="832">
        <f t="shared" si="11"/>
        <v>469575.18296879862</v>
      </c>
      <c r="AG577" s="832"/>
      <c r="AH577" s="832"/>
      <c r="AI577" s="832"/>
      <c r="AJ577" s="832"/>
      <c r="AK577" s="832"/>
      <c r="AL577" s="834"/>
      <c r="AM577" s="834"/>
      <c r="AN577" s="834"/>
      <c r="AO577" s="832"/>
      <c r="AP577" s="832"/>
    </row>
    <row r="578" spans="1:42" s="15" customFormat="1">
      <c r="A578" s="73" t="s">
        <v>1146</v>
      </c>
      <c r="B578" s="126"/>
      <c r="C578" s="73" t="s">
        <v>1141</v>
      </c>
      <c r="D578" s="126" t="s">
        <v>2001</v>
      </c>
      <c r="E578" s="73" t="s">
        <v>2002</v>
      </c>
      <c r="F578" s="679">
        <v>34630.556379271344</v>
      </c>
      <c r="G578" s="126" t="s">
        <v>507</v>
      </c>
      <c r="H578" s="73" t="s">
        <v>2019</v>
      </c>
      <c r="I578" s="73"/>
      <c r="K578" s="831"/>
      <c r="L578" s="831"/>
      <c r="M578" s="831"/>
      <c r="N578" s="831"/>
      <c r="O578" s="831"/>
      <c r="P578" s="831">
        <v>3.8600000000000002E-2</v>
      </c>
      <c r="Q578" s="831"/>
      <c r="R578" s="831"/>
      <c r="S578" s="831"/>
      <c r="T578" s="831"/>
      <c r="U578" s="831"/>
      <c r="V578" s="831"/>
      <c r="W578" s="831"/>
      <c r="X578" s="831"/>
      <c r="Y578" s="831"/>
      <c r="Z578" s="831"/>
      <c r="AA578" s="834"/>
      <c r="AB578" s="834"/>
      <c r="AC578" s="834"/>
      <c r="AD578" s="834"/>
      <c r="AE578" s="832"/>
      <c r="AF578" s="832">
        <f t="shared" si="11"/>
        <v>1336.739476239874</v>
      </c>
      <c r="AG578" s="832"/>
      <c r="AH578" s="832"/>
      <c r="AI578" s="832"/>
      <c r="AJ578" s="832"/>
      <c r="AK578" s="832"/>
      <c r="AL578" s="834"/>
      <c r="AM578" s="834"/>
      <c r="AN578" s="834"/>
      <c r="AO578" s="832"/>
      <c r="AP578" s="832"/>
    </row>
    <row r="579" spans="1:42" s="15" customFormat="1">
      <c r="A579" s="73" t="s">
        <v>538</v>
      </c>
      <c r="B579" s="126"/>
      <c r="C579" s="73" t="s">
        <v>1141</v>
      </c>
      <c r="D579" s="126" t="s">
        <v>2001</v>
      </c>
      <c r="E579" s="73" t="s">
        <v>2002</v>
      </c>
      <c r="F579" s="679">
        <v>16725.746621965896</v>
      </c>
      <c r="G579" s="126" t="s">
        <v>507</v>
      </c>
      <c r="H579" s="73" t="s">
        <v>2019</v>
      </c>
      <c r="I579" s="73"/>
      <c r="K579" s="831"/>
      <c r="L579" s="831"/>
      <c r="M579" s="831"/>
      <c r="N579" s="831"/>
      <c r="O579" s="831"/>
      <c r="P579" s="831">
        <v>6.79</v>
      </c>
      <c r="Q579" s="831"/>
      <c r="R579" s="831"/>
      <c r="S579" s="831"/>
      <c r="T579" s="831"/>
      <c r="U579" s="831"/>
      <c r="V579" s="831"/>
      <c r="W579" s="831"/>
      <c r="X579" s="831"/>
      <c r="Y579" s="831"/>
      <c r="Z579" s="831"/>
      <c r="AA579" s="834"/>
      <c r="AB579" s="834"/>
      <c r="AC579" s="834"/>
      <c r="AD579" s="834"/>
      <c r="AE579" s="832"/>
      <c r="AF579" s="832">
        <f t="shared" si="11"/>
        <v>113567.81956314844</v>
      </c>
      <c r="AG579" s="832"/>
      <c r="AH579" s="832"/>
      <c r="AI579" s="832"/>
      <c r="AJ579" s="832"/>
      <c r="AK579" s="832"/>
      <c r="AL579" s="834"/>
      <c r="AM579" s="834"/>
      <c r="AN579" s="834"/>
      <c r="AO579" s="832"/>
      <c r="AP579" s="832"/>
    </row>
    <row r="580" spans="1:42" s="15" customFormat="1">
      <c r="A580" s="73" t="s">
        <v>542</v>
      </c>
      <c r="B580" s="126"/>
      <c r="C580" s="73" t="s">
        <v>1141</v>
      </c>
      <c r="D580" s="126" t="s">
        <v>2001</v>
      </c>
      <c r="E580" s="73" t="s">
        <v>2002</v>
      </c>
      <c r="F580" s="679">
        <v>5139.4003955608696</v>
      </c>
      <c r="G580" s="126" t="s">
        <v>507</v>
      </c>
      <c r="H580" s="73" t="s">
        <v>2019</v>
      </c>
      <c r="I580" s="73"/>
      <c r="K580" s="831"/>
      <c r="L580" s="831"/>
      <c r="M580" s="831"/>
      <c r="N580" s="831"/>
      <c r="O580" s="831"/>
      <c r="P580" s="831">
        <v>2.3599999999999999E-2</v>
      </c>
      <c r="Q580" s="831"/>
      <c r="R580" s="831"/>
      <c r="S580" s="831"/>
      <c r="T580" s="831"/>
      <c r="U580" s="831"/>
      <c r="V580" s="831"/>
      <c r="W580" s="831"/>
      <c r="X580" s="831"/>
      <c r="Y580" s="831"/>
      <c r="Z580" s="831"/>
      <c r="AA580" s="834"/>
      <c r="AB580" s="834"/>
      <c r="AC580" s="834"/>
      <c r="AD580" s="834"/>
      <c r="AE580" s="832"/>
      <c r="AF580" s="832">
        <f t="shared" si="11"/>
        <v>121.28984933523653</v>
      </c>
      <c r="AG580" s="832"/>
      <c r="AH580" s="832"/>
      <c r="AI580" s="832"/>
      <c r="AJ580" s="832"/>
      <c r="AK580" s="832"/>
      <c r="AL580" s="834"/>
      <c r="AM580" s="834"/>
      <c r="AN580" s="834"/>
      <c r="AO580" s="832"/>
      <c r="AP580" s="832"/>
    </row>
    <row r="581" spans="1:42" s="15" customFormat="1">
      <c r="A581" s="73" t="s">
        <v>1003</v>
      </c>
      <c r="B581" s="126"/>
      <c r="C581" s="73" t="s">
        <v>1141</v>
      </c>
      <c r="D581" s="6" t="s">
        <v>1967</v>
      </c>
      <c r="E581" s="73" t="s">
        <v>1997</v>
      </c>
      <c r="F581" s="679">
        <v>5123.099850284887</v>
      </c>
      <c r="G581" s="126" t="s">
        <v>507</v>
      </c>
      <c r="H581" s="73" t="s">
        <v>2019</v>
      </c>
      <c r="I581" s="73"/>
      <c r="K581" s="831"/>
      <c r="L581" s="831"/>
      <c r="M581" s="831"/>
      <c r="N581" s="831"/>
      <c r="O581" s="831"/>
      <c r="P581" s="831">
        <v>1</v>
      </c>
      <c r="Q581" s="831"/>
      <c r="R581" s="831"/>
      <c r="S581" s="831"/>
      <c r="T581" s="831"/>
      <c r="U581" s="831"/>
      <c r="V581" s="831"/>
      <c r="W581" s="831"/>
      <c r="X581" s="831"/>
      <c r="Y581" s="831"/>
      <c r="Z581" s="831"/>
      <c r="AA581" s="834"/>
      <c r="AB581" s="834"/>
      <c r="AC581" s="834"/>
      <c r="AD581" s="834"/>
      <c r="AE581" s="832"/>
      <c r="AF581" s="832">
        <f t="shared" si="11"/>
        <v>5123.099850284887</v>
      </c>
      <c r="AG581" s="832"/>
      <c r="AH581" s="832"/>
      <c r="AI581" s="832"/>
      <c r="AJ581" s="832"/>
      <c r="AK581" s="832"/>
      <c r="AL581" s="834"/>
      <c r="AM581" s="834"/>
      <c r="AN581" s="834"/>
      <c r="AO581" s="832"/>
      <c r="AP581" s="832"/>
    </row>
    <row r="582" spans="1:42" s="15" customFormat="1">
      <c r="A582" s="73" t="s">
        <v>1003</v>
      </c>
      <c r="B582" s="126"/>
      <c r="C582" s="73" t="s">
        <v>1141</v>
      </c>
      <c r="D582" s="126" t="s">
        <v>2001</v>
      </c>
      <c r="E582" s="73" t="s">
        <v>2002</v>
      </c>
      <c r="F582" s="679">
        <v>26066.729545177961</v>
      </c>
      <c r="G582" s="126" t="s">
        <v>507</v>
      </c>
      <c r="H582" s="73" t="s">
        <v>2019</v>
      </c>
      <c r="I582" s="73"/>
      <c r="K582" s="831"/>
      <c r="L582" s="831"/>
      <c r="M582" s="831"/>
      <c r="N582" s="831"/>
      <c r="O582" s="831"/>
      <c r="P582" s="831">
        <v>0.107</v>
      </c>
      <c r="Q582" s="831"/>
      <c r="R582" s="831"/>
      <c r="S582" s="831"/>
      <c r="T582" s="831"/>
      <c r="U582" s="831"/>
      <c r="V582" s="831"/>
      <c r="W582" s="831"/>
      <c r="X582" s="831"/>
      <c r="Y582" s="831"/>
      <c r="Z582" s="831"/>
      <c r="AA582" s="834"/>
      <c r="AB582" s="834"/>
      <c r="AC582" s="834"/>
      <c r="AD582" s="834"/>
      <c r="AE582" s="832"/>
      <c r="AF582" s="832">
        <f t="shared" si="11"/>
        <v>2789.1400613340415</v>
      </c>
      <c r="AG582" s="832"/>
      <c r="AH582" s="832"/>
      <c r="AI582" s="832"/>
      <c r="AJ582" s="832"/>
      <c r="AK582" s="832"/>
      <c r="AL582" s="834"/>
      <c r="AM582" s="834"/>
      <c r="AN582" s="834"/>
      <c r="AO582" s="832"/>
      <c r="AP582" s="832"/>
    </row>
    <row r="583" spans="1:42" s="15" customFormat="1">
      <c r="A583" s="73" t="s">
        <v>539</v>
      </c>
      <c r="B583" s="126"/>
      <c r="C583" s="73" t="s">
        <v>1141</v>
      </c>
      <c r="D583" s="126" t="s">
        <v>2001</v>
      </c>
      <c r="E583" s="73" t="s">
        <v>2002</v>
      </c>
      <c r="F583" s="679">
        <v>113479.64412172446</v>
      </c>
      <c r="G583" s="126" t="s">
        <v>507</v>
      </c>
      <c r="H583" s="73" t="s">
        <v>2019</v>
      </c>
      <c r="I583" s="73"/>
      <c r="K583" s="831"/>
      <c r="L583" s="831"/>
      <c r="M583" s="831"/>
      <c r="N583" s="831"/>
      <c r="O583" s="831"/>
      <c r="P583" s="831">
        <v>7.86</v>
      </c>
      <c r="Q583" s="831"/>
      <c r="R583" s="831"/>
      <c r="S583" s="831"/>
      <c r="T583" s="831"/>
      <c r="U583" s="831"/>
      <c r="V583" s="831"/>
      <c r="W583" s="831"/>
      <c r="X583" s="831"/>
      <c r="Y583" s="831"/>
      <c r="Z583" s="831"/>
      <c r="AA583" s="834"/>
      <c r="AB583" s="834"/>
      <c r="AC583" s="834"/>
      <c r="AD583" s="834"/>
      <c r="AE583" s="832"/>
      <c r="AF583" s="832">
        <f t="shared" si="11"/>
        <v>891950.00279675424</v>
      </c>
      <c r="AG583" s="832"/>
      <c r="AH583" s="832"/>
      <c r="AI583" s="832"/>
      <c r="AJ583" s="832"/>
      <c r="AK583" s="832"/>
      <c r="AL583" s="834"/>
      <c r="AM583" s="834"/>
      <c r="AN583" s="834"/>
      <c r="AO583" s="832"/>
      <c r="AP583" s="832"/>
    </row>
    <row r="584" spans="1:42" s="15" customFormat="1">
      <c r="A584" s="73" t="s">
        <v>542</v>
      </c>
      <c r="B584" s="126"/>
      <c r="C584" s="73" t="s">
        <v>1141</v>
      </c>
      <c r="D584" s="126" t="s">
        <v>2001</v>
      </c>
      <c r="E584" s="73" t="s">
        <v>2020</v>
      </c>
      <c r="F584" s="679">
        <v>828780.58511627698</v>
      </c>
      <c r="G584" s="126" t="s">
        <v>507</v>
      </c>
      <c r="H584" s="73" t="s">
        <v>2019</v>
      </c>
      <c r="I584" s="73"/>
      <c r="K584" s="831"/>
      <c r="L584" s="831"/>
      <c r="M584" s="831"/>
      <c r="N584" s="831"/>
      <c r="O584" s="831"/>
      <c r="P584" s="831">
        <v>2.3599999999999999E-2</v>
      </c>
      <c r="Q584" s="831"/>
      <c r="R584" s="831"/>
      <c r="S584" s="831"/>
      <c r="T584" s="831"/>
      <c r="U584" s="831"/>
      <c r="V584" s="831"/>
      <c r="W584" s="831"/>
      <c r="X584" s="831"/>
      <c r="Y584" s="831"/>
      <c r="Z584" s="831"/>
      <c r="AA584" s="834"/>
      <c r="AB584" s="834"/>
      <c r="AC584" s="834"/>
      <c r="AD584" s="834"/>
      <c r="AE584" s="832"/>
      <c r="AF584" s="832">
        <f t="shared" si="11"/>
        <v>19559.221808744136</v>
      </c>
      <c r="AG584" s="832"/>
      <c r="AH584" s="832"/>
      <c r="AI584" s="832"/>
      <c r="AJ584" s="832"/>
      <c r="AK584" s="832"/>
      <c r="AL584" s="834"/>
      <c r="AM584" s="834"/>
      <c r="AN584" s="834"/>
      <c r="AO584" s="832"/>
      <c r="AP584" s="832"/>
    </row>
    <row r="585" spans="1:42" s="15" customFormat="1">
      <c r="A585" s="73" t="s">
        <v>545</v>
      </c>
      <c r="B585" s="126"/>
      <c r="C585" s="73" t="s">
        <v>1141</v>
      </c>
      <c r="D585" s="126" t="s">
        <v>2001</v>
      </c>
      <c r="E585" s="73" t="s">
        <v>2002</v>
      </c>
      <c r="F585" s="679">
        <v>14674.593452481369</v>
      </c>
      <c r="G585" s="126" t="s">
        <v>507</v>
      </c>
      <c r="H585" s="73" t="s">
        <v>2019</v>
      </c>
      <c r="I585" s="73"/>
      <c r="K585" s="831"/>
      <c r="L585" s="831"/>
      <c r="M585" s="831"/>
      <c r="N585" s="831"/>
      <c r="O585" s="831"/>
      <c r="P585" s="831">
        <v>1.4999999999999999E-2</v>
      </c>
      <c r="Q585" s="831"/>
      <c r="R585" s="831"/>
      <c r="S585" s="831"/>
      <c r="T585" s="831"/>
      <c r="U585" s="831"/>
      <c r="V585" s="831"/>
      <c r="W585" s="831"/>
      <c r="X585" s="831"/>
      <c r="Y585" s="831"/>
      <c r="Z585" s="831"/>
      <c r="AA585" s="834"/>
      <c r="AB585" s="834"/>
      <c r="AC585" s="834"/>
      <c r="AD585" s="834"/>
      <c r="AE585" s="832"/>
      <c r="AF585" s="832">
        <f t="shared" si="11"/>
        <v>220.11890178722052</v>
      </c>
      <c r="AG585" s="832"/>
      <c r="AH585" s="832"/>
      <c r="AI585" s="832"/>
      <c r="AJ585" s="832"/>
      <c r="AK585" s="832"/>
      <c r="AL585" s="834"/>
      <c r="AM585" s="834"/>
      <c r="AN585" s="834"/>
      <c r="AO585" s="832"/>
      <c r="AP585" s="832"/>
    </row>
    <row r="586" spans="1:42" s="15" customFormat="1">
      <c r="A586" s="73" t="s">
        <v>1151</v>
      </c>
      <c r="B586" s="126"/>
      <c r="C586" s="73" t="s">
        <v>1141</v>
      </c>
      <c r="D586" s="126" t="s">
        <v>2001</v>
      </c>
      <c r="E586" s="73" t="s">
        <v>2002</v>
      </c>
      <c r="F586" s="679">
        <v>7956.772616528594</v>
      </c>
      <c r="G586" s="126" t="s">
        <v>507</v>
      </c>
      <c r="H586" s="73" t="s">
        <v>2019</v>
      </c>
      <c r="I586" s="73"/>
      <c r="K586" s="831"/>
      <c r="L586" s="831"/>
      <c r="M586" s="831"/>
      <c r="N586" s="831"/>
      <c r="O586" s="831"/>
      <c r="P586" s="831">
        <v>1.93E-4</v>
      </c>
      <c r="Q586" s="831"/>
      <c r="R586" s="831"/>
      <c r="S586" s="831"/>
      <c r="T586" s="831"/>
      <c r="U586" s="831"/>
      <c r="V586" s="831"/>
      <c r="W586" s="831"/>
      <c r="X586" s="831"/>
      <c r="Y586" s="831"/>
      <c r="Z586" s="831"/>
      <c r="AA586" s="834"/>
      <c r="AB586" s="834"/>
      <c r="AC586" s="834"/>
      <c r="AD586" s="834"/>
      <c r="AE586" s="832"/>
      <c r="AF586" s="832">
        <f t="shared" si="11"/>
        <v>1.5356571149900187</v>
      </c>
      <c r="AG586" s="832"/>
      <c r="AH586" s="832"/>
      <c r="AI586" s="832"/>
      <c r="AJ586" s="832"/>
      <c r="AK586" s="832"/>
      <c r="AL586" s="834"/>
      <c r="AM586" s="834"/>
      <c r="AN586" s="834"/>
      <c r="AO586" s="832"/>
      <c r="AP586" s="832"/>
    </row>
    <row r="587" spans="1:42" s="15" customFormat="1">
      <c r="A587" s="73" t="s">
        <v>539</v>
      </c>
      <c r="B587" s="126"/>
      <c r="C587" s="73" t="s">
        <v>1141</v>
      </c>
      <c r="D587" s="126" t="s">
        <v>2001</v>
      </c>
      <c r="E587" s="73" t="s">
        <v>2020</v>
      </c>
      <c r="F587" s="679">
        <v>757944.63767044491</v>
      </c>
      <c r="G587" s="126" t="s">
        <v>507</v>
      </c>
      <c r="H587" s="73" t="s">
        <v>2019</v>
      </c>
      <c r="I587" s="73"/>
      <c r="K587" s="831"/>
      <c r="L587" s="831"/>
      <c r="M587" s="831"/>
      <c r="N587" s="831"/>
      <c r="O587" s="831"/>
      <c r="P587" s="831">
        <v>3.7100000000000002E-3</v>
      </c>
      <c r="Q587" s="831"/>
      <c r="R587" s="831"/>
      <c r="S587" s="831"/>
      <c r="T587" s="831"/>
      <c r="U587" s="831"/>
      <c r="V587" s="831"/>
      <c r="W587" s="831"/>
      <c r="X587" s="831"/>
      <c r="Y587" s="831"/>
      <c r="Z587" s="831"/>
      <c r="AA587" s="834"/>
      <c r="AB587" s="834"/>
      <c r="AC587" s="834"/>
      <c r="AD587" s="834"/>
      <c r="AE587" s="832"/>
      <c r="AF587" s="832">
        <f t="shared" si="11"/>
        <v>2811.9746057573507</v>
      </c>
      <c r="AG587" s="832"/>
      <c r="AH587" s="832"/>
      <c r="AI587" s="832"/>
      <c r="AJ587" s="832"/>
      <c r="AK587" s="832"/>
      <c r="AL587" s="834"/>
      <c r="AM587" s="834"/>
      <c r="AN587" s="834"/>
      <c r="AO587" s="832"/>
      <c r="AP587" s="832"/>
    </row>
    <row r="588" spans="1:42" s="15" customFormat="1">
      <c r="A588" s="73" t="s">
        <v>537</v>
      </c>
      <c r="B588" s="126"/>
      <c r="C588" s="73" t="s">
        <v>1141</v>
      </c>
      <c r="D588" s="126" t="s">
        <v>2001</v>
      </c>
      <c r="E588" s="73" t="s">
        <v>2020</v>
      </c>
      <c r="F588" s="679">
        <v>90670.012730669871</v>
      </c>
      <c r="G588" s="126" t="s">
        <v>507</v>
      </c>
      <c r="H588" s="73" t="s">
        <v>2019</v>
      </c>
      <c r="I588" s="73"/>
      <c r="K588" s="831"/>
      <c r="L588" s="831"/>
      <c r="M588" s="831"/>
      <c r="N588" s="831"/>
      <c r="O588" s="831"/>
      <c r="P588" s="831">
        <v>1.8599999999999998E-2</v>
      </c>
      <c r="Q588" s="831"/>
      <c r="R588" s="831"/>
      <c r="S588" s="831"/>
      <c r="T588" s="831"/>
      <c r="U588" s="831"/>
      <c r="V588" s="831"/>
      <c r="W588" s="831"/>
      <c r="X588" s="831"/>
      <c r="Y588" s="831"/>
      <c r="Z588" s="831"/>
      <c r="AA588" s="834"/>
      <c r="AB588" s="834"/>
      <c r="AC588" s="834"/>
      <c r="AD588" s="834"/>
      <c r="AE588" s="832"/>
      <c r="AF588" s="832">
        <f t="shared" ref="AF588:AF596" si="12">IF(P588="",0*$F588,P588*$F588)</f>
        <v>1686.4622367904594</v>
      </c>
      <c r="AG588" s="832"/>
      <c r="AH588" s="832"/>
      <c r="AI588" s="832"/>
      <c r="AJ588" s="832"/>
      <c r="AK588" s="832"/>
      <c r="AL588" s="834"/>
      <c r="AM588" s="834"/>
      <c r="AN588" s="834"/>
      <c r="AO588" s="832"/>
      <c r="AP588" s="832"/>
    </row>
    <row r="589" spans="1:42" s="15" customFormat="1">
      <c r="A589" s="73" t="s">
        <v>541</v>
      </c>
      <c r="B589" s="126"/>
      <c r="C589" s="73" t="s">
        <v>1141</v>
      </c>
      <c r="D589" s="126" t="s">
        <v>2001</v>
      </c>
      <c r="E589" s="73" t="s">
        <v>2002</v>
      </c>
      <c r="F589" s="679">
        <v>22138.708925075221</v>
      </c>
      <c r="G589" s="126" t="s">
        <v>507</v>
      </c>
      <c r="H589" s="73" t="s">
        <v>2019</v>
      </c>
      <c r="I589" s="73"/>
      <c r="K589" s="831"/>
      <c r="L589" s="831"/>
      <c r="M589" s="831"/>
      <c r="N589" s="831"/>
      <c r="O589" s="831"/>
      <c r="P589" s="831">
        <v>4.71</v>
      </c>
      <c r="Q589" s="831"/>
      <c r="R589" s="831"/>
      <c r="S589" s="831"/>
      <c r="T589" s="831"/>
      <c r="U589" s="831"/>
      <c r="V589" s="831"/>
      <c r="W589" s="831"/>
      <c r="X589" s="831"/>
      <c r="Y589" s="831"/>
      <c r="Z589" s="831"/>
      <c r="AA589" s="834"/>
      <c r="AB589" s="834"/>
      <c r="AC589" s="834"/>
      <c r="AD589" s="834"/>
      <c r="AE589" s="832"/>
      <c r="AF589" s="832">
        <f t="shared" si="12"/>
        <v>104273.31903710429</v>
      </c>
      <c r="AG589" s="832"/>
      <c r="AH589" s="832"/>
      <c r="AI589" s="832"/>
      <c r="AJ589" s="832"/>
      <c r="AK589" s="832"/>
      <c r="AL589" s="834"/>
      <c r="AM589" s="834"/>
      <c r="AN589" s="834"/>
      <c r="AO589" s="832"/>
      <c r="AP589" s="832"/>
    </row>
    <row r="590" spans="1:42" s="15" customFormat="1">
      <c r="A590" s="73" t="s">
        <v>1144</v>
      </c>
      <c r="B590" s="126"/>
      <c r="C590" s="73" t="s">
        <v>1141</v>
      </c>
      <c r="D590" s="6" t="s">
        <v>1967</v>
      </c>
      <c r="E590" s="73" t="s">
        <v>1997</v>
      </c>
      <c r="F590" s="679">
        <v>419315469.99091989</v>
      </c>
      <c r="G590" s="126" t="s">
        <v>507</v>
      </c>
      <c r="H590" s="73" t="s">
        <v>2019</v>
      </c>
      <c r="I590" s="73"/>
      <c r="K590" s="831"/>
      <c r="L590" s="831"/>
      <c r="M590" s="831"/>
      <c r="N590" s="831"/>
      <c r="O590" s="831"/>
      <c r="P590" s="831">
        <v>6.7100000000000001E-6</v>
      </c>
      <c r="Q590" s="831"/>
      <c r="R590" s="831"/>
      <c r="S590" s="831"/>
      <c r="T590" s="831"/>
      <c r="U590" s="831"/>
      <c r="V590" s="831"/>
      <c r="W590" s="831"/>
      <c r="X590" s="831"/>
      <c r="Y590" s="831"/>
      <c r="Z590" s="831"/>
      <c r="AA590" s="834"/>
      <c r="AB590" s="834"/>
      <c r="AC590" s="834"/>
      <c r="AD590" s="834"/>
      <c r="AE590" s="832"/>
      <c r="AF590" s="832">
        <f t="shared" si="12"/>
        <v>2813.6068036390725</v>
      </c>
      <c r="AG590" s="832"/>
      <c r="AH590" s="832"/>
      <c r="AI590" s="832"/>
      <c r="AJ590" s="832"/>
      <c r="AK590" s="832"/>
      <c r="AL590" s="834"/>
      <c r="AM590" s="834"/>
      <c r="AN590" s="834"/>
      <c r="AO590" s="832"/>
      <c r="AP590" s="832"/>
    </row>
    <row r="591" spans="1:42" s="15" customFormat="1">
      <c r="A591" s="73" t="s">
        <v>993</v>
      </c>
      <c r="B591" s="126"/>
      <c r="C591" s="73" t="s">
        <v>1141</v>
      </c>
      <c r="D591" s="126" t="s">
        <v>2001</v>
      </c>
      <c r="E591" s="73" t="s">
        <v>2002</v>
      </c>
      <c r="F591" s="679">
        <v>470683317.88832438</v>
      </c>
      <c r="G591" s="126" t="s">
        <v>507</v>
      </c>
      <c r="H591" s="73" t="s">
        <v>2019</v>
      </c>
      <c r="I591" s="73"/>
      <c r="K591" s="831"/>
      <c r="L591" s="831"/>
      <c r="M591" s="831"/>
      <c r="N591" s="831"/>
      <c r="O591" s="831"/>
      <c r="P591" s="831">
        <v>6.0699999999999999E-3</v>
      </c>
      <c r="Q591" s="831"/>
      <c r="R591" s="831"/>
      <c r="S591" s="831"/>
      <c r="T591" s="831"/>
      <c r="U591" s="831"/>
      <c r="V591" s="831"/>
      <c r="W591" s="831"/>
      <c r="X591" s="831"/>
      <c r="Y591" s="831"/>
      <c r="Z591" s="831"/>
      <c r="AA591" s="834"/>
      <c r="AB591" s="834"/>
      <c r="AC591" s="834"/>
      <c r="AD591" s="834"/>
      <c r="AE591" s="832"/>
      <c r="AF591" s="832">
        <f t="shared" si="12"/>
        <v>2857047.7395821288</v>
      </c>
      <c r="AG591" s="832"/>
      <c r="AH591" s="832"/>
      <c r="AI591" s="832"/>
      <c r="AJ591" s="832"/>
      <c r="AK591" s="832"/>
      <c r="AL591" s="834"/>
      <c r="AM591" s="834"/>
      <c r="AN591" s="834"/>
      <c r="AO591" s="832"/>
      <c r="AP591" s="832"/>
    </row>
    <row r="592" spans="1:42" s="15" customFormat="1">
      <c r="A592" s="73" t="s">
        <v>992</v>
      </c>
      <c r="B592" s="126"/>
      <c r="C592" s="73" t="s">
        <v>1141</v>
      </c>
      <c r="D592" s="6" t="s">
        <v>1967</v>
      </c>
      <c r="E592" s="6" t="s">
        <v>1997</v>
      </c>
      <c r="F592" s="679">
        <v>71740.714004828405</v>
      </c>
      <c r="G592" s="126" t="s">
        <v>507</v>
      </c>
      <c r="H592" s="73" t="s">
        <v>2019</v>
      </c>
      <c r="I592" s="73"/>
      <c r="K592" s="831"/>
      <c r="L592" s="831"/>
      <c r="M592" s="831"/>
      <c r="N592" s="831"/>
      <c r="O592" s="831"/>
      <c r="P592" s="831">
        <v>7.1400000000000005E-2</v>
      </c>
      <c r="Q592" s="831"/>
      <c r="R592" s="831"/>
      <c r="S592" s="831"/>
      <c r="T592" s="831"/>
      <c r="U592" s="831"/>
      <c r="V592" s="831"/>
      <c r="W592" s="831"/>
      <c r="X592" s="831"/>
      <c r="Y592" s="831"/>
      <c r="Z592" s="831"/>
      <c r="AA592" s="834"/>
      <c r="AB592" s="834"/>
      <c r="AC592" s="834"/>
      <c r="AD592" s="834"/>
      <c r="AE592" s="832"/>
      <c r="AF592" s="832">
        <f t="shared" si="12"/>
        <v>5122.286979944749</v>
      </c>
      <c r="AG592" s="832"/>
      <c r="AH592" s="832"/>
      <c r="AI592" s="832"/>
      <c r="AJ592" s="832"/>
      <c r="AK592" s="832"/>
      <c r="AL592" s="834"/>
      <c r="AM592" s="834"/>
      <c r="AN592" s="834"/>
      <c r="AO592" s="832"/>
      <c r="AP592" s="832"/>
    </row>
    <row r="593" spans="1:42" s="15" customFormat="1">
      <c r="A593" s="73" t="s">
        <v>540</v>
      </c>
      <c r="B593" s="126"/>
      <c r="C593" s="73" t="s">
        <v>1141</v>
      </c>
      <c r="D593" s="6" t="s">
        <v>1967</v>
      </c>
      <c r="E593" s="6" t="s">
        <v>1997</v>
      </c>
      <c r="F593" s="679">
        <v>201910847.10124114</v>
      </c>
      <c r="G593" s="126" t="s">
        <v>507</v>
      </c>
      <c r="H593" s="73" t="s">
        <v>2019</v>
      </c>
      <c r="I593" s="73"/>
      <c r="K593" s="831"/>
      <c r="L593" s="831"/>
      <c r="M593" s="831"/>
      <c r="N593" s="831"/>
      <c r="O593" s="831"/>
      <c r="P593" s="831">
        <v>6.7900000000000002E-4</v>
      </c>
      <c r="Q593" s="831"/>
      <c r="R593" s="831"/>
      <c r="S593" s="831"/>
      <c r="T593" s="831"/>
      <c r="U593" s="831"/>
      <c r="V593" s="831"/>
      <c r="W593" s="831"/>
      <c r="X593" s="831"/>
      <c r="Y593" s="831"/>
      <c r="Z593" s="831"/>
      <c r="AA593" s="834"/>
      <c r="AB593" s="834"/>
      <c r="AC593" s="834"/>
      <c r="AD593" s="834"/>
      <c r="AE593" s="832"/>
      <c r="AF593" s="832">
        <f t="shared" si="12"/>
        <v>137097.46518174274</v>
      </c>
      <c r="AG593" s="832"/>
      <c r="AH593" s="832"/>
      <c r="AI593" s="832"/>
      <c r="AJ593" s="832"/>
      <c r="AK593" s="832"/>
      <c r="AL593" s="834"/>
      <c r="AM593" s="834"/>
      <c r="AN593" s="834"/>
      <c r="AO593" s="832"/>
      <c r="AP593" s="832"/>
    </row>
    <row r="594" spans="1:42" s="15" customFormat="1">
      <c r="A594" s="73" t="s">
        <v>1145</v>
      </c>
      <c r="B594" s="126"/>
      <c r="C594" s="73" t="s">
        <v>1141</v>
      </c>
      <c r="D594" s="126" t="s">
        <v>2001</v>
      </c>
      <c r="E594" s="73" t="s">
        <v>2002</v>
      </c>
      <c r="F594" s="679">
        <v>36718.403054699927</v>
      </c>
      <c r="G594" s="126" t="s">
        <v>507</v>
      </c>
      <c r="H594" s="73" t="s">
        <v>2019</v>
      </c>
      <c r="I594" s="73"/>
      <c r="K594" s="831"/>
      <c r="L594" s="831"/>
      <c r="M594" s="831"/>
      <c r="N594" s="831"/>
      <c r="O594" s="831"/>
      <c r="P594" s="831">
        <v>6.79E-3</v>
      </c>
      <c r="Q594" s="831"/>
      <c r="R594" s="831"/>
      <c r="S594" s="831"/>
      <c r="T594" s="831"/>
      <c r="U594" s="831"/>
      <c r="V594" s="831"/>
      <c r="W594" s="831"/>
      <c r="X594" s="831"/>
      <c r="Y594" s="831"/>
      <c r="Z594" s="831"/>
      <c r="AA594" s="834"/>
      <c r="AB594" s="834"/>
      <c r="AC594" s="834"/>
      <c r="AD594" s="834"/>
      <c r="AE594" s="832"/>
      <c r="AF594" s="832">
        <f t="shared" si="12"/>
        <v>249.3179567414125</v>
      </c>
      <c r="AG594" s="832"/>
      <c r="AH594" s="832"/>
      <c r="AI594" s="832"/>
      <c r="AJ594" s="832"/>
      <c r="AK594" s="832"/>
      <c r="AL594" s="834"/>
      <c r="AM594" s="834"/>
      <c r="AN594" s="834"/>
      <c r="AO594" s="832"/>
      <c r="AP594" s="832"/>
    </row>
    <row r="595" spans="1:42" s="15" customFormat="1">
      <c r="A595" s="73" t="s">
        <v>994</v>
      </c>
      <c r="B595" s="126"/>
      <c r="C595" s="73" t="s">
        <v>1141</v>
      </c>
      <c r="D595" s="126" t="s">
        <v>2001</v>
      </c>
      <c r="E595" s="73" t="s">
        <v>2020</v>
      </c>
      <c r="F595" s="679">
        <v>7544.0284029815175</v>
      </c>
      <c r="G595" s="126" t="s">
        <v>507</v>
      </c>
      <c r="H595" s="73" t="s">
        <v>2019</v>
      </c>
      <c r="I595" s="73"/>
      <c r="K595" s="831"/>
      <c r="L595" s="831"/>
      <c r="M595" s="831"/>
      <c r="N595" s="831"/>
      <c r="O595" s="831"/>
      <c r="P595" s="831">
        <v>1.07E-3</v>
      </c>
      <c r="Q595" s="831"/>
      <c r="R595" s="831"/>
      <c r="S595" s="831"/>
      <c r="T595" s="831"/>
      <c r="U595" s="831"/>
      <c r="V595" s="831"/>
      <c r="W595" s="831"/>
      <c r="X595" s="831"/>
      <c r="Y595" s="831"/>
      <c r="Z595" s="831"/>
      <c r="AA595" s="834"/>
      <c r="AB595" s="834"/>
      <c r="AC595" s="834"/>
      <c r="AD595" s="834"/>
      <c r="AE595" s="832"/>
      <c r="AF595" s="832">
        <f t="shared" si="12"/>
        <v>8.0721103911902237</v>
      </c>
      <c r="AG595" s="832"/>
      <c r="AH595" s="832"/>
      <c r="AI595" s="832"/>
      <c r="AJ595" s="832"/>
      <c r="AK595" s="832"/>
      <c r="AL595" s="834"/>
      <c r="AM595" s="834"/>
      <c r="AN595" s="834"/>
      <c r="AO595" s="832"/>
      <c r="AP595" s="832"/>
    </row>
    <row r="596" spans="1:42" s="15" customFormat="1">
      <c r="A596" s="73" t="s">
        <v>536</v>
      </c>
      <c r="B596" s="126"/>
      <c r="C596" s="73" t="s">
        <v>1141</v>
      </c>
      <c r="D596" s="126" t="s">
        <v>2001</v>
      </c>
      <c r="E596" s="73" t="s">
        <v>2002</v>
      </c>
      <c r="F596" s="679">
        <v>212368.16926923787</v>
      </c>
      <c r="G596" s="126" t="s">
        <v>507</v>
      </c>
      <c r="H596" s="73" t="s">
        <v>2019</v>
      </c>
      <c r="I596" s="73"/>
      <c r="K596" s="831"/>
      <c r="L596" s="831"/>
      <c r="M596" s="831"/>
      <c r="N596" s="831"/>
      <c r="O596" s="831"/>
      <c r="P596" s="831">
        <v>1.9300000000000001E-3</v>
      </c>
      <c r="Q596" s="831"/>
      <c r="R596" s="831"/>
      <c r="S596" s="831"/>
      <c r="T596" s="831"/>
      <c r="U596" s="831"/>
      <c r="V596" s="831"/>
      <c r="W596" s="831"/>
      <c r="X596" s="831"/>
      <c r="Y596" s="831"/>
      <c r="Z596" s="831"/>
      <c r="AA596" s="834"/>
      <c r="AB596" s="834"/>
      <c r="AC596" s="834"/>
      <c r="AD596" s="834"/>
      <c r="AE596" s="832"/>
      <c r="AF596" s="832">
        <f t="shared" si="12"/>
        <v>409.87056668962913</v>
      </c>
      <c r="AG596" s="832"/>
      <c r="AH596" s="832"/>
      <c r="AI596" s="832"/>
      <c r="AJ596" s="832"/>
      <c r="AK596" s="832"/>
      <c r="AL596" s="834"/>
      <c r="AM596" s="834"/>
      <c r="AN596" s="834"/>
      <c r="AO596" s="832"/>
      <c r="AP596" s="832"/>
    </row>
    <row r="597" spans="1:42" s="15" customFormat="1">
      <c r="A597" s="73" t="s">
        <v>2021</v>
      </c>
      <c r="B597" s="126"/>
      <c r="C597" s="73" t="s">
        <v>2022</v>
      </c>
      <c r="D597" s="126" t="s">
        <v>2023</v>
      </c>
      <c r="E597" s="73" t="s">
        <v>611</v>
      </c>
      <c r="F597" s="679">
        <v>12881454100000</v>
      </c>
      <c r="G597" s="73" t="s">
        <v>2024</v>
      </c>
      <c r="H597" s="73" t="s">
        <v>2025</v>
      </c>
      <c r="I597" s="73"/>
      <c r="K597" s="831"/>
      <c r="L597" s="831"/>
      <c r="M597" s="831"/>
      <c r="N597" s="831"/>
      <c r="O597" s="831"/>
      <c r="P597" s="831"/>
      <c r="Q597" s="831"/>
      <c r="R597" s="831"/>
      <c r="S597" s="831"/>
      <c r="T597" s="831"/>
      <c r="U597" s="831"/>
      <c r="V597" s="831" t="s">
        <v>665</v>
      </c>
      <c r="W597" s="831"/>
      <c r="X597" s="831"/>
      <c r="Y597" s="831"/>
      <c r="Z597" s="831"/>
      <c r="AA597" s="834"/>
      <c r="AB597" s="834"/>
      <c r="AC597" s="834"/>
      <c r="AD597" s="834"/>
      <c r="AE597" s="832"/>
      <c r="AF597" s="832"/>
      <c r="AG597" s="832"/>
      <c r="AH597" s="832"/>
      <c r="AI597" s="832"/>
      <c r="AJ597" s="832"/>
      <c r="AK597" s="832"/>
      <c r="AL597" s="834">
        <v>303158707534092.56</v>
      </c>
      <c r="AM597" s="834"/>
      <c r="AN597" s="834"/>
      <c r="AO597" s="832"/>
      <c r="AP597" s="832"/>
    </row>
    <row r="598" spans="1:42" s="15" customFormat="1">
      <c r="A598" s="73" t="s">
        <v>2026</v>
      </c>
      <c r="B598" s="126"/>
      <c r="C598" s="73" t="s">
        <v>2022</v>
      </c>
      <c r="D598" s="126" t="s">
        <v>2023</v>
      </c>
      <c r="E598" s="73" t="s">
        <v>611</v>
      </c>
      <c r="F598" s="679">
        <v>24504361900000</v>
      </c>
      <c r="G598" s="73" t="s">
        <v>2024</v>
      </c>
      <c r="H598" s="73" t="s">
        <v>2025</v>
      </c>
      <c r="I598" s="73"/>
      <c r="K598" s="831"/>
      <c r="L598" s="831"/>
      <c r="M598" s="831"/>
      <c r="N598" s="831"/>
      <c r="O598" s="831"/>
      <c r="P598" s="831"/>
      <c r="Q598" s="831"/>
      <c r="R598" s="831"/>
      <c r="S598" s="831"/>
      <c r="T598" s="831"/>
      <c r="U598" s="831"/>
      <c r="V598" s="831" t="s">
        <v>665</v>
      </c>
      <c r="W598" s="831"/>
      <c r="X598" s="831"/>
      <c r="Y598" s="831"/>
      <c r="Z598" s="831"/>
      <c r="AA598" s="834"/>
      <c r="AB598" s="834"/>
      <c r="AC598" s="834"/>
      <c r="AD598" s="834"/>
      <c r="AE598" s="832"/>
      <c r="AF598" s="832"/>
      <c r="AG598" s="832"/>
      <c r="AH598" s="832"/>
      <c r="AI598" s="832"/>
      <c r="AJ598" s="832"/>
      <c r="AK598" s="832"/>
      <c r="AL598" s="834">
        <v>510397454500819.69</v>
      </c>
      <c r="AM598" s="834"/>
      <c r="AN598" s="834"/>
      <c r="AO598" s="832"/>
      <c r="AP598" s="832"/>
    </row>
    <row r="599" spans="1:42" s="15" customFormat="1">
      <c r="A599" s="73" t="s">
        <v>2027</v>
      </c>
      <c r="B599" s="126"/>
      <c r="C599" s="73" t="s">
        <v>2022</v>
      </c>
      <c r="D599" s="126" t="s">
        <v>2023</v>
      </c>
      <c r="E599" s="73" t="s">
        <v>611</v>
      </c>
      <c r="F599" s="679">
        <v>1959114855938.4001</v>
      </c>
      <c r="G599" s="73" t="s">
        <v>2024</v>
      </c>
      <c r="H599" s="73" t="s">
        <v>2025</v>
      </c>
      <c r="I599" s="73"/>
      <c r="K599" s="831"/>
      <c r="L599" s="831"/>
      <c r="M599" s="831"/>
      <c r="N599" s="831"/>
      <c r="O599" s="831"/>
      <c r="P599" s="831"/>
      <c r="Q599" s="831"/>
      <c r="R599" s="831"/>
      <c r="S599" s="831"/>
      <c r="T599" s="831"/>
      <c r="U599" s="831"/>
      <c r="V599" s="831" t="s">
        <v>665</v>
      </c>
      <c r="W599" s="831"/>
      <c r="X599" s="831"/>
      <c r="Y599" s="831"/>
      <c r="Z599" s="831"/>
      <c r="AA599" s="834"/>
      <c r="AB599" s="834"/>
      <c r="AC599" s="834"/>
      <c r="AD599" s="834"/>
      <c r="AE599" s="832"/>
      <c r="AF599" s="832"/>
      <c r="AG599" s="832"/>
      <c r="AH599" s="832"/>
      <c r="AI599" s="832"/>
      <c r="AJ599" s="832"/>
      <c r="AK599" s="832"/>
      <c r="AL599" s="834">
        <v>47380320582059.023</v>
      </c>
      <c r="AM599" s="834"/>
      <c r="AN599" s="834"/>
      <c r="AO599" s="832"/>
      <c r="AP599" s="832"/>
    </row>
    <row r="600" spans="1:42" s="15" customFormat="1">
      <c r="A600" s="73" t="s">
        <v>2028</v>
      </c>
      <c r="B600" s="126"/>
      <c r="C600" s="73" t="s">
        <v>2022</v>
      </c>
      <c r="D600" s="126" t="s">
        <v>2023</v>
      </c>
      <c r="E600" s="73" t="s">
        <v>611</v>
      </c>
      <c r="F600" s="679">
        <v>811898644057.6001</v>
      </c>
      <c r="G600" s="73" t="s">
        <v>2024</v>
      </c>
      <c r="H600" s="73" t="s">
        <v>2025</v>
      </c>
      <c r="I600" s="73"/>
      <c r="K600" s="831"/>
      <c r="L600" s="831"/>
      <c r="M600" s="831"/>
      <c r="N600" s="831"/>
      <c r="O600" s="831"/>
      <c r="P600" s="831"/>
      <c r="Q600" s="831"/>
      <c r="R600" s="831"/>
      <c r="S600" s="831"/>
      <c r="T600" s="831"/>
      <c r="U600" s="831"/>
      <c r="V600" s="831" t="s">
        <v>665</v>
      </c>
      <c r="W600" s="831"/>
      <c r="X600" s="831"/>
      <c r="Y600" s="831"/>
      <c r="Z600" s="831"/>
      <c r="AA600" s="834"/>
      <c r="AB600" s="834"/>
      <c r="AC600" s="834"/>
      <c r="AD600" s="834"/>
      <c r="AE600" s="832"/>
      <c r="AF600" s="832"/>
      <c r="AG600" s="832"/>
      <c r="AH600" s="832"/>
      <c r="AI600" s="832"/>
      <c r="AJ600" s="832"/>
      <c r="AK600" s="832"/>
      <c r="AL600" s="834">
        <v>42512103304525.43</v>
      </c>
      <c r="AM600" s="834"/>
      <c r="AN600" s="834"/>
      <c r="AO600" s="832"/>
      <c r="AP600" s="832"/>
    </row>
    <row r="601" spans="1:42" s="15" customFormat="1">
      <c r="A601" s="73" t="s">
        <v>2029</v>
      </c>
      <c r="B601" s="126"/>
      <c r="C601" s="73" t="s">
        <v>2022</v>
      </c>
      <c r="D601" s="126" t="s">
        <v>2023</v>
      </c>
      <c r="E601" s="73" t="s">
        <v>611</v>
      </c>
      <c r="F601" s="679">
        <v>13003618000000</v>
      </c>
      <c r="G601" s="73" t="s">
        <v>2024</v>
      </c>
      <c r="H601" s="73" t="s">
        <v>2025</v>
      </c>
      <c r="I601" s="73"/>
      <c r="K601" s="831"/>
      <c r="L601" s="831"/>
      <c r="M601" s="831"/>
      <c r="N601" s="831"/>
      <c r="O601" s="831"/>
      <c r="P601" s="831"/>
      <c r="Q601" s="831"/>
      <c r="R601" s="831"/>
      <c r="S601" s="831"/>
      <c r="T601" s="831"/>
      <c r="U601" s="831"/>
      <c r="V601" s="831" t="s">
        <v>665</v>
      </c>
      <c r="W601" s="831"/>
      <c r="X601" s="831"/>
      <c r="Y601" s="831"/>
      <c r="Z601" s="831"/>
      <c r="AA601" s="834"/>
      <c r="AB601" s="834"/>
      <c r="AC601" s="834"/>
      <c r="AD601" s="834"/>
      <c r="AE601" s="832"/>
      <c r="AF601" s="832"/>
      <c r="AG601" s="832"/>
      <c r="AH601" s="832"/>
      <c r="AI601" s="832"/>
      <c r="AJ601" s="832"/>
      <c r="AK601" s="832"/>
      <c r="AL601" s="834">
        <v>815964624124238.75</v>
      </c>
      <c r="AM601" s="834"/>
      <c r="AN601" s="834"/>
      <c r="AO601" s="832"/>
      <c r="AP601" s="832"/>
    </row>
    <row r="602" spans="1:42" s="15" customFormat="1">
      <c r="A602" s="73" t="s">
        <v>2030</v>
      </c>
      <c r="B602" s="126"/>
      <c r="C602" s="73" t="s">
        <v>2022</v>
      </c>
      <c r="D602" s="126" t="s">
        <v>2023</v>
      </c>
      <c r="E602" s="73" t="s">
        <v>611</v>
      </c>
      <c r="F602" s="679">
        <v>873314500000</v>
      </c>
      <c r="G602" s="73" t="s">
        <v>2024</v>
      </c>
      <c r="H602" s="73" t="s">
        <v>2025</v>
      </c>
      <c r="I602" s="73"/>
      <c r="K602" s="831"/>
      <c r="L602" s="831"/>
      <c r="M602" s="831"/>
      <c r="N602" s="831"/>
      <c r="O602" s="831"/>
      <c r="P602" s="831"/>
      <c r="Q602" s="831"/>
      <c r="R602" s="831"/>
      <c r="S602" s="831"/>
      <c r="T602" s="831"/>
      <c r="U602" s="831"/>
      <c r="V602" s="831" t="s">
        <v>665</v>
      </c>
      <c r="W602" s="831"/>
      <c r="X602" s="831"/>
      <c r="Y602" s="831"/>
      <c r="Z602" s="831"/>
      <c r="AA602" s="834"/>
      <c r="AB602" s="834"/>
      <c r="AC602" s="834"/>
      <c r="AD602" s="834"/>
      <c r="AE602" s="832"/>
      <c r="AF602" s="832"/>
      <c r="AG602" s="832"/>
      <c r="AH602" s="832"/>
      <c r="AI602" s="832"/>
      <c r="AJ602" s="832"/>
      <c r="AK602" s="832"/>
      <c r="AL602" s="834">
        <v>45830342107406.602</v>
      </c>
      <c r="AM602" s="834"/>
      <c r="AN602" s="834"/>
      <c r="AO602" s="832"/>
      <c r="AP602" s="832"/>
    </row>
    <row r="603" spans="1:42" s="15" customFormat="1">
      <c r="A603" s="73" t="s">
        <v>2031</v>
      </c>
      <c r="B603" s="126"/>
      <c r="C603" s="73" t="s">
        <v>2022</v>
      </c>
      <c r="D603" s="126" t="s">
        <v>2023</v>
      </c>
      <c r="E603" s="73" t="s">
        <v>611</v>
      </c>
      <c r="F603" s="679">
        <v>33602948900000</v>
      </c>
      <c r="G603" s="73" t="s">
        <v>2024</v>
      </c>
      <c r="H603" s="73" t="s">
        <v>2025</v>
      </c>
      <c r="I603" s="73"/>
      <c r="K603" s="831"/>
      <c r="L603" s="831"/>
      <c r="M603" s="831"/>
      <c r="N603" s="831"/>
      <c r="O603" s="831"/>
      <c r="P603" s="831"/>
      <c r="Q603" s="831"/>
      <c r="R603" s="831"/>
      <c r="S603" s="831"/>
      <c r="T603" s="831"/>
      <c r="U603" s="831"/>
      <c r="V603" s="831" t="s">
        <v>665</v>
      </c>
      <c r="W603" s="831"/>
      <c r="X603" s="831"/>
      <c r="Y603" s="831"/>
      <c r="Z603" s="831"/>
      <c r="AA603" s="834"/>
      <c r="AB603" s="834"/>
      <c r="AC603" s="834"/>
      <c r="AD603" s="834"/>
      <c r="AE603" s="832"/>
      <c r="AF603" s="832"/>
      <c r="AG603" s="832"/>
      <c r="AH603" s="832"/>
      <c r="AI603" s="832"/>
      <c r="AJ603" s="832"/>
      <c r="AK603" s="832"/>
      <c r="AL603" s="834">
        <v>1840042245147096.3</v>
      </c>
      <c r="AM603" s="834"/>
      <c r="AN603" s="834"/>
      <c r="AO603" s="832"/>
      <c r="AP603" s="832"/>
    </row>
    <row r="604" spans="1:42" s="15" customFormat="1">
      <c r="A604" s="73" t="s">
        <v>2032</v>
      </c>
      <c r="B604" s="126"/>
      <c r="C604" s="73" t="s">
        <v>2022</v>
      </c>
      <c r="D604" s="126" t="s">
        <v>2023</v>
      </c>
      <c r="E604" s="73" t="s">
        <v>611</v>
      </c>
      <c r="F604" s="679">
        <v>1593985700000</v>
      </c>
      <c r="G604" s="73" t="s">
        <v>2024</v>
      </c>
      <c r="H604" s="73" t="s">
        <v>2025</v>
      </c>
      <c r="I604" s="73"/>
      <c r="K604" s="831"/>
      <c r="L604" s="831"/>
      <c r="M604" s="831"/>
      <c r="N604" s="831"/>
      <c r="O604" s="831"/>
      <c r="P604" s="831"/>
      <c r="Q604" s="831"/>
      <c r="R604" s="831"/>
      <c r="S604" s="831"/>
      <c r="T604" s="831"/>
      <c r="U604" s="831"/>
      <c r="V604" s="831" t="s">
        <v>665</v>
      </c>
      <c r="W604" s="831"/>
      <c r="X604" s="831"/>
      <c r="Y604" s="831"/>
      <c r="Z604" s="831"/>
      <c r="AA604" s="834"/>
      <c r="AB604" s="834"/>
      <c r="AC604" s="834"/>
      <c r="AD604" s="834"/>
      <c r="AE604" s="832"/>
      <c r="AF604" s="832"/>
      <c r="AG604" s="832"/>
      <c r="AH604" s="832"/>
      <c r="AI604" s="832"/>
      <c r="AJ604" s="832"/>
      <c r="AK604" s="832"/>
      <c r="AL604" s="834">
        <v>172242926053854.56</v>
      </c>
      <c r="AM604" s="834"/>
      <c r="AN604" s="834"/>
      <c r="AO604" s="832"/>
      <c r="AP604" s="832"/>
    </row>
    <row r="605" spans="1:42" s="15" customFormat="1">
      <c r="A605" s="73" t="s">
        <v>2033</v>
      </c>
      <c r="B605" s="126"/>
      <c r="C605" s="73" t="s">
        <v>2022</v>
      </c>
      <c r="D605" s="126" t="s">
        <v>2023</v>
      </c>
      <c r="E605" s="73" t="s">
        <v>611</v>
      </c>
      <c r="F605" s="679">
        <v>15453252280000</v>
      </c>
      <c r="G605" s="73" t="s">
        <v>2024</v>
      </c>
      <c r="H605" s="73" t="s">
        <v>2025</v>
      </c>
      <c r="I605" s="73"/>
      <c r="K605" s="831"/>
      <c r="L605" s="831"/>
      <c r="M605" s="831"/>
      <c r="N605" s="831"/>
      <c r="O605" s="831"/>
      <c r="P605" s="831"/>
      <c r="Q605" s="831"/>
      <c r="R605" s="831"/>
      <c r="S605" s="831"/>
      <c r="T605" s="831"/>
      <c r="U605" s="831"/>
      <c r="V605" s="831" t="s">
        <v>665</v>
      </c>
      <c r="W605" s="831"/>
      <c r="X605" s="831"/>
      <c r="Y605" s="831"/>
      <c r="Z605" s="831"/>
      <c r="AA605" s="834"/>
      <c r="AB605" s="834"/>
      <c r="AC605" s="834"/>
      <c r="AD605" s="834"/>
      <c r="AE605" s="832"/>
      <c r="AF605" s="832"/>
      <c r="AG605" s="832"/>
      <c r="AH605" s="832"/>
      <c r="AI605" s="832"/>
      <c r="AJ605" s="832"/>
      <c r="AK605" s="832"/>
      <c r="AL605" s="834">
        <v>368895260329683.06</v>
      </c>
      <c r="AM605" s="834"/>
      <c r="AN605" s="834"/>
      <c r="AO605" s="832"/>
      <c r="AP605" s="832"/>
    </row>
    <row r="606" spans="1:42" s="15" customFormat="1">
      <c r="A606" s="73" t="s">
        <v>2034</v>
      </c>
      <c r="B606" s="126"/>
      <c r="C606" s="73" t="s">
        <v>2022</v>
      </c>
      <c r="D606" s="126" t="s">
        <v>2023</v>
      </c>
      <c r="E606" s="73" t="s">
        <v>611</v>
      </c>
      <c r="F606" s="679">
        <v>3297929720000</v>
      </c>
      <c r="G606" s="73" t="s">
        <v>2024</v>
      </c>
      <c r="H606" s="73" t="s">
        <v>2025</v>
      </c>
      <c r="I606" s="73"/>
      <c r="K606" s="831"/>
      <c r="L606" s="831"/>
      <c r="M606" s="831"/>
      <c r="N606" s="831"/>
      <c r="O606" s="831"/>
      <c r="P606" s="831"/>
      <c r="Q606" s="831"/>
      <c r="R606" s="831"/>
      <c r="S606" s="831"/>
      <c r="T606" s="831"/>
      <c r="U606" s="831"/>
      <c r="V606" s="831" t="s">
        <v>665</v>
      </c>
      <c r="W606" s="831"/>
      <c r="X606" s="831"/>
      <c r="Y606" s="831"/>
      <c r="Z606" s="831"/>
      <c r="AA606" s="834"/>
      <c r="AB606" s="834"/>
      <c r="AC606" s="834"/>
      <c r="AD606" s="834"/>
      <c r="AE606" s="832"/>
      <c r="AF606" s="832"/>
      <c r="AG606" s="832"/>
      <c r="AH606" s="832"/>
      <c r="AI606" s="832"/>
      <c r="AJ606" s="832"/>
      <c r="AK606" s="832"/>
      <c r="AL606" s="834">
        <v>-76095443587731.125</v>
      </c>
      <c r="AM606" s="834"/>
      <c r="AN606" s="834"/>
      <c r="AO606" s="832"/>
      <c r="AP606" s="832"/>
    </row>
    <row r="607" spans="1:42" s="15" customFormat="1">
      <c r="A607" s="73" t="s">
        <v>2035</v>
      </c>
      <c r="B607" s="126"/>
      <c r="C607" s="73" t="s">
        <v>2022</v>
      </c>
      <c r="D607" s="126" t="s">
        <v>2023</v>
      </c>
      <c r="E607" s="73" t="s">
        <v>611</v>
      </c>
      <c r="F607" s="679">
        <v>17383450040000</v>
      </c>
      <c r="G607" s="73" t="s">
        <v>2024</v>
      </c>
      <c r="H607" s="73" t="s">
        <v>2025</v>
      </c>
      <c r="I607" s="73"/>
      <c r="K607" s="831"/>
      <c r="L607" s="831"/>
      <c r="M607" s="831"/>
      <c r="N607" s="831"/>
      <c r="O607" s="831"/>
      <c r="P607" s="831"/>
      <c r="Q607" s="831"/>
      <c r="R607" s="831"/>
      <c r="S607" s="831"/>
      <c r="T607" s="831"/>
      <c r="U607" s="831"/>
      <c r="V607" s="831" t="s">
        <v>665</v>
      </c>
      <c r="W607" s="831"/>
      <c r="X607" s="831"/>
      <c r="Y607" s="831"/>
      <c r="Z607" s="831"/>
      <c r="AA607" s="834"/>
      <c r="AB607" s="834"/>
      <c r="AC607" s="834"/>
      <c r="AD607" s="834"/>
      <c r="AE607" s="832"/>
      <c r="AF607" s="832"/>
      <c r="AG607" s="832"/>
      <c r="AH607" s="832"/>
      <c r="AI607" s="832"/>
      <c r="AJ607" s="832"/>
      <c r="AK607" s="832"/>
      <c r="AL607" s="834">
        <v>311753793796496.81</v>
      </c>
      <c r="AM607" s="834"/>
      <c r="AN607" s="834"/>
      <c r="AO607" s="832"/>
      <c r="AP607" s="832"/>
    </row>
    <row r="608" spans="1:42" s="15" customFormat="1">
      <c r="A608" s="73" t="s">
        <v>2036</v>
      </c>
      <c r="B608" s="126"/>
      <c r="C608" s="73" t="s">
        <v>2022</v>
      </c>
      <c r="D608" s="126" t="s">
        <v>2023</v>
      </c>
      <c r="E608" s="73" t="s">
        <v>611</v>
      </c>
      <c r="F608" s="679">
        <v>9387688620000</v>
      </c>
      <c r="G608" s="73" t="s">
        <v>2024</v>
      </c>
      <c r="H608" s="73" t="s">
        <v>2025</v>
      </c>
      <c r="I608" s="73"/>
      <c r="K608" s="831"/>
      <c r="L608" s="831"/>
      <c r="M608" s="831"/>
      <c r="N608" s="831"/>
      <c r="O608" s="831"/>
      <c r="P608" s="831"/>
      <c r="Q608" s="831"/>
      <c r="R608" s="831"/>
      <c r="S608" s="831"/>
      <c r="T608" s="831"/>
      <c r="U608" s="831"/>
      <c r="V608" s="831" t="s">
        <v>665</v>
      </c>
      <c r="W608" s="831"/>
      <c r="X608" s="831"/>
      <c r="Y608" s="831"/>
      <c r="Z608" s="831"/>
      <c r="AA608" s="834"/>
      <c r="AB608" s="834"/>
      <c r="AC608" s="834"/>
      <c r="AD608" s="834"/>
      <c r="AE608" s="832"/>
      <c r="AF608" s="832"/>
      <c r="AG608" s="832"/>
      <c r="AH608" s="832"/>
      <c r="AI608" s="832"/>
      <c r="AJ608" s="832"/>
      <c r="AK608" s="832"/>
      <c r="AL608" s="834">
        <v>121042582554193.38</v>
      </c>
      <c r="AM608" s="834"/>
      <c r="AN608" s="834"/>
      <c r="AO608" s="832"/>
      <c r="AP608" s="832"/>
    </row>
    <row r="609" spans="1:42" s="15" customFormat="1">
      <c r="A609" s="73" t="s">
        <v>2034</v>
      </c>
      <c r="B609" s="126"/>
      <c r="C609" s="73" t="s">
        <v>2022</v>
      </c>
      <c r="D609" s="126" t="s">
        <v>2023</v>
      </c>
      <c r="E609" s="73" t="s">
        <v>611</v>
      </c>
      <c r="F609" s="679">
        <v>89826140000</v>
      </c>
      <c r="G609" s="73" t="s">
        <v>2024</v>
      </c>
      <c r="H609" s="73" t="s">
        <v>2025</v>
      </c>
      <c r="I609" s="73"/>
      <c r="K609" s="831"/>
      <c r="L609" s="831"/>
      <c r="M609" s="831"/>
      <c r="N609" s="831"/>
      <c r="O609" s="831"/>
      <c r="P609" s="831"/>
      <c r="Q609" s="831"/>
      <c r="R609" s="831"/>
      <c r="S609" s="831"/>
      <c r="T609" s="831"/>
      <c r="U609" s="831"/>
      <c r="V609" s="831" t="s">
        <v>665</v>
      </c>
      <c r="W609" s="831"/>
      <c r="X609" s="831"/>
      <c r="Y609" s="831"/>
      <c r="Z609" s="831"/>
      <c r="AA609" s="834"/>
      <c r="AB609" s="834"/>
      <c r="AC609" s="834"/>
      <c r="AD609" s="834"/>
      <c r="AE609" s="832"/>
      <c r="AF609" s="832"/>
      <c r="AG609" s="832"/>
      <c r="AH609" s="832"/>
      <c r="AI609" s="832"/>
      <c r="AJ609" s="832"/>
      <c r="AK609" s="832"/>
      <c r="AL609" s="834">
        <v>2660843807779.8545</v>
      </c>
      <c r="AM609" s="834"/>
      <c r="AN609" s="834"/>
      <c r="AO609" s="832"/>
      <c r="AP609" s="832"/>
    </row>
    <row r="610" spans="1:42" s="15" customFormat="1">
      <c r="A610" s="73" t="s">
        <v>2037</v>
      </c>
      <c r="B610" s="126"/>
      <c r="C610" s="73" t="s">
        <v>2022</v>
      </c>
      <c r="D610" s="126" t="s">
        <v>2023</v>
      </c>
      <c r="E610" s="73" t="s">
        <v>611</v>
      </c>
      <c r="F610" s="679">
        <v>23961384500000</v>
      </c>
      <c r="G610" s="73" t="s">
        <v>2024</v>
      </c>
      <c r="H610" s="73" t="s">
        <v>2025</v>
      </c>
      <c r="I610" s="73"/>
      <c r="K610" s="831"/>
      <c r="L610" s="831"/>
      <c r="M610" s="831"/>
      <c r="N610" s="831"/>
      <c r="O610" s="831"/>
      <c r="P610" s="831"/>
      <c r="Q610" s="831"/>
      <c r="R610" s="831"/>
      <c r="S610" s="831"/>
      <c r="T610" s="831"/>
      <c r="U610" s="831"/>
      <c r="V610" s="831" t="s">
        <v>665</v>
      </c>
      <c r="W610" s="831"/>
      <c r="X610" s="831"/>
      <c r="Y610" s="831"/>
      <c r="Z610" s="831"/>
      <c r="AA610" s="834"/>
      <c r="AB610" s="834"/>
      <c r="AC610" s="834"/>
      <c r="AD610" s="834"/>
      <c r="AE610" s="832"/>
      <c r="AF610" s="832"/>
      <c r="AG610" s="832"/>
      <c r="AH610" s="832"/>
      <c r="AI610" s="832"/>
      <c r="AJ610" s="832"/>
      <c r="AK610" s="832"/>
      <c r="AL610" s="834">
        <v>673919081319310.13</v>
      </c>
      <c r="AM610" s="834"/>
      <c r="AN610" s="834"/>
      <c r="AO610" s="832"/>
      <c r="AP610" s="832"/>
    </row>
    <row r="611" spans="1:42" s="15" customFormat="1">
      <c r="A611" s="73" t="s">
        <v>2038</v>
      </c>
      <c r="B611" s="126"/>
      <c r="C611" s="73" t="s">
        <v>2022</v>
      </c>
      <c r="D611" s="126" t="s">
        <v>2023</v>
      </c>
      <c r="E611" s="73" t="s">
        <v>611</v>
      </c>
      <c r="F611" s="679">
        <v>695323611389.61023</v>
      </c>
      <c r="G611" s="73" t="s">
        <v>2024</v>
      </c>
      <c r="H611" s="73" t="s">
        <v>2025</v>
      </c>
      <c r="I611" s="73"/>
      <c r="K611" s="831"/>
      <c r="L611" s="831"/>
      <c r="M611" s="831"/>
      <c r="N611" s="831"/>
      <c r="O611" s="831"/>
      <c r="P611" s="831"/>
      <c r="Q611" s="831"/>
      <c r="R611" s="831"/>
      <c r="S611" s="831"/>
      <c r="T611" s="831"/>
      <c r="U611" s="831"/>
      <c r="V611" s="831" t="s">
        <v>665</v>
      </c>
      <c r="W611" s="831"/>
      <c r="X611" s="831"/>
      <c r="Y611" s="831"/>
      <c r="Z611" s="831"/>
      <c r="AA611" s="834"/>
      <c r="AB611" s="834"/>
      <c r="AC611" s="834"/>
      <c r="AD611" s="834"/>
      <c r="AE611" s="832"/>
      <c r="AF611" s="832"/>
      <c r="AG611" s="832"/>
      <c r="AH611" s="832"/>
      <c r="AI611" s="832"/>
      <c r="AJ611" s="832"/>
      <c r="AK611" s="832"/>
      <c r="AL611" s="834">
        <v>120350589639318.53</v>
      </c>
      <c r="AM611" s="834"/>
      <c r="AN611" s="834"/>
      <c r="AO611" s="832"/>
      <c r="AP611" s="832"/>
    </row>
    <row r="612" spans="1:42" s="15" customFormat="1">
      <c r="A612" s="73" t="s">
        <v>2039</v>
      </c>
      <c r="B612" s="126"/>
      <c r="C612" s="73" t="s">
        <v>2022</v>
      </c>
      <c r="D612" s="126" t="s">
        <v>2023</v>
      </c>
      <c r="E612" s="73" t="s">
        <v>2040</v>
      </c>
      <c r="F612" s="679">
        <v>2857133333.3333268</v>
      </c>
      <c r="G612" s="73" t="s">
        <v>2041</v>
      </c>
      <c r="H612" s="73" t="s">
        <v>2025</v>
      </c>
      <c r="I612" s="73"/>
      <c r="K612" s="831"/>
      <c r="L612" s="831"/>
      <c r="M612" s="831"/>
      <c r="N612" s="831"/>
      <c r="O612" s="831"/>
      <c r="P612" s="831"/>
      <c r="Q612" s="831"/>
      <c r="R612" s="831"/>
      <c r="S612" s="831"/>
      <c r="T612" s="831"/>
      <c r="U612" s="831"/>
      <c r="V612" s="831" t="s">
        <v>665</v>
      </c>
      <c r="W612" s="831"/>
      <c r="X612" s="831"/>
      <c r="Y612" s="831"/>
      <c r="Z612" s="831"/>
      <c r="AA612" s="834"/>
      <c r="AB612" s="834"/>
      <c r="AC612" s="834"/>
      <c r="AD612" s="834"/>
      <c r="AE612" s="832"/>
      <c r="AF612" s="832"/>
      <c r="AG612" s="832"/>
      <c r="AH612" s="832"/>
      <c r="AI612" s="832"/>
      <c r="AJ612" s="832"/>
      <c r="AK612" s="832"/>
      <c r="AL612" s="834">
        <v>-11819416403667.939</v>
      </c>
      <c r="AM612" s="834"/>
      <c r="AN612" s="834"/>
      <c r="AO612" s="832"/>
      <c r="AP612" s="832"/>
    </row>
    <row r="613" spans="1:42" s="15" customFormat="1">
      <c r="A613" s="73" t="s">
        <v>2042</v>
      </c>
      <c r="B613" s="126"/>
      <c r="C613" s="73" t="s">
        <v>2022</v>
      </c>
      <c r="D613" s="126" t="s">
        <v>2023</v>
      </c>
      <c r="E613" s="73" t="s">
        <v>2040</v>
      </c>
      <c r="F613" s="679">
        <v>-81273033333.333221</v>
      </c>
      <c r="G613" s="73" t="s">
        <v>2041</v>
      </c>
      <c r="H613" s="73" t="s">
        <v>2025</v>
      </c>
      <c r="I613" s="73"/>
      <c r="K613" s="831"/>
      <c r="L613" s="831"/>
      <c r="M613" s="831"/>
      <c r="N613" s="831"/>
      <c r="O613" s="831"/>
      <c r="P613" s="831"/>
      <c r="Q613" s="831"/>
      <c r="R613" s="831"/>
      <c r="S613" s="831"/>
      <c r="T613" s="831"/>
      <c r="U613" s="831"/>
      <c r="V613" s="831" t="s">
        <v>665</v>
      </c>
      <c r="W613" s="831"/>
      <c r="X613" s="831"/>
      <c r="Y613" s="831"/>
      <c r="Z613" s="831"/>
      <c r="AA613" s="834"/>
      <c r="AB613" s="834"/>
      <c r="AC613" s="834"/>
      <c r="AD613" s="834"/>
      <c r="AE613" s="832"/>
      <c r="AF613" s="832"/>
      <c r="AG613" s="832"/>
      <c r="AH613" s="832"/>
      <c r="AI613" s="832"/>
      <c r="AJ613" s="832"/>
      <c r="AK613" s="832"/>
      <c r="AL613" s="834">
        <v>-13175811141081.652</v>
      </c>
      <c r="AM613" s="834"/>
      <c r="AN613" s="834"/>
      <c r="AO613" s="832"/>
      <c r="AP613" s="832"/>
    </row>
    <row r="614" spans="1:42" s="15" customFormat="1">
      <c r="A614" s="73" t="s">
        <v>2043</v>
      </c>
      <c r="B614" s="126"/>
      <c r="C614" s="73" t="s">
        <v>2022</v>
      </c>
      <c r="D614" s="126" t="s">
        <v>2023</v>
      </c>
      <c r="E614" s="73" t="s">
        <v>2040</v>
      </c>
      <c r="F614" s="679">
        <v>34483165272.403336</v>
      </c>
      <c r="G614" s="73" t="s">
        <v>2041</v>
      </c>
      <c r="H614" s="73" t="s">
        <v>2025</v>
      </c>
      <c r="I614" s="73"/>
      <c r="K614" s="831"/>
      <c r="L614" s="831"/>
      <c r="M614" s="831"/>
      <c r="N614" s="831"/>
      <c r="O614" s="831"/>
      <c r="P614" s="831"/>
      <c r="Q614" s="831"/>
      <c r="R614" s="831"/>
      <c r="S614" s="831"/>
      <c r="T614" s="831"/>
      <c r="U614" s="831"/>
      <c r="V614" s="831" t="s">
        <v>665</v>
      </c>
      <c r="W614" s="831"/>
      <c r="X614" s="831"/>
      <c r="Y614" s="831"/>
      <c r="Z614" s="831"/>
      <c r="AA614" s="834"/>
      <c r="AB614" s="834"/>
      <c r="AC614" s="834"/>
      <c r="AD614" s="834"/>
      <c r="AE614" s="832"/>
      <c r="AF614" s="832"/>
      <c r="AG614" s="832"/>
      <c r="AH614" s="832"/>
      <c r="AI614" s="832"/>
      <c r="AJ614" s="832"/>
      <c r="AK614" s="832"/>
      <c r="AL614" s="834">
        <v>7716589411168.1914</v>
      </c>
      <c r="AM614" s="834"/>
      <c r="AN614" s="834"/>
      <c r="AO614" s="832"/>
      <c r="AP614" s="832"/>
    </row>
    <row r="615" spans="1:42" s="15" customFormat="1">
      <c r="A615" s="73" t="s">
        <v>2044</v>
      </c>
      <c r="B615" s="126"/>
      <c r="C615" s="73" t="s">
        <v>2022</v>
      </c>
      <c r="D615" s="126" t="s">
        <v>2023</v>
      </c>
      <c r="E615" s="73" t="s">
        <v>2040</v>
      </c>
      <c r="F615" s="679">
        <v>9955758060.9300022</v>
      </c>
      <c r="G615" s="73" t="s">
        <v>2041</v>
      </c>
      <c r="H615" s="73" t="s">
        <v>2025</v>
      </c>
      <c r="I615" s="73"/>
      <c r="K615" s="831"/>
      <c r="L615" s="831"/>
      <c r="M615" s="831"/>
      <c r="N615" s="831"/>
      <c r="O615" s="831"/>
      <c r="P615" s="831"/>
      <c r="Q615" s="831"/>
      <c r="R615" s="831"/>
      <c r="S615" s="831"/>
      <c r="T615" s="831"/>
      <c r="U615" s="831"/>
      <c r="V615" s="831" t="s">
        <v>665</v>
      </c>
      <c r="W615" s="831"/>
      <c r="X615" s="831"/>
      <c r="Y615" s="831"/>
      <c r="Z615" s="831"/>
      <c r="AA615" s="834"/>
      <c r="AB615" s="834"/>
      <c r="AC615" s="834"/>
      <c r="AD615" s="834"/>
      <c r="AE615" s="832"/>
      <c r="AF615" s="832"/>
      <c r="AG615" s="832"/>
      <c r="AH615" s="832"/>
      <c r="AI615" s="832"/>
      <c r="AJ615" s="832"/>
      <c r="AK615" s="832"/>
      <c r="AL615" s="834">
        <v>4754395303330.1299</v>
      </c>
      <c r="AM615" s="834"/>
      <c r="AN615" s="834"/>
      <c r="AO615" s="832"/>
      <c r="AP615" s="832"/>
    </row>
    <row r="616" spans="1:42" s="15" customFormat="1">
      <c r="A616" s="73" t="s">
        <v>2045</v>
      </c>
      <c r="B616" s="126"/>
      <c r="C616" s="73" t="s">
        <v>2022</v>
      </c>
      <c r="D616" s="126" t="s">
        <v>2023</v>
      </c>
      <c r="E616" s="73" t="s">
        <v>2040</v>
      </c>
      <c r="F616" s="679">
        <v>28484399999.99995</v>
      </c>
      <c r="G616" s="73" t="s">
        <v>2041</v>
      </c>
      <c r="H616" s="73" t="s">
        <v>2025</v>
      </c>
      <c r="I616" s="73"/>
      <c r="K616" s="831"/>
      <c r="L616" s="831"/>
      <c r="M616" s="831"/>
      <c r="N616" s="831"/>
      <c r="O616" s="831"/>
      <c r="P616" s="831"/>
      <c r="Q616" s="831"/>
      <c r="R616" s="831"/>
      <c r="S616" s="831"/>
      <c r="T616" s="831"/>
      <c r="U616" s="831"/>
      <c r="V616" s="831" t="s">
        <v>665</v>
      </c>
      <c r="W616" s="831"/>
      <c r="X616" s="831"/>
      <c r="Y616" s="831"/>
      <c r="Z616" s="831"/>
      <c r="AA616" s="834"/>
      <c r="AB616" s="834"/>
      <c r="AC616" s="834"/>
      <c r="AD616" s="834"/>
      <c r="AE616" s="832"/>
      <c r="AF616" s="832"/>
      <c r="AG616" s="832"/>
      <c r="AH616" s="832"/>
      <c r="AI616" s="832"/>
      <c r="AJ616" s="832"/>
      <c r="AK616" s="832"/>
      <c r="AL616" s="834">
        <v>52237965047500.883</v>
      </c>
      <c r="AM616" s="834"/>
      <c r="AN616" s="834"/>
      <c r="AO616" s="832"/>
      <c r="AP616" s="832"/>
    </row>
    <row r="617" spans="1:42" s="15" customFormat="1">
      <c r="A617" s="73" t="s">
        <v>2046</v>
      </c>
      <c r="B617" s="126"/>
      <c r="C617" s="73" t="s">
        <v>2022</v>
      </c>
      <c r="D617" s="126" t="s">
        <v>2023</v>
      </c>
      <c r="E617" s="73" t="s">
        <v>2040</v>
      </c>
      <c r="F617" s="679">
        <v>-27531481666.666668</v>
      </c>
      <c r="G617" s="73" t="s">
        <v>2041</v>
      </c>
      <c r="H617" s="73" t="s">
        <v>2025</v>
      </c>
      <c r="I617" s="73"/>
      <c r="K617" s="831"/>
      <c r="L617" s="831"/>
      <c r="M617" s="831"/>
      <c r="N617" s="831"/>
      <c r="O617" s="831"/>
      <c r="P617" s="831"/>
      <c r="Q617" s="831"/>
      <c r="R617" s="831"/>
      <c r="S617" s="831"/>
      <c r="T617" s="831"/>
      <c r="U617" s="831"/>
      <c r="V617" s="831" t="s">
        <v>665</v>
      </c>
      <c r="W617" s="831"/>
      <c r="X617" s="831"/>
      <c r="Y617" s="831"/>
      <c r="Z617" s="831"/>
      <c r="AA617" s="834"/>
      <c r="AB617" s="834"/>
      <c r="AC617" s="834"/>
      <c r="AD617" s="834"/>
      <c r="AE617" s="832"/>
      <c r="AF617" s="832"/>
      <c r="AG617" s="832"/>
      <c r="AH617" s="832"/>
      <c r="AI617" s="832"/>
      <c r="AJ617" s="832"/>
      <c r="AK617" s="832"/>
      <c r="AL617" s="834">
        <v>-11740404850966.869</v>
      </c>
      <c r="AM617" s="834"/>
      <c r="AN617" s="834"/>
      <c r="AO617" s="832"/>
      <c r="AP617" s="832"/>
    </row>
    <row r="618" spans="1:42" s="15" customFormat="1">
      <c r="A618" s="73" t="s">
        <v>2047</v>
      </c>
      <c r="B618" s="126"/>
      <c r="C618" s="73" t="s">
        <v>2022</v>
      </c>
      <c r="D618" s="126" t="s">
        <v>2023</v>
      </c>
      <c r="E618" s="73" t="s">
        <v>2040</v>
      </c>
      <c r="F618" s="679">
        <v>-37427266666.666679</v>
      </c>
      <c r="G618" s="73" t="s">
        <v>2041</v>
      </c>
      <c r="H618" s="73" t="s">
        <v>2025</v>
      </c>
      <c r="I618" s="73"/>
      <c r="K618" s="831"/>
      <c r="L618" s="831"/>
      <c r="M618" s="831"/>
      <c r="N618" s="831"/>
      <c r="O618" s="831"/>
      <c r="P618" s="831"/>
      <c r="Q618" s="831"/>
      <c r="R618" s="831"/>
      <c r="S618" s="831"/>
      <c r="T618" s="831"/>
      <c r="U618" s="831"/>
      <c r="V618" s="831" t="s">
        <v>665</v>
      </c>
      <c r="W618" s="831"/>
      <c r="X618" s="831"/>
      <c r="Y618" s="831"/>
      <c r="Z618" s="831"/>
      <c r="AA618" s="834"/>
      <c r="AB618" s="834"/>
      <c r="AC618" s="834"/>
      <c r="AD618" s="834"/>
      <c r="AE618" s="832"/>
      <c r="AF618" s="832"/>
      <c r="AG618" s="832"/>
      <c r="AH618" s="832"/>
      <c r="AI618" s="832"/>
      <c r="AJ618" s="832"/>
      <c r="AK618" s="832"/>
      <c r="AL618" s="834">
        <v>-7352690916722.7021</v>
      </c>
      <c r="AM618" s="834"/>
      <c r="AN618" s="834"/>
      <c r="AO618" s="832"/>
      <c r="AP618" s="832"/>
    </row>
    <row r="619" spans="1:42" s="15" customFormat="1">
      <c r="A619" s="73" t="s">
        <v>2048</v>
      </c>
      <c r="B619" s="126"/>
      <c r="C619" s="73" t="s">
        <v>2022</v>
      </c>
      <c r="D619" s="126" t="s">
        <v>2023</v>
      </c>
      <c r="E619" s="73" t="s">
        <v>2040</v>
      </c>
      <c r="F619" s="679">
        <v>23157350000</v>
      </c>
      <c r="G619" s="73" t="s">
        <v>2041</v>
      </c>
      <c r="H619" s="73" t="s">
        <v>2025</v>
      </c>
      <c r="I619" s="73"/>
      <c r="K619" s="831"/>
      <c r="L619" s="831"/>
      <c r="M619" s="831"/>
      <c r="N619" s="831"/>
      <c r="O619" s="831"/>
      <c r="P619" s="831"/>
      <c r="Q619" s="831"/>
      <c r="R619" s="831"/>
      <c r="S619" s="831"/>
      <c r="T619" s="831"/>
      <c r="U619" s="831"/>
      <c r="V619" s="831" t="s">
        <v>665</v>
      </c>
      <c r="W619" s="831"/>
      <c r="X619" s="831"/>
      <c r="Y619" s="831"/>
      <c r="Z619" s="831"/>
      <c r="AA619" s="834"/>
      <c r="AB619" s="834"/>
      <c r="AC619" s="834"/>
      <c r="AD619" s="834"/>
      <c r="AE619" s="832"/>
      <c r="AF619" s="832"/>
      <c r="AG619" s="832"/>
      <c r="AH619" s="832"/>
      <c r="AI619" s="832"/>
      <c r="AJ619" s="832"/>
      <c r="AK619" s="832"/>
      <c r="AL619" s="834">
        <v>34001716806786.57</v>
      </c>
      <c r="AM619" s="834"/>
      <c r="AN619" s="834"/>
      <c r="AO619" s="832"/>
      <c r="AP619" s="832"/>
    </row>
    <row r="620" spans="1:42" s="15" customFormat="1">
      <c r="A620" s="73" t="s">
        <v>2049</v>
      </c>
      <c r="B620" s="126"/>
      <c r="C620" s="73" t="s">
        <v>2022</v>
      </c>
      <c r="D620" s="126" t="s">
        <v>2023</v>
      </c>
      <c r="E620" s="73" t="s">
        <v>2040</v>
      </c>
      <c r="F620" s="679">
        <v>-5135977600.000102</v>
      </c>
      <c r="G620" s="73" t="s">
        <v>2041</v>
      </c>
      <c r="H620" s="73" t="s">
        <v>2025</v>
      </c>
      <c r="I620" s="73"/>
      <c r="K620" s="831"/>
      <c r="L620" s="831"/>
      <c r="M620" s="831"/>
      <c r="N620" s="831"/>
      <c r="O620" s="831"/>
      <c r="P620" s="831"/>
      <c r="Q620" s="831"/>
      <c r="R620" s="831"/>
      <c r="S620" s="831"/>
      <c r="T620" s="831"/>
      <c r="U620" s="831"/>
      <c r="V620" s="831" t="s">
        <v>665</v>
      </c>
      <c r="W620" s="831"/>
      <c r="X620" s="831"/>
      <c r="Y620" s="831"/>
      <c r="Z620" s="831"/>
      <c r="AA620" s="834"/>
      <c r="AB620" s="834"/>
      <c r="AC620" s="834"/>
      <c r="AD620" s="834"/>
      <c r="AE620" s="832"/>
      <c r="AF620" s="832"/>
      <c r="AG620" s="832"/>
      <c r="AH620" s="832"/>
      <c r="AI620" s="832"/>
      <c r="AJ620" s="832"/>
      <c r="AK620" s="832"/>
      <c r="AL620" s="834">
        <v>-33610284840162.18</v>
      </c>
      <c r="AM620" s="834"/>
      <c r="AN620" s="834"/>
      <c r="AO620" s="832"/>
      <c r="AP620" s="832"/>
    </row>
    <row r="621" spans="1:42" s="15" customFormat="1">
      <c r="A621" s="73" t="s">
        <v>2050</v>
      </c>
      <c r="B621" s="126"/>
      <c r="C621" s="73" t="s">
        <v>2022</v>
      </c>
      <c r="D621" s="126" t="s">
        <v>2023</v>
      </c>
      <c r="E621" s="73" t="s">
        <v>2040</v>
      </c>
      <c r="F621" s="679">
        <v>52432824000</v>
      </c>
      <c r="G621" s="73" t="s">
        <v>2041</v>
      </c>
      <c r="H621" s="73" t="s">
        <v>2025</v>
      </c>
      <c r="I621" s="73"/>
      <c r="K621" s="831"/>
      <c r="L621" s="831"/>
      <c r="M621" s="831"/>
      <c r="N621" s="831"/>
      <c r="O621" s="831"/>
      <c r="P621" s="831"/>
      <c r="Q621" s="831"/>
      <c r="R621" s="831"/>
      <c r="S621" s="831"/>
      <c r="T621" s="831"/>
      <c r="U621" s="831"/>
      <c r="V621" s="831" t="s">
        <v>665</v>
      </c>
      <c r="W621" s="831"/>
      <c r="X621" s="831"/>
      <c r="Y621" s="831"/>
      <c r="Z621" s="831"/>
      <c r="AA621" s="834"/>
      <c r="AB621" s="834"/>
      <c r="AC621" s="834"/>
      <c r="AD621" s="834"/>
      <c r="AE621" s="832"/>
      <c r="AF621" s="832"/>
      <c r="AG621" s="832"/>
      <c r="AH621" s="832"/>
      <c r="AI621" s="832"/>
      <c r="AJ621" s="832"/>
      <c r="AK621" s="832"/>
      <c r="AL621" s="834">
        <v>330101030260554.13</v>
      </c>
      <c r="AM621" s="834"/>
      <c r="AN621" s="834"/>
      <c r="AO621" s="832"/>
      <c r="AP621" s="832"/>
    </row>
    <row r="622" spans="1:42" s="15" customFormat="1">
      <c r="A622" s="73" t="s">
        <v>2051</v>
      </c>
      <c r="B622" s="126"/>
      <c r="C622" s="73" t="s">
        <v>2052</v>
      </c>
      <c r="D622" s="843" t="s">
        <v>2023</v>
      </c>
      <c r="E622" s="843" t="s">
        <v>2053</v>
      </c>
      <c r="F622" s="679">
        <v>1836173469184</v>
      </c>
      <c r="G622" s="73" t="s">
        <v>2054</v>
      </c>
      <c r="H622" s="73" t="s">
        <v>2055</v>
      </c>
      <c r="I622" s="73"/>
      <c r="K622" s="831"/>
      <c r="L622" s="831"/>
      <c r="M622" s="831"/>
      <c r="N622" s="831"/>
      <c r="O622" s="831"/>
      <c r="P622" s="831"/>
      <c r="Q622" s="831"/>
      <c r="R622" s="831"/>
      <c r="S622" s="831"/>
      <c r="T622" s="831"/>
      <c r="U622" s="831"/>
      <c r="V622" s="831"/>
      <c r="W622" s="831"/>
      <c r="X622" s="831" t="s">
        <v>665</v>
      </c>
      <c r="Y622" s="831"/>
      <c r="Z622" s="831"/>
      <c r="AA622" s="834"/>
      <c r="AB622" s="834"/>
      <c r="AC622" s="834"/>
      <c r="AD622" s="834"/>
      <c r="AE622" s="832"/>
      <c r="AF622" s="832"/>
      <c r="AG622" s="832"/>
      <c r="AH622" s="832"/>
      <c r="AI622" s="832"/>
      <c r="AJ622" s="832"/>
      <c r="AK622" s="832"/>
      <c r="AL622" s="834"/>
      <c r="AM622" s="834"/>
      <c r="AN622" s="834">
        <v>79086941966456.641</v>
      </c>
      <c r="AO622" s="832"/>
      <c r="AP622" s="832"/>
    </row>
    <row r="623" spans="1:42" s="15" customFormat="1">
      <c r="A623" s="757" t="s">
        <v>312</v>
      </c>
      <c r="B623" s="1229"/>
      <c r="C623" s="73"/>
      <c r="D623" s="843" t="s">
        <v>2023</v>
      </c>
      <c r="E623" s="757" t="s">
        <v>2056</v>
      </c>
      <c r="F623" s="679">
        <v>41400000000</v>
      </c>
      <c r="G623" s="757" t="s">
        <v>300</v>
      </c>
      <c r="H623" s="73" t="s">
        <v>2057</v>
      </c>
      <c r="I623" s="73"/>
      <c r="K623" s="831"/>
      <c r="L623" s="831"/>
      <c r="M623" s="831"/>
      <c r="N623" s="831"/>
      <c r="O623" s="831"/>
      <c r="P623" s="831"/>
      <c r="Q623" s="831"/>
      <c r="R623" s="831"/>
      <c r="S623" s="831"/>
      <c r="T623" s="831"/>
      <c r="U623" s="831"/>
      <c r="V623" s="831"/>
      <c r="W623" s="831"/>
      <c r="X623" s="831"/>
      <c r="Y623" s="831"/>
      <c r="Z623" s="831">
        <v>1.0943318963178112E-9</v>
      </c>
      <c r="AA623" s="834"/>
      <c r="AB623" s="834"/>
      <c r="AC623" s="834"/>
      <c r="AD623" s="834"/>
      <c r="AE623" s="832"/>
      <c r="AF623" s="832"/>
      <c r="AG623" s="832"/>
      <c r="AH623" s="832"/>
      <c r="AI623" s="832"/>
      <c r="AJ623" s="832"/>
      <c r="AK623" s="832"/>
      <c r="AL623" s="834"/>
      <c r="AM623" s="834"/>
      <c r="AN623" s="834"/>
      <c r="AO623" s="832"/>
      <c r="AP623" s="832">
        <f t="shared" ref="AP623:AP670" si="13">IF(Z623="",0*$F623,Z623*$F623)</f>
        <v>45.305340507557382</v>
      </c>
    </row>
    <row r="624" spans="1:42" s="15" customFormat="1">
      <c r="A624" s="757" t="s">
        <v>313</v>
      </c>
      <c r="B624" s="1229"/>
      <c r="C624" s="73"/>
      <c r="D624" s="843" t="s">
        <v>2023</v>
      </c>
      <c r="E624" s="757" t="s">
        <v>2056</v>
      </c>
      <c r="F624" s="679">
        <v>163030000</v>
      </c>
      <c r="G624" s="757" t="s">
        <v>300</v>
      </c>
      <c r="H624" s="73" t="s">
        <v>2058</v>
      </c>
      <c r="I624" s="73"/>
      <c r="K624" s="831"/>
      <c r="L624" s="831"/>
      <c r="M624" s="831"/>
      <c r="N624" s="831"/>
      <c r="O624" s="831"/>
      <c r="P624" s="831"/>
      <c r="Q624" s="831"/>
      <c r="R624" s="831"/>
      <c r="S624" s="831"/>
      <c r="T624" s="831"/>
      <c r="U624" s="831"/>
      <c r="V624" s="831"/>
      <c r="W624" s="831"/>
      <c r="X624" s="831"/>
      <c r="Y624" s="831"/>
      <c r="Z624" s="831">
        <v>1</v>
      </c>
      <c r="AA624" s="834"/>
      <c r="AB624" s="834"/>
      <c r="AC624" s="834"/>
      <c r="AD624" s="834"/>
      <c r="AE624" s="832"/>
      <c r="AF624" s="832"/>
      <c r="AG624" s="832"/>
      <c r="AH624" s="832"/>
      <c r="AI624" s="832"/>
      <c r="AJ624" s="832"/>
      <c r="AK624" s="832"/>
      <c r="AL624" s="834"/>
      <c r="AM624" s="834"/>
      <c r="AN624" s="834"/>
      <c r="AO624" s="832"/>
      <c r="AP624" s="832">
        <f t="shared" si="13"/>
        <v>163030000</v>
      </c>
    </row>
    <row r="625" spans="1:42" s="15" customFormat="1">
      <c r="A625" s="757" t="s">
        <v>314</v>
      </c>
      <c r="B625" s="1229"/>
      <c r="C625" s="73" t="s">
        <v>2059</v>
      </c>
      <c r="D625" s="843" t="s">
        <v>2023</v>
      </c>
      <c r="E625" s="757" t="s">
        <v>2056</v>
      </c>
      <c r="F625" s="679">
        <v>20638596.845936108</v>
      </c>
      <c r="G625" s="757" t="s">
        <v>300</v>
      </c>
      <c r="H625" s="73" t="s">
        <v>2060</v>
      </c>
      <c r="I625" s="73"/>
      <c r="K625" s="831"/>
      <c r="L625" s="831"/>
      <c r="M625" s="831"/>
      <c r="N625" s="831"/>
      <c r="O625" s="831"/>
      <c r="P625" s="831"/>
      <c r="Q625" s="831"/>
      <c r="R625" s="831"/>
      <c r="S625" s="831"/>
      <c r="T625" s="831"/>
      <c r="U625" s="831"/>
      <c r="V625" s="831"/>
      <c r="W625" s="831"/>
      <c r="X625" s="831"/>
      <c r="Y625" s="831"/>
      <c r="Z625" s="831">
        <v>2.9744871746162889E-3</v>
      </c>
      <c r="AA625" s="834"/>
      <c r="AB625" s="834"/>
      <c r="AC625" s="834"/>
      <c r="AD625" s="834"/>
      <c r="AE625" s="832"/>
      <c r="AF625" s="832"/>
      <c r="AG625" s="832"/>
      <c r="AH625" s="832"/>
      <c r="AI625" s="832"/>
      <c r="AJ625" s="832"/>
      <c r="AK625" s="832"/>
      <c r="AL625" s="834"/>
      <c r="AM625" s="834"/>
      <c r="AN625" s="834"/>
      <c r="AO625" s="832"/>
      <c r="AP625" s="832">
        <f t="shared" si="13"/>
        <v>61389.241620313151</v>
      </c>
    </row>
    <row r="626" spans="1:42" s="15" customFormat="1">
      <c r="A626" s="757" t="s">
        <v>315</v>
      </c>
      <c r="B626" s="1229"/>
      <c r="C626" s="73" t="s">
        <v>2059</v>
      </c>
      <c r="D626" s="843" t="s">
        <v>2023</v>
      </c>
      <c r="E626" s="757" t="s">
        <v>2056</v>
      </c>
      <c r="F626" s="679">
        <v>4060143542.7200279</v>
      </c>
      <c r="G626" s="757" t="s">
        <v>300</v>
      </c>
      <c r="H626" s="73" t="s">
        <v>2060</v>
      </c>
      <c r="I626" s="73"/>
      <c r="K626" s="831"/>
      <c r="L626" s="831"/>
      <c r="M626" s="831"/>
      <c r="N626" s="831"/>
      <c r="O626" s="831"/>
      <c r="P626" s="831"/>
      <c r="Q626" s="831"/>
      <c r="R626" s="831"/>
      <c r="S626" s="831"/>
      <c r="T626" s="831"/>
      <c r="U626" s="831"/>
      <c r="V626" s="831"/>
      <c r="W626" s="831"/>
      <c r="X626" s="831"/>
      <c r="Y626" s="831"/>
      <c r="Z626" s="831">
        <v>6.0420369673188248E-6</v>
      </c>
      <c r="AA626" s="834"/>
      <c r="AB626" s="834"/>
      <c r="AC626" s="834"/>
      <c r="AD626" s="834"/>
      <c r="AE626" s="832"/>
      <c r="AF626" s="832"/>
      <c r="AG626" s="832"/>
      <c r="AH626" s="832"/>
      <c r="AI626" s="832"/>
      <c r="AJ626" s="832"/>
      <c r="AK626" s="832"/>
      <c r="AL626" s="834"/>
      <c r="AM626" s="834"/>
      <c r="AN626" s="834"/>
      <c r="AO626" s="832"/>
      <c r="AP626" s="832">
        <f t="shared" si="13"/>
        <v>24531.537377735225</v>
      </c>
    </row>
    <row r="627" spans="1:42" s="15" customFormat="1">
      <c r="A627" s="757" t="s">
        <v>317</v>
      </c>
      <c r="B627" s="1229"/>
      <c r="C627" s="73"/>
      <c r="D627" s="843" t="s">
        <v>2023</v>
      </c>
      <c r="E627" s="757" t="s">
        <v>2056</v>
      </c>
      <c r="F627" s="679">
        <v>190000</v>
      </c>
      <c r="G627" s="757" t="s">
        <v>300</v>
      </c>
      <c r="H627" s="73" t="s">
        <v>2057</v>
      </c>
      <c r="I627" s="73"/>
      <c r="K627" s="831"/>
      <c r="L627" s="831"/>
      <c r="M627" s="831"/>
      <c r="N627" s="831"/>
      <c r="O627" s="831"/>
      <c r="P627" s="831"/>
      <c r="Q627" s="831"/>
      <c r="R627" s="831"/>
      <c r="S627" s="831"/>
      <c r="T627" s="831"/>
      <c r="U627" s="831"/>
      <c r="V627" s="831"/>
      <c r="W627" s="831"/>
      <c r="X627" s="831"/>
      <c r="Y627" s="831"/>
      <c r="Z627" s="831">
        <v>1.2590244339121056E-5</v>
      </c>
      <c r="AA627" s="834"/>
      <c r="AB627" s="834"/>
      <c r="AC627" s="834"/>
      <c r="AD627" s="834"/>
      <c r="AE627" s="832"/>
      <c r="AF627" s="832"/>
      <c r="AG627" s="832"/>
      <c r="AH627" s="832"/>
      <c r="AI627" s="832"/>
      <c r="AJ627" s="832"/>
      <c r="AK627" s="832"/>
      <c r="AL627" s="834"/>
      <c r="AM627" s="834"/>
      <c r="AN627" s="834"/>
      <c r="AO627" s="832"/>
      <c r="AP627" s="832">
        <f t="shared" si="13"/>
        <v>2.3921464244330006</v>
      </c>
    </row>
    <row r="628" spans="1:42" s="15" customFormat="1">
      <c r="A628" s="757" t="s">
        <v>318</v>
      </c>
      <c r="B628" s="1229"/>
      <c r="C628" s="73"/>
      <c r="D628" s="843" t="s">
        <v>2023</v>
      </c>
      <c r="E628" s="757" t="s">
        <v>2056</v>
      </c>
      <c r="F628" s="679">
        <v>7600000</v>
      </c>
      <c r="G628" s="757" t="s">
        <v>300</v>
      </c>
      <c r="H628" s="73" t="s">
        <v>2057</v>
      </c>
      <c r="I628" s="73"/>
      <c r="K628" s="831"/>
      <c r="L628" s="831"/>
      <c r="M628" s="831"/>
      <c r="N628" s="831"/>
      <c r="O628" s="831"/>
      <c r="P628" s="831"/>
      <c r="Q628" s="831"/>
      <c r="R628" s="831"/>
      <c r="S628" s="831"/>
      <c r="T628" s="831"/>
      <c r="U628" s="831"/>
      <c r="V628" s="831"/>
      <c r="W628" s="831"/>
      <c r="X628" s="831"/>
      <c r="Y628" s="831"/>
      <c r="Z628" s="831">
        <v>4.1076118572186224E-2</v>
      </c>
      <c r="AA628" s="834"/>
      <c r="AB628" s="834"/>
      <c r="AC628" s="834"/>
      <c r="AD628" s="834"/>
      <c r="AE628" s="832"/>
      <c r="AF628" s="832"/>
      <c r="AG628" s="832"/>
      <c r="AH628" s="832"/>
      <c r="AI628" s="832"/>
      <c r="AJ628" s="832"/>
      <c r="AK628" s="832"/>
      <c r="AL628" s="834"/>
      <c r="AM628" s="834"/>
      <c r="AN628" s="834"/>
      <c r="AO628" s="832"/>
      <c r="AP628" s="832">
        <f t="shared" si="13"/>
        <v>312178.50114861532</v>
      </c>
    </row>
    <row r="629" spans="1:42" s="15" customFormat="1">
      <c r="A629" s="757" t="s">
        <v>319</v>
      </c>
      <c r="B629" s="1229"/>
      <c r="C629" s="73" t="s">
        <v>2059</v>
      </c>
      <c r="D629" s="843" t="s">
        <v>2023</v>
      </c>
      <c r="E629" s="757" t="s">
        <v>2056</v>
      </c>
      <c r="F629" s="679">
        <v>543484818.01729333</v>
      </c>
      <c r="G629" s="757" t="s">
        <v>300</v>
      </c>
      <c r="H629" s="73" t="s">
        <v>2060</v>
      </c>
      <c r="I629" s="73"/>
      <c r="K629" s="831"/>
      <c r="L629" s="831"/>
      <c r="M629" s="831"/>
      <c r="N629" s="831"/>
      <c r="O629" s="831"/>
      <c r="P629" s="831"/>
      <c r="Q629" s="831"/>
      <c r="R629" s="831"/>
      <c r="S629" s="831"/>
      <c r="T629" s="831"/>
      <c r="U629" s="831"/>
      <c r="V629" s="831"/>
      <c r="W629" s="831"/>
      <c r="X629" s="831"/>
      <c r="Y629" s="831"/>
      <c r="Z629" s="831">
        <v>4.2716515867862129E-3</v>
      </c>
      <c r="AA629" s="834"/>
      <c r="AB629" s="834"/>
      <c r="AC629" s="834"/>
      <c r="AD629" s="834"/>
      <c r="AE629" s="832"/>
      <c r="AF629" s="832"/>
      <c r="AG629" s="832"/>
      <c r="AH629" s="832"/>
      <c r="AI629" s="832"/>
      <c r="AJ629" s="832"/>
      <c r="AK629" s="832"/>
      <c r="AL629" s="834"/>
      <c r="AM629" s="834"/>
      <c r="AN629" s="834"/>
      <c r="AO629" s="832"/>
      <c r="AP629" s="832">
        <f t="shared" si="13"/>
        <v>2321577.7852777871</v>
      </c>
    </row>
    <row r="630" spans="1:42" s="15" customFormat="1">
      <c r="A630" s="757" t="s">
        <v>636</v>
      </c>
      <c r="B630" s="1229"/>
      <c r="C630" s="73"/>
      <c r="D630" s="843" t="s">
        <v>2023</v>
      </c>
      <c r="E630" s="757" t="s">
        <v>2056</v>
      </c>
      <c r="F630" s="679">
        <v>3500000000</v>
      </c>
      <c r="G630" s="757" t="s">
        <v>300</v>
      </c>
      <c r="H630" s="73" t="s">
        <v>2057</v>
      </c>
      <c r="I630" s="73"/>
      <c r="K630" s="831"/>
      <c r="L630" s="831"/>
      <c r="M630" s="831"/>
      <c r="N630" s="831"/>
      <c r="O630" s="831"/>
      <c r="P630" s="831"/>
      <c r="Q630" s="831"/>
      <c r="R630" s="831"/>
      <c r="S630" s="831"/>
      <c r="T630" s="831"/>
      <c r="U630" s="831"/>
      <c r="V630" s="831"/>
      <c r="W630" s="831"/>
      <c r="X630" s="831"/>
      <c r="Y630" s="831"/>
      <c r="Z630" s="831">
        <v>4.3920254674216603E-3</v>
      </c>
      <c r="AA630" s="834"/>
      <c r="AB630" s="834"/>
      <c r="AC630" s="834"/>
      <c r="AD630" s="834"/>
      <c r="AE630" s="832"/>
      <c r="AF630" s="832"/>
      <c r="AG630" s="832"/>
      <c r="AH630" s="832"/>
      <c r="AI630" s="832"/>
      <c r="AJ630" s="832"/>
      <c r="AK630" s="832"/>
      <c r="AL630" s="834"/>
      <c r="AM630" s="834"/>
      <c r="AN630" s="834"/>
      <c r="AO630" s="832"/>
      <c r="AP630" s="832">
        <f t="shared" si="13"/>
        <v>15372089.135975812</v>
      </c>
    </row>
    <row r="631" spans="1:42" s="15" customFormat="1">
      <c r="A631" s="757" t="s">
        <v>320</v>
      </c>
      <c r="B631" s="1229"/>
      <c r="C631" s="73"/>
      <c r="D631" s="843" t="s">
        <v>2023</v>
      </c>
      <c r="E631" s="757" t="s">
        <v>2056</v>
      </c>
      <c r="F631" s="679">
        <v>22000000</v>
      </c>
      <c r="G631" s="757" t="s">
        <v>300</v>
      </c>
      <c r="H631" s="73" t="s">
        <v>2057</v>
      </c>
      <c r="I631" s="73"/>
      <c r="K631" s="831"/>
      <c r="L631" s="831"/>
      <c r="M631" s="831"/>
      <c r="N631" s="831"/>
      <c r="O631" s="831"/>
      <c r="P631" s="831"/>
      <c r="Q631" s="831"/>
      <c r="R631" s="831"/>
      <c r="S631" s="831"/>
      <c r="T631" s="831"/>
      <c r="U631" s="831"/>
      <c r="V631" s="831"/>
      <c r="W631" s="831"/>
      <c r="X631" s="831"/>
      <c r="Y631" s="831"/>
      <c r="Z631" s="831">
        <v>0.15657746333446207</v>
      </c>
      <c r="AA631" s="834"/>
      <c r="AB631" s="834"/>
      <c r="AC631" s="834"/>
      <c r="AD631" s="834"/>
      <c r="AE631" s="832"/>
      <c r="AF631" s="832"/>
      <c r="AG631" s="832"/>
      <c r="AH631" s="832"/>
      <c r="AI631" s="832"/>
      <c r="AJ631" s="832"/>
      <c r="AK631" s="832"/>
      <c r="AL631" s="834"/>
      <c r="AM631" s="834"/>
      <c r="AN631" s="834"/>
      <c r="AO631" s="832"/>
      <c r="AP631" s="832">
        <f t="shared" si="13"/>
        <v>3444704.1933581657</v>
      </c>
    </row>
    <row r="632" spans="1:42" s="15" customFormat="1">
      <c r="A632" s="757" t="s">
        <v>606</v>
      </c>
      <c r="B632" s="1229"/>
      <c r="C632" s="73"/>
      <c r="D632" s="843" t="s">
        <v>2023</v>
      </c>
      <c r="E632" s="757" t="s">
        <v>2056</v>
      </c>
      <c r="F632" s="679">
        <v>163797227926.07803</v>
      </c>
      <c r="G632" s="757" t="s">
        <v>300</v>
      </c>
      <c r="H632" s="73" t="s">
        <v>2057</v>
      </c>
      <c r="I632" s="73"/>
      <c r="K632" s="831"/>
      <c r="L632" s="831"/>
      <c r="M632" s="831"/>
      <c r="N632" s="831"/>
      <c r="O632" s="831"/>
      <c r="P632" s="831"/>
      <c r="Q632" s="831"/>
      <c r="R632" s="831"/>
      <c r="S632" s="831"/>
      <c r="T632" s="831"/>
      <c r="U632" s="831"/>
      <c r="V632" s="831"/>
      <c r="W632" s="831"/>
      <c r="X632" s="831"/>
      <c r="Y632" s="831"/>
      <c r="Z632" s="831">
        <v>2.7135032279191459E-5</v>
      </c>
      <c r="AA632" s="834"/>
      <c r="AB632" s="834"/>
      <c r="AC632" s="834"/>
      <c r="AD632" s="834"/>
      <c r="AE632" s="832"/>
      <c r="AF632" s="832"/>
      <c r="AG632" s="832"/>
      <c r="AH632" s="832"/>
      <c r="AI632" s="832"/>
      <c r="AJ632" s="832"/>
      <c r="AK632" s="832"/>
      <c r="AL632" s="834"/>
      <c r="AM632" s="834"/>
      <c r="AN632" s="834"/>
      <c r="AO632" s="832"/>
      <c r="AP632" s="832">
        <f t="shared" si="13"/>
        <v>4444643.0670162085</v>
      </c>
    </row>
    <row r="633" spans="1:42" s="15" customFormat="1">
      <c r="A633" s="757" t="s">
        <v>323</v>
      </c>
      <c r="B633" s="1229"/>
      <c r="C633" s="73" t="s">
        <v>2059</v>
      </c>
      <c r="D633" s="843" t="s">
        <v>2023</v>
      </c>
      <c r="E633" s="757" t="s">
        <v>2056</v>
      </c>
      <c r="F633" s="679">
        <v>1823789.0269778722</v>
      </c>
      <c r="G633" s="757" t="s">
        <v>300</v>
      </c>
      <c r="H633" s="73" t="s">
        <v>2060</v>
      </c>
      <c r="I633" s="73"/>
      <c r="K633" s="831"/>
      <c r="L633" s="831"/>
      <c r="M633" s="831"/>
      <c r="N633" s="831"/>
      <c r="O633" s="831"/>
      <c r="P633" s="831"/>
      <c r="Q633" s="831"/>
      <c r="R633" s="831"/>
      <c r="S633" s="831"/>
      <c r="T633" s="831"/>
      <c r="U633" s="831"/>
      <c r="V633" s="831"/>
      <c r="W633" s="831"/>
      <c r="X633" s="831"/>
      <c r="Y633" s="831"/>
      <c r="Z633" s="831">
        <v>4.427081117760089E-4</v>
      </c>
      <c r="AA633" s="834"/>
      <c r="AB633" s="834"/>
      <c r="AC633" s="834"/>
      <c r="AD633" s="834"/>
      <c r="AE633" s="832"/>
      <c r="AF633" s="832"/>
      <c r="AG633" s="832"/>
      <c r="AH633" s="832"/>
      <c r="AI633" s="832"/>
      <c r="AJ633" s="832"/>
      <c r="AK633" s="832"/>
      <c r="AL633" s="834"/>
      <c r="AM633" s="834"/>
      <c r="AN633" s="834"/>
      <c r="AO633" s="832"/>
      <c r="AP633" s="832">
        <f t="shared" si="13"/>
        <v>807.40619641117837</v>
      </c>
    </row>
    <row r="634" spans="1:42" s="15" customFormat="1">
      <c r="A634" s="757" t="s">
        <v>324</v>
      </c>
      <c r="B634" s="1229"/>
      <c r="C634" s="73"/>
      <c r="D634" s="843" t="s">
        <v>2023</v>
      </c>
      <c r="E634" s="757" t="s">
        <v>2056</v>
      </c>
      <c r="F634" s="679">
        <v>88000000</v>
      </c>
      <c r="G634" s="757" t="s">
        <v>300</v>
      </c>
      <c r="H634" s="73" t="s">
        <v>2057</v>
      </c>
      <c r="I634" s="73"/>
      <c r="K634" s="831"/>
      <c r="L634" s="831"/>
      <c r="M634" s="831"/>
      <c r="N634" s="831"/>
      <c r="O634" s="831"/>
      <c r="P634" s="831"/>
      <c r="Q634" s="831"/>
      <c r="R634" s="831"/>
      <c r="S634" s="831"/>
      <c r="T634" s="831"/>
      <c r="U634" s="831"/>
      <c r="V634" s="831"/>
      <c r="W634" s="831"/>
      <c r="X634" s="831"/>
      <c r="Y634" s="831"/>
      <c r="Z634" s="831">
        <v>1.5688244906478282E-5</v>
      </c>
      <c r="AA634" s="834"/>
      <c r="AB634" s="834"/>
      <c r="AC634" s="834"/>
      <c r="AD634" s="834"/>
      <c r="AE634" s="832"/>
      <c r="AF634" s="832"/>
      <c r="AG634" s="832"/>
      <c r="AH634" s="832"/>
      <c r="AI634" s="832"/>
      <c r="AJ634" s="832"/>
      <c r="AK634" s="832"/>
      <c r="AL634" s="834"/>
      <c r="AM634" s="834"/>
      <c r="AN634" s="834"/>
      <c r="AO634" s="832"/>
      <c r="AP634" s="832">
        <f t="shared" si="13"/>
        <v>1380.5655517700889</v>
      </c>
    </row>
    <row r="635" spans="1:42" s="15" customFormat="1">
      <c r="A635" s="757" t="s">
        <v>325</v>
      </c>
      <c r="B635" s="1229"/>
      <c r="C635" s="73"/>
      <c r="D635" s="843" t="s">
        <v>2023</v>
      </c>
      <c r="E635" s="757" t="s">
        <v>2056</v>
      </c>
      <c r="F635" s="679">
        <v>16200000000</v>
      </c>
      <c r="G635" s="757" t="s">
        <v>300</v>
      </c>
      <c r="H635" s="73" t="s">
        <v>2057</v>
      </c>
      <c r="I635" s="73"/>
      <c r="K635" s="831"/>
      <c r="L635" s="831"/>
      <c r="M635" s="831"/>
      <c r="N635" s="831"/>
      <c r="O635" s="831"/>
      <c r="P635" s="831"/>
      <c r="Q635" s="831"/>
      <c r="R635" s="831"/>
      <c r="S635" s="831"/>
      <c r="T635" s="831"/>
      <c r="U635" s="831"/>
      <c r="V635" s="831"/>
      <c r="W635" s="831"/>
      <c r="X635" s="831"/>
      <c r="Y635" s="831"/>
      <c r="Z635" s="831">
        <v>1.3659227538354336E-3</v>
      </c>
      <c r="AA635" s="834"/>
      <c r="AB635" s="834"/>
      <c r="AC635" s="834"/>
      <c r="AD635" s="834"/>
      <c r="AE635" s="832"/>
      <c r="AF635" s="832"/>
      <c r="AG635" s="832"/>
      <c r="AH635" s="832"/>
      <c r="AI635" s="832"/>
      <c r="AJ635" s="832"/>
      <c r="AK635" s="832"/>
      <c r="AL635" s="834"/>
      <c r="AM635" s="834"/>
      <c r="AN635" s="834"/>
      <c r="AO635" s="832"/>
      <c r="AP635" s="832">
        <f t="shared" si="13"/>
        <v>22127948.612134025</v>
      </c>
    </row>
    <row r="636" spans="1:42" s="15" customFormat="1">
      <c r="A636" s="757" t="s">
        <v>331</v>
      </c>
      <c r="B636" s="1229"/>
      <c r="C636" s="73"/>
      <c r="D636" s="843" t="s">
        <v>2023</v>
      </c>
      <c r="E636" s="757" t="s">
        <v>2056</v>
      </c>
      <c r="F636" s="679">
        <v>106000</v>
      </c>
      <c r="G636" s="757" t="s">
        <v>300</v>
      </c>
      <c r="H636" s="73" t="s">
        <v>2057</v>
      </c>
      <c r="I636" s="73"/>
      <c r="K636" s="831"/>
      <c r="L636" s="831"/>
      <c r="M636" s="831"/>
      <c r="N636" s="831"/>
      <c r="O636" s="831"/>
      <c r="P636" s="831"/>
      <c r="Q636" s="831"/>
      <c r="R636" s="831"/>
      <c r="S636" s="831"/>
      <c r="T636" s="831"/>
      <c r="U636" s="831"/>
      <c r="V636" s="831"/>
      <c r="W636" s="831"/>
      <c r="X636" s="831"/>
      <c r="Y636" s="831"/>
      <c r="Z636" s="831">
        <v>1.4574750101146531E-7</v>
      </c>
      <c r="AA636" s="834"/>
      <c r="AB636" s="834"/>
      <c r="AC636" s="834"/>
      <c r="AD636" s="834"/>
      <c r="AE636" s="832"/>
      <c r="AF636" s="832"/>
      <c r="AG636" s="832"/>
      <c r="AH636" s="832"/>
      <c r="AI636" s="832"/>
      <c r="AJ636" s="832"/>
      <c r="AK636" s="832"/>
      <c r="AL636" s="834"/>
      <c r="AM636" s="834"/>
      <c r="AN636" s="834"/>
      <c r="AO636" s="832"/>
      <c r="AP636" s="832">
        <f t="shared" si="13"/>
        <v>1.5449235107215324E-2</v>
      </c>
    </row>
    <row r="637" spans="1:42" s="15" customFormat="1">
      <c r="A637" s="757" t="s">
        <v>333</v>
      </c>
      <c r="B637" s="1229"/>
      <c r="C637" s="73"/>
      <c r="D637" s="843" t="s">
        <v>2023</v>
      </c>
      <c r="E637" s="757" t="s">
        <v>2056</v>
      </c>
      <c r="F637" s="679">
        <v>120000</v>
      </c>
      <c r="G637" s="757" t="s">
        <v>300</v>
      </c>
      <c r="H637" s="73" t="s">
        <v>2057</v>
      </c>
      <c r="I637" s="73"/>
      <c r="K637" s="831"/>
      <c r="L637" s="831"/>
      <c r="M637" s="831"/>
      <c r="N637" s="831"/>
      <c r="O637" s="831"/>
      <c r="P637" s="831"/>
      <c r="Q637" s="831"/>
      <c r="R637" s="831"/>
      <c r="S637" s="831"/>
      <c r="T637" s="831"/>
      <c r="U637" s="831"/>
      <c r="V637" s="831"/>
      <c r="W637" s="831"/>
      <c r="X637" s="831"/>
      <c r="Y637" s="831"/>
      <c r="Z637" s="831">
        <v>6.5226421678653668E-7</v>
      </c>
      <c r="AA637" s="834"/>
      <c r="AB637" s="834"/>
      <c r="AC637" s="834"/>
      <c r="AD637" s="834"/>
      <c r="AE637" s="832"/>
      <c r="AF637" s="832"/>
      <c r="AG637" s="832"/>
      <c r="AH637" s="832"/>
      <c r="AI637" s="832"/>
      <c r="AJ637" s="832"/>
      <c r="AK637" s="832"/>
      <c r="AL637" s="834"/>
      <c r="AM637" s="834"/>
      <c r="AN637" s="834"/>
      <c r="AO637" s="832"/>
      <c r="AP637" s="832">
        <f t="shared" si="13"/>
        <v>7.8271706014384407E-2</v>
      </c>
    </row>
    <row r="638" spans="1:42" s="15" customFormat="1">
      <c r="A638" s="757" t="s">
        <v>334</v>
      </c>
      <c r="B638" s="1229"/>
      <c r="C638" s="73"/>
      <c r="D638" s="843" t="s">
        <v>2023</v>
      </c>
      <c r="E638" s="757" t="s">
        <v>2056</v>
      </c>
      <c r="F638" s="679">
        <v>2659905</v>
      </c>
      <c r="G638" s="757" t="s">
        <v>300</v>
      </c>
      <c r="H638" s="73" t="s">
        <v>2058</v>
      </c>
      <c r="I638" s="73"/>
      <c r="K638" s="831"/>
      <c r="L638" s="831"/>
      <c r="M638" s="831"/>
      <c r="N638" s="831"/>
      <c r="O638" s="831"/>
      <c r="P638" s="831"/>
      <c r="Q638" s="831"/>
      <c r="R638" s="831"/>
      <c r="S638" s="831"/>
      <c r="T638" s="831"/>
      <c r="U638" s="831"/>
      <c r="V638" s="831"/>
      <c r="W638" s="831"/>
      <c r="X638" s="831"/>
      <c r="Y638" s="831"/>
      <c r="Z638" s="831">
        <v>52.042503711654277</v>
      </c>
      <c r="AA638" s="834"/>
      <c r="AB638" s="834"/>
      <c r="AC638" s="834"/>
      <c r="AD638" s="834"/>
      <c r="AE638" s="832"/>
      <c r="AF638" s="832"/>
      <c r="AG638" s="832"/>
      <c r="AH638" s="832"/>
      <c r="AI638" s="832"/>
      <c r="AJ638" s="832"/>
      <c r="AK638" s="832"/>
      <c r="AL638" s="834"/>
      <c r="AM638" s="834"/>
      <c r="AN638" s="834"/>
      <c r="AO638" s="832"/>
      <c r="AP638" s="832">
        <f t="shared" si="13"/>
        <v>138428115.83514777</v>
      </c>
    </row>
    <row r="639" spans="1:42" s="15" customFormat="1">
      <c r="A639" s="757" t="s">
        <v>336</v>
      </c>
      <c r="B639" s="1229"/>
      <c r="C639" s="73"/>
      <c r="D639" s="843" t="s">
        <v>2023</v>
      </c>
      <c r="E639" s="757" t="s">
        <v>2056</v>
      </c>
      <c r="F639" s="679">
        <v>658000</v>
      </c>
      <c r="G639" s="757" t="s">
        <v>300</v>
      </c>
      <c r="H639" s="73" t="s">
        <v>2060</v>
      </c>
      <c r="I639" s="73"/>
      <c r="K639" s="831"/>
      <c r="L639" s="831"/>
      <c r="M639" s="831"/>
      <c r="N639" s="831"/>
      <c r="O639" s="831"/>
      <c r="P639" s="831"/>
      <c r="Q639" s="831"/>
      <c r="R639" s="831"/>
      <c r="S639" s="831"/>
      <c r="T639" s="831"/>
      <c r="U639" s="831"/>
      <c r="V639" s="831"/>
      <c r="W639" s="831"/>
      <c r="X639" s="831"/>
      <c r="Y639" s="831"/>
      <c r="Z639" s="831">
        <v>6.8889007817277709E-3</v>
      </c>
      <c r="AA639" s="834"/>
      <c r="AB639" s="834"/>
      <c r="AC639" s="834"/>
      <c r="AD639" s="834"/>
      <c r="AE639" s="832"/>
      <c r="AF639" s="832"/>
      <c r="AG639" s="832"/>
      <c r="AH639" s="832"/>
      <c r="AI639" s="832"/>
      <c r="AJ639" s="832"/>
      <c r="AK639" s="832"/>
      <c r="AL639" s="834"/>
      <c r="AM639" s="834"/>
      <c r="AN639" s="834"/>
      <c r="AO639" s="832"/>
      <c r="AP639" s="832">
        <f t="shared" si="13"/>
        <v>4532.8967143768732</v>
      </c>
    </row>
    <row r="640" spans="1:42" s="15" customFormat="1">
      <c r="A640" s="757" t="s">
        <v>337</v>
      </c>
      <c r="B640" s="1229"/>
      <c r="C640" s="73"/>
      <c r="D640" s="843" t="s">
        <v>2023</v>
      </c>
      <c r="E640" s="757" t="s">
        <v>2056</v>
      </c>
      <c r="F640" s="679">
        <v>29000</v>
      </c>
      <c r="G640" s="757" t="s">
        <v>300</v>
      </c>
      <c r="H640" s="73" t="s">
        <v>2057</v>
      </c>
      <c r="I640" s="73"/>
      <c r="K640" s="831"/>
      <c r="L640" s="831"/>
      <c r="M640" s="831"/>
      <c r="N640" s="831"/>
      <c r="O640" s="831"/>
      <c r="P640" s="831"/>
      <c r="Q640" s="831"/>
      <c r="R640" s="831"/>
      <c r="S640" s="831"/>
      <c r="T640" s="831"/>
      <c r="U640" s="831"/>
      <c r="V640" s="831"/>
      <c r="W640" s="831"/>
      <c r="X640" s="831"/>
      <c r="Y640" s="831"/>
      <c r="Z640" s="831">
        <v>2.4965695651348308E-2</v>
      </c>
      <c r="AA640" s="834"/>
      <c r="AB640" s="834"/>
      <c r="AC640" s="834"/>
      <c r="AD640" s="834"/>
      <c r="AE640" s="832"/>
      <c r="AF640" s="832"/>
      <c r="AG640" s="832"/>
      <c r="AH640" s="832"/>
      <c r="AI640" s="832"/>
      <c r="AJ640" s="832"/>
      <c r="AK640" s="832"/>
      <c r="AL640" s="834"/>
      <c r="AM640" s="834"/>
      <c r="AN640" s="834"/>
      <c r="AO640" s="832"/>
      <c r="AP640" s="832">
        <f t="shared" si="13"/>
        <v>724.00517388910089</v>
      </c>
    </row>
    <row r="641" spans="1:42" s="15" customFormat="1">
      <c r="A641" s="757" t="s">
        <v>338</v>
      </c>
      <c r="B641" s="1229"/>
      <c r="C641" s="73"/>
      <c r="D641" s="843" t="s">
        <v>2023</v>
      </c>
      <c r="E641" s="757" t="s">
        <v>2056</v>
      </c>
      <c r="F641" s="679">
        <v>1290000000000</v>
      </c>
      <c r="G641" s="757" t="s">
        <v>300</v>
      </c>
      <c r="H641" s="73" t="s">
        <v>2060</v>
      </c>
      <c r="I641" s="73"/>
      <c r="K641" s="831"/>
      <c r="L641" s="831"/>
      <c r="M641" s="831"/>
      <c r="N641" s="831"/>
      <c r="O641" s="831"/>
      <c r="P641" s="831"/>
      <c r="Q641" s="831"/>
      <c r="R641" s="831"/>
      <c r="S641" s="831"/>
      <c r="T641" s="831"/>
      <c r="U641" s="831"/>
      <c r="V641" s="831"/>
      <c r="W641" s="831"/>
      <c r="X641" s="831"/>
      <c r="Y641" s="831"/>
      <c r="Z641" s="831">
        <v>5.2447343810215469E-8</v>
      </c>
      <c r="AA641" s="834"/>
      <c r="AB641" s="834"/>
      <c r="AC641" s="834"/>
      <c r="AD641" s="834"/>
      <c r="AE641" s="832"/>
      <c r="AF641" s="832"/>
      <c r="AG641" s="832"/>
      <c r="AH641" s="832"/>
      <c r="AI641" s="832"/>
      <c r="AJ641" s="832"/>
      <c r="AK641" s="832"/>
      <c r="AL641" s="834"/>
      <c r="AM641" s="834"/>
      <c r="AN641" s="834"/>
      <c r="AO641" s="832"/>
      <c r="AP641" s="832">
        <f t="shared" si="13"/>
        <v>67657.073515177952</v>
      </c>
    </row>
    <row r="642" spans="1:42" s="15" customFormat="1">
      <c r="A642" s="757" t="s">
        <v>340</v>
      </c>
      <c r="B642" s="1229"/>
      <c r="C642" s="73"/>
      <c r="D642" s="843" t="s">
        <v>2023</v>
      </c>
      <c r="E642" s="757" t="s">
        <v>2056</v>
      </c>
      <c r="F642" s="679">
        <v>4100000000</v>
      </c>
      <c r="G642" s="757" t="s">
        <v>300</v>
      </c>
      <c r="H642" s="73" t="s">
        <v>2057</v>
      </c>
      <c r="I642" s="73"/>
      <c r="K642" s="831"/>
      <c r="L642" s="831"/>
      <c r="M642" s="831"/>
      <c r="N642" s="831"/>
      <c r="O642" s="831"/>
      <c r="P642" s="831"/>
      <c r="Q642" s="831"/>
      <c r="R642" s="831"/>
      <c r="S642" s="831"/>
      <c r="T642" s="831"/>
      <c r="U642" s="831"/>
      <c r="V642" s="831"/>
      <c r="W642" s="831"/>
      <c r="X642" s="831"/>
      <c r="Y642" s="831"/>
      <c r="Z642" s="831">
        <v>6.3382670282780534E-3</v>
      </c>
      <c r="AA642" s="834"/>
      <c r="AB642" s="834"/>
      <c r="AC642" s="834"/>
      <c r="AD642" s="834"/>
      <c r="AE642" s="832"/>
      <c r="AF642" s="832"/>
      <c r="AG642" s="832"/>
      <c r="AH642" s="832"/>
      <c r="AI642" s="832"/>
      <c r="AJ642" s="832"/>
      <c r="AK642" s="832"/>
      <c r="AL642" s="834"/>
      <c r="AM642" s="834"/>
      <c r="AN642" s="834"/>
      <c r="AO642" s="832"/>
      <c r="AP642" s="832">
        <f t="shared" si="13"/>
        <v>25986894.815940019</v>
      </c>
    </row>
    <row r="643" spans="1:42" s="15" customFormat="1">
      <c r="A643" s="757" t="s">
        <v>341</v>
      </c>
      <c r="B643" s="1229"/>
      <c r="C643" s="73"/>
      <c r="D643" s="843" t="s">
        <v>2023</v>
      </c>
      <c r="E643" s="757" t="s">
        <v>2056</v>
      </c>
      <c r="F643" s="679">
        <v>25300000</v>
      </c>
      <c r="G643" s="757" t="s">
        <v>300</v>
      </c>
      <c r="H643" s="73" t="s">
        <v>2057</v>
      </c>
      <c r="I643" s="73"/>
      <c r="K643" s="831"/>
      <c r="L643" s="831"/>
      <c r="M643" s="831"/>
      <c r="N643" s="831"/>
      <c r="O643" s="831"/>
      <c r="P643" s="831"/>
      <c r="Q643" s="831"/>
      <c r="R643" s="831"/>
      <c r="S643" s="831"/>
      <c r="T643" s="831"/>
      <c r="U643" s="831"/>
      <c r="V643" s="831"/>
      <c r="W643" s="831"/>
      <c r="X643" s="831"/>
      <c r="Y643" s="831"/>
      <c r="Z643" s="831">
        <v>1.1465579507689666E-5</v>
      </c>
      <c r="AA643" s="834"/>
      <c r="AB643" s="834"/>
      <c r="AC643" s="834"/>
      <c r="AD643" s="834"/>
      <c r="AE643" s="832"/>
      <c r="AF643" s="832"/>
      <c r="AG643" s="832"/>
      <c r="AH643" s="832"/>
      <c r="AI643" s="832"/>
      <c r="AJ643" s="832"/>
      <c r="AK643" s="832"/>
      <c r="AL643" s="834"/>
      <c r="AM643" s="834"/>
      <c r="AN643" s="834"/>
      <c r="AO643" s="832"/>
      <c r="AP643" s="832">
        <f t="shared" si="13"/>
        <v>290.07916154454858</v>
      </c>
    </row>
    <row r="644" spans="1:42" s="15" customFormat="1">
      <c r="A644" s="757" t="s">
        <v>343</v>
      </c>
      <c r="B644" s="1229"/>
      <c r="C644" s="73"/>
      <c r="D644" s="843" t="s">
        <v>2023</v>
      </c>
      <c r="E644" s="757" t="s">
        <v>2056</v>
      </c>
      <c r="F644" s="679">
        <v>760000</v>
      </c>
      <c r="G644" s="757" t="s">
        <v>300</v>
      </c>
      <c r="H644" s="73" t="s">
        <v>2057</v>
      </c>
      <c r="I644" s="73"/>
      <c r="K644" s="831"/>
      <c r="L644" s="831"/>
      <c r="M644" s="831"/>
      <c r="N644" s="831"/>
      <c r="O644" s="831"/>
      <c r="P644" s="831"/>
      <c r="Q644" s="831"/>
      <c r="R644" s="831"/>
      <c r="S644" s="831"/>
      <c r="T644" s="831"/>
      <c r="U644" s="831"/>
      <c r="V644" s="831"/>
      <c r="W644" s="831"/>
      <c r="X644" s="831"/>
      <c r="Y644" s="831"/>
      <c r="Z644" s="831">
        <v>2.0201566288057578E-9</v>
      </c>
      <c r="AA644" s="834"/>
      <c r="AB644" s="834"/>
      <c r="AC644" s="834"/>
      <c r="AD644" s="834"/>
      <c r="AE644" s="832"/>
      <c r="AF644" s="832"/>
      <c r="AG644" s="832"/>
      <c r="AH644" s="832"/>
      <c r="AI644" s="832"/>
      <c r="AJ644" s="832"/>
      <c r="AK644" s="832"/>
      <c r="AL644" s="834"/>
      <c r="AM644" s="834"/>
      <c r="AN644" s="834"/>
      <c r="AO644" s="832"/>
      <c r="AP644" s="832">
        <f t="shared" si="13"/>
        <v>1.5353190378923759E-3</v>
      </c>
    </row>
    <row r="645" spans="1:42" s="15" customFormat="1">
      <c r="A645" s="757" t="s">
        <v>344</v>
      </c>
      <c r="B645" s="1229"/>
      <c r="C645" s="73"/>
      <c r="D645" s="843" t="s">
        <v>2023</v>
      </c>
      <c r="E645" s="757" t="s">
        <v>2056</v>
      </c>
      <c r="F645" s="679">
        <v>151000000000</v>
      </c>
      <c r="G645" s="757" t="s">
        <v>300</v>
      </c>
      <c r="H645" s="73" t="s">
        <v>2060</v>
      </c>
      <c r="I645" s="73"/>
      <c r="K645" s="831"/>
      <c r="L645" s="831"/>
      <c r="M645" s="831"/>
      <c r="N645" s="831"/>
      <c r="O645" s="831"/>
      <c r="P645" s="831"/>
      <c r="Q645" s="831"/>
      <c r="R645" s="831"/>
      <c r="S645" s="831"/>
      <c r="T645" s="831"/>
      <c r="U645" s="831"/>
      <c r="V645" s="831"/>
      <c r="W645" s="831"/>
      <c r="X645" s="831"/>
      <c r="Y645" s="831"/>
      <c r="Z645" s="831">
        <v>2.5398823202380169E-6</v>
      </c>
      <c r="AA645" s="834"/>
      <c r="AB645" s="834"/>
      <c r="AC645" s="834"/>
      <c r="AD645" s="834"/>
      <c r="AE645" s="832"/>
      <c r="AF645" s="832"/>
      <c r="AG645" s="832"/>
      <c r="AH645" s="832"/>
      <c r="AI645" s="832"/>
      <c r="AJ645" s="832"/>
      <c r="AK645" s="832"/>
      <c r="AL645" s="834"/>
      <c r="AM645" s="834"/>
      <c r="AN645" s="834"/>
      <c r="AO645" s="832"/>
      <c r="AP645" s="832">
        <f t="shared" si="13"/>
        <v>383522.23035594058</v>
      </c>
    </row>
    <row r="646" spans="1:42" s="15" customFormat="1">
      <c r="A646" s="757" t="s">
        <v>345</v>
      </c>
      <c r="B646" s="1229"/>
      <c r="C646" s="73"/>
      <c r="D646" s="843" t="s">
        <v>2023</v>
      </c>
      <c r="E646" s="757" t="s">
        <v>2056</v>
      </c>
      <c r="F646" s="679">
        <v>1960000</v>
      </c>
      <c r="G646" s="757" t="s">
        <v>300</v>
      </c>
      <c r="H646" s="73" t="s">
        <v>2057</v>
      </c>
      <c r="I646" s="73"/>
      <c r="K646" s="831"/>
      <c r="L646" s="831"/>
      <c r="M646" s="831"/>
      <c r="N646" s="831"/>
      <c r="O646" s="831"/>
      <c r="P646" s="831"/>
      <c r="Q646" s="831"/>
      <c r="R646" s="831"/>
      <c r="S646" s="831"/>
      <c r="T646" s="831"/>
      <c r="U646" s="831"/>
      <c r="V646" s="831"/>
      <c r="W646" s="831"/>
      <c r="X646" s="831"/>
      <c r="Y646" s="831"/>
      <c r="Z646" s="831">
        <v>9.2226828084181575E-2</v>
      </c>
      <c r="AA646" s="834"/>
      <c r="AB646" s="834"/>
      <c r="AC646" s="834"/>
      <c r="AD646" s="834"/>
      <c r="AE646" s="832"/>
      <c r="AF646" s="832"/>
      <c r="AG646" s="832"/>
      <c r="AH646" s="832"/>
      <c r="AI646" s="832"/>
      <c r="AJ646" s="832"/>
      <c r="AK646" s="832"/>
      <c r="AL646" s="834"/>
      <c r="AM646" s="834"/>
      <c r="AN646" s="834"/>
      <c r="AO646" s="832"/>
      <c r="AP646" s="832">
        <f t="shared" si="13"/>
        <v>180764.58304499587</v>
      </c>
    </row>
    <row r="647" spans="1:42" s="15" customFormat="1">
      <c r="A647" s="757" t="s">
        <v>346</v>
      </c>
      <c r="B647" s="1229"/>
      <c r="C647" s="73"/>
      <c r="D647" s="843" t="s">
        <v>2023</v>
      </c>
      <c r="E647" s="757" t="s">
        <v>2056</v>
      </c>
      <c r="F647" s="679">
        <v>234000000</v>
      </c>
      <c r="G647" s="757" t="s">
        <v>300</v>
      </c>
      <c r="H647" s="73" t="s">
        <v>2057</v>
      </c>
      <c r="I647" s="73"/>
      <c r="K647" s="831"/>
      <c r="L647" s="831"/>
      <c r="M647" s="831"/>
      <c r="N647" s="831"/>
      <c r="O647" s="831"/>
      <c r="P647" s="831"/>
      <c r="Q647" s="831"/>
      <c r="R647" s="831"/>
      <c r="S647" s="831"/>
      <c r="T647" s="831"/>
      <c r="U647" s="831"/>
      <c r="V647" s="831"/>
      <c r="W647" s="831"/>
      <c r="X647" s="831"/>
      <c r="Y647" s="831"/>
      <c r="Z647" s="831">
        <v>1.7767381118790355E-2</v>
      </c>
      <c r="AA647" s="834"/>
      <c r="AB647" s="834"/>
      <c r="AC647" s="834"/>
      <c r="AD647" s="834"/>
      <c r="AE647" s="832"/>
      <c r="AF647" s="832"/>
      <c r="AG647" s="832"/>
      <c r="AH647" s="832"/>
      <c r="AI647" s="832"/>
      <c r="AJ647" s="832"/>
      <c r="AK647" s="832"/>
      <c r="AL647" s="834"/>
      <c r="AM647" s="834"/>
      <c r="AN647" s="834"/>
      <c r="AO647" s="832"/>
      <c r="AP647" s="832">
        <f t="shared" si="13"/>
        <v>4157567.1817969428</v>
      </c>
    </row>
    <row r="648" spans="1:42" s="15" customFormat="1">
      <c r="A648" s="757" t="s">
        <v>348</v>
      </c>
      <c r="B648" s="1229"/>
      <c r="C648" s="73"/>
      <c r="D648" s="843" t="s">
        <v>2023</v>
      </c>
      <c r="E648" s="757" t="s">
        <v>2056</v>
      </c>
      <c r="F648" s="679">
        <v>1550000000</v>
      </c>
      <c r="G648" s="757" t="s">
        <v>300</v>
      </c>
      <c r="H648" s="73" t="s">
        <v>2057</v>
      </c>
      <c r="I648" s="73"/>
      <c r="K648" s="831"/>
      <c r="L648" s="831"/>
      <c r="M648" s="831"/>
      <c r="N648" s="831"/>
      <c r="O648" s="831"/>
      <c r="P648" s="831"/>
      <c r="Q648" s="831"/>
      <c r="R648" s="831"/>
      <c r="S648" s="831"/>
      <c r="T648" s="831"/>
      <c r="U648" s="831"/>
      <c r="V648" s="831"/>
      <c r="W648" s="831"/>
      <c r="X648" s="831"/>
      <c r="Y648" s="831"/>
      <c r="Z648" s="831">
        <v>6.529434735413828E-5</v>
      </c>
      <c r="AA648" s="834"/>
      <c r="AB648" s="834"/>
      <c r="AC648" s="834"/>
      <c r="AD648" s="834"/>
      <c r="AE648" s="832"/>
      <c r="AF648" s="832"/>
      <c r="AG648" s="832"/>
      <c r="AH648" s="832"/>
      <c r="AI648" s="832"/>
      <c r="AJ648" s="832"/>
      <c r="AK648" s="832"/>
      <c r="AL648" s="834"/>
      <c r="AM648" s="834"/>
      <c r="AN648" s="834"/>
      <c r="AO648" s="832"/>
      <c r="AP648" s="832">
        <f t="shared" si="13"/>
        <v>101206.23839891433</v>
      </c>
    </row>
    <row r="649" spans="1:42" s="15" customFormat="1">
      <c r="A649" s="757" t="s">
        <v>349</v>
      </c>
      <c r="B649" s="1229"/>
      <c r="C649" s="73"/>
      <c r="D649" s="843" t="s">
        <v>2023</v>
      </c>
      <c r="E649" s="757" t="s">
        <v>2056</v>
      </c>
      <c r="F649" s="679">
        <v>63000000</v>
      </c>
      <c r="G649" s="757" t="s">
        <v>300</v>
      </c>
      <c r="H649" s="73" t="s">
        <v>2057</v>
      </c>
      <c r="I649" s="73"/>
      <c r="K649" s="831"/>
      <c r="L649" s="831"/>
      <c r="M649" s="831"/>
      <c r="N649" s="831"/>
      <c r="O649" s="831"/>
      <c r="P649" s="831"/>
      <c r="Q649" s="831"/>
      <c r="R649" s="831"/>
      <c r="S649" s="831"/>
      <c r="T649" s="831"/>
      <c r="U649" s="831"/>
      <c r="V649" s="831"/>
      <c r="W649" s="831"/>
      <c r="X649" s="831"/>
      <c r="Y649" s="831"/>
      <c r="Z649" s="831">
        <v>1.9347984144284837E-5</v>
      </c>
      <c r="AA649" s="834"/>
      <c r="AB649" s="834"/>
      <c r="AC649" s="834"/>
      <c r="AD649" s="834"/>
      <c r="AE649" s="832"/>
      <c r="AF649" s="832"/>
      <c r="AG649" s="832"/>
      <c r="AH649" s="832"/>
      <c r="AI649" s="832"/>
      <c r="AJ649" s="832"/>
      <c r="AK649" s="832"/>
      <c r="AL649" s="834"/>
      <c r="AM649" s="834"/>
      <c r="AN649" s="834"/>
      <c r="AO649" s="832"/>
      <c r="AP649" s="832">
        <f t="shared" si="13"/>
        <v>1218.9230010899448</v>
      </c>
    </row>
    <row r="650" spans="1:42" s="15" customFormat="1">
      <c r="A650" s="757" t="s">
        <v>350</v>
      </c>
      <c r="B650" s="1229"/>
      <c r="C650" s="73"/>
      <c r="D650" s="843" t="s">
        <v>2023</v>
      </c>
      <c r="E650" s="757" t="s">
        <v>2056</v>
      </c>
      <c r="F650" s="679">
        <v>197000</v>
      </c>
      <c r="G650" s="757" t="s">
        <v>300</v>
      </c>
      <c r="H650" s="73" t="s">
        <v>2057</v>
      </c>
      <c r="I650" s="73"/>
      <c r="K650" s="831"/>
      <c r="L650" s="831"/>
      <c r="M650" s="831"/>
      <c r="N650" s="831"/>
      <c r="O650" s="831"/>
      <c r="P650" s="831"/>
      <c r="Q650" s="831"/>
      <c r="R650" s="831"/>
      <c r="S650" s="831"/>
      <c r="T650" s="831"/>
      <c r="U650" s="831"/>
      <c r="V650" s="831"/>
      <c r="W650" s="831"/>
      <c r="X650" s="831"/>
      <c r="Y650" s="831"/>
      <c r="Z650" s="831">
        <v>0.57060159956548129</v>
      </c>
      <c r="AA650" s="834"/>
      <c r="AB650" s="834"/>
      <c r="AC650" s="834"/>
      <c r="AD650" s="834"/>
      <c r="AE650" s="832"/>
      <c r="AF650" s="832"/>
      <c r="AG650" s="832"/>
      <c r="AH650" s="832"/>
      <c r="AI650" s="832"/>
      <c r="AJ650" s="832"/>
      <c r="AK650" s="832"/>
      <c r="AL650" s="834"/>
      <c r="AM650" s="834"/>
      <c r="AN650" s="834"/>
      <c r="AO650" s="832"/>
      <c r="AP650" s="832">
        <f t="shared" si="13"/>
        <v>112408.51511439981</v>
      </c>
    </row>
    <row r="651" spans="1:42" s="15" customFormat="1">
      <c r="A651" s="757" t="s">
        <v>352</v>
      </c>
      <c r="B651" s="1229"/>
      <c r="C651" s="73"/>
      <c r="D651" s="843" t="s">
        <v>2023</v>
      </c>
      <c r="E651" s="757" t="s">
        <v>2056</v>
      </c>
      <c r="F651" s="679">
        <v>12218683950.965195</v>
      </c>
      <c r="G651" s="757" t="s">
        <v>300</v>
      </c>
      <c r="H651" s="73" t="s">
        <v>2060</v>
      </c>
      <c r="I651" s="73"/>
      <c r="K651" s="831"/>
      <c r="L651" s="831"/>
      <c r="M651" s="831"/>
      <c r="N651" s="831"/>
      <c r="O651" s="831"/>
      <c r="P651" s="831"/>
      <c r="Q651" s="831"/>
      <c r="R651" s="831"/>
      <c r="S651" s="831"/>
      <c r="T651" s="831"/>
      <c r="U651" s="831"/>
      <c r="V651" s="831"/>
      <c r="W651" s="831"/>
      <c r="X651" s="831"/>
      <c r="Y651" s="831"/>
      <c r="Z651" s="831">
        <v>5.5155314778304155E-6</v>
      </c>
      <c r="AA651" s="834"/>
      <c r="AB651" s="834"/>
      <c r="AC651" s="834"/>
      <c r="AD651" s="834"/>
      <c r="AE651" s="832"/>
      <c r="AF651" s="832"/>
      <c r="AG651" s="832"/>
      <c r="AH651" s="832"/>
      <c r="AI651" s="832"/>
      <c r="AJ651" s="832"/>
      <c r="AK651" s="832"/>
      <c r="AL651" s="834"/>
      <c r="AM651" s="834"/>
      <c r="AN651" s="834"/>
      <c r="AO651" s="832"/>
      <c r="AP651" s="832">
        <f t="shared" si="13"/>
        <v>67392.535949209836</v>
      </c>
    </row>
    <row r="652" spans="1:42" s="15" customFormat="1">
      <c r="A652" s="757" t="s">
        <v>353</v>
      </c>
      <c r="B652" s="1229"/>
      <c r="C652" s="73"/>
      <c r="D652" s="843" t="s">
        <v>2023</v>
      </c>
      <c r="E652" s="757" t="s">
        <v>2056</v>
      </c>
      <c r="F652" s="679">
        <v>191808</v>
      </c>
      <c r="G652" s="757" t="s">
        <v>300</v>
      </c>
      <c r="H652" s="73" t="s">
        <v>2058</v>
      </c>
      <c r="I652" s="73"/>
      <c r="K652" s="831"/>
      <c r="L652" s="831"/>
      <c r="M652" s="831"/>
      <c r="N652" s="831"/>
      <c r="O652" s="831"/>
      <c r="P652" s="831"/>
      <c r="Q652" s="831"/>
      <c r="R652" s="831"/>
      <c r="S652" s="831"/>
      <c r="T652" s="831"/>
      <c r="U652" s="831"/>
      <c r="V652" s="831"/>
      <c r="W652" s="831"/>
      <c r="X652" s="831"/>
      <c r="Y652" s="831"/>
      <c r="Z652" s="831">
        <v>2.2168200075072719</v>
      </c>
      <c r="AA652" s="834"/>
      <c r="AB652" s="834"/>
      <c r="AC652" s="834"/>
      <c r="AD652" s="834"/>
      <c r="AE652" s="832"/>
      <c r="AF652" s="832"/>
      <c r="AG652" s="832"/>
      <c r="AH652" s="832"/>
      <c r="AI652" s="832"/>
      <c r="AJ652" s="832"/>
      <c r="AK652" s="832"/>
      <c r="AL652" s="834"/>
      <c r="AM652" s="834"/>
      <c r="AN652" s="834"/>
      <c r="AO652" s="832"/>
      <c r="AP652" s="832">
        <f t="shared" si="13"/>
        <v>425203.81199995481</v>
      </c>
    </row>
    <row r="653" spans="1:42" s="15" customFormat="1">
      <c r="A653" s="757" t="s">
        <v>354</v>
      </c>
      <c r="B653" s="1229"/>
      <c r="C653" s="73"/>
      <c r="D653" s="843" t="s">
        <v>2023</v>
      </c>
      <c r="E653" s="757" t="s">
        <v>2056</v>
      </c>
      <c r="F653" s="679">
        <v>13035251194.288414</v>
      </c>
      <c r="G653" s="757" t="s">
        <v>300</v>
      </c>
      <c r="H653" s="73" t="s">
        <v>2060</v>
      </c>
      <c r="I653" s="73"/>
      <c r="K653" s="831"/>
      <c r="L653" s="831"/>
      <c r="M653" s="831"/>
      <c r="N653" s="831"/>
      <c r="O653" s="831"/>
      <c r="P653" s="831"/>
      <c r="Q653" s="831"/>
      <c r="R653" s="831"/>
      <c r="S653" s="831"/>
      <c r="T653" s="831"/>
      <c r="U653" s="831"/>
      <c r="V653" s="831"/>
      <c r="W653" s="831"/>
      <c r="X653" s="831"/>
      <c r="Y653" s="831"/>
      <c r="Z653" s="831">
        <v>1.5976091322739951E-8</v>
      </c>
      <c r="AA653" s="834"/>
      <c r="AB653" s="834"/>
      <c r="AC653" s="834"/>
      <c r="AD653" s="834"/>
      <c r="AE653" s="832"/>
      <c r="AF653" s="832"/>
      <c r="AG653" s="832"/>
      <c r="AH653" s="832"/>
      <c r="AI653" s="832"/>
      <c r="AJ653" s="832"/>
      <c r="AK653" s="832"/>
      <c r="AL653" s="834"/>
      <c r="AM653" s="834"/>
      <c r="AN653" s="834"/>
      <c r="AO653" s="832"/>
      <c r="AP653" s="832">
        <f t="shared" si="13"/>
        <v>208.2523634948067</v>
      </c>
    </row>
    <row r="654" spans="1:42" s="15" customFormat="1">
      <c r="A654" s="757" t="s">
        <v>356</v>
      </c>
      <c r="B654" s="1229"/>
      <c r="C654" s="73"/>
      <c r="D654" s="843" t="s">
        <v>2023</v>
      </c>
      <c r="E654" s="757" t="s">
        <v>2056</v>
      </c>
      <c r="F654" s="679">
        <v>48000</v>
      </c>
      <c r="G654" s="757" t="s">
        <v>300</v>
      </c>
      <c r="H654" s="73" t="s">
        <v>2057</v>
      </c>
      <c r="I654" s="73"/>
      <c r="K654" s="831"/>
      <c r="L654" s="831"/>
      <c r="M654" s="831"/>
      <c r="N654" s="831"/>
      <c r="O654" s="831"/>
      <c r="P654" s="831"/>
      <c r="Q654" s="831"/>
      <c r="R654" s="831"/>
      <c r="S654" s="831"/>
      <c r="T654" s="831"/>
      <c r="U654" s="831"/>
      <c r="V654" s="831"/>
      <c r="W654" s="831"/>
      <c r="X654" s="831"/>
      <c r="Y654" s="831"/>
      <c r="Z654" s="831">
        <v>0.60339479494280779</v>
      </c>
      <c r="AA654" s="834"/>
      <c r="AB654" s="834"/>
      <c r="AC654" s="834"/>
      <c r="AD654" s="834"/>
      <c r="AE654" s="832"/>
      <c r="AF654" s="832"/>
      <c r="AG654" s="832"/>
      <c r="AH654" s="832"/>
      <c r="AI654" s="832"/>
      <c r="AJ654" s="832"/>
      <c r="AK654" s="832"/>
      <c r="AL654" s="834"/>
      <c r="AM654" s="834"/>
      <c r="AN654" s="834"/>
      <c r="AO654" s="832"/>
      <c r="AP654" s="832">
        <f t="shared" si="13"/>
        <v>28962.950157254774</v>
      </c>
    </row>
    <row r="655" spans="1:42" s="15" customFormat="1">
      <c r="A655" s="757" t="s">
        <v>360</v>
      </c>
      <c r="B655" s="1229"/>
      <c r="C655" s="73"/>
      <c r="D655" s="843" t="s">
        <v>2023</v>
      </c>
      <c r="E655" s="757" t="s">
        <v>2056</v>
      </c>
      <c r="F655" s="679">
        <v>2260000</v>
      </c>
      <c r="G655" s="757" t="s">
        <v>300</v>
      </c>
      <c r="H655" s="73" t="s">
        <v>2057</v>
      </c>
      <c r="I655" s="73"/>
      <c r="K655" s="831"/>
      <c r="L655" s="831"/>
      <c r="M655" s="831"/>
      <c r="N655" s="831"/>
      <c r="O655" s="831"/>
      <c r="P655" s="831"/>
      <c r="Q655" s="831"/>
      <c r="R655" s="831"/>
      <c r="S655" s="831"/>
      <c r="T655" s="831"/>
      <c r="U655" s="831"/>
      <c r="V655" s="831"/>
      <c r="W655" s="831"/>
      <c r="X655" s="831"/>
      <c r="Y655" s="831"/>
      <c r="Z655" s="831">
        <v>0.1940949651923983</v>
      </c>
      <c r="AA655" s="834"/>
      <c r="AB655" s="834"/>
      <c r="AC655" s="834"/>
      <c r="AD655" s="834"/>
      <c r="AE655" s="832"/>
      <c r="AF655" s="832"/>
      <c r="AG655" s="832"/>
      <c r="AH655" s="832"/>
      <c r="AI655" s="832"/>
      <c r="AJ655" s="832"/>
      <c r="AK655" s="832"/>
      <c r="AL655" s="834"/>
      <c r="AM655" s="834"/>
      <c r="AN655" s="834"/>
      <c r="AO655" s="832"/>
      <c r="AP655" s="832">
        <f t="shared" si="13"/>
        <v>438654.62133482017</v>
      </c>
    </row>
    <row r="656" spans="1:42" s="15" customFormat="1">
      <c r="A656" s="757" t="s">
        <v>607</v>
      </c>
      <c r="B656" s="1229"/>
      <c r="C656" s="73"/>
      <c r="D656" s="843" t="s">
        <v>2023</v>
      </c>
      <c r="E656" s="757" t="s">
        <v>2056</v>
      </c>
      <c r="F656" s="679">
        <v>22200000</v>
      </c>
      <c r="G656" s="757" t="s">
        <v>300</v>
      </c>
      <c r="H656" s="73" t="s">
        <v>2057</v>
      </c>
      <c r="I656" s="73"/>
      <c r="K656" s="831"/>
      <c r="L656" s="831"/>
      <c r="M656" s="831"/>
      <c r="N656" s="831"/>
      <c r="O656" s="831"/>
      <c r="P656" s="831"/>
      <c r="Q656" s="831"/>
      <c r="R656" s="831"/>
      <c r="S656" s="831"/>
      <c r="T656" s="831"/>
      <c r="U656" s="831"/>
      <c r="V656" s="831"/>
      <c r="W656" s="831"/>
      <c r="X656" s="831"/>
      <c r="Y656" s="831"/>
      <c r="Z656" s="831">
        <v>1.4020512793185674E-11</v>
      </c>
      <c r="AA656" s="834"/>
      <c r="AB656" s="834"/>
      <c r="AC656" s="834"/>
      <c r="AD656" s="834"/>
      <c r="AE656" s="832"/>
      <c r="AF656" s="832"/>
      <c r="AG656" s="832"/>
      <c r="AH656" s="832"/>
      <c r="AI656" s="832"/>
      <c r="AJ656" s="832"/>
      <c r="AK656" s="832"/>
      <c r="AL656" s="834"/>
      <c r="AM656" s="834"/>
      <c r="AN656" s="834"/>
      <c r="AO656" s="832"/>
      <c r="AP656" s="832">
        <f t="shared" si="13"/>
        <v>3.1125538400872198E-4</v>
      </c>
    </row>
    <row r="657" spans="1:42" s="15" customFormat="1">
      <c r="A657" s="757" t="s">
        <v>361</v>
      </c>
      <c r="B657" s="1229"/>
      <c r="C657" s="73"/>
      <c r="D657" s="843" t="s">
        <v>2023</v>
      </c>
      <c r="E657" s="757" t="s">
        <v>2056</v>
      </c>
      <c r="F657" s="679">
        <v>23400000</v>
      </c>
      <c r="G657" s="757" t="s">
        <v>300</v>
      </c>
      <c r="H657" s="73" t="s">
        <v>2058</v>
      </c>
      <c r="I657" s="73"/>
      <c r="K657" s="831"/>
      <c r="L657" s="831"/>
      <c r="M657" s="831"/>
      <c r="N657" s="831"/>
      <c r="O657" s="831"/>
      <c r="P657" s="831"/>
      <c r="Q657" s="831"/>
      <c r="R657" s="831"/>
      <c r="S657" s="831"/>
      <c r="T657" s="831"/>
      <c r="U657" s="831"/>
      <c r="V657" s="831"/>
      <c r="W657" s="831"/>
      <c r="X657" s="831"/>
      <c r="Y657" s="831"/>
      <c r="Z657" s="831">
        <v>1.1839786181607836</v>
      </c>
      <c r="AA657" s="834"/>
      <c r="AB657" s="834"/>
      <c r="AC657" s="834"/>
      <c r="AD657" s="834"/>
      <c r="AE657" s="832"/>
      <c r="AF657" s="832"/>
      <c r="AG657" s="832"/>
      <c r="AH657" s="832"/>
      <c r="AI657" s="832"/>
      <c r="AJ657" s="832"/>
      <c r="AK657" s="832"/>
      <c r="AL657" s="834"/>
      <c r="AM657" s="834"/>
      <c r="AN657" s="834"/>
      <c r="AO657" s="832"/>
      <c r="AP657" s="832">
        <f t="shared" si="13"/>
        <v>27705099.664962336</v>
      </c>
    </row>
    <row r="658" spans="1:42" s="15" customFormat="1">
      <c r="A658" s="757" t="s">
        <v>640</v>
      </c>
      <c r="B658" s="1229"/>
      <c r="C658" s="73"/>
      <c r="D658" s="843" t="s">
        <v>2023</v>
      </c>
      <c r="E658" s="757" t="s">
        <v>2056</v>
      </c>
      <c r="F658" s="679">
        <v>109724508450.18567</v>
      </c>
      <c r="G658" s="757" t="s">
        <v>300</v>
      </c>
      <c r="H658" s="73" t="s">
        <v>2057</v>
      </c>
      <c r="I658" s="73"/>
      <c r="K658" s="831"/>
      <c r="L658" s="831"/>
      <c r="M658" s="831"/>
      <c r="N658" s="831"/>
      <c r="O658" s="831"/>
      <c r="P658" s="831"/>
      <c r="Q658" s="831"/>
      <c r="R658" s="831"/>
      <c r="S658" s="831"/>
      <c r="T658" s="831"/>
      <c r="U658" s="831"/>
      <c r="V658" s="831"/>
      <c r="W658" s="831"/>
      <c r="X658" s="831"/>
      <c r="Y658" s="831"/>
      <c r="Z658" s="831">
        <v>5.5023808633288824E-8</v>
      </c>
      <c r="AA658" s="834"/>
      <c r="AB658" s="834"/>
      <c r="AC658" s="834"/>
      <c r="AD658" s="834"/>
      <c r="AE658" s="832"/>
      <c r="AF658" s="832"/>
      <c r="AG658" s="832"/>
      <c r="AH658" s="832"/>
      <c r="AI658" s="832"/>
      <c r="AJ658" s="832"/>
      <c r="AK658" s="832"/>
      <c r="AL658" s="834"/>
      <c r="AM658" s="834"/>
      <c r="AN658" s="834"/>
      <c r="AO658" s="832"/>
      <c r="AP658" s="832">
        <f t="shared" si="13"/>
        <v>6037.4603553446987</v>
      </c>
    </row>
    <row r="659" spans="1:42" s="15" customFormat="1">
      <c r="A659" s="757" t="s">
        <v>364</v>
      </c>
      <c r="B659" s="1229"/>
      <c r="C659" s="73"/>
      <c r="D659" s="843" t="s">
        <v>2023</v>
      </c>
      <c r="E659" s="757" t="s">
        <v>2056</v>
      </c>
      <c r="F659" s="679">
        <v>420000000</v>
      </c>
      <c r="G659" s="757" t="s">
        <v>300</v>
      </c>
      <c r="H659" s="73" t="s">
        <v>2057</v>
      </c>
      <c r="I659" s="73"/>
      <c r="K659" s="831"/>
      <c r="L659" s="831"/>
      <c r="M659" s="831"/>
      <c r="N659" s="831"/>
      <c r="O659" s="831"/>
      <c r="P659" s="831"/>
      <c r="Q659" s="831"/>
      <c r="R659" s="831"/>
      <c r="S659" s="831"/>
      <c r="T659" s="831"/>
      <c r="U659" s="831"/>
      <c r="V659" s="831"/>
      <c r="W659" s="831"/>
      <c r="X659" s="831"/>
      <c r="Y659" s="831"/>
      <c r="Z659" s="831">
        <v>7.071333772929073E-7</v>
      </c>
      <c r="AA659" s="834"/>
      <c r="AB659" s="834"/>
      <c r="AC659" s="834"/>
      <c r="AD659" s="834"/>
      <c r="AE659" s="832"/>
      <c r="AF659" s="832"/>
      <c r="AG659" s="832"/>
      <c r="AH659" s="832"/>
      <c r="AI659" s="832"/>
      <c r="AJ659" s="832"/>
      <c r="AK659" s="832"/>
      <c r="AL659" s="834"/>
      <c r="AM659" s="834"/>
      <c r="AN659" s="834"/>
      <c r="AO659" s="832"/>
      <c r="AP659" s="832">
        <f t="shared" si="13"/>
        <v>296.99601846302107</v>
      </c>
    </row>
    <row r="660" spans="1:42" s="15" customFormat="1">
      <c r="A660" s="757" t="s">
        <v>365</v>
      </c>
      <c r="B660" s="1229"/>
      <c r="C660" s="73"/>
      <c r="D660" s="843" t="s">
        <v>2023</v>
      </c>
      <c r="E660" s="757" t="s">
        <v>2056</v>
      </c>
      <c r="F660" s="679">
        <v>68000000000</v>
      </c>
      <c r="G660" s="757" t="s">
        <v>300</v>
      </c>
      <c r="H660" s="73" t="s">
        <v>2057</v>
      </c>
      <c r="I660" s="73"/>
      <c r="K660" s="831"/>
      <c r="L660" s="831"/>
      <c r="M660" s="831"/>
      <c r="N660" s="831"/>
      <c r="O660" s="831"/>
      <c r="P660" s="831"/>
      <c r="Q660" s="831"/>
      <c r="R660" s="831"/>
      <c r="S660" s="831"/>
      <c r="T660" s="831"/>
      <c r="U660" s="831"/>
      <c r="V660" s="831"/>
      <c r="W660" s="831"/>
      <c r="X660" s="831"/>
      <c r="Y660" s="831"/>
      <c r="Z660" s="831">
        <v>1.9283809152332801E-4</v>
      </c>
      <c r="AA660" s="834"/>
      <c r="AB660" s="834"/>
      <c r="AC660" s="834"/>
      <c r="AD660" s="834"/>
      <c r="AE660" s="832"/>
      <c r="AF660" s="832"/>
      <c r="AG660" s="832"/>
      <c r="AH660" s="832"/>
      <c r="AI660" s="832"/>
      <c r="AJ660" s="832"/>
      <c r="AK660" s="832"/>
      <c r="AL660" s="834"/>
      <c r="AM660" s="834"/>
      <c r="AN660" s="834"/>
      <c r="AO660" s="832"/>
      <c r="AP660" s="832">
        <f t="shared" si="13"/>
        <v>13112990.223586304</v>
      </c>
    </row>
    <row r="661" spans="1:42" s="15" customFormat="1">
      <c r="A661" s="757" t="s">
        <v>367</v>
      </c>
      <c r="B661" s="1229"/>
      <c r="C661" s="73"/>
      <c r="D661" s="843" t="s">
        <v>2023</v>
      </c>
      <c r="E661" s="757" t="s">
        <v>2056</v>
      </c>
      <c r="F661" s="679">
        <v>670000</v>
      </c>
      <c r="G661" s="757" t="s">
        <v>300</v>
      </c>
      <c r="H661" s="73" t="s">
        <v>2057</v>
      </c>
      <c r="I661" s="73"/>
      <c r="K661" s="831"/>
      <c r="L661" s="831"/>
      <c r="M661" s="831"/>
      <c r="N661" s="831"/>
      <c r="O661" s="831"/>
      <c r="P661" s="831"/>
      <c r="Q661" s="831"/>
      <c r="R661" s="831"/>
      <c r="S661" s="831"/>
      <c r="T661" s="831"/>
      <c r="U661" s="831"/>
      <c r="V661" s="831"/>
      <c r="W661" s="831"/>
      <c r="X661" s="831"/>
      <c r="Y661" s="831"/>
      <c r="Z661" s="831">
        <v>4.058157336284012E-5</v>
      </c>
      <c r="AA661" s="834"/>
      <c r="AB661" s="834"/>
      <c r="AC661" s="834"/>
      <c r="AD661" s="834"/>
      <c r="AE661" s="832"/>
      <c r="AF661" s="832"/>
      <c r="AG661" s="832"/>
      <c r="AH661" s="832"/>
      <c r="AI661" s="832"/>
      <c r="AJ661" s="832"/>
      <c r="AK661" s="832"/>
      <c r="AL661" s="834"/>
      <c r="AM661" s="834"/>
      <c r="AN661" s="834"/>
      <c r="AO661" s="832"/>
      <c r="AP661" s="832">
        <f t="shared" si="13"/>
        <v>27.189654153102879</v>
      </c>
    </row>
    <row r="662" spans="1:42" s="15" customFormat="1">
      <c r="A662" s="757" t="s">
        <v>368</v>
      </c>
      <c r="B662" s="1229"/>
      <c r="C662" s="73"/>
      <c r="D662" s="843" t="s">
        <v>2023</v>
      </c>
      <c r="E662" s="757" t="s">
        <v>2056</v>
      </c>
      <c r="F662" s="679">
        <v>136000</v>
      </c>
      <c r="G662" s="757" t="s">
        <v>300</v>
      </c>
      <c r="H662" s="73" t="s">
        <v>2058</v>
      </c>
      <c r="I662" s="73"/>
      <c r="K662" s="831"/>
      <c r="L662" s="831"/>
      <c r="M662" s="831"/>
      <c r="N662" s="831"/>
      <c r="O662" s="831"/>
      <c r="P662" s="831"/>
      <c r="Q662" s="831"/>
      <c r="R662" s="831"/>
      <c r="S662" s="831"/>
      <c r="T662" s="831"/>
      <c r="U662" s="831"/>
      <c r="V662" s="831"/>
      <c r="W662" s="831"/>
      <c r="X662" s="831"/>
      <c r="Y662" s="831"/>
      <c r="Z662" s="831">
        <v>40.66356226788487</v>
      </c>
      <c r="AA662" s="834"/>
      <c r="AB662" s="834"/>
      <c r="AC662" s="834"/>
      <c r="AD662" s="834"/>
      <c r="AE662" s="832"/>
      <c r="AF662" s="832"/>
      <c r="AG662" s="832"/>
      <c r="AH662" s="832"/>
      <c r="AI662" s="832"/>
      <c r="AJ662" s="832"/>
      <c r="AK662" s="832"/>
      <c r="AL662" s="834"/>
      <c r="AM662" s="834"/>
      <c r="AN662" s="834"/>
      <c r="AO662" s="832"/>
      <c r="AP662" s="832">
        <f t="shared" si="13"/>
        <v>5530244.4684323426</v>
      </c>
    </row>
    <row r="663" spans="1:42" s="15" customFormat="1">
      <c r="A663" s="757" t="s">
        <v>370</v>
      </c>
      <c r="B663" s="1229"/>
      <c r="C663" s="73"/>
      <c r="D663" s="843" t="s">
        <v>2023</v>
      </c>
      <c r="E663" s="757" t="s">
        <v>2056</v>
      </c>
      <c r="F663" s="679">
        <v>10000</v>
      </c>
      <c r="G663" s="757" t="s">
        <v>300</v>
      </c>
      <c r="H663" s="73" t="s">
        <v>2057</v>
      </c>
      <c r="I663" s="73"/>
      <c r="K663" s="831"/>
      <c r="L663" s="831"/>
      <c r="M663" s="831"/>
      <c r="N663" s="831"/>
      <c r="O663" s="831"/>
      <c r="P663" s="831"/>
      <c r="Q663" s="831"/>
      <c r="R663" s="831"/>
      <c r="S663" s="831"/>
      <c r="T663" s="831"/>
      <c r="U663" s="831"/>
      <c r="V663" s="831"/>
      <c r="W663" s="831"/>
      <c r="X663" s="831"/>
      <c r="Y663" s="831"/>
      <c r="Z663" s="831">
        <v>2.4291192874288913E-5</v>
      </c>
      <c r="AA663" s="834"/>
      <c r="AB663" s="834"/>
      <c r="AC663" s="834"/>
      <c r="AD663" s="834"/>
      <c r="AE663" s="832"/>
      <c r="AF663" s="832"/>
      <c r="AG663" s="832"/>
      <c r="AH663" s="832"/>
      <c r="AI663" s="832"/>
      <c r="AJ663" s="832"/>
      <c r="AK663" s="832"/>
      <c r="AL663" s="834"/>
      <c r="AM663" s="834"/>
      <c r="AN663" s="834"/>
      <c r="AO663" s="832"/>
      <c r="AP663" s="832">
        <f t="shared" si="13"/>
        <v>0.24291192874288914</v>
      </c>
    </row>
    <row r="664" spans="1:42" s="15" customFormat="1">
      <c r="A664" s="757" t="s">
        <v>372</v>
      </c>
      <c r="B664" s="1229"/>
      <c r="C664" s="73"/>
      <c r="D664" s="843" t="s">
        <v>2023</v>
      </c>
      <c r="E664" s="757" t="s">
        <v>2056</v>
      </c>
      <c r="F664" s="679">
        <v>261000000</v>
      </c>
      <c r="G664" s="757" t="s">
        <v>300</v>
      </c>
      <c r="H664" s="73" t="s">
        <v>2057</v>
      </c>
      <c r="I664" s="73"/>
      <c r="K664" s="831"/>
      <c r="L664" s="831"/>
      <c r="M664" s="831"/>
      <c r="N664" s="831"/>
      <c r="O664" s="831"/>
      <c r="P664" s="831"/>
      <c r="Q664" s="831"/>
      <c r="R664" s="831"/>
      <c r="S664" s="831"/>
      <c r="T664" s="831"/>
      <c r="U664" s="831"/>
      <c r="V664" s="831"/>
      <c r="W664" s="831"/>
      <c r="X664" s="831"/>
      <c r="Y664" s="831"/>
      <c r="Z664" s="831">
        <v>1.6229792115379692E-2</v>
      </c>
      <c r="AA664" s="834"/>
      <c r="AB664" s="834"/>
      <c r="AC664" s="834"/>
      <c r="AD664" s="834"/>
      <c r="AE664" s="832"/>
      <c r="AF664" s="832"/>
      <c r="AG664" s="832"/>
      <c r="AH664" s="832"/>
      <c r="AI664" s="832"/>
      <c r="AJ664" s="832"/>
      <c r="AK664" s="832"/>
      <c r="AL664" s="834"/>
      <c r="AM664" s="834"/>
      <c r="AN664" s="834"/>
      <c r="AO664" s="832"/>
      <c r="AP664" s="832">
        <f t="shared" si="13"/>
        <v>4235975.7421140997</v>
      </c>
    </row>
    <row r="665" spans="1:42" s="15" customFormat="1">
      <c r="A665" s="757" t="s">
        <v>373</v>
      </c>
      <c r="B665" s="1229"/>
      <c r="C665" s="73"/>
      <c r="D665" s="843" t="s">
        <v>2023</v>
      </c>
      <c r="E665" s="757" t="s">
        <v>2056</v>
      </c>
      <c r="F665" s="679">
        <v>2210000000</v>
      </c>
      <c r="G665" s="757" t="s">
        <v>300</v>
      </c>
      <c r="H665" s="73" t="s">
        <v>2060</v>
      </c>
      <c r="I665" s="73"/>
      <c r="K665" s="831"/>
      <c r="L665" s="831"/>
      <c r="M665" s="831"/>
      <c r="N665" s="831"/>
      <c r="O665" s="831"/>
      <c r="P665" s="831"/>
      <c r="Q665" s="831"/>
      <c r="R665" s="831"/>
      <c r="S665" s="831"/>
      <c r="T665" s="831"/>
      <c r="U665" s="831"/>
      <c r="V665" s="831"/>
      <c r="W665" s="831"/>
      <c r="X665" s="831"/>
      <c r="Y665" s="831"/>
      <c r="Z665" s="831">
        <v>2.7857561523353927E-8</v>
      </c>
      <c r="AA665" s="834"/>
      <c r="AB665" s="834"/>
      <c r="AC665" s="834"/>
      <c r="AD665" s="834"/>
      <c r="AE665" s="832"/>
      <c r="AF665" s="832"/>
      <c r="AG665" s="832"/>
      <c r="AH665" s="832"/>
      <c r="AI665" s="832"/>
      <c r="AJ665" s="832"/>
      <c r="AK665" s="832"/>
      <c r="AL665" s="834"/>
      <c r="AM665" s="834"/>
      <c r="AN665" s="834"/>
      <c r="AO665" s="832"/>
      <c r="AP665" s="832">
        <f t="shared" si="13"/>
        <v>61.565210966612177</v>
      </c>
    </row>
    <row r="666" spans="1:42" s="15" customFormat="1">
      <c r="A666" s="757" t="s">
        <v>374</v>
      </c>
      <c r="B666" s="1229"/>
      <c r="C666" s="73"/>
      <c r="D666" s="843" t="s">
        <v>2023</v>
      </c>
      <c r="E666" s="757" t="s">
        <v>2056</v>
      </c>
      <c r="F666" s="679">
        <v>61000000</v>
      </c>
      <c r="G666" s="757" t="s">
        <v>300</v>
      </c>
      <c r="H666" s="73" t="s">
        <v>2057</v>
      </c>
      <c r="I666" s="73"/>
      <c r="K666" s="831"/>
      <c r="L666" s="831"/>
      <c r="M666" s="831"/>
      <c r="N666" s="831"/>
      <c r="O666" s="831"/>
      <c r="P666" s="831"/>
      <c r="Q666" s="831"/>
      <c r="R666" s="831"/>
      <c r="S666" s="831"/>
      <c r="T666" s="831"/>
      <c r="U666" s="831"/>
      <c r="V666" s="831"/>
      <c r="W666" s="831"/>
      <c r="X666" s="831"/>
      <c r="Y666" s="831"/>
      <c r="Z666" s="831">
        <v>4.5181384533487185E-3</v>
      </c>
      <c r="AA666" s="834"/>
      <c r="AB666" s="834"/>
      <c r="AC666" s="834"/>
      <c r="AD666" s="834"/>
      <c r="AE666" s="832"/>
      <c r="AF666" s="832"/>
      <c r="AG666" s="832"/>
      <c r="AH666" s="832"/>
      <c r="AI666" s="832"/>
      <c r="AJ666" s="832"/>
      <c r="AK666" s="832"/>
      <c r="AL666" s="834"/>
      <c r="AM666" s="834"/>
      <c r="AN666" s="834"/>
      <c r="AO666" s="832"/>
      <c r="AP666" s="832">
        <f t="shared" si="13"/>
        <v>275606.44565427181</v>
      </c>
    </row>
    <row r="667" spans="1:42" s="15" customFormat="1">
      <c r="A667" s="757" t="s">
        <v>375</v>
      </c>
      <c r="B667" s="1229"/>
      <c r="C667" s="73"/>
      <c r="D667" s="843" t="s">
        <v>2023</v>
      </c>
      <c r="E667" s="757" t="s">
        <v>2056</v>
      </c>
      <c r="F667" s="679">
        <v>56000000</v>
      </c>
      <c r="G667" s="757" t="s">
        <v>300</v>
      </c>
      <c r="H667" s="73" t="s">
        <v>2057</v>
      </c>
      <c r="I667" s="73"/>
      <c r="K667" s="831"/>
      <c r="L667" s="831"/>
      <c r="M667" s="831"/>
      <c r="N667" s="831"/>
      <c r="O667" s="831"/>
      <c r="P667" s="831"/>
      <c r="Q667" s="831"/>
      <c r="R667" s="831"/>
      <c r="S667" s="831"/>
      <c r="T667" s="831"/>
      <c r="U667" s="831"/>
      <c r="V667" s="831"/>
      <c r="W667" s="831"/>
      <c r="X667" s="831"/>
      <c r="Y667" s="831"/>
      <c r="Z667" s="831">
        <v>7.7012144685828749E-7</v>
      </c>
      <c r="AA667" s="834"/>
      <c r="AB667" s="834"/>
      <c r="AC667" s="834"/>
      <c r="AD667" s="834"/>
      <c r="AE667" s="832"/>
      <c r="AF667" s="832"/>
      <c r="AG667" s="832"/>
      <c r="AH667" s="832"/>
      <c r="AI667" s="832"/>
      <c r="AJ667" s="832"/>
      <c r="AK667" s="832"/>
      <c r="AL667" s="834"/>
      <c r="AM667" s="834"/>
      <c r="AN667" s="834"/>
      <c r="AO667" s="832"/>
      <c r="AP667" s="832">
        <f t="shared" si="13"/>
        <v>43.1268010240641</v>
      </c>
    </row>
    <row r="668" spans="1:42" s="15" customFormat="1">
      <c r="A668" s="757" t="s">
        <v>378</v>
      </c>
      <c r="B668" s="1229"/>
      <c r="C668" s="73"/>
      <c r="D668" s="843" t="s">
        <v>2023</v>
      </c>
      <c r="E668" s="757" t="s">
        <v>2056</v>
      </c>
      <c r="F668" s="679">
        <v>8900000</v>
      </c>
      <c r="G668" s="757" t="s">
        <v>300</v>
      </c>
      <c r="H668" s="73" t="s">
        <v>2057</v>
      </c>
      <c r="I668" s="73"/>
      <c r="K668" s="831"/>
      <c r="L668" s="831"/>
      <c r="M668" s="831"/>
      <c r="N668" s="831"/>
      <c r="O668" s="831"/>
      <c r="P668" s="831"/>
      <c r="Q668" s="831"/>
      <c r="R668" s="831"/>
      <c r="S668" s="831"/>
      <c r="T668" s="831"/>
      <c r="U668" s="831"/>
      <c r="V668" s="831"/>
      <c r="W668" s="831"/>
      <c r="X668" s="831"/>
      <c r="Y668" s="831"/>
      <c r="Z668" s="831">
        <v>5.6921744438697712E-7</v>
      </c>
      <c r="AA668" s="834"/>
      <c r="AB668" s="834"/>
      <c r="AC668" s="834"/>
      <c r="AD668" s="834"/>
      <c r="AE668" s="832"/>
      <c r="AF668" s="832"/>
      <c r="AG668" s="832"/>
      <c r="AH668" s="832"/>
      <c r="AI668" s="832"/>
      <c r="AJ668" s="832"/>
      <c r="AK668" s="832"/>
      <c r="AL668" s="834"/>
      <c r="AM668" s="834"/>
      <c r="AN668" s="834"/>
      <c r="AO668" s="832"/>
      <c r="AP668" s="832">
        <f t="shared" si="13"/>
        <v>5.0660352550440964</v>
      </c>
    </row>
    <row r="669" spans="1:42" s="15" customFormat="1">
      <c r="A669" s="757" t="s">
        <v>379</v>
      </c>
      <c r="B669" s="1229"/>
      <c r="C669" s="73"/>
      <c r="D669" s="843" t="s">
        <v>2023</v>
      </c>
      <c r="E669" s="757" t="s">
        <v>2056</v>
      </c>
      <c r="F669" s="679">
        <v>12000000000</v>
      </c>
      <c r="G669" s="757" t="s">
        <v>300</v>
      </c>
      <c r="H669" s="73" t="s">
        <v>2057</v>
      </c>
      <c r="I669" s="73"/>
      <c r="K669" s="831"/>
      <c r="L669" s="831"/>
      <c r="M669" s="831"/>
      <c r="N669" s="831"/>
      <c r="O669" s="831"/>
      <c r="P669" s="831"/>
      <c r="Q669" s="831"/>
      <c r="R669" s="831"/>
      <c r="S669" s="831"/>
      <c r="T669" s="831"/>
      <c r="U669" s="831"/>
      <c r="V669" s="831"/>
      <c r="W669" s="831"/>
      <c r="X669" s="831"/>
      <c r="Y669" s="831"/>
      <c r="Z669" s="831">
        <v>5.3806713826024888E-4</v>
      </c>
      <c r="AA669" s="834"/>
      <c r="AB669" s="834"/>
      <c r="AC669" s="834"/>
      <c r="AD669" s="834"/>
      <c r="AE669" s="832"/>
      <c r="AF669" s="832"/>
      <c r="AG669" s="832"/>
      <c r="AH669" s="832"/>
      <c r="AI669" s="832"/>
      <c r="AJ669" s="832"/>
      <c r="AK669" s="832"/>
      <c r="AL669" s="834"/>
      <c r="AM669" s="834"/>
      <c r="AN669" s="834"/>
      <c r="AO669" s="832"/>
      <c r="AP669" s="832">
        <f t="shared" si="13"/>
        <v>6456805.6591229867</v>
      </c>
    </row>
    <row r="670" spans="1:42" s="15" customFormat="1">
      <c r="A670" s="757" t="s">
        <v>380</v>
      </c>
      <c r="B670" s="1229"/>
      <c r="C670" s="73"/>
      <c r="D670" s="843" t="s">
        <v>2023</v>
      </c>
      <c r="E670" s="757" t="s">
        <v>2056</v>
      </c>
      <c r="F670" s="679">
        <v>1190000000</v>
      </c>
      <c r="G670" s="757" t="s">
        <v>300</v>
      </c>
      <c r="H670" s="73" t="s">
        <v>2057</v>
      </c>
      <c r="I670" s="73"/>
      <c r="K670" s="831"/>
      <c r="L670" s="831"/>
      <c r="M670" s="831"/>
      <c r="N670" s="831"/>
      <c r="O670" s="831"/>
      <c r="P670" s="831"/>
      <c r="Q670" s="831"/>
      <c r="R670" s="831"/>
      <c r="S670" s="831"/>
      <c r="T670" s="831"/>
      <c r="U670" s="831"/>
      <c r="V670" s="831"/>
      <c r="W670" s="831"/>
      <c r="X670" s="831"/>
      <c r="Y670" s="831"/>
      <c r="Z670" s="831">
        <v>5.4449429336055472E-6</v>
      </c>
      <c r="AA670" s="834"/>
      <c r="AB670" s="834"/>
      <c r="AC670" s="834"/>
      <c r="AD670" s="834"/>
      <c r="AE670" s="832"/>
      <c r="AF670" s="832"/>
      <c r="AG670" s="832"/>
      <c r="AH670" s="832"/>
      <c r="AI670" s="832"/>
      <c r="AJ670" s="832"/>
      <c r="AK670" s="832"/>
      <c r="AL670" s="834"/>
      <c r="AM670" s="834"/>
      <c r="AN670" s="834"/>
      <c r="AO670" s="832"/>
      <c r="AP670" s="832">
        <f t="shared" si="13"/>
        <v>6479.4820909906011</v>
      </c>
    </row>
    <row r="671" spans="1:42" s="15" customFormat="1">
      <c r="A671" s="73" t="s">
        <v>1573</v>
      </c>
      <c r="B671" s="126"/>
      <c r="C671" s="73" t="s">
        <v>2061</v>
      </c>
      <c r="D671" s="843" t="s">
        <v>2023</v>
      </c>
      <c r="E671" s="757" t="s">
        <v>2056</v>
      </c>
      <c r="F671" s="679">
        <v>82297960000000.016</v>
      </c>
      <c r="G671" s="73" t="s">
        <v>301</v>
      </c>
      <c r="H671" s="73" t="s">
        <v>2062</v>
      </c>
      <c r="I671" s="73" t="s">
        <v>2063</v>
      </c>
      <c r="K671" s="831"/>
      <c r="L671" s="831"/>
      <c r="M671" s="831"/>
      <c r="N671" s="831"/>
      <c r="O671" s="831"/>
      <c r="P671" s="831"/>
      <c r="Q671" s="831"/>
      <c r="R671" s="831"/>
      <c r="S671" s="831"/>
      <c r="T671" s="831"/>
      <c r="U671" s="831"/>
      <c r="V671" s="831"/>
      <c r="W671" s="831"/>
      <c r="X671" s="831"/>
      <c r="Y671" s="831">
        <v>1</v>
      </c>
      <c r="Z671" s="831"/>
      <c r="AA671" s="834"/>
      <c r="AB671" s="834"/>
      <c r="AC671" s="834"/>
      <c r="AD671" s="834"/>
      <c r="AE671" s="832"/>
      <c r="AF671" s="832"/>
      <c r="AG671" s="832"/>
      <c r="AH671" s="832"/>
      <c r="AI671" s="832"/>
      <c r="AJ671" s="832"/>
      <c r="AK671" s="832"/>
      <c r="AL671" s="834"/>
      <c r="AM671" s="834"/>
      <c r="AN671" s="834"/>
      <c r="AO671" s="832">
        <f t="shared" ref="AO671:AO676" si="14">IF(Y671="",0*$F671,Y671*$F671)</f>
        <v>82297960000000.016</v>
      </c>
      <c r="AP671" s="832"/>
    </row>
    <row r="672" spans="1:42" s="15" customFormat="1">
      <c r="A672" s="73" t="s">
        <v>1574</v>
      </c>
      <c r="B672" s="126"/>
      <c r="C672" s="73" t="s">
        <v>2064</v>
      </c>
      <c r="D672" s="843" t="s">
        <v>2023</v>
      </c>
      <c r="E672" s="757" t="s">
        <v>2056</v>
      </c>
      <c r="F672" s="679">
        <v>37237480000000.008</v>
      </c>
      <c r="G672" s="73" t="s">
        <v>301</v>
      </c>
      <c r="H672" s="73" t="s">
        <v>2062</v>
      </c>
      <c r="I672" s="73" t="s">
        <v>2063</v>
      </c>
      <c r="K672" s="831"/>
      <c r="L672" s="831"/>
      <c r="M672" s="831"/>
      <c r="N672" s="831"/>
      <c r="O672" s="831"/>
      <c r="P672" s="831"/>
      <c r="Q672" s="831"/>
      <c r="R672" s="831"/>
      <c r="S672" s="831"/>
      <c r="T672" s="831"/>
      <c r="U672" s="831"/>
      <c r="V672" s="831"/>
      <c r="W672" s="831"/>
      <c r="X672" s="831"/>
      <c r="Y672" s="831">
        <v>1</v>
      </c>
      <c r="Z672" s="831"/>
      <c r="AA672" s="834"/>
      <c r="AB672" s="834"/>
      <c r="AC672" s="834"/>
      <c r="AD672" s="834"/>
      <c r="AE672" s="832"/>
      <c r="AF672" s="832"/>
      <c r="AG672" s="832"/>
      <c r="AH672" s="832"/>
      <c r="AI672" s="832"/>
      <c r="AJ672" s="832"/>
      <c r="AK672" s="832"/>
      <c r="AL672" s="834"/>
      <c r="AM672" s="834"/>
      <c r="AN672" s="834"/>
      <c r="AO672" s="832">
        <f t="shared" si="14"/>
        <v>37237480000000.008</v>
      </c>
      <c r="AP672" s="832"/>
    </row>
    <row r="673" spans="1:42" s="15" customFormat="1">
      <c r="A673" s="73" t="s">
        <v>1575</v>
      </c>
      <c r="B673" s="126"/>
      <c r="C673" s="73" t="s">
        <v>2065</v>
      </c>
      <c r="D673" s="843" t="s">
        <v>2023</v>
      </c>
      <c r="E673" s="757" t="s">
        <v>2056</v>
      </c>
      <c r="F673" s="679">
        <v>13142640000000.002</v>
      </c>
      <c r="G673" s="73" t="s">
        <v>301</v>
      </c>
      <c r="H673" s="73" t="s">
        <v>2062</v>
      </c>
      <c r="I673" s="73" t="s">
        <v>2063</v>
      </c>
      <c r="K673" s="831"/>
      <c r="L673" s="831"/>
      <c r="M673" s="831"/>
      <c r="N673" s="831"/>
      <c r="O673" s="831"/>
      <c r="P673" s="831"/>
      <c r="Q673" s="831"/>
      <c r="R673" s="831"/>
      <c r="S673" s="831"/>
      <c r="T673" s="831"/>
      <c r="U673" s="831"/>
      <c r="V673" s="831"/>
      <c r="W673" s="831"/>
      <c r="X673" s="831"/>
      <c r="Y673" s="831">
        <v>1</v>
      </c>
      <c r="Z673" s="831"/>
      <c r="AA673" s="834"/>
      <c r="AB673" s="834"/>
      <c r="AC673" s="834"/>
      <c r="AD673" s="834"/>
      <c r="AE673" s="832"/>
      <c r="AF673" s="832"/>
      <c r="AG673" s="832"/>
      <c r="AH673" s="832"/>
      <c r="AI673" s="832"/>
      <c r="AJ673" s="832"/>
      <c r="AK673" s="832"/>
      <c r="AL673" s="834"/>
      <c r="AM673" s="834"/>
      <c r="AN673" s="834"/>
      <c r="AO673" s="832">
        <f t="shared" si="14"/>
        <v>13142640000000.002</v>
      </c>
      <c r="AP673" s="832"/>
    </row>
    <row r="674" spans="1:42" s="15" customFormat="1">
      <c r="A674" s="73" t="s">
        <v>293</v>
      </c>
      <c r="B674" s="126"/>
      <c r="C674" s="73" t="s">
        <v>2066</v>
      </c>
      <c r="D674" s="843" t="s">
        <v>2023</v>
      </c>
      <c r="E674" s="757" t="s">
        <v>2056</v>
      </c>
      <c r="F674" s="679">
        <v>174149100000000</v>
      </c>
      <c r="G674" s="73" t="s">
        <v>301</v>
      </c>
      <c r="H674" s="73" t="s">
        <v>2062</v>
      </c>
      <c r="I674" s="73" t="s">
        <v>2063</v>
      </c>
      <c r="K674" s="831"/>
      <c r="L674" s="831"/>
      <c r="M674" s="831"/>
      <c r="N674" s="831"/>
      <c r="O674" s="831"/>
      <c r="P674" s="831"/>
      <c r="Q674" s="831"/>
      <c r="R674" s="831"/>
      <c r="S674" s="831"/>
      <c r="T674" s="831"/>
      <c r="U674" s="831"/>
      <c r="V674" s="831"/>
      <c r="W674" s="831"/>
      <c r="X674" s="831"/>
      <c r="Y674" s="831">
        <v>1</v>
      </c>
      <c r="Z674" s="831"/>
      <c r="AA674" s="834"/>
      <c r="AB674" s="834"/>
      <c r="AC674" s="834"/>
      <c r="AD674" s="834"/>
      <c r="AE674" s="832"/>
      <c r="AF674" s="832"/>
      <c r="AG674" s="832"/>
      <c r="AH674" s="832"/>
      <c r="AI674" s="832"/>
      <c r="AJ674" s="832"/>
      <c r="AK674" s="832"/>
      <c r="AL674" s="834"/>
      <c r="AM674" s="834"/>
      <c r="AN674" s="834"/>
      <c r="AO674" s="832">
        <f t="shared" si="14"/>
        <v>174149100000000</v>
      </c>
      <c r="AP674" s="832"/>
    </row>
    <row r="675" spans="1:42" s="15" customFormat="1">
      <c r="A675" s="73" t="s">
        <v>2067</v>
      </c>
      <c r="B675" s="126"/>
      <c r="C675" s="73" t="s">
        <v>2068</v>
      </c>
      <c r="D675" s="843" t="s">
        <v>2023</v>
      </c>
      <c r="E675" s="757" t="s">
        <v>2056</v>
      </c>
      <c r="F675" s="679">
        <v>109120839260312.95</v>
      </c>
      <c r="G675" s="73" t="s">
        <v>301</v>
      </c>
      <c r="H675" s="73" t="s">
        <v>2062</v>
      </c>
      <c r="I675" s="73" t="s">
        <v>2063</v>
      </c>
      <c r="K675" s="831"/>
      <c r="L675" s="831"/>
      <c r="M675" s="831"/>
      <c r="N675" s="831"/>
      <c r="O675" s="831"/>
      <c r="P675" s="831"/>
      <c r="Q675" s="831"/>
      <c r="R675" s="831"/>
      <c r="S675" s="831"/>
      <c r="T675" s="831"/>
      <c r="U675" s="831"/>
      <c r="V675" s="831"/>
      <c r="W675" s="831"/>
      <c r="X675" s="831"/>
      <c r="Y675" s="831">
        <v>1</v>
      </c>
      <c r="Z675" s="831"/>
      <c r="AA675" s="834"/>
      <c r="AB675" s="834"/>
      <c r="AC675" s="834"/>
      <c r="AD675" s="834"/>
      <c r="AE675" s="832"/>
      <c r="AF675" s="832"/>
      <c r="AG675" s="832"/>
      <c r="AH675" s="832"/>
      <c r="AI675" s="832"/>
      <c r="AJ675" s="832"/>
      <c r="AK675" s="832"/>
      <c r="AL675" s="834"/>
      <c r="AM675" s="834"/>
      <c r="AN675" s="834"/>
      <c r="AO675" s="832">
        <f t="shared" si="14"/>
        <v>109120839260312.95</v>
      </c>
      <c r="AP675" s="832"/>
    </row>
    <row r="676" spans="1:42" s="15" customFormat="1">
      <c r="A676" s="73" t="s">
        <v>310</v>
      </c>
      <c r="B676" s="126"/>
      <c r="C676" s="73"/>
      <c r="D676" s="843" t="s">
        <v>2023</v>
      </c>
      <c r="E676" s="757" t="s">
        <v>2056</v>
      </c>
      <c r="F676" s="679">
        <v>32314141080000</v>
      </c>
      <c r="G676" s="73" t="s">
        <v>301</v>
      </c>
      <c r="H676" s="73" t="s">
        <v>2062</v>
      </c>
      <c r="I676" s="73" t="s">
        <v>2063</v>
      </c>
      <c r="K676" s="831"/>
      <c r="L676" s="831"/>
      <c r="M676" s="831"/>
      <c r="N676" s="831"/>
      <c r="O676" s="831"/>
      <c r="P676" s="831"/>
      <c r="Q676" s="831"/>
      <c r="R676" s="831"/>
      <c r="S676" s="831"/>
      <c r="T676" s="831"/>
      <c r="U676" s="831"/>
      <c r="V676" s="831"/>
      <c r="W676" s="831"/>
      <c r="X676" s="831"/>
      <c r="Y676" s="831">
        <v>1</v>
      </c>
      <c r="Z676" s="831"/>
      <c r="AA676" s="834"/>
      <c r="AB676" s="834"/>
      <c r="AC676" s="834"/>
      <c r="AD676" s="834"/>
      <c r="AE676" s="832"/>
      <c r="AF676" s="832"/>
      <c r="AG676" s="832"/>
      <c r="AH676" s="832"/>
      <c r="AI676" s="832"/>
      <c r="AJ676" s="832"/>
      <c r="AK676" s="832"/>
      <c r="AL676" s="834"/>
      <c r="AM676" s="834"/>
      <c r="AN676" s="834"/>
      <c r="AO676" s="832">
        <f t="shared" si="14"/>
        <v>32314141080000</v>
      </c>
      <c r="AP676" s="832"/>
    </row>
    <row r="677" spans="1:42" s="1134" customFormat="1">
      <c r="B677" s="1230"/>
      <c r="D677" s="1135"/>
      <c r="E677" s="1136"/>
      <c r="F677" s="1137"/>
      <c r="K677" s="1138"/>
      <c r="L677" s="1138"/>
      <c r="M677" s="1138"/>
      <c r="N677" s="1138"/>
      <c r="O677" s="1138"/>
      <c r="P677" s="1138"/>
      <c r="Q677" s="1138"/>
      <c r="R677" s="1138"/>
      <c r="S677" s="1138"/>
      <c r="T677" s="1138"/>
      <c r="U677" s="1138"/>
      <c r="V677" s="1138"/>
      <c r="W677" s="1138"/>
      <c r="X677" s="1138"/>
      <c r="Y677" s="1138"/>
      <c r="Z677" s="1138"/>
      <c r="AA677" s="1138"/>
      <c r="AB677" s="1138"/>
      <c r="AC677" s="1138"/>
      <c r="AD677" s="1138"/>
      <c r="AE677" s="1139"/>
      <c r="AF677" s="1139"/>
      <c r="AG677" s="1139"/>
      <c r="AH677" s="1139"/>
      <c r="AI677" s="1139"/>
      <c r="AJ677" s="1139"/>
      <c r="AK677" s="1139"/>
      <c r="AL677" s="1138"/>
      <c r="AM677" s="1138"/>
      <c r="AN677" s="1138"/>
      <c r="AO677" s="1139"/>
      <c r="AP677" s="1139"/>
    </row>
    <row r="678" spans="1:42" s="15" customFormat="1">
      <c r="A678" s="73" t="s">
        <v>2772</v>
      </c>
      <c r="B678" s="1132" t="s">
        <v>2849</v>
      </c>
      <c r="C678" s="73" t="s">
        <v>3313</v>
      </c>
      <c r="D678" s="1132" t="s">
        <v>2001</v>
      </c>
      <c r="E678" s="15" t="s">
        <v>2015</v>
      </c>
      <c r="F678" s="679">
        <v>4369.5714444597897</v>
      </c>
      <c r="G678" s="73" t="s">
        <v>300</v>
      </c>
      <c r="H678" s="73"/>
      <c r="K678" s="831"/>
      <c r="L678" s="1143"/>
      <c r="M678" s="831"/>
      <c r="N678" s="831"/>
      <c r="O678" s="1144"/>
      <c r="P678" s="831"/>
      <c r="Q678" s="831"/>
      <c r="R678" s="831"/>
      <c r="S678" s="831"/>
      <c r="T678" s="831"/>
      <c r="U678" s="831"/>
      <c r="V678" s="1143"/>
      <c r="W678" s="1145">
        <v>2028000</v>
      </c>
      <c r="X678" s="1144"/>
      <c r="Y678" s="831"/>
      <c r="Z678" s="831"/>
      <c r="AA678" s="834"/>
      <c r="AB678" s="834"/>
      <c r="AC678" s="832">
        <f t="shared" ref="AC678:AC741" si="15">IF(M678="",0*$F678,M678*$F678)</f>
        <v>0</v>
      </c>
      <c r="AD678" s="832">
        <f t="shared" ref="AD678:AD741" si="16">IF(N678="",0*$F678,N678*$F678)</f>
        <v>0</v>
      </c>
      <c r="AE678" s="834"/>
      <c r="AF678" s="834"/>
      <c r="AG678" s="834"/>
      <c r="AH678" s="834"/>
      <c r="AI678" s="834"/>
      <c r="AJ678" s="834"/>
      <c r="AK678" s="834"/>
      <c r="AL678" s="834"/>
      <c r="AM678" s="832">
        <f t="shared" ref="AM678:AM741" si="17">IF(W678="",0*$F678,W678*$F678)</f>
        <v>8861490889.3644543</v>
      </c>
      <c r="AN678" s="834"/>
      <c r="AO678" s="834"/>
      <c r="AP678" s="834"/>
    </row>
    <row r="679" spans="1:42" s="15" customFormat="1">
      <c r="A679" s="73" t="s">
        <v>2772</v>
      </c>
      <c r="B679" s="1132" t="s">
        <v>2849</v>
      </c>
      <c r="C679" s="73" t="s">
        <v>3313</v>
      </c>
      <c r="D679" s="1132" t="s">
        <v>1998</v>
      </c>
      <c r="E679" s="15" t="s">
        <v>1999</v>
      </c>
      <c r="F679" s="679">
        <v>0</v>
      </c>
      <c r="G679" s="73" t="s">
        <v>300</v>
      </c>
      <c r="H679" s="73"/>
      <c r="K679" s="831"/>
      <c r="L679" s="1143"/>
      <c r="M679" s="831"/>
      <c r="N679" s="831"/>
      <c r="O679" s="1144"/>
      <c r="P679" s="831"/>
      <c r="Q679" s="831"/>
      <c r="R679" s="831"/>
      <c r="S679" s="831"/>
      <c r="T679" s="831"/>
      <c r="U679" s="831"/>
      <c r="V679" s="1143"/>
      <c r="W679" s="1145">
        <v>8972.5</v>
      </c>
      <c r="X679" s="1144"/>
      <c r="Y679" s="831"/>
      <c r="Z679" s="831"/>
      <c r="AA679" s="834"/>
      <c r="AB679" s="834"/>
      <c r="AC679" s="832">
        <f t="shared" si="15"/>
        <v>0</v>
      </c>
      <c r="AD679" s="832">
        <f t="shared" si="16"/>
        <v>0</v>
      </c>
      <c r="AE679" s="834"/>
      <c r="AF679" s="834"/>
      <c r="AG679" s="834"/>
      <c r="AH679" s="834"/>
      <c r="AI679" s="834"/>
      <c r="AJ679" s="834"/>
      <c r="AK679" s="834"/>
      <c r="AL679" s="834"/>
      <c r="AM679" s="832">
        <f t="shared" si="17"/>
        <v>0</v>
      </c>
      <c r="AN679" s="834"/>
      <c r="AO679" s="834"/>
      <c r="AP679" s="834"/>
    </row>
    <row r="680" spans="1:42" s="15" customFormat="1">
      <c r="A680" s="73" t="s">
        <v>2772</v>
      </c>
      <c r="B680" s="1132" t="s">
        <v>2849</v>
      </c>
      <c r="C680" s="73" t="s">
        <v>3313</v>
      </c>
      <c r="D680" s="1132" t="s">
        <v>1967</v>
      </c>
      <c r="E680" s="15" t="s">
        <v>1968</v>
      </c>
      <c r="F680" s="679">
        <v>0</v>
      </c>
      <c r="G680" s="73" t="s">
        <v>300</v>
      </c>
      <c r="H680" s="73"/>
      <c r="K680" s="831"/>
      <c r="L680" s="1143"/>
      <c r="M680" s="831"/>
      <c r="N680" s="831"/>
      <c r="O680" s="1144"/>
      <c r="P680" s="831"/>
      <c r="Q680" s="831"/>
      <c r="R680" s="831"/>
      <c r="S680" s="831"/>
      <c r="T680" s="831"/>
      <c r="U680" s="831"/>
      <c r="V680" s="1143"/>
      <c r="W680" s="1145">
        <v>8410.7000000000007</v>
      </c>
      <c r="X680" s="1144"/>
      <c r="Y680" s="831"/>
      <c r="Z680" s="831"/>
      <c r="AA680" s="834"/>
      <c r="AB680" s="834"/>
      <c r="AC680" s="832">
        <f t="shared" si="15"/>
        <v>0</v>
      </c>
      <c r="AD680" s="832">
        <f t="shared" si="16"/>
        <v>0</v>
      </c>
      <c r="AE680" s="834"/>
      <c r="AF680" s="834"/>
      <c r="AG680" s="834"/>
      <c r="AH680" s="834"/>
      <c r="AI680" s="834"/>
      <c r="AJ680" s="834"/>
      <c r="AK680" s="834"/>
      <c r="AL680" s="834"/>
      <c r="AM680" s="832">
        <f t="shared" si="17"/>
        <v>0</v>
      </c>
      <c r="AN680" s="834"/>
      <c r="AO680" s="834"/>
      <c r="AP680" s="834"/>
    </row>
    <row r="681" spans="1:42" s="15" customFormat="1">
      <c r="A681" s="73" t="s">
        <v>2069</v>
      </c>
      <c r="B681" s="1132" t="s">
        <v>2850</v>
      </c>
      <c r="C681" s="73" t="s">
        <v>3314</v>
      </c>
      <c r="D681" s="1132" t="s">
        <v>1998</v>
      </c>
      <c r="E681" s="15" t="s">
        <v>1999</v>
      </c>
      <c r="F681" s="679">
        <v>95512892.799299493</v>
      </c>
      <c r="G681" s="73" t="s">
        <v>300</v>
      </c>
      <c r="H681" s="73" t="s">
        <v>3352</v>
      </c>
      <c r="K681" s="831"/>
      <c r="L681" s="1143"/>
      <c r="M681" s="831">
        <v>0</v>
      </c>
      <c r="N681" s="831">
        <v>9.2712999999999996E-7</v>
      </c>
      <c r="O681" s="1144"/>
      <c r="P681" s="831"/>
      <c r="Q681" s="831"/>
      <c r="R681" s="831"/>
      <c r="S681" s="831"/>
      <c r="T681" s="831"/>
      <c r="U681" s="831"/>
      <c r="V681" s="1143"/>
      <c r="W681" s="1145">
        <v>10976</v>
      </c>
      <c r="X681" s="1144"/>
      <c r="Y681" s="831"/>
      <c r="Z681" s="831"/>
      <c r="AA681" s="834"/>
      <c r="AB681" s="834"/>
      <c r="AC681" s="832">
        <f t="shared" si="15"/>
        <v>0</v>
      </c>
      <c r="AD681" s="832">
        <f t="shared" si="16"/>
        <v>88.552868301014541</v>
      </c>
      <c r="AE681" s="834"/>
      <c r="AF681" s="834"/>
      <c r="AG681" s="834"/>
      <c r="AH681" s="834"/>
      <c r="AI681" s="834"/>
      <c r="AJ681" s="834"/>
      <c r="AK681" s="834"/>
      <c r="AL681" s="834"/>
      <c r="AM681" s="832">
        <f t="shared" si="17"/>
        <v>1048349511365.1112</v>
      </c>
      <c r="AN681" s="834"/>
      <c r="AO681" s="834"/>
      <c r="AP681" s="834"/>
    </row>
    <row r="682" spans="1:42" s="15" customFormat="1">
      <c r="A682" s="73" t="s">
        <v>2069</v>
      </c>
      <c r="B682" s="1132" t="s">
        <v>2850</v>
      </c>
      <c r="C682" s="73" t="s">
        <v>3314</v>
      </c>
      <c r="D682" s="1132" t="s">
        <v>1967</v>
      </c>
      <c r="E682" s="15" t="s">
        <v>1968</v>
      </c>
      <c r="F682" s="679">
        <v>19414723.507825799</v>
      </c>
      <c r="G682" s="73" t="s">
        <v>300</v>
      </c>
      <c r="H682" s="73" t="s">
        <v>3352</v>
      </c>
      <c r="K682" s="831"/>
      <c r="L682" s="1143"/>
      <c r="M682" s="831">
        <v>0</v>
      </c>
      <c r="N682" s="831">
        <v>3.6974E-6</v>
      </c>
      <c r="O682" s="1144"/>
      <c r="P682" s="831"/>
      <c r="Q682" s="831"/>
      <c r="R682" s="831"/>
      <c r="S682" s="831"/>
      <c r="T682" s="831"/>
      <c r="U682" s="831"/>
      <c r="V682" s="1143"/>
      <c r="W682" s="1145">
        <v>8350.1</v>
      </c>
      <c r="X682" s="1144"/>
      <c r="Y682" s="831"/>
      <c r="Z682" s="831"/>
      <c r="AA682" s="834"/>
      <c r="AB682" s="834"/>
      <c r="AC682" s="832">
        <f t="shared" si="15"/>
        <v>0</v>
      </c>
      <c r="AD682" s="832">
        <f t="shared" si="16"/>
        <v>71.783998697835116</v>
      </c>
      <c r="AE682" s="834"/>
      <c r="AF682" s="834"/>
      <c r="AG682" s="834"/>
      <c r="AH682" s="834"/>
      <c r="AI682" s="834"/>
      <c r="AJ682" s="834"/>
      <c r="AK682" s="834"/>
      <c r="AL682" s="834"/>
      <c r="AM682" s="832">
        <f t="shared" si="17"/>
        <v>162114882762.69623</v>
      </c>
      <c r="AN682" s="834"/>
      <c r="AO682" s="834"/>
      <c r="AP682" s="834"/>
    </row>
    <row r="683" spans="1:42" s="15" customFormat="1">
      <c r="A683" s="73" t="s">
        <v>2069</v>
      </c>
      <c r="B683" s="1132" t="s">
        <v>2850</v>
      </c>
      <c r="C683" s="73" t="s">
        <v>3314</v>
      </c>
      <c r="D683" s="1132" t="s">
        <v>2001</v>
      </c>
      <c r="E683" s="15" t="s">
        <v>2015</v>
      </c>
      <c r="F683" s="679">
        <v>1294314.9005873699</v>
      </c>
      <c r="G683" s="73" t="s">
        <v>300</v>
      </c>
      <c r="H683" s="73" t="s">
        <v>3352</v>
      </c>
      <c r="K683" s="831"/>
      <c r="L683" s="1143"/>
      <c r="M683" s="831">
        <v>0</v>
      </c>
      <c r="N683" s="831">
        <v>1.6204E-6</v>
      </c>
      <c r="O683" s="1144"/>
      <c r="P683" s="831"/>
      <c r="Q683" s="831"/>
      <c r="R683" s="831"/>
      <c r="S683" s="831"/>
      <c r="T683" s="831"/>
      <c r="U683" s="831"/>
      <c r="V683" s="1143"/>
      <c r="W683" s="1145">
        <v>68612</v>
      </c>
      <c r="X683" s="1144"/>
      <c r="Y683" s="831"/>
      <c r="Z683" s="831"/>
      <c r="AA683" s="834"/>
      <c r="AB683" s="834"/>
      <c r="AC683" s="832">
        <f t="shared" si="15"/>
        <v>0</v>
      </c>
      <c r="AD683" s="832">
        <f t="shared" si="16"/>
        <v>2.097307864911774</v>
      </c>
      <c r="AE683" s="834"/>
      <c r="AF683" s="834"/>
      <c r="AG683" s="834"/>
      <c r="AH683" s="834"/>
      <c r="AI683" s="834"/>
      <c r="AJ683" s="834"/>
      <c r="AK683" s="834"/>
      <c r="AL683" s="834"/>
      <c r="AM683" s="832">
        <f t="shared" si="17"/>
        <v>88805533959.100632</v>
      </c>
      <c r="AN683" s="834"/>
      <c r="AO683" s="834"/>
      <c r="AP683" s="834"/>
    </row>
    <row r="684" spans="1:42" s="15" customFormat="1">
      <c r="A684" s="73" t="s">
        <v>2070</v>
      </c>
      <c r="B684" s="1132" t="s">
        <v>2851</v>
      </c>
      <c r="C684" s="73" t="s">
        <v>3315</v>
      </c>
      <c r="D684" s="1132" t="s">
        <v>1967</v>
      </c>
      <c r="E684" s="15" t="s">
        <v>1968</v>
      </c>
      <c r="F684" s="679">
        <v>3957880.6469897898</v>
      </c>
      <c r="G684" s="73" t="s">
        <v>300</v>
      </c>
      <c r="H684" s="73" t="s">
        <v>3352</v>
      </c>
      <c r="K684" s="831"/>
      <c r="L684" s="1143"/>
      <c r="M684" s="831"/>
      <c r="N684" s="1150">
        <v>2.2413499043699988E-4</v>
      </c>
      <c r="O684" s="1144"/>
      <c r="P684" s="831"/>
      <c r="Q684" s="831"/>
      <c r="R684" s="831"/>
      <c r="S684" s="831"/>
      <c r="T684" s="831"/>
      <c r="U684" s="831"/>
      <c r="V684" s="1143"/>
      <c r="W684" s="1145">
        <v>75.072000000000003</v>
      </c>
      <c r="X684" s="1144"/>
      <c r="Y684" s="831"/>
      <c r="Z684" s="831"/>
      <c r="AA684" s="834"/>
      <c r="AB684" s="834"/>
      <c r="AC684" s="832">
        <f t="shared" si="15"/>
        <v>0</v>
      </c>
      <c r="AD684" s="832">
        <f t="shared" si="16"/>
        <v>887.09954096384342</v>
      </c>
      <c r="AE684" s="834"/>
      <c r="AF684" s="834"/>
      <c r="AG684" s="834"/>
      <c r="AH684" s="834"/>
      <c r="AI684" s="834"/>
      <c r="AJ684" s="834"/>
      <c r="AK684" s="834"/>
      <c r="AL684" s="834"/>
      <c r="AM684" s="832">
        <f t="shared" si="17"/>
        <v>297126015.93081748</v>
      </c>
      <c r="AN684" s="834"/>
      <c r="AO684" s="834"/>
      <c r="AP684" s="834"/>
    </row>
    <row r="685" spans="1:42" s="15" customFormat="1">
      <c r="A685" s="73" t="s">
        <v>2070</v>
      </c>
      <c r="B685" s="1132" t="s">
        <v>2851</v>
      </c>
      <c r="C685" s="73" t="s">
        <v>3315</v>
      </c>
      <c r="D685" s="1132" t="s">
        <v>1998</v>
      </c>
      <c r="E685" s="15" t="s">
        <v>1999</v>
      </c>
      <c r="F685" s="679">
        <v>19259134.683437198</v>
      </c>
      <c r="G685" s="73" t="s">
        <v>300</v>
      </c>
      <c r="H685" s="73" t="s">
        <v>3352</v>
      </c>
      <c r="K685" s="831"/>
      <c r="L685" s="1143"/>
      <c r="M685" s="831"/>
      <c r="N685" s="1150">
        <v>1.6420805118051806E-5</v>
      </c>
      <c r="O685" s="1144"/>
      <c r="P685" s="831"/>
      <c r="Q685" s="831"/>
      <c r="R685" s="831"/>
      <c r="S685" s="831"/>
      <c r="T685" s="831"/>
      <c r="U685" s="831"/>
      <c r="V685" s="1143"/>
      <c r="W685" s="1145">
        <v>52.781999999999996</v>
      </c>
      <c r="X685" s="1144"/>
      <c r="Y685" s="831"/>
      <c r="Z685" s="831"/>
      <c r="AA685" s="834"/>
      <c r="AB685" s="834"/>
      <c r="AC685" s="832">
        <f t="shared" si="15"/>
        <v>0</v>
      </c>
      <c r="AD685" s="832">
        <f t="shared" si="16"/>
        <v>316.25049737903458</v>
      </c>
      <c r="AE685" s="834"/>
      <c r="AF685" s="834"/>
      <c r="AG685" s="834"/>
      <c r="AH685" s="834"/>
      <c r="AI685" s="834"/>
      <c r="AJ685" s="834"/>
      <c r="AK685" s="834"/>
      <c r="AL685" s="834"/>
      <c r="AM685" s="832">
        <f t="shared" si="17"/>
        <v>1016535646.8611821</v>
      </c>
      <c r="AN685" s="834"/>
      <c r="AO685" s="834"/>
      <c r="AP685" s="834"/>
    </row>
    <row r="686" spans="1:42" s="15" customFormat="1">
      <c r="A686" s="73" t="s">
        <v>2070</v>
      </c>
      <c r="B686" s="1132" t="s">
        <v>2851</v>
      </c>
      <c r="C686" s="73" t="s">
        <v>3315</v>
      </c>
      <c r="D686" s="1132" t="s">
        <v>2001</v>
      </c>
      <c r="E686" s="15" t="s">
        <v>2015</v>
      </c>
      <c r="F686" s="679">
        <v>263858.70981427102</v>
      </c>
      <c r="G686" s="73" t="s">
        <v>300</v>
      </c>
      <c r="H686" s="73" t="s">
        <v>3352</v>
      </c>
      <c r="K686" s="831"/>
      <c r="L686" s="1143"/>
      <c r="M686" s="831"/>
      <c r="N686" s="1150">
        <v>1.2492882786617452E-4</v>
      </c>
      <c r="O686" s="1144"/>
      <c r="P686" s="831"/>
      <c r="Q686" s="831"/>
      <c r="R686" s="831"/>
      <c r="S686" s="831"/>
      <c r="T686" s="831"/>
      <c r="U686" s="831"/>
      <c r="V686" s="1143"/>
      <c r="W686" s="1145">
        <v>1631.1</v>
      </c>
      <c r="X686" s="1144"/>
      <c r="Y686" s="831"/>
      <c r="Z686" s="831"/>
      <c r="AA686" s="834"/>
      <c r="AB686" s="834"/>
      <c r="AC686" s="832">
        <f t="shared" si="15"/>
        <v>0</v>
      </c>
      <c r="AD686" s="832">
        <f t="shared" si="16"/>
        <v>32.963559339377959</v>
      </c>
      <c r="AE686" s="834"/>
      <c r="AF686" s="834"/>
      <c r="AG686" s="834"/>
      <c r="AH686" s="834"/>
      <c r="AI686" s="834"/>
      <c r="AJ686" s="834"/>
      <c r="AK686" s="834"/>
      <c r="AL686" s="834"/>
      <c r="AM686" s="832">
        <f t="shared" si="17"/>
        <v>430379941.57805741</v>
      </c>
      <c r="AN686" s="834"/>
      <c r="AO686" s="834"/>
      <c r="AP686" s="834"/>
    </row>
    <row r="687" spans="1:42" s="15" customFormat="1">
      <c r="A687" s="73" t="s">
        <v>2071</v>
      </c>
      <c r="B687" s="1132" t="s">
        <v>2852</v>
      </c>
      <c r="C687" s="73" t="s">
        <v>3315</v>
      </c>
      <c r="D687" s="1132" t="s">
        <v>1967</v>
      </c>
      <c r="E687" s="15" t="s">
        <v>1968</v>
      </c>
      <c r="F687" s="679">
        <v>180017.3828125</v>
      </c>
      <c r="G687" s="73" t="s">
        <v>300</v>
      </c>
      <c r="H687" s="73" t="s">
        <v>3352</v>
      </c>
      <c r="K687" s="831"/>
      <c r="L687" s="1143"/>
      <c r="M687" s="831"/>
      <c r="N687" s="831">
        <v>1.1712999999999999E-5</v>
      </c>
      <c r="O687" s="1144"/>
      <c r="P687" s="831"/>
      <c r="Q687" s="831"/>
      <c r="R687" s="831"/>
      <c r="S687" s="831"/>
      <c r="T687" s="831"/>
      <c r="U687" s="831"/>
      <c r="V687" s="1143"/>
      <c r="W687" s="1145">
        <v>1593.7</v>
      </c>
      <c r="X687" s="1144"/>
      <c r="Y687" s="831"/>
      <c r="Z687" s="831"/>
      <c r="AA687" s="834"/>
      <c r="AB687" s="834"/>
      <c r="AC687" s="832">
        <f t="shared" si="15"/>
        <v>0</v>
      </c>
      <c r="AD687" s="832">
        <f t="shared" si="16"/>
        <v>2.1085436048828123</v>
      </c>
      <c r="AE687" s="834"/>
      <c r="AF687" s="834"/>
      <c r="AG687" s="834"/>
      <c r="AH687" s="834"/>
      <c r="AI687" s="834"/>
      <c r="AJ687" s="834"/>
      <c r="AK687" s="834"/>
      <c r="AL687" s="834"/>
      <c r="AM687" s="832">
        <f t="shared" si="17"/>
        <v>286893702.98828125</v>
      </c>
      <c r="AN687" s="834"/>
      <c r="AO687" s="834"/>
      <c r="AP687" s="834"/>
    </row>
    <row r="688" spans="1:42" s="15" customFormat="1">
      <c r="A688" s="73" t="s">
        <v>2071</v>
      </c>
      <c r="B688" s="1132" t="s">
        <v>2852</v>
      </c>
      <c r="C688" s="73" t="s">
        <v>3315</v>
      </c>
      <c r="D688" s="1132" t="s">
        <v>1998</v>
      </c>
      <c r="E688" s="15" t="s">
        <v>1999</v>
      </c>
      <c r="F688" s="679">
        <v>833315.83333333302</v>
      </c>
      <c r="G688" s="73" t="s">
        <v>300</v>
      </c>
      <c r="H688" s="73" t="s">
        <v>3352</v>
      </c>
      <c r="K688" s="831"/>
      <c r="L688" s="1143"/>
      <c r="M688" s="831"/>
      <c r="N688" s="831">
        <v>1.8642000000000001E-6</v>
      </c>
      <c r="O688" s="1144"/>
      <c r="P688" s="831"/>
      <c r="Q688" s="831"/>
      <c r="R688" s="831"/>
      <c r="S688" s="831"/>
      <c r="T688" s="831"/>
      <c r="U688" s="831"/>
      <c r="V688" s="1143"/>
      <c r="W688" s="1145">
        <v>2160.4</v>
      </c>
      <c r="X688" s="1144"/>
      <c r="Y688" s="831"/>
      <c r="Z688" s="831"/>
      <c r="AA688" s="834"/>
      <c r="AB688" s="834"/>
      <c r="AC688" s="832">
        <f t="shared" si="15"/>
        <v>0</v>
      </c>
      <c r="AD688" s="832">
        <f t="shared" si="16"/>
        <v>1.5534673764999996</v>
      </c>
      <c r="AE688" s="834"/>
      <c r="AF688" s="834"/>
      <c r="AG688" s="834"/>
      <c r="AH688" s="834"/>
      <c r="AI688" s="834"/>
      <c r="AJ688" s="834"/>
      <c r="AK688" s="834"/>
      <c r="AL688" s="834"/>
      <c r="AM688" s="832">
        <f t="shared" si="17"/>
        <v>1800295526.3333328</v>
      </c>
      <c r="AN688" s="834"/>
      <c r="AO688" s="834"/>
      <c r="AP688" s="834"/>
    </row>
    <row r="689" spans="1:42" s="15" customFormat="1">
      <c r="A689" s="73" t="s">
        <v>2071</v>
      </c>
      <c r="B689" s="1132" t="s">
        <v>2852</v>
      </c>
      <c r="C689" s="73" t="s">
        <v>3315</v>
      </c>
      <c r="D689" s="1132" t="s">
        <v>2001</v>
      </c>
      <c r="E689" s="15" t="s">
        <v>2015</v>
      </c>
      <c r="F689" s="679">
        <v>12001.158854166701</v>
      </c>
      <c r="G689" s="73" t="s">
        <v>300</v>
      </c>
      <c r="H689" s="73" t="s">
        <v>3352</v>
      </c>
      <c r="K689" s="831"/>
      <c r="L689" s="1143"/>
      <c r="M689" s="831"/>
      <c r="N689" s="831">
        <v>3.0433999999999999E-6</v>
      </c>
      <c r="O689" s="1144"/>
      <c r="P689" s="831"/>
      <c r="Q689" s="831"/>
      <c r="R689" s="831"/>
      <c r="S689" s="831"/>
      <c r="T689" s="831"/>
      <c r="U689" s="831"/>
      <c r="V689" s="1143"/>
      <c r="W689" s="1145">
        <v>9807.2999999999993</v>
      </c>
      <c r="X689" s="1144"/>
      <c r="Y689" s="831"/>
      <c r="Z689" s="831"/>
      <c r="AA689" s="834"/>
      <c r="AB689" s="834"/>
      <c r="AC689" s="832">
        <f t="shared" si="15"/>
        <v>0</v>
      </c>
      <c r="AD689" s="832">
        <f t="shared" si="16"/>
        <v>3.6524326856770935E-2</v>
      </c>
      <c r="AE689" s="834"/>
      <c r="AF689" s="834"/>
      <c r="AG689" s="834"/>
      <c r="AH689" s="834"/>
      <c r="AI689" s="834"/>
      <c r="AJ689" s="834"/>
      <c r="AK689" s="834"/>
      <c r="AL689" s="834"/>
      <c r="AM689" s="832">
        <f t="shared" si="17"/>
        <v>117698965.23046908</v>
      </c>
      <c r="AN689" s="834"/>
      <c r="AO689" s="834"/>
      <c r="AP689" s="834"/>
    </row>
    <row r="690" spans="1:42" s="15" customFormat="1">
      <c r="A690" s="73" t="s">
        <v>2072</v>
      </c>
      <c r="B690" s="1132" t="s">
        <v>2853</v>
      </c>
      <c r="C690" s="73" t="s">
        <v>3316</v>
      </c>
      <c r="D690" s="1132" t="s">
        <v>1967</v>
      </c>
      <c r="E690" s="15" t="s">
        <v>1968</v>
      </c>
      <c r="F690" s="679">
        <v>100502.86458333299</v>
      </c>
      <c r="G690" s="73" t="s">
        <v>300</v>
      </c>
      <c r="H690" s="73" t="s">
        <v>3352</v>
      </c>
      <c r="K690" s="831"/>
      <c r="L690" s="1143"/>
      <c r="M690" s="831"/>
      <c r="N690" s="831">
        <v>4.8717999999999997E-5</v>
      </c>
      <c r="O690" s="1144"/>
      <c r="P690" s="831"/>
      <c r="Q690" s="831"/>
      <c r="R690" s="831"/>
      <c r="S690" s="831"/>
      <c r="T690" s="831"/>
      <c r="U690" s="831"/>
      <c r="V690" s="1143"/>
      <c r="W690" s="1145">
        <v>37308</v>
      </c>
      <c r="X690" s="1144"/>
      <c r="Y690" s="831"/>
      <c r="Z690" s="831"/>
      <c r="AA690" s="834"/>
      <c r="AB690" s="834"/>
      <c r="AC690" s="832">
        <f t="shared" si="15"/>
        <v>0</v>
      </c>
      <c r="AD690" s="832">
        <f t="shared" si="16"/>
        <v>4.8962985567708168</v>
      </c>
      <c r="AE690" s="834"/>
      <c r="AF690" s="834"/>
      <c r="AG690" s="834"/>
      <c r="AH690" s="834"/>
      <c r="AI690" s="834"/>
      <c r="AJ690" s="834"/>
      <c r="AK690" s="834"/>
      <c r="AL690" s="834"/>
      <c r="AM690" s="832">
        <f t="shared" si="17"/>
        <v>3749560871.8749871</v>
      </c>
      <c r="AN690" s="834"/>
      <c r="AO690" s="834"/>
      <c r="AP690" s="834"/>
    </row>
    <row r="691" spans="1:42" s="15" customFormat="1">
      <c r="A691" s="73" t="s">
        <v>2072</v>
      </c>
      <c r="B691" s="1132" t="s">
        <v>2853</v>
      </c>
      <c r="C691" s="73" t="s">
        <v>3316</v>
      </c>
      <c r="D691" s="1132" t="s">
        <v>2001</v>
      </c>
      <c r="E691" s="15" t="s">
        <v>2015</v>
      </c>
      <c r="F691" s="679">
        <v>6700.1909713281302</v>
      </c>
      <c r="G691" s="73" t="s">
        <v>300</v>
      </c>
      <c r="H691" s="73" t="s">
        <v>3352</v>
      </c>
      <c r="K691" s="831"/>
      <c r="L691" s="1143"/>
      <c r="M691" s="831"/>
      <c r="N691" s="831">
        <v>1.7259999999999999E-4</v>
      </c>
      <c r="O691" s="1144"/>
      <c r="P691" s="831"/>
      <c r="Q691" s="831"/>
      <c r="R691" s="831"/>
      <c r="S691" s="831"/>
      <c r="T691" s="831"/>
      <c r="U691" s="831"/>
      <c r="V691" s="1143"/>
      <c r="W691" s="1145">
        <v>698610</v>
      </c>
      <c r="X691" s="1144"/>
      <c r="Y691" s="831"/>
      <c r="Z691" s="831"/>
      <c r="AA691" s="834"/>
      <c r="AB691" s="834"/>
      <c r="AC691" s="832">
        <f t="shared" si="15"/>
        <v>0</v>
      </c>
      <c r="AD691" s="832">
        <f t="shared" si="16"/>
        <v>1.1564529616512353</v>
      </c>
      <c r="AE691" s="834"/>
      <c r="AF691" s="834"/>
      <c r="AG691" s="834"/>
      <c r="AH691" s="834"/>
      <c r="AI691" s="834"/>
      <c r="AJ691" s="834"/>
      <c r="AK691" s="834"/>
      <c r="AL691" s="834"/>
      <c r="AM691" s="832">
        <f t="shared" si="17"/>
        <v>4680820414.4795446</v>
      </c>
      <c r="AN691" s="834"/>
      <c r="AO691" s="834"/>
      <c r="AP691" s="834"/>
    </row>
    <row r="692" spans="1:42" s="15" customFormat="1">
      <c r="A692" s="73" t="s">
        <v>2072</v>
      </c>
      <c r="B692" s="1132" t="s">
        <v>2853</v>
      </c>
      <c r="C692" s="73" t="s">
        <v>3316</v>
      </c>
      <c r="D692" s="1132" t="s">
        <v>1998</v>
      </c>
      <c r="E692" s="15" t="s">
        <v>1999</v>
      </c>
      <c r="F692" s="679">
        <v>134003.81945408901</v>
      </c>
      <c r="G692" s="73" t="s">
        <v>300</v>
      </c>
      <c r="H692" s="73" t="s">
        <v>3352</v>
      </c>
      <c r="K692" s="831"/>
      <c r="L692" s="1143"/>
      <c r="M692" s="831"/>
      <c r="N692" s="831">
        <v>5.0460000000000003E-8</v>
      </c>
      <c r="O692" s="1144"/>
      <c r="P692" s="831"/>
      <c r="Q692" s="831"/>
      <c r="R692" s="831"/>
      <c r="S692" s="831"/>
      <c r="T692" s="831"/>
      <c r="U692" s="831"/>
      <c r="V692" s="1143"/>
      <c r="W692" s="1145">
        <v>69.481999999999999</v>
      </c>
      <c r="X692" s="1144"/>
      <c r="Y692" s="831"/>
      <c r="Z692" s="831"/>
      <c r="AA692" s="834"/>
      <c r="AB692" s="834"/>
      <c r="AC692" s="832">
        <f t="shared" si="15"/>
        <v>0</v>
      </c>
      <c r="AD692" s="832">
        <f t="shared" si="16"/>
        <v>6.7618327296533323E-3</v>
      </c>
      <c r="AE692" s="834"/>
      <c r="AF692" s="834"/>
      <c r="AG692" s="834"/>
      <c r="AH692" s="834"/>
      <c r="AI692" s="834"/>
      <c r="AJ692" s="834"/>
      <c r="AK692" s="834"/>
      <c r="AL692" s="834"/>
      <c r="AM692" s="832">
        <f t="shared" si="17"/>
        <v>9310853.3833090123</v>
      </c>
      <c r="AN692" s="834"/>
      <c r="AO692" s="834"/>
      <c r="AP692" s="834"/>
    </row>
    <row r="693" spans="1:42" s="15" customFormat="1">
      <c r="A693" s="73" t="s">
        <v>2773</v>
      </c>
      <c r="B693" s="1132" t="s">
        <v>2773</v>
      </c>
      <c r="C693" s="73" t="s">
        <v>3317</v>
      </c>
      <c r="D693" s="1132" t="s">
        <v>2001</v>
      </c>
      <c r="E693" s="15" t="s">
        <v>2015</v>
      </c>
      <c r="F693" s="679">
        <v>928419.24324605695</v>
      </c>
      <c r="G693" s="73" t="s">
        <v>300</v>
      </c>
      <c r="H693" s="73"/>
      <c r="K693" s="831"/>
      <c r="L693" s="1143"/>
      <c r="M693" s="831">
        <v>6.3985E-7</v>
      </c>
      <c r="N693" s="831"/>
      <c r="O693" s="1144"/>
      <c r="P693" s="831"/>
      <c r="Q693" s="831"/>
      <c r="R693" s="831"/>
      <c r="S693" s="831"/>
      <c r="T693" s="831"/>
      <c r="U693" s="831"/>
      <c r="V693" s="1143"/>
      <c r="W693" s="1145">
        <v>541.14</v>
      </c>
      <c r="X693" s="1144"/>
      <c r="Y693" s="831"/>
      <c r="Z693" s="831"/>
      <c r="AA693" s="834"/>
      <c r="AB693" s="834"/>
      <c r="AC693" s="832">
        <f t="shared" si="15"/>
        <v>0.59404905279098952</v>
      </c>
      <c r="AD693" s="832">
        <f t="shared" si="16"/>
        <v>0</v>
      </c>
      <c r="AE693" s="834"/>
      <c r="AF693" s="834"/>
      <c r="AG693" s="834"/>
      <c r="AH693" s="834"/>
      <c r="AI693" s="834"/>
      <c r="AJ693" s="834"/>
      <c r="AK693" s="834"/>
      <c r="AL693" s="834"/>
      <c r="AM693" s="832">
        <f t="shared" si="17"/>
        <v>502404789.29017127</v>
      </c>
      <c r="AN693" s="834"/>
      <c r="AO693" s="834"/>
      <c r="AP693" s="834"/>
    </row>
    <row r="694" spans="1:42" s="15" customFormat="1">
      <c r="A694" s="73" t="s">
        <v>2773</v>
      </c>
      <c r="B694" s="1132" t="s">
        <v>2773</v>
      </c>
      <c r="C694" s="73" t="s">
        <v>3313</v>
      </c>
      <c r="D694" s="1132" t="s">
        <v>1967</v>
      </c>
      <c r="E694" s="15" t="s">
        <v>1968</v>
      </c>
      <c r="F694" s="679">
        <v>79868.368000000002</v>
      </c>
      <c r="G694" s="73" t="s">
        <v>300</v>
      </c>
      <c r="H694" s="73"/>
      <c r="K694" s="831"/>
      <c r="L694" s="1143"/>
      <c r="M694" s="831">
        <v>1.1322999999999999E-6</v>
      </c>
      <c r="N694" s="831"/>
      <c r="O694" s="1144"/>
      <c r="P694" s="831"/>
      <c r="Q694" s="831"/>
      <c r="R694" s="831"/>
      <c r="S694" s="831"/>
      <c r="T694" s="831"/>
      <c r="U694" s="831"/>
      <c r="V694" s="1143"/>
      <c r="W694" s="1145">
        <v>15.584</v>
      </c>
      <c r="X694" s="1144"/>
      <c r="Y694" s="831"/>
      <c r="Z694" s="831"/>
      <c r="AA694" s="834"/>
      <c r="AB694" s="834"/>
      <c r="AC694" s="832">
        <f t="shared" si="15"/>
        <v>9.0434953086399997E-2</v>
      </c>
      <c r="AD694" s="832">
        <f t="shared" si="16"/>
        <v>0</v>
      </c>
      <c r="AE694" s="834"/>
      <c r="AF694" s="834"/>
      <c r="AG694" s="834"/>
      <c r="AH694" s="834"/>
      <c r="AI694" s="834"/>
      <c r="AJ694" s="834"/>
      <c r="AK694" s="834"/>
      <c r="AL694" s="834"/>
      <c r="AM694" s="832">
        <f t="shared" si="17"/>
        <v>1244668.6469119999</v>
      </c>
      <c r="AN694" s="834"/>
      <c r="AO694" s="834"/>
      <c r="AP694" s="834"/>
    </row>
    <row r="695" spans="1:42" s="15" customFormat="1">
      <c r="A695" s="73" t="s">
        <v>2773</v>
      </c>
      <c r="B695" s="1132" t="s">
        <v>2854</v>
      </c>
      <c r="C695" s="73" t="s">
        <v>3313</v>
      </c>
      <c r="D695" s="1132" t="s">
        <v>2001</v>
      </c>
      <c r="E695" s="15" t="s">
        <v>2015</v>
      </c>
      <c r="F695" s="679">
        <v>5250.8820599999999</v>
      </c>
      <c r="G695" s="73" t="s">
        <v>300</v>
      </c>
      <c r="H695" s="73"/>
      <c r="K695" s="831"/>
      <c r="L695" s="1143"/>
      <c r="M695" s="831">
        <v>6.3985E-7</v>
      </c>
      <c r="N695" s="831"/>
      <c r="O695" s="1144"/>
      <c r="P695" s="831"/>
      <c r="Q695" s="831"/>
      <c r="R695" s="831"/>
      <c r="S695" s="831"/>
      <c r="T695" s="831"/>
      <c r="U695" s="831"/>
      <c r="V695" s="1143"/>
      <c r="W695" s="1145">
        <v>541.14</v>
      </c>
      <c r="X695" s="1144"/>
      <c r="Y695" s="831"/>
      <c r="Z695" s="831"/>
      <c r="AA695" s="834"/>
      <c r="AB695" s="834"/>
      <c r="AC695" s="832">
        <f t="shared" si="15"/>
        <v>3.3597768860910001E-3</v>
      </c>
      <c r="AD695" s="832">
        <f t="shared" si="16"/>
        <v>0</v>
      </c>
      <c r="AE695" s="834"/>
      <c r="AF695" s="834"/>
      <c r="AG695" s="834"/>
      <c r="AH695" s="834"/>
      <c r="AI695" s="834"/>
      <c r="AJ695" s="834"/>
      <c r="AK695" s="834"/>
      <c r="AL695" s="834"/>
      <c r="AM695" s="832">
        <f t="shared" si="17"/>
        <v>2841462.3179484</v>
      </c>
      <c r="AN695" s="834"/>
      <c r="AO695" s="834"/>
      <c r="AP695" s="834"/>
    </row>
    <row r="696" spans="1:42" s="15" customFormat="1">
      <c r="A696" s="73" t="s">
        <v>2773</v>
      </c>
      <c r="B696" s="1132" t="s">
        <v>2773</v>
      </c>
      <c r="C696" s="73" t="s">
        <v>3313</v>
      </c>
      <c r="D696" s="1132" t="s">
        <v>1998</v>
      </c>
      <c r="E696" s="15" t="s">
        <v>1999</v>
      </c>
      <c r="F696" s="679">
        <v>0</v>
      </c>
      <c r="G696" s="73" t="s">
        <v>300</v>
      </c>
      <c r="H696" s="73"/>
      <c r="K696" s="831"/>
      <c r="L696" s="1143"/>
      <c r="M696" s="831">
        <v>1.1621000000000001E-6</v>
      </c>
      <c r="N696" s="831"/>
      <c r="O696" s="1144"/>
      <c r="P696" s="831"/>
      <c r="Q696" s="831"/>
      <c r="R696" s="831"/>
      <c r="S696" s="831"/>
      <c r="T696" s="831"/>
      <c r="U696" s="831"/>
      <c r="V696" s="1143"/>
      <c r="W696" s="1145">
        <v>110.92</v>
      </c>
      <c r="X696" s="1144"/>
      <c r="Y696" s="831"/>
      <c r="Z696" s="831"/>
      <c r="AA696" s="834"/>
      <c r="AB696" s="834"/>
      <c r="AC696" s="832">
        <f t="shared" si="15"/>
        <v>0</v>
      </c>
      <c r="AD696" s="832">
        <f t="shared" si="16"/>
        <v>0</v>
      </c>
      <c r="AE696" s="834"/>
      <c r="AF696" s="834"/>
      <c r="AG696" s="834"/>
      <c r="AH696" s="834"/>
      <c r="AI696" s="834"/>
      <c r="AJ696" s="834"/>
      <c r="AK696" s="834"/>
      <c r="AL696" s="834"/>
      <c r="AM696" s="832">
        <f t="shared" si="17"/>
        <v>0</v>
      </c>
      <c r="AN696" s="834"/>
      <c r="AO696" s="834"/>
      <c r="AP696" s="834"/>
    </row>
    <row r="697" spans="1:42" s="15" customFormat="1">
      <c r="A697" s="73" t="s">
        <v>2832</v>
      </c>
      <c r="B697" s="1132"/>
      <c r="C697" s="73"/>
      <c r="D697" s="1132"/>
      <c r="F697" s="679">
        <v>100239924.65943199</v>
      </c>
      <c r="G697" s="73" t="s">
        <v>300</v>
      </c>
      <c r="H697" s="73"/>
      <c r="K697" s="831"/>
      <c r="L697" s="1143"/>
      <c r="M697" s="831"/>
      <c r="N697" s="831"/>
      <c r="O697" s="1144"/>
      <c r="P697" s="831"/>
      <c r="Q697" s="831"/>
      <c r="R697" s="831"/>
      <c r="S697" s="831"/>
      <c r="T697" s="831"/>
      <c r="U697" s="831"/>
      <c r="V697" s="1143"/>
      <c r="W697" s="1145"/>
      <c r="X697" s="1144"/>
      <c r="Y697" s="831"/>
      <c r="Z697" s="831"/>
      <c r="AA697" s="834"/>
      <c r="AB697" s="834"/>
      <c r="AC697" s="832">
        <f t="shared" si="15"/>
        <v>0</v>
      </c>
      <c r="AD697" s="832">
        <f t="shared" si="16"/>
        <v>0</v>
      </c>
      <c r="AE697" s="834"/>
      <c r="AF697" s="834"/>
      <c r="AG697" s="834"/>
      <c r="AH697" s="834"/>
      <c r="AI697" s="834"/>
      <c r="AJ697" s="834"/>
      <c r="AK697" s="834"/>
      <c r="AL697" s="834"/>
      <c r="AM697" s="832">
        <f t="shared" si="17"/>
        <v>0</v>
      </c>
      <c r="AN697" s="834"/>
      <c r="AO697" s="834"/>
      <c r="AP697" s="834"/>
    </row>
    <row r="698" spans="1:42" s="15" customFormat="1">
      <c r="A698" s="73" t="s">
        <v>2774</v>
      </c>
      <c r="B698" s="1132" t="s">
        <v>2774</v>
      </c>
      <c r="C698" s="73"/>
      <c r="D698" s="1132" t="s">
        <v>1967</v>
      </c>
      <c r="E698" s="15" t="s">
        <v>1968</v>
      </c>
      <c r="F698" s="679">
        <v>56891830.573864199</v>
      </c>
      <c r="G698" s="73" t="s">
        <v>300</v>
      </c>
      <c r="H698" s="73"/>
      <c r="K698" s="831"/>
      <c r="L698" s="1143"/>
      <c r="M698" s="831"/>
      <c r="N698" s="831"/>
      <c r="O698" s="1144"/>
      <c r="P698" s="831"/>
      <c r="Q698" s="831"/>
      <c r="R698" s="831"/>
      <c r="S698" s="831"/>
      <c r="T698" s="831"/>
      <c r="U698" s="831"/>
      <c r="V698" s="1143"/>
      <c r="W698" s="1145">
        <v>5.1874999999999998E-2</v>
      </c>
      <c r="X698" s="1144"/>
      <c r="Y698" s="831"/>
      <c r="Z698" s="831"/>
      <c r="AA698" s="834"/>
      <c r="AB698" s="834"/>
      <c r="AC698" s="832">
        <f t="shared" si="15"/>
        <v>0</v>
      </c>
      <c r="AD698" s="832">
        <f t="shared" si="16"/>
        <v>0</v>
      </c>
      <c r="AE698" s="834"/>
      <c r="AF698" s="834"/>
      <c r="AG698" s="834"/>
      <c r="AH698" s="834"/>
      <c r="AI698" s="834"/>
      <c r="AJ698" s="834"/>
      <c r="AK698" s="834"/>
      <c r="AL698" s="834"/>
      <c r="AM698" s="832">
        <f t="shared" si="17"/>
        <v>2951263.7110192054</v>
      </c>
      <c r="AN698" s="834"/>
      <c r="AO698" s="834"/>
      <c r="AP698" s="834"/>
    </row>
    <row r="699" spans="1:42" s="15" customFormat="1">
      <c r="A699" s="73" t="s">
        <v>2833</v>
      </c>
      <c r="B699" s="1132"/>
      <c r="C699" s="73"/>
      <c r="D699" s="1132"/>
      <c r="F699" s="679">
        <v>70435567.062160298</v>
      </c>
      <c r="G699" s="73" t="s">
        <v>300</v>
      </c>
      <c r="H699" s="73"/>
      <c r="K699" s="831"/>
      <c r="L699" s="1143"/>
      <c r="M699" s="831"/>
      <c r="N699" s="831"/>
      <c r="O699" s="1144"/>
      <c r="P699" s="831"/>
      <c r="Q699" s="831"/>
      <c r="R699" s="831"/>
      <c r="S699" s="831"/>
      <c r="T699" s="831"/>
      <c r="U699" s="831"/>
      <c r="V699" s="1143"/>
      <c r="W699" s="1145"/>
      <c r="X699" s="1144"/>
      <c r="Y699" s="831"/>
      <c r="Z699" s="831"/>
      <c r="AA699" s="834"/>
      <c r="AB699" s="834"/>
      <c r="AC699" s="832">
        <f t="shared" si="15"/>
        <v>0</v>
      </c>
      <c r="AD699" s="832">
        <f t="shared" si="16"/>
        <v>0</v>
      </c>
      <c r="AE699" s="834"/>
      <c r="AF699" s="834"/>
      <c r="AG699" s="834"/>
      <c r="AH699" s="834"/>
      <c r="AI699" s="834"/>
      <c r="AJ699" s="834"/>
      <c r="AK699" s="834"/>
      <c r="AL699" s="834"/>
      <c r="AM699" s="832">
        <f t="shared" si="17"/>
        <v>0</v>
      </c>
      <c r="AN699" s="834"/>
      <c r="AO699" s="834"/>
      <c r="AP699" s="834"/>
    </row>
    <row r="700" spans="1:42" s="15" customFormat="1">
      <c r="A700" s="73" t="s">
        <v>2775</v>
      </c>
      <c r="B700" s="1132" t="s">
        <v>2775</v>
      </c>
      <c r="C700" s="73"/>
      <c r="D700" s="1132" t="s">
        <v>1967</v>
      </c>
      <c r="E700" s="15" t="s">
        <v>1968</v>
      </c>
      <c r="F700" s="679">
        <v>4054983.6234678598</v>
      </c>
      <c r="G700" s="73" t="s">
        <v>300</v>
      </c>
      <c r="H700" s="73"/>
      <c r="K700" s="831"/>
      <c r="L700" s="1143"/>
      <c r="M700" s="831"/>
      <c r="N700" s="831"/>
      <c r="O700" s="1144"/>
      <c r="P700" s="831"/>
      <c r="Q700" s="831"/>
      <c r="R700" s="831"/>
      <c r="S700" s="831"/>
      <c r="T700" s="831"/>
      <c r="U700" s="831"/>
      <c r="V700" s="1143"/>
      <c r="W700" s="1145">
        <v>1.5382E-2</v>
      </c>
      <c r="X700" s="1144"/>
      <c r="Y700" s="831"/>
      <c r="Z700" s="831"/>
      <c r="AA700" s="834"/>
      <c r="AB700" s="834"/>
      <c r="AC700" s="832">
        <f t="shared" si="15"/>
        <v>0</v>
      </c>
      <c r="AD700" s="832">
        <f t="shared" si="16"/>
        <v>0</v>
      </c>
      <c r="AE700" s="834"/>
      <c r="AF700" s="834"/>
      <c r="AG700" s="834"/>
      <c r="AH700" s="834"/>
      <c r="AI700" s="834"/>
      <c r="AJ700" s="834"/>
      <c r="AK700" s="834"/>
      <c r="AL700" s="834"/>
      <c r="AM700" s="832">
        <f t="shared" si="17"/>
        <v>62373.758096182617</v>
      </c>
      <c r="AN700" s="834"/>
      <c r="AO700" s="834"/>
      <c r="AP700" s="834"/>
    </row>
    <row r="701" spans="1:42" s="15" customFormat="1">
      <c r="A701" s="73" t="s">
        <v>2776</v>
      </c>
      <c r="B701" s="1132" t="s">
        <v>2776</v>
      </c>
      <c r="C701" s="73"/>
      <c r="D701" s="1132" t="s">
        <v>1967</v>
      </c>
      <c r="E701" s="15" t="s">
        <v>1968</v>
      </c>
      <c r="F701" s="679">
        <v>62515552.870416902</v>
      </c>
      <c r="G701" s="73" t="s">
        <v>300</v>
      </c>
      <c r="H701" s="73"/>
      <c r="K701" s="831"/>
      <c r="L701" s="1143"/>
      <c r="M701" s="831"/>
      <c r="N701" s="831"/>
      <c r="O701" s="1144"/>
      <c r="P701" s="831"/>
      <c r="Q701" s="831"/>
      <c r="R701" s="831"/>
      <c r="S701" s="831"/>
      <c r="T701" s="831"/>
      <c r="U701" s="831"/>
      <c r="V701" s="1143"/>
      <c r="W701" s="1145">
        <v>7.7467999999999995E-2</v>
      </c>
      <c r="X701" s="1144"/>
      <c r="Y701" s="831"/>
      <c r="Z701" s="831"/>
      <c r="AA701" s="834"/>
      <c r="AB701" s="834"/>
      <c r="AC701" s="832">
        <f t="shared" si="15"/>
        <v>0</v>
      </c>
      <c r="AD701" s="832">
        <f t="shared" si="16"/>
        <v>0</v>
      </c>
      <c r="AE701" s="834"/>
      <c r="AF701" s="834"/>
      <c r="AG701" s="834"/>
      <c r="AH701" s="834"/>
      <c r="AI701" s="834"/>
      <c r="AJ701" s="834"/>
      <c r="AK701" s="834"/>
      <c r="AL701" s="834"/>
      <c r="AM701" s="832">
        <f t="shared" si="17"/>
        <v>4842954.8497654563</v>
      </c>
      <c r="AN701" s="834"/>
      <c r="AO701" s="834"/>
      <c r="AP701" s="834"/>
    </row>
    <row r="702" spans="1:42" s="15" customFormat="1">
      <c r="A702" s="73" t="s">
        <v>2073</v>
      </c>
      <c r="B702" s="1132" t="s">
        <v>2073</v>
      </c>
      <c r="C702" s="73"/>
      <c r="D702" s="1132" t="s">
        <v>1967</v>
      </c>
      <c r="E702" s="15" t="s">
        <v>1968</v>
      </c>
      <c r="F702" s="679">
        <v>1345705459.23752</v>
      </c>
      <c r="G702" s="73" t="s">
        <v>300</v>
      </c>
      <c r="H702" s="73" t="s">
        <v>3355</v>
      </c>
      <c r="K702" s="831"/>
      <c r="L702" s="1143"/>
      <c r="M702" s="831">
        <v>3.019E-9</v>
      </c>
      <c r="N702" s="831">
        <v>3.1192000000000001E-9</v>
      </c>
      <c r="O702" s="1144"/>
      <c r="P702" s="831"/>
      <c r="Q702" s="831"/>
      <c r="R702" s="831"/>
      <c r="S702" s="831"/>
      <c r="T702" s="831"/>
      <c r="U702" s="831"/>
      <c r="V702" s="1143"/>
      <c r="W702" s="1145">
        <v>0.18495</v>
      </c>
      <c r="X702" s="1144"/>
      <c r="Y702" s="831"/>
      <c r="Z702" s="831"/>
      <c r="AA702" s="834"/>
      <c r="AB702" s="834"/>
      <c r="AC702" s="832">
        <f t="shared" si="15"/>
        <v>4.0626847814380724</v>
      </c>
      <c r="AD702" s="832">
        <f t="shared" si="16"/>
        <v>4.1975244684536728</v>
      </c>
      <c r="AE702" s="834"/>
      <c r="AF702" s="834"/>
      <c r="AG702" s="834"/>
      <c r="AH702" s="834"/>
      <c r="AI702" s="834"/>
      <c r="AJ702" s="834"/>
      <c r="AK702" s="834"/>
      <c r="AL702" s="834"/>
      <c r="AM702" s="832">
        <f t="shared" si="17"/>
        <v>248888224.68597934</v>
      </c>
      <c r="AN702" s="834"/>
      <c r="AO702" s="834"/>
      <c r="AP702" s="834"/>
    </row>
    <row r="703" spans="1:42" s="15" customFormat="1">
      <c r="A703" s="73" t="s">
        <v>2074</v>
      </c>
      <c r="B703" s="1132" t="s">
        <v>2074</v>
      </c>
      <c r="C703" s="73"/>
      <c r="D703" s="1132" t="s">
        <v>1967</v>
      </c>
      <c r="E703" s="15" t="s">
        <v>1968</v>
      </c>
      <c r="F703" s="679">
        <v>14223640.800000001</v>
      </c>
      <c r="G703" s="73" t="s">
        <v>300</v>
      </c>
      <c r="H703" s="73" t="s">
        <v>3355</v>
      </c>
      <c r="K703" s="831"/>
      <c r="L703" s="1143"/>
      <c r="M703" s="831">
        <v>3.4246000000000001E-7</v>
      </c>
      <c r="N703" s="831">
        <v>4.9325E-7</v>
      </c>
      <c r="O703" s="1144"/>
      <c r="P703" s="831"/>
      <c r="Q703" s="831"/>
      <c r="R703" s="831"/>
      <c r="S703" s="831"/>
      <c r="T703" s="831"/>
      <c r="U703" s="831"/>
      <c r="V703" s="1143"/>
      <c r="W703" s="1145">
        <v>0.40640999999999999</v>
      </c>
      <c r="X703" s="1144"/>
      <c r="Y703" s="831"/>
      <c r="Z703" s="831"/>
      <c r="AA703" s="834"/>
      <c r="AB703" s="834"/>
      <c r="AC703" s="832">
        <f t="shared" si="15"/>
        <v>4.8710280283680003</v>
      </c>
      <c r="AD703" s="832">
        <f t="shared" si="16"/>
        <v>7.0158108245999999</v>
      </c>
      <c r="AE703" s="834"/>
      <c r="AF703" s="834"/>
      <c r="AG703" s="834"/>
      <c r="AH703" s="834"/>
      <c r="AI703" s="834"/>
      <c r="AJ703" s="834"/>
      <c r="AK703" s="834"/>
      <c r="AL703" s="834"/>
      <c r="AM703" s="832">
        <f t="shared" si="17"/>
        <v>5780629.8575280001</v>
      </c>
      <c r="AN703" s="834"/>
      <c r="AO703" s="834"/>
      <c r="AP703" s="834"/>
    </row>
    <row r="704" spans="1:42" s="15" customFormat="1">
      <c r="A704" s="73" t="s">
        <v>2074</v>
      </c>
      <c r="B704" s="1132" t="s">
        <v>2074</v>
      </c>
      <c r="C704" s="73" t="s">
        <v>3317</v>
      </c>
      <c r="D704" s="1132" t="s">
        <v>2001</v>
      </c>
      <c r="E704" s="15" t="s">
        <v>2015</v>
      </c>
      <c r="F704" s="679">
        <v>47323.066157403096</v>
      </c>
      <c r="G704" s="73" t="s">
        <v>300</v>
      </c>
      <c r="H704" s="73" t="s">
        <v>3355</v>
      </c>
      <c r="K704" s="831"/>
      <c r="L704" s="1143"/>
      <c r="M704" s="831">
        <v>8.0268000000000004E-7</v>
      </c>
      <c r="N704" s="831">
        <v>1.3757000000000001E-7</v>
      </c>
      <c r="O704" s="1144"/>
      <c r="P704" s="831"/>
      <c r="Q704" s="831"/>
      <c r="R704" s="831"/>
      <c r="S704" s="831"/>
      <c r="T704" s="831"/>
      <c r="U704" s="831"/>
      <c r="V704" s="1143"/>
      <c r="W704" s="1145">
        <v>25.382000000000001</v>
      </c>
      <c r="X704" s="1144"/>
      <c r="Y704" s="831"/>
      <c r="Z704" s="831"/>
      <c r="AA704" s="834"/>
      <c r="AB704" s="834"/>
      <c r="AC704" s="832">
        <f t="shared" si="15"/>
        <v>3.798527874322432E-2</v>
      </c>
      <c r="AD704" s="832">
        <f t="shared" si="16"/>
        <v>6.5102342112739447E-3</v>
      </c>
      <c r="AE704" s="834"/>
      <c r="AF704" s="834"/>
      <c r="AG704" s="834"/>
      <c r="AH704" s="834"/>
      <c r="AI704" s="834"/>
      <c r="AJ704" s="834"/>
      <c r="AK704" s="834"/>
      <c r="AL704" s="834"/>
      <c r="AM704" s="832">
        <f t="shared" si="17"/>
        <v>1201154.0652072055</v>
      </c>
      <c r="AN704" s="834"/>
      <c r="AO704" s="834"/>
      <c r="AP704" s="834"/>
    </row>
    <row r="705" spans="1:42" s="15" customFormat="1">
      <c r="A705" s="73" t="s">
        <v>2074</v>
      </c>
      <c r="B705" s="1132" t="s">
        <v>2074</v>
      </c>
      <c r="C705" s="73" t="s">
        <v>3313</v>
      </c>
      <c r="D705" s="1132" t="s">
        <v>2001</v>
      </c>
      <c r="E705" s="15" t="s">
        <v>2015</v>
      </c>
      <c r="F705" s="679">
        <v>10823.2624</v>
      </c>
      <c r="G705" s="73" t="s">
        <v>300</v>
      </c>
      <c r="H705" s="73" t="s">
        <v>3355</v>
      </c>
      <c r="K705" s="831"/>
      <c r="L705" s="1143"/>
      <c r="M705" s="831">
        <v>8.0268000000000004E-7</v>
      </c>
      <c r="N705" s="831">
        <v>1.3757000000000001E-7</v>
      </c>
      <c r="O705" s="1144"/>
      <c r="P705" s="831"/>
      <c r="Q705" s="831"/>
      <c r="R705" s="831"/>
      <c r="S705" s="831"/>
      <c r="T705" s="831"/>
      <c r="U705" s="831"/>
      <c r="V705" s="1143"/>
      <c r="W705" s="1145">
        <v>25.382000000000001</v>
      </c>
      <c r="X705" s="1144"/>
      <c r="Y705" s="831"/>
      <c r="Z705" s="831"/>
      <c r="AA705" s="834"/>
      <c r="AB705" s="834"/>
      <c r="AC705" s="832">
        <f t="shared" si="15"/>
        <v>8.6876162632320009E-3</v>
      </c>
      <c r="AD705" s="832">
        <f t="shared" si="16"/>
        <v>1.488956208368E-3</v>
      </c>
      <c r="AE705" s="834"/>
      <c r="AF705" s="834"/>
      <c r="AG705" s="834"/>
      <c r="AH705" s="834"/>
      <c r="AI705" s="834"/>
      <c r="AJ705" s="834"/>
      <c r="AK705" s="834"/>
      <c r="AL705" s="834"/>
      <c r="AM705" s="832">
        <f t="shared" si="17"/>
        <v>274716.04623680003</v>
      </c>
      <c r="AN705" s="834"/>
      <c r="AO705" s="834"/>
      <c r="AP705" s="834"/>
    </row>
    <row r="706" spans="1:42" s="15" customFormat="1">
      <c r="A706" s="73" t="s">
        <v>2075</v>
      </c>
      <c r="B706" s="1132" t="s">
        <v>2856</v>
      </c>
      <c r="C706" s="73" t="s">
        <v>3315</v>
      </c>
      <c r="D706" s="1132" t="s">
        <v>1967</v>
      </c>
      <c r="E706" s="15" t="s">
        <v>1968</v>
      </c>
      <c r="F706" s="679">
        <v>476633.92575520801</v>
      </c>
      <c r="G706" s="73" t="s">
        <v>300</v>
      </c>
      <c r="H706" s="73" t="s">
        <v>3352</v>
      </c>
      <c r="K706" s="831"/>
      <c r="L706" s="1143"/>
      <c r="M706" s="831"/>
      <c r="N706" s="831">
        <v>8.6186999999999997E-7</v>
      </c>
      <c r="O706" s="1144"/>
      <c r="P706" s="831"/>
      <c r="Q706" s="831"/>
      <c r="R706" s="831"/>
      <c r="S706" s="831"/>
      <c r="T706" s="831"/>
      <c r="U706" s="831"/>
      <c r="V706" s="1143"/>
      <c r="W706" s="1145">
        <v>82.861000000000004</v>
      </c>
      <c r="X706" s="1144"/>
      <c r="Y706" s="831"/>
      <c r="Z706" s="831"/>
      <c r="AA706" s="834"/>
      <c r="AB706" s="834"/>
      <c r="AC706" s="832">
        <f t="shared" si="15"/>
        <v>0</v>
      </c>
      <c r="AD706" s="832">
        <f t="shared" si="16"/>
        <v>0.41079648159064114</v>
      </c>
      <c r="AE706" s="834"/>
      <c r="AF706" s="834"/>
      <c r="AG706" s="834"/>
      <c r="AH706" s="834"/>
      <c r="AI706" s="834"/>
      <c r="AJ706" s="834"/>
      <c r="AK706" s="834"/>
      <c r="AL706" s="834"/>
      <c r="AM706" s="832">
        <f t="shared" si="17"/>
        <v>39494363.72200229</v>
      </c>
      <c r="AN706" s="834"/>
      <c r="AO706" s="834"/>
      <c r="AP706" s="834"/>
    </row>
    <row r="707" spans="1:42" s="15" customFormat="1">
      <c r="A707" s="73" t="s">
        <v>2075</v>
      </c>
      <c r="B707" s="1132" t="s">
        <v>2856</v>
      </c>
      <c r="C707" s="73" t="s">
        <v>3315</v>
      </c>
      <c r="D707" s="1132" t="s">
        <v>2001</v>
      </c>
      <c r="E707" s="15" t="s">
        <v>2015</v>
      </c>
      <c r="F707" s="679">
        <v>31775.595048958301</v>
      </c>
      <c r="G707" s="73" t="s">
        <v>300</v>
      </c>
      <c r="H707" s="73" t="s">
        <v>3352</v>
      </c>
      <c r="K707" s="831"/>
      <c r="L707" s="1143"/>
      <c r="M707" s="831"/>
      <c r="N707" s="831">
        <v>1.0715E-7</v>
      </c>
      <c r="O707" s="1144"/>
      <c r="P707" s="831"/>
      <c r="Q707" s="831"/>
      <c r="R707" s="831"/>
      <c r="S707" s="831"/>
      <c r="T707" s="831"/>
      <c r="U707" s="831"/>
      <c r="V707" s="1143"/>
      <c r="W707" s="1145">
        <v>1536.2</v>
      </c>
      <c r="X707" s="1144"/>
      <c r="Y707" s="831"/>
      <c r="Z707" s="831"/>
      <c r="AA707" s="834"/>
      <c r="AB707" s="834"/>
      <c r="AC707" s="832">
        <f t="shared" si="15"/>
        <v>0</v>
      </c>
      <c r="AD707" s="832">
        <f t="shared" si="16"/>
        <v>3.4047550094958821E-3</v>
      </c>
      <c r="AE707" s="834"/>
      <c r="AF707" s="834"/>
      <c r="AG707" s="834"/>
      <c r="AH707" s="834"/>
      <c r="AI707" s="834"/>
      <c r="AJ707" s="834"/>
      <c r="AK707" s="834"/>
      <c r="AL707" s="834"/>
      <c r="AM707" s="832">
        <f t="shared" si="17"/>
        <v>48813669.114209741</v>
      </c>
      <c r="AN707" s="834"/>
      <c r="AO707" s="834"/>
      <c r="AP707" s="834"/>
    </row>
    <row r="708" spans="1:42" s="15" customFormat="1">
      <c r="A708" s="73" t="s">
        <v>2075</v>
      </c>
      <c r="B708" s="1132" t="s">
        <v>2856</v>
      </c>
      <c r="C708" s="73" t="s">
        <v>3315</v>
      </c>
      <c r="D708" s="1132" t="s">
        <v>1998</v>
      </c>
      <c r="E708" s="15" t="s">
        <v>1999</v>
      </c>
      <c r="F708" s="679">
        <v>1786162.5449218799</v>
      </c>
      <c r="G708" s="73" t="s">
        <v>300</v>
      </c>
      <c r="H708" s="73" t="s">
        <v>3352</v>
      </c>
      <c r="K708" s="831"/>
      <c r="L708" s="1143"/>
      <c r="M708" s="831"/>
      <c r="N708" s="831">
        <v>3.2184E-10</v>
      </c>
      <c r="O708" s="1144"/>
      <c r="P708" s="831"/>
      <c r="Q708" s="831"/>
      <c r="R708" s="831"/>
      <c r="S708" s="831"/>
      <c r="T708" s="831"/>
      <c r="U708" s="831"/>
      <c r="V708" s="1143"/>
      <c r="W708" s="1145">
        <v>1.6649</v>
      </c>
      <c r="X708" s="1144"/>
      <c r="Y708" s="831"/>
      <c r="Z708" s="831"/>
      <c r="AA708" s="834"/>
      <c r="AB708" s="834"/>
      <c r="AC708" s="832">
        <f t="shared" si="15"/>
        <v>0</v>
      </c>
      <c r="AD708" s="832">
        <f t="shared" si="16"/>
        <v>5.7485855345765777E-4</v>
      </c>
      <c r="AE708" s="834"/>
      <c r="AF708" s="834"/>
      <c r="AG708" s="834"/>
      <c r="AH708" s="834"/>
      <c r="AI708" s="834"/>
      <c r="AJ708" s="834"/>
      <c r="AK708" s="834"/>
      <c r="AL708" s="834"/>
      <c r="AM708" s="832">
        <f t="shared" si="17"/>
        <v>2973782.0210404377</v>
      </c>
      <c r="AN708" s="834"/>
      <c r="AO708" s="834"/>
      <c r="AP708" s="834"/>
    </row>
    <row r="709" spans="1:42" s="15" customFormat="1">
      <c r="A709" s="73" t="s">
        <v>2777</v>
      </c>
      <c r="B709" s="1132" t="s">
        <v>2777</v>
      </c>
      <c r="C709" s="73"/>
      <c r="D709" s="1132" t="s">
        <v>1967</v>
      </c>
      <c r="E709" s="15" t="s">
        <v>1968</v>
      </c>
      <c r="F709" s="679">
        <v>25749373.973804399</v>
      </c>
      <c r="G709" s="73" t="s">
        <v>300</v>
      </c>
      <c r="H709" s="73"/>
      <c r="K709" s="831"/>
      <c r="L709" s="1143"/>
      <c r="M709" s="831"/>
      <c r="N709" s="831"/>
      <c r="O709" s="1144"/>
      <c r="P709" s="831"/>
      <c r="Q709" s="831"/>
      <c r="R709" s="831"/>
      <c r="S709" s="831"/>
      <c r="T709" s="831"/>
      <c r="U709" s="831"/>
      <c r="V709" s="1143"/>
      <c r="W709" s="1145">
        <v>3.9558000000000003E-2</v>
      </c>
      <c r="X709" s="1144"/>
      <c r="Y709" s="831"/>
      <c r="Z709" s="831"/>
      <c r="AA709" s="834"/>
      <c r="AB709" s="834"/>
      <c r="AC709" s="832">
        <f t="shared" si="15"/>
        <v>0</v>
      </c>
      <c r="AD709" s="832">
        <f t="shared" si="16"/>
        <v>0</v>
      </c>
      <c r="AE709" s="834"/>
      <c r="AF709" s="834"/>
      <c r="AG709" s="834"/>
      <c r="AH709" s="834"/>
      <c r="AI709" s="834"/>
      <c r="AJ709" s="834"/>
      <c r="AK709" s="834"/>
      <c r="AL709" s="834"/>
      <c r="AM709" s="832">
        <f t="shared" si="17"/>
        <v>1018593.7356557545</v>
      </c>
      <c r="AN709" s="834"/>
      <c r="AO709" s="834"/>
      <c r="AP709" s="834"/>
    </row>
    <row r="710" spans="1:42" s="15" customFormat="1">
      <c r="A710" s="73" t="s">
        <v>2076</v>
      </c>
      <c r="B710" s="1132" t="s">
        <v>2076</v>
      </c>
      <c r="C710" s="73"/>
      <c r="D710" s="1132" t="s">
        <v>1967</v>
      </c>
      <c r="E710" s="15" t="s">
        <v>1968</v>
      </c>
      <c r="F710" s="679">
        <v>457719027.81048501</v>
      </c>
      <c r="G710" s="73" t="s">
        <v>300</v>
      </c>
      <c r="H710" s="73" t="s">
        <v>3355</v>
      </c>
      <c r="K710" s="831"/>
      <c r="L710" s="1143"/>
      <c r="M710" s="831"/>
      <c r="N710" s="831">
        <v>2.8352999999999999E-9</v>
      </c>
      <c r="O710" s="1144"/>
      <c r="P710" s="831"/>
      <c r="Q710" s="831"/>
      <c r="R710" s="831"/>
      <c r="S710" s="831"/>
      <c r="T710" s="831"/>
      <c r="U710" s="831"/>
      <c r="V710" s="1143"/>
      <c r="W710" s="1145">
        <v>6.9931999999999994E-2</v>
      </c>
      <c r="X710" s="1144"/>
      <c r="Y710" s="831"/>
      <c r="Z710" s="831"/>
      <c r="AA710" s="834"/>
      <c r="AB710" s="834"/>
      <c r="AC710" s="832">
        <f t="shared" si="15"/>
        <v>0</v>
      </c>
      <c r="AD710" s="832">
        <f t="shared" si="16"/>
        <v>1.2977707595510681</v>
      </c>
      <c r="AE710" s="834"/>
      <c r="AF710" s="834"/>
      <c r="AG710" s="834"/>
      <c r="AH710" s="834"/>
      <c r="AI710" s="834"/>
      <c r="AJ710" s="834"/>
      <c r="AK710" s="834"/>
      <c r="AL710" s="834"/>
      <c r="AM710" s="832">
        <f t="shared" si="17"/>
        <v>32009207.052842833</v>
      </c>
      <c r="AN710" s="834"/>
      <c r="AO710" s="834"/>
      <c r="AP710" s="834"/>
    </row>
    <row r="711" spans="1:42" s="15" customFormat="1">
      <c r="A711" s="73" t="s">
        <v>2077</v>
      </c>
      <c r="B711" s="1132" t="s">
        <v>2857</v>
      </c>
      <c r="C711" s="73" t="s">
        <v>3318</v>
      </c>
      <c r="D711" s="1132" t="s">
        <v>1967</v>
      </c>
      <c r="E711" s="15" t="s">
        <v>1968</v>
      </c>
      <c r="F711" s="679">
        <v>11711675.206796899</v>
      </c>
      <c r="G711" s="73" t="s">
        <v>300</v>
      </c>
      <c r="H711" s="73" t="s">
        <v>3352</v>
      </c>
      <c r="K711" s="831"/>
      <c r="L711" s="1143"/>
      <c r="M711" s="831">
        <v>5.2343000000000002E-7</v>
      </c>
      <c r="N711" s="831">
        <v>1.3294000000000001E-4</v>
      </c>
      <c r="O711" s="1144"/>
      <c r="P711" s="831"/>
      <c r="Q711" s="831"/>
      <c r="R711" s="831"/>
      <c r="S711" s="831"/>
      <c r="T711" s="831"/>
      <c r="U711" s="831"/>
      <c r="V711" s="1143"/>
      <c r="W711" s="1145">
        <v>4.9284999999999997</v>
      </c>
      <c r="X711" s="1144"/>
      <c r="Y711" s="831"/>
      <c r="Z711" s="831"/>
      <c r="AA711" s="834"/>
      <c r="AB711" s="834"/>
      <c r="AC711" s="832">
        <f t="shared" si="15"/>
        <v>6.1302421534937013</v>
      </c>
      <c r="AD711" s="832">
        <f t="shared" si="16"/>
        <v>1556.9501019915799</v>
      </c>
      <c r="AE711" s="834"/>
      <c r="AF711" s="834"/>
      <c r="AG711" s="834"/>
      <c r="AH711" s="834"/>
      <c r="AI711" s="834"/>
      <c r="AJ711" s="834"/>
      <c r="AK711" s="834"/>
      <c r="AL711" s="834"/>
      <c r="AM711" s="832">
        <f t="shared" si="17"/>
        <v>57720991.256698512</v>
      </c>
      <c r="AN711" s="834"/>
      <c r="AO711" s="834"/>
      <c r="AP711" s="834"/>
    </row>
    <row r="712" spans="1:42" s="15" customFormat="1">
      <c r="A712" s="73" t="s">
        <v>2077</v>
      </c>
      <c r="B712" s="1132" t="s">
        <v>2857</v>
      </c>
      <c r="C712" s="73" t="s">
        <v>3318</v>
      </c>
      <c r="D712" s="1132" t="s">
        <v>1998</v>
      </c>
      <c r="E712" s="15" t="s">
        <v>1999</v>
      </c>
      <c r="F712" s="679">
        <v>15615566.942395801</v>
      </c>
      <c r="G712" s="73" t="s">
        <v>300</v>
      </c>
      <c r="H712" s="73" t="s">
        <v>3352</v>
      </c>
      <c r="K712" s="831"/>
      <c r="L712" s="1143"/>
      <c r="M712" s="831">
        <v>8.9775999999999996E-8</v>
      </c>
      <c r="N712" s="831">
        <v>8.4388999999999998E-6</v>
      </c>
      <c r="O712" s="1144"/>
      <c r="P712" s="831"/>
      <c r="Q712" s="831"/>
      <c r="R712" s="831"/>
      <c r="S712" s="831"/>
      <c r="T712" s="831"/>
      <c r="U712" s="831"/>
      <c r="V712" s="1143"/>
      <c r="W712" s="1145">
        <v>333.78</v>
      </c>
      <c r="X712" s="1144"/>
      <c r="Y712" s="831"/>
      <c r="Z712" s="831"/>
      <c r="AA712" s="834"/>
      <c r="AB712" s="834"/>
      <c r="AC712" s="832">
        <f t="shared" si="15"/>
        <v>1.4019031378205253</v>
      </c>
      <c r="AD712" s="832">
        <f t="shared" si="16"/>
        <v>131.77820787018391</v>
      </c>
      <c r="AE712" s="834"/>
      <c r="AF712" s="834"/>
      <c r="AG712" s="834"/>
      <c r="AH712" s="834"/>
      <c r="AI712" s="834"/>
      <c r="AJ712" s="834"/>
      <c r="AK712" s="834"/>
      <c r="AL712" s="834"/>
      <c r="AM712" s="832">
        <f t="shared" si="17"/>
        <v>5212163934.0328703</v>
      </c>
      <c r="AN712" s="834"/>
      <c r="AO712" s="834"/>
      <c r="AP712" s="834"/>
    </row>
    <row r="713" spans="1:42" s="15" customFormat="1">
      <c r="A713" s="73" t="s">
        <v>2077</v>
      </c>
      <c r="B713" s="1132" t="s">
        <v>2857</v>
      </c>
      <c r="C713" s="73" t="s">
        <v>3318</v>
      </c>
      <c r="D713" s="1132" t="s">
        <v>2001</v>
      </c>
      <c r="E713" s="15" t="s">
        <v>2015</v>
      </c>
      <c r="F713" s="679">
        <v>780778.34712005197</v>
      </c>
      <c r="G713" s="73" t="s">
        <v>300</v>
      </c>
      <c r="H713" s="73" t="s">
        <v>3352</v>
      </c>
      <c r="K713" s="831"/>
      <c r="L713" s="1143"/>
      <c r="M713" s="831">
        <v>2.4513000000000003E-7</v>
      </c>
      <c r="N713" s="831">
        <v>6.9109000000000002E-6</v>
      </c>
      <c r="O713" s="1144"/>
      <c r="P713" s="831"/>
      <c r="Q713" s="831"/>
      <c r="R713" s="831"/>
      <c r="S713" s="831"/>
      <c r="T713" s="831"/>
      <c r="U713" s="831"/>
      <c r="V713" s="1143"/>
      <c r="W713" s="1145">
        <v>13657</v>
      </c>
      <c r="X713" s="1144"/>
      <c r="Y713" s="831"/>
      <c r="Z713" s="831"/>
      <c r="AA713" s="834"/>
      <c r="AB713" s="834"/>
      <c r="AC713" s="832">
        <f t="shared" si="15"/>
        <v>0.19139219622953835</v>
      </c>
      <c r="AD713" s="832">
        <f t="shared" si="16"/>
        <v>5.3958810791119669</v>
      </c>
      <c r="AE713" s="834"/>
      <c r="AF713" s="834"/>
      <c r="AG713" s="834"/>
      <c r="AH713" s="834"/>
      <c r="AI713" s="834"/>
      <c r="AJ713" s="834"/>
      <c r="AK713" s="834"/>
      <c r="AL713" s="834"/>
      <c r="AM713" s="832">
        <f t="shared" si="17"/>
        <v>10663089886.618549</v>
      </c>
      <c r="AN713" s="834"/>
      <c r="AO713" s="834"/>
      <c r="AP713" s="834"/>
    </row>
    <row r="714" spans="1:42" s="15" customFormat="1">
      <c r="A714" s="73" t="s">
        <v>2778</v>
      </c>
      <c r="B714" s="1132" t="s">
        <v>2778</v>
      </c>
      <c r="C714" s="73"/>
      <c r="D714" s="1132" t="s">
        <v>1967</v>
      </c>
      <c r="E714" s="15" t="s">
        <v>1968</v>
      </c>
      <c r="F714" s="679">
        <v>23032489.353124201</v>
      </c>
      <c r="G714" s="73" t="s">
        <v>300</v>
      </c>
      <c r="H714" s="73"/>
      <c r="K714" s="831"/>
      <c r="L714" s="1143"/>
      <c r="M714" s="831"/>
      <c r="N714" s="831"/>
      <c r="O714" s="1144"/>
      <c r="P714" s="831"/>
      <c r="Q714" s="831"/>
      <c r="R714" s="831"/>
      <c r="S714" s="831"/>
      <c r="T714" s="831"/>
      <c r="U714" s="831"/>
      <c r="V714" s="1143"/>
      <c r="W714" s="1145">
        <v>1.5177E-2</v>
      </c>
      <c r="X714" s="1144"/>
      <c r="Y714" s="831"/>
      <c r="Z714" s="831"/>
      <c r="AA714" s="834"/>
      <c r="AB714" s="834"/>
      <c r="AC714" s="832">
        <f t="shared" si="15"/>
        <v>0</v>
      </c>
      <c r="AD714" s="832">
        <f t="shared" si="16"/>
        <v>0</v>
      </c>
      <c r="AE714" s="834"/>
      <c r="AF714" s="834"/>
      <c r="AG714" s="834"/>
      <c r="AH714" s="834"/>
      <c r="AI714" s="834"/>
      <c r="AJ714" s="834"/>
      <c r="AK714" s="834"/>
      <c r="AL714" s="834"/>
      <c r="AM714" s="832">
        <f t="shared" si="17"/>
        <v>349564.09091236599</v>
      </c>
      <c r="AN714" s="834"/>
      <c r="AO714" s="834"/>
      <c r="AP714" s="834"/>
    </row>
    <row r="715" spans="1:42" s="15" customFormat="1">
      <c r="A715" s="73" t="s">
        <v>2611</v>
      </c>
      <c r="B715" s="1132"/>
      <c r="C715" s="73"/>
      <c r="D715" s="1132" t="s">
        <v>1967</v>
      </c>
      <c r="E715" s="15" t="s">
        <v>1968</v>
      </c>
      <c r="F715" s="679">
        <v>269557262.339288</v>
      </c>
      <c r="G715" s="73" t="s">
        <v>300</v>
      </c>
      <c r="H715" s="73" t="s">
        <v>3355</v>
      </c>
      <c r="K715" s="831"/>
      <c r="L715" s="1143"/>
      <c r="M715" s="831"/>
      <c r="N715" s="831">
        <v>1.1566000000000001E-6</v>
      </c>
      <c r="O715" s="1144"/>
      <c r="P715" s="831"/>
      <c r="Q715" s="831"/>
      <c r="R715" s="831"/>
      <c r="S715" s="831"/>
      <c r="T715" s="831"/>
      <c r="U715" s="831"/>
      <c r="V715" s="1143"/>
      <c r="W715" s="1145">
        <v>0.47132000000000002</v>
      </c>
      <c r="X715" s="1144"/>
      <c r="Y715" s="831"/>
      <c r="Z715" s="831"/>
      <c r="AA715" s="834"/>
      <c r="AB715" s="834"/>
      <c r="AC715" s="832">
        <f t="shared" si="15"/>
        <v>0</v>
      </c>
      <c r="AD715" s="832">
        <f t="shared" si="16"/>
        <v>311.76992962162052</v>
      </c>
      <c r="AE715" s="834"/>
      <c r="AF715" s="834"/>
      <c r="AG715" s="834"/>
      <c r="AH715" s="834"/>
      <c r="AI715" s="834"/>
      <c r="AJ715" s="834"/>
      <c r="AK715" s="834"/>
      <c r="AL715" s="834"/>
      <c r="AM715" s="832">
        <f t="shared" si="17"/>
        <v>127047728.88575323</v>
      </c>
      <c r="AN715" s="834"/>
      <c r="AO715" s="834"/>
      <c r="AP715" s="834"/>
    </row>
    <row r="716" spans="1:42" s="15" customFormat="1">
      <c r="A716" s="73" t="s">
        <v>2779</v>
      </c>
      <c r="B716" s="1132" t="s">
        <v>2779</v>
      </c>
      <c r="C716" s="73"/>
      <c r="D716" s="1132" t="s">
        <v>1967</v>
      </c>
      <c r="E716" s="15" t="s">
        <v>1968</v>
      </c>
      <c r="F716" s="679">
        <v>58250272.884204201</v>
      </c>
      <c r="G716" s="73" t="s">
        <v>300</v>
      </c>
      <c r="H716" s="73"/>
      <c r="K716" s="831"/>
      <c r="L716" s="1143"/>
      <c r="M716" s="831"/>
      <c r="N716" s="831"/>
      <c r="O716" s="1144"/>
      <c r="P716" s="831"/>
      <c r="Q716" s="831"/>
      <c r="R716" s="831"/>
      <c r="S716" s="831"/>
      <c r="T716" s="831"/>
      <c r="U716" s="831"/>
      <c r="V716" s="1143"/>
      <c r="W716" s="1145">
        <v>1.3457999999999999E-2</v>
      </c>
      <c r="X716" s="1144"/>
      <c r="Y716" s="831"/>
      <c r="Z716" s="831"/>
      <c r="AA716" s="834"/>
      <c r="AB716" s="834"/>
      <c r="AC716" s="832">
        <f t="shared" si="15"/>
        <v>0</v>
      </c>
      <c r="AD716" s="832">
        <f t="shared" si="16"/>
        <v>0</v>
      </c>
      <c r="AE716" s="834"/>
      <c r="AF716" s="834"/>
      <c r="AG716" s="834"/>
      <c r="AH716" s="834"/>
      <c r="AI716" s="834"/>
      <c r="AJ716" s="834"/>
      <c r="AK716" s="834"/>
      <c r="AL716" s="834"/>
      <c r="AM716" s="832">
        <f t="shared" si="17"/>
        <v>783932.17247562006</v>
      </c>
      <c r="AN716" s="834"/>
      <c r="AO716" s="834"/>
      <c r="AP716" s="834"/>
    </row>
    <row r="717" spans="1:42" s="15" customFormat="1">
      <c r="A717" s="73" t="s">
        <v>2078</v>
      </c>
      <c r="B717" s="1132" t="s">
        <v>2858</v>
      </c>
      <c r="C717" s="73"/>
      <c r="D717" s="1132" t="s">
        <v>1967</v>
      </c>
      <c r="E717" s="15" t="s">
        <v>1968</v>
      </c>
      <c r="F717" s="679">
        <v>32003.950231602801</v>
      </c>
      <c r="G717" s="73" t="s">
        <v>300</v>
      </c>
      <c r="H717" s="73" t="s">
        <v>3355</v>
      </c>
      <c r="K717" s="831"/>
      <c r="L717" s="1143"/>
      <c r="M717" s="831">
        <v>1.4249E-7</v>
      </c>
      <c r="N717" s="831">
        <v>5.2713999999999998E-8</v>
      </c>
      <c r="O717" s="1144"/>
      <c r="P717" s="831"/>
      <c r="Q717" s="831"/>
      <c r="R717" s="831"/>
      <c r="S717" s="831"/>
      <c r="T717" s="831"/>
      <c r="U717" s="831"/>
      <c r="V717" s="1143"/>
      <c r="W717" s="1145">
        <v>0.43694</v>
      </c>
      <c r="X717" s="1144"/>
      <c r="Y717" s="831"/>
      <c r="Z717" s="831"/>
      <c r="AA717" s="834"/>
      <c r="AB717" s="834"/>
      <c r="AC717" s="832">
        <f t="shared" si="15"/>
        <v>4.5602428685010835E-3</v>
      </c>
      <c r="AD717" s="832">
        <f t="shared" si="16"/>
        <v>1.6870562325087099E-3</v>
      </c>
      <c r="AE717" s="834"/>
      <c r="AF717" s="834"/>
      <c r="AG717" s="834"/>
      <c r="AH717" s="834"/>
      <c r="AI717" s="834"/>
      <c r="AJ717" s="834"/>
      <c r="AK717" s="834"/>
      <c r="AL717" s="834"/>
      <c r="AM717" s="832">
        <f t="shared" si="17"/>
        <v>13983.806014196527</v>
      </c>
      <c r="AN717" s="834"/>
      <c r="AO717" s="834"/>
      <c r="AP717" s="834"/>
    </row>
    <row r="718" spans="1:42" s="15" customFormat="1">
      <c r="A718" s="73" t="s">
        <v>2079</v>
      </c>
      <c r="B718" s="1132" t="s">
        <v>2859</v>
      </c>
      <c r="C718" s="73" t="s">
        <v>3319</v>
      </c>
      <c r="D718" s="1132" t="s">
        <v>1967</v>
      </c>
      <c r="E718" s="15" t="s">
        <v>1968</v>
      </c>
      <c r="F718" s="679">
        <v>589657.46208362002</v>
      </c>
      <c r="G718" s="73" t="s">
        <v>300</v>
      </c>
      <c r="H718" s="73" t="s">
        <v>3352</v>
      </c>
      <c r="K718" s="831"/>
      <c r="L718" s="1143"/>
      <c r="M718" s="831"/>
      <c r="N718" s="831">
        <v>6.9435999999999999E-6</v>
      </c>
      <c r="O718" s="1144"/>
      <c r="P718" s="831"/>
      <c r="Q718" s="831"/>
      <c r="R718" s="831"/>
      <c r="S718" s="831"/>
      <c r="T718" s="831"/>
      <c r="U718" s="831"/>
      <c r="V718" s="1143"/>
      <c r="W718" s="1145">
        <v>2086.6999999999998</v>
      </c>
      <c r="X718" s="1144"/>
      <c r="Y718" s="831"/>
      <c r="Z718" s="831"/>
      <c r="AA718" s="834"/>
      <c r="AB718" s="834"/>
      <c r="AC718" s="832">
        <f t="shared" si="15"/>
        <v>0</v>
      </c>
      <c r="AD718" s="832">
        <f t="shared" si="16"/>
        <v>4.0943455537238238</v>
      </c>
      <c r="AE718" s="834"/>
      <c r="AF718" s="834"/>
      <c r="AG718" s="834"/>
      <c r="AH718" s="834"/>
      <c r="AI718" s="834"/>
      <c r="AJ718" s="834"/>
      <c r="AK718" s="834"/>
      <c r="AL718" s="834"/>
      <c r="AM718" s="832">
        <f t="shared" si="17"/>
        <v>1230438226.1298897</v>
      </c>
      <c r="AN718" s="834"/>
      <c r="AO718" s="834"/>
      <c r="AP718" s="834"/>
    </row>
    <row r="719" spans="1:42" s="15" customFormat="1">
      <c r="A719" s="73" t="s">
        <v>2079</v>
      </c>
      <c r="B719" s="1132" t="s">
        <v>2859</v>
      </c>
      <c r="C719" s="73" t="s">
        <v>3319</v>
      </c>
      <c r="D719" s="1132" t="s">
        <v>2001</v>
      </c>
      <c r="E719" s="15" t="s">
        <v>2015</v>
      </c>
      <c r="F719" s="679">
        <v>39310.497473932301</v>
      </c>
      <c r="G719" s="73" t="s">
        <v>300</v>
      </c>
      <c r="H719" s="73" t="s">
        <v>3352</v>
      </c>
      <c r="K719" s="831"/>
      <c r="L719" s="1143"/>
      <c r="M719" s="831"/>
      <c r="N719" s="831">
        <v>4.4385999999999998E-5</v>
      </c>
      <c r="O719" s="1144"/>
      <c r="P719" s="831"/>
      <c r="Q719" s="831"/>
      <c r="R719" s="831"/>
      <c r="S719" s="831"/>
      <c r="T719" s="831"/>
      <c r="U719" s="831"/>
      <c r="V719" s="1143"/>
      <c r="W719" s="1145">
        <v>40479</v>
      </c>
      <c r="X719" s="1144"/>
      <c r="Y719" s="831"/>
      <c r="Z719" s="831"/>
      <c r="AA719" s="834"/>
      <c r="AB719" s="834"/>
      <c r="AC719" s="832">
        <f t="shared" si="15"/>
        <v>0</v>
      </c>
      <c r="AD719" s="832">
        <f t="shared" si="16"/>
        <v>1.7448357408779591</v>
      </c>
      <c r="AE719" s="834"/>
      <c r="AF719" s="834"/>
      <c r="AG719" s="834"/>
      <c r="AH719" s="834"/>
      <c r="AI719" s="834"/>
      <c r="AJ719" s="834"/>
      <c r="AK719" s="834"/>
      <c r="AL719" s="834"/>
      <c r="AM719" s="832">
        <f t="shared" si="17"/>
        <v>1591249627.2473056</v>
      </c>
      <c r="AN719" s="834"/>
      <c r="AO719" s="834"/>
      <c r="AP719" s="834"/>
    </row>
    <row r="720" spans="1:42" s="15" customFormat="1">
      <c r="A720" s="73" t="s">
        <v>2079</v>
      </c>
      <c r="B720" s="1132" t="s">
        <v>2859</v>
      </c>
      <c r="C720" s="73" t="s">
        <v>3319</v>
      </c>
      <c r="D720" s="1132" t="s">
        <v>1998</v>
      </c>
      <c r="E720" s="15" t="s">
        <v>1999</v>
      </c>
      <c r="F720" s="679">
        <v>786209.94944164099</v>
      </c>
      <c r="G720" s="73" t="s">
        <v>300</v>
      </c>
      <c r="H720" s="73" t="s">
        <v>3352</v>
      </c>
      <c r="K720" s="831"/>
      <c r="L720" s="1143"/>
      <c r="M720" s="831"/>
      <c r="N720" s="831">
        <v>1.0439000000000001E-6</v>
      </c>
      <c r="O720" s="1144"/>
      <c r="P720" s="831"/>
      <c r="Q720" s="831"/>
      <c r="R720" s="831"/>
      <c r="S720" s="831"/>
      <c r="T720" s="831"/>
      <c r="U720" s="831"/>
      <c r="V720" s="1143"/>
      <c r="W720" s="1145">
        <v>305.85000000000002</v>
      </c>
      <c r="X720" s="1144"/>
      <c r="Y720" s="831"/>
      <c r="Z720" s="831"/>
      <c r="AA720" s="834"/>
      <c r="AB720" s="834"/>
      <c r="AC720" s="832">
        <f t="shared" si="15"/>
        <v>0</v>
      </c>
      <c r="AD720" s="832">
        <f t="shared" si="16"/>
        <v>0.82072456622212908</v>
      </c>
      <c r="AE720" s="834"/>
      <c r="AF720" s="834"/>
      <c r="AG720" s="834"/>
      <c r="AH720" s="834"/>
      <c r="AI720" s="834"/>
      <c r="AJ720" s="834"/>
      <c r="AK720" s="834"/>
      <c r="AL720" s="834"/>
      <c r="AM720" s="832">
        <f t="shared" si="17"/>
        <v>240462313.03672591</v>
      </c>
      <c r="AN720" s="834"/>
      <c r="AO720" s="834"/>
      <c r="AP720" s="834"/>
    </row>
    <row r="721" spans="1:42" s="15" customFormat="1">
      <c r="A721" s="73" t="s">
        <v>2612</v>
      </c>
      <c r="B721" s="1132" t="s">
        <v>2612</v>
      </c>
      <c r="C721" s="73"/>
      <c r="D721" s="1132" t="s">
        <v>1967</v>
      </c>
      <c r="E721" s="15" t="s">
        <v>1968</v>
      </c>
      <c r="F721" s="679">
        <v>96891682.223373204</v>
      </c>
      <c r="G721" s="73" t="s">
        <v>300</v>
      </c>
      <c r="H721" s="73" t="s">
        <v>3355</v>
      </c>
      <c r="K721" s="831"/>
      <c r="L721" s="1143"/>
      <c r="M721" s="831"/>
      <c r="N721" s="831">
        <v>2.0944E-10</v>
      </c>
      <c r="O721" s="1144"/>
      <c r="P721" s="831"/>
      <c r="Q721" s="831"/>
      <c r="R721" s="831"/>
      <c r="S721" s="831"/>
      <c r="T721" s="831"/>
      <c r="U721" s="831"/>
      <c r="V721" s="1143"/>
      <c r="W721" s="1145">
        <v>2.9161999999999999E-3</v>
      </c>
      <c r="X721" s="1144"/>
      <c r="Y721" s="831"/>
      <c r="Z721" s="831"/>
      <c r="AA721" s="834"/>
      <c r="AB721" s="834"/>
      <c r="AC721" s="832">
        <f t="shared" si="15"/>
        <v>0</v>
      </c>
      <c r="AD721" s="832">
        <f t="shared" si="16"/>
        <v>2.0292993924863285E-2</v>
      </c>
      <c r="AE721" s="834"/>
      <c r="AF721" s="834"/>
      <c r="AG721" s="834"/>
      <c r="AH721" s="834"/>
      <c r="AI721" s="834"/>
      <c r="AJ721" s="834"/>
      <c r="AK721" s="834"/>
      <c r="AL721" s="834"/>
      <c r="AM721" s="832">
        <f t="shared" si="17"/>
        <v>282555.52369980095</v>
      </c>
      <c r="AN721" s="834"/>
      <c r="AO721" s="834"/>
      <c r="AP721" s="834"/>
    </row>
    <row r="722" spans="1:42" s="15" customFormat="1">
      <c r="A722" s="73" t="s">
        <v>2613</v>
      </c>
      <c r="B722" s="1132"/>
      <c r="C722" s="73"/>
      <c r="D722" s="1132" t="s">
        <v>1967</v>
      </c>
      <c r="E722" s="15" t="s">
        <v>1968</v>
      </c>
      <c r="F722" s="679">
        <v>216216133.68796101</v>
      </c>
      <c r="G722" s="73" t="s">
        <v>300</v>
      </c>
      <c r="H722" s="73" t="s">
        <v>3355</v>
      </c>
      <c r="K722" s="831"/>
      <c r="L722" s="1143"/>
      <c r="M722" s="831"/>
      <c r="N722" s="831">
        <v>2.2391999999999999E-10</v>
      </c>
      <c r="O722" s="1144"/>
      <c r="P722" s="831"/>
      <c r="Q722" s="831"/>
      <c r="R722" s="831"/>
      <c r="S722" s="831"/>
      <c r="T722" s="831"/>
      <c r="U722" s="831"/>
      <c r="V722" s="1143"/>
      <c r="W722" s="1145">
        <v>0.20416999999999999</v>
      </c>
      <c r="X722" s="1144"/>
      <c r="Y722" s="831"/>
      <c r="Z722" s="831"/>
      <c r="AA722" s="834"/>
      <c r="AB722" s="834"/>
      <c r="AC722" s="832">
        <f t="shared" si="15"/>
        <v>0</v>
      </c>
      <c r="AD722" s="832">
        <f t="shared" si="16"/>
        <v>4.8415116655408229E-2</v>
      </c>
      <c r="AE722" s="834"/>
      <c r="AF722" s="834"/>
      <c r="AG722" s="834"/>
      <c r="AH722" s="834"/>
      <c r="AI722" s="834"/>
      <c r="AJ722" s="834"/>
      <c r="AK722" s="834"/>
      <c r="AL722" s="834"/>
      <c r="AM722" s="832">
        <f t="shared" si="17"/>
        <v>44144848.015070997</v>
      </c>
      <c r="AN722" s="834"/>
      <c r="AO722" s="834"/>
      <c r="AP722" s="834"/>
    </row>
    <row r="723" spans="1:42" s="15" customFormat="1">
      <c r="A723" s="73" t="s">
        <v>2080</v>
      </c>
      <c r="B723" s="1132" t="s">
        <v>2080</v>
      </c>
      <c r="C723" s="73"/>
      <c r="D723" s="1132" t="s">
        <v>1967</v>
      </c>
      <c r="E723" s="15" t="s">
        <v>1968</v>
      </c>
      <c r="F723" s="679">
        <v>358994870.75177801</v>
      </c>
      <c r="G723" s="73" t="s">
        <v>300</v>
      </c>
      <c r="H723" s="73" t="s">
        <v>3355</v>
      </c>
      <c r="K723" s="831"/>
      <c r="L723" s="1143"/>
      <c r="M723" s="831"/>
      <c r="N723" s="831">
        <v>3.6258E-10</v>
      </c>
      <c r="O723" s="1144"/>
      <c r="P723" s="831"/>
      <c r="Q723" s="831"/>
      <c r="R723" s="831"/>
      <c r="S723" s="831"/>
      <c r="T723" s="831"/>
      <c r="U723" s="831"/>
      <c r="V723" s="1143"/>
      <c r="W723" s="1145">
        <v>0.12013</v>
      </c>
      <c r="X723" s="1144"/>
      <c r="Y723" s="831"/>
      <c r="Z723" s="831"/>
      <c r="AA723" s="834"/>
      <c r="AB723" s="834"/>
      <c r="AC723" s="832">
        <f t="shared" si="15"/>
        <v>0</v>
      </c>
      <c r="AD723" s="832">
        <f t="shared" si="16"/>
        <v>0.13016436023717967</v>
      </c>
      <c r="AE723" s="834"/>
      <c r="AF723" s="834"/>
      <c r="AG723" s="834"/>
      <c r="AH723" s="834"/>
      <c r="AI723" s="834"/>
      <c r="AJ723" s="834"/>
      <c r="AK723" s="834"/>
      <c r="AL723" s="834"/>
      <c r="AM723" s="832">
        <f t="shared" si="17"/>
        <v>43126053.823411092</v>
      </c>
      <c r="AN723" s="834"/>
      <c r="AO723" s="834"/>
      <c r="AP723" s="834"/>
    </row>
    <row r="724" spans="1:42" s="15" customFormat="1">
      <c r="A724" s="73" t="s">
        <v>2614</v>
      </c>
      <c r="B724" s="1132"/>
      <c r="C724" s="73"/>
      <c r="D724" s="1132" t="s">
        <v>1967</v>
      </c>
      <c r="E724" s="15" t="s">
        <v>1968</v>
      </c>
      <c r="F724" s="679">
        <v>428128544.84453201</v>
      </c>
      <c r="G724" s="73" t="s">
        <v>300</v>
      </c>
      <c r="H724" s="73" t="s">
        <v>3355</v>
      </c>
      <c r="K724" s="831"/>
      <c r="L724" s="1143"/>
      <c r="M724" s="831"/>
      <c r="N724" s="831">
        <v>9.6446000000000002E-8</v>
      </c>
      <c r="O724" s="1144"/>
      <c r="P724" s="831"/>
      <c r="Q724" s="831"/>
      <c r="R724" s="831"/>
      <c r="S724" s="831"/>
      <c r="T724" s="831"/>
      <c r="U724" s="831"/>
      <c r="V724" s="1143"/>
      <c r="W724" s="1145">
        <v>1.5365000000000001E-3</v>
      </c>
      <c r="X724" s="1144"/>
      <c r="Y724" s="831"/>
      <c r="Z724" s="831"/>
      <c r="AA724" s="834"/>
      <c r="AB724" s="834"/>
      <c r="AC724" s="832">
        <f t="shared" si="15"/>
        <v>0</v>
      </c>
      <c r="AD724" s="832">
        <f t="shared" si="16"/>
        <v>41.291285636075735</v>
      </c>
      <c r="AE724" s="834"/>
      <c r="AF724" s="834"/>
      <c r="AG724" s="834"/>
      <c r="AH724" s="834"/>
      <c r="AI724" s="834"/>
      <c r="AJ724" s="834"/>
      <c r="AK724" s="834"/>
      <c r="AL724" s="834"/>
      <c r="AM724" s="832">
        <f t="shared" si="17"/>
        <v>657819.50915362348</v>
      </c>
      <c r="AN724" s="834"/>
      <c r="AO724" s="834"/>
      <c r="AP724" s="834"/>
    </row>
    <row r="725" spans="1:42" s="15" customFormat="1">
      <c r="A725" s="73" t="s">
        <v>2780</v>
      </c>
      <c r="B725" s="1132" t="s">
        <v>2780</v>
      </c>
      <c r="C725" s="73"/>
      <c r="D725" s="1132" t="s">
        <v>1967</v>
      </c>
      <c r="E725" s="15" t="s">
        <v>1968</v>
      </c>
      <c r="F725" s="679">
        <v>75211259.260667294</v>
      </c>
      <c r="G725" s="73" t="s">
        <v>300</v>
      </c>
      <c r="H725" s="73"/>
      <c r="K725" s="831"/>
      <c r="L725" s="1143"/>
      <c r="M725" s="831"/>
      <c r="N725" s="831"/>
      <c r="O725" s="1144"/>
      <c r="P725" s="831"/>
      <c r="Q725" s="831"/>
      <c r="R725" s="831"/>
      <c r="S725" s="831"/>
      <c r="T725" s="831"/>
      <c r="U725" s="831"/>
      <c r="V725" s="1143"/>
      <c r="W725" s="1145">
        <v>2.5055999999999999E-4</v>
      </c>
      <c r="X725" s="1144"/>
      <c r="Y725" s="831"/>
      <c r="Z725" s="831"/>
      <c r="AA725" s="834"/>
      <c r="AB725" s="834"/>
      <c r="AC725" s="832">
        <f t="shared" si="15"/>
        <v>0</v>
      </c>
      <c r="AD725" s="832">
        <f t="shared" si="16"/>
        <v>0</v>
      </c>
      <c r="AE725" s="834"/>
      <c r="AF725" s="834"/>
      <c r="AG725" s="834"/>
      <c r="AH725" s="834"/>
      <c r="AI725" s="834"/>
      <c r="AJ725" s="834"/>
      <c r="AK725" s="834"/>
      <c r="AL725" s="834"/>
      <c r="AM725" s="832">
        <f t="shared" si="17"/>
        <v>18844.933120352795</v>
      </c>
      <c r="AN725" s="834"/>
      <c r="AO725" s="834"/>
      <c r="AP725" s="834"/>
    </row>
    <row r="726" spans="1:42" s="15" customFormat="1">
      <c r="A726" s="73" t="s">
        <v>2081</v>
      </c>
      <c r="B726" s="1132" t="s">
        <v>2860</v>
      </c>
      <c r="C726" s="73"/>
      <c r="D726" s="1132" t="s">
        <v>1967</v>
      </c>
      <c r="E726" s="15" t="s">
        <v>1968</v>
      </c>
      <c r="F726" s="679">
        <v>53218926.4404836</v>
      </c>
      <c r="G726" s="73" t="s">
        <v>300</v>
      </c>
      <c r="H726" s="73" t="s">
        <v>3355</v>
      </c>
      <c r="K726" s="831"/>
      <c r="L726" s="1143"/>
      <c r="M726" s="831"/>
      <c r="N726" s="831">
        <v>2.3809000000000002E-8</v>
      </c>
      <c r="O726" s="1144"/>
      <c r="P726" s="831"/>
      <c r="Q726" s="831"/>
      <c r="R726" s="831"/>
      <c r="S726" s="831"/>
      <c r="T726" s="831"/>
      <c r="U726" s="831"/>
      <c r="V726" s="1143"/>
      <c r="W726" s="1145">
        <v>65.718000000000004</v>
      </c>
      <c r="X726" s="1144"/>
      <c r="Y726" s="831"/>
      <c r="Z726" s="831"/>
      <c r="AA726" s="834"/>
      <c r="AB726" s="834"/>
      <c r="AC726" s="832">
        <f t="shared" si="15"/>
        <v>0</v>
      </c>
      <c r="AD726" s="832">
        <f t="shared" si="16"/>
        <v>1.2670894196214741</v>
      </c>
      <c r="AE726" s="834"/>
      <c r="AF726" s="834"/>
      <c r="AG726" s="834"/>
      <c r="AH726" s="834"/>
      <c r="AI726" s="834"/>
      <c r="AJ726" s="834"/>
      <c r="AK726" s="834"/>
      <c r="AL726" s="834"/>
      <c r="AM726" s="832">
        <f t="shared" si="17"/>
        <v>3497441407.8157015</v>
      </c>
      <c r="AN726" s="834"/>
      <c r="AO726" s="834"/>
      <c r="AP726" s="834"/>
    </row>
    <row r="727" spans="1:42" s="15" customFormat="1">
      <c r="A727" s="73" t="s">
        <v>2082</v>
      </c>
      <c r="B727" s="1132" t="s">
        <v>2861</v>
      </c>
      <c r="C727" s="73" t="s">
        <v>3315</v>
      </c>
      <c r="D727" s="1132" t="s">
        <v>1998</v>
      </c>
      <c r="E727" s="15" t="s">
        <v>1999</v>
      </c>
      <c r="F727" s="679">
        <v>197109.37027096399</v>
      </c>
      <c r="G727" s="73" t="s">
        <v>300</v>
      </c>
      <c r="H727" s="73" t="s">
        <v>3352</v>
      </c>
      <c r="K727" s="831"/>
      <c r="L727" s="1143"/>
      <c r="M727" s="831"/>
      <c r="N727" s="831">
        <v>7.4028999999999999E-6</v>
      </c>
      <c r="O727" s="1144"/>
      <c r="P727" s="831"/>
      <c r="Q727" s="831"/>
      <c r="R727" s="831"/>
      <c r="S727" s="831"/>
      <c r="T727" s="831"/>
      <c r="U727" s="831"/>
      <c r="V727" s="1143"/>
      <c r="W727" s="1145">
        <v>91.805000000000007</v>
      </c>
      <c r="X727" s="1144"/>
      <c r="Y727" s="831"/>
      <c r="Z727" s="831"/>
      <c r="AA727" s="834"/>
      <c r="AB727" s="834"/>
      <c r="AC727" s="832">
        <f t="shared" si="15"/>
        <v>0</v>
      </c>
      <c r="AD727" s="832">
        <f t="shared" si="16"/>
        <v>1.4591809571789194</v>
      </c>
      <c r="AE727" s="834"/>
      <c r="AF727" s="834"/>
      <c r="AG727" s="834"/>
      <c r="AH727" s="834"/>
      <c r="AI727" s="834"/>
      <c r="AJ727" s="834"/>
      <c r="AK727" s="834"/>
      <c r="AL727" s="834"/>
      <c r="AM727" s="832">
        <f t="shared" si="17"/>
        <v>18095625.73772585</v>
      </c>
      <c r="AN727" s="834"/>
      <c r="AO727" s="834"/>
      <c r="AP727" s="834"/>
    </row>
    <row r="728" spans="1:42" s="15" customFormat="1">
      <c r="A728" s="73" t="s">
        <v>2082</v>
      </c>
      <c r="B728" s="1132" t="s">
        <v>2861</v>
      </c>
      <c r="C728" s="73" t="s">
        <v>3315</v>
      </c>
      <c r="D728" s="1132" t="s">
        <v>1967</v>
      </c>
      <c r="E728" s="15" t="s">
        <v>1968</v>
      </c>
      <c r="F728" s="679">
        <v>49761.441663567697</v>
      </c>
      <c r="G728" s="73" t="s">
        <v>300</v>
      </c>
      <c r="H728" s="73" t="s">
        <v>3352</v>
      </c>
      <c r="K728" s="831"/>
      <c r="L728" s="1143"/>
      <c r="M728" s="831"/>
      <c r="N728" s="831">
        <v>2.6117000000000001E-5</v>
      </c>
      <c r="O728" s="1144"/>
      <c r="P728" s="831"/>
      <c r="Q728" s="831"/>
      <c r="R728" s="831"/>
      <c r="S728" s="831"/>
      <c r="T728" s="831"/>
      <c r="U728" s="831"/>
      <c r="V728" s="1143"/>
      <c r="W728" s="1145">
        <v>192.41</v>
      </c>
      <c r="X728" s="1144"/>
      <c r="Y728" s="831"/>
      <c r="Z728" s="831"/>
      <c r="AA728" s="834"/>
      <c r="AB728" s="834"/>
      <c r="AC728" s="832">
        <f t="shared" si="15"/>
        <v>0</v>
      </c>
      <c r="AD728" s="832">
        <f t="shared" si="16"/>
        <v>1.2996195719273975</v>
      </c>
      <c r="AE728" s="834"/>
      <c r="AF728" s="834"/>
      <c r="AG728" s="834"/>
      <c r="AH728" s="834"/>
      <c r="AI728" s="834"/>
      <c r="AJ728" s="834"/>
      <c r="AK728" s="834"/>
      <c r="AL728" s="834"/>
      <c r="AM728" s="832">
        <f t="shared" si="17"/>
        <v>9574598.9904870596</v>
      </c>
      <c r="AN728" s="834"/>
      <c r="AO728" s="834"/>
      <c r="AP728" s="834"/>
    </row>
    <row r="729" spans="1:42" s="15" customFormat="1">
      <c r="A729" s="73" t="s">
        <v>2082</v>
      </c>
      <c r="B729" s="1132" t="s">
        <v>2861</v>
      </c>
      <c r="C729" s="73" t="s">
        <v>3315</v>
      </c>
      <c r="D729" s="1132" t="s">
        <v>2001</v>
      </c>
      <c r="E729" s="15" t="s">
        <v>2015</v>
      </c>
      <c r="F729" s="679">
        <v>3317.42944479167</v>
      </c>
      <c r="G729" s="73" t="s">
        <v>300</v>
      </c>
      <c r="H729" s="73" t="s">
        <v>3352</v>
      </c>
      <c r="K729" s="831"/>
      <c r="L729" s="1143"/>
      <c r="M729" s="831"/>
      <c r="N729" s="831">
        <v>1.3350999999999999E-4</v>
      </c>
      <c r="O729" s="1144"/>
      <c r="P729" s="831"/>
      <c r="Q729" s="831"/>
      <c r="R729" s="831"/>
      <c r="S729" s="831"/>
      <c r="T729" s="831"/>
      <c r="U729" s="831"/>
      <c r="V729" s="1143"/>
      <c r="W729" s="1145">
        <v>29881</v>
      </c>
      <c r="X729" s="1144"/>
      <c r="Y729" s="831"/>
      <c r="Z729" s="831"/>
      <c r="AA729" s="834"/>
      <c r="AB729" s="834"/>
      <c r="AC729" s="832">
        <f t="shared" si="15"/>
        <v>0</v>
      </c>
      <c r="AD729" s="832">
        <f t="shared" si="16"/>
        <v>0.44291000517413581</v>
      </c>
      <c r="AE729" s="834"/>
      <c r="AF729" s="834"/>
      <c r="AG729" s="834"/>
      <c r="AH729" s="834"/>
      <c r="AI729" s="834"/>
      <c r="AJ729" s="834"/>
      <c r="AK729" s="834"/>
      <c r="AL729" s="834"/>
      <c r="AM729" s="832">
        <f t="shared" si="17"/>
        <v>99128109.239819884</v>
      </c>
      <c r="AN729" s="834"/>
      <c r="AO729" s="834"/>
      <c r="AP729" s="834"/>
    </row>
    <row r="730" spans="1:42" s="15" customFormat="1">
      <c r="A730" s="73" t="s">
        <v>2083</v>
      </c>
      <c r="B730" s="1132" t="s">
        <v>2862</v>
      </c>
      <c r="C730" s="73" t="s">
        <v>3315</v>
      </c>
      <c r="D730" s="1132" t="s">
        <v>1967</v>
      </c>
      <c r="E730" s="15" t="s">
        <v>1968</v>
      </c>
      <c r="F730" s="679">
        <v>494985.00105114601</v>
      </c>
      <c r="G730" s="73" t="s">
        <v>300</v>
      </c>
      <c r="H730" s="73" t="s">
        <v>3352</v>
      </c>
      <c r="K730" s="831"/>
      <c r="L730" s="1143"/>
      <c r="M730" s="831"/>
      <c r="N730" s="1150">
        <v>2.2413499043699988E-4</v>
      </c>
      <c r="O730" s="1144"/>
      <c r="P730" s="831"/>
      <c r="Q730" s="831"/>
      <c r="R730" s="831"/>
      <c r="S730" s="831"/>
      <c r="T730" s="831"/>
      <c r="U730" s="831"/>
      <c r="V730" s="1143"/>
      <c r="W730" s="1145">
        <v>1353.1</v>
      </c>
      <c r="X730" s="1144"/>
      <c r="Y730" s="831"/>
      <c r="Z730" s="831"/>
      <c r="AA730" s="834"/>
      <c r="AB730" s="834"/>
      <c r="AC730" s="832">
        <f t="shared" si="15"/>
        <v>0</v>
      </c>
      <c r="AD730" s="832">
        <f t="shared" si="16"/>
        <v>110.94345847705698</v>
      </c>
      <c r="AE730" s="834"/>
      <c r="AF730" s="834"/>
      <c r="AG730" s="834"/>
      <c r="AH730" s="834"/>
      <c r="AI730" s="834"/>
      <c r="AJ730" s="834"/>
      <c r="AK730" s="834"/>
      <c r="AL730" s="834"/>
      <c r="AM730" s="832">
        <f t="shared" si="17"/>
        <v>669764204.92230558</v>
      </c>
      <c r="AN730" s="834"/>
      <c r="AO730" s="834"/>
      <c r="AP730" s="834"/>
    </row>
    <row r="731" spans="1:42" s="15" customFormat="1">
      <c r="A731" s="73" t="s">
        <v>2083</v>
      </c>
      <c r="B731" s="1132" t="s">
        <v>2862</v>
      </c>
      <c r="C731" s="73" t="s">
        <v>3315</v>
      </c>
      <c r="D731" s="1132" t="s">
        <v>1998</v>
      </c>
      <c r="E731" s="15" t="s">
        <v>1999</v>
      </c>
      <c r="F731" s="679">
        <v>2432654.1302897702</v>
      </c>
      <c r="G731" s="73" t="s">
        <v>300</v>
      </c>
      <c r="H731" s="73" t="s">
        <v>3352</v>
      </c>
      <c r="K731" s="831"/>
      <c r="L731" s="1143"/>
      <c r="M731" s="831"/>
      <c r="N731" s="1150">
        <v>1.6420805118051806E-5</v>
      </c>
      <c r="O731" s="1144"/>
      <c r="P731" s="831"/>
      <c r="Q731" s="831"/>
      <c r="R731" s="831"/>
      <c r="S731" s="831"/>
      <c r="T731" s="831"/>
      <c r="U731" s="831"/>
      <c r="V731" s="1143"/>
      <c r="W731" s="1145">
        <v>1312.3</v>
      </c>
      <c r="X731" s="1144"/>
      <c r="Y731" s="831"/>
      <c r="Z731" s="831"/>
      <c r="AA731" s="834"/>
      <c r="AB731" s="834"/>
      <c r="AC731" s="832">
        <f t="shared" si="15"/>
        <v>0</v>
      </c>
      <c r="AD731" s="832">
        <f t="shared" si="16"/>
        <v>39.946139393112126</v>
      </c>
      <c r="AE731" s="834"/>
      <c r="AF731" s="834"/>
      <c r="AG731" s="834"/>
      <c r="AH731" s="834"/>
      <c r="AI731" s="834"/>
      <c r="AJ731" s="834"/>
      <c r="AK731" s="834"/>
      <c r="AL731" s="834"/>
      <c r="AM731" s="832">
        <f t="shared" si="17"/>
        <v>3192372015.1792655</v>
      </c>
      <c r="AN731" s="834"/>
      <c r="AO731" s="834"/>
      <c r="AP731" s="834"/>
    </row>
    <row r="732" spans="1:42" s="15" customFormat="1">
      <c r="A732" s="73" t="s">
        <v>2083</v>
      </c>
      <c r="B732" s="1132" t="s">
        <v>2862</v>
      </c>
      <c r="C732" s="73" t="s">
        <v>3315</v>
      </c>
      <c r="D732" s="1132" t="s">
        <v>2001</v>
      </c>
      <c r="E732" s="15" t="s">
        <v>2015</v>
      </c>
      <c r="F732" s="679">
        <v>32999.000069114598</v>
      </c>
      <c r="G732" s="73" t="s">
        <v>300</v>
      </c>
      <c r="H732" s="73" t="s">
        <v>3352</v>
      </c>
      <c r="K732" s="831"/>
      <c r="L732" s="1143"/>
      <c r="M732" s="831"/>
      <c r="N732" s="1150">
        <v>1.2492882786617452E-4</v>
      </c>
      <c r="O732" s="1144"/>
      <c r="P732" s="831"/>
      <c r="Q732" s="831"/>
      <c r="R732" s="831"/>
      <c r="S732" s="831"/>
      <c r="T732" s="831"/>
      <c r="U732" s="831"/>
      <c r="V732" s="1143"/>
      <c r="W732" s="1145">
        <v>56990</v>
      </c>
      <c r="X732" s="1144"/>
      <c r="Y732" s="831"/>
      <c r="Z732" s="831"/>
      <c r="AA732" s="834"/>
      <c r="AB732" s="834"/>
      <c r="AC732" s="832">
        <f t="shared" si="15"/>
        <v>0</v>
      </c>
      <c r="AD732" s="832">
        <f t="shared" si="16"/>
        <v>4.1225263993902983</v>
      </c>
      <c r="AE732" s="834"/>
      <c r="AF732" s="834"/>
      <c r="AG732" s="834"/>
      <c r="AH732" s="834"/>
      <c r="AI732" s="834"/>
      <c r="AJ732" s="834"/>
      <c r="AK732" s="834"/>
      <c r="AL732" s="834"/>
      <c r="AM732" s="832">
        <f t="shared" si="17"/>
        <v>1880613013.9388409</v>
      </c>
      <c r="AN732" s="834"/>
      <c r="AO732" s="834"/>
      <c r="AP732" s="834"/>
    </row>
    <row r="733" spans="1:42" s="15" customFormat="1">
      <c r="A733" s="73" t="s">
        <v>2781</v>
      </c>
      <c r="B733" s="1132" t="s">
        <v>2863</v>
      </c>
      <c r="C733" s="73"/>
      <c r="D733" s="1132" t="s">
        <v>2001</v>
      </c>
      <c r="E733" s="15" t="s">
        <v>2015</v>
      </c>
      <c r="F733" s="679">
        <v>49.744992020839597</v>
      </c>
      <c r="G733" s="73" t="s">
        <v>300</v>
      </c>
      <c r="H733" s="73"/>
      <c r="K733" s="831"/>
      <c r="L733" s="1143"/>
      <c r="M733" s="831">
        <v>109.07</v>
      </c>
      <c r="N733" s="831"/>
      <c r="O733" s="1144"/>
      <c r="P733" s="831"/>
      <c r="Q733" s="831"/>
      <c r="R733" s="831"/>
      <c r="S733" s="831"/>
      <c r="T733" s="831"/>
      <c r="U733" s="831"/>
      <c r="V733" s="1143"/>
      <c r="W733" s="1145">
        <v>15766000</v>
      </c>
      <c r="X733" s="1144"/>
      <c r="Y733" s="831"/>
      <c r="Z733" s="831"/>
      <c r="AA733" s="834"/>
      <c r="AB733" s="834"/>
      <c r="AC733" s="832">
        <f t="shared" si="15"/>
        <v>5425.6862797129743</v>
      </c>
      <c r="AD733" s="832">
        <f t="shared" si="16"/>
        <v>0</v>
      </c>
      <c r="AE733" s="834"/>
      <c r="AF733" s="834"/>
      <c r="AG733" s="834"/>
      <c r="AH733" s="834"/>
      <c r="AI733" s="834"/>
      <c r="AJ733" s="834"/>
      <c r="AK733" s="834"/>
      <c r="AL733" s="834"/>
      <c r="AM733" s="832">
        <f t="shared" si="17"/>
        <v>784279544.20055711</v>
      </c>
      <c r="AN733" s="834"/>
      <c r="AO733" s="834"/>
      <c r="AP733" s="834"/>
    </row>
    <row r="734" spans="1:42" s="15" customFormat="1">
      <c r="A734" s="73" t="s">
        <v>2781</v>
      </c>
      <c r="B734" s="1132" t="s">
        <v>2863</v>
      </c>
      <c r="C734" s="73"/>
      <c r="D734" s="1132" t="s">
        <v>1967</v>
      </c>
      <c r="E734" s="15" t="s">
        <v>1968</v>
      </c>
      <c r="F734" s="679">
        <v>82</v>
      </c>
      <c r="G734" s="73" t="s">
        <v>300</v>
      </c>
      <c r="H734" s="73" t="s">
        <v>3356</v>
      </c>
      <c r="K734" s="831"/>
      <c r="L734" s="1143"/>
      <c r="M734" s="831">
        <v>35.174999999999997</v>
      </c>
      <c r="N734" s="831"/>
      <c r="O734" s="1144"/>
      <c r="P734" s="831"/>
      <c r="Q734" s="831"/>
      <c r="R734" s="831"/>
      <c r="S734" s="831"/>
      <c r="T734" s="831"/>
      <c r="U734" s="831"/>
      <c r="V734" s="1143"/>
      <c r="W734" s="1145">
        <v>799680</v>
      </c>
      <c r="X734" s="1144"/>
      <c r="Y734" s="831"/>
      <c r="Z734" s="831"/>
      <c r="AA734" s="834"/>
      <c r="AB734" s="834"/>
      <c r="AC734" s="832">
        <f t="shared" si="15"/>
        <v>2884.35</v>
      </c>
      <c r="AD734" s="832">
        <f t="shared" si="16"/>
        <v>0</v>
      </c>
      <c r="AE734" s="834"/>
      <c r="AF734" s="834"/>
      <c r="AG734" s="834"/>
      <c r="AH734" s="834"/>
      <c r="AI734" s="834"/>
      <c r="AJ734" s="834"/>
      <c r="AK734" s="834"/>
      <c r="AL734" s="834"/>
      <c r="AM734" s="832">
        <f t="shared" si="17"/>
        <v>65573760</v>
      </c>
      <c r="AN734" s="834"/>
      <c r="AO734" s="834"/>
      <c r="AP734" s="834"/>
    </row>
    <row r="735" spans="1:42" s="15" customFormat="1">
      <c r="A735" s="73" t="s">
        <v>2781</v>
      </c>
      <c r="B735" s="1132" t="s">
        <v>2864</v>
      </c>
      <c r="C735" s="73" t="s">
        <v>3320</v>
      </c>
      <c r="D735" s="1132" t="s">
        <v>1998</v>
      </c>
      <c r="E735" s="15" t="s">
        <v>1999</v>
      </c>
      <c r="F735" s="679">
        <v>1.3169390346641301</v>
      </c>
      <c r="G735" s="73" t="s">
        <v>300</v>
      </c>
      <c r="H735" s="73"/>
      <c r="K735" s="831"/>
      <c r="L735" s="1143"/>
      <c r="M735" s="831">
        <v>21.053000000000001</v>
      </c>
      <c r="N735" s="831"/>
      <c r="O735" s="1144"/>
      <c r="P735" s="831"/>
      <c r="Q735" s="831"/>
      <c r="R735" s="831"/>
      <c r="S735" s="831"/>
      <c r="T735" s="831"/>
      <c r="U735" s="831"/>
      <c r="V735" s="1143"/>
      <c r="W735" s="1145">
        <v>1202800</v>
      </c>
      <c r="X735" s="1144"/>
      <c r="Y735" s="831"/>
      <c r="Z735" s="831"/>
      <c r="AA735" s="834"/>
      <c r="AB735" s="834"/>
      <c r="AC735" s="832">
        <f t="shared" si="15"/>
        <v>27.725517496783933</v>
      </c>
      <c r="AD735" s="832">
        <f t="shared" si="16"/>
        <v>0</v>
      </c>
      <c r="AE735" s="834"/>
      <c r="AF735" s="834"/>
      <c r="AG735" s="834"/>
      <c r="AH735" s="834"/>
      <c r="AI735" s="834"/>
      <c r="AJ735" s="834"/>
      <c r="AK735" s="834"/>
      <c r="AL735" s="834"/>
      <c r="AM735" s="832">
        <f t="shared" si="17"/>
        <v>1584014.2708940157</v>
      </c>
      <c r="AN735" s="834"/>
      <c r="AO735" s="834"/>
      <c r="AP735" s="834"/>
    </row>
    <row r="736" spans="1:42" s="15" customFormat="1">
      <c r="A736" s="73" t="s">
        <v>2782</v>
      </c>
      <c r="B736" s="1132" t="s">
        <v>2865</v>
      </c>
      <c r="C736" s="73"/>
      <c r="D736" s="1132" t="s">
        <v>1967</v>
      </c>
      <c r="E736" s="15" t="s">
        <v>1968</v>
      </c>
      <c r="F736" s="679">
        <v>83289898.693088904</v>
      </c>
      <c r="G736" s="73" t="s">
        <v>300</v>
      </c>
      <c r="H736" s="73"/>
      <c r="K736" s="831"/>
      <c r="L736" s="1143"/>
      <c r="M736" s="831">
        <v>9.2004999999999998E-7</v>
      </c>
      <c r="N736" s="831"/>
      <c r="O736" s="1144"/>
      <c r="P736" s="831"/>
      <c r="Q736" s="831"/>
      <c r="R736" s="831"/>
      <c r="S736" s="831"/>
      <c r="T736" s="831"/>
      <c r="U736" s="831"/>
      <c r="V736" s="1143"/>
      <c r="W736" s="1145">
        <v>1.7311000000000001</v>
      </c>
      <c r="X736" s="1144"/>
      <c r="Y736" s="831"/>
      <c r="Z736" s="831"/>
      <c r="AA736" s="834"/>
      <c r="AB736" s="834"/>
      <c r="AC736" s="832">
        <f t="shared" si="15"/>
        <v>76.630871292576444</v>
      </c>
      <c r="AD736" s="832">
        <f t="shared" si="16"/>
        <v>0</v>
      </c>
      <c r="AE736" s="834"/>
      <c r="AF736" s="834"/>
      <c r="AG736" s="834"/>
      <c r="AH736" s="834"/>
      <c r="AI736" s="834"/>
      <c r="AJ736" s="834"/>
      <c r="AK736" s="834"/>
      <c r="AL736" s="834"/>
      <c r="AM736" s="832">
        <f t="shared" si="17"/>
        <v>144183143.62760621</v>
      </c>
      <c r="AN736" s="834"/>
      <c r="AO736" s="834"/>
      <c r="AP736" s="834"/>
    </row>
    <row r="737" spans="1:42" s="15" customFormat="1">
      <c r="A737" s="73" t="s">
        <v>2084</v>
      </c>
      <c r="B737" s="1132" t="s">
        <v>2866</v>
      </c>
      <c r="C737" s="73" t="s">
        <v>3321</v>
      </c>
      <c r="D737" s="1132" t="s">
        <v>1967</v>
      </c>
      <c r="E737" s="15" t="s">
        <v>1968</v>
      </c>
      <c r="F737" s="679">
        <v>175534.51332872399</v>
      </c>
      <c r="G737" s="73" t="s">
        <v>300</v>
      </c>
      <c r="H737" s="73" t="s">
        <v>3352</v>
      </c>
      <c r="K737" s="831"/>
      <c r="L737" s="1143"/>
      <c r="M737" s="831"/>
      <c r="N737" s="831">
        <v>6.6580000000000003E-4</v>
      </c>
      <c r="O737" s="1144"/>
      <c r="P737" s="831"/>
      <c r="Q737" s="831"/>
      <c r="R737" s="831"/>
      <c r="S737" s="831"/>
      <c r="T737" s="831"/>
      <c r="U737" s="831"/>
      <c r="V737" s="1143"/>
      <c r="W737" s="1145">
        <v>27473</v>
      </c>
      <c r="X737" s="1144"/>
      <c r="Y737" s="831"/>
      <c r="Z737" s="831"/>
      <c r="AA737" s="834"/>
      <c r="AB737" s="834"/>
      <c r="AC737" s="832">
        <f t="shared" si="15"/>
        <v>0</v>
      </c>
      <c r="AD737" s="832">
        <f t="shared" si="16"/>
        <v>116.87087897426444</v>
      </c>
      <c r="AE737" s="834"/>
      <c r="AF737" s="834"/>
      <c r="AG737" s="834"/>
      <c r="AH737" s="834"/>
      <c r="AI737" s="834"/>
      <c r="AJ737" s="834"/>
      <c r="AK737" s="834"/>
      <c r="AL737" s="834"/>
      <c r="AM737" s="832">
        <f t="shared" si="17"/>
        <v>4822459684.6800337</v>
      </c>
      <c r="AN737" s="834"/>
      <c r="AO737" s="834"/>
      <c r="AP737" s="834"/>
    </row>
    <row r="738" spans="1:42" s="15" customFormat="1">
      <c r="A738" s="73" t="s">
        <v>2084</v>
      </c>
      <c r="B738" s="1132" t="s">
        <v>2866</v>
      </c>
      <c r="C738" s="73" t="s">
        <v>3321</v>
      </c>
      <c r="D738" s="1132" t="s">
        <v>2001</v>
      </c>
      <c r="E738" s="15" t="s">
        <v>2015</v>
      </c>
      <c r="F738" s="679">
        <v>11702.3008883333</v>
      </c>
      <c r="G738" s="73" t="s">
        <v>300</v>
      </c>
      <c r="H738" s="73" t="s">
        <v>3352</v>
      </c>
      <c r="K738" s="831"/>
      <c r="L738" s="1143"/>
      <c r="M738" s="831"/>
      <c r="N738" s="831">
        <v>2.2380999999999999E-4</v>
      </c>
      <c r="O738" s="1144"/>
      <c r="P738" s="831"/>
      <c r="Q738" s="831"/>
      <c r="R738" s="831"/>
      <c r="S738" s="831"/>
      <c r="T738" s="831"/>
      <c r="U738" s="831"/>
      <c r="V738" s="1143"/>
      <c r="W738" s="1145">
        <v>1741900</v>
      </c>
      <c r="X738" s="1144"/>
      <c r="Y738" s="831"/>
      <c r="Z738" s="831"/>
      <c r="AA738" s="834"/>
      <c r="AB738" s="834"/>
      <c r="AC738" s="832">
        <f t="shared" si="15"/>
        <v>0</v>
      </c>
      <c r="AD738" s="832">
        <f t="shared" si="16"/>
        <v>2.6190919618178756</v>
      </c>
      <c r="AE738" s="834"/>
      <c r="AF738" s="834"/>
      <c r="AG738" s="834"/>
      <c r="AH738" s="834"/>
      <c r="AI738" s="834"/>
      <c r="AJ738" s="834"/>
      <c r="AK738" s="834"/>
      <c r="AL738" s="834"/>
      <c r="AM738" s="832">
        <f t="shared" si="17"/>
        <v>20384237917.387775</v>
      </c>
      <c r="AN738" s="834"/>
      <c r="AO738" s="834"/>
      <c r="AP738" s="834"/>
    </row>
    <row r="739" spans="1:42" s="15" customFormat="1">
      <c r="A739" s="73" t="s">
        <v>2084</v>
      </c>
      <c r="B739" s="1132" t="s">
        <v>2866</v>
      </c>
      <c r="C739" s="73" t="s">
        <v>3321</v>
      </c>
      <c r="D739" s="1132" t="s">
        <v>1998</v>
      </c>
      <c r="E739" s="15" t="s">
        <v>1999</v>
      </c>
      <c r="F739" s="679">
        <v>234046.017731745</v>
      </c>
      <c r="G739" s="73" t="s">
        <v>300</v>
      </c>
      <c r="H739" s="73" t="s">
        <v>3352</v>
      </c>
      <c r="K739" s="831"/>
      <c r="L739" s="1143"/>
      <c r="M739" s="831"/>
      <c r="N739" s="831">
        <v>2.5310000000000001E-7</v>
      </c>
      <c r="O739" s="1144"/>
      <c r="P739" s="831"/>
      <c r="Q739" s="831"/>
      <c r="R739" s="831"/>
      <c r="S739" s="831"/>
      <c r="T739" s="831"/>
      <c r="U739" s="831"/>
      <c r="V739" s="1143"/>
      <c r="W739" s="1145">
        <v>529.54999999999995</v>
      </c>
      <c r="X739" s="1144"/>
      <c r="Y739" s="831"/>
      <c r="Z739" s="831"/>
      <c r="AA739" s="834"/>
      <c r="AB739" s="834"/>
      <c r="AC739" s="832">
        <f t="shared" si="15"/>
        <v>0</v>
      </c>
      <c r="AD739" s="832">
        <f t="shared" si="16"/>
        <v>5.9237047087904664E-2</v>
      </c>
      <c r="AE739" s="834"/>
      <c r="AF739" s="834"/>
      <c r="AG739" s="834"/>
      <c r="AH739" s="834"/>
      <c r="AI739" s="834"/>
      <c r="AJ739" s="834"/>
      <c r="AK739" s="834"/>
      <c r="AL739" s="834"/>
      <c r="AM739" s="832">
        <f t="shared" si="17"/>
        <v>123939068.68984555</v>
      </c>
      <c r="AN739" s="834"/>
      <c r="AO739" s="834"/>
      <c r="AP739" s="834"/>
    </row>
    <row r="740" spans="1:42" s="15" customFormat="1">
      <c r="A740" s="73" t="s">
        <v>2085</v>
      </c>
      <c r="B740" s="1132" t="s">
        <v>2867</v>
      </c>
      <c r="C740" s="73" t="s">
        <v>3319</v>
      </c>
      <c r="D740" s="1132" t="s">
        <v>1967</v>
      </c>
      <c r="E740" s="15" t="s">
        <v>1968</v>
      </c>
      <c r="F740" s="679">
        <v>149068.233291276</v>
      </c>
      <c r="G740" s="73" t="s">
        <v>300</v>
      </c>
      <c r="H740" s="73" t="s">
        <v>3352</v>
      </c>
      <c r="K740" s="831"/>
      <c r="L740" s="1143"/>
      <c r="M740" s="831"/>
      <c r="N740" s="831">
        <v>2.3794E-5</v>
      </c>
      <c r="O740" s="1144"/>
      <c r="P740" s="831"/>
      <c r="Q740" s="831"/>
      <c r="R740" s="831"/>
      <c r="S740" s="831"/>
      <c r="T740" s="831"/>
      <c r="U740" s="831"/>
      <c r="V740" s="1143"/>
      <c r="W740" s="1145">
        <v>4701.2</v>
      </c>
      <c r="X740" s="1144"/>
      <c r="Y740" s="831"/>
      <c r="Z740" s="831"/>
      <c r="AA740" s="834"/>
      <c r="AB740" s="834"/>
      <c r="AC740" s="832">
        <f t="shared" si="15"/>
        <v>0</v>
      </c>
      <c r="AD740" s="832">
        <f t="shared" si="16"/>
        <v>3.5469295429326211</v>
      </c>
      <c r="AE740" s="834"/>
      <c r="AF740" s="834"/>
      <c r="AG740" s="834"/>
      <c r="AH740" s="834"/>
      <c r="AI740" s="834"/>
      <c r="AJ740" s="834"/>
      <c r="AK740" s="834"/>
      <c r="AL740" s="834"/>
      <c r="AM740" s="832">
        <f t="shared" si="17"/>
        <v>700799578.34894669</v>
      </c>
      <c r="AN740" s="834"/>
      <c r="AO740" s="834"/>
      <c r="AP740" s="834"/>
    </row>
    <row r="741" spans="1:42" s="15" customFormat="1">
      <c r="A741" s="73" t="s">
        <v>2085</v>
      </c>
      <c r="B741" s="1132" t="s">
        <v>2867</v>
      </c>
      <c r="C741" s="73" t="s">
        <v>3319</v>
      </c>
      <c r="D741" s="1132" t="s">
        <v>1998</v>
      </c>
      <c r="E741" s="15" t="s">
        <v>1999</v>
      </c>
      <c r="F741" s="679">
        <v>198757.644405625</v>
      </c>
      <c r="G741" s="73" t="s">
        <v>300</v>
      </c>
      <c r="H741" s="73" t="s">
        <v>3352</v>
      </c>
      <c r="K741" s="831"/>
      <c r="L741" s="1143"/>
      <c r="M741" s="831"/>
      <c r="N741" s="831">
        <v>1.3548E-5</v>
      </c>
      <c r="O741" s="1144"/>
      <c r="P741" s="831"/>
      <c r="Q741" s="831"/>
      <c r="R741" s="831"/>
      <c r="S741" s="831"/>
      <c r="T741" s="831"/>
      <c r="U741" s="831"/>
      <c r="V741" s="1143"/>
      <c r="W741" s="1145">
        <v>5647.1</v>
      </c>
      <c r="X741" s="1144"/>
      <c r="Y741" s="831"/>
      <c r="Z741" s="831"/>
      <c r="AA741" s="834"/>
      <c r="AB741" s="834"/>
      <c r="AC741" s="832">
        <f t="shared" si="15"/>
        <v>0</v>
      </c>
      <c r="AD741" s="832">
        <f t="shared" si="16"/>
        <v>2.6927685664074077</v>
      </c>
      <c r="AE741" s="834"/>
      <c r="AF741" s="834"/>
      <c r="AG741" s="834"/>
      <c r="AH741" s="834"/>
      <c r="AI741" s="834"/>
      <c r="AJ741" s="834"/>
      <c r="AK741" s="834"/>
      <c r="AL741" s="834"/>
      <c r="AM741" s="832">
        <f t="shared" si="17"/>
        <v>1122404293.7230051</v>
      </c>
      <c r="AN741" s="834"/>
      <c r="AO741" s="834"/>
      <c r="AP741" s="834"/>
    </row>
    <row r="742" spans="1:42" s="15" customFormat="1">
      <c r="A742" s="73" t="s">
        <v>2085</v>
      </c>
      <c r="B742" s="1132" t="s">
        <v>2867</v>
      </c>
      <c r="C742" s="73" t="s">
        <v>3319</v>
      </c>
      <c r="D742" s="1132" t="s">
        <v>2001</v>
      </c>
      <c r="E742" s="15" t="s">
        <v>2015</v>
      </c>
      <c r="F742" s="679">
        <v>9937.8822202864594</v>
      </c>
      <c r="G742" s="73" t="s">
        <v>300</v>
      </c>
      <c r="H742" s="73" t="s">
        <v>3352</v>
      </c>
      <c r="K742" s="831"/>
      <c r="L742" s="1143"/>
      <c r="M742" s="831"/>
      <c r="N742" s="831">
        <v>2.1971999999999999E-5</v>
      </c>
      <c r="O742" s="1144"/>
      <c r="P742" s="831"/>
      <c r="Q742" s="831"/>
      <c r="R742" s="831"/>
      <c r="S742" s="831"/>
      <c r="T742" s="831"/>
      <c r="U742" s="831"/>
      <c r="V742" s="1143"/>
      <c r="W742" s="1145">
        <v>31475</v>
      </c>
      <c r="X742" s="1144"/>
      <c r="Y742" s="831"/>
      <c r="Z742" s="831"/>
      <c r="AA742" s="834"/>
      <c r="AB742" s="834"/>
      <c r="AC742" s="832">
        <f t="shared" ref="AC742:AC805" si="18">IF(M742="",0*$F742,M742*$F742)</f>
        <v>0</v>
      </c>
      <c r="AD742" s="832">
        <f t="shared" ref="AD742:AD805" si="19">IF(N742="",0*$F742,N742*$F742)</f>
        <v>0.21835514814413406</v>
      </c>
      <c r="AE742" s="834"/>
      <c r="AF742" s="834"/>
      <c r="AG742" s="834"/>
      <c r="AH742" s="834"/>
      <c r="AI742" s="834"/>
      <c r="AJ742" s="834"/>
      <c r="AK742" s="834"/>
      <c r="AL742" s="834"/>
      <c r="AM742" s="832">
        <f t="shared" ref="AM742:AM805" si="20">IF(W742="",0*$F742,W742*$F742)</f>
        <v>312794842.88351631</v>
      </c>
      <c r="AN742" s="834"/>
      <c r="AO742" s="834"/>
      <c r="AP742" s="834"/>
    </row>
    <row r="743" spans="1:42" s="15" customFormat="1">
      <c r="A743" s="73" t="s">
        <v>2783</v>
      </c>
      <c r="B743" s="1132" t="s">
        <v>2868</v>
      </c>
      <c r="C743" s="73"/>
      <c r="D743" s="1132" t="s">
        <v>1967</v>
      </c>
      <c r="E743" s="15" t="s">
        <v>1968</v>
      </c>
      <c r="F743" s="679">
        <v>191574073.92676699</v>
      </c>
      <c r="G743" s="73" t="s">
        <v>300</v>
      </c>
      <c r="H743" s="73"/>
      <c r="K743" s="831"/>
      <c r="L743" s="1143"/>
      <c r="M743" s="831"/>
      <c r="N743" s="831"/>
      <c r="O743" s="1144"/>
      <c r="P743" s="831"/>
      <c r="Q743" s="831"/>
      <c r="R743" s="831"/>
      <c r="S743" s="831"/>
      <c r="T743" s="831"/>
      <c r="U743" s="831"/>
      <c r="V743" s="1143"/>
      <c r="W743" s="1145">
        <v>4.0311000000000001E-3</v>
      </c>
      <c r="X743" s="1144"/>
      <c r="Y743" s="831"/>
      <c r="Z743" s="831"/>
      <c r="AA743" s="834"/>
      <c r="AB743" s="834"/>
      <c r="AC743" s="832">
        <f t="shared" si="18"/>
        <v>0</v>
      </c>
      <c r="AD743" s="832">
        <f t="shared" si="19"/>
        <v>0</v>
      </c>
      <c r="AE743" s="834"/>
      <c r="AF743" s="834"/>
      <c r="AG743" s="834"/>
      <c r="AH743" s="834"/>
      <c r="AI743" s="834"/>
      <c r="AJ743" s="834"/>
      <c r="AK743" s="834"/>
      <c r="AL743" s="834"/>
      <c r="AM743" s="832">
        <f t="shared" si="20"/>
        <v>772254.24940619047</v>
      </c>
      <c r="AN743" s="834"/>
      <c r="AO743" s="834"/>
      <c r="AP743" s="834"/>
    </row>
    <row r="744" spans="1:42" s="15" customFormat="1">
      <c r="A744" s="73" t="s">
        <v>2086</v>
      </c>
      <c r="B744" s="1132" t="s">
        <v>2869</v>
      </c>
      <c r="C744" s="73" t="s">
        <v>3319</v>
      </c>
      <c r="D744" s="1132" t="s">
        <v>1967</v>
      </c>
      <c r="E744" s="15" t="s">
        <v>1968</v>
      </c>
      <c r="F744" s="679">
        <v>1056078.8824088499</v>
      </c>
      <c r="G744" s="73" t="s">
        <v>300</v>
      </c>
      <c r="H744" s="73" t="s">
        <v>3352</v>
      </c>
      <c r="K744" s="831"/>
      <c r="L744" s="1143"/>
      <c r="M744" s="831">
        <v>0</v>
      </c>
      <c r="N744" s="831">
        <v>3.1080999999999999E-6</v>
      </c>
      <c r="O744" s="1144"/>
      <c r="P744" s="831"/>
      <c r="Q744" s="831"/>
      <c r="R744" s="831"/>
      <c r="S744" s="831"/>
      <c r="T744" s="831"/>
      <c r="U744" s="831"/>
      <c r="V744" s="1143"/>
      <c r="W744" s="1145">
        <v>11977</v>
      </c>
      <c r="X744" s="1144"/>
      <c r="Y744" s="831"/>
      <c r="Z744" s="831"/>
      <c r="AA744" s="834"/>
      <c r="AB744" s="834"/>
      <c r="AC744" s="832">
        <f t="shared" si="18"/>
        <v>0</v>
      </c>
      <c r="AD744" s="832">
        <f t="shared" si="19"/>
        <v>3.2823987744149461</v>
      </c>
      <c r="AE744" s="834"/>
      <c r="AF744" s="834"/>
      <c r="AG744" s="834"/>
      <c r="AH744" s="834"/>
      <c r="AI744" s="834"/>
      <c r="AJ744" s="834"/>
      <c r="AK744" s="834"/>
      <c r="AL744" s="834"/>
      <c r="AM744" s="832">
        <f t="shared" si="20"/>
        <v>12648656774.610796</v>
      </c>
      <c r="AN744" s="834"/>
      <c r="AO744" s="834"/>
      <c r="AP744" s="834"/>
    </row>
    <row r="745" spans="1:42" s="15" customFormat="1">
      <c r="A745" s="73" t="s">
        <v>2086</v>
      </c>
      <c r="B745" s="1132" t="s">
        <v>2869</v>
      </c>
      <c r="C745" s="73" t="s">
        <v>3319</v>
      </c>
      <c r="D745" s="1132" t="s">
        <v>2001</v>
      </c>
      <c r="E745" s="15" t="s">
        <v>2015</v>
      </c>
      <c r="F745" s="679">
        <v>70405.258818749993</v>
      </c>
      <c r="G745" s="73" t="s">
        <v>300</v>
      </c>
      <c r="H745" s="73" t="s">
        <v>3352</v>
      </c>
      <c r="K745" s="831"/>
      <c r="L745" s="1143"/>
      <c r="M745" s="831">
        <v>0</v>
      </c>
      <c r="N745" s="831">
        <v>1.3350999999999999E-6</v>
      </c>
      <c r="O745" s="1144"/>
      <c r="P745" s="831"/>
      <c r="Q745" s="831"/>
      <c r="R745" s="831"/>
      <c r="S745" s="831"/>
      <c r="T745" s="831"/>
      <c r="U745" s="831"/>
      <c r="V745" s="1143"/>
      <c r="W745" s="1145">
        <v>152210</v>
      </c>
      <c r="X745" s="1144"/>
      <c r="Y745" s="831"/>
      <c r="Z745" s="831"/>
      <c r="AA745" s="834"/>
      <c r="AB745" s="834"/>
      <c r="AC745" s="832">
        <f t="shared" si="18"/>
        <v>0</v>
      </c>
      <c r="AD745" s="832">
        <f t="shared" si="19"/>
        <v>9.3998061048913117E-2</v>
      </c>
      <c r="AE745" s="834"/>
      <c r="AF745" s="834"/>
      <c r="AG745" s="834"/>
      <c r="AH745" s="834"/>
      <c r="AI745" s="834"/>
      <c r="AJ745" s="834"/>
      <c r="AK745" s="834"/>
      <c r="AL745" s="834"/>
      <c r="AM745" s="832">
        <f t="shared" si="20"/>
        <v>10716384444.801937</v>
      </c>
      <c r="AN745" s="834"/>
      <c r="AO745" s="834"/>
      <c r="AP745" s="834"/>
    </row>
    <row r="746" spans="1:42" s="15" customFormat="1">
      <c r="A746" s="73" t="s">
        <v>2086</v>
      </c>
      <c r="B746" s="1132" t="s">
        <v>2869</v>
      </c>
      <c r="C746" s="73" t="s">
        <v>3319</v>
      </c>
      <c r="D746" s="1132" t="s">
        <v>1998</v>
      </c>
      <c r="E746" s="15" t="s">
        <v>1999</v>
      </c>
      <c r="F746" s="679">
        <v>1408105.1766328099</v>
      </c>
      <c r="G746" s="73" t="s">
        <v>300</v>
      </c>
      <c r="H746" s="73" t="s">
        <v>3352</v>
      </c>
      <c r="K746" s="831"/>
      <c r="L746" s="1143"/>
      <c r="M746" s="831">
        <v>0</v>
      </c>
      <c r="N746" s="831">
        <v>4.4810999999999997E-8</v>
      </c>
      <c r="O746" s="1144"/>
      <c r="P746" s="831"/>
      <c r="Q746" s="831"/>
      <c r="R746" s="831"/>
      <c r="S746" s="831"/>
      <c r="T746" s="831"/>
      <c r="U746" s="831"/>
      <c r="V746" s="1143"/>
      <c r="W746" s="1145">
        <v>1498.2</v>
      </c>
      <c r="X746" s="1144"/>
      <c r="Y746" s="831"/>
      <c r="Z746" s="831"/>
      <c r="AA746" s="834"/>
      <c r="AB746" s="834"/>
      <c r="AC746" s="832">
        <f t="shared" si="18"/>
        <v>0</v>
      </c>
      <c r="AD746" s="832">
        <f t="shared" si="19"/>
        <v>6.3098601070092838E-2</v>
      </c>
      <c r="AE746" s="834"/>
      <c r="AF746" s="834"/>
      <c r="AG746" s="834"/>
      <c r="AH746" s="834"/>
      <c r="AI746" s="834"/>
      <c r="AJ746" s="834"/>
      <c r="AK746" s="834"/>
      <c r="AL746" s="834"/>
      <c r="AM746" s="832">
        <f t="shared" si="20"/>
        <v>2109623175.6312759</v>
      </c>
      <c r="AN746" s="834"/>
      <c r="AO746" s="834"/>
      <c r="AP746" s="834"/>
    </row>
    <row r="747" spans="1:42" s="15" customFormat="1">
      <c r="A747" s="73" t="s">
        <v>2087</v>
      </c>
      <c r="B747" s="1132" t="s">
        <v>2870</v>
      </c>
      <c r="C747" s="73" t="s">
        <v>3315</v>
      </c>
      <c r="D747" s="1132" t="s">
        <v>1967</v>
      </c>
      <c r="E747" s="15" t="s">
        <v>1968</v>
      </c>
      <c r="F747" s="679">
        <v>49761.441663567697</v>
      </c>
      <c r="G747" s="73" t="s">
        <v>300</v>
      </c>
      <c r="H747" s="73" t="s">
        <v>3352</v>
      </c>
      <c r="K747" s="831"/>
      <c r="L747" s="1143"/>
      <c r="M747" s="831"/>
      <c r="N747" s="831">
        <v>1.1174E-4</v>
      </c>
      <c r="O747" s="1144"/>
      <c r="P747" s="831"/>
      <c r="Q747" s="831"/>
      <c r="R747" s="831"/>
      <c r="S747" s="831"/>
      <c r="T747" s="831"/>
      <c r="U747" s="831"/>
      <c r="V747" s="1143"/>
      <c r="W747" s="1145">
        <v>44398</v>
      </c>
      <c r="X747" s="1144"/>
      <c r="Y747" s="831"/>
      <c r="Z747" s="831"/>
      <c r="AA747" s="834"/>
      <c r="AB747" s="834"/>
      <c r="AC747" s="832">
        <f t="shared" si="18"/>
        <v>0</v>
      </c>
      <c r="AD747" s="832">
        <f t="shared" si="19"/>
        <v>5.5603434914870542</v>
      </c>
      <c r="AE747" s="834"/>
      <c r="AF747" s="834"/>
      <c r="AG747" s="834"/>
      <c r="AH747" s="834"/>
      <c r="AI747" s="834"/>
      <c r="AJ747" s="834"/>
      <c r="AK747" s="834"/>
      <c r="AL747" s="834"/>
      <c r="AM747" s="832">
        <f t="shared" si="20"/>
        <v>2209308486.9790788</v>
      </c>
      <c r="AN747" s="834"/>
      <c r="AO747" s="834"/>
      <c r="AP747" s="834"/>
    </row>
    <row r="748" spans="1:42" s="15" customFormat="1">
      <c r="A748" s="73" t="s">
        <v>2087</v>
      </c>
      <c r="B748" s="1132" t="s">
        <v>2870</v>
      </c>
      <c r="C748" s="73" t="s">
        <v>3315</v>
      </c>
      <c r="D748" s="1132" t="s">
        <v>1998</v>
      </c>
      <c r="E748" s="15" t="s">
        <v>1999</v>
      </c>
      <c r="F748" s="679">
        <v>197109.37027096399</v>
      </c>
      <c r="G748" s="73" t="s">
        <v>300</v>
      </c>
      <c r="H748" s="73" t="s">
        <v>3352</v>
      </c>
      <c r="K748" s="831"/>
      <c r="L748" s="1143"/>
      <c r="M748" s="831"/>
      <c r="N748" s="831">
        <v>4.2718000000000003E-6</v>
      </c>
      <c r="O748" s="1144"/>
      <c r="P748" s="831"/>
      <c r="Q748" s="831"/>
      <c r="R748" s="831"/>
      <c r="S748" s="831"/>
      <c r="T748" s="831"/>
      <c r="U748" s="831"/>
      <c r="V748" s="1143"/>
      <c r="W748" s="1145">
        <v>48100</v>
      </c>
      <c r="X748" s="1144"/>
      <c r="Y748" s="831"/>
      <c r="Z748" s="831"/>
      <c r="AA748" s="834"/>
      <c r="AB748" s="834"/>
      <c r="AC748" s="832">
        <f t="shared" si="18"/>
        <v>0</v>
      </c>
      <c r="AD748" s="832">
        <f t="shared" si="19"/>
        <v>0.84201180792350405</v>
      </c>
      <c r="AE748" s="834"/>
      <c r="AF748" s="834"/>
      <c r="AG748" s="834"/>
      <c r="AH748" s="834"/>
      <c r="AI748" s="834"/>
      <c r="AJ748" s="834"/>
      <c r="AK748" s="834"/>
      <c r="AL748" s="834"/>
      <c r="AM748" s="832">
        <f t="shared" si="20"/>
        <v>9480960710.0333672</v>
      </c>
      <c r="AN748" s="834"/>
      <c r="AO748" s="834"/>
      <c r="AP748" s="834"/>
    </row>
    <row r="749" spans="1:42" s="15" customFormat="1">
      <c r="A749" s="73" t="s">
        <v>2087</v>
      </c>
      <c r="B749" s="1132" t="s">
        <v>2870</v>
      </c>
      <c r="C749" s="73" t="s">
        <v>3315</v>
      </c>
      <c r="D749" s="1132" t="s">
        <v>2001</v>
      </c>
      <c r="E749" s="15" t="s">
        <v>2015</v>
      </c>
      <c r="F749" s="679">
        <v>3317.42944479167</v>
      </c>
      <c r="G749" s="73" t="s">
        <v>300</v>
      </c>
      <c r="H749" s="73" t="s">
        <v>3352</v>
      </c>
      <c r="K749" s="831"/>
      <c r="L749" s="1143"/>
      <c r="M749" s="831"/>
      <c r="N749" s="831">
        <v>2.7056999999999999E-5</v>
      </c>
      <c r="O749" s="1144"/>
      <c r="P749" s="831"/>
      <c r="Q749" s="831"/>
      <c r="R749" s="831"/>
      <c r="S749" s="831"/>
      <c r="T749" s="831"/>
      <c r="U749" s="831"/>
      <c r="V749" s="1143"/>
      <c r="W749" s="1145">
        <v>971770</v>
      </c>
      <c r="X749" s="1144"/>
      <c r="Y749" s="831"/>
      <c r="Z749" s="831"/>
      <c r="AA749" s="834"/>
      <c r="AB749" s="834"/>
      <c r="AC749" s="832">
        <f t="shared" si="18"/>
        <v>0</v>
      </c>
      <c r="AD749" s="832">
        <f t="shared" si="19"/>
        <v>8.9759688487728209E-2</v>
      </c>
      <c r="AE749" s="834"/>
      <c r="AF749" s="834"/>
      <c r="AG749" s="834"/>
      <c r="AH749" s="834"/>
      <c r="AI749" s="834"/>
      <c r="AJ749" s="834"/>
      <c r="AK749" s="834"/>
      <c r="AL749" s="834"/>
      <c r="AM749" s="832">
        <f t="shared" si="20"/>
        <v>3223778411.5652013</v>
      </c>
      <c r="AN749" s="834"/>
      <c r="AO749" s="834"/>
      <c r="AP749" s="834"/>
    </row>
    <row r="750" spans="1:42" s="15" customFormat="1">
      <c r="A750" s="73" t="s">
        <v>2784</v>
      </c>
      <c r="B750" s="1132" t="s">
        <v>2871</v>
      </c>
      <c r="C750" s="73"/>
      <c r="D750" s="1132" t="s">
        <v>1967</v>
      </c>
      <c r="E750" s="15" t="s">
        <v>1968</v>
      </c>
      <c r="F750" s="679">
        <v>31449.444971507801</v>
      </c>
      <c r="G750" s="73" t="s">
        <v>300</v>
      </c>
      <c r="H750" s="73"/>
      <c r="K750" s="831"/>
      <c r="L750" s="1143"/>
      <c r="M750" s="831"/>
      <c r="N750" s="831"/>
      <c r="O750" s="1144"/>
      <c r="P750" s="831"/>
      <c r="Q750" s="831"/>
      <c r="R750" s="831"/>
      <c r="S750" s="831"/>
      <c r="T750" s="831"/>
      <c r="U750" s="831"/>
      <c r="V750" s="1143"/>
      <c r="W750" s="1145">
        <v>0.35532000000000002</v>
      </c>
      <c r="X750" s="1144"/>
      <c r="Y750" s="831"/>
      <c r="Z750" s="831"/>
      <c r="AA750" s="834"/>
      <c r="AB750" s="834"/>
      <c r="AC750" s="832">
        <f t="shared" si="18"/>
        <v>0</v>
      </c>
      <c r="AD750" s="832">
        <f t="shared" si="19"/>
        <v>0</v>
      </c>
      <c r="AE750" s="834"/>
      <c r="AF750" s="834"/>
      <c r="AG750" s="834"/>
      <c r="AH750" s="834"/>
      <c r="AI750" s="834"/>
      <c r="AJ750" s="834"/>
      <c r="AK750" s="834"/>
      <c r="AL750" s="834"/>
      <c r="AM750" s="832">
        <f t="shared" si="20"/>
        <v>11174.616787276153</v>
      </c>
      <c r="AN750" s="834"/>
      <c r="AO750" s="834"/>
      <c r="AP750" s="834"/>
    </row>
    <row r="751" spans="1:42" s="15" customFormat="1">
      <c r="A751" s="73" t="s">
        <v>2615</v>
      </c>
      <c r="B751" s="1132"/>
      <c r="C751" s="73"/>
      <c r="D751" s="1132" t="s">
        <v>1967</v>
      </c>
      <c r="E751" s="15" t="s">
        <v>1968</v>
      </c>
      <c r="F751" s="679">
        <v>56243351.063106298</v>
      </c>
      <c r="G751" s="73" t="s">
        <v>300</v>
      </c>
      <c r="H751" s="73" t="s">
        <v>3355</v>
      </c>
      <c r="K751" s="831"/>
      <c r="L751" s="1143"/>
      <c r="M751" s="831"/>
      <c r="N751" s="831">
        <v>2.9730999999999998E-10</v>
      </c>
      <c r="O751" s="1144"/>
      <c r="P751" s="831"/>
      <c r="Q751" s="831"/>
      <c r="R751" s="831"/>
      <c r="S751" s="831"/>
      <c r="T751" s="831"/>
      <c r="U751" s="831"/>
      <c r="V751" s="1143"/>
      <c r="W751" s="1145">
        <v>1.6394000000000001E-3</v>
      </c>
      <c r="X751" s="1144"/>
      <c r="Y751" s="831"/>
      <c r="Z751" s="831"/>
      <c r="AA751" s="834"/>
      <c r="AB751" s="834"/>
      <c r="AC751" s="832">
        <f t="shared" si="18"/>
        <v>0</v>
      </c>
      <c r="AD751" s="832">
        <f t="shared" si="19"/>
        <v>1.6721710704572134E-2</v>
      </c>
      <c r="AE751" s="834"/>
      <c r="AF751" s="834"/>
      <c r="AG751" s="834"/>
      <c r="AH751" s="834"/>
      <c r="AI751" s="834"/>
      <c r="AJ751" s="834"/>
      <c r="AK751" s="834"/>
      <c r="AL751" s="834"/>
      <c r="AM751" s="832">
        <f t="shared" si="20"/>
        <v>92205.34973285647</v>
      </c>
      <c r="AN751" s="834"/>
      <c r="AO751" s="834"/>
      <c r="AP751" s="834"/>
    </row>
    <row r="752" spans="1:42" s="15" customFormat="1">
      <c r="A752" s="73" t="s">
        <v>2088</v>
      </c>
      <c r="B752" s="1132" t="s">
        <v>2872</v>
      </c>
      <c r="C752" s="73" t="s">
        <v>3315</v>
      </c>
      <c r="D752" s="1132" t="s">
        <v>1967</v>
      </c>
      <c r="E752" s="15" t="s">
        <v>1968</v>
      </c>
      <c r="F752" s="679">
        <v>1163215.63132083</v>
      </c>
      <c r="G752" s="73" t="s">
        <v>300</v>
      </c>
      <c r="H752" s="73" t="s">
        <v>3352</v>
      </c>
      <c r="K752" s="831"/>
      <c r="L752" s="1143"/>
      <c r="M752" s="831"/>
      <c r="N752" s="831">
        <v>6.7909000000000003E-7</v>
      </c>
      <c r="O752" s="1144"/>
      <c r="P752" s="831"/>
      <c r="Q752" s="831"/>
      <c r="R752" s="831"/>
      <c r="S752" s="831"/>
      <c r="T752" s="831"/>
      <c r="U752" s="831"/>
      <c r="V752" s="1143"/>
      <c r="W752" s="1145">
        <v>1502.3</v>
      </c>
      <c r="X752" s="1144"/>
      <c r="Y752" s="831"/>
      <c r="Z752" s="831"/>
      <c r="AA752" s="834"/>
      <c r="AB752" s="834"/>
      <c r="AC752" s="832">
        <f t="shared" si="18"/>
        <v>0</v>
      </c>
      <c r="AD752" s="832">
        <f t="shared" si="19"/>
        <v>0.78992810307366246</v>
      </c>
      <c r="AE752" s="834"/>
      <c r="AF752" s="834"/>
      <c r="AG752" s="834"/>
      <c r="AH752" s="834"/>
      <c r="AI752" s="834"/>
      <c r="AJ752" s="834"/>
      <c r="AK752" s="834"/>
      <c r="AL752" s="834"/>
      <c r="AM752" s="832">
        <f t="shared" si="20"/>
        <v>1747498842.9332829</v>
      </c>
      <c r="AN752" s="834"/>
      <c r="AO752" s="834"/>
      <c r="AP752" s="834"/>
    </row>
    <row r="753" spans="1:42" s="15" customFormat="1">
      <c r="A753" s="73" t="s">
        <v>2088</v>
      </c>
      <c r="B753" s="1132" t="s">
        <v>2872</v>
      </c>
      <c r="C753" s="73" t="s">
        <v>3315</v>
      </c>
      <c r="D753" s="1132" t="s">
        <v>1998</v>
      </c>
      <c r="E753" s="15" t="s">
        <v>1999</v>
      </c>
      <c r="F753" s="679">
        <v>5738530.4466354204</v>
      </c>
      <c r="G753" s="73" t="s">
        <v>300</v>
      </c>
      <c r="H753" s="73" t="s">
        <v>3352</v>
      </c>
      <c r="K753" s="831"/>
      <c r="L753" s="1143"/>
      <c r="M753" s="831"/>
      <c r="N753" s="831">
        <v>1.8921999999999999E-8</v>
      </c>
      <c r="O753" s="1144"/>
      <c r="P753" s="831"/>
      <c r="Q753" s="831"/>
      <c r="R753" s="831"/>
      <c r="S753" s="831"/>
      <c r="T753" s="831"/>
      <c r="U753" s="831"/>
      <c r="V753" s="1143"/>
      <c r="W753" s="1145">
        <v>544.69000000000005</v>
      </c>
      <c r="X753" s="1144"/>
      <c r="Y753" s="831"/>
      <c r="Z753" s="831"/>
      <c r="AA753" s="834"/>
      <c r="AB753" s="834"/>
      <c r="AC753" s="832">
        <f t="shared" si="18"/>
        <v>0</v>
      </c>
      <c r="AD753" s="832">
        <f t="shared" si="19"/>
        <v>0.10858447311123542</v>
      </c>
      <c r="AE753" s="834"/>
      <c r="AF753" s="834"/>
      <c r="AG753" s="834"/>
      <c r="AH753" s="834"/>
      <c r="AI753" s="834"/>
      <c r="AJ753" s="834"/>
      <c r="AK753" s="834"/>
      <c r="AL753" s="834"/>
      <c r="AM753" s="832">
        <f t="shared" si="20"/>
        <v>3125720148.9778476</v>
      </c>
      <c r="AN753" s="834"/>
      <c r="AO753" s="834"/>
      <c r="AP753" s="834"/>
    </row>
    <row r="754" spans="1:42" s="15" customFormat="1">
      <c r="A754" s="73" t="s">
        <v>2088</v>
      </c>
      <c r="B754" s="1132" t="s">
        <v>2872</v>
      </c>
      <c r="C754" s="73" t="s">
        <v>3315</v>
      </c>
      <c r="D754" s="1132" t="s">
        <v>2001</v>
      </c>
      <c r="E754" s="15" t="s">
        <v>2015</v>
      </c>
      <c r="F754" s="679">
        <v>77547.708745937503</v>
      </c>
      <c r="G754" s="73" t="s">
        <v>300</v>
      </c>
      <c r="H754" s="73" t="s">
        <v>3352</v>
      </c>
      <c r="K754" s="831"/>
      <c r="L754" s="1143"/>
      <c r="M754" s="831"/>
      <c r="N754" s="831">
        <v>6.9584999999999997E-7</v>
      </c>
      <c r="O754" s="1144"/>
      <c r="P754" s="831"/>
      <c r="Q754" s="831"/>
      <c r="R754" s="831"/>
      <c r="S754" s="831"/>
      <c r="T754" s="831"/>
      <c r="U754" s="831"/>
      <c r="V754" s="1143"/>
      <c r="W754" s="1145">
        <v>52991</v>
      </c>
      <c r="X754" s="1144"/>
      <c r="Y754" s="831"/>
      <c r="Z754" s="831"/>
      <c r="AA754" s="834"/>
      <c r="AB754" s="834"/>
      <c r="AC754" s="832">
        <f t="shared" si="18"/>
        <v>0</v>
      </c>
      <c r="AD754" s="832">
        <f t="shared" si="19"/>
        <v>5.3961573130860613E-2</v>
      </c>
      <c r="AE754" s="834"/>
      <c r="AF754" s="834"/>
      <c r="AG754" s="834"/>
      <c r="AH754" s="834"/>
      <c r="AI754" s="834"/>
      <c r="AJ754" s="834"/>
      <c r="AK754" s="834"/>
      <c r="AL754" s="834"/>
      <c r="AM754" s="832">
        <f t="shared" si="20"/>
        <v>4109330634.1559744</v>
      </c>
      <c r="AN754" s="834"/>
      <c r="AO754" s="834"/>
      <c r="AP754" s="834"/>
    </row>
    <row r="755" spans="1:42" s="15" customFormat="1">
      <c r="A755" s="73" t="s">
        <v>2089</v>
      </c>
      <c r="B755" s="1132" t="s">
        <v>2873</v>
      </c>
      <c r="C755" s="73" t="s">
        <v>3322</v>
      </c>
      <c r="D755" s="1132" t="s">
        <v>1967</v>
      </c>
      <c r="E755" s="15" t="s">
        <v>1968</v>
      </c>
      <c r="F755" s="679">
        <v>30776.868879974001</v>
      </c>
      <c r="G755" s="73" t="s">
        <v>300</v>
      </c>
      <c r="H755" s="73" t="s">
        <v>3352</v>
      </c>
      <c r="K755" s="831"/>
      <c r="L755" s="1143"/>
      <c r="M755" s="831"/>
      <c r="N755" s="831">
        <v>6.3601000000000003E-6</v>
      </c>
      <c r="O755" s="1144"/>
      <c r="P755" s="831"/>
      <c r="Q755" s="831"/>
      <c r="R755" s="831"/>
      <c r="S755" s="831"/>
      <c r="T755" s="831"/>
      <c r="U755" s="831"/>
      <c r="V755" s="1143"/>
      <c r="W755" s="1145">
        <v>21834000</v>
      </c>
      <c r="X755" s="1144"/>
      <c r="Y755" s="831"/>
      <c r="Z755" s="831"/>
      <c r="AA755" s="834"/>
      <c r="AB755" s="834"/>
      <c r="AC755" s="832">
        <f t="shared" si="18"/>
        <v>0</v>
      </c>
      <c r="AD755" s="832">
        <f t="shared" si="19"/>
        <v>0.19574396376352265</v>
      </c>
      <c r="AE755" s="834"/>
      <c r="AF755" s="834"/>
      <c r="AG755" s="834"/>
      <c r="AH755" s="834"/>
      <c r="AI755" s="834"/>
      <c r="AJ755" s="834"/>
      <c r="AK755" s="834"/>
      <c r="AL755" s="834"/>
      <c r="AM755" s="832">
        <f t="shared" si="20"/>
        <v>671982155125.35229</v>
      </c>
      <c r="AN755" s="834"/>
      <c r="AO755" s="834"/>
      <c r="AP755" s="834"/>
    </row>
    <row r="756" spans="1:42" s="15" customFormat="1">
      <c r="A756" s="73" t="s">
        <v>2089</v>
      </c>
      <c r="B756" s="1132" t="s">
        <v>2873</v>
      </c>
      <c r="C756" s="73" t="s">
        <v>3322</v>
      </c>
      <c r="D756" s="1132" t="s">
        <v>1998</v>
      </c>
      <c r="E756" s="15" t="s">
        <v>1999</v>
      </c>
      <c r="F756" s="679">
        <v>41035.825174088503</v>
      </c>
      <c r="G756" s="73" t="s">
        <v>300</v>
      </c>
      <c r="H756" s="73" t="s">
        <v>3352</v>
      </c>
      <c r="K756" s="831"/>
      <c r="L756" s="1143"/>
      <c r="M756" s="831"/>
      <c r="N756" s="831">
        <v>4.3536000000000001E-6</v>
      </c>
      <c r="O756" s="1144"/>
      <c r="P756" s="831"/>
      <c r="Q756" s="831"/>
      <c r="R756" s="831"/>
      <c r="S756" s="831"/>
      <c r="T756" s="831"/>
      <c r="U756" s="831"/>
      <c r="V756" s="1143"/>
      <c r="W756" s="1145">
        <v>17296000</v>
      </c>
      <c r="X756" s="1144"/>
      <c r="Y756" s="831"/>
      <c r="Z756" s="831"/>
      <c r="AA756" s="834"/>
      <c r="AB756" s="834"/>
      <c r="AC756" s="832">
        <f t="shared" si="18"/>
        <v>0</v>
      </c>
      <c r="AD756" s="832">
        <f t="shared" si="19"/>
        <v>0.17865356847791172</v>
      </c>
      <c r="AE756" s="834"/>
      <c r="AF756" s="834"/>
      <c r="AG756" s="834"/>
      <c r="AH756" s="834"/>
      <c r="AI756" s="834"/>
      <c r="AJ756" s="834"/>
      <c r="AK756" s="834"/>
      <c r="AL756" s="834"/>
      <c r="AM756" s="832">
        <f t="shared" si="20"/>
        <v>709755632211.03479</v>
      </c>
      <c r="AN756" s="834"/>
      <c r="AO756" s="834"/>
      <c r="AP756" s="834"/>
    </row>
    <row r="757" spans="1:42" s="15" customFormat="1">
      <c r="A757" s="73" t="s">
        <v>2089</v>
      </c>
      <c r="B757" s="1132" t="s">
        <v>2873</v>
      </c>
      <c r="C757" s="73" t="s">
        <v>3322</v>
      </c>
      <c r="D757" s="1132" t="s">
        <v>2001</v>
      </c>
      <c r="E757" s="15" t="s">
        <v>2015</v>
      </c>
      <c r="F757" s="679">
        <v>2051.7912588541699</v>
      </c>
      <c r="G757" s="73" t="s">
        <v>300</v>
      </c>
      <c r="H757" s="73" t="s">
        <v>3352</v>
      </c>
      <c r="K757" s="831"/>
      <c r="L757" s="1143"/>
      <c r="M757" s="831"/>
      <c r="N757" s="831">
        <v>1.3686000000000001E-5</v>
      </c>
      <c r="O757" s="1144"/>
      <c r="P757" s="831"/>
      <c r="Q757" s="831"/>
      <c r="R757" s="831"/>
      <c r="S757" s="831"/>
      <c r="T757" s="831"/>
      <c r="U757" s="831"/>
      <c r="V757" s="1143"/>
      <c r="W757" s="1145">
        <v>688260000</v>
      </c>
      <c r="X757" s="1144"/>
      <c r="Y757" s="831"/>
      <c r="Z757" s="831"/>
      <c r="AA757" s="834"/>
      <c r="AB757" s="834"/>
      <c r="AC757" s="832">
        <f t="shared" si="18"/>
        <v>0</v>
      </c>
      <c r="AD757" s="832">
        <f t="shared" si="19"/>
        <v>2.8080815168678171E-2</v>
      </c>
      <c r="AE757" s="834"/>
      <c r="AF757" s="834"/>
      <c r="AG757" s="834"/>
      <c r="AH757" s="834"/>
      <c r="AI757" s="834"/>
      <c r="AJ757" s="834"/>
      <c r="AK757" s="834"/>
      <c r="AL757" s="834"/>
      <c r="AM757" s="832">
        <f t="shared" si="20"/>
        <v>1412165851818.9709</v>
      </c>
      <c r="AN757" s="834"/>
      <c r="AO757" s="834"/>
      <c r="AP757" s="834"/>
    </row>
    <row r="758" spans="1:42" s="15" customFormat="1">
      <c r="A758" s="73" t="s">
        <v>2090</v>
      </c>
      <c r="B758" s="1132" t="s">
        <v>2090</v>
      </c>
      <c r="C758" s="73"/>
      <c r="D758" s="1132" t="s">
        <v>1967</v>
      </c>
      <c r="E758" s="15" t="s">
        <v>1968</v>
      </c>
      <c r="F758" s="679">
        <v>147513269.96849799</v>
      </c>
      <c r="G758" s="73" t="s">
        <v>300</v>
      </c>
      <c r="H758" s="73" t="s">
        <v>3355</v>
      </c>
      <c r="K758" s="831"/>
      <c r="L758" s="1143"/>
      <c r="M758" s="831"/>
      <c r="N758" s="831">
        <v>7.7054999999999997E-7</v>
      </c>
      <c r="O758" s="1144"/>
      <c r="P758" s="831"/>
      <c r="Q758" s="831"/>
      <c r="R758" s="831"/>
      <c r="S758" s="831"/>
      <c r="T758" s="831"/>
      <c r="U758" s="831"/>
      <c r="V758" s="1143"/>
      <c r="W758" s="1145">
        <v>86.99</v>
      </c>
      <c r="X758" s="1144"/>
      <c r="Y758" s="831"/>
      <c r="Z758" s="831"/>
      <c r="AA758" s="834"/>
      <c r="AB758" s="834"/>
      <c r="AC758" s="832">
        <f t="shared" si="18"/>
        <v>0</v>
      </c>
      <c r="AD758" s="832">
        <f t="shared" si="19"/>
        <v>113.66635017422612</v>
      </c>
      <c r="AE758" s="834"/>
      <c r="AF758" s="834"/>
      <c r="AG758" s="834"/>
      <c r="AH758" s="834"/>
      <c r="AI758" s="834"/>
      <c r="AJ758" s="834"/>
      <c r="AK758" s="834"/>
      <c r="AL758" s="834"/>
      <c r="AM758" s="832">
        <f t="shared" si="20"/>
        <v>12832179354.559639</v>
      </c>
      <c r="AN758" s="834"/>
      <c r="AO758" s="834"/>
      <c r="AP758" s="834"/>
    </row>
    <row r="759" spans="1:42" s="15" customFormat="1">
      <c r="A759" s="73" t="s">
        <v>2785</v>
      </c>
      <c r="B759" s="1132" t="s">
        <v>2874</v>
      </c>
      <c r="C759" s="73"/>
      <c r="D759" s="1132" t="s">
        <v>1967</v>
      </c>
      <c r="E759" s="15" t="s">
        <v>1968</v>
      </c>
      <c r="F759" s="679">
        <v>63000.954104410397</v>
      </c>
      <c r="G759" s="73" t="s">
        <v>300</v>
      </c>
      <c r="H759" s="73"/>
      <c r="K759" s="831"/>
      <c r="L759" s="1143"/>
      <c r="M759" s="831"/>
      <c r="N759" s="831"/>
      <c r="O759" s="1144"/>
      <c r="P759" s="831"/>
      <c r="Q759" s="831"/>
      <c r="R759" s="831"/>
      <c r="S759" s="831"/>
      <c r="T759" s="831"/>
      <c r="U759" s="831"/>
      <c r="V759" s="1143"/>
      <c r="W759" s="1145">
        <v>0.22048000000000001</v>
      </c>
      <c r="X759" s="1144"/>
      <c r="Y759" s="831"/>
      <c r="Z759" s="831"/>
      <c r="AA759" s="834"/>
      <c r="AB759" s="834"/>
      <c r="AC759" s="832">
        <f t="shared" si="18"/>
        <v>0</v>
      </c>
      <c r="AD759" s="832">
        <f t="shared" si="19"/>
        <v>0</v>
      </c>
      <c r="AE759" s="834"/>
      <c r="AF759" s="834"/>
      <c r="AG759" s="834"/>
      <c r="AH759" s="834"/>
      <c r="AI759" s="834"/>
      <c r="AJ759" s="834"/>
      <c r="AK759" s="834"/>
      <c r="AL759" s="834"/>
      <c r="AM759" s="832">
        <f t="shared" si="20"/>
        <v>13890.450360940406</v>
      </c>
      <c r="AN759" s="834"/>
      <c r="AO759" s="834"/>
      <c r="AP759" s="834"/>
    </row>
    <row r="760" spans="1:42" s="15" customFormat="1">
      <c r="A760" s="73" t="s">
        <v>2616</v>
      </c>
      <c r="B760" s="1132" t="s">
        <v>2616</v>
      </c>
      <c r="C760" s="73"/>
      <c r="D760" s="1132" t="s">
        <v>1967</v>
      </c>
      <c r="E760" s="15" t="s">
        <v>1968</v>
      </c>
      <c r="F760" s="679">
        <v>28993665.470516</v>
      </c>
      <c r="G760" s="73" t="s">
        <v>300</v>
      </c>
      <c r="H760" s="73" t="s">
        <v>3355</v>
      </c>
      <c r="K760" s="831"/>
      <c r="L760" s="1143"/>
      <c r="M760" s="831"/>
      <c r="N760" s="831">
        <v>1.9132E-9</v>
      </c>
      <c r="O760" s="1144"/>
      <c r="P760" s="831"/>
      <c r="Q760" s="831"/>
      <c r="R760" s="831"/>
      <c r="S760" s="831"/>
      <c r="T760" s="831"/>
      <c r="U760" s="831"/>
      <c r="V760" s="1143"/>
      <c r="W760" s="1145">
        <v>2.8630999999999999E-3</v>
      </c>
      <c r="X760" s="1144"/>
      <c r="Y760" s="831"/>
      <c r="Z760" s="831"/>
      <c r="AA760" s="834"/>
      <c r="AB760" s="834"/>
      <c r="AC760" s="832">
        <f t="shared" si="18"/>
        <v>0</v>
      </c>
      <c r="AD760" s="832">
        <f t="shared" si="19"/>
        <v>5.5470680778191207E-2</v>
      </c>
      <c r="AE760" s="834"/>
      <c r="AF760" s="834"/>
      <c r="AG760" s="834"/>
      <c r="AH760" s="834"/>
      <c r="AI760" s="834"/>
      <c r="AJ760" s="834"/>
      <c r="AK760" s="834"/>
      <c r="AL760" s="834"/>
      <c r="AM760" s="832">
        <f t="shared" si="20"/>
        <v>83011.763608634355</v>
      </c>
      <c r="AN760" s="834"/>
      <c r="AO760" s="834"/>
      <c r="AP760" s="834"/>
    </row>
    <row r="761" spans="1:42" s="15" customFormat="1">
      <c r="A761" s="73" t="s">
        <v>2091</v>
      </c>
      <c r="B761" s="1132" t="s">
        <v>2875</v>
      </c>
      <c r="C761" s="73" t="s">
        <v>3319</v>
      </c>
      <c r="D761" s="1132" t="s">
        <v>1967</v>
      </c>
      <c r="E761" s="15" t="s">
        <v>1968</v>
      </c>
      <c r="F761" s="679">
        <v>63880.607948203098</v>
      </c>
      <c r="G761" s="73" t="s">
        <v>300</v>
      </c>
      <c r="H761" s="73" t="s">
        <v>3352</v>
      </c>
      <c r="K761" s="831"/>
      <c r="L761" s="1143"/>
      <c r="M761" s="831"/>
      <c r="N761" s="1150">
        <v>2.2413499043699988E-4</v>
      </c>
      <c r="O761" s="1144"/>
      <c r="P761" s="831"/>
      <c r="Q761" s="831"/>
      <c r="R761" s="831"/>
      <c r="S761" s="831"/>
      <c r="T761" s="831"/>
      <c r="U761" s="831"/>
      <c r="V761" s="1143"/>
      <c r="W761" s="1145">
        <v>191.74</v>
      </c>
      <c r="X761" s="1144"/>
      <c r="Y761" s="831"/>
      <c r="Z761" s="831"/>
      <c r="AA761" s="834"/>
      <c r="AB761" s="834"/>
      <c r="AC761" s="832">
        <f t="shared" si="18"/>
        <v>0</v>
      </c>
      <c r="AD761" s="832">
        <f t="shared" si="19"/>
        <v>14.317879451580239</v>
      </c>
      <c r="AE761" s="834"/>
      <c r="AF761" s="834"/>
      <c r="AG761" s="834"/>
      <c r="AH761" s="834"/>
      <c r="AI761" s="834"/>
      <c r="AJ761" s="834"/>
      <c r="AK761" s="834"/>
      <c r="AL761" s="834"/>
      <c r="AM761" s="832">
        <f t="shared" si="20"/>
        <v>12248467.767988462</v>
      </c>
      <c r="AN761" s="834"/>
      <c r="AO761" s="834"/>
      <c r="AP761" s="834"/>
    </row>
    <row r="762" spans="1:42" s="15" customFormat="1">
      <c r="A762" s="73" t="s">
        <v>2091</v>
      </c>
      <c r="B762" s="1132" t="s">
        <v>2875</v>
      </c>
      <c r="C762" s="73" t="s">
        <v>3319</v>
      </c>
      <c r="D762" s="1132" t="s">
        <v>1998</v>
      </c>
      <c r="E762" s="15" t="s">
        <v>1999</v>
      </c>
      <c r="F762" s="679">
        <v>85174.143951536505</v>
      </c>
      <c r="G762" s="73" t="s">
        <v>300</v>
      </c>
      <c r="H762" s="73" t="s">
        <v>3352</v>
      </c>
      <c r="K762" s="831"/>
      <c r="L762" s="1143"/>
      <c r="M762" s="831"/>
      <c r="N762" s="1150">
        <v>1.6420805118051806E-5</v>
      </c>
      <c r="O762" s="1144"/>
      <c r="P762" s="831"/>
      <c r="Q762" s="831"/>
      <c r="R762" s="831"/>
      <c r="S762" s="831"/>
      <c r="T762" s="831"/>
      <c r="U762" s="831"/>
      <c r="V762" s="1143"/>
      <c r="W762" s="1145">
        <v>397.12</v>
      </c>
      <c r="X762" s="1144"/>
      <c r="Y762" s="831"/>
      <c r="Z762" s="831"/>
      <c r="AA762" s="834"/>
      <c r="AB762" s="834"/>
      <c r="AC762" s="832">
        <f t="shared" si="18"/>
        <v>0</v>
      </c>
      <c r="AD762" s="832">
        <f t="shared" si="19"/>
        <v>1.3986280189250719</v>
      </c>
      <c r="AE762" s="834"/>
      <c r="AF762" s="834"/>
      <c r="AG762" s="834"/>
      <c r="AH762" s="834"/>
      <c r="AI762" s="834"/>
      <c r="AJ762" s="834"/>
      <c r="AK762" s="834"/>
      <c r="AL762" s="834"/>
      <c r="AM762" s="832">
        <f t="shared" si="20"/>
        <v>33824356.04603418</v>
      </c>
      <c r="AN762" s="834"/>
      <c r="AO762" s="834"/>
      <c r="AP762" s="834"/>
    </row>
    <row r="763" spans="1:42" s="15" customFormat="1">
      <c r="A763" s="73" t="s">
        <v>2091</v>
      </c>
      <c r="B763" s="1132" t="s">
        <v>2875</v>
      </c>
      <c r="C763" s="73" t="s">
        <v>3319</v>
      </c>
      <c r="D763" s="1132" t="s">
        <v>2001</v>
      </c>
      <c r="E763" s="15" t="s">
        <v>2015</v>
      </c>
      <c r="F763" s="679">
        <v>4258.7071971354198</v>
      </c>
      <c r="G763" s="73" t="s">
        <v>300</v>
      </c>
      <c r="H763" s="73" t="s">
        <v>3352</v>
      </c>
      <c r="K763" s="831"/>
      <c r="L763" s="1143"/>
      <c r="M763" s="831"/>
      <c r="N763" s="1150">
        <v>1.2492882786617452E-4</v>
      </c>
      <c r="O763" s="1144"/>
      <c r="P763" s="831"/>
      <c r="Q763" s="831"/>
      <c r="R763" s="831"/>
      <c r="S763" s="831"/>
      <c r="T763" s="831"/>
      <c r="U763" s="831"/>
      <c r="V763" s="1143"/>
      <c r="W763" s="1145">
        <v>5891.7</v>
      </c>
      <c r="X763" s="1144"/>
      <c r="Y763" s="831"/>
      <c r="Z763" s="831"/>
      <c r="AA763" s="834"/>
      <c r="AB763" s="834"/>
      <c r="AC763" s="832">
        <f t="shared" si="18"/>
        <v>0</v>
      </c>
      <c r="AD763" s="832">
        <f t="shared" si="19"/>
        <v>0.53203529836336938</v>
      </c>
      <c r="AE763" s="834"/>
      <c r="AF763" s="834"/>
      <c r="AG763" s="834"/>
      <c r="AH763" s="834"/>
      <c r="AI763" s="834"/>
      <c r="AJ763" s="834"/>
      <c r="AK763" s="834"/>
      <c r="AL763" s="834"/>
      <c r="AM763" s="832">
        <f t="shared" si="20"/>
        <v>25091025.193362754</v>
      </c>
      <c r="AN763" s="834"/>
      <c r="AO763" s="834"/>
      <c r="AP763" s="834"/>
    </row>
    <row r="764" spans="1:42" s="15" customFormat="1">
      <c r="A764" s="73" t="s">
        <v>2092</v>
      </c>
      <c r="B764" s="1132" t="s">
        <v>2876</v>
      </c>
      <c r="C764" s="73" t="s">
        <v>3323</v>
      </c>
      <c r="D764" s="1132" t="s">
        <v>1967</v>
      </c>
      <c r="E764" s="15" t="s">
        <v>1968</v>
      </c>
      <c r="F764" s="679">
        <v>320536.28000442701</v>
      </c>
      <c r="G764" s="73" t="s">
        <v>300</v>
      </c>
      <c r="H764" s="73" t="s">
        <v>3352</v>
      </c>
      <c r="K764" s="831"/>
      <c r="L764" s="1143"/>
      <c r="M764" s="831"/>
      <c r="N764" s="1150">
        <v>2.2413499043699988E-4</v>
      </c>
      <c r="O764" s="1144"/>
      <c r="P764" s="831"/>
      <c r="Q764" s="831"/>
      <c r="R764" s="831"/>
      <c r="S764" s="831"/>
      <c r="T764" s="831"/>
      <c r="U764" s="831"/>
      <c r="V764" s="1143"/>
      <c r="W764" s="1145">
        <v>6912.3</v>
      </c>
      <c r="X764" s="1144"/>
      <c r="Y764" s="831"/>
      <c r="Z764" s="831"/>
      <c r="AA764" s="834"/>
      <c r="AB764" s="834"/>
      <c r="AC764" s="832">
        <f t="shared" si="18"/>
        <v>0</v>
      </c>
      <c r="AD764" s="832">
        <f t="shared" si="19"/>
        <v>71.843396053503767</v>
      </c>
      <c r="AE764" s="834"/>
      <c r="AF764" s="834"/>
      <c r="AG764" s="834"/>
      <c r="AH764" s="834"/>
      <c r="AI764" s="834"/>
      <c r="AJ764" s="834"/>
      <c r="AK764" s="834"/>
      <c r="AL764" s="834"/>
      <c r="AM764" s="832">
        <f t="shared" si="20"/>
        <v>2215642928.274601</v>
      </c>
      <c r="AN764" s="834"/>
      <c r="AO764" s="834"/>
      <c r="AP764" s="834"/>
    </row>
    <row r="765" spans="1:42" s="15" customFormat="1">
      <c r="A765" s="73" t="s">
        <v>2092</v>
      </c>
      <c r="B765" s="1132" t="s">
        <v>2876</v>
      </c>
      <c r="C765" s="73" t="s">
        <v>3323</v>
      </c>
      <c r="D765" s="1132" t="s">
        <v>1998</v>
      </c>
      <c r="E765" s="15" t="s">
        <v>1999</v>
      </c>
      <c r="F765" s="679">
        <v>427381.70675703097</v>
      </c>
      <c r="G765" s="73" t="s">
        <v>300</v>
      </c>
      <c r="H765" s="73" t="s">
        <v>3352</v>
      </c>
      <c r="K765" s="831"/>
      <c r="L765" s="1143"/>
      <c r="M765" s="831"/>
      <c r="N765" s="1150">
        <v>1.6420805118051806E-5</v>
      </c>
      <c r="O765" s="1144"/>
      <c r="P765" s="831"/>
      <c r="Q765" s="831"/>
      <c r="R765" s="831"/>
      <c r="S765" s="831"/>
      <c r="T765" s="831"/>
      <c r="U765" s="831"/>
      <c r="V765" s="1143"/>
      <c r="W765" s="1145">
        <v>3704.8</v>
      </c>
      <c r="X765" s="1144"/>
      <c r="Y765" s="831"/>
      <c r="Z765" s="831"/>
      <c r="AA765" s="834"/>
      <c r="AB765" s="834"/>
      <c r="AC765" s="832">
        <f t="shared" si="18"/>
        <v>0</v>
      </c>
      <c r="AD765" s="832">
        <f t="shared" si="19"/>
        <v>7.0179517176775699</v>
      </c>
      <c r="AE765" s="834"/>
      <c r="AF765" s="834"/>
      <c r="AG765" s="834"/>
      <c r="AH765" s="834"/>
      <c r="AI765" s="834"/>
      <c r="AJ765" s="834"/>
      <c r="AK765" s="834"/>
      <c r="AL765" s="834"/>
      <c r="AM765" s="832">
        <f t="shared" si="20"/>
        <v>1583363747.1934485</v>
      </c>
      <c r="AN765" s="834"/>
      <c r="AO765" s="834"/>
      <c r="AP765" s="834"/>
    </row>
    <row r="766" spans="1:42" s="15" customFormat="1">
      <c r="A766" s="73" t="s">
        <v>2092</v>
      </c>
      <c r="B766" s="1132" t="s">
        <v>2876</v>
      </c>
      <c r="C766" s="73" t="s">
        <v>3323</v>
      </c>
      <c r="D766" s="1132" t="s">
        <v>2001</v>
      </c>
      <c r="E766" s="15" t="s">
        <v>2015</v>
      </c>
      <c r="F766" s="679">
        <v>21369.085332760402</v>
      </c>
      <c r="G766" s="73" t="s">
        <v>300</v>
      </c>
      <c r="H766" s="73" t="s">
        <v>3352</v>
      </c>
      <c r="K766" s="831"/>
      <c r="L766" s="1143"/>
      <c r="M766" s="831"/>
      <c r="N766" s="1150">
        <v>1.2492882786617452E-4</v>
      </c>
      <c r="O766" s="1144"/>
      <c r="P766" s="831"/>
      <c r="Q766" s="831"/>
      <c r="R766" s="831"/>
      <c r="S766" s="831"/>
      <c r="T766" s="831"/>
      <c r="U766" s="831"/>
      <c r="V766" s="1143"/>
      <c r="W766" s="1145">
        <v>62687</v>
      </c>
      <c r="X766" s="1144"/>
      <c r="Y766" s="831"/>
      <c r="Z766" s="831"/>
      <c r="AA766" s="834"/>
      <c r="AB766" s="834"/>
      <c r="AC766" s="832">
        <f t="shared" si="18"/>
        <v>0</v>
      </c>
      <c r="AD766" s="832">
        <f t="shared" si="19"/>
        <v>2.6696147831940187</v>
      </c>
      <c r="AE766" s="834"/>
      <c r="AF766" s="834"/>
      <c r="AG766" s="834"/>
      <c r="AH766" s="834"/>
      <c r="AI766" s="834"/>
      <c r="AJ766" s="834"/>
      <c r="AK766" s="834"/>
      <c r="AL766" s="834"/>
      <c r="AM766" s="832">
        <f t="shared" si="20"/>
        <v>1339563852.2547512</v>
      </c>
      <c r="AN766" s="834"/>
      <c r="AO766" s="834"/>
      <c r="AP766" s="834"/>
    </row>
    <row r="767" spans="1:42" s="15" customFormat="1">
      <c r="A767" s="73" t="s">
        <v>2093</v>
      </c>
      <c r="B767" s="1132" t="s">
        <v>2877</v>
      </c>
      <c r="C767" s="73"/>
      <c r="D767" s="1132" t="s">
        <v>1967</v>
      </c>
      <c r="E767" s="15" t="s">
        <v>1968</v>
      </c>
      <c r="F767" s="679">
        <v>5432315.9952625697</v>
      </c>
      <c r="G767" s="73" t="s">
        <v>300</v>
      </c>
      <c r="H767" s="73" t="s">
        <v>3355</v>
      </c>
      <c r="K767" s="831"/>
      <c r="L767" s="1143"/>
      <c r="M767" s="831"/>
      <c r="N767" s="831">
        <v>1.3291999999999999E-8</v>
      </c>
      <c r="O767" s="1144"/>
      <c r="P767" s="831"/>
      <c r="Q767" s="831"/>
      <c r="R767" s="831"/>
      <c r="S767" s="831"/>
      <c r="T767" s="831"/>
      <c r="U767" s="831"/>
      <c r="V767" s="1143"/>
      <c r="W767" s="1145">
        <v>355.46</v>
      </c>
      <c r="X767" s="1144"/>
      <c r="Y767" s="831"/>
      <c r="Z767" s="831"/>
      <c r="AA767" s="834"/>
      <c r="AB767" s="834"/>
      <c r="AC767" s="832">
        <f t="shared" si="18"/>
        <v>0</v>
      </c>
      <c r="AD767" s="832">
        <f t="shared" si="19"/>
        <v>7.2206344209030077E-2</v>
      </c>
      <c r="AE767" s="834"/>
      <c r="AF767" s="834"/>
      <c r="AG767" s="834"/>
      <c r="AH767" s="834"/>
      <c r="AI767" s="834"/>
      <c r="AJ767" s="834"/>
      <c r="AK767" s="834"/>
      <c r="AL767" s="834"/>
      <c r="AM767" s="832">
        <f t="shared" si="20"/>
        <v>1930971043.676033</v>
      </c>
      <c r="AN767" s="834"/>
      <c r="AO767" s="834"/>
      <c r="AP767" s="834"/>
    </row>
    <row r="768" spans="1:42" s="15" customFormat="1">
      <c r="A768" s="73" t="s">
        <v>2094</v>
      </c>
      <c r="B768" s="1132" t="s">
        <v>2878</v>
      </c>
      <c r="C768" s="73" t="s">
        <v>3322</v>
      </c>
      <c r="D768" s="1132" t="s">
        <v>1967</v>
      </c>
      <c r="E768" s="15" t="s">
        <v>1968</v>
      </c>
      <c r="F768" s="679">
        <v>322661.40355989599</v>
      </c>
      <c r="G768" s="73" t="s">
        <v>300</v>
      </c>
      <c r="H768" s="73" t="s">
        <v>3352</v>
      </c>
      <c r="K768" s="831"/>
      <c r="L768" s="1143"/>
      <c r="M768" s="831"/>
      <c r="N768" s="1150">
        <v>2.2413499043699988E-4</v>
      </c>
      <c r="O768" s="1144"/>
      <c r="P768" s="831"/>
      <c r="Q768" s="831"/>
      <c r="R768" s="831"/>
      <c r="S768" s="831"/>
      <c r="T768" s="831"/>
      <c r="U768" s="831"/>
      <c r="V768" s="1143"/>
      <c r="W768" s="1145">
        <v>12482</v>
      </c>
      <c r="X768" s="1144"/>
      <c r="Y768" s="831"/>
      <c r="Z768" s="831"/>
      <c r="AA768" s="834"/>
      <c r="AB768" s="834"/>
      <c r="AC768" s="832">
        <f t="shared" si="18"/>
        <v>0</v>
      </c>
      <c r="AD768" s="832">
        <f t="shared" si="19"/>
        <v>72.319710601286246</v>
      </c>
      <c r="AE768" s="834"/>
      <c r="AF768" s="834"/>
      <c r="AG768" s="834"/>
      <c r="AH768" s="834"/>
      <c r="AI768" s="834"/>
      <c r="AJ768" s="834"/>
      <c r="AK768" s="834"/>
      <c r="AL768" s="834"/>
      <c r="AM768" s="832">
        <f t="shared" si="20"/>
        <v>4027459639.2346215</v>
      </c>
      <c r="AN768" s="834"/>
      <c r="AO768" s="834"/>
      <c r="AP768" s="834"/>
    </row>
    <row r="769" spans="1:42" s="15" customFormat="1">
      <c r="A769" s="73" t="s">
        <v>2094</v>
      </c>
      <c r="B769" s="1132" t="s">
        <v>2878</v>
      </c>
      <c r="C769" s="73" t="s">
        <v>3322</v>
      </c>
      <c r="D769" s="1132" t="s">
        <v>1998</v>
      </c>
      <c r="E769" s="15" t="s">
        <v>1999</v>
      </c>
      <c r="F769" s="679">
        <v>430215.20476302103</v>
      </c>
      <c r="G769" s="73" t="s">
        <v>300</v>
      </c>
      <c r="H769" s="73" t="s">
        <v>3352</v>
      </c>
      <c r="K769" s="831"/>
      <c r="L769" s="1143"/>
      <c r="M769" s="831"/>
      <c r="N769" s="1150">
        <v>1.6420805118051806E-5</v>
      </c>
      <c r="O769" s="1144"/>
      <c r="P769" s="831"/>
      <c r="Q769" s="831"/>
      <c r="R769" s="831"/>
      <c r="S769" s="831"/>
      <c r="T769" s="831"/>
      <c r="U769" s="831"/>
      <c r="V769" s="1143"/>
      <c r="W769" s="1145">
        <v>1649.8</v>
      </c>
      <c r="X769" s="1144"/>
      <c r="Y769" s="831"/>
      <c r="Z769" s="831"/>
      <c r="AA769" s="834"/>
      <c r="AB769" s="834"/>
      <c r="AC769" s="832">
        <f t="shared" si="18"/>
        <v>0</v>
      </c>
      <c r="AD769" s="832">
        <f t="shared" si="19"/>
        <v>7.0644800362363211</v>
      </c>
      <c r="AE769" s="834"/>
      <c r="AF769" s="834"/>
      <c r="AG769" s="834"/>
      <c r="AH769" s="834"/>
      <c r="AI769" s="834"/>
      <c r="AJ769" s="834"/>
      <c r="AK769" s="834"/>
      <c r="AL769" s="834"/>
      <c r="AM769" s="832">
        <f t="shared" si="20"/>
        <v>709769044.81803203</v>
      </c>
      <c r="AN769" s="834"/>
      <c r="AO769" s="834"/>
      <c r="AP769" s="834"/>
    </row>
    <row r="770" spans="1:42" s="15" customFormat="1">
      <c r="A770" s="73" t="s">
        <v>2094</v>
      </c>
      <c r="B770" s="1132" t="s">
        <v>2878</v>
      </c>
      <c r="C770" s="73" t="s">
        <v>3322</v>
      </c>
      <c r="D770" s="1132" t="s">
        <v>2001</v>
      </c>
      <c r="E770" s="15" t="s">
        <v>2015</v>
      </c>
      <c r="F770" s="679">
        <v>21510.760238281298</v>
      </c>
      <c r="G770" s="73" t="s">
        <v>300</v>
      </c>
      <c r="H770" s="73" t="s">
        <v>3352</v>
      </c>
      <c r="K770" s="831"/>
      <c r="L770" s="1143"/>
      <c r="M770" s="831"/>
      <c r="N770" s="1150">
        <v>1.2492882786617452E-4</v>
      </c>
      <c r="O770" s="1144"/>
      <c r="P770" s="831"/>
      <c r="Q770" s="831"/>
      <c r="R770" s="831"/>
      <c r="S770" s="831"/>
      <c r="T770" s="831"/>
      <c r="U770" s="831"/>
      <c r="V770" s="1143"/>
      <c r="W770" s="1145">
        <v>311950</v>
      </c>
      <c r="X770" s="1144"/>
      <c r="Y770" s="831"/>
      <c r="Z770" s="831"/>
      <c r="AA770" s="834"/>
      <c r="AB770" s="834"/>
      <c r="AC770" s="832">
        <f t="shared" si="18"/>
        <v>0</v>
      </c>
      <c r="AD770" s="832">
        <f t="shared" si="19"/>
        <v>2.6873140630787957</v>
      </c>
      <c r="AE770" s="834"/>
      <c r="AF770" s="834"/>
      <c r="AG770" s="834"/>
      <c r="AH770" s="834"/>
      <c r="AI770" s="834"/>
      <c r="AJ770" s="834"/>
      <c r="AK770" s="834"/>
      <c r="AL770" s="834"/>
      <c r="AM770" s="832">
        <f t="shared" si="20"/>
        <v>6710281656.331851</v>
      </c>
      <c r="AN770" s="834"/>
      <c r="AO770" s="834"/>
      <c r="AP770" s="834"/>
    </row>
    <row r="771" spans="1:42" s="15" customFormat="1">
      <c r="A771" s="73" t="s">
        <v>2095</v>
      </c>
      <c r="B771" s="1132" t="s">
        <v>2879</v>
      </c>
      <c r="C771" s="73" t="s">
        <v>3315</v>
      </c>
      <c r="D771" s="1132" t="s">
        <v>1967</v>
      </c>
      <c r="E771" s="15" t="s">
        <v>1968</v>
      </c>
      <c r="F771" s="679">
        <v>49761.441663567697</v>
      </c>
      <c r="G771" s="73" t="s">
        <v>300</v>
      </c>
      <c r="H771" s="73" t="s">
        <v>3352</v>
      </c>
      <c r="K771" s="831"/>
      <c r="L771" s="1143"/>
      <c r="M771" s="831"/>
      <c r="N771" s="1150">
        <v>2.2413499043699988E-4</v>
      </c>
      <c r="O771" s="1144"/>
      <c r="P771" s="831"/>
      <c r="Q771" s="831"/>
      <c r="R771" s="831"/>
      <c r="S771" s="831"/>
      <c r="T771" s="831"/>
      <c r="U771" s="831"/>
      <c r="V771" s="1143"/>
      <c r="W771" s="1145">
        <v>210660</v>
      </c>
      <c r="X771" s="1144"/>
      <c r="Y771" s="831"/>
      <c r="Z771" s="831"/>
      <c r="AA771" s="834"/>
      <c r="AB771" s="834"/>
      <c r="AC771" s="832">
        <f t="shared" si="18"/>
        <v>0</v>
      </c>
      <c r="AD771" s="832">
        <f t="shared" si="19"/>
        <v>11.153280251395072</v>
      </c>
      <c r="AE771" s="834"/>
      <c r="AF771" s="834"/>
      <c r="AG771" s="834"/>
      <c r="AH771" s="834"/>
      <c r="AI771" s="834"/>
      <c r="AJ771" s="834"/>
      <c r="AK771" s="834"/>
      <c r="AL771" s="834"/>
      <c r="AM771" s="832">
        <f t="shared" si="20"/>
        <v>10482745300.847172</v>
      </c>
      <c r="AN771" s="834"/>
      <c r="AO771" s="834"/>
      <c r="AP771" s="834"/>
    </row>
    <row r="772" spans="1:42" s="15" customFormat="1">
      <c r="A772" s="73" t="s">
        <v>2095</v>
      </c>
      <c r="B772" s="1132" t="s">
        <v>2879</v>
      </c>
      <c r="C772" s="73" t="s">
        <v>3315</v>
      </c>
      <c r="D772" s="1132" t="s">
        <v>1998</v>
      </c>
      <c r="E772" s="15" t="s">
        <v>1999</v>
      </c>
      <c r="F772" s="679">
        <v>197109.37027096399</v>
      </c>
      <c r="G772" s="73" t="s">
        <v>300</v>
      </c>
      <c r="H772" s="73" t="s">
        <v>3352</v>
      </c>
      <c r="K772" s="831"/>
      <c r="L772" s="1143"/>
      <c r="M772" s="831"/>
      <c r="N772" s="1150">
        <v>1.6420805118051806E-5</v>
      </c>
      <c r="O772" s="1144"/>
      <c r="P772" s="831"/>
      <c r="Q772" s="831"/>
      <c r="R772" s="831"/>
      <c r="S772" s="831"/>
      <c r="T772" s="831"/>
      <c r="U772" s="831"/>
      <c r="V772" s="1143"/>
      <c r="W772" s="1145">
        <v>40387</v>
      </c>
      <c r="X772" s="1144"/>
      <c r="Y772" s="831"/>
      <c r="Z772" s="831"/>
      <c r="AA772" s="834"/>
      <c r="AB772" s="834"/>
      <c r="AC772" s="832">
        <f t="shared" si="18"/>
        <v>0</v>
      </c>
      <c r="AD772" s="832">
        <f t="shared" si="19"/>
        <v>3.2366945561614138</v>
      </c>
      <c r="AE772" s="834"/>
      <c r="AF772" s="834"/>
      <c r="AG772" s="834"/>
      <c r="AH772" s="834"/>
      <c r="AI772" s="834"/>
      <c r="AJ772" s="834"/>
      <c r="AK772" s="834"/>
      <c r="AL772" s="834"/>
      <c r="AM772" s="832">
        <f t="shared" si="20"/>
        <v>7960656137.1334229</v>
      </c>
      <c r="AN772" s="834"/>
      <c r="AO772" s="834"/>
      <c r="AP772" s="834"/>
    </row>
    <row r="773" spans="1:42" s="15" customFormat="1">
      <c r="A773" s="73" t="s">
        <v>2095</v>
      </c>
      <c r="B773" s="1132" t="s">
        <v>2879</v>
      </c>
      <c r="C773" s="73" t="s">
        <v>3315</v>
      </c>
      <c r="D773" s="1132" t="s">
        <v>2001</v>
      </c>
      <c r="E773" s="15" t="s">
        <v>2015</v>
      </c>
      <c r="F773" s="679">
        <v>3317.42944479167</v>
      </c>
      <c r="G773" s="73" t="s">
        <v>300</v>
      </c>
      <c r="H773" s="73" t="s">
        <v>3352</v>
      </c>
      <c r="K773" s="831"/>
      <c r="L773" s="1143"/>
      <c r="M773" s="831"/>
      <c r="N773" s="1150">
        <v>1.2492882786617452E-4</v>
      </c>
      <c r="O773" s="1144"/>
      <c r="P773" s="831"/>
      <c r="Q773" s="831"/>
      <c r="R773" s="831"/>
      <c r="S773" s="831"/>
      <c r="T773" s="831"/>
      <c r="U773" s="831"/>
      <c r="V773" s="1143"/>
      <c r="W773" s="1145">
        <v>3991200</v>
      </c>
      <c r="X773" s="1144"/>
      <c r="Y773" s="831"/>
      <c r="Z773" s="831"/>
      <c r="AA773" s="834"/>
      <c r="AB773" s="834"/>
      <c r="AC773" s="832">
        <f t="shared" si="18"/>
        <v>0</v>
      </c>
      <c r="AD773" s="832">
        <f t="shared" si="19"/>
        <v>0.41444257206655744</v>
      </c>
      <c r="AE773" s="834"/>
      <c r="AF773" s="834"/>
      <c r="AG773" s="834"/>
      <c r="AH773" s="834"/>
      <c r="AI773" s="834"/>
      <c r="AJ773" s="834"/>
      <c r="AK773" s="834"/>
      <c r="AL773" s="834"/>
      <c r="AM773" s="832">
        <f t="shared" si="20"/>
        <v>13240524400.052513</v>
      </c>
      <c r="AN773" s="834"/>
      <c r="AO773" s="834"/>
      <c r="AP773" s="834"/>
    </row>
    <row r="774" spans="1:42" s="15" customFormat="1">
      <c r="A774" s="73" t="s">
        <v>2096</v>
      </c>
      <c r="B774" s="1132" t="s">
        <v>2880</v>
      </c>
      <c r="C774" s="73"/>
      <c r="D774" s="1132" t="s">
        <v>1967</v>
      </c>
      <c r="E774" s="15" t="s">
        <v>1968</v>
      </c>
      <c r="F774" s="679">
        <v>13288641.8874531</v>
      </c>
      <c r="G774" s="73" t="s">
        <v>300</v>
      </c>
      <c r="H774" s="73" t="s">
        <v>3355</v>
      </c>
      <c r="K774" s="831"/>
      <c r="L774" s="1143"/>
      <c r="M774" s="831"/>
      <c r="N774" s="831">
        <v>3.2413E-8</v>
      </c>
      <c r="O774" s="1144"/>
      <c r="P774" s="831"/>
      <c r="Q774" s="831"/>
      <c r="R774" s="831"/>
      <c r="S774" s="831"/>
      <c r="T774" s="831"/>
      <c r="U774" s="831"/>
      <c r="V774" s="1143"/>
      <c r="W774" s="1145">
        <v>38.725000000000001</v>
      </c>
      <c r="X774" s="1144"/>
      <c r="Y774" s="831"/>
      <c r="Z774" s="831"/>
      <c r="AA774" s="834"/>
      <c r="AB774" s="834"/>
      <c r="AC774" s="832">
        <f t="shared" si="18"/>
        <v>0</v>
      </c>
      <c r="AD774" s="832">
        <f t="shared" si="19"/>
        <v>0.43072474949801731</v>
      </c>
      <c r="AE774" s="834"/>
      <c r="AF774" s="834"/>
      <c r="AG774" s="834"/>
      <c r="AH774" s="834"/>
      <c r="AI774" s="834"/>
      <c r="AJ774" s="834"/>
      <c r="AK774" s="834"/>
      <c r="AL774" s="834"/>
      <c r="AM774" s="832">
        <f t="shared" si="20"/>
        <v>514602657.09162128</v>
      </c>
      <c r="AN774" s="834"/>
      <c r="AO774" s="834"/>
      <c r="AP774" s="834"/>
    </row>
    <row r="775" spans="1:42" s="15" customFormat="1">
      <c r="A775" s="73" t="s">
        <v>2097</v>
      </c>
      <c r="B775" s="1132" t="s">
        <v>2881</v>
      </c>
      <c r="C775" s="73" t="s">
        <v>3315</v>
      </c>
      <c r="D775" s="1132" t="s">
        <v>1967</v>
      </c>
      <c r="E775" s="15" t="s">
        <v>1968</v>
      </c>
      <c r="F775" s="679">
        <v>1438686.3547007299</v>
      </c>
      <c r="G775" s="73" t="s">
        <v>300</v>
      </c>
      <c r="H775" s="73" t="s">
        <v>3352</v>
      </c>
      <c r="K775" s="831"/>
      <c r="L775" s="1143"/>
      <c r="M775" s="831"/>
      <c r="N775" s="831">
        <v>1.7923E-6</v>
      </c>
      <c r="O775" s="1144"/>
      <c r="P775" s="831"/>
      <c r="Q775" s="831"/>
      <c r="R775" s="831"/>
      <c r="S775" s="831"/>
      <c r="T775" s="831"/>
      <c r="U775" s="831"/>
      <c r="V775" s="1143"/>
      <c r="W775" s="1145">
        <v>1048.3</v>
      </c>
      <c r="X775" s="1144"/>
      <c r="Y775" s="831"/>
      <c r="Z775" s="831"/>
      <c r="AA775" s="834"/>
      <c r="AB775" s="834"/>
      <c r="AC775" s="832">
        <f t="shared" si="18"/>
        <v>0</v>
      </c>
      <c r="AD775" s="832">
        <f t="shared" si="19"/>
        <v>2.5785575535301182</v>
      </c>
      <c r="AE775" s="834"/>
      <c r="AF775" s="834"/>
      <c r="AG775" s="834"/>
      <c r="AH775" s="834"/>
      <c r="AI775" s="834"/>
      <c r="AJ775" s="834"/>
      <c r="AK775" s="834"/>
      <c r="AL775" s="834"/>
      <c r="AM775" s="832">
        <f t="shared" si="20"/>
        <v>1508174905.6327751</v>
      </c>
      <c r="AN775" s="834"/>
      <c r="AO775" s="834"/>
      <c r="AP775" s="834"/>
    </row>
    <row r="776" spans="1:42" s="15" customFormat="1">
      <c r="A776" s="73" t="s">
        <v>2097</v>
      </c>
      <c r="B776" s="1132" t="s">
        <v>2881</v>
      </c>
      <c r="C776" s="73" t="s">
        <v>3315</v>
      </c>
      <c r="D776" s="1132" t="s">
        <v>1998</v>
      </c>
      <c r="E776" s="15" t="s">
        <v>1999</v>
      </c>
      <c r="F776" s="679">
        <v>6831109.50890599</v>
      </c>
      <c r="G776" s="73" t="s">
        <v>300</v>
      </c>
      <c r="H776" s="73" t="s">
        <v>3352</v>
      </c>
      <c r="K776" s="831"/>
      <c r="L776" s="1143"/>
      <c r="M776" s="831"/>
      <c r="N776" s="831">
        <v>2.2555999999999999E-7</v>
      </c>
      <c r="O776" s="1144"/>
      <c r="P776" s="831"/>
      <c r="Q776" s="831"/>
      <c r="R776" s="831"/>
      <c r="S776" s="831"/>
      <c r="T776" s="831"/>
      <c r="U776" s="831"/>
      <c r="V776" s="1143"/>
      <c r="W776" s="1145">
        <v>380.93</v>
      </c>
      <c r="X776" s="1144"/>
      <c r="Y776" s="831"/>
      <c r="Z776" s="831"/>
      <c r="AA776" s="834"/>
      <c r="AB776" s="834"/>
      <c r="AC776" s="832">
        <f t="shared" si="18"/>
        <v>0</v>
      </c>
      <c r="AD776" s="832">
        <f t="shared" si="19"/>
        <v>1.540825060828835</v>
      </c>
      <c r="AE776" s="834"/>
      <c r="AF776" s="834"/>
      <c r="AG776" s="834"/>
      <c r="AH776" s="834"/>
      <c r="AI776" s="834"/>
      <c r="AJ776" s="834"/>
      <c r="AK776" s="834"/>
      <c r="AL776" s="834"/>
      <c r="AM776" s="832">
        <f t="shared" si="20"/>
        <v>2602174545.2275586</v>
      </c>
      <c r="AN776" s="834"/>
      <c r="AO776" s="834"/>
      <c r="AP776" s="834"/>
    </row>
    <row r="777" spans="1:42" s="15" customFormat="1">
      <c r="A777" s="73" t="s">
        <v>2097</v>
      </c>
      <c r="B777" s="1132" t="s">
        <v>2881</v>
      </c>
      <c r="C777" s="73" t="s">
        <v>3315</v>
      </c>
      <c r="D777" s="1132" t="s">
        <v>2001</v>
      </c>
      <c r="E777" s="15" t="s">
        <v>2015</v>
      </c>
      <c r="F777" s="679">
        <v>95912.423664270798</v>
      </c>
      <c r="G777" s="73" t="s">
        <v>300</v>
      </c>
      <c r="H777" s="73" t="s">
        <v>3352</v>
      </c>
      <c r="K777" s="831"/>
      <c r="L777" s="1143"/>
      <c r="M777" s="831"/>
      <c r="N777" s="831">
        <v>3.6098999999999999E-6</v>
      </c>
      <c r="O777" s="1144"/>
      <c r="P777" s="831"/>
      <c r="Q777" s="831"/>
      <c r="R777" s="831"/>
      <c r="S777" s="831"/>
      <c r="T777" s="831"/>
      <c r="U777" s="831"/>
      <c r="V777" s="1143"/>
      <c r="W777" s="1145">
        <v>23457</v>
      </c>
      <c r="X777" s="1144"/>
      <c r="Y777" s="831"/>
      <c r="Z777" s="831"/>
      <c r="AA777" s="834"/>
      <c r="AB777" s="834"/>
      <c r="AC777" s="832">
        <f t="shared" si="18"/>
        <v>0</v>
      </c>
      <c r="AD777" s="832">
        <f t="shared" si="19"/>
        <v>0.34623425818565112</v>
      </c>
      <c r="AE777" s="834"/>
      <c r="AF777" s="834"/>
      <c r="AG777" s="834"/>
      <c r="AH777" s="834"/>
      <c r="AI777" s="834"/>
      <c r="AJ777" s="834"/>
      <c r="AK777" s="834"/>
      <c r="AL777" s="834"/>
      <c r="AM777" s="832">
        <f t="shared" si="20"/>
        <v>2249817721.8928003</v>
      </c>
      <c r="AN777" s="834"/>
      <c r="AO777" s="834"/>
      <c r="AP777" s="834"/>
    </row>
    <row r="778" spans="1:42" s="15" customFormat="1">
      <c r="A778" s="73" t="s">
        <v>2834</v>
      </c>
      <c r="B778" s="1132" t="s">
        <v>2834</v>
      </c>
      <c r="C778" s="73" t="s">
        <v>3324</v>
      </c>
      <c r="D778" s="1132" t="s">
        <v>1998</v>
      </c>
      <c r="E778" s="15" t="s">
        <v>1999</v>
      </c>
      <c r="F778" s="679">
        <v>15963.541666666701</v>
      </c>
      <c r="G778" s="73" t="s">
        <v>300</v>
      </c>
      <c r="H778" s="73" t="s">
        <v>3352</v>
      </c>
      <c r="K778" s="831"/>
      <c r="L778" s="1143"/>
      <c r="M778" s="831"/>
      <c r="N778" s="1150"/>
      <c r="O778" s="1144"/>
      <c r="P778" s="831"/>
      <c r="Q778" s="831"/>
      <c r="R778" s="831"/>
      <c r="S778" s="831"/>
      <c r="T778" s="831"/>
      <c r="U778" s="831"/>
      <c r="V778" s="1143"/>
      <c r="W778" s="1145">
        <v>38.354999999999997</v>
      </c>
      <c r="X778" s="1144"/>
      <c r="Y778" s="831"/>
      <c r="Z778" s="831"/>
      <c r="AA778" s="834"/>
      <c r="AB778" s="834"/>
      <c r="AC778" s="832">
        <f t="shared" si="18"/>
        <v>0</v>
      </c>
      <c r="AD778" s="832">
        <f t="shared" si="19"/>
        <v>0</v>
      </c>
      <c r="AE778" s="834"/>
      <c r="AF778" s="834"/>
      <c r="AG778" s="834"/>
      <c r="AH778" s="834"/>
      <c r="AI778" s="834"/>
      <c r="AJ778" s="834"/>
      <c r="AK778" s="834"/>
      <c r="AL778" s="834"/>
      <c r="AM778" s="832">
        <f t="shared" si="20"/>
        <v>612281.64062500128</v>
      </c>
      <c r="AN778" s="834"/>
      <c r="AO778" s="834"/>
      <c r="AP778" s="834"/>
    </row>
    <row r="779" spans="1:42" s="15" customFormat="1">
      <c r="A779" s="73" t="s">
        <v>2834</v>
      </c>
      <c r="B779" s="1132" t="s">
        <v>2834</v>
      </c>
      <c r="C779" s="73" t="s">
        <v>3324</v>
      </c>
      <c r="D779" s="1132" t="s">
        <v>1967</v>
      </c>
      <c r="E779" s="15" t="s">
        <v>1968</v>
      </c>
      <c r="F779" s="679">
        <v>11972.65625</v>
      </c>
      <c r="G779" s="73" t="s">
        <v>300</v>
      </c>
      <c r="H779" s="73" t="s">
        <v>3352</v>
      </c>
      <c r="K779" s="831"/>
      <c r="L779" s="1143"/>
      <c r="M779" s="831"/>
      <c r="N779" s="1150"/>
      <c r="O779" s="1144"/>
      <c r="P779" s="831"/>
      <c r="Q779" s="831"/>
      <c r="R779" s="831"/>
      <c r="S779" s="831"/>
      <c r="T779" s="831"/>
      <c r="U779" s="831"/>
      <c r="V779" s="1143"/>
      <c r="W779" s="1145">
        <v>22.521000000000001</v>
      </c>
      <c r="X779" s="1144"/>
      <c r="Y779" s="831"/>
      <c r="Z779" s="831"/>
      <c r="AA779" s="834"/>
      <c r="AB779" s="834"/>
      <c r="AC779" s="832">
        <f t="shared" si="18"/>
        <v>0</v>
      </c>
      <c r="AD779" s="832">
        <f t="shared" si="19"/>
        <v>0</v>
      </c>
      <c r="AE779" s="834"/>
      <c r="AF779" s="834"/>
      <c r="AG779" s="834"/>
      <c r="AH779" s="834"/>
      <c r="AI779" s="834"/>
      <c r="AJ779" s="834"/>
      <c r="AK779" s="834"/>
      <c r="AL779" s="834"/>
      <c r="AM779" s="832">
        <f t="shared" si="20"/>
        <v>269636.19140625</v>
      </c>
      <c r="AN779" s="834"/>
      <c r="AO779" s="834"/>
      <c r="AP779" s="834"/>
    </row>
    <row r="780" spans="1:42" s="15" customFormat="1">
      <c r="A780" s="73" t="s">
        <v>2834</v>
      </c>
      <c r="B780" s="1132" t="s">
        <v>2834</v>
      </c>
      <c r="C780" s="73" t="s">
        <v>3324</v>
      </c>
      <c r="D780" s="1132" t="s">
        <v>2001</v>
      </c>
      <c r="E780" s="15" t="s">
        <v>2015</v>
      </c>
      <c r="F780" s="679">
        <v>798.17708333333303</v>
      </c>
      <c r="G780" s="73" t="s">
        <v>300</v>
      </c>
      <c r="H780" s="73" t="s">
        <v>3352</v>
      </c>
      <c r="K780" s="831"/>
      <c r="L780" s="1143"/>
      <c r="M780" s="831"/>
      <c r="N780" s="1150"/>
      <c r="O780" s="1144"/>
      <c r="P780" s="831"/>
      <c r="Q780" s="831"/>
      <c r="R780" s="831"/>
      <c r="S780" s="831"/>
      <c r="T780" s="831"/>
      <c r="U780" s="831"/>
      <c r="V780" s="1143"/>
      <c r="W780" s="1145">
        <v>208.2</v>
      </c>
      <c r="X780" s="1144"/>
      <c r="Y780" s="831"/>
      <c r="Z780" s="831"/>
      <c r="AA780" s="834"/>
      <c r="AB780" s="834"/>
      <c r="AC780" s="832">
        <f t="shared" si="18"/>
        <v>0</v>
      </c>
      <c r="AD780" s="832">
        <f t="shared" si="19"/>
        <v>0</v>
      </c>
      <c r="AE780" s="834"/>
      <c r="AF780" s="834"/>
      <c r="AG780" s="834"/>
      <c r="AH780" s="834"/>
      <c r="AI780" s="834"/>
      <c r="AJ780" s="834"/>
      <c r="AK780" s="834"/>
      <c r="AL780" s="834"/>
      <c r="AM780" s="832">
        <f t="shared" si="20"/>
        <v>166180.46874999994</v>
      </c>
      <c r="AN780" s="834"/>
      <c r="AO780" s="834"/>
      <c r="AP780" s="834"/>
    </row>
    <row r="781" spans="1:42" s="15" customFormat="1">
      <c r="A781" s="73" t="s">
        <v>2786</v>
      </c>
      <c r="B781" s="1132" t="s">
        <v>2882</v>
      </c>
      <c r="C781" s="73"/>
      <c r="D781" s="1132" t="s">
        <v>1967</v>
      </c>
      <c r="E781" s="15" t="s">
        <v>1968</v>
      </c>
      <c r="F781" s="679">
        <v>3008306.09833461</v>
      </c>
      <c r="G781" s="73" t="s">
        <v>300</v>
      </c>
      <c r="H781" s="73"/>
      <c r="K781" s="831"/>
      <c r="L781" s="1143"/>
      <c r="M781" s="831"/>
      <c r="N781" s="831"/>
      <c r="O781" s="1144"/>
      <c r="P781" s="831"/>
      <c r="Q781" s="831"/>
      <c r="R781" s="831"/>
      <c r="S781" s="831"/>
      <c r="T781" s="831"/>
      <c r="U781" s="831"/>
      <c r="V781" s="1143"/>
      <c r="W781" s="1145">
        <v>28.314</v>
      </c>
      <c r="X781" s="1144"/>
      <c r="Y781" s="831"/>
      <c r="Z781" s="831"/>
      <c r="AA781" s="834"/>
      <c r="AB781" s="834"/>
      <c r="AC781" s="832">
        <f t="shared" si="18"/>
        <v>0</v>
      </c>
      <c r="AD781" s="832">
        <f t="shared" si="19"/>
        <v>0</v>
      </c>
      <c r="AE781" s="834"/>
      <c r="AF781" s="834"/>
      <c r="AG781" s="834"/>
      <c r="AH781" s="834"/>
      <c r="AI781" s="834"/>
      <c r="AJ781" s="834"/>
      <c r="AK781" s="834"/>
      <c r="AL781" s="834"/>
      <c r="AM781" s="832">
        <f t="shared" si="20"/>
        <v>85177178.868246153</v>
      </c>
      <c r="AN781" s="834"/>
      <c r="AO781" s="834"/>
      <c r="AP781" s="834"/>
    </row>
    <row r="782" spans="1:42" s="15" customFormat="1">
      <c r="A782" s="73" t="s">
        <v>2098</v>
      </c>
      <c r="B782" s="1132" t="s">
        <v>2883</v>
      </c>
      <c r="C782" s="73"/>
      <c r="D782" s="1132" t="s">
        <v>1967</v>
      </c>
      <c r="E782" s="15" t="s">
        <v>1968</v>
      </c>
      <c r="F782" s="679">
        <v>82882835.605418593</v>
      </c>
      <c r="G782" s="73" t="s">
        <v>300</v>
      </c>
      <c r="H782" s="73" t="s">
        <v>3355</v>
      </c>
      <c r="K782" s="831"/>
      <c r="L782" s="1143"/>
      <c r="M782" s="831"/>
      <c r="N782" s="831">
        <v>4.8435000000000003E-8</v>
      </c>
      <c r="O782" s="1144"/>
      <c r="P782" s="831"/>
      <c r="Q782" s="831"/>
      <c r="R782" s="831"/>
      <c r="S782" s="831"/>
      <c r="T782" s="831"/>
      <c r="U782" s="831"/>
      <c r="V782" s="1143"/>
      <c r="W782" s="1145">
        <v>3.3910999999999998</v>
      </c>
      <c r="X782" s="1144"/>
      <c r="Y782" s="831"/>
      <c r="Z782" s="831"/>
      <c r="AA782" s="834"/>
      <c r="AB782" s="834"/>
      <c r="AC782" s="832">
        <f t="shared" si="18"/>
        <v>0</v>
      </c>
      <c r="AD782" s="832">
        <f t="shared" si="19"/>
        <v>4.0144301425484494</v>
      </c>
      <c r="AE782" s="834"/>
      <c r="AF782" s="834"/>
      <c r="AG782" s="834"/>
      <c r="AH782" s="834"/>
      <c r="AI782" s="834"/>
      <c r="AJ782" s="834"/>
      <c r="AK782" s="834"/>
      <c r="AL782" s="834"/>
      <c r="AM782" s="832">
        <f t="shared" si="20"/>
        <v>281063983.82153499</v>
      </c>
      <c r="AN782" s="834"/>
      <c r="AO782" s="834"/>
      <c r="AP782" s="834"/>
    </row>
    <row r="783" spans="1:42" s="15" customFormat="1">
      <c r="A783" s="73" t="s">
        <v>2099</v>
      </c>
      <c r="B783" s="1132" t="s">
        <v>2884</v>
      </c>
      <c r="C783" s="73"/>
      <c r="D783" s="1132" t="s">
        <v>1967</v>
      </c>
      <c r="E783" s="15" t="s">
        <v>1968</v>
      </c>
      <c r="F783" s="679">
        <v>5839056.1589419805</v>
      </c>
      <c r="G783" s="73" t="s">
        <v>300</v>
      </c>
      <c r="H783" s="73" t="s">
        <v>3355</v>
      </c>
      <c r="K783" s="831"/>
      <c r="L783" s="1143"/>
      <c r="M783" s="831"/>
      <c r="N783" s="831">
        <v>5.4639000000000003E-5</v>
      </c>
      <c r="O783" s="1144"/>
      <c r="P783" s="831"/>
      <c r="Q783" s="831"/>
      <c r="R783" s="831"/>
      <c r="S783" s="831"/>
      <c r="T783" s="831"/>
      <c r="U783" s="831"/>
      <c r="V783" s="1143"/>
      <c r="W783" s="1145">
        <v>0.60618000000000005</v>
      </c>
      <c r="X783" s="1144"/>
      <c r="Y783" s="831"/>
      <c r="Z783" s="831"/>
      <c r="AA783" s="834"/>
      <c r="AB783" s="834"/>
      <c r="AC783" s="832">
        <f t="shared" si="18"/>
        <v>0</v>
      </c>
      <c r="AD783" s="832">
        <f t="shared" si="19"/>
        <v>319.04018946843087</v>
      </c>
      <c r="AE783" s="834"/>
      <c r="AF783" s="834"/>
      <c r="AG783" s="834"/>
      <c r="AH783" s="834"/>
      <c r="AI783" s="834"/>
      <c r="AJ783" s="834"/>
      <c r="AK783" s="834"/>
      <c r="AL783" s="834"/>
      <c r="AM783" s="832">
        <f t="shared" si="20"/>
        <v>3539519.06242745</v>
      </c>
      <c r="AN783" s="834"/>
      <c r="AO783" s="834"/>
      <c r="AP783" s="834"/>
    </row>
    <row r="784" spans="1:42" s="15" customFormat="1">
      <c r="A784" s="73" t="s">
        <v>2100</v>
      </c>
      <c r="B784" s="1132" t="s">
        <v>2885</v>
      </c>
      <c r="C784" s="73" t="s">
        <v>3319</v>
      </c>
      <c r="D784" s="1132" t="s">
        <v>1967</v>
      </c>
      <c r="E784" s="15" t="s">
        <v>1968</v>
      </c>
      <c r="F784" s="679">
        <v>149068.233291276</v>
      </c>
      <c r="G784" s="73" t="s">
        <v>300</v>
      </c>
      <c r="H784" s="73" t="s">
        <v>3352</v>
      </c>
      <c r="K784" s="831"/>
      <c r="L784" s="1143"/>
      <c r="M784" s="831"/>
      <c r="N784" s="1150">
        <v>2.2413499043699988E-4</v>
      </c>
      <c r="O784" s="1144"/>
      <c r="P784" s="831"/>
      <c r="Q784" s="831"/>
      <c r="R784" s="831"/>
      <c r="S784" s="831"/>
      <c r="T784" s="831"/>
      <c r="U784" s="831"/>
      <c r="V784" s="1143"/>
      <c r="W784" s="1145">
        <v>3081.7</v>
      </c>
      <c r="X784" s="1144"/>
      <c r="Y784" s="831"/>
      <c r="Z784" s="831"/>
      <c r="AA784" s="834"/>
      <c r="AB784" s="834"/>
      <c r="AC784" s="832">
        <f t="shared" si="18"/>
        <v>0</v>
      </c>
      <c r="AD784" s="832">
        <f t="shared" si="19"/>
        <v>33.411407043200612</v>
      </c>
      <c r="AE784" s="834"/>
      <c r="AF784" s="834"/>
      <c r="AG784" s="834"/>
      <c r="AH784" s="834"/>
      <c r="AI784" s="834"/>
      <c r="AJ784" s="834"/>
      <c r="AK784" s="834"/>
      <c r="AL784" s="834"/>
      <c r="AM784" s="832">
        <f t="shared" si="20"/>
        <v>459383574.5337252</v>
      </c>
      <c r="AN784" s="834"/>
      <c r="AO784" s="834"/>
      <c r="AP784" s="834"/>
    </row>
    <row r="785" spans="1:42" s="15" customFormat="1">
      <c r="A785" s="73" t="s">
        <v>2100</v>
      </c>
      <c r="B785" s="1132" t="s">
        <v>2885</v>
      </c>
      <c r="C785" s="73" t="s">
        <v>3319</v>
      </c>
      <c r="D785" s="1132" t="s">
        <v>1998</v>
      </c>
      <c r="E785" s="15" t="s">
        <v>1999</v>
      </c>
      <c r="F785" s="679">
        <v>198757.644405625</v>
      </c>
      <c r="G785" s="73" t="s">
        <v>300</v>
      </c>
      <c r="H785" s="73" t="s">
        <v>3352</v>
      </c>
      <c r="K785" s="831"/>
      <c r="L785" s="1143"/>
      <c r="M785" s="831"/>
      <c r="N785" s="1150">
        <v>1.6420805118051806E-5</v>
      </c>
      <c r="O785" s="1144"/>
      <c r="P785" s="831"/>
      <c r="Q785" s="831"/>
      <c r="R785" s="831"/>
      <c r="S785" s="831"/>
      <c r="T785" s="831"/>
      <c r="U785" s="831"/>
      <c r="V785" s="1143"/>
      <c r="W785" s="1145">
        <v>2870.3</v>
      </c>
      <c r="X785" s="1144"/>
      <c r="Y785" s="831"/>
      <c r="Z785" s="831"/>
      <c r="AA785" s="834"/>
      <c r="AB785" s="834"/>
      <c r="AC785" s="832">
        <f t="shared" si="18"/>
        <v>0</v>
      </c>
      <c r="AD785" s="832">
        <f t="shared" si="19"/>
        <v>3.2637605445078082</v>
      </c>
      <c r="AE785" s="834"/>
      <c r="AF785" s="834"/>
      <c r="AG785" s="834"/>
      <c r="AH785" s="834"/>
      <c r="AI785" s="834"/>
      <c r="AJ785" s="834"/>
      <c r="AK785" s="834"/>
      <c r="AL785" s="834"/>
      <c r="AM785" s="832">
        <f t="shared" si="20"/>
        <v>570494066.7374655</v>
      </c>
      <c r="AN785" s="834"/>
      <c r="AO785" s="834"/>
      <c r="AP785" s="834"/>
    </row>
    <row r="786" spans="1:42" s="15" customFormat="1">
      <c r="A786" s="73" t="s">
        <v>2100</v>
      </c>
      <c r="B786" s="1132" t="s">
        <v>2885</v>
      </c>
      <c r="C786" s="73" t="s">
        <v>3319</v>
      </c>
      <c r="D786" s="1132" t="s">
        <v>2001</v>
      </c>
      <c r="E786" s="15" t="s">
        <v>2015</v>
      </c>
      <c r="F786" s="679">
        <v>9937.8822202864594</v>
      </c>
      <c r="G786" s="73" t="s">
        <v>300</v>
      </c>
      <c r="H786" s="73" t="s">
        <v>3352</v>
      </c>
      <c r="K786" s="831"/>
      <c r="L786" s="1143"/>
      <c r="M786" s="831"/>
      <c r="N786" s="1150">
        <v>1.2492882786617452E-4</v>
      </c>
      <c r="O786" s="1144"/>
      <c r="P786" s="831"/>
      <c r="Q786" s="831"/>
      <c r="R786" s="831"/>
      <c r="S786" s="831"/>
      <c r="T786" s="831"/>
      <c r="U786" s="831"/>
      <c r="V786" s="1143"/>
      <c r="W786" s="1145">
        <v>30113</v>
      </c>
      <c r="X786" s="1144"/>
      <c r="Y786" s="831"/>
      <c r="Z786" s="831"/>
      <c r="AA786" s="834"/>
      <c r="AB786" s="834"/>
      <c r="AC786" s="832">
        <f t="shared" si="18"/>
        <v>0</v>
      </c>
      <c r="AD786" s="832">
        <f t="shared" si="19"/>
        <v>1.2415279772524834</v>
      </c>
      <c r="AE786" s="834"/>
      <c r="AF786" s="834"/>
      <c r="AG786" s="834"/>
      <c r="AH786" s="834"/>
      <c r="AI786" s="834"/>
      <c r="AJ786" s="834"/>
      <c r="AK786" s="834"/>
      <c r="AL786" s="834"/>
      <c r="AM786" s="832">
        <f t="shared" si="20"/>
        <v>299259447.29948616</v>
      </c>
      <c r="AN786" s="834"/>
      <c r="AO786" s="834"/>
      <c r="AP786" s="834"/>
    </row>
    <row r="787" spans="1:42" s="15" customFormat="1">
      <c r="A787" s="73" t="s">
        <v>2101</v>
      </c>
      <c r="B787" s="1132" t="s">
        <v>2886</v>
      </c>
      <c r="C787" s="73" t="s">
        <v>3315</v>
      </c>
      <c r="D787" s="1132" t="s">
        <v>1967</v>
      </c>
      <c r="E787" s="15" t="s">
        <v>1968</v>
      </c>
      <c r="F787" s="679">
        <v>319535.73777669301</v>
      </c>
      <c r="G787" s="73" t="s">
        <v>300</v>
      </c>
      <c r="H787" s="73" t="s">
        <v>3352</v>
      </c>
      <c r="K787" s="831"/>
      <c r="L787" s="1143"/>
      <c r="M787" s="831">
        <v>1.3074000000000001E-5</v>
      </c>
      <c r="N787" s="1150">
        <v>2.2413499043699988E-4</v>
      </c>
      <c r="O787" s="1144"/>
      <c r="P787" s="831"/>
      <c r="Q787" s="831"/>
      <c r="R787" s="831"/>
      <c r="S787" s="831"/>
      <c r="T787" s="831"/>
      <c r="U787" s="831"/>
      <c r="V787" s="1143"/>
      <c r="W787" s="1145">
        <v>184.73</v>
      </c>
      <c r="X787" s="1144"/>
      <c r="Y787" s="831"/>
      <c r="Z787" s="831"/>
      <c r="AA787" s="834"/>
      <c r="AB787" s="834"/>
      <c r="AC787" s="832">
        <f t="shared" si="18"/>
        <v>4.1776102356924847</v>
      </c>
      <c r="AD787" s="832">
        <f t="shared" si="19"/>
        <v>71.619139530858789</v>
      </c>
      <c r="AE787" s="834"/>
      <c r="AF787" s="834"/>
      <c r="AG787" s="834"/>
      <c r="AH787" s="834"/>
      <c r="AI787" s="834"/>
      <c r="AJ787" s="834"/>
      <c r="AK787" s="834"/>
      <c r="AL787" s="834"/>
      <c r="AM787" s="832">
        <f t="shared" si="20"/>
        <v>59027836.839488499</v>
      </c>
      <c r="AN787" s="834"/>
      <c r="AO787" s="834"/>
      <c r="AP787" s="834"/>
    </row>
    <row r="788" spans="1:42" s="15" customFormat="1">
      <c r="A788" s="73" t="s">
        <v>2101</v>
      </c>
      <c r="B788" s="1132" t="s">
        <v>2886</v>
      </c>
      <c r="C788" s="73" t="s">
        <v>3315</v>
      </c>
      <c r="D788" s="1132" t="s">
        <v>1998</v>
      </c>
      <c r="E788" s="15" t="s">
        <v>1999</v>
      </c>
      <c r="F788" s="679">
        <v>1570292.8686011201</v>
      </c>
      <c r="G788" s="73" t="s">
        <v>300</v>
      </c>
      <c r="H788" s="73" t="s">
        <v>3352</v>
      </c>
      <c r="K788" s="831"/>
      <c r="L788" s="1143"/>
      <c r="M788" s="831">
        <v>7.6366000000000007E-6</v>
      </c>
      <c r="N788" s="1150">
        <v>1.6420805118051806E-5</v>
      </c>
      <c r="O788" s="1144"/>
      <c r="P788" s="831"/>
      <c r="Q788" s="831"/>
      <c r="R788" s="831"/>
      <c r="S788" s="831"/>
      <c r="T788" s="831"/>
      <c r="U788" s="831"/>
      <c r="V788" s="1143"/>
      <c r="W788" s="1145">
        <v>232.3</v>
      </c>
      <c r="X788" s="1144"/>
      <c r="Y788" s="831"/>
      <c r="Z788" s="831"/>
      <c r="AA788" s="834"/>
      <c r="AB788" s="834"/>
      <c r="AC788" s="832">
        <f t="shared" si="18"/>
        <v>11.991698520359314</v>
      </c>
      <c r="AD788" s="832">
        <f t="shared" si="19"/>
        <v>25.785473173565524</v>
      </c>
      <c r="AE788" s="834"/>
      <c r="AF788" s="834"/>
      <c r="AG788" s="834"/>
      <c r="AH788" s="834"/>
      <c r="AI788" s="834"/>
      <c r="AJ788" s="834"/>
      <c r="AK788" s="834"/>
      <c r="AL788" s="834"/>
      <c r="AM788" s="832">
        <f t="shared" si="20"/>
        <v>364779033.37604022</v>
      </c>
      <c r="AN788" s="834"/>
      <c r="AO788" s="834"/>
      <c r="AP788" s="834"/>
    </row>
    <row r="789" spans="1:42" s="15" customFormat="1">
      <c r="A789" s="73" t="s">
        <v>2101</v>
      </c>
      <c r="B789" s="1132" t="s">
        <v>2886</v>
      </c>
      <c r="C789" s="73" t="s">
        <v>3315</v>
      </c>
      <c r="D789" s="1132" t="s">
        <v>2001</v>
      </c>
      <c r="E789" s="15" t="s">
        <v>2015</v>
      </c>
      <c r="F789" s="679">
        <v>21302.382517604201</v>
      </c>
      <c r="G789" s="73" t="s">
        <v>300</v>
      </c>
      <c r="H789" s="73" t="s">
        <v>3352</v>
      </c>
      <c r="K789" s="831"/>
      <c r="L789" s="1143"/>
      <c r="M789" s="831">
        <v>1.0299000000000001E-5</v>
      </c>
      <c r="N789" s="1150">
        <v>1.2492882786617452E-4</v>
      </c>
      <c r="O789" s="1144"/>
      <c r="P789" s="831"/>
      <c r="Q789" s="831"/>
      <c r="R789" s="831"/>
      <c r="S789" s="831"/>
      <c r="T789" s="831"/>
      <c r="U789" s="831"/>
      <c r="V789" s="1143"/>
      <c r="W789" s="1145">
        <v>668.97</v>
      </c>
      <c r="X789" s="1144"/>
      <c r="Y789" s="831"/>
      <c r="Z789" s="831"/>
      <c r="AA789" s="834"/>
      <c r="AB789" s="834"/>
      <c r="AC789" s="832">
        <f t="shared" si="18"/>
        <v>0.21939323754880569</v>
      </c>
      <c r="AD789" s="832">
        <f t="shared" si="19"/>
        <v>2.6612816786811808</v>
      </c>
      <c r="AE789" s="834"/>
      <c r="AF789" s="834"/>
      <c r="AG789" s="834"/>
      <c r="AH789" s="834"/>
      <c r="AI789" s="834"/>
      <c r="AJ789" s="834"/>
      <c r="AK789" s="834"/>
      <c r="AL789" s="834"/>
      <c r="AM789" s="832">
        <f t="shared" si="20"/>
        <v>14250654.832801683</v>
      </c>
      <c r="AN789" s="834"/>
      <c r="AO789" s="834"/>
      <c r="AP789" s="834"/>
    </row>
    <row r="790" spans="1:42" s="15" customFormat="1">
      <c r="A790" s="73" t="s">
        <v>2102</v>
      </c>
      <c r="B790" s="1132" t="s">
        <v>2887</v>
      </c>
      <c r="C790" s="73" t="s">
        <v>3319</v>
      </c>
      <c r="D790" s="1132" t="s">
        <v>1967</v>
      </c>
      <c r="E790" s="15" t="s">
        <v>1968</v>
      </c>
      <c r="F790" s="679">
        <v>149068.233291276</v>
      </c>
      <c r="G790" s="73" t="s">
        <v>300</v>
      </c>
      <c r="H790" s="73" t="s">
        <v>3352</v>
      </c>
      <c r="K790" s="831"/>
      <c r="L790" s="1143"/>
      <c r="M790" s="831"/>
      <c r="N790" s="831">
        <v>7.5216000000000003E-7</v>
      </c>
      <c r="O790" s="1144"/>
      <c r="P790" s="831"/>
      <c r="Q790" s="831"/>
      <c r="R790" s="831"/>
      <c r="S790" s="831"/>
      <c r="T790" s="831"/>
      <c r="U790" s="831"/>
      <c r="V790" s="1143"/>
      <c r="W790" s="1145">
        <v>923.94</v>
      </c>
      <c r="X790" s="1144"/>
      <c r="Y790" s="831"/>
      <c r="Z790" s="831"/>
      <c r="AA790" s="834"/>
      <c r="AB790" s="834"/>
      <c r="AC790" s="832">
        <f t="shared" si="18"/>
        <v>0</v>
      </c>
      <c r="AD790" s="832">
        <f t="shared" si="19"/>
        <v>0.11212316235236616</v>
      </c>
      <c r="AE790" s="834"/>
      <c r="AF790" s="834"/>
      <c r="AG790" s="834"/>
      <c r="AH790" s="834"/>
      <c r="AI790" s="834"/>
      <c r="AJ790" s="834"/>
      <c r="AK790" s="834"/>
      <c r="AL790" s="834"/>
      <c r="AM790" s="832">
        <f t="shared" si="20"/>
        <v>137730103.46714157</v>
      </c>
      <c r="AN790" s="834"/>
      <c r="AO790" s="834"/>
      <c r="AP790" s="834"/>
    </row>
    <row r="791" spans="1:42" s="15" customFormat="1">
      <c r="A791" s="73" t="s">
        <v>2102</v>
      </c>
      <c r="B791" s="1132" t="s">
        <v>2887</v>
      </c>
      <c r="C791" s="73" t="s">
        <v>3319</v>
      </c>
      <c r="D791" s="1132" t="s">
        <v>1998</v>
      </c>
      <c r="E791" s="15" t="s">
        <v>1999</v>
      </c>
      <c r="F791" s="679">
        <v>198757.644405625</v>
      </c>
      <c r="G791" s="73" t="s">
        <v>300</v>
      </c>
      <c r="H791" s="73" t="s">
        <v>3352</v>
      </c>
      <c r="K791" s="831"/>
      <c r="L791" s="1143"/>
      <c r="M791" s="831"/>
      <c r="N791" s="831">
        <v>1.5032000000000001E-7</v>
      </c>
      <c r="O791" s="1144"/>
      <c r="P791" s="831"/>
      <c r="Q791" s="831"/>
      <c r="R791" s="831"/>
      <c r="S791" s="831"/>
      <c r="T791" s="831"/>
      <c r="U791" s="831"/>
      <c r="V791" s="1143"/>
      <c r="W791" s="1145">
        <v>2691.2</v>
      </c>
      <c r="X791" s="1144"/>
      <c r="Y791" s="831"/>
      <c r="Z791" s="831"/>
      <c r="AA791" s="834"/>
      <c r="AB791" s="834"/>
      <c r="AC791" s="832">
        <f t="shared" si="18"/>
        <v>0</v>
      </c>
      <c r="AD791" s="832">
        <f t="shared" si="19"/>
        <v>2.9877249107053552E-2</v>
      </c>
      <c r="AE791" s="834"/>
      <c r="AF791" s="834"/>
      <c r="AG791" s="834"/>
      <c r="AH791" s="834"/>
      <c r="AI791" s="834"/>
      <c r="AJ791" s="834"/>
      <c r="AK791" s="834"/>
      <c r="AL791" s="834"/>
      <c r="AM791" s="832">
        <f t="shared" si="20"/>
        <v>534896572.62441796</v>
      </c>
      <c r="AN791" s="834"/>
      <c r="AO791" s="834"/>
      <c r="AP791" s="834"/>
    </row>
    <row r="792" spans="1:42" s="15" customFormat="1">
      <c r="A792" s="73" t="s">
        <v>2102</v>
      </c>
      <c r="B792" s="1132" t="s">
        <v>2887</v>
      </c>
      <c r="C792" s="73" t="s">
        <v>3319</v>
      </c>
      <c r="D792" s="1132" t="s">
        <v>2001</v>
      </c>
      <c r="E792" s="15" t="s">
        <v>2015</v>
      </c>
      <c r="F792" s="679">
        <v>9937.8822202864594</v>
      </c>
      <c r="G792" s="73" t="s">
        <v>300</v>
      </c>
      <c r="H792" s="73" t="s">
        <v>3352</v>
      </c>
      <c r="K792" s="831"/>
      <c r="L792" s="1143"/>
      <c r="M792" s="831"/>
      <c r="N792" s="831">
        <v>4.6240000000000001E-7</v>
      </c>
      <c r="O792" s="1144"/>
      <c r="P792" s="831"/>
      <c r="Q792" s="831"/>
      <c r="R792" s="831"/>
      <c r="S792" s="831"/>
      <c r="T792" s="831"/>
      <c r="U792" s="831"/>
      <c r="V792" s="1143"/>
      <c r="W792" s="1145">
        <v>39539</v>
      </c>
      <c r="X792" s="1144"/>
      <c r="Y792" s="831"/>
      <c r="Z792" s="831"/>
      <c r="AA792" s="834"/>
      <c r="AB792" s="834"/>
      <c r="AC792" s="832">
        <f t="shared" si="18"/>
        <v>0</v>
      </c>
      <c r="AD792" s="832">
        <f t="shared" si="19"/>
        <v>4.5952767386604589E-3</v>
      </c>
      <c r="AE792" s="834"/>
      <c r="AF792" s="834"/>
      <c r="AG792" s="834"/>
      <c r="AH792" s="834"/>
      <c r="AI792" s="834"/>
      <c r="AJ792" s="834"/>
      <c r="AK792" s="834"/>
      <c r="AL792" s="834"/>
      <c r="AM792" s="832">
        <f t="shared" si="20"/>
        <v>392933925.10790634</v>
      </c>
      <c r="AN792" s="834"/>
      <c r="AO792" s="834"/>
      <c r="AP792" s="834"/>
    </row>
    <row r="793" spans="1:42" s="15" customFormat="1">
      <c r="A793" s="73" t="s">
        <v>2617</v>
      </c>
      <c r="B793" s="1132"/>
      <c r="C793" s="73" t="s">
        <v>3322</v>
      </c>
      <c r="D793" s="1132"/>
      <c r="F793" s="679">
        <v>886.84895833333303</v>
      </c>
      <c r="G793" s="73" t="s">
        <v>300</v>
      </c>
      <c r="H793" s="73" t="s">
        <v>3352</v>
      </c>
      <c r="K793" s="831"/>
      <c r="L793" s="1143"/>
      <c r="M793" s="831"/>
      <c r="N793" s="1150">
        <v>2.2413499043699988E-4</v>
      </c>
      <c r="O793" s="1144"/>
      <c r="P793" s="831"/>
      <c r="Q793" s="831"/>
      <c r="R793" s="831"/>
      <c r="S793" s="831"/>
      <c r="T793" s="831"/>
      <c r="U793" s="831"/>
      <c r="V793" s="1143"/>
      <c r="W793" s="1146">
        <v>740449.00608755986</v>
      </c>
      <c r="X793" s="1144"/>
      <c r="Y793" s="831"/>
      <c r="Z793" s="831"/>
      <c r="AA793" s="834"/>
      <c r="AB793" s="834"/>
      <c r="AC793" s="832">
        <f t="shared" si="18"/>
        <v>0</v>
      </c>
      <c r="AD793" s="832">
        <f t="shared" si="19"/>
        <v>0.19877388279510491</v>
      </c>
      <c r="AE793" s="834"/>
      <c r="AF793" s="834"/>
      <c r="AG793" s="834"/>
      <c r="AH793" s="834"/>
      <c r="AI793" s="834"/>
      <c r="AJ793" s="834"/>
      <c r="AK793" s="834"/>
      <c r="AL793" s="834"/>
      <c r="AM793" s="832">
        <f t="shared" si="20"/>
        <v>656666429.74770427</v>
      </c>
      <c r="AN793" s="834"/>
      <c r="AO793" s="834"/>
      <c r="AP793" s="834"/>
    </row>
    <row r="794" spans="1:42" s="15" customFormat="1">
      <c r="A794" s="73" t="s">
        <v>2617</v>
      </c>
      <c r="B794" s="1132"/>
      <c r="C794" s="73" t="s">
        <v>3322</v>
      </c>
      <c r="D794" s="1132"/>
      <c r="F794" s="679">
        <v>1182.46527786458</v>
      </c>
      <c r="G794" s="73" t="s">
        <v>300</v>
      </c>
      <c r="H794" s="73" t="s">
        <v>3352</v>
      </c>
      <c r="K794" s="831"/>
      <c r="L794" s="1143"/>
      <c r="M794" s="831"/>
      <c r="N794" s="1150">
        <v>1.6420805118051806E-5</v>
      </c>
      <c r="O794" s="1144"/>
      <c r="P794" s="831"/>
      <c r="Q794" s="831"/>
      <c r="R794" s="831"/>
      <c r="S794" s="831"/>
      <c r="T794" s="831"/>
      <c r="U794" s="831"/>
      <c r="V794" s="1143"/>
      <c r="W794" s="1146">
        <v>143030.9259972368</v>
      </c>
      <c r="X794" s="1144"/>
      <c r="Y794" s="831"/>
      <c r="Z794" s="831"/>
      <c r="AA794" s="834"/>
      <c r="AB794" s="834"/>
      <c r="AC794" s="832">
        <f t="shared" si="18"/>
        <v>0</v>
      </c>
      <c r="AD794" s="832">
        <f t="shared" si="19"/>
        <v>1.9417031886677247E-2</v>
      </c>
      <c r="AE794" s="834"/>
      <c r="AF794" s="834"/>
      <c r="AG794" s="834"/>
      <c r="AH794" s="834"/>
      <c r="AI794" s="834"/>
      <c r="AJ794" s="834"/>
      <c r="AK794" s="834"/>
      <c r="AL794" s="834"/>
      <c r="AM794" s="832">
        <f t="shared" si="20"/>
        <v>169129103.65255079</v>
      </c>
      <c r="AN794" s="834"/>
      <c r="AO794" s="834"/>
      <c r="AP794" s="834"/>
    </row>
    <row r="795" spans="1:42" s="15" customFormat="1">
      <c r="A795" s="73" t="s">
        <v>2617</v>
      </c>
      <c r="B795" s="1132"/>
      <c r="C795" s="73" t="s">
        <v>3322</v>
      </c>
      <c r="D795" s="1132"/>
      <c r="F795" s="679">
        <v>59.123263880208299</v>
      </c>
      <c r="G795" s="73" t="s">
        <v>300</v>
      </c>
      <c r="H795" s="73" t="s">
        <v>3352</v>
      </c>
      <c r="K795" s="831"/>
      <c r="L795" s="1143"/>
      <c r="M795" s="831"/>
      <c r="N795" s="1150">
        <v>1.2492882786617452E-4</v>
      </c>
      <c r="O795" s="1144"/>
      <c r="P795" s="831"/>
      <c r="Q795" s="831"/>
      <c r="R795" s="831"/>
      <c r="S795" s="831"/>
      <c r="T795" s="831"/>
      <c r="U795" s="831"/>
      <c r="V795" s="1143"/>
      <c r="W795" s="1146">
        <v>26851708.962072387</v>
      </c>
      <c r="X795" s="1144"/>
      <c r="Y795" s="831"/>
      <c r="Z795" s="831"/>
      <c r="AA795" s="834"/>
      <c r="AB795" s="834"/>
      <c r="AC795" s="832">
        <f t="shared" si="18"/>
        <v>0</v>
      </c>
      <c r="AD795" s="832">
        <f t="shared" si="19"/>
        <v>7.3862000561769562E-3</v>
      </c>
      <c r="AE795" s="834"/>
      <c r="AF795" s="834"/>
      <c r="AG795" s="834"/>
      <c r="AH795" s="834"/>
      <c r="AI795" s="834"/>
      <c r="AJ795" s="834"/>
      <c r="AK795" s="834"/>
      <c r="AL795" s="834"/>
      <c r="AM795" s="832">
        <f t="shared" si="20"/>
        <v>1587560674.59916</v>
      </c>
      <c r="AN795" s="834"/>
      <c r="AO795" s="834"/>
      <c r="AP795" s="834"/>
    </row>
    <row r="796" spans="1:42" s="15" customFormat="1">
      <c r="A796" s="73" t="s">
        <v>2103</v>
      </c>
      <c r="B796" s="1132" t="s">
        <v>2103</v>
      </c>
      <c r="C796" s="73"/>
      <c r="D796" s="1132" t="s">
        <v>1967</v>
      </c>
      <c r="E796" s="15" t="s">
        <v>1968</v>
      </c>
      <c r="F796" s="679">
        <v>32000000</v>
      </c>
      <c r="G796" s="73" t="s">
        <v>300</v>
      </c>
      <c r="H796" s="73" t="s">
        <v>3357</v>
      </c>
      <c r="K796" s="831"/>
      <c r="L796" s="1143"/>
      <c r="M796" s="831">
        <v>8.0727E-7</v>
      </c>
      <c r="N796" s="831">
        <v>2.8556999999999999E-8</v>
      </c>
      <c r="O796" s="1144"/>
      <c r="P796" s="831"/>
      <c r="Q796" s="831"/>
      <c r="R796" s="831"/>
      <c r="S796" s="831"/>
      <c r="T796" s="831"/>
      <c r="U796" s="831"/>
      <c r="V796" s="1143"/>
      <c r="W796" s="1145">
        <v>10.042</v>
      </c>
      <c r="X796" s="1144"/>
      <c r="Y796" s="831"/>
      <c r="Z796" s="831"/>
      <c r="AA796" s="834"/>
      <c r="AB796" s="834"/>
      <c r="AC796" s="832">
        <f t="shared" si="18"/>
        <v>25.832640000000001</v>
      </c>
      <c r="AD796" s="832">
        <f t="shared" si="19"/>
        <v>0.91382399999999997</v>
      </c>
      <c r="AE796" s="834"/>
      <c r="AF796" s="834"/>
      <c r="AG796" s="834"/>
      <c r="AH796" s="834"/>
      <c r="AI796" s="834"/>
      <c r="AJ796" s="834"/>
      <c r="AK796" s="834"/>
      <c r="AL796" s="834"/>
      <c r="AM796" s="832">
        <f t="shared" si="20"/>
        <v>321344000</v>
      </c>
      <c r="AN796" s="834"/>
      <c r="AO796" s="834"/>
      <c r="AP796" s="834"/>
    </row>
    <row r="797" spans="1:42" s="15" customFormat="1">
      <c r="A797" s="73" t="s">
        <v>2787</v>
      </c>
      <c r="B797" s="1132"/>
      <c r="C797" s="73"/>
      <c r="D797" s="1132" t="s">
        <v>1967</v>
      </c>
      <c r="E797" s="15" t="s">
        <v>1968</v>
      </c>
      <c r="F797" s="679">
        <v>84000000</v>
      </c>
      <c r="G797" s="73" t="s">
        <v>300</v>
      </c>
      <c r="H797" s="73" t="s">
        <v>3357</v>
      </c>
      <c r="K797" s="831"/>
      <c r="L797" s="1143"/>
      <c r="M797" s="831">
        <v>4.1637000000000002E-7</v>
      </c>
      <c r="N797" s="831"/>
      <c r="O797" s="1144"/>
      <c r="P797" s="831"/>
      <c r="Q797" s="831"/>
      <c r="R797" s="831"/>
      <c r="S797" s="831"/>
      <c r="T797" s="831"/>
      <c r="U797" s="831"/>
      <c r="V797" s="1143"/>
      <c r="W797" s="1145"/>
      <c r="X797" s="1144"/>
      <c r="Y797" s="831"/>
      <c r="Z797" s="831"/>
      <c r="AA797" s="834"/>
      <c r="AB797" s="834"/>
      <c r="AC797" s="832">
        <f t="shared" si="18"/>
        <v>34.975079999999998</v>
      </c>
      <c r="AD797" s="832">
        <f t="shared" si="19"/>
        <v>0</v>
      </c>
      <c r="AE797" s="834"/>
      <c r="AF797" s="834"/>
      <c r="AG797" s="834"/>
      <c r="AH797" s="834"/>
      <c r="AI797" s="834"/>
      <c r="AJ797" s="834"/>
      <c r="AK797" s="834"/>
      <c r="AL797" s="834"/>
      <c r="AM797" s="832">
        <f t="shared" si="20"/>
        <v>0</v>
      </c>
      <c r="AN797" s="834"/>
      <c r="AO797" s="834"/>
      <c r="AP797" s="834"/>
    </row>
    <row r="798" spans="1:42" s="15" customFormat="1">
      <c r="A798" s="73" t="s">
        <v>2104</v>
      </c>
      <c r="B798" s="1132" t="s">
        <v>2888</v>
      </c>
      <c r="C798" s="73" t="s">
        <v>3322</v>
      </c>
      <c r="D798" s="1132" t="s">
        <v>1967</v>
      </c>
      <c r="E798" s="15" t="s">
        <v>1968</v>
      </c>
      <c r="F798" s="679">
        <v>232778.560516875</v>
      </c>
      <c r="G798" s="73" t="s">
        <v>300</v>
      </c>
      <c r="H798" s="73" t="s">
        <v>3352</v>
      </c>
      <c r="K798" s="831"/>
      <c r="L798" s="1143"/>
      <c r="M798" s="831">
        <v>2.8220000000000003E-7</v>
      </c>
      <c r="N798" s="831">
        <v>7.8627999999999999E-4</v>
      </c>
      <c r="O798" s="1144"/>
      <c r="P798" s="831"/>
      <c r="Q798" s="831"/>
      <c r="R798" s="831"/>
      <c r="S798" s="831"/>
      <c r="T798" s="831"/>
      <c r="U798" s="831"/>
      <c r="V798" s="1143"/>
      <c r="W798" s="1145">
        <v>196.83</v>
      </c>
      <c r="X798" s="1144"/>
      <c r="Y798" s="831"/>
      <c r="Z798" s="831"/>
      <c r="AA798" s="834"/>
      <c r="AB798" s="834"/>
      <c r="AC798" s="832">
        <f t="shared" si="18"/>
        <v>6.5690109777862132E-2</v>
      </c>
      <c r="AD798" s="832">
        <f t="shared" si="19"/>
        <v>183.02912656320848</v>
      </c>
      <c r="AE798" s="834"/>
      <c r="AF798" s="834"/>
      <c r="AG798" s="834"/>
      <c r="AH798" s="834"/>
      <c r="AI798" s="834"/>
      <c r="AJ798" s="834"/>
      <c r="AK798" s="834"/>
      <c r="AL798" s="834"/>
      <c r="AM798" s="832">
        <f t="shared" si="20"/>
        <v>45817804.066536509</v>
      </c>
      <c r="AN798" s="834"/>
      <c r="AO798" s="834"/>
      <c r="AP798" s="834"/>
    </row>
    <row r="799" spans="1:42" s="15" customFormat="1">
      <c r="A799" s="73" t="s">
        <v>2104</v>
      </c>
      <c r="B799" s="1132" t="s">
        <v>2888</v>
      </c>
      <c r="C799" s="73" t="s">
        <v>3322</v>
      </c>
      <c r="D799" s="1132" t="s">
        <v>1998</v>
      </c>
      <c r="E799" s="15" t="s">
        <v>1999</v>
      </c>
      <c r="F799" s="679">
        <v>310371.414040156</v>
      </c>
      <c r="G799" s="73" t="s">
        <v>300</v>
      </c>
      <c r="H799" s="73" t="s">
        <v>3352</v>
      </c>
      <c r="K799" s="831"/>
      <c r="L799" s="1143"/>
      <c r="M799" s="831">
        <v>2.7137E-8</v>
      </c>
      <c r="N799" s="831">
        <v>7.5611000000000005E-5</v>
      </c>
      <c r="O799" s="1144"/>
      <c r="P799" s="831"/>
      <c r="Q799" s="831"/>
      <c r="R799" s="831"/>
      <c r="S799" s="831"/>
      <c r="T799" s="831"/>
      <c r="U799" s="831"/>
      <c r="V799" s="1143"/>
      <c r="W799" s="1145">
        <v>294.77999999999997</v>
      </c>
      <c r="X799" s="1144"/>
      <c r="Y799" s="831"/>
      <c r="Z799" s="831"/>
      <c r="AA799" s="834"/>
      <c r="AB799" s="834"/>
      <c r="AC799" s="832">
        <f t="shared" si="18"/>
        <v>8.4225490628077136E-3</v>
      </c>
      <c r="AD799" s="832">
        <f t="shared" si="19"/>
        <v>23.467492986990237</v>
      </c>
      <c r="AE799" s="834"/>
      <c r="AF799" s="834"/>
      <c r="AG799" s="834"/>
      <c r="AH799" s="834"/>
      <c r="AI799" s="834"/>
      <c r="AJ799" s="834"/>
      <c r="AK799" s="834"/>
      <c r="AL799" s="834"/>
      <c r="AM799" s="832">
        <f t="shared" si="20"/>
        <v>91491285.43075718</v>
      </c>
      <c r="AN799" s="834"/>
      <c r="AO799" s="834"/>
      <c r="AP799" s="834"/>
    </row>
    <row r="800" spans="1:42" s="15" customFormat="1">
      <c r="A800" s="73" t="s">
        <v>2104</v>
      </c>
      <c r="B800" s="1132" t="s">
        <v>2888</v>
      </c>
      <c r="C800" s="73" t="s">
        <v>3322</v>
      </c>
      <c r="D800" s="1132" t="s">
        <v>2001</v>
      </c>
      <c r="E800" s="15" t="s">
        <v>2015</v>
      </c>
      <c r="F800" s="679">
        <v>15518.5707015104</v>
      </c>
      <c r="G800" s="73" t="s">
        <v>300</v>
      </c>
      <c r="H800" s="73" t="s">
        <v>3352</v>
      </c>
      <c r="K800" s="831"/>
      <c r="L800" s="1143"/>
      <c r="M800" s="831">
        <v>1.24E-7</v>
      </c>
      <c r="N800" s="831">
        <v>3.4549E-4</v>
      </c>
      <c r="O800" s="1144"/>
      <c r="P800" s="831"/>
      <c r="Q800" s="831"/>
      <c r="R800" s="831"/>
      <c r="S800" s="831"/>
      <c r="T800" s="831"/>
      <c r="U800" s="831"/>
      <c r="V800" s="1143"/>
      <c r="W800" s="1145">
        <v>2139.3000000000002</v>
      </c>
      <c r="X800" s="1144"/>
      <c r="Y800" s="831"/>
      <c r="Z800" s="831"/>
      <c r="AA800" s="834"/>
      <c r="AB800" s="834"/>
      <c r="AC800" s="832">
        <f t="shared" si="18"/>
        <v>1.9243027669872896E-3</v>
      </c>
      <c r="AD800" s="832">
        <f t="shared" si="19"/>
        <v>5.3615109916648285</v>
      </c>
      <c r="AE800" s="834"/>
      <c r="AF800" s="834"/>
      <c r="AG800" s="834"/>
      <c r="AH800" s="834"/>
      <c r="AI800" s="834"/>
      <c r="AJ800" s="834"/>
      <c r="AK800" s="834"/>
      <c r="AL800" s="834"/>
      <c r="AM800" s="832">
        <f t="shared" si="20"/>
        <v>33198878.301741201</v>
      </c>
      <c r="AN800" s="834"/>
      <c r="AO800" s="834"/>
      <c r="AP800" s="834"/>
    </row>
    <row r="801" spans="1:42" s="15" customFormat="1">
      <c r="A801" s="73" t="s">
        <v>2105</v>
      </c>
      <c r="B801" s="1132" t="s">
        <v>2105</v>
      </c>
      <c r="C801" s="73"/>
      <c r="D801" s="1132" t="s">
        <v>1967</v>
      </c>
      <c r="E801" s="15" t="s">
        <v>1968</v>
      </c>
      <c r="F801" s="679">
        <v>503075673.80285698</v>
      </c>
      <c r="G801" s="73" t="s">
        <v>300</v>
      </c>
      <c r="H801" s="73" t="s">
        <v>3355</v>
      </c>
      <c r="K801" s="831"/>
      <c r="L801" s="1143"/>
      <c r="M801" s="831">
        <v>9.4491999999999997E-8</v>
      </c>
      <c r="N801" s="831">
        <v>4.8497999999999999E-7</v>
      </c>
      <c r="O801" s="1144"/>
      <c r="P801" s="831"/>
      <c r="Q801" s="831"/>
      <c r="R801" s="831"/>
      <c r="S801" s="831"/>
      <c r="T801" s="831"/>
      <c r="U801" s="831"/>
      <c r="V801" s="1143"/>
      <c r="W801" s="1145">
        <v>1.1185</v>
      </c>
      <c r="X801" s="1144"/>
      <c r="Y801" s="831"/>
      <c r="Z801" s="831"/>
      <c r="AA801" s="834"/>
      <c r="AB801" s="834"/>
      <c r="AC801" s="832">
        <f t="shared" si="18"/>
        <v>47.536626568979557</v>
      </c>
      <c r="AD801" s="832">
        <f t="shared" si="19"/>
        <v>243.98164028090957</v>
      </c>
      <c r="AE801" s="834"/>
      <c r="AF801" s="834"/>
      <c r="AG801" s="834"/>
      <c r="AH801" s="834"/>
      <c r="AI801" s="834"/>
      <c r="AJ801" s="834"/>
      <c r="AK801" s="834"/>
      <c r="AL801" s="834"/>
      <c r="AM801" s="832">
        <f t="shared" si="20"/>
        <v>562690141.14849555</v>
      </c>
      <c r="AN801" s="834"/>
      <c r="AO801" s="834"/>
      <c r="AP801" s="834"/>
    </row>
    <row r="802" spans="1:42" s="15" customFormat="1">
      <c r="A802" s="73" t="s">
        <v>2106</v>
      </c>
      <c r="B802" s="1132" t="s">
        <v>2106</v>
      </c>
      <c r="C802" s="73"/>
      <c r="D802" s="1132" t="s">
        <v>1967</v>
      </c>
      <c r="E802" s="15" t="s">
        <v>1968</v>
      </c>
      <c r="F802" s="679">
        <v>353571730.67963201</v>
      </c>
      <c r="G802" s="73" t="s">
        <v>300</v>
      </c>
      <c r="H802" s="73" t="s">
        <v>3355</v>
      </c>
      <c r="K802" s="831"/>
      <c r="L802" s="1143"/>
      <c r="M802" s="831"/>
      <c r="N802" s="831">
        <v>1.0701999999999999E-6</v>
      </c>
      <c r="O802" s="1144"/>
      <c r="P802" s="831"/>
      <c r="Q802" s="831"/>
      <c r="R802" s="831"/>
      <c r="S802" s="831"/>
      <c r="T802" s="831"/>
      <c r="U802" s="831"/>
      <c r="V802" s="1143"/>
      <c r="W802" s="1145">
        <v>51.182000000000002</v>
      </c>
      <c r="X802" s="1144"/>
      <c r="Y802" s="831"/>
      <c r="Z802" s="831"/>
      <c r="AA802" s="834"/>
      <c r="AB802" s="834"/>
      <c r="AC802" s="832">
        <f t="shared" si="18"/>
        <v>0</v>
      </c>
      <c r="AD802" s="832">
        <f t="shared" si="19"/>
        <v>378.39246617334214</v>
      </c>
      <c r="AE802" s="834"/>
      <c r="AF802" s="834"/>
      <c r="AG802" s="834"/>
      <c r="AH802" s="834"/>
      <c r="AI802" s="834"/>
      <c r="AJ802" s="834"/>
      <c r="AK802" s="834"/>
      <c r="AL802" s="834"/>
      <c r="AM802" s="832">
        <f t="shared" si="20"/>
        <v>18096508319.644928</v>
      </c>
      <c r="AN802" s="834"/>
      <c r="AO802" s="834"/>
      <c r="AP802" s="834"/>
    </row>
    <row r="803" spans="1:42" s="15" customFormat="1">
      <c r="A803" s="73" t="s">
        <v>2107</v>
      </c>
      <c r="B803" s="1132" t="s">
        <v>2889</v>
      </c>
      <c r="C803" s="73" t="s">
        <v>3315</v>
      </c>
      <c r="D803" s="1132" t="s">
        <v>1967</v>
      </c>
      <c r="E803" s="15" t="s">
        <v>1968</v>
      </c>
      <c r="F803" s="679">
        <v>7308058.7168599004</v>
      </c>
      <c r="G803" s="73" t="s">
        <v>300</v>
      </c>
      <c r="H803" s="73" t="s">
        <v>3352</v>
      </c>
      <c r="K803" s="831"/>
      <c r="L803" s="1143"/>
      <c r="M803" s="831"/>
      <c r="N803" s="831">
        <v>3.6965000000000003E-5</v>
      </c>
      <c r="O803" s="1144"/>
      <c r="P803" s="831"/>
      <c r="Q803" s="831"/>
      <c r="R803" s="831"/>
      <c r="S803" s="831"/>
      <c r="T803" s="831"/>
      <c r="U803" s="831"/>
      <c r="V803" s="1143"/>
      <c r="W803" s="1145">
        <v>142130</v>
      </c>
      <c r="X803" s="1144"/>
      <c r="Y803" s="831"/>
      <c r="Z803" s="831"/>
      <c r="AA803" s="834"/>
      <c r="AB803" s="834"/>
      <c r="AC803" s="832">
        <f t="shared" si="18"/>
        <v>0</v>
      </c>
      <c r="AD803" s="832">
        <f t="shared" si="19"/>
        <v>270.14239046872626</v>
      </c>
      <c r="AE803" s="834"/>
      <c r="AF803" s="834"/>
      <c r="AG803" s="834"/>
      <c r="AH803" s="834"/>
      <c r="AI803" s="834"/>
      <c r="AJ803" s="834"/>
      <c r="AK803" s="834"/>
      <c r="AL803" s="834"/>
      <c r="AM803" s="832">
        <f t="shared" si="20"/>
        <v>1038694385427.2976</v>
      </c>
      <c r="AN803" s="834"/>
      <c r="AO803" s="834"/>
      <c r="AP803" s="834"/>
    </row>
    <row r="804" spans="1:42" s="15" customFormat="1">
      <c r="A804" s="73" t="s">
        <v>2107</v>
      </c>
      <c r="B804" s="1132" t="s">
        <v>2889</v>
      </c>
      <c r="C804" s="73" t="s">
        <v>3315</v>
      </c>
      <c r="D804" s="1132" t="s">
        <v>1998</v>
      </c>
      <c r="E804" s="15" t="s">
        <v>1999</v>
      </c>
      <c r="F804" s="679">
        <v>36053089.672755197</v>
      </c>
      <c r="G804" s="73" t="s">
        <v>300</v>
      </c>
      <c r="H804" s="73" t="s">
        <v>3352</v>
      </c>
      <c r="K804" s="831"/>
      <c r="L804" s="1143"/>
      <c r="M804" s="831"/>
      <c r="N804" s="831">
        <v>6.3346999999999997E-6</v>
      </c>
      <c r="O804" s="1144"/>
      <c r="P804" s="831"/>
      <c r="Q804" s="831"/>
      <c r="R804" s="831"/>
      <c r="S804" s="831"/>
      <c r="T804" s="831"/>
      <c r="U804" s="831"/>
      <c r="V804" s="1143"/>
      <c r="W804" s="1145">
        <v>139020</v>
      </c>
      <c r="X804" s="1144"/>
      <c r="Y804" s="831"/>
      <c r="Z804" s="831"/>
      <c r="AA804" s="834"/>
      <c r="AB804" s="834"/>
      <c r="AC804" s="832">
        <f t="shared" si="18"/>
        <v>0</v>
      </c>
      <c r="AD804" s="832">
        <f t="shared" si="19"/>
        <v>228.38550715000233</v>
      </c>
      <c r="AE804" s="834"/>
      <c r="AF804" s="834"/>
      <c r="AG804" s="834"/>
      <c r="AH804" s="834"/>
      <c r="AI804" s="834"/>
      <c r="AJ804" s="834"/>
      <c r="AK804" s="834"/>
      <c r="AL804" s="834"/>
      <c r="AM804" s="832">
        <f t="shared" si="20"/>
        <v>5012100526306.4277</v>
      </c>
      <c r="AN804" s="834"/>
      <c r="AO804" s="834"/>
      <c r="AP804" s="834"/>
    </row>
    <row r="805" spans="1:42" s="15" customFormat="1">
      <c r="A805" s="73" t="s">
        <v>2107</v>
      </c>
      <c r="B805" s="1132" t="s">
        <v>2889</v>
      </c>
      <c r="C805" s="73" t="s">
        <v>3315</v>
      </c>
      <c r="D805" s="1132" t="s">
        <v>2001</v>
      </c>
      <c r="E805" s="15" t="s">
        <v>2015</v>
      </c>
      <c r="F805" s="679">
        <v>487203.91449203098</v>
      </c>
      <c r="G805" s="73" t="s">
        <v>300</v>
      </c>
      <c r="H805" s="73" t="s">
        <v>3352</v>
      </c>
      <c r="K805" s="831"/>
      <c r="L805" s="1143"/>
      <c r="M805" s="831"/>
      <c r="N805" s="831">
        <v>6.3645000000000005E-5</v>
      </c>
      <c r="O805" s="1144"/>
      <c r="P805" s="831"/>
      <c r="Q805" s="831"/>
      <c r="R805" s="831"/>
      <c r="S805" s="831"/>
      <c r="T805" s="831"/>
      <c r="U805" s="831"/>
      <c r="V805" s="1143"/>
      <c r="W805" s="1145">
        <v>5352100</v>
      </c>
      <c r="X805" s="1144"/>
      <c r="Y805" s="831"/>
      <c r="Z805" s="831"/>
      <c r="AA805" s="834"/>
      <c r="AB805" s="834"/>
      <c r="AC805" s="832">
        <f t="shared" si="18"/>
        <v>0</v>
      </c>
      <c r="AD805" s="832">
        <f t="shared" si="19"/>
        <v>31.008093137845314</v>
      </c>
      <c r="AE805" s="834"/>
      <c r="AF805" s="834"/>
      <c r="AG805" s="834"/>
      <c r="AH805" s="834"/>
      <c r="AI805" s="834"/>
      <c r="AJ805" s="834"/>
      <c r="AK805" s="834"/>
      <c r="AL805" s="834"/>
      <c r="AM805" s="832">
        <f t="shared" si="20"/>
        <v>2607564070752.7988</v>
      </c>
      <c r="AN805" s="834"/>
      <c r="AO805" s="834"/>
      <c r="AP805" s="834"/>
    </row>
    <row r="806" spans="1:42" s="15" customFormat="1">
      <c r="A806" s="73" t="s">
        <v>2108</v>
      </c>
      <c r="B806" s="1132" t="s">
        <v>2108</v>
      </c>
      <c r="C806" s="73"/>
      <c r="D806" s="1132" t="s">
        <v>1967</v>
      </c>
      <c r="E806" s="15" t="s">
        <v>1968</v>
      </c>
      <c r="F806" s="679">
        <v>999350881.01765704</v>
      </c>
      <c r="G806" s="73" t="s">
        <v>300</v>
      </c>
      <c r="H806" s="73" t="s">
        <v>3355</v>
      </c>
      <c r="K806" s="831"/>
      <c r="L806" s="1143"/>
      <c r="M806" s="831"/>
      <c r="N806" s="831">
        <v>5.3529000000000004E-9</v>
      </c>
      <c r="O806" s="1144"/>
      <c r="P806" s="831"/>
      <c r="Q806" s="831"/>
      <c r="R806" s="831"/>
      <c r="S806" s="831"/>
      <c r="T806" s="831"/>
      <c r="U806" s="831"/>
      <c r="V806" s="1143"/>
      <c r="W806" s="1145">
        <v>0.23934</v>
      </c>
      <c r="X806" s="1144"/>
      <c r="Y806" s="831"/>
      <c r="Z806" s="831"/>
      <c r="AA806" s="834"/>
      <c r="AB806" s="834"/>
      <c r="AC806" s="832">
        <f t="shared" ref="AC806:AC869" si="21">IF(M806="",0*$F806,M806*$F806)</f>
        <v>0</v>
      </c>
      <c r="AD806" s="832">
        <f t="shared" ref="AD806:AD869" si="22">IF(N806="",0*$F806,N806*$F806)</f>
        <v>5.3494253309994164</v>
      </c>
      <c r="AE806" s="834"/>
      <c r="AF806" s="834"/>
      <c r="AG806" s="834"/>
      <c r="AH806" s="834"/>
      <c r="AI806" s="834"/>
      <c r="AJ806" s="834"/>
      <c r="AK806" s="834"/>
      <c r="AL806" s="834"/>
      <c r="AM806" s="832">
        <f t="shared" ref="AM806:AM869" si="23">IF(W806="",0*$F806,W806*$F806)</f>
        <v>239184639.86276603</v>
      </c>
      <c r="AN806" s="834"/>
      <c r="AO806" s="834"/>
      <c r="AP806" s="834"/>
    </row>
    <row r="807" spans="1:42" s="15" customFormat="1">
      <c r="A807" s="73" t="s">
        <v>2109</v>
      </c>
      <c r="B807" s="1132" t="s">
        <v>2109</v>
      </c>
      <c r="C807" s="73"/>
      <c r="D807" s="1132" t="s">
        <v>1967</v>
      </c>
      <c r="E807" s="15" t="s">
        <v>1968</v>
      </c>
      <c r="F807" s="679">
        <v>31500.477052205199</v>
      </c>
      <c r="G807" s="73" t="s">
        <v>300</v>
      </c>
      <c r="H807" s="73" t="s">
        <v>3355</v>
      </c>
      <c r="K807" s="831"/>
      <c r="L807" s="1143"/>
      <c r="M807" s="831"/>
      <c r="N807" s="831">
        <v>1.1419E-8</v>
      </c>
      <c r="O807" s="1144"/>
      <c r="P807" s="831"/>
      <c r="Q807" s="831"/>
      <c r="R807" s="831"/>
      <c r="S807" s="831"/>
      <c r="T807" s="831"/>
      <c r="U807" s="831"/>
      <c r="V807" s="1143"/>
      <c r="W807" s="1145">
        <v>2.5305</v>
      </c>
      <c r="X807" s="1144"/>
      <c r="Y807" s="831"/>
      <c r="Z807" s="831"/>
      <c r="AA807" s="834"/>
      <c r="AB807" s="834"/>
      <c r="AC807" s="832">
        <f t="shared" si="21"/>
        <v>0</v>
      </c>
      <c r="AD807" s="832">
        <f t="shared" si="22"/>
        <v>3.5970394745913112E-4</v>
      </c>
      <c r="AE807" s="834"/>
      <c r="AF807" s="834"/>
      <c r="AG807" s="834"/>
      <c r="AH807" s="834"/>
      <c r="AI807" s="834"/>
      <c r="AJ807" s="834"/>
      <c r="AK807" s="834"/>
      <c r="AL807" s="834"/>
      <c r="AM807" s="832">
        <f t="shared" si="23"/>
        <v>79711.957180605255</v>
      </c>
      <c r="AN807" s="834"/>
      <c r="AO807" s="834"/>
      <c r="AP807" s="834"/>
    </row>
    <row r="808" spans="1:42" s="15" customFormat="1">
      <c r="A808" s="73" t="s">
        <v>2788</v>
      </c>
      <c r="B808" s="1132" t="s">
        <v>2890</v>
      </c>
      <c r="C808" s="73" t="s">
        <v>3325</v>
      </c>
      <c r="D808" s="1132" t="s">
        <v>1967</v>
      </c>
      <c r="E808" s="15" t="s">
        <v>1968</v>
      </c>
      <c r="F808" s="679">
        <v>2942286737.9900699</v>
      </c>
      <c r="G808" s="73" t="s">
        <v>300</v>
      </c>
      <c r="H808" s="73" t="s">
        <v>3358</v>
      </c>
      <c r="K808" s="831"/>
      <c r="L808" s="1143"/>
      <c r="M808" s="831"/>
      <c r="N808" s="831"/>
      <c r="O808" s="1144"/>
      <c r="P808" s="831"/>
      <c r="Q808" s="831"/>
      <c r="R808" s="831"/>
      <c r="S808" s="831"/>
      <c r="T808" s="831"/>
      <c r="U808" s="831"/>
      <c r="V808" s="1143"/>
      <c r="W808" s="1145">
        <v>2.4785000000000001E-2</v>
      </c>
      <c r="X808" s="1144"/>
      <c r="Y808" s="831"/>
      <c r="Z808" s="831"/>
      <c r="AA808" s="834"/>
      <c r="AB808" s="834"/>
      <c r="AC808" s="832">
        <f t="shared" si="21"/>
        <v>0</v>
      </c>
      <c r="AD808" s="832">
        <f t="shared" si="22"/>
        <v>0</v>
      </c>
      <c r="AE808" s="834"/>
      <c r="AF808" s="834"/>
      <c r="AG808" s="834"/>
      <c r="AH808" s="834"/>
      <c r="AI808" s="834"/>
      <c r="AJ808" s="834"/>
      <c r="AK808" s="834"/>
      <c r="AL808" s="834"/>
      <c r="AM808" s="832">
        <f t="shared" si="23"/>
        <v>72924576.801083893</v>
      </c>
      <c r="AN808" s="834"/>
      <c r="AO808" s="834"/>
      <c r="AP808" s="834"/>
    </row>
    <row r="809" spans="1:42" s="15" customFormat="1">
      <c r="A809" s="73" t="s">
        <v>2110</v>
      </c>
      <c r="B809" s="1132" t="s">
        <v>2891</v>
      </c>
      <c r="C809" s="73" t="s">
        <v>3319</v>
      </c>
      <c r="D809" s="1132" t="s">
        <v>1967</v>
      </c>
      <c r="E809" s="15" t="s">
        <v>1968</v>
      </c>
      <c r="F809" s="679">
        <v>95844.616470130204</v>
      </c>
      <c r="G809" s="73" t="s">
        <v>300</v>
      </c>
      <c r="H809" s="73" t="s">
        <v>3352</v>
      </c>
      <c r="K809" s="831"/>
      <c r="L809" s="1143"/>
      <c r="M809" s="831"/>
      <c r="N809" s="1150">
        <v>2.2413499043699988E-4</v>
      </c>
      <c r="O809" s="1144"/>
      <c r="P809" s="831"/>
      <c r="Q809" s="831"/>
      <c r="R809" s="831"/>
      <c r="S809" s="831"/>
      <c r="T809" s="831"/>
      <c r="U809" s="831"/>
      <c r="V809" s="1143"/>
      <c r="W809" s="1145">
        <v>4499.3</v>
      </c>
      <c r="X809" s="1144"/>
      <c r="Y809" s="831"/>
      <c r="Z809" s="831"/>
      <c r="AA809" s="834"/>
      <c r="AB809" s="834"/>
      <c r="AC809" s="832">
        <f t="shared" si="21"/>
        <v>0</v>
      </c>
      <c r="AD809" s="832">
        <f t="shared" si="22"/>
        <v>21.482132195970554</v>
      </c>
      <c r="AE809" s="834"/>
      <c r="AF809" s="834"/>
      <c r="AG809" s="834"/>
      <c r="AH809" s="834"/>
      <c r="AI809" s="834"/>
      <c r="AJ809" s="834"/>
      <c r="AK809" s="834"/>
      <c r="AL809" s="834"/>
      <c r="AM809" s="832">
        <f t="shared" si="23"/>
        <v>431233682.88405687</v>
      </c>
      <c r="AN809" s="834"/>
      <c r="AO809" s="834"/>
      <c r="AP809" s="834"/>
    </row>
    <row r="810" spans="1:42" s="15" customFormat="1">
      <c r="A810" s="73" t="s">
        <v>2110</v>
      </c>
      <c r="B810" s="1132" t="s">
        <v>2891</v>
      </c>
      <c r="C810" s="73" t="s">
        <v>3319</v>
      </c>
      <c r="D810" s="1132" t="s">
        <v>1998</v>
      </c>
      <c r="E810" s="15" t="s">
        <v>1999</v>
      </c>
      <c r="F810" s="679">
        <v>127792.82196026</v>
      </c>
      <c r="G810" s="73" t="s">
        <v>300</v>
      </c>
      <c r="H810" s="73" t="s">
        <v>3352</v>
      </c>
      <c r="K810" s="831"/>
      <c r="L810" s="1143"/>
      <c r="M810" s="831"/>
      <c r="N810" s="1150">
        <v>1.6420805118051806E-5</v>
      </c>
      <c r="O810" s="1144"/>
      <c r="P810" s="831"/>
      <c r="Q810" s="831"/>
      <c r="R810" s="831"/>
      <c r="S810" s="831"/>
      <c r="T810" s="831"/>
      <c r="U810" s="831"/>
      <c r="V810" s="1143"/>
      <c r="W810" s="1145">
        <v>4462.8</v>
      </c>
      <c r="X810" s="1144"/>
      <c r="Y810" s="831"/>
      <c r="Z810" s="831"/>
      <c r="AA810" s="834"/>
      <c r="AB810" s="834"/>
      <c r="AC810" s="832">
        <f t="shared" si="21"/>
        <v>0</v>
      </c>
      <c r="AD810" s="832">
        <f t="shared" si="22"/>
        <v>2.0984610248953208</v>
      </c>
      <c r="AE810" s="834"/>
      <c r="AF810" s="834"/>
      <c r="AG810" s="834"/>
      <c r="AH810" s="834"/>
      <c r="AI810" s="834"/>
      <c r="AJ810" s="834"/>
      <c r="AK810" s="834"/>
      <c r="AL810" s="834"/>
      <c r="AM810" s="832">
        <f t="shared" si="23"/>
        <v>570313805.84424829</v>
      </c>
      <c r="AN810" s="834"/>
      <c r="AO810" s="834"/>
      <c r="AP810" s="834"/>
    </row>
    <row r="811" spans="1:42" s="15" customFormat="1">
      <c r="A811" s="73" t="s">
        <v>2110</v>
      </c>
      <c r="B811" s="1132" t="s">
        <v>2891</v>
      </c>
      <c r="C811" s="73" t="s">
        <v>3319</v>
      </c>
      <c r="D811" s="1132" t="s">
        <v>2001</v>
      </c>
      <c r="E811" s="15" t="s">
        <v>2015</v>
      </c>
      <c r="F811" s="679">
        <v>6389.6410981250001</v>
      </c>
      <c r="G811" s="73" t="s">
        <v>300</v>
      </c>
      <c r="H811" s="73" t="s">
        <v>3352</v>
      </c>
      <c r="K811" s="831"/>
      <c r="L811" s="1143"/>
      <c r="M811" s="831"/>
      <c r="N811" s="1150">
        <v>1.2492882786617452E-4</v>
      </c>
      <c r="O811" s="1144"/>
      <c r="P811" s="831"/>
      <c r="Q811" s="831"/>
      <c r="R811" s="831"/>
      <c r="S811" s="831"/>
      <c r="T811" s="831"/>
      <c r="U811" s="831"/>
      <c r="V811" s="1143"/>
      <c r="W811" s="1145">
        <v>62191</v>
      </c>
      <c r="X811" s="1144"/>
      <c r="Y811" s="831"/>
      <c r="Z811" s="831"/>
      <c r="AA811" s="834"/>
      <c r="AB811" s="834"/>
      <c r="AC811" s="832">
        <f t="shared" si="21"/>
        <v>0</v>
      </c>
      <c r="AD811" s="832">
        <f t="shared" si="22"/>
        <v>0.79825037287429246</v>
      </c>
      <c r="AE811" s="834"/>
      <c r="AF811" s="834"/>
      <c r="AG811" s="834"/>
      <c r="AH811" s="834"/>
      <c r="AI811" s="834"/>
      <c r="AJ811" s="834"/>
      <c r="AK811" s="834"/>
      <c r="AL811" s="834"/>
      <c r="AM811" s="832">
        <f t="shared" si="23"/>
        <v>397378169.53349191</v>
      </c>
      <c r="AN811" s="834"/>
      <c r="AO811" s="834"/>
      <c r="AP811" s="834"/>
    </row>
    <row r="812" spans="1:42" s="15" customFormat="1">
      <c r="A812" s="73" t="s">
        <v>2111</v>
      </c>
      <c r="B812" s="1132" t="s">
        <v>2892</v>
      </c>
      <c r="C812" s="73" t="s">
        <v>3315</v>
      </c>
      <c r="D812" s="1132" t="s">
        <v>1967</v>
      </c>
      <c r="E812" s="15" t="s">
        <v>1968</v>
      </c>
      <c r="F812" s="679">
        <v>229873.969822396</v>
      </c>
      <c r="G812" s="73" t="s">
        <v>300</v>
      </c>
      <c r="H812" s="73" t="s">
        <v>3352</v>
      </c>
      <c r="K812" s="831"/>
      <c r="L812" s="1143"/>
      <c r="M812" s="831">
        <v>4.4978000000000004E-6</v>
      </c>
      <c r="N812" s="1150">
        <v>2.2413499043699988E-4</v>
      </c>
      <c r="O812" s="1144"/>
      <c r="P812" s="831"/>
      <c r="Q812" s="831"/>
      <c r="R812" s="831"/>
      <c r="S812" s="831"/>
      <c r="T812" s="831"/>
      <c r="U812" s="831"/>
      <c r="V812" s="1143"/>
      <c r="W812" s="1146">
        <v>740449.00608755986</v>
      </c>
      <c r="X812" s="1144"/>
      <c r="Y812" s="831"/>
      <c r="Z812" s="831"/>
      <c r="AA812" s="834"/>
      <c r="AB812" s="834"/>
      <c r="AC812" s="832">
        <f t="shared" si="21"/>
        <v>1.0339271414671729</v>
      </c>
      <c r="AD812" s="832">
        <f t="shared" si="22"/>
        <v>51.522800027857926</v>
      </c>
      <c r="AE812" s="834"/>
      <c r="AF812" s="834"/>
      <c r="AG812" s="834"/>
      <c r="AH812" s="834"/>
      <c r="AI812" s="834"/>
      <c r="AJ812" s="834"/>
      <c r="AK812" s="834"/>
      <c r="AL812" s="834"/>
      <c r="AM812" s="832">
        <f t="shared" si="23"/>
        <v>170209952480.39484</v>
      </c>
      <c r="AN812" s="834"/>
      <c r="AO812" s="834"/>
      <c r="AP812" s="834"/>
    </row>
    <row r="813" spans="1:42" s="15" customFormat="1">
      <c r="A813" s="73" t="s">
        <v>2111</v>
      </c>
      <c r="B813" s="1132" t="s">
        <v>2892</v>
      </c>
      <c r="C813" s="73" t="s">
        <v>3315</v>
      </c>
      <c r="D813" s="1132" t="s">
        <v>1998</v>
      </c>
      <c r="E813" s="15" t="s">
        <v>1999</v>
      </c>
      <c r="F813" s="679">
        <v>1133626.0897428901</v>
      </c>
      <c r="G813" s="73" t="s">
        <v>300</v>
      </c>
      <c r="H813" s="73" t="s">
        <v>3352</v>
      </c>
      <c r="K813" s="831"/>
      <c r="L813" s="1143"/>
      <c r="M813" s="831">
        <v>3.1761E-6</v>
      </c>
      <c r="N813" s="1150">
        <v>1.6420805118051806E-5</v>
      </c>
      <c r="O813" s="1144"/>
      <c r="P813" s="831"/>
      <c r="Q813" s="831"/>
      <c r="R813" s="831"/>
      <c r="S813" s="831"/>
      <c r="T813" s="831"/>
      <c r="U813" s="831"/>
      <c r="V813" s="1143"/>
      <c r="W813" s="1146">
        <v>143030.9259972368</v>
      </c>
      <c r="X813" s="1144"/>
      <c r="Y813" s="831"/>
      <c r="Z813" s="831"/>
      <c r="AA813" s="834"/>
      <c r="AB813" s="834"/>
      <c r="AC813" s="832">
        <f t="shared" si="21"/>
        <v>3.6005098236323931</v>
      </c>
      <c r="AD813" s="832">
        <f t="shared" si="22"/>
        <v>18.615053096407106</v>
      </c>
      <c r="AE813" s="834"/>
      <c r="AF813" s="834"/>
      <c r="AG813" s="834"/>
      <c r="AH813" s="834"/>
      <c r="AI813" s="834"/>
      <c r="AJ813" s="834"/>
      <c r="AK813" s="834"/>
      <c r="AL813" s="834"/>
      <c r="AM813" s="832">
        <f t="shared" si="23"/>
        <v>162143589350.55225</v>
      </c>
      <c r="AN813" s="834"/>
      <c r="AO813" s="834"/>
      <c r="AP813" s="834"/>
    </row>
    <row r="814" spans="1:42" s="15" customFormat="1">
      <c r="A814" s="73" t="s">
        <v>2111</v>
      </c>
      <c r="B814" s="1132" t="s">
        <v>2892</v>
      </c>
      <c r="C814" s="73" t="s">
        <v>3315</v>
      </c>
      <c r="D814" s="1132" t="s">
        <v>2001</v>
      </c>
      <c r="E814" s="15" t="s">
        <v>2015</v>
      </c>
      <c r="F814" s="679">
        <v>15324.931320703099</v>
      </c>
      <c r="G814" s="73" t="s">
        <v>300</v>
      </c>
      <c r="H814" s="73" t="s">
        <v>3352</v>
      </c>
      <c r="K814" s="831"/>
      <c r="L814" s="1143"/>
      <c r="M814" s="831">
        <v>5.3248000000000002E-6</v>
      </c>
      <c r="N814" s="1150">
        <v>1.2492882786617452E-4</v>
      </c>
      <c r="O814" s="1144"/>
      <c r="P814" s="831"/>
      <c r="Q814" s="831"/>
      <c r="R814" s="831"/>
      <c r="S814" s="831"/>
      <c r="T814" s="831"/>
      <c r="U814" s="831"/>
      <c r="V814" s="1143"/>
      <c r="W814" s="1146">
        <v>26851708.962072387</v>
      </c>
      <c r="X814" s="1144"/>
      <c r="Y814" s="831"/>
      <c r="Z814" s="831"/>
      <c r="AA814" s="834"/>
      <c r="AB814" s="834"/>
      <c r="AC814" s="832">
        <f t="shared" si="21"/>
        <v>8.1602194296479871E-2</v>
      </c>
      <c r="AD814" s="832">
        <f t="shared" si="22"/>
        <v>1.9145257070250641</v>
      </c>
      <c r="AE814" s="834"/>
      <c r="AF814" s="834"/>
      <c r="AG814" s="834"/>
      <c r="AH814" s="834"/>
      <c r="AI814" s="834"/>
      <c r="AJ814" s="834"/>
      <c r="AK814" s="834"/>
      <c r="AL814" s="834"/>
      <c r="AM814" s="832">
        <f t="shared" si="23"/>
        <v>411500595687.26721</v>
      </c>
      <c r="AN814" s="834"/>
      <c r="AO814" s="834"/>
      <c r="AP814" s="834"/>
    </row>
    <row r="815" spans="1:42" s="15" customFormat="1">
      <c r="A815" s="73" t="s">
        <v>2112</v>
      </c>
      <c r="B815" s="1132" t="s">
        <v>2893</v>
      </c>
      <c r="C815" s="73" t="s">
        <v>3315</v>
      </c>
      <c r="D815" s="1132" t="s">
        <v>1967</v>
      </c>
      <c r="E815" s="15" t="s">
        <v>1968</v>
      </c>
      <c r="F815" s="679">
        <v>2197324.2792755198</v>
      </c>
      <c r="G815" s="73" t="s">
        <v>300</v>
      </c>
      <c r="H815" s="73" t="s">
        <v>3352</v>
      </c>
      <c r="K815" s="831"/>
      <c r="L815" s="1143"/>
      <c r="M815" s="831"/>
      <c r="N815" s="831">
        <v>2.2195000000000001E-6</v>
      </c>
      <c r="O815" s="1144"/>
      <c r="P815" s="831"/>
      <c r="Q815" s="831"/>
      <c r="R815" s="831"/>
      <c r="S815" s="831"/>
      <c r="T815" s="831"/>
      <c r="U815" s="831"/>
      <c r="V815" s="1143"/>
      <c r="W815" s="1145">
        <v>63906</v>
      </c>
      <c r="X815" s="1144"/>
      <c r="Y815" s="831"/>
      <c r="Z815" s="831"/>
      <c r="AA815" s="834"/>
      <c r="AB815" s="834"/>
      <c r="AC815" s="832">
        <f t="shared" si="21"/>
        <v>0</v>
      </c>
      <c r="AD815" s="832">
        <f t="shared" si="22"/>
        <v>4.876961237852016</v>
      </c>
      <c r="AE815" s="834"/>
      <c r="AF815" s="834"/>
      <c r="AG815" s="834"/>
      <c r="AH815" s="834"/>
      <c r="AI815" s="834"/>
      <c r="AJ815" s="834"/>
      <c r="AK815" s="834"/>
      <c r="AL815" s="834"/>
      <c r="AM815" s="832">
        <f t="shared" si="23"/>
        <v>140422205391.38138</v>
      </c>
      <c r="AN815" s="834"/>
      <c r="AO815" s="834"/>
      <c r="AP815" s="834"/>
    </row>
    <row r="816" spans="1:42" s="15" customFormat="1">
      <c r="A816" s="73" t="s">
        <v>2112</v>
      </c>
      <c r="B816" s="1132" t="s">
        <v>2893</v>
      </c>
      <c r="C816" s="73" t="s">
        <v>3315</v>
      </c>
      <c r="D816" s="1132" t="s">
        <v>1998</v>
      </c>
      <c r="E816" s="15" t="s">
        <v>1999</v>
      </c>
      <c r="F816" s="679">
        <v>10839714.2837533</v>
      </c>
      <c r="G816" s="73" t="s">
        <v>300</v>
      </c>
      <c r="H816" s="73" t="s">
        <v>3352</v>
      </c>
      <c r="K816" s="831"/>
      <c r="L816" s="1143"/>
      <c r="M816" s="831"/>
      <c r="N816" s="831">
        <v>2.5265999999999999E-7</v>
      </c>
      <c r="O816" s="1144"/>
      <c r="P816" s="831"/>
      <c r="Q816" s="831"/>
      <c r="R816" s="831"/>
      <c r="S816" s="831"/>
      <c r="T816" s="831"/>
      <c r="U816" s="831"/>
      <c r="V816" s="1143"/>
      <c r="W816" s="1145">
        <v>17005</v>
      </c>
      <c r="X816" s="1144"/>
      <c r="Y816" s="831"/>
      <c r="Z816" s="831"/>
      <c r="AA816" s="834"/>
      <c r="AB816" s="834"/>
      <c r="AC816" s="832">
        <f t="shared" si="21"/>
        <v>0</v>
      </c>
      <c r="AD816" s="832">
        <f t="shared" si="22"/>
        <v>2.7387622109331087</v>
      </c>
      <c r="AE816" s="834"/>
      <c r="AF816" s="834"/>
      <c r="AG816" s="834"/>
      <c r="AH816" s="834"/>
      <c r="AI816" s="834"/>
      <c r="AJ816" s="834"/>
      <c r="AK816" s="834"/>
      <c r="AL816" s="834"/>
      <c r="AM816" s="832">
        <f t="shared" si="23"/>
        <v>184329341395.22485</v>
      </c>
      <c r="AN816" s="834"/>
      <c r="AO816" s="834"/>
      <c r="AP816" s="834"/>
    </row>
    <row r="817" spans="1:42" s="15" customFormat="1">
      <c r="A817" s="73" t="s">
        <v>2112</v>
      </c>
      <c r="B817" s="1132" t="s">
        <v>2893</v>
      </c>
      <c r="C817" s="73" t="s">
        <v>3315</v>
      </c>
      <c r="D817" s="1132" t="s">
        <v>2001</v>
      </c>
      <c r="E817" s="15" t="s">
        <v>2015</v>
      </c>
      <c r="F817" s="679">
        <v>146488.285276432</v>
      </c>
      <c r="G817" s="73" t="s">
        <v>300</v>
      </c>
      <c r="H817" s="73" t="s">
        <v>3352</v>
      </c>
      <c r="K817" s="831"/>
      <c r="L817" s="1143"/>
      <c r="M817" s="831"/>
      <c r="N817" s="831">
        <v>1.7943999999999999E-6</v>
      </c>
      <c r="O817" s="1144"/>
      <c r="P817" s="831"/>
      <c r="Q817" s="831"/>
      <c r="R817" s="831"/>
      <c r="S817" s="831"/>
      <c r="T817" s="831"/>
      <c r="U817" s="831"/>
      <c r="V817" s="1143"/>
      <c r="W817" s="1145">
        <v>1414500</v>
      </c>
      <c r="X817" s="1144"/>
      <c r="Y817" s="831"/>
      <c r="Z817" s="831"/>
      <c r="AA817" s="834"/>
      <c r="AB817" s="834"/>
      <c r="AC817" s="832">
        <f t="shared" si="21"/>
        <v>0</v>
      </c>
      <c r="AD817" s="832">
        <f t="shared" si="22"/>
        <v>0.26285857910002958</v>
      </c>
      <c r="AE817" s="834"/>
      <c r="AF817" s="834"/>
      <c r="AG817" s="834"/>
      <c r="AH817" s="834"/>
      <c r="AI817" s="834"/>
      <c r="AJ817" s="834"/>
      <c r="AK817" s="834"/>
      <c r="AL817" s="834"/>
      <c r="AM817" s="832">
        <f t="shared" si="23"/>
        <v>207207679523.51306</v>
      </c>
      <c r="AN817" s="834"/>
      <c r="AO817" s="834"/>
      <c r="AP817" s="834"/>
    </row>
    <row r="818" spans="1:42" s="15" customFormat="1">
      <c r="A818" s="73" t="s">
        <v>2618</v>
      </c>
      <c r="B818" s="1132"/>
      <c r="C818" s="73" t="s">
        <v>3322</v>
      </c>
      <c r="D818" s="1132" t="s">
        <v>1967</v>
      </c>
      <c r="E818" s="15" t="s">
        <v>1968</v>
      </c>
      <c r="F818" s="679">
        <v>28737.490308958299</v>
      </c>
      <c r="G818" s="73" t="s">
        <v>300</v>
      </c>
      <c r="H818" s="73" t="s">
        <v>3352</v>
      </c>
      <c r="K818" s="831"/>
      <c r="L818" s="1143"/>
      <c r="M818" s="831"/>
      <c r="N818" s="1150">
        <v>2.2413499043699988E-4</v>
      </c>
      <c r="O818" s="1144"/>
      <c r="P818" s="831"/>
      <c r="Q818" s="831"/>
      <c r="R818" s="831"/>
      <c r="S818" s="831"/>
      <c r="T818" s="831"/>
      <c r="U818" s="831"/>
      <c r="V818" s="1143"/>
      <c r="W818" s="1145">
        <v>4118100</v>
      </c>
      <c r="X818" s="1144"/>
      <c r="Y818" s="831"/>
      <c r="Z818" s="831"/>
      <c r="AA818" s="834"/>
      <c r="AB818" s="834"/>
      <c r="AC818" s="832">
        <f t="shared" si="21"/>
        <v>0</v>
      </c>
      <c r="AD818" s="832">
        <f t="shared" si="22"/>
        <v>6.441077115581745</v>
      </c>
      <c r="AE818" s="834"/>
      <c r="AF818" s="834"/>
      <c r="AG818" s="834"/>
      <c r="AH818" s="834"/>
      <c r="AI818" s="834"/>
      <c r="AJ818" s="834"/>
      <c r="AK818" s="834"/>
      <c r="AL818" s="834"/>
      <c r="AM818" s="832">
        <f t="shared" si="23"/>
        <v>118343858841.32117</v>
      </c>
      <c r="AN818" s="834"/>
      <c r="AO818" s="834"/>
      <c r="AP818" s="834"/>
    </row>
    <row r="819" spans="1:42" s="15" customFormat="1">
      <c r="A819" s="73" t="s">
        <v>2618</v>
      </c>
      <c r="B819" s="1132"/>
      <c r="C819" s="73" t="s">
        <v>3322</v>
      </c>
      <c r="D819" s="1132" t="s">
        <v>1998</v>
      </c>
      <c r="E819" s="15" t="s">
        <v>1999</v>
      </c>
      <c r="F819" s="679">
        <v>38316.653749791702</v>
      </c>
      <c r="G819" s="73" t="s">
        <v>300</v>
      </c>
      <c r="H819" s="73" t="s">
        <v>3352</v>
      </c>
      <c r="K819" s="831"/>
      <c r="L819" s="1143"/>
      <c r="M819" s="831"/>
      <c r="N819" s="1150">
        <v>1.6420805118051806E-5</v>
      </c>
      <c r="O819" s="1144"/>
      <c r="P819" s="831"/>
      <c r="Q819" s="831"/>
      <c r="R819" s="831"/>
      <c r="S819" s="831"/>
      <c r="T819" s="831"/>
      <c r="U819" s="831"/>
      <c r="V819" s="1143"/>
      <c r="W819" s="1145">
        <v>106770</v>
      </c>
      <c r="X819" s="1144"/>
      <c r="Y819" s="831"/>
      <c r="Z819" s="831"/>
      <c r="AA819" s="834"/>
      <c r="AB819" s="834"/>
      <c r="AC819" s="832">
        <f t="shared" si="21"/>
        <v>0</v>
      </c>
      <c r="AD819" s="832">
        <f t="shared" si="22"/>
        <v>0.62919030400119846</v>
      </c>
      <c r="AE819" s="834"/>
      <c r="AF819" s="834"/>
      <c r="AG819" s="834"/>
      <c r="AH819" s="834"/>
      <c r="AI819" s="834"/>
      <c r="AJ819" s="834"/>
      <c r="AK819" s="834"/>
      <c r="AL819" s="834"/>
      <c r="AM819" s="832">
        <f t="shared" si="23"/>
        <v>4091069120.8652601</v>
      </c>
      <c r="AN819" s="834"/>
      <c r="AO819" s="834"/>
      <c r="AP819" s="834"/>
    </row>
    <row r="820" spans="1:42" s="15" customFormat="1">
      <c r="A820" s="73" t="s">
        <v>2618</v>
      </c>
      <c r="B820" s="1132"/>
      <c r="C820" s="73" t="s">
        <v>3322</v>
      </c>
      <c r="D820" s="1132" t="s">
        <v>2001</v>
      </c>
      <c r="E820" s="15" t="s">
        <v>2015</v>
      </c>
      <c r="F820" s="679">
        <v>1915.8326872135401</v>
      </c>
      <c r="G820" s="73" t="s">
        <v>300</v>
      </c>
      <c r="H820" s="73" t="s">
        <v>3352</v>
      </c>
      <c r="K820" s="831"/>
      <c r="L820" s="1143"/>
      <c r="M820" s="831"/>
      <c r="N820" s="1150">
        <v>1.2492882786617452E-4</v>
      </c>
      <c r="O820" s="1144"/>
      <c r="P820" s="831"/>
      <c r="Q820" s="831"/>
      <c r="R820" s="831"/>
      <c r="S820" s="831"/>
      <c r="T820" s="831"/>
      <c r="U820" s="831"/>
      <c r="V820" s="1143"/>
      <c r="W820" s="1145">
        <v>95275000</v>
      </c>
      <c r="X820" s="1144"/>
      <c r="Y820" s="831"/>
      <c r="Z820" s="831"/>
      <c r="AA820" s="834"/>
      <c r="AB820" s="834"/>
      <c r="AC820" s="832">
        <f t="shared" si="21"/>
        <v>0</v>
      </c>
      <c r="AD820" s="832">
        <f t="shared" si="22"/>
        <v>0.23934273200129091</v>
      </c>
      <c r="AE820" s="834"/>
      <c r="AF820" s="834"/>
      <c r="AG820" s="834"/>
      <c r="AH820" s="834"/>
      <c r="AI820" s="834"/>
      <c r="AJ820" s="834"/>
      <c r="AK820" s="834"/>
      <c r="AL820" s="834"/>
      <c r="AM820" s="832">
        <f t="shared" si="23"/>
        <v>182530959274.27002</v>
      </c>
      <c r="AN820" s="834"/>
      <c r="AO820" s="834"/>
      <c r="AP820" s="834"/>
    </row>
    <row r="821" spans="1:42" s="15" customFormat="1">
      <c r="A821" s="73" t="s">
        <v>2113</v>
      </c>
      <c r="B821" s="1132" t="s">
        <v>2113</v>
      </c>
      <c r="C821" s="73"/>
      <c r="D821" s="1132" t="s">
        <v>1967</v>
      </c>
      <c r="E821" s="15" t="s">
        <v>1968</v>
      </c>
      <c r="F821" s="679">
        <v>88504930.988529295</v>
      </c>
      <c r="G821" s="73" t="s">
        <v>300</v>
      </c>
      <c r="H821" s="73" t="s">
        <v>3355</v>
      </c>
      <c r="K821" s="831"/>
      <c r="L821" s="1143"/>
      <c r="M821" s="831">
        <v>0</v>
      </c>
      <c r="N821" s="831">
        <v>7.2771999999999995E-4</v>
      </c>
      <c r="O821" s="1144"/>
      <c r="P821" s="831"/>
      <c r="Q821" s="831"/>
      <c r="R821" s="831"/>
      <c r="S821" s="831"/>
      <c r="T821" s="831"/>
      <c r="U821" s="831"/>
      <c r="V821" s="1143"/>
      <c r="W821" s="1145">
        <v>1168.3</v>
      </c>
      <c r="X821" s="1144"/>
      <c r="Y821" s="831"/>
      <c r="Z821" s="831"/>
      <c r="AA821" s="834"/>
      <c r="AB821" s="834"/>
      <c r="AC821" s="832">
        <f t="shared" si="21"/>
        <v>0</v>
      </c>
      <c r="AD821" s="832">
        <f t="shared" si="22"/>
        <v>64406.808378972535</v>
      </c>
      <c r="AE821" s="834"/>
      <c r="AF821" s="834"/>
      <c r="AG821" s="834"/>
      <c r="AH821" s="834"/>
      <c r="AI821" s="834"/>
      <c r="AJ821" s="834"/>
      <c r="AK821" s="834"/>
      <c r="AL821" s="834"/>
      <c r="AM821" s="832">
        <f t="shared" si="23"/>
        <v>103400310873.89877</v>
      </c>
      <c r="AN821" s="834"/>
      <c r="AO821" s="834"/>
      <c r="AP821" s="834"/>
    </row>
    <row r="822" spans="1:42" s="15" customFormat="1">
      <c r="A822" s="73" t="s">
        <v>2114</v>
      </c>
      <c r="B822" s="1132" t="s">
        <v>2894</v>
      </c>
      <c r="C822" s="73"/>
      <c r="D822" s="1132" t="s">
        <v>1967</v>
      </c>
      <c r="E822" s="15" t="s">
        <v>1968</v>
      </c>
      <c r="F822" s="679">
        <v>0</v>
      </c>
      <c r="G822" s="73" t="s">
        <v>300</v>
      </c>
      <c r="H822" s="73" t="s">
        <v>3355</v>
      </c>
      <c r="K822" s="831"/>
      <c r="L822" s="1143"/>
      <c r="M822" s="831">
        <v>1.9483999999999998E-6</v>
      </c>
      <c r="N822" s="831">
        <v>1.8174E-6</v>
      </c>
      <c r="O822" s="1144"/>
      <c r="P822" s="831"/>
      <c r="Q822" s="831"/>
      <c r="R822" s="831"/>
      <c r="S822" s="831"/>
      <c r="T822" s="831"/>
      <c r="U822" s="831"/>
      <c r="V822" s="1143"/>
      <c r="W822" s="1145">
        <v>49.521999999999998</v>
      </c>
      <c r="X822" s="1144"/>
      <c r="Y822" s="831"/>
      <c r="Z822" s="831"/>
      <c r="AA822" s="834"/>
      <c r="AB822" s="834"/>
      <c r="AC822" s="832">
        <f t="shared" si="21"/>
        <v>0</v>
      </c>
      <c r="AD822" s="832">
        <f t="shared" si="22"/>
        <v>0</v>
      </c>
      <c r="AE822" s="834"/>
      <c r="AF822" s="834"/>
      <c r="AG822" s="834"/>
      <c r="AH822" s="834"/>
      <c r="AI822" s="834"/>
      <c r="AJ822" s="834"/>
      <c r="AK822" s="834"/>
      <c r="AL822" s="834"/>
      <c r="AM822" s="832">
        <f t="shared" si="23"/>
        <v>0</v>
      </c>
      <c r="AN822" s="834"/>
      <c r="AO822" s="834"/>
      <c r="AP822" s="834"/>
    </row>
    <row r="823" spans="1:42" s="15" customFormat="1">
      <c r="A823" s="73" t="s">
        <v>2619</v>
      </c>
      <c r="B823" s="1132"/>
      <c r="C823" s="73"/>
      <c r="D823" s="1132" t="s">
        <v>2001</v>
      </c>
      <c r="E823" s="15" t="s">
        <v>2015</v>
      </c>
      <c r="F823" s="679">
        <v>1855766.92381194</v>
      </c>
      <c r="G823" s="73" t="s">
        <v>300</v>
      </c>
      <c r="H823" s="73" t="s">
        <v>3355</v>
      </c>
      <c r="K823" s="831"/>
      <c r="L823" s="1143"/>
      <c r="M823" s="831"/>
      <c r="N823" s="831">
        <v>2.3272999999999999E-7</v>
      </c>
      <c r="O823" s="1144"/>
      <c r="P823" s="831"/>
      <c r="Q823" s="831"/>
      <c r="R823" s="831"/>
      <c r="S823" s="831"/>
      <c r="T823" s="831"/>
      <c r="U823" s="831"/>
      <c r="V823" s="1143"/>
      <c r="W823" s="1145">
        <v>1845.1</v>
      </c>
      <c r="X823" s="1144"/>
      <c r="Y823" s="831"/>
      <c r="Z823" s="831"/>
      <c r="AA823" s="834"/>
      <c r="AB823" s="834"/>
      <c r="AC823" s="832">
        <f t="shared" si="21"/>
        <v>0</v>
      </c>
      <c r="AD823" s="832">
        <f t="shared" si="22"/>
        <v>0.43189263617875279</v>
      </c>
      <c r="AE823" s="834"/>
      <c r="AF823" s="834"/>
      <c r="AG823" s="834"/>
      <c r="AH823" s="834"/>
      <c r="AI823" s="834"/>
      <c r="AJ823" s="834"/>
      <c r="AK823" s="834"/>
      <c r="AL823" s="834"/>
      <c r="AM823" s="832">
        <f t="shared" si="23"/>
        <v>3424075551.1254106</v>
      </c>
      <c r="AN823" s="834"/>
      <c r="AO823" s="834"/>
      <c r="AP823" s="834"/>
    </row>
    <row r="824" spans="1:42" s="15" customFormat="1">
      <c r="A824" s="73" t="s">
        <v>2115</v>
      </c>
      <c r="B824" s="1132" t="s">
        <v>2895</v>
      </c>
      <c r="C824" s="73" t="s">
        <v>3326</v>
      </c>
      <c r="D824" s="1132" t="s">
        <v>1967</v>
      </c>
      <c r="E824" s="15" t="s">
        <v>1968</v>
      </c>
      <c r="F824" s="679">
        <v>322661.40355989599</v>
      </c>
      <c r="G824" s="73" t="s">
        <v>300</v>
      </c>
      <c r="H824" s="73" t="s">
        <v>3352</v>
      </c>
      <c r="K824" s="831"/>
      <c r="L824" s="1143"/>
      <c r="M824" s="831">
        <v>0</v>
      </c>
      <c r="N824" s="831">
        <v>6.7959000000000004E-5</v>
      </c>
      <c r="O824" s="1144"/>
      <c r="P824" s="831"/>
      <c r="Q824" s="831"/>
      <c r="R824" s="831"/>
      <c r="S824" s="831"/>
      <c r="T824" s="831"/>
      <c r="U824" s="831"/>
      <c r="V824" s="1143"/>
      <c r="W824" s="1145">
        <v>4528.6000000000004</v>
      </c>
      <c r="X824" s="1144"/>
      <c r="Y824" s="831"/>
      <c r="Z824" s="831"/>
      <c r="AA824" s="834"/>
      <c r="AB824" s="834"/>
      <c r="AC824" s="832">
        <f t="shared" si="21"/>
        <v>0</v>
      </c>
      <c r="AD824" s="832">
        <f t="shared" si="22"/>
        <v>21.927746324526971</v>
      </c>
      <c r="AE824" s="834"/>
      <c r="AF824" s="834"/>
      <c r="AG824" s="834"/>
      <c r="AH824" s="834"/>
      <c r="AI824" s="834"/>
      <c r="AJ824" s="834"/>
      <c r="AK824" s="834"/>
      <c r="AL824" s="834"/>
      <c r="AM824" s="832">
        <f t="shared" si="23"/>
        <v>1461204432.161345</v>
      </c>
      <c r="AN824" s="834"/>
      <c r="AO824" s="834"/>
      <c r="AP824" s="834"/>
    </row>
    <row r="825" spans="1:42" s="15" customFormat="1">
      <c r="A825" s="73" t="s">
        <v>2115</v>
      </c>
      <c r="B825" s="1132" t="s">
        <v>2895</v>
      </c>
      <c r="C825" s="73" t="s">
        <v>3326</v>
      </c>
      <c r="D825" s="1132" t="s">
        <v>1998</v>
      </c>
      <c r="E825" s="15" t="s">
        <v>1999</v>
      </c>
      <c r="F825" s="679">
        <v>430215.20476302103</v>
      </c>
      <c r="G825" s="73" t="s">
        <v>300</v>
      </c>
      <c r="H825" s="73" t="s">
        <v>3352</v>
      </c>
      <c r="K825" s="831"/>
      <c r="L825" s="1143"/>
      <c r="M825" s="831">
        <v>0</v>
      </c>
      <c r="N825" s="831">
        <v>2.7172999999999998E-6</v>
      </c>
      <c r="O825" s="1144"/>
      <c r="P825" s="831"/>
      <c r="Q825" s="831"/>
      <c r="R825" s="831"/>
      <c r="S825" s="831"/>
      <c r="T825" s="831"/>
      <c r="U825" s="831"/>
      <c r="V825" s="1143"/>
      <c r="W825" s="1145">
        <v>2063.6</v>
      </c>
      <c r="X825" s="1144"/>
      <c r="Y825" s="831"/>
      <c r="Z825" s="831"/>
      <c r="AA825" s="834"/>
      <c r="AB825" s="834"/>
      <c r="AC825" s="832">
        <f t="shared" si="21"/>
        <v>0</v>
      </c>
      <c r="AD825" s="832">
        <f t="shared" si="22"/>
        <v>1.169023775902557</v>
      </c>
      <c r="AE825" s="834"/>
      <c r="AF825" s="834"/>
      <c r="AG825" s="834"/>
      <c r="AH825" s="834"/>
      <c r="AI825" s="834"/>
      <c r="AJ825" s="834"/>
      <c r="AK825" s="834"/>
      <c r="AL825" s="834"/>
      <c r="AM825" s="832">
        <f t="shared" si="23"/>
        <v>887792096.5489701</v>
      </c>
      <c r="AN825" s="834"/>
      <c r="AO825" s="834"/>
      <c r="AP825" s="834"/>
    </row>
    <row r="826" spans="1:42" s="15" customFormat="1">
      <c r="A826" s="73" t="s">
        <v>2115</v>
      </c>
      <c r="B826" s="1132" t="s">
        <v>2895</v>
      </c>
      <c r="C826" s="73" t="s">
        <v>3326</v>
      </c>
      <c r="D826" s="1132" t="s">
        <v>2001</v>
      </c>
      <c r="E826" s="15" t="s">
        <v>2015</v>
      </c>
      <c r="F826" s="679">
        <v>21510.760238281298</v>
      </c>
      <c r="G826" s="73" t="s">
        <v>300</v>
      </c>
      <c r="H826" s="73" t="s">
        <v>3352</v>
      </c>
      <c r="K826" s="831"/>
      <c r="L826" s="1143"/>
      <c r="M826" s="831">
        <v>0</v>
      </c>
      <c r="N826" s="831">
        <v>5.1041000000000001E-5</v>
      </c>
      <c r="O826" s="1144"/>
      <c r="P826" s="831"/>
      <c r="Q826" s="831"/>
      <c r="R826" s="831"/>
      <c r="S826" s="831"/>
      <c r="T826" s="831"/>
      <c r="U826" s="831"/>
      <c r="V826" s="1143"/>
      <c r="W826" s="1145">
        <v>78274</v>
      </c>
      <c r="X826" s="1144"/>
      <c r="Y826" s="831"/>
      <c r="Z826" s="831"/>
      <c r="AA826" s="834"/>
      <c r="AB826" s="834"/>
      <c r="AC826" s="832">
        <f t="shared" si="21"/>
        <v>0</v>
      </c>
      <c r="AD826" s="832">
        <f t="shared" si="22"/>
        <v>1.0979307133221157</v>
      </c>
      <c r="AE826" s="834"/>
      <c r="AF826" s="834"/>
      <c r="AG826" s="834"/>
      <c r="AH826" s="834"/>
      <c r="AI826" s="834"/>
      <c r="AJ826" s="834"/>
      <c r="AK826" s="834"/>
      <c r="AL826" s="834"/>
      <c r="AM826" s="832">
        <f t="shared" si="23"/>
        <v>1683733246.8912303</v>
      </c>
      <c r="AN826" s="834"/>
      <c r="AO826" s="834"/>
      <c r="AP826" s="834"/>
    </row>
    <row r="827" spans="1:42" s="15" customFormat="1">
      <c r="A827" s="73" t="s">
        <v>2620</v>
      </c>
      <c r="B827" s="1132"/>
      <c r="C827" s="73" t="s">
        <v>3319</v>
      </c>
      <c r="D827" s="1132"/>
      <c r="F827" s="679">
        <v>1563390.2795273401</v>
      </c>
      <c r="G827" s="73" t="s">
        <v>300</v>
      </c>
      <c r="H827" s="73" t="s">
        <v>3352</v>
      </c>
      <c r="K827" s="831"/>
      <c r="L827" s="1143"/>
      <c r="M827" s="831"/>
      <c r="N827" s="1150">
        <v>2.2413499043699988E-4</v>
      </c>
      <c r="O827" s="1144"/>
      <c r="P827" s="831"/>
      <c r="Q827" s="831"/>
      <c r="R827" s="831"/>
      <c r="S827" s="831"/>
      <c r="T827" s="831"/>
      <c r="U827" s="831"/>
      <c r="V827" s="1143"/>
      <c r="W827" s="1146">
        <v>740449.00608755986</v>
      </c>
      <c r="X827" s="1144"/>
      <c r="Y827" s="831"/>
      <c r="Z827" s="831"/>
      <c r="AA827" s="834"/>
      <c r="AB827" s="834"/>
      <c r="AC827" s="832">
        <f t="shared" si="21"/>
        <v>0</v>
      </c>
      <c r="AD827" s="832">
        <f t="shared" si="22"/>
        <v>350.41046535115896</v>
      </c>
      <c r="AE827" s="834"/>
      <c r="AF827" s="834"/>
      <c r="AG827" s="834"/>
      <c r="AH827" s="834"/>
      <c r="AI827" s="834"/>
      <c r="AJ827" s="834"/>
      <c r="AK827" s="834"/>
      <c r="AL827" s="834"/>
      <c r="AM827" s="832">
        <f t="shared" si="23"/>
        <v>1157610778602.9714</v>
      </c>
      <c r="AN827" s="834"/>
      <c r="AO827" s="834"/>
      <c r="AP827" s="834"/>
    </row>
    <row r="828" spans="1:42" s="15" customFormat="1">
      <c r="A828" s="73" t="s">
        <v>2620</v>
      </c>
      <c r="B828" s="1132"/>
      <c r="C828" s="73" t="s">
        <v>3319</v>
      </c>
      <c r="D828" s="1132"/>
      <c r="F828" s="679">
        <v>2084520.3727005201</v>
      </c>
      <c r="G828" s="73" t="s">
        <v>300</v>
      </c>
      <c r="H828" s="73" t="s">
        <v>3352</v>
      </c>
      <c r="K828" s="831"/>
      <c r="L828" s="1143"/>
      <c r="M828" s="831"/>
      <c r="N828" s="1150">
        <v>1.6420805118051806E-5</v>
      </c>
      <c r="O828" s="1144"/>
      <c r="P828" s="831"/>
      <c r="Q828" s="831"/>
      <c r="R828" s="831"/>
      <c r="S828" s="831"/>
      <c r="T828" s="831"/>
      <c r="U828" s="831"/>
      <c r="V828" s="1143"/>
      <c r="W828" s="1146">
        <v>143030.9259972368</v>
      </c>
      <c r="X828" s="1144"/>
      <c r="Y828" s="831"/>
      <c r="Z828" s="831"/>
      <c r="AA828" s="834"/>
      <c r="AB828" s="834"/>
      <c r="AC828" s="832">
        <f t="shared" si="21"/>
        <v>0</v>
      </c>
      <c r="AD828" s="832">
        <f t="shared" si="22"/>
        <v>34.229502804723957</v>
      </c>
      <c r="AE828" s="834"/>
      <c r="AF828" s="834"/>
      <c r="AG828" s="834"/>
      <c r="AH828" s="834"/>
      <c r="AI828" s="834"/>
      <c r="AJ828" s="834"/>
      <c r="AK828" s="834"/>
      <c r="AL828" s="834"/>
      <c r="AM828" s="832">
        <f t="shared" si="23"/>
        <v>298150879167.46057</v>
      </c>
      <c r="AN828" s="834"/>
      <c r="AO828" s="834"/>
      <c r="AP828" s="834"/>
    </row>
    <row r="829" spans="1:42" s="15" customFormat="1">
      <c r="A829" s="73" t="s">
        <v>2620</v>
      </c>
      <c r="B829" s="1132"/>
      <c r="C829" s="73" t="s">
        <v>3319</v>
      </c>
      <c r="D829" s="1132"/>
      <c r="F829" s="679">
        <v>104226.018635156</v>
      </c>
      <c r="G829" s="73" t="s">
        <v>300</v>
      </c>
      <c r="H829" s="73" t="s">
        <v>3352</v>
      </c>
      <c r="K829" s="831"/>
      <c r="L829" s="1143"/>
      <c r="M829" s="831"/>
      <c r="N829" s="1150">
        <v>1.2492882786617452E-4</v>
      </c>
      <c r="O829" s="1144"/>
      <c r="P829" s="831"/>
      <c r="Q829" s="831"/>
      <c r="R829" s="831"/>
      <c r="S829" s="831"/>
      <c r="T829" s="831"/>
      <c r="U829" s="831"/>
      <c r="V829" s="1143"/>
      <c r="W829" s="1146">
        <v>26851708.962072387</v>
      </c>
      <c r="X829" s="1144"/>
      <c r="Y829" s="831"/>
      <c r="Z829" s="831"/>
      <c r="AA829" s="834"/>
      <c r="AB829" s="834"/>
      <c r="AC829" s="832">
        <f t="shared" si="21"/>
        <v>0</v>
      </c>
      <c r="AD829" s="832">
        <f t="shared" si="22"/>
        <v>13.020834341248101</v>
      </c>
      <c r="AE829" s="834"/>
      <c r="AF829" s="834"/>
      <c r="AG829" s="834"/>
      <c r="AH829" s="834"/>
      <c r="AI829" s="834"/>
      <c r="AJ829" s="834"/>
      <c r="AK829" s="834"/>
      <c r="AL829" s="834"/>
      <c r="AM829" s="832">
        <f t="shared" si="23"/>
        <v>2798646718666.7417</v>
      </c>
      <c r="AN829" s="834"/>
      <c r="AO829" s="834"/>
      <c r="AP829" s="834"/>
    </row>
    <row r="830" spans="1:42" s="15" customFormat="1">
      <c r="A830" s="73" t="s">
        <v>2116</v>
      </c>
      <c r="B830" s="1132" t="s">
        <v>2896</v>
      </c>
      <c r="C830" s="73" t="s">
        <v>3313</v>
      </c>
      <c r="D830" s="1132" t="s">
        <v>2001</v>
      </c>
      <c r="E830" s="15" t="s">
        <v>2015</v>
      </c>
      <c r="F830" s="679">
        <v>9742.2673875112996</v>
      </c>
      <c r="G830" s="73" t="s">
        <v>300</v>
      </c>
      <c r="H830" s="73" t="s">
        <v>3355</v>
      </c>
      <c r="K830" s="831"/>
      <c r="L830" s="1143"/>
      <c r="M830" s="831">
        <v>9.7988999999999997E-4</v>
      </c>
      <c r="N830" s="831">
        <v>3.0993000000000001E-3</v>
      </c>
      <c r="O830" s="1144"/>
      <c r="P830" s="831"/>
      <c r="Q830" s="831"/>
      <c r="R830" s="831"/>
      <c r="S830" s="831"/>
      <c r="T830" s="831"/>
      <c r="U830" s="831"/>
      <c r="V830" s="1143"/>
      <c r="W830" s="1145">
        <v>446140</v>
      </c>
      <c r="X830" s="1144"/>
      <c r="Y830" s="831"/>
      <c r="Z830" s="831"/>
      <c r="AA830" s="834"/>
      <c r="AB830" s="834"/>
      <c r="AC830" s="832">
        <f t="shared" si="21"/>
        <v>9.5463503903484472</v>
      </c>
      <c r="AD830" s="832">
        <f t="shared" si="22"/>
        <v>30.194209314113774</v>
      </c>
      <c r="AE830" s="834"/>
      <c r="AF830" s="834"/>
      <c r="AG830" s="834"/>
      <c r="AH830" s="834"/>
      <c r="AI830" s="834"/>
      <c r="AJ830" s="834"/>
      <c r="AK830" s="834"/>
      <c r="AL830" s="834"/>
      <c r="AM830" s="832">
        <f t="shared" si="23"/>
        <v>4346415172.2642908</v>
      </c>
      <c r="AN830" s="834"/>
      <c r="AO830" s="834"/>
      <c r="AP830" s="834"/>
    </row>
    <row r="831" spans="1:42" s="15" customFormat="1">
      <c r="A831" s="73" t="s">
        <v>2116</v>
      </c>
      <c r="B831" s="1132" t="s">
        <v>2896</v>
      </c>
      <c r="C831" s="73" t="s">
        <v>3317</v>
      </c>
      <c r="D831" s="1132" t="s">
        <v>2001</v>
      </c>
      <c r="E831" s="15" t="s">
        <v>2015</v>
      </c>
      <c r="F831" s="679">
        <v>7.2338648186974696E-3</v>
      </c>
      <c r="G831" s="73" t="s">
        <v>300</v>
      </c>
      <c r="H831" s="73" t="s">
        <v>3355</v>
      </c>
      <c r="K831" s="831"/>
      <c r="L831" s="1143"/>
      <c r="M831" s="831">
        <v>9.7988999999999997E-4</v>
      </c>
      <c r="N831" s="831">
        <v>3.0993000000000001E-3</v>
      </c>
      <c r="O831" s="1144"/>
      <c r="P831" s="831"/>
      <c r="Q831" s="831"/>
      <c r="R831" s="831"/>
      <c r="S831" s="831"/>
      <c r="T831" s="831"/>
      <c r="U831" s="831"/>
      <c r="V831" s="1143"/>
      <c r="W831" s="1145">
        <v>446140</v>
      </c>
      <c r="X831" s="1144"/>
      <c r="Y831" s="831"/>
      <c r="Z831" s="831"/>
      <c r="AA831" s="834"/>
      <c r="AB831" s="834"/>
      <c r="AC831" s="832">
        <f t="shared" si="21"/>
        <v>7.0883917971934636E-6</v>
      </c>
      <c r="AD831" s="832">
        <f t="shared" si="22"/>
        <v>2.2419917232589069E-5</v>
      </c>
      <c r="AE831" s="834"/>
      <c r="AF831" s="834"/>
      <c r="AG831" s="834"/>
      <c r="AH831" s="834"/>
      <c r="AI831" s="834"/>
      <c r="AJ831" s="834"/>
      <c r="AK831" s="834"/>
      <c r="AL831" s="834"/>
      <c r="AM831" s="832">
        <f t="shared" si="23"/>
        <v>3227.3164502136892</v>
      </c>
      <c r="AN831" s="834"/>
      <c r="AO831" s="834"/>
      <c r="AP831" s="834"/>
    </row>
    <row r="832" spans="1:42" s="15" customFormat="1">
      <c r="A832" s="73" t="s">
        <v>2116</v>
      </c>
      <c r="B832" s="1132" t="s">
        <v>2896</v>
      </c>
      <c r="C832" s="73"/>
      <c r="D832" s="1132" t="s">
        <v>1998</v>
      </c>
      <c r="E832" s="15" t="s">
        <v>1999</v>
      </c>
      <c r="F832" s="679">
        <v>0</v>
      </c>
      <c r="G832" s="73" t="s">
        <v>300</v>
      </c>
      <c r="H832" s="73" t="s">
        <v>3359</v>
      </c>
      <c r="K832" s="831"/>
      <c r="L832" s="1143"/>
      <c r="M832" s="831">
        <v>3.7282E-5</v>
      </c>
      <c r="N832" s="831">
        <v>1.1792E-4</v>
      </c>
      <c r="O832" s="1144"/>
      <c r="P832" s="831"/>
      <c r="Q832" s="831"/>
      <c r="R832" s="831"/>
      <c r="S832" s="831"/>
      <c r="T832" s="831"/>
      <c r="U832" s="831"/>
      <c r="V832" s="1143"/>
      <c r="W832" s="1145">
        <v>2001.7</v>
      </c>
      <c r="X832" s="1144"/>
      <c r="Y832" s="831"/>
      <c r="Z832" s="831"/>
      <c r="AA832" s="834"/>
      <c r="AB832" s="834"/>
      <c r="AC832" s="832">
        <f t="shared" si="21"/>
        <v>0</v>
      </c>
      <c r="AD832" s="832">
        <f t="shared" si="22"/>
        <v>0</v>
      </c>
      <c r="AE832" s="834"/>
      <c r="AF832" s="834"/>
      <c r="AG832" s="834"/>
      <c r="AH832" s="834"/>
      <c r="AI832" s="834"/>
      <c r="AJ832" s="834"/>
      <c r="AK832" s="834"/>
      <c r="AL832" s="834"/>
      <c r="AM832" s="832">
        <f t="shared" si="23"/>
        <v>0</v>
      </c>
      <c r="AN832" s="834"/>
      <c r="AO832" s="834"/>
      <c r="AP832" s="834"/>
    </row>
    <row r="833" spans="1:42" s="15" customFormat="1">
      <c r="A833" s="73" t="s">
        <v>2116</v>
      </c>
      <c r="B833" s="1132" t="s">
        <v>2896</v>
      </c>
      <c r="C833" s="73" t="s">
        <v>3313</v>
      </c>
      <c r="D833" s="1132" t="s">
        <v>1967</v>
      </c>
      <c r="E833" s="15" t="s">
        <v>1968</v>
      </c>
      <c r="F833" s="679">
        <v>0</v>
      </c>
      <c r="G833" s="73" t="s">
        <v>300</v>
      </c>
      <c r="H833" s="73" t="s">
        <v>3355</v>
      </c>
      <c r="K833" s="831"/>
      <c r="L833" s="1143"/>
      <c r="M833" s="831">
        <v>3.0883000000000002E-5</v>
      </c>
      <c r="N833" s="831">
        <v>9.7681000000000002E-5</v>
      </c>
      <c r="O833" s="1144"/>
      <c r="P833" s="831"/>
      <c r="Q833" s="831"/>
      <c r="R833" s="831"/>
      <c r="S833" s="831"/>
      <c r="T833" s="831"/>
      <c r="U833" s="831"/>
      <c r="V833" s="1143"/>
      <c r="W833" s="1145">
        <v>1879.4</v>
      </c>
      <c r="X833" s="1144"/>
      <c r="Y833" s="831"/>
      <c r="Z833" s="831"/>
      <c r="AA833" s="834"/>
      <c r="AB833" s="834"/>
      <c r="AC833" s="832">
        <f t="shared" si="21"/>
        <v>0</v>
      </c>
      <c r="AD833" s="832">
        <f t="shared" si="22"/>
        <v>0</v>
      </c>
      <c r="AE833" s="834"/>
      <c r="AF833" s="834"/>
      <c r="AG833" s="834"/>
      <c r="AH833" s="834"/>
      <c r="AI833" s="834"/>
      <c r="AJ833" s="834"/>
      <c r="AK833" s="834"/>
      <c r="AL833" s="834"/>
      <c r="AM833" s="832">
        <f t="shared" si="23"/>
        <v>0</v>
      </c>
      <c r="AN833" s="834"/>
      <c r="AO833" s="834"/>
      <c r="AP833" s="834"/>
    </row>
    <row r="834" spans="1:42" s="15" customFormat="1">
      <c r="A834" s="73" t="s">
        <v>2621</v>
      </c>
      <c r="B834" s="1132"/>
      <c r="C834" s="73" t="s">
        <v>3315</v>
      </c>
      <c r="D834" s="1132"/>
      <c r="F834" s="679">
        <v>54141.359375</v>
      </c>
      <c r="G834" s="73" t="s">
        <v>300</v>
      </c>
      <c r="H834" s="73" t="s">
        <v>3352</v>
      </c>
      <c r="K834" s="831"/>
      <c r="L834" s="1143"/>
      <c r="M834" s="831"/>
      <c r="N834" s="1150">
        <v>2.2413499043699988E-4</v>
      </c>
      <c r="O834" s="1144"/>
      <c r="P834" s="831"/>
      <c r="Q834" s="831"/>
      <c r="R834" s="831"/>
      <c r="S834" s="831"/>
      <c r="T834" s="831"/>
      <c r="U834" s="831"/>
      <c r="V834" s="1143"/>
      <c r="W834" s="1146">
        <v>740449.00608755986</v>
      </c>
      <c r="X834" s="1144"/>
      <c r="Y834" s="831"/>
      <c r="Z834" s="831"/>
      <c r="AA834" s="834"/>
      <c r="AB834" s="834"/>
      <c r="AC834" s="832">
        <f t="shared" si="21"/>
        <v>0</v>
      </c>
      <c r="AD834" s="832">
        <f t="shared" si="22"/>
        <v>12.134973065761798</v>
      </c>
      <c r="AE834" s="834"/>
      <c r="AF834" s="834"/>
      <c r="AG834" s="834"/>
      <c r="AH834" s="834"/>
      <c r="AI834" s="834"/>
      <c r="AJ834" s="834"/>
      <c r="AK834" s="834"/>
      <c r="AL834" s="834"/>
      <c r="AM834" s="832">
        <f t="shared" si="23"/>
        <v>40088915737.448143</v>
      </c>
      <c r="AN834" s="834"/>
      <c r="AO834" s="834"/>
      <c r="AP834" s="834"/>
    </row>
    <row r="835" spans="1:42" s="15" customFormat="1">
      <c r="A835" s="73" t="s">
        <v>2621</v>
      </c>
      <c r="B835" s="1132"/>
      <c r="C835" s="73" t="s">
        <v>3315</v>
      </c>
      <c r="D835" s="1132"/>
      <c r="F835" s="679">
        <v>267097.37292708299</v>
      </c>
      <c r="G835" s="73" t="s">
        <v>300</v>
      </c>
      <c r="H835" s="73" t="s">
        <v>3352</v>
      </c>
      <c r="K835" s="831"/>
      <c r="L835" s="1143"/>
      <c r="M835" s="831"/>
      <c r="N835" s="1150">
        <v>1.6420805118051806E-5</v>
      </c>
      <c r="O835" s="1144"/>
      <c r="P835" s="831"/>
      <c r="Q835" s="831"/>
      <c r="R835" s="831"/>
      <c r="S835" s="831"/>
      <c r="T835" s="831"/>
      <c r="U835" s="831"/>
      <c r="V835" s="1143"/>
      <c r="W835" s="1146">
        <v>143030.9259972368</v>
      </c>
      <c r="X835" s="1144"/>
      <c r="Y835" s="831"/>
      <c r="Z835" s="831"/>
      <c r="AA835" s="834"/>
      <c r="AB835" s="834"/>
      <c r="AC835" s="832">
        <f t="shared" si="21"/>
        <v>0</v>
      </c>
      <c r="AD835" s="832">
        <f t="shared" si="22"/>
        <v>4.3859539083792365</v>
      </c>
      <c r="AE835" s="834"/>
      <c r="AF835" s="834"/>
      <c r="AG835" s="834"/>
      <c r="AH835" s="834"/>
      <c r="AI835" s="834"/>
      <c r="AJ835" s="834"/>
      <c r="AK835" s="834"/>
      <c r="AL835" s="834"/>
      <c r="AM835" s="832">
        <f t="shared" si="23"/>
        <v>38203184581.189964</v>
      </c>
      <c r="AN835" s="834"/>
      <c r="AO835" s="834"/>
      <c r="AP835" s="834"/>
    </row>
    <row r="836" spans="1:42" s="15" customFormat="1">
      <c r="A836" s="73" t="s">
        <v>2621</v>
      </c>
      <c r="B836" s="1132"/>
      <c r="C836" s="73" t="s">
        <v>3315</v>
      </c>
      <c r="D836" s="1132"/>
      <c r="F836" s="679">
        <v>3609.4239582291698</v>
      </c>
      <c r="G836" s="73" t="s">
        <v>300</v>
      </c>
      <c r="H836" s="73" t="s">
        <v>3352</v>
      </c>
      <c r="K836" s="831"/>
      <c r="L836" s="1143"/>
      <c r="M836" s="831"/>
      <c r="N836" s="1150">
        <v>1.2492882786617452E-4</v>
      </c>
      <c r="O836" s="1144"/>
      <c r="P836" s="831"/>
      <c r="Q836" s="831"/>
      <c r="R836" s="831"/>
      <c r="S836" s="831"/>
      <c r="T836" s="831"/>
      <c r="U836" s="831"/>
      <c r="V836" s="1143"/>
      <c r="W836" s="1146">
        <v>26851708.962072387</v>
      </c>
      <c r="X836" s="1144"/>
      <c r="Y836" s="831"/>
      <c r="Z836" s="831"/>
      <c r="AA836" s="834"/>
      <c r="AB836" s="834"/>
      <c r="AC836" s="832">
        <f t="shared" si="21"/>
        <v>0</v>
      </c>
      <c r="AD836" s="832">
        <f t="shared" si="22"/>
        <v>0.45092110437365823</v>
      </c>
      <c r="AE836" s="834"/>
      <c r="AF836" s="834"/>
      <c r="AG836" s="834"/>
      <c r="AH836" s="834"/>
      <c r="AI836" s="834"/>
      <c r="AJ836" s="834"/>
      <c r="AK836" s="834"/>
      <c r="AL836" s="834"/>
      <c r="AM836" s="832">
        <f t="shared" si="23"/>
        <v>96919201647.100983</v>
      </c>
      <c r="AN836" s="834"/>
      <c r="AO836" s="834"/>
      <c r="AP836" s="834"/>
    </row>
    <row r="837" spans="1:42" s="15" customFormat="1">
      <c r="A837" s="73" t="s">
        <v>2117</v>
      </c>
      <c r="B837" s="1132" t="s">
        <v>2897</v>
      </c>
      <c r="C837" s="73" t="s">
        <v>3327</v>
      </c>
      <c r="D837" s="1132" t="s">
        <v>1967</v>
      </c>
      <c r="E837" s="15" t="s">
        <v>1968</v>
      </c>
      <c r="F837" s="679">
        <v>28737.490308958299</v>
      </c>
      <c r="G837" s="73" t="s">
        <v>300</v>
      </c>
      <c r="H837" s="73" t="s">
        <v>3352</v>
      </c>
      <c r="K837" s="831"/>
      <c r="L837" s="1143"/>
      <c r="M837" s="831"/>
      <c r="N837" s="831">
        <v>1.3949E-6</v>
      </c>
      <c r="O837" s="1144"/>
      <c r="P837" s="831"/>
      <c r="Q837" s="831"/>
      <c r="R837" s="831"/>
      <c r="S837" s="831"/>
      <c r="T837" s="831"/>
      <c r="U837" s="831"/>
      <c r="V837" s="1143"/>
      <c r="W837" s="1145">
        <v>1430400</v>
      </c>
      <c r="X837" s="1144"/>
      <c r="Y837" s="831"/>
      <c r="Z837" s="831"/>
      <c r="AA837" s="834"/>
      <c r="AB837" s="834"/>
      <c r="AC837" s="832">
        <f t="shared" si="21"/>
        <v>0</v>
      </c>
      <c r="AD837" s="832">
        <f t="shared" si="22"/>
        <v>4.0085925231965927E-2</v>
      </c>
      <c r="AE837" s="834"/>
      <c r="AF837" s="834"/>
      <c r="AG837" s="834"/>
      <c r="AH837" s="834"/>
      <c r="AI837" s="834"/>
      <c r="AJ837" s="834"/>
      <c r="AK837" s="834"/>
      <c r="AL837" s="834"/>
      <c r="AM837" s="832">
        <f t="shared" si="23"/>
        <v>41106106137.933952</v>
      </c>
      <c r="AN837" s="834"/>
      <c r="AO837" s="834"/>
      <c r="AP837" s="834"/>
    </row>
    <row r="838" spans="1:42" s="15" customFormat="1">
      <c r="A838" s="73" t="s">
        <v>2117</v>
      </c>
      <c r="B838" s="1132" t="s">
        <v>2897</v>
      </c>
      <c r="C838" s="73" t="s">
        <v>3327</v>
      </c>
      <c r="D838" s="1132" t="s">
        <v>2001</v>
      </c>
      <c r="E838" s="15" t="s">
        <v>2015</v>
      </c>
      <c r="F838" s="679">
        <v>1915.8326872135401</v>
      </c>
      <c r="G838" s="73" t="s">
        <v>300</v>
      </c>
      <c r="H838" s="73" t="s">
        <v>3352</v>
      </c>
      <c r="K838" s="831"/>
      <c r="L838" s="1143"/>
      <c r="M838" s="831"/>
      <c r="N838" s="831">
        <v>2.7870000000000002E-6</v>
      </c>
      <c r="O838" s="1144"/>
      <c r="P838" s="831"/>
      <c r="Q838" s="831"/>
      <c r="R838" s="831"/>
      <c r="S838" s="831"/>
      <c r="T838" s="831"/>
      <c r="U838" s="831"/>
      <c r="V838" s="1143"/>
      <c r="W838" s="1145">
        <v>58369000</v>
      </c>
      <c r="X838" s="1144"/>
      <c r="Y838" s="831"/>
      <c r="Z838" s="831"/>
      <c r="AA838" s="834"/>
      <c r="AB838" s="834"/>
      <c r="AC838" s="832">
        <f t="shared" si="21"/>
        <v>0</v>
      </c>
      <c r="AD838" s="832">
        <f t="shared" si="22"/>
        <v>5.3394256992641363E-3</v>
      </c>
      <c r="AE838" s="834"/>
      <c r="AF838" s="834"/>
      <c r="AG838" s="834"/>
      <c r="AH838" s="834"/>
      <c r="AI838" s="834"/>
      <c r="AJ838" s="834"/>
      <c r="AK838" s="834"/>
      <c r="AL838" s="834"/>
      <c r="AM838" s="832">
        <f t="shared" si="23"/>
        <v>111825238119.96712</v>
      </c>
      <c r="AN838" s="834"/>
      <c r="AO838" s="834"/>
      <c r="AP838" s="834"/>
    </row>
    <row r="839" spans="1:42" s="15" customFormat="1">
      <c r="A839" s="73" t="s">
        <v>2117</v>
      </c>
      <c r="B839" s="1132" t="s">
        <v>2897</v>
      </c>
      <c r="C839" s="73" t="s">
        <v>3327</v>
      </c>
      <c r="D839" s="1132" t="s">
        <v>1998</v>
      </c>
      <c r="E839" s="15" t="s">
        <v>1999</v>
      </c>
      <c r="F839" s="679">
        <v>38316.653749791702</v>
      </c>
      <c r="G839" s="73" t="s">
        <v>300</v>
      </c>
      <c r="H839" s="73" t="s">
        <v>3352</v>
      </c>
      <c r="K839" s="831"/>
      <c r="L839" s="1143"/>
      <c r="M839" s="831"/>
      <c r="N839" s="831">
        <v>3.3533E-8</v>
      </c>
      <c r="O839" s="1144"/>
      <c r="P839" s="831"/>
      <c r="Q839" s="831"/>
      <c r="R839" s="831"/>
      <c r="S839" s="831"/>
      <c r="T839" s="831"/>
      <c r="U839" s="831"/>
      <c r="V839" s="1143"/>
      <c r="W839" s="1145">
        <v>15828</v>
      </c>
      <c r="X839" s="1144"/>
      <c r="Y839" s="831"/>
      <c r="Z839" s="831"/>
      <c r="AA839" s="834"/>
      <c r="AB839" s="834"/>
      <c r="AC839" s="832">
        <f t="shared" si="21"/>
        <v>0</v>
      </c>
      <c r="AD839" s="832">
        <f t="shared" si="22"/>
        <v>1.2848723501917652E-3</v>
      </c>
      <c r="AE839" s="834"/>
      <c r="AF839" s="834"/>
      <c r="AG839" s="834"/>
      <c r="AH839" s="834"/>
      <c r="AI839" s="834"/>
      <c r="AJ839" s="834"/>
      <c r="AK839" s="834"/>
      <c r="AL839" s="834"/>
      <c r="AM839" s="832">
        <f t="shared" si="23"/>
        <v>606475995.5517031</v>
      </c>
      <c r="AN839" s="834"/>
      <c r="AO839" s="834"/>
      <c r="AP839" s="834"/>
    </row>
    <row r="840" spans="1:42" s="15" customFormat="1">
      <c r="A840" s="73" t="s">
        <v>2835</v>
      </c>
      <c r="B840" s="1132" t="s">
        <v>2789</v>
      </c>
      <c r="C840" s="73"/>
      <c r="D840" s="1132" t="s">
        <v>2001</v>
      </c>
      <c r="E840" s="15" t="s">
        <v>2015</v>
      </c>
      <c r="F840" s="679">
        <v>1082750.39733212</v>
      </c>
      <c r="G840" s="73" t="s">
        <v>300</v>
      </c>
      <c r="H840" s="73" t="s">
        <v>3360</v>
      </c>
      <c r="K840" s="831"/>
      <c r="L840" s="1143"/>
      <c r="M840" s="831"/>
      <c r="N840" s="831"/>
      <c r="O840" s="1144"/>
      <c r="P840" s="831"/>
      <c r="Q840" s="831"/>
      <c r="R840" s="831"/>
      <c r="S840" s="831"/>
      <c r="T840" s="831"/>
      <c r="U840" s="831"/>
      <c r="V840" s="1143"/>
      <c r="W840" s="1145">
        <v>204500</v>
      </c>
      <c r="X840" s="1144"/>
      <c r="Y840" s="831"/>
      <c r="Z840" s="831"/>
      <c r="AA840" s="834"/>
      <c r="AB840" s="834"/>
      <c r="AC840" s="832">
        <f t="shared" si="21"/>
        <v>0</v>
      </c>
      <c r="AD840" s="832">
        <f t="shared" si="22"/>
        <v>0</v>
      </c>
      <c r="AE840" s="834"/>
      <c r="AF840" s="834"/>
      <c r="AG840" s="834"/>
      <c r="AH840" s="834"/>
      <c r="AI840" s="834"/>
      <c r="AJ840" s="834"/>
      <c r="AK840" s="834"/>
      <c r="AL840" s="834"/>
      <c r="AM840" s="832">
        <f t="shared" si="23"/>
        <v>221422456254.41855</v>
      </c>
      <c r="AN840" s="834"/>
      <c r="AO840" s="834"/>
      <c r="AP840" s="834"/>
    </row>
    <row r="841" spans="1:42" s="15" customFormat="1">
      <c r="A841" s="73" t="s">
        <v>2118</v>
      </c>
      <c r="B841" s="1132" t="s">
        <v>2898</v>
      </c>
      <c r="C841" s="73" t="s">
        <v>3315</v>
      </c>
      <c r="D841" s="1132" t="s">
        <v>1967</v>
      </c>
      <c r="E841" s="15" t="s">
        <v>1968</v>
      </c>
      <c r="F841" s="679">
        <v>21160.267857812501</v>
      </c>
      <c r="G841" s="73" t="s">
        <v>300</v>
      </c>
      <c r="H841" s="73" t="s">
        <v>3352</v>
      </c>
      <c r="K841" s="831"/>
      <c r="L841" s="1143"/>
      <c r="M841" s="831"/>
      <c r="N841" s="831">
        <v>8.8572000000000005E-6</v>
      </c>
      <c r="O841" s="1144"/>
      <c r="P841" s="831"/>
      <c r="Q841" s="831"/>
      <c r="R841" s="831"/>
      <c r="S841" s="831"/>
      <c r="T841" s="831"/>
      <c r="U841" s="831"/>
      <c r="V841" s="1143"/>
      <c r="W841" s="1145">
        <v>15150</v>
      </c>
      <c r="X841" s="1144"/>
      <c r="Y841" s="831"/>
      <c r="Z841" s="831"/>
      <c r="AA841" s="834"/>
      <c r="AB841" s="834"/>
      <c r="AC841" s="832">
        <f t="shared" si="21"/>
        <v>0</v>
      </c>
      <c r="AD841" s="832">
        <f t="shared" si="22"/>
        <v>0.1874207244702169</v>
      </c>
      <c r="AE841" s="834"/>
      <c r="AF841" s="834"/>
      <c r="AG841" s="834"/>
      <c r="AH841" s="834"/>
      <c r="AI841" s="834"/>
      <c r="AJ841" s="834"/>
      <c r="AK841" s="834"/>
      <c r="AL841" s="834"/>
      <c r="AM841" s="832">
        <f t="shared" si="23"/>
        <v>320578058.0458594</v>
      </c>
      <c r="AN841" s="834"/>
      <c r="AO841" s="834"/>
      <c r="AP841" s="834"/>
    </row>
    <row r="842" spans="1:42" s="15" customFormat="1">
      <c r="A842" s="73" t="s">
        <v>2118</v>
      </c>
      <c r="B842" s="1132" t="s">
        <v>2898</v>
      </c>
      <c r="C842" s="73" t="s">
        <v>3315</v>
      </c>
      <c r="D842" s="1132" t="s">
        <v>1998</v>
      </c>
      <c r="E842" s="15" t="s">
        <v>1999</v>
      </c>
      <c r="F842" s="679">
        <v>104390.65475260399</v>
      </c>
      <c r="G842" s="73" t="s">
        <v>300</v>
      </c>
      <c r="H842" s="73" t="s">
        <v>3352</v>
      </c>
      <c r="K842" s="831"/>
      <c r="L842" s="1143"/>
      <c r="M842" s="831"/>
      <c r="N842" s="831">
        <v>1.0372E-6</v>
      </c>
      <c r="O842" s="1144"/>
      <c r="P842" s="831"/>
      <c r="Q842" s="831"/>
      <c r="R842" s="831"/>
      <c r="S842" s="831"/>
      <c r="T842" s="831"/>
      <c r="U842" s="831"/>
      <c r="V842" s="1143"/>
      <c r="W842" s="1145">
        <v>23763</v>
      </c>
      <c r="X842" s="1144"/>
      <c r="Y842" s="831"/>
      <c r="Z842" s="831"/>
      <c r="AA842" s="834"/>
      <c r="AB842" s="834"/>
      <c r="AC842" s="832">
        <f t="shared" si="21"/>
        <v>0</v>
      </c>
      <c r="AD842" s="832">
        <f t="shared" si="22"/>
        <v>0.10827398710940087</v>
      </c>
      <c r="AE842" s="834"/>
      <c r="AF842" s="834"/>
      <c r="AG842" s="834"/>
      <c r="AH842" s="834"/>
      <c r="AI842" s="834"/>
      <c r="AJ842" s="834"/>
      <c r="AK842" s="834"/>
      <c r="AL842" s="834"/>
      <c r="AM842" s="832">
        <f t="shared" si="23"/>
        <v>2480635128.8861289</v>
      </c>
      <c r="AN842" s="834"/>
      <c r="AO842" s="834"/>
      <c r="AP842" s="834"/>
    </row>
    <row r="843" spans="1:42" s="15" customFormat="1">
      <c r="A843" s="73" t="s">
        <v>2118</v>
      </c>
      <c r="B843" s="1132" t="s">
        <v>2898</v>
      </c>
      <c r="C843" s="73" t="s">
        <v>3315</v>
      </c>
      <c r="D843" s="1132" t="s">
        <v>2001</v>
      </c>
      <c r="E843" s="15" t="s">
        <v>2015</v>
      </c>
      <c r="F843" s="679">
        <v>1410.6845237760399</v>
      </c>
      <c r="G843" s="73" t="s">
        <v>300</v>
      </c>
      <c r="H843" s="73" t="s">
        <v>3352</v>
      </c>
      <c r="K843" s="831"/>
      <c r="L843" s="1143"/>
      <c r="M843" s="831"/>
      <c r="N843" s="831">
        <v>6.0391000000000003E-6</v>
      </c>
      <c r="O843" s="1144"/>
      <c r="P843" s="831"/>
      <c r="Q843" s="831"/>
      <c r="R843" s="831"/>
      <c r="S843" s="831"/>
      <c r="T843" s="831"/>
      <c r="U843" s="831"/>
      <c r="V843" s="1143"/>
      <c r="W843" s="1145">
        <v>347740</v>
      </c>
      <c r="X843" s="1144"/>
      <c r="Y843" s="831"/>
      <c r="Z843" s="831"/>
      <c r="AA843" s="834"/>
      <c r="AB843" s="834"/>
      <c r="AC843" s="832">
        <f t="shared" si="21"/>
        <v>0</v>
      </c>
      <c r="AD843" s="832">
        <f t="shared" si="22"/>
        <v>8.5192649075358836E-3</v>
      </c>
      <c r="AE843" s="834"/>
      <c r="AF843" s="834"/>
      <c r="AG843" s="834"/>
      <c r="AH843" s="834"/>
      <c r="AI843" s="834"/>
      <c r="AJ843" s="834"/>
      <c r="AK843" s="834"/>
      <c r="AL843" s="834"/>
      <c r="AM843" s="832">
        <f t="shared" si="23"/>
        <v>490551436.29788011</v>
      </c>
      <c r="AN843" s="834"/>
      <c r="AO843" s="834"/>
      <c r="AP843" s="834"/>
    </row>
    <row r="844" spans="1:42" s="15" customFormat="1">
      <c r="A844" s="73" t="s">
        <v>2622</v>
      </c>
      <c r="B844" s="1132" t="s">
        <v>2899</v>
      </c>
      <c r="C844" s="73" t="s">
        <v>3315</v>
      </c>
      <c r="D844" s="1132" t="s">
        <v>1998</v>
      </c>
      <c r="E844" s="15" t="s">
        <v>1999</v>
      </c>
      <c r="F844" s="679">
        <v>12691.2637041667</v>
      </c>
      <c r="G844" s="73" t="s">
        <v>300</v>
      </c>
      <c r="H844" s="73" t="s">
        <v>3352</v>
      </c>
      <c r="K844" s="831"/>
      <c r="L844" s="1143"/>
      <c r="M844" s="831"/>
      <c r="N844" s="831">
        <v>3.0134999999999998E-8</v>
      </c>
      <c r="O844" s="1144"/>
      <c r="P844" s="831"/>
      <c r="Q844" s="831"/>
      <c r="R844" s="831"/>
      <c r="S844" s="831"/>
      <c r="T844" s="831"/>
      <c r="U844" s="831"/>
      <c r="V844" s="1143"/>
      <c r="W844" s="1145">
        <v>859.24</v>
      </c>
      <c r="X844" s="1144"/>
      <c r="Y844" s="831"/>
      <c r="Z844" s="831"/>
      <c r="AA844" s="834"/>
      <c r="AB844" s="834"/>
      <c r="AC844" s="832">
        <f t="shared" si="21"/>
        <v>0</v>
      </c>
      <c r="AD844" s="832">
        <f t="shared" si="22"/>
        <v>3.8245123172506347E-4</v>
      </c>
      <c r="AE844" s="834"/>
      <c r="AF844" s="834"/>
      <c r="AG844" s="834"/>
      <c r="AH844" s="834"/>
      <c r="AI844" s="834"/>
      <c r="AJ844" s="834"/>
      <c r="AK844" s="834"/>
      <c r="AL844" s="834"/>
      <c r="AM844" s="832">
        <f t="shared" si="23"/>
        <v>10904841.425168196</v>
      </c>
      <c r="AN844" s="834"/>
      <c r="AO844" s="834"/>
      <c r="AP844" s="834"/>
    </row>
    <row r="845" spans="1:42" s="15" customFormat="1">
      <c r="A845" s="73" t="s">
        <v>2622</v>
      </c>
      <c r="B845" s="1132" t="s">
        <v>2899</v>
      </c>
      <c r="C845" s="73" t="s">
        <v>3315</v>
      </c>
      <c r="D845" s="1132" t="s">
        <v>1967</v>
      </c>
      <c r="E845" s="15" t="s">
        <v>1968</v>
      </c>
      <c r="F845" s="679">
        <v>2572.5534536197902</v>
      </c>
      <c r="G845" s="73" t="s">
        <v>300</v>
      </c>
      <c r="H845" s="73" t="s">
        <v>3352</v>
      </c>
      <c r="K845" s="831"/>
      <c r="L845" s="1143"/>
      <c r="M845" s="831"/>
      <c r="N845" s="831">
        <v>5.2854999999999999E-8</v>
      </c>
      <c r="O845" s="1144"/>
      <c r="P845" s="831"/>
      <c r="Q845" s="831"/>
      <c r="R845" s="831"/>
      <c r="S845" s="831"/>
      <c r="T845" s="831"/>
      <c r="U845" s="831"/>
      <c r="V845" s="1143"/>
      <c r="W845" s="1145">
        <v>168.98</v>
      </c>
      <c r="X845" s="1144"/>
      <c r="Y845" s="831"/>
      <c r="Z845" s="831"/>
      <c r="AA845" s="834"/>
      <c r="AB845" s="834"/>
      <c r="AC845" s="832">
        <f t="shared" si="21"/>
        <v>0</v>
      </c>
      <c r="AD845" s="832">
        <f t="shared" si="22"/>
        <v>1.3597231279107401E-4</v>
      </c>
      <c r="AE845" s="834"/>
      <c r="AF845" s="834"/>
      <c r="AG845" s="834"/>
      <c r="AH845" s="834"/>
      <c r="AI845" s="834"/>
      <c r="AJ845" s="834"/>
      <c r="AK845" s="834"/>
      <c r="AL845" s="834"/>
      <c r="AM845" s="832">
        <f t="shared" si="23"/>
        <v>434710.08259267209</v>
      </c>
      <c r="AN845" s="834"/>
      <c r="AO845" s="834"/>
      <c r="AP845" s="834"/>
    </row>
    <row r="846" spans="1:42" s="15" customFormat="1">
      <c r="A846" s="73" t="s">
        <v>2622</v>
      </c>
      <c r="B846" s="1132" t="s">
        <v>2899</v>
      </c>
      <c r="C846" s="73" t="s">
        <v>3315</v>
      </c>
      <c r="D846" s="1132" t="s">
        <v>2001</v>
      </c>
      <c r="E846" s="15" t="s">
        <v>2015</v>
      </c>
      <c r="F846" s="679">
        <v>171.503563619792</v>
      </c>
      <c r="G846" s="73" t="s">
        <v>300</v>
      </c>
      <c r="H846" s="73" t="s">
        <v>3352</v>
      </c>
      <c r="K846" s="831"/>
      <c r="L846" s="1143"/>
      <c r="M846" s="831"/>
      <c r="N846" s="831">
        <v>2.6594E-8</v>
      </c>
      <c r="O846" s="1144"/>
      <c r="P846" s="831"/>
      <c r="Q846" s="831"/>
      <c r="R846" s="831"/>
      <c r="S846" s="831"/>
      <c r="T846" s="831"/>
      <c r="U846" s="831"/>
      <c r="V846" s="1143"/>
      <c r="W846" s="1145">
        <v>2220</v>
      </c>
      <c r="X846" s="1144"/>
      <c r="Y846" s="831"/>
      <c r="Z846" s="831"/>
      <c r="AA846" s="834"/>
      <c r="AB846" s="834"/>
      <c r="AC846" s="832">
        <f t="shared" si="21"/>
        <v>0</v>
      </c>
      <c r="AD846" s="832">
        <f t="shared" si="22"/>
        <v>4.5609657709047482E-6</v>
      </c>
      <c r="AE846" s="834"/>
      <c r="AF846" s="834"/>
      <c r="AG846" s="834"/>
      <c r="AH846" s="834"/>
      <c r="AI846" s="834"/>
      <c r="AJ846" s="834"/>
      <c r="AK846" s="834"/>
      <c r="AL846" s="834"/>
      <c r="AM846" s="832">
        <f t="shared" si="23"/>
        <v>380737.91123593826</v>
      </c>
      <c r="AN846" s="834"/>
      <c r="AO846" s="834"/>
      <c r="AP846" s="834"/>
    </row>
    <row r="847" spans="1:42" s="15" customFormat="1">
      <c r="A847" s="73" t="s">
        <v>2119</v>
      </c>
      <c r="B847" s="1132" t="s">
        <v>2900</v>
      </c>
      <c r="C847" s="73" t="s">
        <v>3322</v>
      </c>
      <c r="D847" s="1132" t="s">
        <v>1967</v>
      </c>
      <c r="E847" s="15" t="s">
        <v>1968</v>
      </c>
      <c r="F847" s="679">
        <v>237496.40531249999</v>
      </c>
      <c r="G847" s="73" t="s">
        <v>300</v>
      </c>
      <c r="H847" s="73" t="s">
        <v>3352</v>
      </c>
      <c r="K847" s="831"/>
      <c r="L847" s="1143"/>
      <c r="M847" s="831"/>
      <c r="N847" s="831">
        <v>5.7127000000000004E-6</v>
      </c>
      <c r="O847" s="1144"/>
      <c r="P847" s="831"/>
      <c r="Q847" s="831"/>
      <c r="R847" s="831"/>
      <c r="S847" s="831"/>
      <c r="T847" s="831"/>
      <c r="U847" s="831"/>
      <c r="V847" s="1143"/>
      <c r="W847" s="1145">
        <v>470.93</v>
      </c>
      <c r="X847" s="1144"/>
      <c r="Y847" s="831"/>
      <c r="Z847" s="831"/>
      <c r="AA847" s="834"/>
      <c r="AB847" s="834"/>
      <c r="AC847" s="832">
        <f t="shared" si="21"/>
        <v>0</v>
      </c>
      <c r="AD847" s="832">
        <f t="shared" si="22"/>
        <v>1.3567457146287187</v>
      </c>
      <c r="AE847" s="834"/>
      <c r="AF847" s="834"/>
      <c r="AG847" s="834"/>
      <c r="AH847" s="834"/>
      <c r="AI847" s="834"/>
      <c r="AJ847" s="834"/>
      <c r="AK847" s="834"/>
      <c r="AL847" s="834"/>
      <c r="AM847" s="832">
        <f t="shared" si="23"/>
        <v>111844182.15381563</v>
      </c>
      <c r="AN847" s="834"/>
      <c r="AO847" s="834"/>
      <c r="AP847" s="834"/>
    </row>
    <row r="848" spans="1:42" s="15" customFormat="1">
      <c r="A848" s="73" t="s">
        <v>2119</v>
      </c>
      <c r="B848" s="1132" t="s">
        <v>2900</v>
      </c>
      <c r="C848" s="73" t="s">
        <v>3322</v>
      </c>
      <c r="D848" s="1132" t="s">
        <v>2001</v>
      </c>
      <c r="E848" s="15" t="s">
        <v>2015</v>
      </c>
      <c r="F848" s="679">
        <v>15833.093687500001</v>
      </c>
      <c r="G848" s="73" t="s">
        <v>300</v>
      </c>
      <c r="H848" s="73" t="s">
        <v>3352</v>
      </c>
      <c r="K848" s="831"/>
      <c r="L848" s="1143"/>
      <c r="M848" s="831"/>
      <c r="N848" s="831">
        <v>3.4788999999999998E-6</v>
      </c>
      <c r="O848" s="1144"/>
      <c r="P848" s="831"/>
      <c r="Q848" s="831"/>
      <c r="R848" s="831"/>
      <c r="S848" s="831"/>
      <c r="T848" s="831"/>
      <c r="U848" s="831"/>
      <c r="V848" s="1143"/>
      <c r="W848" s="1145">
        <v>59278</v>
      </c>
      <c r="X848" s="1144"/>
      <c r="Y848" s="831"/>
      <c r="Z848" s="831"/>
      <c r="AA848" s="834"/>
      <c r="AB848" s="834"/>
      <c r="AC848" s="832">
        <f t="shared" si="21"/>
        <v>0</v>
      </c>
      <c r="AD848" s="832">
        <f t="shared" si="22"/>
        <v>5.5081749629443746E-2</v>
      </c>
      <c r="AE848" s="834"/>
      <c r="AF848" s="834"/>
      <c r="AG848" s="834"/>
      <c r="AH848" s="834"/>
      <c r="AI848" s="834"/>
      <c r="AJ848" s="834"/>
      <c r="AK848" s="834"/>
      <c r="AL848" s="834"/>
      <c r="AM848" s="832">
        <f t="shared" si="23"/>
        <v>938554127.60762501</v>
      </c>
      <c r="AN848" s="834"/>
      <c r="AO848" s="834"/>
      <c r="AP848" s="834"/>
    </row>
    <row r="849" spans="1:42" s="15" customFormat="1">
      <c r="A849" s="73" t="s">
        <v>2119</v>
      </c>
      <c r="B849" s="1132" t="s">
        <v>2900</v>
      </c>
      <c r="C849" s="73" t="s">
        <v>3322</v>
      </c>
      <c r="D849" s="1132" t="s">
        <v>1998</v>
      </c>
      <c r="E849" s="15" t="s">
        <v>1999</v>
      </c>
      <c r="F849" s="679">
        <v>316661.87377604202</v>
      </c>
      <c r="G849" s="73" t="s">
        <v>300</v>
      </c>
      <c r="H849" s="73" t="s">
        <v>3352</v>
      </c>
      <c r="K849" s="831"/>
      <c r="L849" s="1143"/>
      <c r="M849" s="831"/>
      <c r="N849" s="831">
        <v>1.5192E-10</v>
      </c>
      <c r="O849" s="1144"/>
      <c r="P849" s="831"/>
      <c r="Q849" s="831"/>
      <c r="R849" s="831"/>
      <c r="S849" s="831"/>
      <c r="T849" s="831"/>
      <c r="U849" s="831"/>
      <c r="V849" s="1143"/>
      <c r="W849" s="1145">
        <v>0.27761999999999998</v>
      </c>
      <c r="X849" s="1144"/>
      <c r="Y849" s="831"/>
      <c r="Z849" s="831"/>
      <c r="AA849" s="834"/>
      <c r="AB849" s="834"/>
      <c r="AC849" s="832">
        <f t="shared" si="21"/>
        <v>0</v>
      </c>
      <c r="AD849" s="832">
        <f t="shared" si="22"/>
        <v>4.8107271864056304E-5</v>
      </c>
      <c r="AE849" s="834"/>
      <c r="AF849" s="834"/>
      <c r="AG849" s="834"/>
      <c r="AH849" s="834"/>
      <c r="AI849" s="834"/>
      <c r="AJ849" s="834"/>
      <c r="AK849" s="834"/>
      <c r="AL849" s="834"/>
      <c r="AM849" s="832">
        <f t="shared" si="23"/>
        <v>87911.669397704783</v>
      </c>
      <c r="AN849" s="834"/>
      <c r="AO849" s="834"/>
      <c r="AP849" s="834"/>
    </row>
    <row r="850" spans="1:42" s="15" customFormat="1">
      <c r="A850" s="73" t="s">
        <v>2120</v>
      </c>
      <c r="B850" s="1132" t="s">
        <v>2901</v>
      </c>
      <c r="C850" s="73" t="s">
        <v>3315</v>
      </c>
      <c r="D850" s="1132" t="s">
        <v>1967</v>
      </c>
      <c r="E850" s="15" t="s">
        <v>1968</v>
      </c>
      <c r="F850" s="679">
        <v>2077238.0045572901</v>
      </c>
      <c r="G850" s="73" t="s">
        <v>300</v>
      </c>
      <c r="H850" s="73" t="s">
        <v>3352</v>
      </c>
      <c r="K850" s="831"/>
      <c r="L850" s="1143"/>
      <c r="M850" s="831">
        <v>1.7557000000000001E-5</v>
      </c>
      <c r="N850" s="831">
        <v>2.3969999999999999E-5</v>
      </c>
      <c r="O850" s="1144"/>
      <c r="P850" s="831"/>
      <c r="Q850" s="831"/>
      <c r="R850" s="831"/>
      <c r="S850" s="831"/>
      <c r="T850" s="831"/>
      <c r="U850" s="831"/>
      <c r="V850" s="1143"/>
      <c r="W850" s="1145">
        <v>2211.1</v>
      </c>
      <c r="X850" s="1144"/>
      <c r="Y850" s="831"/>
      <c r="Z850" s="831"/>
      <c r="AA850" s="834"/>
      <c r="AB850" s="834"/>
      <c r="AC850" s="832">
        <f t="shared" si="21"/>
        <v>36.470067646012346</v>
      </c>
      <c r="AD850" s="832">
        <f t="shared" si="22"/>
        <v>49.79139496923824</v>
      </c>
      <c r="AE850" s="834"/>
      <c r="AF850" s="834"/>
      <c r="AG850" s="834"/>
      <c r="AH850" s="834"/>
      <c r="AI850" s="834"/>
      <c r="AJ850" s="834"/>
      <c r="AK850" s="834"/>
      <c r="AL850" s="834"/>
      <c r="AM850" s="832">
        <f t="shared" si="23"/>
        <v>4592980951.8766241</v>
      </c>
      <c r="AN850" s="834"/>
      <c r="AO850" s="834"/>
      <c r="AP850" s="834"/>
    </row>
    <row r="851" spans="1:42" s="15" customFormat="1">
      <c r="A851" s="73" t="s">
        <v>2120</v>
      </c>
      <c r="B851" s="1132" t="s">
        <v>2901</v>
      </c>
      <c r="C851" s="73" t="s">
        <v>3315</v>
      </c>
      <c r="D851" s="1132" t="s">
        <v>1998</v>
      </c>
      <c r="E851" s="15" t="s">
        <v>1999</v>
      </c>
      <c r="F851" s="679">
        <v>8396876.7664062493</v>
      </c>
      <c r="G851" s="73" t="s">
        <v>300</v>
      </c>
      <c r="H851" s="73" t="s">
        <v>3352</v>
      </c>
      <c r="K851" s="831"/>
      <c r="L851" s="1143"/>
      <c r="M851" s="831">
        <v>3.5525000000000001E-7</v>
      </c>
      <c r="N851" s="831">
        <v>4.8500000000000002E-7</v>
      </c>
      <c r="O851" s="1144"/>
      <c r="P851" s="831"/>
      <c r="Q851" s="831"/>
      <c r="R851" s="831"/>
      <c r="S851" s="831"/>
      <c r="T851" s="831"/>
      <c r="U851" s="831"/>
      <c r="V851" s="1143"/>
      <c r="W851" s="1145">
        <v>795.7</v>
      </c>
      <c r="X851" s="1144"/>
      <c r="Y851" s="831"/>
      <c r="Z851" s="831"/>
      <c r="AA851" s="834"/>
      <c r="AB851" s="834"/>
      <c r="AC851" s="832">
        <f t="shared" si="21"/>
        <v>2.9829904712658202</v>
      </c>
      <c r="AD851" s="832">
        <f t="shared" si="22"/>
        <v>4.0724852317070308</v>
      </c>
      <c r="AE851" s="834"/>
      <c r="AF851" s="834"/>
      <c r="AG851" s="834"/>
      <c r="AH851" s="834"/>
      <c r="AI851" s="834"/>
      <c r="AJ851" s="834"/>
      <c r="AK851" s="834"/>
      <c r="AL851" s="834"/>
      <c r="AM851" s="832">
        <f t="shared" si="23"/>
        <v>6681394843.0294533</v>
      </c>
      <c r="AN851" s="834"/>
      <c r="AO851" s="834"/>
      <c r="AP851" s="834"/>
    </row>
    <row r="852" spans="1:42" s="15" customFormat="1">
      <c r="A852" s="73" t="s">
        <v>2120</v>
      </c>
      <c r="B852" s="1132" t="s">
        <v>2901</v>
      </c>
      <c r="C852" s="73" t="s">
        <v>3315</v>
      </c>
      <c r="D852" s="1132" t="s">
        <v>2001</v>
      </c>
      <c r="E852" s="15" t="s">
        <v>2015</v>
      </c>
      <c r="F852" s="679">
        <v>138482.53363802101</v>
      </c>
      <c r="G852" s="73" t="s">
        <v>300</v>
      </c>
      <c r="H852" s="73" t="s">
        <v>3352</v>
      </c>
      <c r="K852" s="831"/>
      <c r="L852" s="1143"/>
      <c r="M852" s="831">
        <v>1.0976E-5</v>
      </c>
      <c r="N852" s="831">
        <v>1.4985E-5</v>
      </c>
      <c r="O852" s="1144"/>
      <c r="P852" s="831"/>
      <c r="Q852" s="831"/>
      <c r="R852" s="831"/>
      <c r="S852" s="831"/>
      <c r="T852" s="831"/>
      <c r="U852" s="831"/>
      <c r="V852" s="1143"/>
      <c r="W852" s="1145">
        <v>31029</v>
      </c>
      <c r="X852" s="1144"/>
      <c r="Y852" s="831"/>
      <c r="Z852" s="831"/>
      <c r="AA852" s="834"/>
      <c r="AB852" s="834"/>
      <c r="AC852" s="832">
        <f t="shared" si="21"/>
        <v>1.5199842892109185</v>
      </c>
      <c r="AD852" s="832">
        <f t="shared" si="22"/>
        <v>2.0751607665657446</v>
      </c>
      <c r="AE852" s="834"/>
      <c r="AF852" s="834"/>
      <c r="AG852" s="834"/>
      <c r="AH852" s="834"/>
      <c r="AI852" s="834"/>
      <c r="AJ852" s="834"/>
      <c r="AK852" s="834"/>
      <c r="AL852" s="834"/>
      <c r="AM852" s="832">
        <f t="shared" si="23"/>
        <v>4296974536.2541542</v>
      </c>
      <c r="AN852" s="834"/>
      <c r="AO852" s="834"/>
      <c r="AP852" s="834"/>
    </row>
    <row r="853" spans="1:42" s="15" customFormat="1">
      <c r="A853" s="73" t="s">
        <v>2121</v>
      </c>
      <c r="B853" s="1132" t="s">
        <v>2902</v>
      </c>
      <c r="C853" s="73" t="s">
        <v>3319</v>
      </c>
      <c r="D853" s="1132" t="s">
        <v>1967</v>
      </c>
      <c r="E853" s="15" t="s">
        <v>1968</v>
      </c>
      <c r="F853" s="679">
        <v>95844.616470130204</v>
      </c>
      <c r="G853" s="73" t="s">
        <v>300</v>
      </c>
      <c r="H853" s="73" t="s">
        <v>3352</v>
      </c>
      <c r="K853" s="831"/>
      <c r="L853" s="1143"/>
      <c r="M853" s="831">
        <v>0</v>
      </c>
      <c r="N853" s="831">
        <v>3.1061E-7</v>
      </c>
      <c r="O853" s="1144"/>
      <c r="P853" s="831"/>
      <c r="Q853" s="831"/>
      <c r="R853" s="831"/>
      <c r="S853" s="831"/>
      <c r="T853" s="831"/>
      <c r="U853" s="831"/>
      <c r="V853" s="1143"/>
      <c r="W853" s="1145">
        <v>18321</v>
      </c>
      <c r="X853" s="1144"/>
      <c r="Y853" s="831"/>
      <c r="Z853" s="831"/>
      <c r="AA853" s="834"/>
      <c r="AB853" s="834"/>
      <c r="AC853" s="832">
        <f t="shared" si="21"/>
        <v>0</v>
      </c>
      <c r="AD853" s="832">
        <f t="shared" si="22"/>
        <v>2.9770296321787144E-2</v>
      </c>
      <c r="AE853" s="834"/>
      <c r="AF853" s="834"/>
      <c r="AG853" s="834"/>
      <c r="AH853" s="834"/>
      <c r="AI853" s="834"/>
      <c r="AJ853" s="834"/>
      <c r="AK853" s="834"/>
      <c r="AL853" s="834"/>
      <c r="AM853" s="832">
        <f t="shared" si="23"/>
        <v>1755969218.3492556</v>
      </c>
      <c r="AN853" s="834"/>
      <c r="AO853" s="834"/>
      <c r="AP853" s="834"/>
    </row>
    <row r="854" spans="1:42" s="15" customFormat="1">
      <c r="A854" s="73" t="s">
        <v>2121</v>
      </c>
      <c r="B854" s="1132" t="s">
        <v>2902</v>
      </c>
      <c r="C854" s="73" t="s">
        <v>3319</v>
      </c>
      <c r="D854" s="1132" t="s">
        <v>2001</v>
      </c>
      <c r="E854" s="15" t="s">
        <v>2015</v>
      </c>
      <c r="F854" s="679">
        <v>6389.6410981250001</v>
      </c>
      <c r="G854" s="73" t="s">
        <v>300</v>
      </c>
      <c r="H854" s="73" t="s">
        <v>3352</v>
      </c>
      <c r="K854" s="831"/>
      <c r="L854" s="1143"/>
      <c r="M854" s="831">
        <v>0</v>
      </c>
      <c r="N854" s="831">
        <v>2.0588000000000001E-6</v>
      </c>
      <c r="O854" s="1144"/>
      <c r="P854" s="831"/>
      <c r="Q854" s="831"/>
      <c r="R854" s="831"/>
      <c r="S854" s="831"/>
      <c r="T854" s="831"/>
      <c r="U854" s="831"/>
      <c r="V854" s="1143"/>
      <c r="W854" s="1145">
        <v>666000</v>
      </c>
      <c r="X854" s="1144"/>
      <c r="Y854" s="831"/>
      <c r="Z854" s="831"/>
      <c r="AA854" s="834"/>
      <c r="AB854" s="834"/>
      <c r="AC854" s="832">
        <f t="shared" si="21"/>
        <v>0</v>
      </c>
      <c r="AD854" s="832">
        <f t="shared" si="22"/>
        <v>1.315499309281975E-2</v>
      </c>
      <c r="AE854" s="834"/>
      <c r="AF854" s="834"/>
      <c r="AG854" s="834"/>
      <c r="AH854" s="834"/>
      <c r="AI854" s="834"/>
      <c r="AJ854" s="834"/>
      <c r="AK854" s="834"/>
      <c r="AL854" s="834"/>
      <c r="AM854" s="832">
        <f t="shared" si="23"/>
        <v>4255500971.3512502</v>
      </c>
      <c r="AN854" s="834"/>
      <c r="AO854" s="834"/>
      <c r="AP854" s="834"/>
    </row>
    <row r="855" spans="1:42" s="15" customFormat="1">
      <c r="A855" s="73" t="s">
        <v>2121</v>
      </c>
      <c r="B855" s="1132" t="s">
        <v>2902</v>
      </c>
      <c r="C855" s="73" t="s">
        <v>3319</v>
      </c>
      <c r="D855" s="1132" t="s">
        <v>1998</v>
      </c>
      <c r="E855" s="15" t="s">
        <v>1999</v>
      </c>
      <c r="F855" s="679">
        <v>127792.82196026</v>
      </c>
      <c r="G855" s="73" t="s">
        <v>300</v>
      </c>
      <c r="H855" s="73" t="s">
        <v>3352</v>
      </c>
      <c r="K855" s="831"/>
      <c r="L855" s="1143"/>
      <c r="M855" s="831">
        <v>0</v>
      </c>
      <c r="N855" s="831">
        <v>1.5201E-9</v>
      </c>
      <c r="O855" s="1144"/>
      <c r="P855" s="831"/>
      <c r="Q855" s="831"/>
      <c r="R855" s="831"/>
      <c r="S855" s="831"/>
      <c r="T855" s="831"/>
      <c r="U855" s="831"/>
      <c r="V855" s="1143"/>
      <c r="W855" s="1145">
        <v>178.48</v>
      </c>
      <c r="X855" s="1144"/>
      <c r="Y855" s="831"/>
      <c r="Z855" s="831"/>
      <c r="AA855" s="834"/>
      <c r="AB855" s="834"/>
      <c r="AC855" s="832">
        <f t="shared" si="21"/>
        <v>0</v>
      </c>
      <c r="AD855" s="832">
        <f t="shared" si="22"/>
        <v>1.9425786866179121E-4</v>
      </c>
      <c r="AE855" s="834"/>
      <c r="AF855" s="834"/>
      <c r="AG855" s="834"/>
      <c r="AH855" s="834"/>
      <c r="AI855" s="834"/>
      <c r="AJ855" s="834"/>
      <c r="AK855" s="834"/>
      <c r="AL855" s="834"/>
      <c r="AM855" s="832">
        <f t="shared" si="23"/>
        <v>22808462.863467205</v>
      </c>
      <c r="AN855" s="834"/>
      <c r="AO855" s="834"/>
      <c r="AP855" s="834"/>
    </row>
    <row r="856" spans="1:42" s="15" customFormat="1">
      <c r="A856" s="73" t="s">
        <v>2122</v>
      </c>
      <c r="B856" s="1132" t="s">
        <v>2903</v>
      </c>
      <c r="C856" s="73"/>
      <c r="D856" s="1132" t="s">
        <v>1967</v>
      </c>
      <c r="E856" s="15" t="s">
        <v>1968</v>
      </c>
      <c r="F856" s="679">
        <v>10000000</v>
      </c>
      <c r="G856" s="73" t="s">
        <v>300</v>
      </c>
      <c r="H856" s="73" t="s">
        <v>3357</v>
      </c>
      <c r="K856" s="831"/>
      <c r="L856" s="1143"/>
      <c r="M856" s="831">
        <v>1.518E-5</v>
      </c>
      <c r="N856" s="831">
        <v>9.3975000000000003E-9</v>
      </c>
      <c r="O856" s="1144"/>
      <c r="P856" s="831"/>
      <c r="Q856" s="831"/>
      <c r="R856" s="831"/>
      <c r="S856" s="831"/>
      <c r="T856" s="831"/>
      <c r="U856" s="831"/>
      <c r="V856" s="1143"/>
      <c r="W856" s="1145">
        <v>2258.6</v>
      </c>
      <c r="X856" s="1144"/>
      <c r="Y856" s="831"/>
      <c r="Z856" s="831"/>
      <c r="AA856" s="834"/>
      <c r="AB856" s="834"/>
      <c r="AC856" s="832">
        <f t="shared" si="21"/>
        <v>151.80000000000001</v>
      </c>
      <c r="AD856" s="832">
        <f t="shared" si="22"/>
        <v>9.3975000000000003E-2</v>
      </c>
      <c r="AE856" s="834"/>
      <c r="AF856" s="834"/>
      <c r="AG856" s="834"/>
      <c r="AH856" s="834"/>
      <c r="AI856" s="834"/>
      <c r="AJ856" s="834"/>
      <c r="AK856" s="834"/>
      <c r="AL856" s="834"/>
      <c r="AM856" s="832">
        <f t="shared" si="23"/>
        <v>22586000000</v>
      </c>
      <c r="AN856" s="834"/>
      <c r="AO856" s="834"/>
      <c r="AP856" s="834"/>
    </row>
    <row r="857" spans="1:42" s="15" customFormat="1">
      <c r="A857" s="73" t="s">
        <v>2122</v>
      </c>
      <c r="B857" s="1132" t="s">
        <v>2903</v>
      </c>
      <c r="C857" s="73" t="s">
        <v>3313</v>
      </c>
      <c r="D857" s="1132" t="s">
        <v>2001</v>
      </c>
      <c r="E857" s="15" t="s">
        <v>2015</v>
      </c>
      <c r="F857" s="679">
        <v>36419.016671226702</v>
      </c>
      <c r="G857" s="73" t="s">
        <v>300</v>
      </c>
      <c r="H857" s="73" t="s">
        <v>3355</v>
      </c>
      <c r="K857" s="831"/>
      <c r="L857" s="1143"/>
      <c r="M857" s="831">
        <v>1.0052000000000001E-4</v>
      </c>
      <c r="N857" s="831">
        <v>6.2226000000000004E-8</v>
      </c>
      <c r="O857" s="1144"/>
      <c r="P857" s="831"/>
      <c r="Q857" s="831"/>
      <c r="R857" s="831"/>
      <c r="S857" s="831"/>
      <c r="T857" s="831"/>
      <c r="U857" s="831"/>
      <c r="V857" s="1143"/>
      <c r="W857" s="1145">
        <v>487460</v>
      </c>
      <c r="X857" s="1144"/>
      <c r="Y857" s="831"/>
      <c r="Z857" s="831"/>
      <c r="AA857" s="834"/>
      <c r="AB857" s="834"/>
      <c r="AC857" s="832">
        <f t="shared" si="21"/>
        <v>3.6608395557917084</v>
      </c>
      <c r="AD857" s="832">
        <f t="shared" si="22"/>
        <v>2.266209731383753E-3</v>
      </c>
      <c r="AE857" s="834"/>
      <c r="AF857" s="834"/>
      <c r="AG857" s="834"/>
      <c r="AH857" s="834"/>
      <c r="AI857" s="834"/>
      <c r="AJ857" s="834"/>
      <c r="AK857" s="834"/>
      <c r="AL857" s="834"/>
      <c r="AM857" s="832">
        <f t="shared" si="23"/>
        <v>17752813866.556168</v>
      </c>
      <c r="AN857" s="834"/>
      <c r="AO857" s="834"/>
      <c r="AP857" s="834"/>
    </row>
    <row r="858" spans="1:42" s="15" customFormat="1">
      <c r="A858" s="73" t="s">
        <v>2122</v>
      </c>
      <c r="B858" s="1132" t="s">
        <v>2903</v>
      </c>
      <c r="C858" s="73" t="s">
        <v>3317</v>
      </c>
      <c r="D858" s="1132" t="s">
        <v>2001</v>
      </c>
      <c r="E858" s="15" t="s">
        <v>2015</v>
      </c>
      <c r="F858" s="679">
        <v>5786.3371241341201</v>
      </c>
      <c r="G858" s="73" t="s">
        <v>300</v>
      </c>
      <c r="H858" s="73" t="s">
        <v>3355</v>
      </c>
      <c r="K858" s="831"/>
      <c r="L858" s="1143"/>
      <c r="M858" s="831">
        <v>1.0052000000000001E-4</v>
      </c>
      <c r="N858" s="831">
        <v>6.2226000000000004E-8</v>
      </c>
      <c r="O858" s="1144"/>
      <c r="P858" s="831"/>
      <c r="Q858" s="831"/>
      <c r="R858" s="831"/>
      <c r="S858" s="831"/>
      <c r="T858" s="831"/>
      <c r="U858" s="831"/>
      <c r="V858" s="1143"/>
      <c r="W858" s="1145">
        <v>487460</v>
      </c>
      <c r="X858" s="1144"/>
      <c r="Y858" s="831"/>
      <c r="Z858" s="831"/>
      <c r="AA858" s="834"/>
      <c r="AB858" s="834"/>
      <c r="AC858" s="832">
        <f t="shared" si="21"/>
        <v>0.58164260771796183</v>
      </c>
      <c r="AD858" s="832">
        <f t="shared" si="22"/>
        <v>3.6006061388636979E-4</v>
      </c>
      <c r="AE858" s="834"/>
      <c r="AF858" s="834"/>
      <c r="AG858" s="834"/>
      <c r="AH858" s="834"/>
      <c r="AI858" s="834"/>
      <c r="AJ858" s="834"/>
      <c r="AK858" s="834"/>
      <c r="AL858" s="834"/>
      <c r="AM858" s="832">
        <f t="shared" si="23"/>
        <v>2820607894.5304184</v>
      </c>
      <c r="AN858" s="834"/>
      <c r="AO858" s="834"/>
      <c r="AP858" s="834"/>
    </row>
    <row r="859" spans="1:42" s="15" customFormat="1">
      <c r="A859" s="73" t="s">
        <v>2122</v>
      </c>
      <c r="B859" s="1132" t="s">
        <v>2903</v>
      </c>
      <c r="C859" s="73"/>
      <c r="D859" s="1132" t="s">
        <v>1998</v>
      </c>
      <c r="E859" s="15" t="s">
        <v>1999</v>
      </c>
      <c r="F859" s="679">
        <v>0</v>
      </c>
      <c r="G859" s="73" t="s">
        <v>300</v>
      </c>
      <c r="H859" s="73" t="s">
        <v>3355</v>
      </c>
      <c r="K859" s="831"/>
      <c r="L859" s="1143"/>
      <c r="M859" s="831">
        <v>1.4331999999999999E-5</v>
      </c>
      <c r="N859" s="831">
        <v>8.8726999999999998E-9</v>
      </c>
      <c r="O859" s="1144"/>
      <c r="P859" s="831"/>
      <c r="Q859" s="831"/>
      <c r="R859" s="831"/>
      <c r="S859" s="831"/>
      <c r="T859" s="831"/>
      <c r="U859" s="831"/>
      <c r="V859" s="1143"/>
      <c r="W859" s="1145">
        <v>4429.5</v>
      </c>
      <c r="X859" s="1144"/>
      <c r="Y859" s="831"/>
      <c r="Z859" s="831"/>
      <c r="AA859" s="834"/>
      <c r="AB859" s="834"/>
      <c r="AC859" s="832">
        <f t="shared" si="21"/>
        <v>0</v>
      </c>
      <c r="AD859" s="832">
        <f t="shared" si="22"/>
        <v>0</v>
      </c>
      <c r="AE859" s="834"/>
      <c r="AF859" s="834"/>
      <c r="AG859" s="834"/>
      <c r="AH859" s="834"/>
      <c r="AI859" s="834"/>
      <c r="AJ859" s="834"/>
      <c r="AK859" s="834"/>
      <c r="AL859" s="834"/>
      <c r="AM859" s="832">
        <f t="shared" si="23"/>
        <v>0</v>
      </c>
      <c r="AN859" s="834"/>
      <c r="AO859" s="834"/>
      <c r="AP859" s="834"/>
    </row>
    <row r="860" spans="1:42" s="15" customFormat="1">
      <c r="A860" s="73" t="s">
        <v>2123</v>
      </c>
      <c r="B860" s="1132" t="s">
        <v>2904</v>
      </c>
      <c r="C860" s="73"/>
      <c r="D860" s="1132" t="s">
        <v>1967</v>
      </c>
      <c r="E860" s="15" t="s">
        <v>1968</v>
      </c>
      <c r="F860" s="679">
        <v>2854960.1554030902</v>
      </c>
      <c r="G860" s="73" t="s">
        <v>300</v>
      </c>
      <c r="H860" s="73" t="s">
        <v>3362</v>
      </c>
      <c r="K860" s="831"/>
      <c r="L860" s="1143"/>
      <c r="M860" s="831">
        <v>0</v>
      </c>
      <c r="N860" s="831">
        <v>4.4098999999999999E-5</v>
      </c>
      <c r="O860" s="1144"/>
      <c r="P860" s="831"/>
      <c r="Q860" s="831"/>
      <c r="R860" s="831"/>
      <c r="S860" s="831"/>
      <c r="T860" s="831"/>
      <c r="U860" s="831"/>
      <c r="V860" s="1143"/>
      <c r="W860" s="1145">
        <v>43.05</v>
      </c>
      <c r="X860" s="1144"/>
      <c r="Y860" s="831"/>
      <c r="Z860" s="831"/>
      <c r="AA860" s="834"/>
      <c r="AB860" s="834"/>
      <c r="AC860" s="832">
        <f t="shared" si="21"/>
        <v>0</v>
      </c>
      <c r="AD860" s="832">
        <f t="shared" si="22"/>
        <v>125.90088789312087</v>
      </c>
      <c r="AE860" s="834"/>
      <c r="AF860" s="834"/>
      <c r="AG860" s="834"/>
      <c r="AH860" s="834"/>
      <c r="AI860" s="834"/>
      <c r="AJ860" s="834"/>
      <c r="AK860" s="834"/>
      <c r="AL860" s="834"/>
      <c r="AM860" s="832">
        <f t="shared" si="23"/>
        <v>122906034.69010302</v>
      </c>
      <c r="AN860" s="834"/>
      <c r="AO860" s="834"/>
      <c r="AP860" s="834"/>
    </row>
    <row r="861" spans="1:42" s="15" customFormat="1">
      <c r="A861" s="73" t="s">
        <v>2123</v>
      </c>
      <c r="B861" s="1132" t="s">
        <v>2904</v>
      </c>
      <c r="C861" s="73"/>
      <c r="D861" s="1132" t="s">
        <v>2001</v>
      </c>
      <c r="E861" s="15" t="s">
        <v>2015</v>
      </c>
      <c r="F861" s="679">
        <v>753415.18143204902</v>
      </c>
      <c r="G861" s="73" t="s">
        <v>300</v>
      </c>
      <c r="H861" s="73" t="s">
        <v>3363</v>
      </c>
      <c r="K861" s="831"/>
      <c r="L861" s="1143"/>
      <c r="M861" s="831">
        <v>0</v>
      </c>
      <c r="N861" s="831">
        <v>1.8292E-5</v>
      </c>
      <c r="O861" s="1144"/>
      <c r="P861" s="831"/>
      <c r="Q861" s="831"/>
      <c r="R861" s="831"/>
      <c r="S861" s="831"/>
      <c r="T861" s="831"/>
      <c r="U861" s="831"/>
      <c r="V861" s="1143"/>
      <c r="W861" s="1145">
        <v>61</v>
      </c>
      <c r="X861" s="1144"/>
      <c r="Y861" s="831"/>
      <c r="Z861" s="831"/>
      <c r="AA861" s="834"/>
      <c r="AB861" s="834"/>
      <c r="AC861" s="832">
        <f t="shared" si="21"/>
        <v>0</v>
      </c>
      <c r="AD861" s="832">
        <f t="shared" si="22"/>
        <v>13.781470498755041</v>
      </c>
      <c r="AE861" s="834"/>
      <c r="AF861" s="834"/>
      <c r="AG861" s="834"/>
      <c r="AH861" s="834"/>
      <c r="AI861" s="834"/>
      <c r="AJ861" s="834"/>
      <c r="AK861" s="834"/>
      <c r="AL861" s="834"/>
      <c r="AM861" s="832">
        <f t="shared" si="23"/>
        <v>45958326.067354992</v>
      </c>
      <c r="AN861" s="834"/>
      <c r="AO861" s="834"/>
      <c r="AP861" s="834"/>
    </row>
    <row r="862" spans="1:42" s="15" customFormat="1">
      <c r="A862" s="73" t="s">
        <v>2124</v>
      </c>
      <c r="B862" s="1132" t="s">
        <v>2905</v>
      </c>
      <c r="C862" s="73"/>
      <c r="D862" s="1132" t="s">
        <v>1967</v>
      </c>
      <c r="E862" s="15" t="s">
        <v>1968</v>
      </c>
      <c r="F862" s="679">
        <v>7574006.2284815405</v>
      </c>
      <c r="G862" s="73" t="s">
        <v>300</v>
      </c>
      <c r="H862" s="73" t="s">
        <v>3364</v>
      </c>
      <c r="K862" s="831"/>
      <c r="L862" s="1143"/>
      <c r="M862" s="831">
        <v>4.3980999999999998E-5</v>
      </c>
      <c r="N862" s="831">
        <v>2.4884E-3</v>
      </c>
      <c r="O862" s="1144"/>
      <c r="P862" s="831"/>
      <c r="Q862" s="831"/>
      <c r="R862" s="831"/>
      <c r="S862" s="831"/>
      <c r="T862" s="831"/>
      <c r="U862" s="831"/>
      <c r="V862" s="1143"/>
      <c r="W862" s="1145">
        <v>557</v>
      </c>
      <c r="X862" s="1144"/>
      <c r="Y862" s="831"/>
      <c r="Z862" s="831"/>
      <c r="AA862" s="834"/>
      <c r="AB862" s="834"/>
      <c r="AC862" s="832">
        <f t="shared" si="21"/>
        <v>333.11236793484659</v>
      </c>
      <c r="AD862" s="832">
        <f t="shared" si="22"/>
        <v>18847.157098953467</v>
      </c>
      <c r="AE862" s="834"/>
      <c r="AF862" s="834"/>
      <c r="AG862" s="834"/>
      <c r="AH862" s="834"/>
      <c r="AI862" s="834"/>
      <c r="AJ862" s="834"/>
      <c r="AK862" s="834"/>
      <c r="AL862" s="834"/>
      <c r="AM862" s="832">
        <f t="shared" si="23"/>
        <v>4218721469.2642179</v>
      </c>
      <c r="AN862" s="834"/>
      <c r="AO862" s="834"/>
      <c r="AP862" s="834"/>
    </row>
    <row r="863" spans="1:42" s="15" customFormat="1">
      <c r="A863" s="73" t="s">
        <v>2124</v>
      </c>
      <c r="B863" s="1132" t="s">
        <v>2906</v>
      </c>
      <c r="C863" s="73" t="s">
        <v>3313</v>
      </c>
      <c r="D863" s="1132" t="s">
        <v>2001</v>
      </c>
      <c r="E863" s="15" t="s">
        <v>2015</v>
      </c>
      <c r="F863" s="679">
        <v>3333334.13824799</v>
      </c>
      <c r="G863" s="73" t="s">
        <v>300</v>
      </c>
      <c r="H863" s="73" t="s">
        <v>3364</v>
      </c>
      <c r="K863" s="831"/>
      <c r="L863" s="1143"/>
      <c r="M863" s="831">
        <v>1.8564999999999999E-5</v>
      </c>
      <c r="N863" s="831">
        <v>1.3752E-3</v>
      </c>
      <c r="O863" s="1144"/>
      <c r="P863" s="831"/>
      <c r="Q863" s="831"/>
      <c r="R863" s="831"/>
      <c r="S863" s="831"/>
      <c r="T863" s="831"/>
      <c r="U863" s="831"/>
      <c r="V863" s="1143"/>
      <c r="W863" s="1145">
        <v>760</v>
      </c>
      <c r="X863" s="1144"/>
      <c r="Y863" s="831"/>
      <c r="Z863" s="831"/>
      <c r="AA863" s="834"/>
      <c r="AB863" s="834"/>
      <c r="AC863" s="832">
        <f t="shared" si="21"/>
        <v>61.883348276573933</v>
      </c>
      <c r="AD863" s="832">
        <f t="shared" si="22"/>
        <v>4584.0011069186357</v>
      </c>
      <c r="AE863" s="834"/>
      <c r="AF863" s="834"/>
      <c r="AG863" s="834"/>
      <c r="AH863" s="834"/>
      <c r="AI863" s="834"/>
      <c r="AJ863" s="834"/>
      <c r="AK863" s="834"/>
      <c r="AL863" s="834"/>
      <c r="AM863" s="832">
        <f t="shared" si="23"/>
        <v>2533333945.0684724</v>
      </c>
      <c r="AN863" s="834"/>
      <c r="AO863" s="834"/>
      <c r="AP863" s="834"/>
    </row>
    <row r="864" spans="1:42" s="15" customFormat="1">
      <c r="A864" s="73" t="s">
        <v>314</v>
      </c>
      <c r="B864" s="1132" t="s">
        <v>2124</v>
      </c>
      <c r="C864" s="73" t="s">
        <v>3328</v>
      </c>
      <c r="D864" s="1132" t="s">
        <v>1998</v>
      </c>
      <c r="E864" s="15" t="s">
        <v>1999</v>
      </c>
      <c r="F864" s="679">
        <v>667008.25546579901</v>
      </c>
      <c r="G864" s="73" t="s">
        <v>300</v>
      </c>
      <c r="H864" s="73" t="s">
        <v>3365</v>
      </c>
      <c r="K864" s="831"/>
      <c r="L864" s="1143"/>
      <c r="M864" s="831">
        <v>3.7466999999999999E-5</v>
      </c>
      <c r="N864" s="831">
        <v>2.7753000000000001E-3</v>
      </c>
      <c r="O864" s="1144"/>
      <c r="P864" s="831"/>
      <c r="Q864" s="831"/>
      <c r="R864" s="831"/>
      <c r="S864" s="831"/>
      <c r="T864" s="831"/>
      <c r="U864" s="831"/>
      <c r="V864" s="1143"/>
      <c r="W864" s="1145">
        <v>803</v>
      </c>
      <c r="X864" s="1144"/>
      <c r="Y864" s="831"/>
      <c r="Z864" s="831"/>
      <c r="AA864" s="834"/>
      <c r="AB864" s="834"/>
      <c r="AC864" s="832">
        <f t="shared" si="21"/>
        <v>24.990798307537091</v>
      </c>
      <c r="AD864" s="832">
        <f t="shared" si="22"/>
        <v>1851.1480113942321</v>
      </c>
      <c r="AE864" s="834"/>
      <c r="AF864" s="834"/>
      <c r="AG864" s="834"/>
      <c r="AH864" s="834"/>
      <c r="AI864" s="834"/>
      <c r="AJ864" s="834"/>
      <c r="AK864" s="834"/>
      <c r="AL864" s="834"/>
      <c r="AM864" s="832">
        <f t="shared" si="23"/>
        <v>535607629.1390366</v>
      </c>
      <c r="AN864" s="834"/>
      <c r="AO864" s="834"/>
      <c r="AP864" s="834"/>
    </row>
    <row r="865" spans="1:42" s="15" customFormat="1">
      <c r="A865" s="73" t="s">
        <v>314</v>
      </c>
      <c r="B865" s="1132" t="s">
        <v>2124</v>
      </c>
      <c r="C865" s="73" t="s">
        <v>3317</v>
      </c>
      <c r="D865" s="1132" t="s">
        <v>2001</v>
      </c>
      <c r="E865" s="15" t="s">
        <v>2015</v>
      </c>
      <c r="F865" s="679"/>
      <c r="G865" s="73" t="s">
        <v>300</v>
      </c>
      <c r="H865" s="73" t="s">
        <v>3366</v>
      </c>
      <c r="K865" s="831"/>
      <c r="L865" s="1143"/>
      <c r="M865" s="831">
        <v>1.8564999999999999E-5</v>
      </c>
      <c r="N865" s="831">
        <v>1.3752E-3</v>
      </c>
      <c r="O865" s="1144"/>
      <c r="P865" s="831"/>
      <c r="Q865" s="831"/>
      <c r="R865" s="831"/>
      <c r="S865" s="831"/>
      <c r="T865" s="831"/>
      <c r="U865" s="831"/>
      <c r="V865" s="1143"/>
      <c r="W865" s="1145">
        <v>760</v>
      </c>
      <c r="X865" s="1144"/>
      <c r="Y865" s="831"/>
      <c r="Z865" s="831"/>
      <c r="AA865" s="834"/>
      <c r="AB865" s="834"/>
      <c r="AC865" s="832">
        <f t="shared" si="21"/>
        <v>0</v>
      </c>
      <c r="AD865" s="832">
        <f t="shared" si="22"/>
        <v>0</v>
      </c>
      <c r="AE865" s="834"/>
      <c r="AF865" s="834"/>
      <c r="AG865" s="834"/>
      <c r="AH865" s="834"/>
      <c r="AI865" s="834"/>
      <c r="AJ865" s="834"/>
      <c r="AK865" s="834"/>
      <c r="AL865" s="834"/>
      <c r="AM865" s="832">
        <f t="shared" si="23"/>
        <v>0</v>
      </c>
      <c r="AN865" s="834"/>
      <c r="AO865" s="834"/>
      <c r="AP865" s="834"/>
    </row>
    <row r="866" spans="1:42" s="15" customFormat="1">
      <c r="A866" s="73" t="s">
        <v>2125</v>
      </c>
      <c r="B866" s="1132" t="s">
        <v>2125</v>
      </c>
      <c r="C866" s="73" t="s">
        <v>3313</v>
      </c>
      <c r="D866" s="1132" t="s">
        <v>1998</v>
      </c>
      <c r="E866" s="15" t="s">
        <v>1999</v>
      </c>
      <c r="F866" s="679">
        <v>4885.5200000000004</v>
      </c>
      <c r="G866" s="73" t="s">
        <v>300</v>
      </c>
      <c r="H866" s="73" t="s">
        <v>3355</v>
      </c>
      <c r="K866" s="831"/>
      <c r="L866" s="1143"/>
      <c r="M866" s="831">
        <v>3.7466999999999999E-5</v>
      </c>
      <c r="N866" s="831">
        <v>2.7753000000000001E-3</v>
      </c>
      <c r="O866" s="1144"/>
      <c r="P866" s="831"/>
      <c r="Q866" s="831"/>
      <c r="R866" s="831"/>
      <c r="S866" s="831"/>
      <c r="T866" s="831"/>
      <c r="U866" s="831"/>
      <c r="V866" s="1143"/>
      <c r="W866" s="1145">
        <v>2130</v>
      </c>
      <c r="X866" s="1144"/>
      <c r="Y866" s="831"/>
      <c r="Z866" s="831"/>
      <c r="AA866" s="834"/>
      <c r="AB866" s="834"/>
      <c r="AC866" s="832">
        <f t="shared" si="21"/>
        <v>0.18304577784000001</v>
      </c>
      <c r="AD866" s="832">
        <f t="shared" si="22"/>
        <v>13.558783656000001</v>
      </c>
      <c r="AE866" s="834"/>
      <c r="AF866" s="834"/>
      <c r="AG866" s="834"/>
      <c r="AH866" s="834"/>
      <c r="AI866" s="834"/>
      <c r="AJ866" s="834"/>
      <c r="AK866" s="834"/>
      <c r="AL866" s="834"/>
      <c r="AM866" s="832">
        <f t="shared" si="23"/>
        <v>10406157.600000001</v>
      </c>
      <c r="AN866" s="834"/>
      <c r="AO866" s="834"/>
      <c r="AP866" s="834"/>
    </row>
    <row r="867" spans="1:42" s="15" customFormat="1">
      <c r="A867" s="73" t="s">
        <v>2126</v>
      </c>
      <c r="B867" s="1132" t="s">
        <v>2907</v>
      </c>
      <c r="C867" s="73" t="s">
        <v>3315</v>
      </c>
      <c r="D867" s="1132" t="s">
        <v>1967</v>
      </c>
      <c r="E867" s="15" t="s">
        <v>1968</v>
      </c>
      <c r="F867" s="679">
        <v>5903385.3208281295</v>
      </c>
      <c r="G867" s="73" t="s">
        <v>300</v>
      </c>
      <c r="H867" s="73" t="s">
        <v>3352</v>
      </c>
      <c r="K867" s="831"/>
      <c r="L867" s="1143"/>
      <c r="M867" s="831">
        <v>2.1942000000000001E-6</v>
      </c>
      <c r="N867" s="831">
        <v>2.5436000000000001E-6</v>
      </c>
      <c r="O867" s="1144"/>
      <c r="P867" s="831"/>
      <c r="Q867" s="831"/>
      <c r="R867" s="831"/>
      <c r="S867" s="831"/>
      <c r="T867" s="831"/>
      <c r="U867" s="831"/>
      <c r="V867" s="1143"/>
      <c r="W867" s="1145">
        <v>16156</v>
      </c>
      <c r="X867" s="1144"/>
      <c r="Y867" s="831"/>
      <c r="Z867" s="831"/>
      <c r="AA867" s="834"/>
      <c r="AB867" s="834"/>
      <c r="AC867" s="832">
        <f t="shared" si="21"/>
        <v>12.953208070961082</v>
      </c>
      <c r="AD867" s="832">
        <f t="shared" si="22"/>
        <v>15.01585090205843</v>
      </c>
      <c r="AE867" s="834"/>
      <c r="AF867" s="834"/>
      <c r="AG867" s="834"/>
      <c r="AH867" s="834"/>
      <c r="AI867" s="834"/>
      <c r="AJ867" s="834"/>
      <c r="AK867" s="834"/>
      <c r="AL867" s="834"/>
      <c r="AM867" s="832">
        <f t="shared" si="23"/>
        <v>95375093243.299255</v>
      </c>
      <c r="AN867" s="834"/>
      <c r="AO867" s="834"/>
      <c r="AP867" s="834"/>
    </row>
    <row r="868" spans="1:42" s="15" customFormat="1">
      <c r="A868" s="73" t="s">
        <v>2126</v>
      </c>
      <c r="B868" s="1132" t="s">
        <v>2907</v>
      </c>
      <c r="C868" s="73" t="s">
        <v>3315</v>
      </c>
      <c r="D868" s="1132" t="s">
        <v>1998</v>
      </c>
      <c r="E868" s="15" t="s">
        <v>1999</v>
      </c>
      <c r="F868" s="679">
        <v>28937848.052242201</v>
      </c>
      <c r="G868" s="73" t="s">
        <v>300</v>
      </c>
      <c r="H868" s="73" t="s">
        <v>3352</v>
      </c>
      <c r="K868" s="831"/>
      <c r="L868" s="1143"/>
      <c r="M868" s="831">
        <v>1.719E-7</v>
      </c>
      <c r="N868" s="831">
        <v>1.9928E-7</v>
      </c>
      <c r="O868" s="1144"/>
      <c r="P868" s="831"/>
      <c r="Q868" s="831"/>
      <c r="R868" s="831"/>
      <c r="S868" s="831"/>
      <c r="T868" s="831"/>
      <c r="U868" s="831"/>
      <c r="V868" s="1143"/>
      <c r="W868" s="1145">
        <v>14848</v>
      </c>
      <c r="X868" s="1144"/>
      <c r="Y868" s="831"/>
      <c r="Z868" s="831"/>
      <c r="AA868" s="834"/>
      <c r="AB868" s="834"/>
      <c r="AC868" s="832">
        <f t="shared" si="21"/>
        <v>4.9744160801804345</v>
      </c>
      <c r="AD868" s="832">
        <f t="shared" si="22"/>
        <v>5.7667343598508261</v>
      </c>
      <c r="AE868" s="834"/>
      <c r="AF868" s="834"/>
      <c r="AG868" s="834"/>
      <c r="AH868" s="834"/>
      <c r="AI868" s="834"/>
      <c r="AJ868" s="834"/>
      <c r="AK868" s="834"/>
      <c r="AL868" s="834"/>
      <c r="AM868" s="832">
        <f t="shared" si="23"/>
        <v>429669167879.6922</v>
      </c>
      <c r="AN868" s="834"/>
      <c r="AO868" s="834"/>
      <c r="AP868" s="834"/>
    </row>
    <row r="869" spans="1:42" s="15" customFormat="1">
      <c r="A869" s="73" t="s">
        <v>2126</v>
      </c>
      <c r="B869" s="1132" t="s">
        <v>2907</v>
      </c>
      <c r="C869" s="73" t="s">
        <v>3315</v>
      </c>
      <c r="D869" s="1132" t="s">
        <v>2001</v>
      </c>
      <c r="E869" s="15" t="s">
        <v>2015</v>
      </c>
      <c r="F869" s="679">
        <v>393559.02141309902</v>
      </c>
      <c r="G869" s="73" t="s">
        <v>300</v>
      </c>
      <c r="H869" s="73" t="s">
        <v>3352</v>
      </c>
      <c r="K869" s="831"/>
      <c r="L869" s="1143"/>
      <c r="M869" s="831">
        <v>6.9978000000000004E-7</v>
      </c>
      <c r="N869" s="831">
        <v>8.1121999999999998E-7</v>
      </c>
      <c r="O869" s="1144"/>
      <c r="P869" s="831"/>
      <c r="Q869" s="831"/>
      <c r="R869" s="831"/>
      <c r="S869" s="831"/>
      <c r="T869" s="831"/>
      <c r="U869" s="831"/>
      <c r="V869" s="1143"/>
      <c r="W869" s="1145">
        <v>424730</v>
      </c>
      <c r="X869" s="1144"/>
      <c r="Y869" s="831"/>
      <c r="Z869" s="831"/>
      <c r="AA869" s="834"/>
      <c r="AB869" s="834"/>
      <c r="AC869" s="832">
        <f t="shared" si="21"/>
        <v>0.27540473200445847</v>
      </c>
      <c r="AD869" s="832">
        <f t="shared" si="22"/>
        <v>0.31926294935073418</v>
      </c>
      <c r="AE869" s="834"/>
      <c r="AF869" s="834"/>
      <c r="AG869" s="834"/>
      <c r="AH869" s="834"/>
      <c r="AI869" s="834"/>
      <c r="AJ869" s="834"/>
      <c r="AK869" s="834"/>
      <c r="AL869" s="834"/>
      <c r="AM869" s="832">
        <f t="shared" si="23"/>
        <v>167156323164.78555</v>
      </c>
      <c r="AN869" s="834"/>
      <c r="AO869" s="834"/>
      <c r="AP869" s="834"/>
    </row>
    <row r="870" spans="1:42" s="15" customFormat="1">
      <c r="A870" s="73" t="s">
        <v>2126</v>
      </c>
      <c r="B870" s="1132" t="s">
        <v>2907</v>
      </c>
      <c r="C870" s="73" t="s">
        <v>3313</v>
      </c>
      <c r="D870" s="1132" t="s">
        <v>2001</v>
      </c>
      <c r="E870" s="15" t="s">
        <v>2015</v>
      </c>
      <c r="F870" s="679">
        <v>5569.8357494168704</v>
      </c>
      <c r="G870" s="73" t="s">
        <v>300</v>
      </c>
      <c r="H870" s="73" t="s">
        <v>3355</v>
      </c>
      <c r="K870" s="831"/>
      <c r="L870" s="1143"/>
      <c r="M870" s="831">
        <v>6.9978000000000004E-7</v>
      </c>
      <c r="N870" s="831">
        <v>8.1121999999999998E-7</v>
      </c>
      <c r="O870" s="1144"/>
      <c r="P870" s="831"/>
      <c r="Q870" s="831"/>
      <c r="R870" s="831"/>
      <c r="S870" s="831"/>
      <c r="T870" s="831"/>
      <c r="U870" s="831"/>
      <c r="V870" s="1143"/>
      <c r="W870" s="1145">
        <v>424730</v>
      </c>
      <c r="X870" s="1144"/>
      <c r="Y870" s="831"/>
      <c r="Z870" s="831"/>
      <c r="AA870" s="834"/>
      <c r="AB870" s="834"/>
      <c r="AC870" s="832">
        <f t="shared" ref="AC870:AC933" si="24">IF(M870="",0*$F870,M870*$F870)</f>
        <v>3.8976596607269379E-3</v>
      </c>
      <c r="AD870" s="832">
        <f t="shared" ref="AD870:AD933" si="25">IF(N870="",0*$F870,N870*$F870)</f>
        <v>4.5183621566419535E-3</v>
      </c>
      <c r="AE870" s="834"/>
      <c r="AF870" s="834"/>
      <c r="AG870" s="834"/>
      <c r="AH870" s="834"/>
      <c r="AI870" s="834"/>
      <c r="AJ870" s="834"/>
      <c r="AK870" s="834"/>
      <c r="AL870" s="834"/>
      <c r="AM870" s="832">
        <f t="shared" ref="AM870:AM933" si="26">IF(W870="",0*$F870,W870*$F870)</f>
        <v>2365676337.8498273</v>
      </c>
      <c r="AN870" s="834"/>
      <c r="AO870" s="834"/>
      <c r="AP870" s="834"/>
    </row>
    <row r="871" spans="1:42" s="15" customFormat="1">
      <c r="A871" s="73" t="s">
        <v>2126</v>
      </c>
      <c r="B871" s="1132" t="s">
        <v>2907</v>
      </c>
      <c r="C871" s="73" t="s">
        <v>3317</v>
      </c>
      <c r="D871" s="1132" t="s">
        <v>2001</v>
      </c>
      <c r="E871" s="15" t="s">
        <v>2015</v>
      </c>
      <c r="F871" s="679">
        <v>158.597103906407</v>
      </c>
      <c r="G871" s="73" t="s">
        <v>300</v>
      </c>
      <c r="H871" s="73" t="s">
        <v>3355</v>
      </c>
      <c r="K871" s="831"/>
      <c r="L871" s="1143"/>
      <c r="M871" s="831">
        <v>6.9978000000000004E-7</v>
      </c>
      <c r="N871" s="831">
        <v>8.1121999999999998E-7</v>
      </c>
      <c r="O871" s="1144"/>
      <c r="P871" s="831"/>
      <c r="Q871" s="831"/>
      <c r="R871" s="831"/>
      <c r="S871" s="831"/>
      <c r="T871" s="831"/>
      <c r="U871" s="831"/>
      <c r="V871" s="1143"/>
      <c r="W871" s="1145">
        <v>424730</v>
      </c>
      <c r="X871" s="1144"/>
      <c r="Y871" s="831"/>
      <c r="Z871" s="831"/>
      <c r="AA871" s="834"/>
      <c r="AB871" s="834"/>
      <c r="AC871" s="832">
        <f t="shared" si="24"/>
        <v>1.1098308137162549E-4</v>
      </c>
      <c r="AD871" s="832">
        <f t="shared" si="25"/>
        <v>1.2865714263095548E-4</v>
      </c>
      <c r="AE871" s="834"/>
      <c r="AF871" s="834"/>
      <c r="AG871" s="834"/>
      <c r="AH871" s="834"/>
      <c r="AI871" s="834"/>
      <c r="AJ871" s="834"/>
      <c r="AK871" s="834"/>
      <c r="AL871" s="834"/>
      <c r="AM871" s="832">
        <f t="shared" si="26"/>
        <v>67360947.942168251</v>
      </c>
      <c r="AN871" s="834"/>
      <c r="AO871" s="834"/>
      <c r="AP871" s="834"/>
    </row>
    <row r="872" spans="1:42" s="15" customFormat="1">
      <c r="A872" s="73" t="s">
        <v>2623</v>
      </c>
      <c r="B872" s="1132"/>
      <c r="C872" s="73" t="s">
        <v>3315</v>
      </c>
      <c r="D872" s="1132"/>
      <c r="F872" s="679">
        <v>49761.441663567697</v>
      </c>
      <c r="G872" s="73" t="s">
        <v>300</v>
      </c>
      <c r="H872" s="73" t="s">
        <v>3352</v>
      </c>
      <c r="K872" s="831"/>
      <c r="L872" s="1143"/>
      <c r="M872" s="831"/>
      <c r="N872" s="1150">
        <v>2.2413499043699988E-4</v>
      </c>
      <c r="O872" s="1144"/>
      <c r="P872" s="831"/>
      <c r="Q872" s="831"/>
      <c r="R872" s="831"/>
      <c r="S872" s="831"/>
      <c r="T872" s="831"/>
      <c r="U872" s="831"/>
      <c r="V872" s="1143"/>
      <c r="W872" s="1146">
        <v>740449.00608755986</v>
      </c>
      <c r="X872" s="1144"/>
      <c r="Y872" s="831"/>
      <c r="Z872" s="831"/>
      <c r="AA872" s="834"/>
      <c r="AB872" s="834"/>
      <c r="AC872" s="832">
        <f t="shared" si="24"/>
        <v>0</v>
      </c>
      <c r="AD872" s="832">
        <f t="shared" si="25"/>
        <v>11.153280251395072</v>
      </c>
      <c r="AE872" s="834"/>
      <c r="AF872" s="834"/>
      <c r="AG872" s="834"/>
      <c r="AH872" s="834"/>
      <c r="AI872" s="834"/>
      <c r="AJ872" s="834"/>
      <c r="AK872" s="834"/>
      <c r="AL872" s="834"/>
      <c r="AM872" s="832">
        <f t="shared" si="26"/>
        <v>36845810021.272789</v>
      </c>
      <c r="AN872" s="834"/>
      <c r="AO872" s="834"/>
      <c r="AP872" s="834"/>
    </row>
    <row r="873" spans="1:42" s="15" customFormat="1">
      <c r="A873" s="73" t="s">
        <v>2623</v>
      </c>
      <c r="B873" s="1132"/>
      <c r="C873" s="73" t="s">
        <v>3315</v>
      </c>
      <c r="D873" s="1132"/>
      <c r="F873" s="679">
        <v>197109.37027096399</v>
      </c>
      <c r="G873" s="73" t="s">
        <v>300</v>
      </c>
      <c r="H873" s="73" t="s">
        <v>3352</v>
      </c>
      <c r="K873" s="831"/>
      <c r="L873" s="1143"/>
      <c r="M873" s="831"/>
      <c r="N873" s="1150">
        <v>1.6420805118051806E-5</v>
      </c>
      <c r="O873" s="1144"/>
      <c r="P873" s="831"/>
      <c r="Q873" s="831"/>
      <c r="R873" s="831"/>
      <c r="S873" s="831"/>
      <c r="T873" s="831"/>
      <c r="U873" s="831"/>
      <c r="V873" s="1143"/>
      <c r="W873" s="1146">
        <v>143030.9259972368</v>
      </c>
      <c r="X873" s="1144"/>
      <c r="Y873" s="831"/>
      <c r="Z873" s="831"/>
      <c r="AA873" s="834"/>
      <c r="AB873" s="834"/>
      <c r="AC873" s="832">
        <f t="shared" si="24"/>
        <v>0</v>
      </c>
      <c r="AD873" s="832">
        <f t="shared" si="25"/>
        <v>3.2366945561614138</v>
      </c>
      <c r="AE873" s="834"/>
      <c r="AF873" s="834"/>
      <c r="AG873" s="834"/>
      <c r="AH873" s="834"/>
      <c r="AI873" s="834"/>
      <c r="AJ873" s="834"/>
      <c r="AK873" s="834"/>
      <c r="AL873" s="834"/>
      <c r="AM873" s="832">
        <f t="shared" si="26"/>
        <v>28192735752.5882</v>
      </c>
      <c r="AN873" s="834"/>
      <c r="AO873" s="834"/>
      <c r="AP873" s="834"/>
    </row>
    <row r="874" spans="1:42" s="15" customFormat="1">
      <c r="A874" s="73" t="s">
        <v>2623</v>
      </c>
      <c r="B874" s="1132"/>
      <c r="C874" s="73" t="s">
        <v>3315</v>
      </c>
      <c r="D874" s="1132"/>
      <c r="F874" s="679">
        <v>3317.42944479167</v>
      </c>
      <c r="G874" s="73" t="s">
        <v>300</v>
      </c>
      <c r="H874" s="73" t="s">
        <v>3352</v>
      </c>
      <c r="K874" s="831"/>
      <c r="L874" s="1143"/>
      <c r="M874" s="831"/>
      <c r="N874" s="1150">
        <v>1.2492882786617452E-4</v>
      </c>
      <c r="O874" s="1144"/>
      <c r="P874" s="831"/>
      <c r="Q874" s="831"/>
      <c r="R874" s="831"/>
      <c r="S874" s="831"/>
      <c r="T874" s="831"/>
      <c r="U874" s="831"/>
      <c r="V874" s="1143"/>
      <c r="W874" s="1146">
        <v>26851708.962072387</v>
      </c>
      <c r="X874" s="1144"/>
      <c r="Y874" s="831"/>
      <c r="Z874" s="831"/>
      <c r="AA874" s="834"/>
      <c r="AB874" s="834"/>
      <c r="AC874" s="832">
        <f t="shared" si="24"/>
        <v>0</v>
      </c>
      <c r="AD874" s="832">
        <f t="shared" si="25"/>
        <v>0.41444257206655744</v>
      </c>
      <c r="AE874" s="834"/>
      <c r="AF874" s="834"/>
      <c r="AG874" s="834"/>
      <c r="AH874" s="834"/>
      <c r="AI874" s="834"/>
      <c r="AJ874" s="834"/>
      <c r="AK874" s="834"/>
      <c r="AL874" s="834"/>
      <c r="AM874" s="832">
        <f t="shared" si="26"/>
        <v>89078649953.75531</v>
      </c>
      <c r="AN874" s="834"/>
      <c r="AO874" s="834"/>
      <c r="AP874" s="834"/>
    </row>
    <row r="875" spans="1:42" s="15" customFormat="1">
      <c r="A875" s="73" t="s">
        <v>2127</v>
      </c>
      <c r="B875" s="1132" t="s">
        <v>2908</v>
      </c>
      <c r="C875" s="73" t="s">
        <v>3329</v>
      </c>
      <c r="D875" s="1132" t="s">
        <v>1967</v>
      </c>
      <c r="E875" s="15" t="s">
        <v>1968</v>
      </c>
      <c r="F875" s="679">
        <v>232778.560516875</v>
      </c>
      <c r="G875" s="73" t="s">
        <v>300</v>
      </c>
      <c r="H875" s="73" t="s">
        <v>3352</v>
      </c>
      <c r="K875" s="831"/>
      <c r="L875" s="1143"/>
      <c r="M875" s="831"/>
      <c r="N875" s="1150">
        <v>2.2413499043699988E-4</v>
      </c>
      <c r="O875" s="1144"/>
      <c r="P875" s="831"/>
      <c r="Q875" s="831"/>
      <c r="R875" s="831"/>
      <c r="S875" s="831"/>
      <c r="T875" s="831"/>
      <c r="U875" s="831"/>
      <c r="V875" s="1143"/>
      <c r="W875" s="1145">
        <v>48281</v>
      </c>
      <c r="X875" s="1144"/>
      <c r="Y875" s="831"/>
      <c r="Z875" s="831"/>
      <c r="AA875" s="834"/>
      <c r="AB875" s="834"/>
      <c r="AC875" s="832">
        <f t="shared" si="24"/>
        <v>0</v>
      </c>
      <c r="AD875" s="832">
        <f t="shared" si="25"/>
        <v>52.173820435388379</v>
      </c>
      <c r="AE875" s="834"/>
      <c r="AF875" s="834"/>
      <c r="AG875" s="834"/>
      <c r="AH875" s="834"/>
      <c r="AI875" s="834"/>
      <c r="AJ875" s="834"/>
      <c r="AK875" s="834"/>
      <c r="AL875" s="834"/>
      <c r="AM875" s="832">
        <f t="shared" si="26"/>
        <v>11238781680.315243</v>
      </c>
      <c r="AN875" s="834"/>
      <c r="AO875" s="834"/>
      <c r="AP875" s="834"/>
    </row>
    <row r="876" spans="1:42" s="15" customFormat="1">
      <c r="A876" s="73" t="s">
        <v>2127</v>
      </c>
      <c r="B876" s="1132" t="s">
        <v>2908</v>
      </c>
      <c r="C876" s="73" t="s">
        <v>3329</v>
      </c>
      <c r="D876" s="1132" t="s">
        <v>1998</v>
      </c>
      <c r="E876" s="15" t="s">
        <v>1999</v>
      </c>
      <c r="F876" s="679">
        <v>310371.414040156</v>
      </c>
      <c r="G876" s="73" t="s">
        <v>300</v>
      </c>
      <c r="H876" s="73" t="s">
        <v>3352</v>
      </c>
      <c r="K876" s="831"/>
      <c r="L876" s="1143"/>
      <c r="M876" s="831"/>
      <c r="N876" s="1150">
        <v>1.6420805118051806E-5</v>
      </c>
      <c r="O876" s="1144"/>
      <c r="P876" s="831"/>
      <c r="Q876" s="831"/>
      <c r="R876" s="831"/>
      <c r="S876" s="831"/>
      <c r="T876" s="831"/>
      <c r="U876" s="831"/>
      <c r="V876" s="1143"/>
      <c r="W876" s="1145">
        <v>85803</v>
      </c>
      <c r="X876" s="1144"/>
      <c r="Y876" s="831"/>
      <c r="Z876" s="831"/>
      <c r="AA876" s="834"/>
      <c r="AB876" s="834"/>
      <c r="AC876" s="832">
        <f t="shared" si="24"/>
        <v>0</v>
      </c>
      <c r="AD876" s="832">
        <f t="shared" si="25"/>
        <v>5.0965485041675702</v>
      </c>
      <c r="AE876" s="834"/>
      <c r="AF876" s="834"/>
      <c r="AG876" s="834"/>
      <c r="AH876" s="834"/>
      <c r="AI876" s="834"/>
      <c r="AJ876" s="834"/>
      <c r="AK876" s="834"/>
      <c r="AL876" s="834"/>
      <c r="AM876" s="832">
        <f t="shared" si="26"/>
        <v>26630798438.887505</v>
      </c>
      <c r="AN876" s="834"/>
      <c r="AO876" s="834"/>
      <c r="AP876" s="834"/>
    </row>
    <row r="877" spans="1:42" s="15" customFormat="1">
      <c r="A877" s="73" t="s">
        <v>2127</v>
      </c>
      <c r="B877" s="1132" t="s">
        <v>2908</v>
      </c>
      <c r="C877" s="73" t="s">
        <v>3329</v>
      </c>
      <c r="D877" s="1132" t="s">
        <v>2001</v>
      </c>
      <c r="E877" s="15" t="s">
        <v>2015</v>
      </c>
      <c r="F877" s="679">
        <v>15518.5707015104</v>
      </c>
      <c r="G877" s="73" t="s">
        <v>300</v>
      </c>
      <c r="H877" s="73" t="s">
        <v>3352</v>
      </c>
      <c r="K877" s="831"/>
      <c r="L877" s="1143"/>
      <c r="M877" s="831"/>
      <c r="N877" s="1150">
        <v>1.2492882786617452E-4</v>
      </c>
      <c r="O877" s="1144"/>
      <c r="P877" s="831"/>
      <c r="Q877" s="831"/>
      <c r="R877" s="831"/>
      <c r="S877" s="831"/>
      <c r="T877" s="831"/>
      <c r="U877" s="831"/>
      <c r="V877" s="1143"/>
      <c r="W877" s="1145">
        <v>3036200</v>
      </c>
      <c r="X877" s="1144"/>
      <c r="Y877" s="831"/>
      <c r="Z877" s="831"/>
      <c r="AA877" s="834"/>
      <c r="AB877" s="834"/>
      <c r="AC877" s="832">
        <f t="shared" si="24"/>
        <v>0</v>
      </c>
      <c r="AD877" s="832">
        <f t="shared" si="25"/>
        <v>1.9387168478980519</v>
      </c>
      <c r="AE877" s="834"/>
      <c r="AF877" s="834"/>
      <c r="AG877" s="834"/>
      <c r="AH877" s="834"/>
      <c r="AI877" s="834"/>
      <c r="AJ877" s="834"/>
      <c r="AK877" s="834"/>
      <c r="AL877" s="834"/>
      <c r="AM877" s="832">
        <f t="shared" si="26"/>
        <v>47117484363.925873</v>
      </c>
      <c r="AN877" s="834"/>
      <c r="AO877" s="834"/>
      <c r="AP877" s="834"/>
    </row>
    <row r="878" spans="1:42" s="15" customFormat="1">
      <c r="A878" s="73" t="s">
        <v>2128</v>
      </c>
      <c r="B878" s="1132" t="s">
        <v>2909</v>
      </c>
      <c r="C878" s="73" t="s">
        <v>3329</v>
      </c>
      <c r="D878" s="1132" t="s">
        <v>1967</v>
      </c>
      <c r="E878" s="15" t="s">
        <v>1968</v>
      </c>
      <c r="F878" s="679">
        <v>232778.560516875</v>
      </c>
      <c r="G878" s="73" t="s">
        <v>300</v>
      </c>
      <c r="H878" s="73" t="s">
        <v>3352</v>
      </c>
      <c r="K878" s="831"/>
      <c r="L878" s="1143"/>
      <c r="M878" s="831">
        <v>0</v>
      </c>
      <c r="N878" s="831">
        <v>4.9092000000000004E-6</v>
      </c>
      <c r="O878" s="1144"/>
      <c r="P878" s="831"/>
      <c r="Q878" s="831"/>
      <c r="R878" s="831"/>
      <c r="S878" s="831"/>
      <c r="T878" s="831"/>
      <c r="U878" s="831"/>
      <c r="V878" s="1143"/>
      <c r="W878" s="1145">
        <v>1325400</v>
      </c>
      <c r="X878" s="1144"/>
      <c r="Y878" s="831"/>
      <c r="Z878" s="831"/>
      <c r="AA878" s="834"/>
      <c r="AB878" s="834"/>
      <c r="AC878" s="832">
        <f t="shared" si="24"/>
        <v>0</v>
      </c>
      <c r="AD878" s="832">
        <f t="shared" si="25"/>
        <v>1.1427565092894429</v>
      </c>
      <c r="AE878" s="834"/>
      <c r="AF878" s="834"/>
      <c r="AG878" s="834"/>
      <c r="AH878" s="834"/>
      <c r="AI878" s="834"/>
      <c r="AJ878" s="834"/>
      <c r="AK878" s="834"/>
      <c r="AL878" s="834"/>
      <c r="AM878" s="832">
        <f t="shared" si="26"/>
        <v>308524704109.0661</v>
      </c>
      <c r="AN878" s="834"/>
      <c r="AO878" s="834"/>
      <c r="AP878" s="834"/>
    </row>
    <row r="879" spans="1:42" s="15" customFormat="1">
      <c r="A879" s="73" t="s">
        <v>2128</v>
      </c>
      <c r="B879" s="1132" t="s">
        <v>2909</v>
      </c>
      <c r="C879" s="73" t="s">
        <v>3329</v>
      </c>
      <c r="D879" s="1132" t="s">
        <v>1998</v>
      </c>
      <c r="E879" s="15" t="s">
        <v>1999</v>
      </c>
      <c r="F879" s="679">
        <v>310371.414040156</v>
      </c>
      <c r="G879" s="73" t="s">
        <v>300</v>
      </c>
      <c r="H879" s="73" t="s">
        <v>3352</v>
      </c>
      <c r="K879" s="831"/>
      <c r="L879" s="1143"/>
      <c r="M879" s="831">
        <v>0</v>
      </c>
      <c r="N879" s="831">
        <v>1.4539E-6</v>
      </c>
      <c r="O879" s="1144"/>
      <c r="P879" s="831"/>
      <c r="Q879" s="831"/>
      <c r="R879" s="831"/>
      <c r="S879" s="831"/>
      <c r="T879" s="831"/>
      <c r="U879" s="831"/>
      <c r="V879" s="1143"/>
      <c r="W879" s="1145">
        <v>1695600</v>
      </c>
      <c r="X879" s="1144"/>
      <c r="Y879" s="831"/>
      <c r="Z879" s="831"/>
      <c r="AA879" s="834"/>
      <c r="AB879" s="834"/>
      <c r="AC879" s="832">
        <f t="shared" si="24"/>
        <v>0</v>
      </c>
      <c r="AD879" s="832">
        <f t="shared" si="25"/>
        <v>0.45124899887298281</v>
      </c>
      <c r="AE879" s="834"/>
      <c r="AF879" s="834"/>
      <c r="AG879" s="834"/>
      <c r="AH879" s="834"/>
      <c r="AI879" s="834"/>
      <c r="AJ879" s="834"/>
      <c r="AK879" s="834"/>
      <c r="AL879" s="834"/>
      <c r="AM879" s="832">
        <f t="shared" si="26"/>
        <v>526265769646.48853</v>
      </c>
      <c r="AN879" s="834"/>
      <c r="AO879" s="834"/>
      <c r="AP879" s="834"/>
    </row>
    <row r="880" spans="1:42" s="15" customFormat="1">
      <c r="A880" s="73" t="s">
        <v>2128</v>
      </c>
      <c r="B880" s="1132" t="s">
        <v>2909</v>
      </c>
      <c r="C880" s="73" t="s">
        <v>3329</v>
      </c>
      <c r="D880" s="1132" t="s">
        <v>2001</v>
      </c>
      <c r="E880" s="15" t="s">
        <v>2015</v>
      </c>
      <c r="F880" s="679">
        <v>15518.5707015104</v>
      </c>
      <c r="G880" s="73" t="s">
        <v>300</v>
      </c>
      <c r="H880" s="73" t="s">
        <v>3352</v>
      </c>
      <c r="K880" s="831"/>
      <c r="L880" s="1143"/>
      <c r="M880" s="831">
        <v>0</v>
      </c>
      <c r="N880" s="831">
        <v>1.5675000000000002E-5</v>
      </c>
      <c r="O880" s="1144"/>
      <c r="P880" s="831"/>
      <c r="Q880" s="831"/>
      <c r="R880" s="831"/>
      <c r="S880" s="831"/>
      <c r="T880" s="831"/>
      <c r="U880" s="831"/>
      <c r="V880" s="1143"/>
      <c r="W880" s="1145">
        <v>64857000</v>
      </c>
      <c r="X880" s="1144"/>
      <c r="Y880" s="831"/>
      <c r="Z880" s="831"/>
      <c r="AA880" s="834"/>
      <c r="AB880" s="834"/>
      <c r="AC880" s="832">
        <f t="shared" si="24"/>
        <v>0</v>
      </c>
      <c r="AD880" s="832">
        <f t="shared" si="25"/>
        <v>0.24325359574617555</v>
      </c>
      <c r="AE880" s="834"/>
      <c r="AF880" s="834"/>
      <c r="AG880" s="834"/>
      <c r="AH880" s="834"/>
      <c r="AI880" s="834"/>
      <c r="AJ880" s="834"/>
      <c r="AK880" s="834"/>
      <c r="AL880" s="834"/>
      <c r="AM880" s="832">
        <f t="shared" si="26"/>
        <v>1006487939987.86</v>
      </c>
      <c r="AN880" s="834"/>
      <c r="AO880" s="834"/>
      <c r="AP880" s="834"/>
    </row>
    <row r="881" spans="1:42" s="15" customFormat="1">
      <c r="A881" s="73" t="s">
        <v>2129</v>
      </c>
      <c r="B881" s="1132" t="s">
        <v>2910</v>
      </c>
      <c r="C881" s="73" t="s">
        <v>3329</v>
      </c>
      <c r="D881" s="1132" t="s">
        <v>1967</v>
      </c>
      <c r="E881" s="15" t="s">
        <v>1968</v>
      </c>
      <c r="F881" s="679">
        <v>21160.267857812501</v>
      </c>
      <c r="G881" s="73" t="s">
        <v>300</v>
      </c>
      <c r="H881" s="73" t="s">
        <v>3352</v>
      </c>
      <c r="K881" s="831"/>
      <c r="L881" s="1143"/>
      <c r="M881" s="831"/>
      <c r="N881" s="1150">
        <v>2.2413499043699988E-4</v>
      </c>
      <c r="O881" s="1144"/>
      <c r="P881" s="831"/>
      <c r="Q881" s="831"/>
      <c r="R881" s="831"/>
      <c r="S881" s="831"/>
      <c r="T881" s="831"/>
      <c r="U881" s="831"/>
      <c r="V881" s="1143"/>
      <c r="W881" s="1145">
        <v>114.25</v>
      </c>
      <c r="X881" s="1144"/>
      <c r="Y881" s="831"/>
      <c r="Z881" s="831"/>
      <c r="AA881" s="834"/>
      <c r="AB881" s="834"/>
      <c r="AC881" s="832">
        <f t="shared" si="24"/>
        <v>0</v>
      </c>
      <c r="AD881" s="832">
        <f t="shared" si="25"/>
        <v>4.7427564339551607</v>
      </c>
      <c r="AE881" s="834"/>
      <c r="AF881" s="834"/>
      <c r="AG881" s="834"/>
      <c r="AH881" s="834"/>
      <c r="AI881" s="834"/>
      <c r="AJ881" s="834"/>
      <c r="AK881" s="834"/>
      <c r="AL881" s="834"/>
      <c r="AM881" s="832">
        <f t="shared" si="26"/>
        <v>2417560.6027550781</v>
      </c>
      <c r="AN881" s="834"/>
      <c r="AO881" s="834"/>
      <c r="AP881" s="834"/>
    </row>
    <row r="882" spans="1:42" s="15" customFormat="1">
      <c r="A882" s="73" t="s">
        <v>2129</v>
      </c>
      <c r="B882" s="1132" t="s">
        <v>2910</v>
      </c>
      <c r="C882" s="73" t="s">
        <v>3329</v>
      </c>
      <c r="D882" s="1132" t="s">
        <v>1998</v>
      </c>
      <c r="E882" s="15" t="s">
        <v>1999</v>
      </c>
      <c r="F882" s="679">
        <v>104390.65475260399</v>
      </c>
      <c r="G882" s="73" t="s">
        <v>300</v>
      </c>
      <c r="H882" s="73" t="s">
        <v>3352</v>
      </c>
      <c r="K882" s="831"/>
      <c r="L882" s="1143"/>
      <c r="M882" s="831"/>
      <c r="N882" s="1150">
        <v>1.6420805118051806E-5</v>
      </c>
      <c r="O882" s="1144"/>
      <c r="P882" s="831"/>
      <c r="Q882" s="831"/>
      <c r="R882" s="831"/>
      <c r="S882" s="831"/>
      <c r="T882" s="831"/>
      <c r="U882" s="831"/>
      <c r="V882" s="1143"/>
      <c r="W882" s="1145">
        <v>14.432</v>
      </c>
      <c r="X882" s="1144"/>
      <c r="Y882" s="831"/>
      <c r="Z882" s="831"/>
      <c r="AA882" s="834"/>
      <c r="AB882" s="834"/>
      <c r="AC882" s="832">
        <f t="shared" si="24"/>
        <v>0</v>
      </c>
      <c r="AD882" s="832">
        <f t="shared" si="25"/>
        <v>1.7141785978383388</v>
      </c>
      <c r="AE882" s="834"/>
      <c r="AF882" s="834"/>
      <c r="AG882" s="834"/>
      <c r="AH882" s="834"/>
      <c r="AI882" s="834"/>
      <c r="AJ882" s="834"/>
      <c r="AK882" s="834"/>
      <c r="AL882" s="834"/>
      <c r="AM882" s="832">
        <f t="shared" si="26"/>
        <v>1506565.9293895809</v>
      </c>
      <c r="AN882" s="834"/>
      <c r="AO882" s="834"/>
      <c r="AP882" s="834"/>
    </row>
    <row r="883" spans="1:42" s="15" customFormat="1">
      <c r="A883" s="73" t="s">
        <v>2129</v>
      </c>
      <c r="B883" s="1132" t="s">
        <v>2910</v>
      </c>
      <c r="C883" s="73" t="s">
        <v>3329</v>
      </c>
      <c r="D883" s="1132" t="s">
        <v>2001</v>
      </c>
      <c r="E883" s="15" t="s">
        <v>2015</v>
      </c>
      <c r="F883" s="679">
        <v>1410.6845237760399</v>
      </c>
      <c r="G883" s="73" t="s">
        <v>300</v>
      </c>
      <c r="H883" s="73" t="s">
        <v>3352</v>
      </c>
      <c r="K883" s="831"/>
      <c r="L883" s="1143"/>
      <c r="M883" s="831"/>
      <c r="N883" s="1150">
        <v>1.2492882786617452E-4</v>
      </c>
      <c r="O883" s="1144"/>
      <c r="P883" s="831"/>
      <c r="Q883" s="831"/>
      <c r="R883" s="831"/>
      <c r="S883" s="831"/>
      <c r="T883" s="831"/>
      <c r="U883" s="831"/>
      <c r="V883" s="1143"/>
      <c r="W883" s="1145">
        <v>1892.7</v>
      </c>
      <c r="X883" s="1144"/>
      <c r="Y883" s="831"/>
      <c r="Z883" s="831"/>
      <c r="AA883" s="834"/>
      <c r="AB883" s="834"/>
      <c r="AC883" s="832">
        <f t="shared" si="24"/>
        <v>0</v>
      </c>
      <c r="AD883" s="832">
        <f t="shared" si="25"/>
        <v>0.17623516404429326</v>
      </c>
      <c r="AE883" s="834"/>
      <c r="AF883" s="834"/>
      <c r="AG883" s="834"/>
      <c r="AH883" s="834"/>
      <c r="AI883" s="834"/>
      <c r="AJ883" s="834"/>
      <c r="AK883" s="834"/>
      <c r="AL883" s="834"/>
      <c r="AM883" s="832">
        <f t="shared" si="26"/>
        <v>2670002.5981509108</v>
      </c>
      <c r="AN883" s="834"/>
      <c r="AO883" s="834"/>
      <c r="AP883" s="834"/>
    </row>
    <row r="884" spans="1:42" s="15" customFormat="1">
      <c r="A884" s="73" t="s">
        <v>2130</v>
      </c>
      <c r="B884" s="1132" t="s">
        <v>2911</v>
      </c>
      <c r="C884" s="73" t="s">
        <v>3329</v>
      </c>
      <c r="D884" s="1132" t="s">
        <v>1967</v>
      </c>
      <c r="E884" s="15" t="s">
        <v>1968</v>
      </c>
      <c r="F884" s="679">
        <v>1132782.09635417</v>
      </c>
      <c r="G884" s="73" t="s">
        <v>300</v>
      </c>
      <c r="H884" s="73" t="s">
        <v>3352</v>
      </c>
      <c r="K884" s="831"/>
      <c r="L884" s="1143"/>
      <c r="M884" s="831"/>
      <c r="N884" s="831">
        <v>1.9643E-6</v>
      </c>
      <c r="O884" s="1144"/>
      <c r="P884" s="831"/>
      <c r="Q884" s="831"/>
      <c r="R884" s="831"/>
      <c r="S884" s="831"/>
      <c r="T884" s="831"/>
      <c r="U884" s="831"/>
      <c r="V884" s="1143"/>
      <c r="W884" s="1145">
        <v>15775</v>
      </c>
      <c r="X884" s="1144"/>
      <c r="Y884" s="831"/>
      <c r="Z884" s="831"/>
      <c r="AA884" s="834"/>
      <c r="AB884" s="834"/>
      <c r="AC884" s="832">
        <f t="shared" si="24"/>
        <v>0</v>
      </c>
      <c r="AD884" s="832">
        <f t="shared" si="25"/>
        <v>2.225123871868496</v>
      </c>
      <c r="AE884" s="834"/>
      <c r="AF884" s="834"/>
      <c r="AG884" s="834"/>
      <c r="AH884" s="834"/>
      <c r="AI884" s="834"/>
      <c r="AJ884" s="834"/>
      <c r="AK884" s="834"/>
      <c r="AL884" s="834"/>
      <c r="AM884" s="832">
        <f t="shared" si="26"/>
        <v>17869637569.98703</v>
      </c>
      <c r="AN884" s="834"/>
      <c r="AO884" s="834"/>
      <c r="AP884" s="834"/>
    </row>
    <row r="885" spans="1:42" s="15" customFormat="1">
      <c r="A885" s="73" t="s">
        <v>2130</v>
      </c>
      <c r="B885" s="1132" t="s">
        <v>2911</v>
      </c>
      <c r="C885" s="73" t="s">
        <v>3329</v>
      </c>
      <c r="D885" s="1132" t="s">
        <v>1998</v>
      </c>
      <c r="E885" s="15" t="s">
        <v>1999</v>
      </c>
      <c r="F885" s="679">
        <v>1510376.12865547</v>
      </c>
      <c r="G885" s="73" t="s">
        <v>300</v>
      </c>
      <c r="H885" s="73" t="s">
        <v>3352</v>
      </c>
      <c r="K885" s="831"/>
      <c r="L885" s="1143"/>
      <c r="M885" s="831"/>
      <c r="N885" s="831">
        <v>3.0604000000000001E-8</v>
      </c>
      <c r="O885" s="1144"/>
      <c r="P885" s="831"/>
      <c r="Q885" s="831"/>
      <c r="R885" s="831"/>
      <c r="S885" s="831"/>
      <c r="T885" s="831"/>
      <c r="U885" s="831"/>
      <c r="V885" s="1143"/>
      <c r="W885" s="1145">
        <v>5150.6000000000004</v>
      </c>
      <c r="X885" s="1144"/>
      <c r="Y885" s="831"/>
      <c r="Z885" s="831"/>
      <c r="AA885" s="834"/>
      <c r="AB885" s="834"/>
      <c r="AC885" s="832">
        <f t="shared" si="24"/>
        <v>0</v>
      </c>
      <c r="AD885" s="832">
        <f t="shared" si="25"/>
        <v>4.6223551041372005E-2</v>
      </c>
      <c r="AE885" s="834"/>
      <c r="AF885" s="834"/>
      <c r="AG885" s="834"/>
      <c r="AH885" s="834"/>
      <c r="AI885" s="834"/>
      <c r="AJ885" s="834"/>
      <c r="AK885" s="834"/>
      <c r="AL885" s="834"/>
      <c r="AM885" s="832">
        <f t="shared" si="26"/>
        <v>7779343288.2528639</v>
      </c>
      <c r="AN885" s="834"/>
      <c r="AO885" s="834"/>
      <c r="AP885" s="834"/>
    </row>
    <row r="886" spans="1:42" s="15" customFormat="1">
      <c r="A886" s="73" t="s">
        <v>2130</v>
      </c>
      <c r="B886" s="1132" t="s">
        <v>2911</v>
      </c>
      <c r="C886" s="73" t="s">
        <v>3329</v>
      </c>
      <c r="D886" s="1132" t="s">
        <v>2001</v>
      </c>
      <c r="E886" s="15" t="s">
        <v>2015</v>
      </c>
      <c r="F886" s="679">
        <v>75518.8064138021</v>
      </c>
      <c r="G886" s="73" t="s">
        <v>300</v>
      </c>
      <c r="H886" s="73" t="s">
        <v>3352</v>
      </c>
      <c r="K886" s="831"/>
      <c r="L886" s="1143"/>
      <c r="M886" s="831"/>
      <c r="N886" s="831">
        <v>4.6497000000000001E-7</v>
      </c>
      <c r="O886" s="1144"/>
      <c r="P886" s="831"/>
      <c r="Q886" s="831"/>
      <c r="R886" s="831"/>
      <c r="S886" s="831"/>
      <c r="T886" s="831"/>
      <c r="U886" s="831"/>
      <c r="V886" s="1143"/>
      <c r="W886" s="1145">
        <v>228780</v>
      </c>
      <c r="X886" s="1144"/>
      <c r="Y886" s="831"/>
      <c r="Z886" s="831"/>
      <c r="AA886" s="834"/>
      <c r="AB886" s="834"/>
      <c r="AC886" s="832">
        <f t="shared" si="24"/>
        <v>0</v>
      </c>
      <c r="AD886" s="832">
        <f t="shared" si="25"/>
        <v>3.5113979418225562E-2</v>
      </c>
      <c r="AE886" s="834"/>
      <c r="AF886" s="834"/>
      <c r="AG886" s="834"/>
      <c r="AH886" s="834"/>
      <c r="AI886" s="834"/>
      <c r="AJ886" s="834"/>
      <c r="AK886" s="834"/>
      <c r="AL886" s="834"/>
      <c r="AM886" s="832">
        <f t="shared" si="26"/>
        <v>17277192531.349644</v>
      </c>
      <c r="AN886" s="834"/>
      <c r="AO886" s="834"/>
      <c r="AP886" s="834"/>
    </row>
    <row r="887" spans="1:42" s="15" customFormat="1">
      <c r="A887" s="73" t="s">
        <v>2624</v>
      </c>
      <c r="B887" s="1132"/>
      <c r="C887" s="73" t="s">
        <v>3330</v>
      </c>
      <c r="D887" s="1132"/>
      <c r="F887" s="679">
        <v>95844.616470130204</v>
      </c>
      <c r="G887" s="73" t="s">
        <v>300</v>
      </c>
      <c r="H887" s="73" t="s">
        <v>3352</v>
      </c>
      <c r="K887" s="831"/>
      <c r="L887" s="1143"/>
      <c r="M887" s="831"/>
      <c r="N887" s="1150">
        <v>2.2413499043699988E-4</v>
      </c>
      <c r="O887" s="1144"/>
      <c r="P887" s="831"/>
      <c r="Q887" s="831"/>
      <c r="R887" s="831"/>
      <c r="S887" s="831"/>
      <c r="T887" s="831"/>
      <c r="U887" s="831"/>
      <c r="V887" s="1143"/>
      <c r="W887" s="1146">
        <v>740449.00608755986</v>
      </c>
      <c r="X887" s="1144"/>
      <c r="Y887" s="831"/>
      <c r="Z887" s="831"/>
      <c r="AA887" s="834"/>
      <c r="AB887" s="834"/>
      <c r="AC887" s="832">
        <f t="shared" si="24"/>
        <v>0</v>
      </c>
      <c r="AD887" s="832">
        <f t="shared" si="25"/>
        <v>21.482132195970554</v>
      </c>
      <c r="AE887" s="834"/>
      <c r="AF887" s="834"/>
      <c r="AG887" s="834"/>
      <c r="AH887" s="834"/>
      <c r="AI887" s="834"/>
      <c r="AJ887" s="834"/>
      <c r="AK887" s="834"/>
      <c r="AL887" s="834"/>
      <c r="AM887" s="832">
        <f t="shared" si="26"/>
        <v>70968051004.151276</v>
      </c>
      <c r="AN887" s="834"/>
      <c r="AO887" s="834"/>
      <c r="AP887" s="834"/>
    </row>
    <row r="888" spans="1:42" s="15" customFormat="1">
      <c r="A888" s="73" t="s">
        <v>2624</v>
      </c>
      <c r="B888" s="1132"/>
      <c r="C888" s="73" t="s">
        <v>3330</v>
      </c>
      <c r="D888" s="1132"/>
      <c r="F888" s="679">
        <v>127792.82196026</v>
      </c>
      <c r="G888" s="73" t="s">
        <v>300</v>
      </c>
      <c r="H888" s="73" t="s">
        <v>3352</v>
      </c>
      <c r="K888" s="831"/>
      <c r="L888" s="1143"/>
      <c r="M888" s="831"/>
      <c r="N888" s="1150">
        <v>1.6420805118051806E-5</v>
      </c>
      <c r="O888" s="1144"/>
      <c r="P888" s="831"/>
      <c r="Q888" s="831"/>
      <c r="R888" s="831"/>
      <c r="S888" s="831"/>
      <c r="T888" s="831"/>
      <c r="U888" s="831"/>
      <c r="V888" s="1143"/>
      <c r="W888" s="1146">
        <v>143030.9259972368</v>
      </c>
      <c r="X888" s="1144"/>
      <c r="Y888" s="831"/>
      <c r="Z888" s="831"/>
      <c r="AA888" s="834"/>
      <c r="AB888" s="834"/>
      <c r="AC888" s="832">
        <f t="shared" si="24"/>
        <v>0</v>
      </c>
      <c r="AD888" s="832">
        <f t="shared" si="25"/>
        <v>2.0984610248953208</v>
      </c>
      <c r="AE888" s="834"/>
      <c r="AF888" s="834"/>
      <c r="AG888" s="834"/>
      <c r="AH888" s="834"/>
      <c r="AI888" s="834"/>
      <c r="AJ888" s="834"/>
      <c r="AK888" s="834"/>
      <c r="AL888" s="834"/>
      <c r="AM888" s="832">
        <f t="shared" si="26"/>
        <v>18278325660.776005</v>
      </c>
      <c r="AN888" s="834"/>
      <c r="AO888" s="834"/>
      <c r="AP888" s="834"/>
    </row>
    <row r="889" spans="1:42" s="15" customFormat="1">
      <c r="A889" s="73" t="s">
        <v>2624</v>
      </c>
      <c r="B889" s="1132"/>
      <c r="C889" s="73" t="s">
        <v>3330</v>
      </c>
      <c r="D889" s="1132"/>
      <c r="F889" s="679">
        <v>6389.6410981250001</v>
      </c>
      <c r="G889" s="73" t="s">
        <v>300</v>
      </c>
      <c r="H889" s="73" t="s">
        <v>3352</v>
      </c>
      <c r="K889" s="831"/>
      <c r="L889" s="1143"/>
      <c r="M889" s="831"/>
      <c r="N889" s="1150">
        <v>1.2492882786617452E-4</v>
      </c>
      <c r="O889" s="1144"/>
      <c r="P889" s="831"/>
      <c r="Q889" s="831"/>
      <c r="R889" s="831"/>
      <c r="S889" s="831"/>
      <c r="T889" s="831"/>
      <c r="U889" s="831"/>
      <c r="V889" s="1143"/>
      <c r="W889" s="1146">
        <v>26851708.962072387</v>
      </c>
      <c r="X889" s="1144"/>
      <c r="Y889" s="831"/>
      <c r="Z889" s="831"/>
      <c r="AA889" s="834"/>
      <c r="AB889" s="834"/>
      <c r="AC889" s="832">
        <f t="shared" si="24"/>
        <v>0</v>
      </c>
      <c r="AD889" s="832">
        <f t="shared" si="25"/>
        <v>0.79825037287429246</v>
      </c>
      <c r="AE889" s="834"/>
      <c r="AF889" s="834"/>
      <c r="AG889" s="834"/>
      <c r="AH889" s="834"/>
      <c r="AI889" s="834"/>
      <c r="AJ889" s="834"/>
      <c r="AK889" s="834"/>
      <c r="AL889" s="834"/>
      <c r="AM889" s="832">
        <f t="shared" si="26"/>
        <v>171572783138.94913</v>
      </c>
      <c r="AN889" s="834"/>
      <c r="AO889" s="834"/>
      <c r="AP889" s="834"/>
    </row>
    <row r="890" spans="1:42" s="15" customFormat="1">
      <c r="A890" s="73" t="s">
        <v>2625</v>
      </c>
      <c r="B890" s="1132"/>
      <c r="C890" s="73" t="s">
        <v>3319</v>
      </c>
      <c r="D890" s="1132" t="s">
        <v>1967</v>
      </c>
      <c r="E890" s="15" t="s">
        <v>1968</v>
      </c>
      <c r="F890" s="679">
        <v>63880.607948203098</v>
      </c>
      <c r="G890" s="73" t="s">
        <v>300</v>
      </c>
      <c r="H890" s="73" t="s">
        <v>3352</v>
      </c>
      <c r="K890" s="831"/>
      <c r="L890" s="1143"/>
      <c r="M890" s="831"/>
      <c r="N890" s="831">
        <v>4.8667000000000003E-6</v>
      </c>
      <c r="O890" s="1144"/>
      <c r="P890" s="831"/>
      <c r="Q890" s="831"/>
      <c r="R890" s="831"/>
      <c r="S890" s="831"/>
      <c r="T890" s="831"/>
      <c r="U890" s="831"/>
      <c r="V890" s="1143"/>
      <c r="W890" s="1145">
        <v>1828.4</v>
      </c>
      <c r="X890" s="1144"/>
      <c r="Y890" s="831"/>
      <c r="Z890" s="831"/>
      <c r="AA890" s="834"/>
      <c r="AB890" s="834"/>
      <c r="AC890" s="832">
        <f t="shared" si="24"/>
        <v>0</v>
      </c>
      <c r="AD890" s="832">
        <f t="shared" si="25"/>
        <v>0.31088775470152002</v>
      </c>
      <c r="AE890" s="834"/>
      <c r="AF890" s="834"/>
      <c r="AG890" s="834"/>
      <c r="AH890" s="834"/>
      <c r="AI890" s="834"/>
      <c r="AJ890" s="834"/>
      <c r="AK890" s="834"/>
      <c r="AL890" s="834"/>
      <c r="AM890" s="832">
        <f t="shared" si="26"/>
        <v>116799303.57249455</v>
      </c>
      <c r="AN890" s="834"/>
      <c r="AO890" s="834"/>
      <c r="AP890" s="834"/>
    </row>
    <row r="891" spans="1:42" s="15" customFormat="1">
      <c r="A891" s="73" t="s">
        <v>2625</v>
      </c>
      <c r="B891" s="1132"/>
      <c r="C891" s="73" t="s">
        <v>3319</v>
      </c>
      <c r="D891" s="1132" t="s">
        <v>1998</v>
      </c>
      <c r="E891" s="15" t="s">
        <v>1999</v>
      </c>
      <c r="F891" s="679">
        <v>85174.143951536505</v>
      </c>
      <c r="G891" s="73" t="s">
        <v>300</v>
      </c>
      <c r="H891" s="73" t="s">
        <v>3352</v>
      </c>
      <c r="K891" s="831"/>
      <c r="L891" s="1143"/>
      <c r="M891" s="831"/>
      <c r="N891" s="831">
        <v>9.8050999999999996E-8</v>
      </c>
      <c r="O891" s="1144"/>
      <c r="P891" s="831"/>
      <c r="Q891" s="831"/>
      <c r="R891" s="831"/>
      <c r="S891" s="831"/>
      <c r="T891" s="831"/>
      <c r="U891" s="831"/>
      <c r="V891" s="1143"/>
      <c r="W891" s="1145">
        <v>519.24</v>
      </c>
      <c r="X891" s="1144"/>
      <c r="Y891" s="831"/>
      <c r="Z891" s="831"/>
      <c r="AA891" s="834"/>
      <c r="AB891" s="834"/>
      <c r="AC891" s="832">
        <f t="shared" si="24"/>
        <v>0</v>
      </c>
      <c r="AD891" s="832">
        <f t="shared" si="25"/>
        <v>8.3514099885921064E-3</v>
      </c>
      <c r="AE891" s="834"/>
      <c r="AF891" s="834"/>
      <c r="AG891" s="834"/>
      <c r="AH891" s="834"/>
      <c r="AI891" s="834"/>
      <c r="AJ891" s="834"/>
      <c r="AK891" s="834"/>
      <c r="AL891" s="834"/>
      <c r="AM891" s="832">
        <f t="shared" si="26"/>
        <v>44225822.505395815</v>
      </c>
      <c r="AN891" s="834"/>
      <c r="AO891" s="834"/>
      <c r="AP891" s="834"/>
    </row>
    <row r="892" spans="1:42" s="15" customFormat="1">
      <c r="A892" s="73" t="s">
        <v>2625</v>
      </c>
      <c r="B892" s="1132"/>
      <c r="C892" s="73" t="s">
        <v>3319</v>
      </c>
      <c r="D892" s="1132" t="s">
        <v>2001</v>
      </c>
      <c r="E892" s="15" t="s">
        <v>2015</v>
      </c>
      <c r="F892" s="679">
        <v>4258.7071971354198</v>
      </c>
      <c r="G892" s="73" t="s">
        <v>300</v>
      </c>
      <c r="H892" s="73" t="s">
        <v>3352</v>
      </c>
      <c r="K892" s="831"/>
      <c r="L892" s="1143"/>
      <c r="M892" s="831"/>
      <c r="N892" s="831">
        <v>1.175E-6</v>
      </c>
      <c r="O892" s="1144"/>
      <c r="P892" s="831"/>
      <c r="Q892" s="831"/>
      <c r="R892" s="831"/>
      <c r="S892" s="831"/>
      <c r="T892" s="831"/>
      <c r="U892" s="831"/>
      <c r="V892" s="1143"/>
      <c r="W892" s="1145">
        <v>63731</v>
      </c>
      <c r="X892" s="1144"/>
      <c r="Y892" s="831"/>
      <c r="Z892" s="831"/>
      <c r="AA892" s="834"/>
      <c r="AB892" s="834"/>
      <c r="AC892" s="832">
        <f t="shared" si="24"/>
        <v>0</v>
      </c>
      <c r="AD892" s="832">
        <f t="shared" si="25"/>
        <v>5.0039809566341182E-3</v>
      </c>
      <c r="AE892" s="834"/>
      <c r="AF892" s="834"/>
      <c r="AG892" s="834"/>
      <c r="AH892" s="834"/>
      <c r="AI892" s="834"/>
      <c r="AJ892" s="834"/>
      <c r="AK892" s="834"/>
      <c r="AL892" s="834"/>
      <c r="AM892" s="832">
        <f t="shared" si="26"/>
        <v>271411668.38063747</v>
      </c>
      <c r="AN892" s="834"/>
      <c r="AO892" s="834"/>
      <c r="AP892" s="834"/>
    </row>
    <row r="893" spans="1:42" s="15" customFormat="1">
      <c r="A893" s="73" t="s">
        <v>2131</v>
      </c>
      <c r="B893" s="1132" t="s">
        <v>2912</v>
      </c>
      <c r="C893" s="73" t="s">
        <v>3329</v>
      </c>
      <c r="D893" s="1132" t="s">
        <v>1967</v>
      </c>
      <c r="E893" s="15" t="s">
        <v>1968</v>
      </c>
      <c r="F893" s="679">
        <v>49761.441663567697</v>
      </c>
      <c r="G893" s="73" t="s">
        <v>300</v>
      </c>
      <c r="H893" s="73" t="s">
        <v>3352</v>
      </c>
      <c r="K893" s="831"/>
      <c r="L893" s="1143"/>
      <c r="M893" s="831"/>
      <c r="N893" s="1150">
        <v>2.2413499043699988E-4</v>
      </c>
      <c r="O893" s="1144"/>
      <c r="P893" s="831"/>
      <c r="Q893" s="831"/>
      <c r="R893" s="831"/>
      <c r="S893" s="831"/>
      <c r="T893" s="831"/>
      <c r="U893" s="831"/>
      <c r="V893" s="1143"/>
      <c r="W893" s="1145">
        <v>33.35</v>
      </c>
      <c r="X893" s="1144"/>
      <c r="Y893" s="831"/>
      <c r="Z893" s="831"/>
      <c r="AA893" s="834"/>
      <c r="AB893" s="834"/>
      <c r="AC893" s="832">
        <f t="shared" si="24"/>
        <v>0</v>
      </c>
      <c r="AD893" s="832">
        <f t="shared" si="25"/>
        <v>11.153280251395072</v>
      </c>
      <c r="AE893" s="834"/>
      <c r="AF893" s="834"/>
      <c r="AG893" s="834"/>
      <c r="AH893" s="834"/>
      <c r="AI893" s="834"/>
      <c r="AJ893" s="834"/>
      <c r="AK893" s="834"/>
      <c r="AL893" s="834"/>
      <c r="AM893" s="832">
        <f t="shared" si="26"/>
        <v>1659544.0794799828</v>
      </c>
      <c r="AN893" s="834"/>
      <c r="AO893" s="834"/>
      <c r="AP893" s="834"/>
    </row>
    <row r="894" spans="1:42" s="15" customFormat="1">
      <c r="A894" s="73" t="s">
        <v>2131</v>
      </c>
      <c r="B894" s="1132" t="s">
        <v>2912</v>
      </c>
      <c r="C894" s="73" t="s">
        <v>3329</v>
      </c>
      <c r="D894" s="1132" t="s">
        <v>1998</v>
      </c>
      <c r="E894" s="15" t="s">
        <v>1999</v>
      </c>
      <c r="F894" s="679">
        <v>197109.37027096399</v>
      </c>
      <c r="G894" s="73" t="s">
        <v>300</v>
      </c>
      <c r="H894" s="73" t="s">
        <v>3352</v>
      </c>
      <c r="K894" s="831"/>
      <c r="L894" s="1143"/>
      <c r="M894" s="831"/>
      <c r="N894" s="1150">
        <v>1.6420805118051806E-5</v>
      </c>
      <c r="O894" s="1144"/>
      <c r="P894" s="831"/>
      <c r="Q894" s="831"/>
      <c r="R894" s="831"/>
      <c r="S894" s="831"/>
      <c r="T894" s="831"/>
      <c r="U894" s="831"/>
      <c r="V894" s="1143"/>
      <c r="W894" s="1145">
        <v>41.454999999999998</v>
      </c>
      <c r="X894" s="1144"/>
      <c r="Y894" s="831"/>
      <c r="Z894" s="831"/>
      <c r="AA894" s="834"/>
      <c r="AB894" s="834"/>
      <c r="AC894" s="832">
        <f t="shared" si="24"/>
        <v>0</v>
      </c>
      <c r="AD894" s="832">
        <f t="shared" si="25"/>
        <v>3.2366945561614138</v>
      </c>
      <c r="AE894" s="834"/>
      <c r="AF894" s="834"/>
      <c r="AG894" s="834"/>
      <c r="AH894" s="834"/>
      <c r="AI894" s="834"/>
      <c r="AJ894" s="834"/>
      <c r="AK894" s="834"/>
      <c r="AL894" s="834"/>
      <c r="AM894" s="832">
        <f t="shared" si="26"/>
        <v>8171168.9445828116</v>
      </c>
      <c r="AN894" s="834"/>
      <c r="AO894" s="834"/>
      <c r="AP894" s="834"/>
    </row>
    <row r="895" spans="1:42" s="15" customFormat="1">
      <c r="A895" s="73" t="s">
        <v>2131</v>
      </c>
      <c r="B895" s="1132" t="s">
        <v>2912</v>
      </c>
      <c r="C895" s="73" t="s">
        <v>3329</v>
      </c>
      <c r="D895" s="1132" t="s">
        <v>2001</v>
      </c>
      <c r="E895" s="15" t="s">
        <v>2015</v>
      </c>
      <c r="F895" s="679">
        <v>3317.42944479167</v>
      </c>
      <c r="G895" s="73" t="s">
        <v>300</v>
      </c>
      <c r="H895" s="73" t="s">
        <v>3352</v>
      </c>
      <c r="K895" s="831"/>
      <c r="L895" s="1143"/>
      <c r="M895" s="831"/>
      <c r="N895" s="1150">
        <v>1.2492882786617452E-4</v>
      </c>
      <c r="O895" s="1144"/>
      <c r="P895" s="831"/>
      <c r="Q895" s="831"/>
      <c r="R895" s="831"/>
      <c r="S895" s="831"/>
      <c r="T895" s="831"/>
      <c r="U895" s="831"/>
      <c r="V895" s="1143"/>
      <c r="W895" s="1145">
        <v>249.98</v>
      </c>
      <c r="X895" s="1144"/>
      <c r="Y895" s="831"/>
      <c r="Z895" s="831"/>
      <c r="AA895" s="834"/>
      <c r="AB895" s="834"/>
      <c r="AC895" s="832">
        <f t="shared" si="24"/>
        <v>0</v>
      </c>
      <c r="AD895" s="832">
        <f t="shared" si="25"/>
        <v>0.41444257206655744</v>
      </c>
      <c r="AE895" s="834"/>
      <c r="AF895" s="834"/>
      <c r="AG895" s="834"/>
      <c r="AH895" s="834"/>
      <c r="AI895" s="834"/>
      <c r="AJ895" s="834"/>
      <c r="AK895" s="834"/>
      <c r="AL895" s="834"/>
      <c r="AM895" s="832">
        <f t="shared" si="26"/>
        <v>829291.01260902162</v>
      </c>
      <c r="AN895" s="834"/>
      <c r="AO895" s="834"/>
      <c r="AP895" s="834"/>
    </row>
    <row r="896" spans="1:42" s="15" customFormat="1">
      <c r="A896" s="73" t="s">
        <v>2132</v>
      </c>
      <c r="B896" s="1132" t="s">
        <v>2913</v>
      </c>
      <c r="C896" s="73" t="s">
        <v>3329</v>
      </c>
      <c r="D896" s="1132" t="s">
        <v>1967</v>
      </c>
      <c r="E896" s="15" t="s">
        <v>1968</v>
      </c>
      <c r="F896" s="679">
        <v>732979.23989479197</v>
      </c>
      <c r="G896" s="73" t="s">
        <v>300</v>
      </c>
      <c r="H896" s="73" t="s">
        <v>3352</v>
      </c>
      <c r="K896" s="831"/>
      <c r="L896" s="1143"/>
      <c r="M896" s="831"/>
      <c r="N896" s="831">
        <v>2.2257000000000001E-4</v>
      </c>
      <c r="O896" s="1144"/>
      <c r="P896" s="831"/>
      <c r="Q896" s="831"/>
      <c r="R896" s="831"/>
      <c r="S896" s="831"/>
      <c r="T896" s="831"/>
      <c r="U896" s="831"/>
      <c r="V896" s="1143"/>
      <c r="W896" s="1145">
        <v>83.262</v>
      </c>
      <c r="X896" s="1144"/>
      <c r="Y896" s="831"/>
      <c r="Z896" s="831"/>
      <c r="AA896" s="834"/>
      <c r="AB896" s="834"/>
      <c r="AC896" s="832">
        <f t="shared" si="24"/>
        <v>0</v>
      </c>
      <c r="AD896" s="832">
        <f t="shared" si="25"/>
        <v>163.13918942338384</v>
      </c>
      <c r="AE896" s="834"/>
      <c r="AF896" s="834"/>
      <c r="AG896" s="834"/>
      <c r="AH896" s="834"/>
      <c r="AI896" s="834"/>
      <c r="AJ896" s="834"/>
      <c r="AK896" s="834"/>
      <c r="AL896" s="834"/>
      <c r="AM896" s="832">
        <f t="shared" si="26"/>
        <v>61029317.472120166</v>
      </c>
      <c r="AN896" s="834"/>
      <c r="AO896" s="834"/>
      <c r="AP896" s="834"/>
    </row>
    <row r="897" spans="1:42" s="15" customFormat="1">
      <c r="A897" s="73" t="s">
        <v>2132</v>
      </c>
      <c r="B897" s="1132" t="s">
        <v>2913</v>
      </c>
      <c r="C897" s="73" t="s">
        <v>3329</v>
      </c>
      <c r="D897" s="1132" t="s">
        <v>1998</v>
      </c>
      <c r="E897" s="15" t="s">
        <v>1999</v>
      </c>
      <c r="F897" s="679">
        <v>3588042.6746880198</v>
      </c>
      <c r="G897" s="73" t="s">
        <v>300</v>
      </c>
      <c r="H897" s="73" t="s">
        <v>3352</v>
      </c>
      <c r="K897" s="831"/>
      <c r="L897" s="1143"/>
      <c r="M897" s="831"/>
      <c r="N897" s="831">
        <v>4.1941999999999996E-6</v>
      </c>
      <c r="O897" s="1144"/>
      <c r="P897" s="831"/>
      <c r="Q897" s="831"/>
      <c r="R897" s="831"/>
      <c r="S897" s="831"/>
      <c r="T897" s="831"/>
      <c r="U897" s="831"/>
      <c r="V897" s="1143"/>
      <c r="W897" s="1145">
        <v>76.945999999999998</v>
      </c>
      <c r="X897" s="1144"/>
      <c r="Y897" s="831"/>
      <c r="Z897" s="831"/>
      <c r="AA897" s="834"/>
      <c r="AB897" s="834"/>
      <c r="AC897" s="832">
        <f t="shared" si="24"/>
        <v>0</v>
      </c>
      <c r="AD897" s="832">
        <f t="shared" si="25"/>
        <v>15.048968586176491</v>
      </c>
      <c r="AE897" s="834"/>
      <c r="AF897" s="834"/>
      <c r="AG897" s="834"/>
      <c r="AH897" s="834"/>
      <c r="AI897" s="834"/>
      <c r="AJ897" s="834"/>
      <c r="AK897" s="834"/>
      <c r="AL897" s="834"/>
      <c r="AM897" s="832">
        <f t="shared" si="26"/>
        <v>276085531.64654434</v>
      </c>
      <c r="AN897" s="834"/>
      <c r="AO897" s="834"/>
      <c r="AP897" s="834"/>
    </row>
    <row r="898" spans="1:42" s="15" customFormat="1">
      <c r="A898" s="73" t="s">
        <v>2132</v>
      </c>
      <c r="B898" s="1132" t="s">
        <v>2913</v>
      </c>
      <c r="C898" s="73" t="s">
        <v>3329</v>
      </c>
      <c r="D898" s="1132" t="s">
        <v>2001</v>
      </c>
      <c r="E898" s="15" t="s">
        <v>2015</v>
      </c>
      <c r="F898" s="679">
        <v>48865.282660156299</v>
      </c>
      <c r="G898" s="73" t="s">
        <v>300</v>
      </c>
      <c r="H898" s="73" t="s">
        <v>3352</v>
      </c>
      <c r="K898" s="831"/>
      <c r="L898" s="1143"/>
      <c r="M898" s="831"/>
      <c r="N898" s="831">
        <v>1.8919E-5</v>
      </c>
      <c r="O898" s="1144"/>
      <c r="P898" s="831"/>
      <c r="Q898" s="831"/>
      <c r="R898" s="831"/>
      <c r="S898" s="831"/>
      <c r="T898" s="831"/>
      <c r="U898" s="831"/>
      <c r="V898" s="1143"/>
      <c r="W898" s="1145">
        <v>37651</v>
      </c>
      <c r="X898" s="1144"/>
      <c r="Y898" s="831"/>
      <c r="Z898" s="831"/>
      <c r="AA898" s="834"/>
      <c r="AB898" s="834"/>
      <c r="AC898" s="832">
        <f t="shared" si="24"/>
        <v>0</v>
      </c>
      <c r="AD898" s="832">
        <f t="shared" si="25"/>
        <v>0.92448228264749699</v>
      </c>
      <c r="AE898" s="834"/>
      <c r="AF898" s="834"/>
      <c r="AG898" s="834"/>
      <c r="AH898" s="834"/>
      <c r="AI898" s="834"/>
      <c r="AJ898" s="834"/>
      <c r="AK898" s="834"/>
      <c r="AL898" s="834"/>
      <c r="AM898" s="832">
        <f t="shared" si="26"/>
        <v>1839826757.4375448</v>
      </c>
      <c r="AN898" s="834"/>
      <c r="AO898" s="834"/>
      <c r="AP898" s="834"/>
    </row>
    <row r="899" spans="1:42" s="15" customFormat="1">
      <c r="A899" s="73" t="s">
        <v>2133</v>
      </c>
      <c r="B899" s="1132" t="s">
        <v>2914</v>
      </c>
      <c r="C899" s="73" t="s">
        <v>3329</v>
      </c>
      <c r="D899" s="1132" t="s">
        <v>1967</v>
      </c>
      <c r="E899" s="15" t="s">
        <v>1968</v>
      </c>
      <c r="F899" s="679">
        <v>175534.51332872399</v>
      </c>
      <c r="G899" s="73" t="s">
        <v>300</v>
      </c>
      <c r="H899" s="73" t="s">
        <v>3352</v>
      </c>
      <c r="K899" s="831"/>
      <c r="L899" s="1143"/>
      <c r="M899" s="831"/>
      <c r="N899" s="831">
        <v>1.2709E-5</v>
      </c>
      <c r="O899" s="1144"/>
      <c r="P899" s="831"/>
      <c r="Q899" s="831"/>
      <c r="R899" s="831"/>
      <c r="S899" s="831"/>
      <c r="T899" s="831"/>
      <c r="U899" s="831"/>
      <c r="V899" s="1143"/>
      <c r="W899" s="1145">
        <v>150360</v>
      </c>
      <c r="X899" s="1144"/>
      <c r="Y899" s="831"/>
      <c r="Z899" s="831"/>
      <c r="AA899" s="834"/>
      <c r="AB899" s="834"/>
      <c r="AC899" s="832">
        <f t="shared" si="24"/>
        <v>0</v>
      </c>
      <c r="AD899" s="832">
        <f t="shared" si="25"/>
        <v>2.2308681298947532</v>
      </c>
      <c r="AE899" s="834"/>
      <c r="AF899" s="834"/>
      <c r="AG899" s="834"/>
      <c r="AH899" s="834"/>
      <c r="AI899" s="834"/>
      <c r="AJ899" s="834"/>
      <c r="AK899" s="834"/>
      <c r="AL899" s="834"/>
      <c r="AM899" s="832">
        <f t="shared" si="26"/>
        <v>26393369424.106937</v>
      </c>
      <c r="AN899" s="834"/>
      <c r="AO899" s="834"/>
      <c r="AP899" s="834"/>
    </row>
    <row r="900" spans="1:42" s="15" customFormat="1">
      <c r="A900" s="73" t="s">
        <v>2133</v>
      </c>
      <c r="B900" s="1132" t="s">
        <v>2914</v>
      </c>
      <c r="C900" s="73" t="s">
        <v>3329</v>
      </c>
      <c r="D900" s="1132" t="s">
        <v>1998</v>
      </c>
      <c r="E900" s="15" t="s">
        <v>1999</v>
      </c>
      <c r="F900" s="679">
        <v>234046.017731745</v>
      </c>
      <c r="G900" s="73" t="s">
        <v>300</v>
      </c>
      <c r="H900" s="73" t="s">
        <v>3352</v>
      </c>
      <c r="K900" s="831"/>
      <c r="L900" s="1143"/>
      <c r="M900" s="831"/>
      <c r="N900" s="831">
        <v>6.7750000000000004E-6</v>
      </c>
      <c r="O900" s="1144"/>
      <c r="P900" s="831"/>
      <c r="Q900" s="831"/>
      <c r="R900" s="831"/>
      <c r="S900" s="831"/>
      <c r="T900" s="831"/>
      <c r="U900" s="831"/>
      <c r="V900" s="1143"/>
      <c r="W900" s="1145">
        <v>219430</v>
      </c>
      <c r="X900" s="1144"/>
      <c r="Y900" s="831"/>
      <c r="Z900" s="831"/>
      <c r="AA900" s="834"/>
      <c r="AB900" s="834"/>
      <c r="AC900" s="832">
        <f t="shared" si="24"/>
        <v>0</v>
      </c>
      <c r="AD900" s="832">
        <f t="shared" si="25"/>
        <v>1.5856617701325724</v>
      </c>
      <c r="AE900" s="834"/>
      <c r="AF900" s="834"/>
      <c r="AG900" s="834"/>
      <c r="AH900" s="834"/>
      <c r="AI900" s="834"/>
      <c r="AJ900" s="834"/>
      <c r="AK900" s="834"/>
      <c r="AL900" s="834"/>
      <c r="AM900" s="832">
        <f t="shared" si="26"/>
        <v>51356717670.876808</v>
      </c>
      <c r="AN900" s="834"/>
      <c r="AO900" s="834"/>
      <c r="AP900" s="834"/>
    </row>
    <row r="901" spans="1:42" s="15" customFormat="1">
      <c r="A901" s="73" t="s">
        <v>2133</v>
      </c>
      <c r="B901" s="1132" t="s">
        <v>2914</v>
      </c>
      <c r="C901" s="73" t="s">
        <v>3329</v>
      </c>
      <c r="D901" s="1132" t="s">
        <v>2001</v>
      </c>
      <c r="E901" s="15" t="s">
        <v>2015</v>
      </c>
      <c r="F901" s="679">
        <v>11702.3008883333</v>
      </c>
      <c r="G901" s="73" t="s">
        <v>300</v>
      </c>
      <c r="H901" s="73" t="s">
        <v>3352</v>
      </c>
      <c r="K901" s="831"/>
      <c r="L901" s="1143"/>
      <c r="M901" s="831"/>
      <c r="N901" s="831">
        <v>1.2493999999999999E-5</v>
      </c>
      <c r="O901" s="1144"/>
      <c r="P901" s="831"/>
      <c r="Q901" s="831"/>
      <c r="R901" s="831"/>
      <c r="S901" s="831"/>
      <c r="T901" s="831"/>
      <c r="U901" s="831"/>
      <c r="V901" s="1143"/>
      <c r="W901" s="1145">
        <v>5364300</v>
      </c>
      <c r="X901" s="1144"/>
      <c r="Y901" s="831"/>
      <c r="Z901" s="831"/>
      <c r="AA901" s="834"/>
      <c r="AB901" s="834"/>
      <c r="AC901" s="832">
        <f t="shared" si="24"/>
        <v>0</v>
      </c>
      <c r="AD901" s="832">
        <f t="shared" si="25"/>
        <v>0.14620854729883626</v>
      </c>
      <c r="AE901" s="834"/>
      <c r="AF901" s="834"/>
      <c r="AG901" s="834"/>
      <c r="AH901" s="834"/>
      <c r="AI901" s="834"/>
      <c r="AJ901" s="834"/>
      <c r="AK901" s="834"/>
      <c r="AL901" s="834"/>
      <c r="AM901" s="832">
        <f t="shared" si="26"/>
        <v>62774652655.286324</v>
      </c>
      <c r="AN901" s="834"/>
      <c r="AO901" s="834"/>
      <c r="AP901" s="834"/>
    </row>
    <row r="902" spans="1:42" s="15" customFormat="1">
      <c r="A902" s="73" t="s">
        <v>2626</v>
      </c>
      <c r="B902" s="1132"/>
      <c r="C902" s="73" t="s">
        <v>3315</v>
      </c>
      <c r="D902" s="1132"/>
      <c r="F902" s="679">
        <v>115568.359375</v>
      </c>
      <c r="G902" s="73" t="s">
        <v>300</v>
      </c>
      <c r="H902" s="73" t="s">
        <v>3352</v>
      </c>
      <c r="K902" s="831"/>
      <c r="L902" s="1143"/>
      <c r="M902" s="831"/>
      <c r="N902" s="1150">
        <v>2.2413499043699988E-4</v>
      </c>
      <c r="O902" s="1144"/>
      <c r="P902" s="831"/>
      <c r="Q902" s="831"/>
      <c r="R902" s="831"/>
      <c r="S902" s="831"/>
      <c r="T902" s="831"/>
      <c r="U902" s="831"/>
      <c r="V902" s="1143"/>
      <c r="W902" s="1146">
        <v>740449.00608755986</v>
      </c>
      <c r="X902" s="1144"/>
      <c r="Y902" s="831"/>
      <c r="Z902" s="831"/>
      <c r="AA902" s="834"/>
      <c r="AB902" s="834"/>
      <c r="AC902" s="832">
        <f t="shared" si="24"/>
        <v>0</v>
      </c>
      <c r="AD902" s="832">
        <f t="shared" si="25"/>
        <v>25.902913123335392</v>
      </c>
      <c r="AE902" s="834"/>
      <c r="AF902" s="834"/>
      <c r="AG902" s="834"/>
      <c r="AH902" s="834"/>
      <c r="AI902" s="834"/>
      <c r="AJ902" s="834"/>
      <c r="AK902" s="834"/>
      <c r="AL902" s="834"/>
      <c r="AM902" s="832">
        <f t="shared" si="26"/>
        <v>85572476834.388687</v>
      </c>
      <c r="AN902" s="834"/>
      <c r="AO902" s="834"/>
      <c r="AP902" s="834"/>
    </row>
    <row r="903" spans="1:42" s="15" customFormat="1">
      <c r="A903" s="73" t="s">
        <v>2626</v>
      </c>
      <c r="B903" s="1132"/>
      <c r="C903" s="73" t="s">
        <v>3315</v>
      </c>
      <c r="D903" s="1132"/>
      <c r="F903" s="679">
        <v>570137.23958333302</v>
      </c>
      <c r="G903" s="73" t="s">
        <v>300</v>
      </c>
      <c r="H903" s="73" t="s">
        <v>3352</v>
      </c>
      <c r="K903" s="831"/>
      <c r="L903" s="1143"/>
      <c r="M903" s="831"/>
      <c r="N903" s="1150">
        <v>1.6420805118051806E-5</v>
      </c>
      <c r="O903" s="1144"/>
      <c r="P903" s="831"/>
      <c r="Q903" s="831"/>
      <c r="R903" s="831"/>
      <c r="S903" s="831"/>
      <c r="T903" s="831"/>
      <c r="U903" s="831"/>
      <c r="V903" s="1143"/>
      <c r="W903" s="1146">
        <v>143030.9259972368</v>
      </c>
      <c r="X903" s="1144"/>
      <c r="Y903" s="831"/>
      <c r="Z903" s="831"/>
      <c r="AA903" s="834"/>
      <c r="AB903" s="834"/>
      <c r="AC903" s="832">
        <f t="shared" si="24"/>
        <v>0</v>
      </c>
      <c r="AD903" s="832">
        <f t="shared" si="25"/>
        <v>9.3621125017419242</v>
      </c>
      <c r="AE903" s="834"/>
      <c r="AF903" s="834"/>
      <c r="AG903" s="834"/>
      <c r="AH903" s="834"/>
      <c r="AI903" s="834"/>
      <c r="AJ903" s="834"/>
      <c r="AK903" s="834"/>
      <c r="AL903" s="834"/>
      <c r="AM903" s="832">
        <f t="shared" si="26"/>
        <v>81547257323.112579</v>
      </c>
      <c r="AN903" s="834"/>
      <c r="AO903" s="834"/>
      <c r="AP903" s="834"/>
    </row>
    <row r="904" spans="1:42" s="15" customFormat="1">
      <c r="A904" s="73" t="s">
        <v>2626</v>
      </c>
      <c r="B904" s="1132"/>
      <c r="C904" s="73" t="s">
        <v>3315</v>
      </c>
      <c r="D904" s="1132"/>
      <c r="F904" s="679">
        <v>7704.5572916666697</v>
      </c>
      <c r="G904" s="73" t="s">
        <v>300</v>
      </c>
      <c r="H904" s="73" t="s">
        <v>3352</v>
      </c>
      <c r="K904" s="831"/>
      <c r="L904" s="1143"/>
      <c r="M904" s="831"/>
      <c r="N904" s="1150">
        <v>1.2492882786617452E-4</v>
      </c>
      <c r="O904" s="1144"/>
      <c r="P904" s="831"/>
      <c r="Q904" s="831"/>
      <c r="R904" s="831"/>
      <c r="S904" s="831"/>
      <c r="T904" s="831"/>
      <c r="U904" s="831"/>
      <c r="V904" s="1143"/>
      <c r="W904" s="1146">
        <v>26851708.962072387</v>
      </c>
      <c r="X904" s="1144"/>
      <c r="Y904" s="831"/>
      <c r="Z904" s="831"/>
      <c r="AA904" s="834"/>
      <c r="AB904" s="834"/>
      <c r="AC904" s="832">
        <f t="shared" si="24"/>
        <v>0</v>
      </c>
      <c r="AD904" s="832">
        <f t="shared" si="25"/>
        <v>0.96252131167570509</v>
      </c>
      <c r="AE904" s="834"/>
      <c r="AF904" s="834"/>
      <c r="AG904" s="834"/>
      <c r="AH904" s="834"/>
      <c r="AI904" s="834"/>
      <c r="AJ904" s="834"/>
      <c r="AK904" s="834"/>
      <c r="AL904" s="834"/>
      <c r="AM904" s="832">
        <f t="shared" si="26"/>
        <v>206880530077.44608</v>
      </c>
      <c r="AN904" s="834"/>
      <c r="AO904" s="834"/>
      <c r="AP904" s="834"/>
    </row>
    <row r="905" spans="1:42" s="15" customFormat="1">
      <c r="A905" s="73" t="s">
        <v>2134</v>
      </c>
      <c r="B905" s="1132" t="s">
        <v>2915</v>
      </c>
      <c r="C905" s="73" t="s">
        <v>3329</v>
      </c>
      <c r="D905" s="1132" t="s">
        <v>1967</v>
      </c>
      <c r="E905" s="15" t="s">
        <v>1968</v>
      </c>
      <c r="F905" s="679">
        <v>452886.27756249998</v>
      </c>
      <c r="G905" s="73" t="s">
        <v>300</v>
      </c>
      <c r="H905" s="73" t="s">
        <v>3352</v>
      </c>
      <c r="K905" s="831"/>
      <c r="L905" s="1143"/>
      <c r="M905" s="831"/>
      <c r="N905" s="831">
        <v>3.8128999999999997E-8</v>
      </c>
      <c r="O905" s="1144"/>
      <c r="P905" s="831"/>
      <c r="Q905" s="831"/>
      <c r="R905" s="831"/>
      <c r="S905" s="831"/>
      <c r="T905" s="831"/>
      <c r="U905" s="831"/>
      <c r="V905" s="1143"/>
      <c r="W905" s="1145">
        <v>961.71</v>
      </c>
      <c r="X905" s="1144"/>
      <c r="Y905" s="831"/>
      <c r="Z905" s="831"/>
      <c r="AA905" s="834"/>
      <c r="AB905" s="834"/>
      <c r="AC905" s="832">
        <f t="shared" si="24"/>
        <v>0</v>
      </c>
      <c r="AD905" s="832">
        <f t="shared" si="25"/>
        <v>1.7268100877180559E-2</v>
      </c>
      <c r="AE905" s="834"/>
      <c r="AF905" s="834"/>
      <c r="AG905" s="834"/>
      <c r="AH905" s="834"/>
      <c r="AI905" s="834"/>
      <c r="AJ905" s="834"/>
      <c r="AK905" s="834"/>
      <c r="AL905" s="834"/>
      <c r="AM905" s="832">
        <f t="shared" si="26"/>
        <v>435545261.99463189</v>
      </c>
      <c r="AN905" s="834"/>
      <c r="AO905" s="834"/>
      <c r="AP905" s="834"/>
    </row>
    <row r="906" spans="1:42" s="15" customFormat="1">
      <c r="A906" s="73" t="s">
        <v>2134</v>
      </c>
      <c r="B906" s="1132" t="s">
        <v>2915</v>
      </c>
      <c r="C906" s="73" t="s">
        <v>3329</v>
      </c>
      <c r="D906" s="1132" t="s">
        <v>1998</v>
      </c>
      <c r="E906" s="15" t="s">
        <v>1999</v>
      </c>
      <c r="F906" s="679">
        <v>603848.37005468702</v>
      </c>
      <c r="G906" s="73" t="s">
        <v>300</v>
      </c>
      <c r="H906" s="73" t="s">
        <v>3352</v>
      </c>
      <c r="K906" s="831"/>
      <c r="L906" s="1143"/>
      <c r="M906" s="831"/>
      <c r="N906" s="831">
        <v>2.0365000000000001E-8</v>
      </c>
      <c r="O906" s="1144"/>
      <c r="P906" s="831"/>
      <c r="Q906" s="831"/>
      <c r="R906" s="831"/>
      <c r="S906" s="831"/>
      <c r="T906" s="831"/>
      <c r="U906" s="831"/>
      <c r="V906" s="1143"/>
      <c r="W906" s="1145">
        <v>2613.6999999999998</v>
      </c>
      <c r="X906" s="1144"/>
      <c r="Y906" s="831"/>
      <c r="Z906" s="831"/>
      <c r="AA906" s="834"/>
      <c r="AB906" s="834"/>
      <c r="AC906" s="832">
        <f t="shared" si="24"/>
        <v>0</v>
      </c>
      <c r="AD906" s="832">
        <f t="shared" si="25"/>
        <v>1.2297372056163701E-2</v>
      </c>
      <c r="AE906" s="834"/>
      <c r="AF906" s="834"/>
      <c r="AG906" s="834"/>
      <c r="AH906" s="834"/>
      <c r="AI906" s="834"/>
      <c r="AJ906" s="834"/>
      <c r="AK906" s="834"/>
      <c r="AL906" s="834"/>
      <c r="AM906" s="832">
        <f t="shared" si="26"/>
        <v>1578278484.8119354</v>
      </c>
      <c r="AN906" s="834"/>
      <c r="AO906" s="834"/>
      <c r="AP906" s="834"/>
    </row>
    <row r="907" spans="1:42" s="15" customFormat="1">
      <c r="A907" s="73" t="s">
        <v>2134</v>
      </c>
      <c r="B907" s="1132" t="s">
        <v>2915</v>
      </c>
      <c r="C907" s="73" t="s">
        <v>3329</v>
      </c>
      <c r="D907" s="1132" t="s">
        <v>2001</v>
      </c>
      <c r="E907" s="15" t="s">
        <v>2015</v>
      </c>
      <c r="F907" s="679">
        <v>30192.418503463501</v>
      </c>
      <c r="G907" s="73" t="s">
        <v>300</v>
      </c>
      <c r="H907" s="73" t="s">
        <v>3352</v>
      </c>
      <c r="K907" s="831"/>
      <c r="L907" s="1143"/>
      <c r="M907" s="831"/>
      <c r="N907" s="831">
        <v>7.1550000000000002E-8</v>
      </c>
      <c r="O907" s="1144"/>
      <c r="P907" s="831"/>
      <c r="Q907" s="831"/>
      <c r="R907" s="831"/>
      <c r="S907" s="831"/>
      <c r="T907" s="831"/>
      <c r="U907" s="831"/>
      <c r="V907" s="1143"/>
      <c r="W907" s="1145">
        <v>40033</v>
      </c>
      <c r="X907" s="1144"/>
      <c r="Y907" s="831"/>
      <c r="Z907" s="831"/>
      <c r="AA907" s="834"/>
      <c r="AB907" s="834"/>
      <c r="AC907" s="832">
        <f t="shared" si="24"/>
        <v>0</v>
      </c>
      <c r="AD907" s="832">
        <f t="shared" si="25"/>
        <v>2.1602675439228135E-3</v>
      </c>
      <c r="AE907" s="834"/>
      <c r="AF907" s="834"/>
      <c r="AG907" s="834"/>
      <c r="AH907" s="834"/>
      <c r="AI907" s="834"/>
      <c r="AJ907" s="834"/>
      <c r="AK907" s="834"/>
      <c r="AL907" s="834"/>
      <c r="AM907" s="832">
        <f t="shared" si="26"/>
        <v>1208693089.9491544</v>
      </c>
      <c r="AN907" s="834"/>
      <c r="AO907" s="834"/>
      <c r="AP907" s="834"/>
    </row>
    <row r="908" spans="1:42" s="15" customFormat="1">
      <c r="A908" s="73" t="s">
        <v>2135</v>
      </c>
      <c r="B908" s="1132" t="s">
        <v>2916</v>
      </c>
      <c r="C908" s="73" t="s">
        <v>3329</v>
      </c>
      <c r="D908" s="1132" t="s">
        <v>1998</v>
      </c>
      <c r="E908" s="15" t="s">
        <v>1999</v>
      </c>
      <c r="F908" s="679">
        <v>8853467.4264583308</v>
      </c>
      <c r="G908" s="73" t="s">
        <v>300</v>
      </c>
      <c r="H908" s="73" t="s">
        <v>3352</v>
      </c>
      <c r="K908" s="831"/>
      <c r="L908" s="1143"/>
      <c r="M908" s="831"/>
      <c r="N908" s="831">
        <v>1.9147999999999999E-7</v>
      </c>
      <c r="O908" s="1144"/>
      <c r="P908" s="831"/>
      <c r="Q908" s="831"/>
      <c r="R908" s="831"/>
      <c r="S908" s="831"/>
      <c r="T908" s="831"/>
      <c r="U908" s="831"/>
      <c r="V908" s="1143"/>
      <c r="W908" s="1145">
        <v>62.686999999999998</v>
      </c>
      <c r="X908" s="1144"/>
      <c r="Y908" s="831"/>
      <c r="Z908" s="831"/>
      <c r="AA908" s="834"/>
      <c r="AB908" s="834"/>
      <c r="AC908" s="832">
        <f t="shared" si="24"/>
        <v>0</v>
      </c>
      <c r="AD908" s="832">
        <f t="shared" si="25"/>
        <v>1.6952619428182412</v>
      </c>
      <c r="AE908" s="834"/>
      <c r="AF908" s="834"/>
      <c r="AG908" s="834"/>
      <c r="AH908" s="834"/>
      <c r="AI908" s="834"/>
      <c r="AJ908" s="834"/>
      <c r="AK908" s="834"/>
      <c r="AL908" s="834"/>
      <c r="AM908" s="832">
        <f t="shared" si="26"/>
        <v>554997312.56239331</v>
      </c>
      <c r="AN908" s="834"/>
      <c r="AO908" s="834"/>
      <c r="AP908" s="834"/>
    </row>
    <row r="909" spans="1:42" s="15" customFormat="1">
      <c r="A909" s="73" t="s">
        <v>2135</v>
      </c>
      <c r="B909" s="1132" t="s">
        <v>2916</v>
      </c>
      <c r="C909" s="73" t="s">
        <v>3329</v>
      </c>
      <c r="D909" s="1132" t="s">
        <v>1967</v>
      </c>
      <c r="E909" s="15" t="s">
        <v>1968</v>
      </c>
      <c r="F909" s="679">
        <v>1795904.5036718701</v>
      </c>
      <c r="G909" s="73" t="s">
        <v>300</v>
      </c>
      <c r="H909" s="73" t="s">
        <v>3352</v>
      </c>
      <c r="K909" s="831"/>
      <c r="L909" s="1143"/>
      <c r="M909" s="831"/>
      <c r="N909" s="831">
        <v>5.6380999999999996E-7</v>
      </c>
      <c r="O909" s="1144"/>
      <c r="P909" s="831"/>
      <c r="Q909" s="831"/>
      <c r="R909" s="831"/>
      <c r="S909" s="831"/>
      <c r="T909" s="831"/>
      <c r="U909" s="831"/>
      <c r="V909" s="1143"/>
      <c r="W909" s="1145">
        <v>24.515000000000001</v>
      </c>
      <c r="X909" s="1144"/>
      <c r="Y909" s="831"/>
      <c r="Z909" s="831"/>
      <c r="AA909" s="834"/>
      <c r="AB909" s="834"/>
      <c r="AC909" s="832">
        <f t="shared" si="24"/>
        <v>0</v>
      </c>
      <c r="AD909" s="832">
        <f t="shared" si="25"/>
        <v>1.012548918215237</v>
      </c>
      <c r="AE909" s="834"/>
      <c r="AF909" s="834"/>
      <c r="AG909" s="834"/>
      <c r="AH909" s="834"/>
      <c r="AI909" s="834"/>
      <c r="AJ909" s="834"/>
      <c r="AK909" s="834"/>
      <c r="AL909" s="834"/>
      <c r="AM909" s="832">
        <f t="shared" si="26"/>
        <v>44026598.907515898</v>
      </c>
      <c r="AN909" s="834"/>
      <c r="AO909" s="834"/>
      <c r="AP909" s="834"/>
    </row>
    <row r="910" spans="1:42" s="15" customFormat="1">
      <c r="A910" s="73" t="s">
        <v>2135</v>
      </c>
      <c r="B910" s="1132" t="s">
        <v>2916</v>
      </c>
      <c r="C910" s="73" t="s">
        <v>3329</v>
      </c>
      <c r="D910" s="1132" t="s">
        <v>2001</v>
      </c>
      <c r="E910" s="15" t="s">
        <v>2015</v>
      </c>
      <c r="F910" s="679">
        <v>119726.966911458</v>
      </c>
      <c r="G910" s="73" t="s">
        <v>300</v>
      </c>
      <c r="H910" s="73" t="s">
        <v>3352</v>
      </c>
      <c r="K910" s="831"/>
      <c r="L910" s="1143"/>
      <c r="M910" s="831"/>
      <c r="N910" s="831">
        <v>6.7998000000000003E-7</v>
      </c>
      <c r="O910" s="1144"/>
      <c r="P910" s="831"/>
      <c r="Q910" s="831"/>
      <c r="R910" s="831"/>
      <c r="S910" s="831"/>
      <c r="T910" s="831"/>
      <c r="U910" s="831"/>
      <c r="V910" s="1143"/>
      <c r="W910" s="1145">
        <v>735.15</v>
      </c>
      <c r="X910" s="1144"/>
      <c r="Y910" s="831"/>
      <c r="Z910" s="831"/>
      <c r="AA910" s="834"/>
      <c r="AB910" s="834"/>
      <c r="AC910" s="832">
        <f t="shared" si="24"/>
        <v>0</v>
      </c>
      <c r="AD910" s="832">
        <f t="shared" si="25"/>
        <v>8.1411942960453218E-2</v>
      </c>
      <c r="AE910" s="834"/>
      <c r="AF910" s="834"/>
      <c r="AG910" s="834"/>
      <c r="AH910" s="834"/>
      <c r="AI910" s="834"/>
      <c r="AJ910" s="834"/>
      <c r="AK910" s="834"/>
      <c r="AL910" s="834"/>
      <c r="AM910" s="832">
        <f t="shared" si="26"/>
        <v>88017279.724958345</v>
      </c>
      <c r="AN910" s="834"/>
      <c r="AO910" s="834"/>
      <c r="AP910" s="834"/>
    </row>
    <row r="911" spans="1:42" s="15" customFormat="1">
      <c r="A911" s="73" t="s">
        <v>2136</v>
      </c>
      <c r="B911" s="1132" t="s">
        <v>2136</v>
      </c>
      <c r="C911" s="73"/>
      <c r="D911" s="1132" t="s">
        <v>1967</v>
      </c>
      <c r="E911" s="15" t="s">
        <v>1968</v>
      </c>
      <c r="F911" s="679">
        <v>424354449.26025701</v>
      </c>
      <c r="G911" s="73" t="s">
        <v>300</v>
      </c>
      <c r="H911" s="73" t="s">
        <v>3355</v>
      </c>
      <c r="K911" s="831"/>
      <c r="L911" s="1143"/>
      <c r="M911" s="831">
        <v>1.7964000000000001E-8</v>
      </c>
      <c r="N911" s="831">
        <v>2.0158000000000001E-8</v>
      </c>
      <c r="O911" s="1144"/>
      <c r="P911" s="831"/>
      <c r="Q911" s="831"/>
      <c r="R911" s="831"/>
      <c r="S911" s="831"/>
      <c r="T911" s="831"/>
      <c r="U911" s="831"/>
      <c r="V911" s="1143"/>
      <c r="W911" s="1145">
        <v>72.531999999999996</v>
      </c>
      <c r="X911" s="1144"/>
      <c r="Y911" s="831"/>
      <c r="Z911" s="831"/>
      <c r="AA911" s="834"/>
      <c r="AB911" s="834"/>
      <c r="AC911" s="832">
        <f t="shared" si="24"/>
        <v>7.6231033265112575</v>
      </c>
      <c r="AD911" s="832">
        <f t="shared" si="25"/>
        <v>8.5541369881882616</v>
      </c>
      <c r="AE911" s="834"/>
      <c r="AF911" s="834"/>
      <c r="AG911" s="834"/>
      <c r="AH911" s="834"/>
      <c r="AI911" s="834"/>
      <c r="AJ911" s="834"/>
      <c r="AK911" s="834"/>
      <c r="AL911" s="834"/>
      <c r="AM911" s="832">
        <f t="shared" si="26"/>
        <v>30779276913.744961</v>
      </c>
      <c r="AN911" s="834"/>
      <c r="AO911" s="834"/>
      <c r="AP911" s="834"/>
    </row>
    <row r="912" spans="1:42" s="15" customFormat="1">
      <c r="A912" s="73" t="s">
        <v>2137</v>
      </c>
      <c r="B912" s="1132" t="s">
        <v>2137</v>
      </c>
      <c r="C912" s="73"/>
      <c r="D912" s="1132" t="s">
        <v>1967</v>
      </c>
      <c r="E912" s="15" t="s">
        <v>1968</v>
      </c>
      <c r="F912" s="679">
        <v>5790000000</v>
      </c>
      <c r="G912" s="73" t="s">
        <v>300</v>
      </c>
      <c r="H912" s="73" t="s">
        <v>3358</v>
      </c>
      <c r="K912" s="831"/>
      <c r="L912" s="1143"/>
      <c r="M912" s="831">
        <v>2.6049999999999998E-7</v>
      </c>
      <c r="N912" s="831">
        <v>1.5517999999999999E-7</v>
      </c>
      <c r="O912" s="1144"/>
      <c r="P912" s="831"/>
      <c r="Q912" s="831"/>
      <c r="R912" s="831"/>
      <c r="S912" s="831"/>
      <c r="T912" s="831"/>
      <c r="U912" s="831"/>
      <c r="V912" s="1143"/>
      <c r="W912" s="1145">
        <v>0.82904</v>
      </c>
      <c r="X912" s="1144"/>
      <c r="Y912" s="831"/>
      <c r="Z912" s="831"/>
      <c r="AA912" s="834"/>
      <c r="AB912" s="834"/>
      <c r="AC912" s="832">
        <f t="shared" si="24"/>
        <v>1508.2949999999998</v>
      </c>
      <c r="AD912" s="832">
        <f t="shared" si="25"/>
        <v>898.49219999999991</v>
      </c>
      <c r="AE912" s="834"/>
      <c r="AF912" s="834"/>
      <c r="AG912" s="834"/>
      <c r="AH912" s="834"/>
      <c r="AI912" s="834"/>
      <c r="AJ912" s="834"/>
      <c r="AK912" s="834"/>
      <c r="AL912" s="834"/>
      <c r="AM912" s="832">
        <f t="shared" si="26"/>
        <v>4800141600</v>
      </c>
      <c r="AN912" s="834"/>
      <c r="AO912" s="834"/>
      <c r="AP912" s="834"/>
    </row>
    <row r="913" spans="1:42" s="15" customFormat="1">
      <c r="A913" s="73" t="s">
        <v>2137</v>
      </c>
      <c r="B913" s="1132" t="s">
        <v>2917</v>
      </c>
      <c r="C913" s="73" t="s">
        <v>3313</v>
      </c>
      <c r="D913" s="1132" t="s">
        <v>2001</v>
      </c>
      <c r="E913" s="15" t="s">
        <v>2015</v>
      </c>
      <c r="F913" s="679">
        <v>43188509.950741</v>
      </c>
      <c r="G913" s="73" t="s">
        <v>300</v>
      </c>
      <c r="H913" s="73" t="s">
        <v>3355</v>
      </c>
      <c r="K913" s="831"/>
      <c r="L913" s="1143"/>
      <c r="M913" s="831">
        <v>1.0307999999999999E-7</v>
      </c>
      <c r="N913" s="831">
        <v>1.0361E-7</v>
      </c>
      <c r="O913" s="1144"/>
      <c r="P913" s="831"/>
      <c r="Q913" s="831"/>
      <c r="R913" s="831"/>
      <c r="S913" s="831"/>
      <c r="T913" s="831"/>
      <c r="U913" s="831"/>
      <c r="V913" s="1143"/>
      <c r="W913" s="1145">
        <v>395.82</v>
      </c>
      <c r="X913" s="1144"/>
      <c r="Y913" s="831"/>
      <c r="Z913" s="831"/>
      <c r="AA913" s="834"/>
      <c r="AB913" s="834"/>
      <c r="AC913" s="832">
        <f t="shared" si="24"/>
        <v>4.4518716057223822</v>
      </c>
      <c r="AD913" s="832">
        <f t="shared" si="25"/>
        <v>4.474761515996275</v>
      </c>
      <c r="AE913" s="834"/>
      <c r="AF913" s="834"/>
      <c r="AG913" s="834"/>
      <c r="AH913" s="834"/>
      <c r="AI913" s="834"/>
      <c r="AJ913" s="834"/>
      <c r="AK913" s="834"/>
      <c r="AL913" s="834"/>
      <c r="AM913" s="832">
        <f t="shared" si="26"/>
        <v>17094876008.702303</v>
      </c>
      <c r="AN913" s="834"/>
      <c r="AO913" s="834"/>
      <c r="AP913" s="834"/>
    </row>
    <row r="914" spans="1:42" s="15" customFormat="1">
      <c r="A914" s="73" t="s">
        <v>2137</v>
      </c>
      <c r="B914" s="1132" t="s">
        <v>2917</v>
      </c>
      <c r="C914" s="73" t="s">
        <v>3317</v>
      </c>
      <c r="D914" s="1132" t="s">
        <v>2001</v>
      </c>
      <c r="E914" s="15" t="s">
        <v>2015</v>
      </c>
      <c r="F914" s="679">
        <v>736339.89923455904</v>
      </c>
      <c r="G914" s="73" t="s">
        <v>300</v>
      </c>
      <c r="H914" s="73" t="s">
        <v>3355</v>
      </c>
      <c r="K914" s="831"/>
      <c r="L914" s="1143"/>
      <c r="M914" s="831">
        <v>1.0307999999999999E-7</v>
      </c>
      <c r="N914" s="831">
        <v>1.0361E-7</v>
      </c>
      <c r="O914" s="1144"/>
      <c r="P914" s="831"/>
      <c r="Q914" s="831"/>
      <c r="R914" s="831"/>
      <c r="S914" s="831"/>
      <c r="T914" s="831"/>
      <c r="U914" s="831"/>
      <c r="V914" s="1143"/>
      <c r="W914" s="1145">
        <v>395.82</v>
      </c>
      <c r="X914" s="1144"/>
      <c r="Y914" s="831"/>
      <c r="Z914" s="831"/>
      <c r="AA914" s="834"/>
      <c r="AB914" s="834"/>
      <c r="AC914" s="832">
        <f t="shared" si="24"/>
        <v>7.5901916813098338E-2</v>
      </c>
      <c r="AD914" s="832">
        <f t="shared" si="25"/>
        <v>7.6292176959692662E-2</v>
      </c>
      <c r="AE914" s="834"/>
      <c r="AF914" s="834"/>
      <c r="AG914" s="834"/>
      <c r="AH914" s="834"/>
      <c r="AI914" s="834"/>
      <c r="AJ914" s="834"/>
      <c r="AK914" s="834"/>
      <c r="AL914" s="834"/>
      <c r="AM914" s="832">
        <f t="shared" si="26"/>
        <v>291458058.91502315</v>
      </c>
      <c r="AN914" s="834"/>
      <c r="AO914" s="834"/>
      <c r="AP914" s="834"/>
    </row>
    <row r="915" spans="1:42" s="15" customFormat="1">
      <c r="A915" s="73" t="s">
        <v>2790</v>
      </c>
      <c r="B915" s="1132" t="s">
        <v>2790</v>
      </c>
      <c r="C915" s="73"/>
      <c r="D915" s="1132" t="s">
        <v>1967</v>
      </c>
      <c r="E915" s="15" t="s">
        <v>1968</v>
      </c>
      <c r="F915" s="679">
        <v>7200000</v>
      </c>
      <c r="G915" s="73" t="s">
        <v>300</v>
      </c>
      <c r="H915" s="73" t="s">
        <v>3357</v>
      </c>
      <c r="K915" s="831"/>
      <c r="L915" s="1143"/>
      <c r="M915" s="831">
        <v>3.9781000000000001E-4</v>
      </c>
      <c r="N915" s="831"/>
      <c r="O915" s="1144"/>
      <c r="P915" s="831"/>
      <c r="Q915" s="831"/>
      <c r="R915" s="831"/>
      <c r="S915" s="831"/>
      <c r="T915" s="831"/>
      <c r="U915" s="831"/>
      <c r="V915" s="1143"/>
      <c r="W915" s="1145">
        <v>23527</v>
      </c>
      <c r="X915" s="1144"/>
      <c r="Y915" s="831"/>
      <c r="Z915" s="831"/>
      <c r="AA915" s="834"/>
      <c r="AB915" s="834"/>
      <c r="AC915" s="832">
        <f t="shared" si="24"/>
        <v>2864.232</v>
      </c>
      <c r="AD915" s="832">
        <f t="shared" si="25"/>
        <v>0</v>
      </c>
      <c r="AE915" s="834"/>
      <c r="AF915" s="834"/>
      <c r="AG915" s="834"/>
      <c r="AH915" s="834"/>
      <c r="AI915" s="834"/>
      <c r="AJ915" s="834"/>
      <c r="AK915" s="834"/>
      <c r="AL915" s="834"/>
      <c r="AM915" s="832">
        <f t="shared" si="26"/>
        <v>169394400000</v>
      </c>
      <c r="AN915" s="834"/>
      <c r="AO915" s="834"/>
      <c r="AP915" s="834"/>
    </row>
    <row r="916" spans="1:42" s="15" customFormat="1">
      <c r="A916" s="73" t="s">
        <v>2791</v>
      </c>
      <c r="B916" s="1132" t="s">
        <v>2918</v>
      </c>
      <c r="C916" s="73"/>
      <c r="D916" s="1132" t="s">
        <v>1967</v>
      </c>
      <c r="E916" s="15" t="s">
        <v>1968</v>
      </c>
      <c r="F916" s="679">
        <v>3500000</v>
      </c>
      <c r="G916" s="73" t="s">
        <v>300</v>
      </c>
      <c r="H916" s="73" t="s">
        <v>3357</v>
      </c>
      <c r="K916" s="831"/>
      <c r="L916" s="1143"/>
      <c r="M916" s="831">
        <v>4.0765000000000003E-3</v>
      </c>
      <c r="N916" s="831"/>
      <c r="O916" s="1144"/>
      <c r="P916" s="831"/>
      <c r="Q916" s="831"/>
      <c r="R916" s="831"/>
      <c r="S916" s="831"/>
      <c r="T916" s="831"/>
      <c r="U916" s="831"/>
      <c r="V916" s="1143"/>
      <c r="W916" s="1145">
        <v>428.02</v>
      </c>
      <c r="X916" s="1144"/>
      <c r="Y916" s="831"/>
      <c r="Z916" s="831"/>
      <c r="AA916" s="834"/>
      <c r="AB916" s="834"/>
      <c r="AC916" s="832">
        <f t="shared" si="24"/>
        <v>14267.750000000002</v>
      </c>
      <c r="AD916" s="832">
        <f t="shared" si="25"/>
        <v>0</v>
      </c>
      <c r="AE916" s="834"/>
      <c r="AF916" s="834"/>
      <c r="AG916" s="834"/>
      <c r="AH916" s="834"/>
      <c r="AI916" s="834"/>
      <c r="AJ916" s="834"/>
      <c r="AK916" s="834"/>
      <c r="AL916" s="834"/>
      <c r="AM916" s="832">
        <f t="shared" si="26"/>
        <v>1498070000</v>
      </c>
      <c r="AN916" s="834"/>
      <c r="AO916" s="834"/>
      <c r="AP916" s="834"/>
    </row>
    <row r="917" spans="1:42" s="15" customFormat="1">
      <c r="A917" s="73" t="s">
        <v>2791</v>
      </c>
      <c r="B917" s="1132" t="s">
        <v>2919</v>
      </c>
      <c r="C917" s="73" t="s">
        <v>3317</v>
      </c>
      <c r="D917" s="1132" t="s">
        <v>2001</v>
      </c>
      <c r="E917" s="15" t="s">
        <v>2015</v>
      </c>
      <c r="F917" s="679">
        <v>10259.5000611871</v>
      </c>
      <c r="G917" s="73" t="s">
        <v>300</v>
      </c>
      <c r="H917" s="73"/>
      <c r="K917" s="831"/>
      <c r="L917" s="1143"/>
      <c r="M917" s="831">
        <v>1.8127E-3</v>
      </c>
      <c r="N917" s="831"/>
      <c r="O917" s="1144"/>
      <c r="P917" s="831"/>
      <c r="Q917" s="831"/>
      <c r="R917" s="831"/>
      <c r="S917" s="831"/>
      <c r="T917" s="831"/>
      <c r="U917" s="831"/>
      <c r="V917" s="1143"/>
      <c r="W917" s="1145">
        <v>28141</v>
      </c>
      <c r="X917" s="1144"/>
      <c r="Y917" s="831"/>
      <c r="Z917" s="831"/>
      <c r="AA917" s="834"/>
      <c r="AB917" s="834"/>
      <c r="AC917" s="832">
        <f t="shared" si="24"/>
        <v>18.597395760913855</v>
      </c>
      <c r="AD917" s="832">
        <f t="shared" si="25"/>
        <v>0</v>
      </c>
      <c r="AE917" s="834"/>
      <c r="AF917" s="834"/>
      <c r="AG917" s="834"/>
      <c r="AH917" s="834"/>
      <c r="AI917" s="834"/>
      <c r="AJ917" s="834"/>
      <c r="AK917" s="834"/>
      <c r="AL917" s="834"/>
      <c r="AM917" s="832">
        <f t="shared" si="26"/>
        <v>288712591.22186619</v>
      </c>
      <c r="AN917" s="834"/>
      <c r="AO917" s="834"/>
      <c r="AP917" s="834"/>
    </row>
    <row r="918" spans="1:42" s="15" customFormat="1">
      <c r="A918" s="73" t="s">
        <v>2791</v>
      </c>
      <c r="B918" s="1132" t="s">
        <v>2919</v>
      </c>
      <c r="C918" s="73" t="s">
        <v>3313</v>
      </c>
      <c r="D918" s="1132" t="s">
        <v>2001</v>
      </c>
      <c r="E918" s="15" t="s">
        <v>2015</v>
      </c>
      <c r="F918" s="679">
        <v>99.237226664000005</v>
      </c>
      <c r="G918" s="73" t="s">
        <v>300</v>
      </c>
      <c r="H918" s="73"/>
      <c r="K918" s="831"/>
      <c r="L918" s="1143"/>
      <c r="M918" s="831">
        <v>1.8127E-3</v>
      </c>
      <c r="N918" s="831"/>
      <c r="O918" s="1144"/>
      <c r="P918" s="831"/>
      <c r="Q918" s="831"/>
      <c r="R918" s="831"/>
      <c r="S918" s="831"/>
      <c r="T918" s="831"/>
      <c r="U918" s="831"/>
      <c r="V918" s="1143"/>
      <c r="W918" s="1145">
        <v>28141</v>
      </c>
      <c r="X918" s="1144"/>
      <c r="Y918" s="831"/>
      <c r="Z918" s="831"/>
      <c r="AA918" s="834"/>
      <c r="AB918" s="834"/>
      <c r="AC918" s="832">
        <f t="shared" si="24"/>
        <v>0.17988732077383282</v>
      </c>
      <c r="AD918" s="832">
        <f t="shared" si="25"/>
        <v>0</v>
      </c>
      <c r="AE918" s="834"/>
      <c r="AF918" s="834"/>
      <c r="AG918" s="834"/>
      <c r="AH918" s="834"/>
      <c r="AI918" s="834"/>
      <c r="AJ918" s="834"/>
      <c r="AK918" s="834"/>
      <c r="AL918" s="834"/>
      <c r="AM918" s="832">
        <f t="shared" si="26"/>
        <v>2792634.7955516241</v>
      </c>
      <c r="AN918" s="834"/>
      <c r="AO918" s="834"/>
      <c r="AP918" s="834"/>
    </row>
    <row r="919" spans="1:42" s="15" customFormat="1">
      <c r="A919" s="73" t="s">
        <v>2792</v>
      </c>
      <c r="B919" s="1132" t="s">
        <v>2920</v>
      </c>
      <c r="C919" s="73"/>
      <c r="D919" s="1132" t="s">
        <v>1967</v>
      </c>
      <c r="E919" s="15" t="s">
        <v>1968</v>
      </c>
      <c r="F919" s="679">
        <v>3700000</v>
      </c>
      <c r="G919" s="73" t="s">
        <v>300</v>
      </c>
      <c r="H919" s="73" t="s">
        <v>3357</v>
      </c>
      <c r="K919" s="831"/>
      <c r="L919" s="1143"/>
      <c r="M919" s="831">
        <v>9.4941999999999997E-4</v>
      </c>
      <c r="N919" s="831"/>
      <c r="O919" s="1144"/>
      <c r="P919" s="831"/>
      <c r="Q919" s="831"/>
      <c r="R919" s="831"/>
      <c r="S919" s="831"/>
      <c r="T919" s="831"/>
      <c r="U919" s="831"/>
      <c r="V919" s="1143"/>
      <c r="W919" s="1145"/>
      <c r="X919" s="1144"/>
      <c r="Y919" s="831"/>
      <c r="Z919" s="831"/>
      <c r="AA919" s="834"/>
      <c r="AB919" s="834"/>
      <c r="AC919" s="832">
        <f t="shared" si="24"/>
        <v>3512.8539999999998</v>
      </c>
      <c r="AD919" s="832">
        <f t="shared" si="25"/>
        <v>0</v>
      </c>
      <c r="AE919" s="834"/>
      <c r="AF919" s="834"/>
      <c r="AG919" s="834"/>
      <c r="AH919" s="834"/>
      <c r="AI919" s="834"/>
      <c r="AJ919" s="834"/>
      <c r="AK919" s="834"/>
      <c r="AL919" s="834"/>
      <c r="AM919" s="832">
        <f t="shared" si="26"/>
        <v>0</v>
      </c>
      <c r="AN919" s="834"/>
      <c r="AO919" s="834"/>
      <c r="AP919" s="834"/>
    </row>
    <row r="920" spans="1:42" s="15" customFormat="1">
      <c r="A920" s="73" t="s">
        <v>2792</v>
      </c>
      <c r="B920" s="1132" t="s">
        <v>2921</v>
      </c>
      <c r="C920" s="73" t="s">
        <v>3317</v>
      </c>
      <c r="D920" s="1132" t="s">
        <v>2001</v>
      </c>
      <c r="E920" s="15" t="s">
        <v>2015</v>
      </c>
      <c r="F920" s="679">
        <v>14284.681782666499</v>
      </c>
      <c r="G920" s="73" t="s">
        <v>300</v>
      </c>
      <c r="H920" s="73"/>
      <c r="K920" s="831"/>
      <c r="L920" s="1143"/>
      <c r="M920" s="831">
        <v>3.9078999999999997E-3</v>
      </c>
      <c r="N920" s="831"/>
      <c r="O920" s="1144"/>
      <c r="P920" s="831"/>
      <c r="Q920" s="831"/>
      <c r="R920" s="831"/>
      <c r="S920" s="831"/>
      <c r="T920" s="831"/>
      <c r="U920" s="831"/>
      <c r="V920" s="1143"/>
      <c r="W920" s="1145"/>
      <c r="X920" s="1144"/>
      <c r="Y920" s="831"/>
      <c r="Z920" s="831"/>
      <c r="AA920" s="834"/>
      <c r="AB920" s="834"/>
      <c r="AC920" s="832">
        <f t="shared" si="24"/>
        <v>55.823107938482408</v>
      </c>
      <c r="AD920" s="832">
        <f t="shared" si="25"/>
        <v>0</v>
      </c>
      <c r="AE920" s="834"/>
      <c r="AF920" s="834"/>
      <c r="AG920" s="834"/>
      <c r="AH920" s="834"/>
      <c r="AI920" s="834"/>
      <c r="AJ920" s="834"/>
      <c r="AK920" s="834"/>
      <c r="AL920" s="834"/>
      <c r="AM920" s="832">
        <f t="shared" si="26"/>
        <v>0</v>
      </c>
      <c r="AN920" s="834"/>
      <c r="AO920" s="834"/>
      <c r="AP920" s="834"/>
    </row>
    <row r="921" spans="1:42" s="15" customFormat="1">
      <c r="A921" s="73" t="s">
        <v>2792</v>
      </c>
      <c r="B921" s="1132" t="s">
        <v>2921</v>
      </c>
      <c r="C921" s="73" t="s">
        <v>3313</v>
      </c>
      <c r="D921" s="1132" t="s">
        <v>2001</v>
      </c>
      <c r="E921" s="15" t="s">
        <v>2015</v>
      </c>
      <c r="F921" s="679">
        <v>133.09512000000001</v>
      </c>
      <c r="G921" s="73" t="s">
        <v>300</v>
      </c>
      <c r="H921" s="73"/>
      <c r="K921" s="831"/>
      <c r="L921" s="1143"/>
      <c r="M921" s="831">
        <v>3.9078999999999997E-3</v>
      </c>
      <c r="N921" s="831"/>
      <c r="O921" s="1144"/>
      <c r="P921" s="831"/>
      <c r="Q921" s="831"/>
      <c r="R921" s="831"/>
      <c r="S921" s="831"/>
      <c r="T921" s="831"/>
      <c r="U921" s="831"/>
      <c r="V921" s="1143"/>
      <c r="W921" s="1145"/>
      <c r="X921" s="1144"/>
      <c r="Y921" s="831"/>
      <c r="Z921" s="831"/>
      <c r="AA921" s="834"/>
      <c r="AB921" s="834"/>
      <c r="AC921" s="832">
        <f t="shared" si="24"/>
        <v>0.52012241944799997</v>
      </c>
      <c r="AD921" s="832">
        <f t="shared" si="25"/>
        <v>0</v>
      </c>
      <c r="AE921" s="834"/>
      <c r="AF921" s="834"/>
      <c r="AG921" s="834"/>
      <c r="AH921" s="834"/>
      <c r="AI921" s="834"/>
      <c r="AJ921" s="834"/>
      <c r="AK921" s="834"/>
      <c r="AL921" s="834"/>
      <c r="AM921" s="832">
        <f t="shared" si="26"/>
        <v>0</v>
      </c>
      <c r="AN921" s="834"/>
      <c r="AO921" s="834"/>
      <c r="AP921" s="834"/>
    </row>
    <row r="922" spans="1:42" s="15" customFormat="1">
      <c r="A922" s="73" t="s">
        <v>2793</v>
      </c>
      <c r="B922" s="1132" t="s">
        <v>2922</v>
      </c>
      <c r="C922" s="73"/>
      <c r="D922" s="1132" t="s">
        <v>1967</v>
      </c>
      <c r="E922" s="15" t="s">
        <v>1968</v>
      </c>
      <c r="F922" s="679">
        <v>2700000</v>
      </c>
      <c r="G922" s="73" t="s">
        <v>300</v>
      </c>
      <c r="H922" s="73" t="s">
        <v>3357</v>
      </c>
      <c r="K922" s="831"/>
      <c r="L922" s="1143"/>
      <c r="M922" s="831">
        <v>3.2379999999999998E-5</v>
      </c>
      <c r="N922" s="831"/>
      <c r="O922" s="1144"/>
      <c r="P922" s="831"/>
      <c r="Q922" s="831"/>
      <c r="R922" s="831"/>
      <c r="S922" s="831"/>
      <c r="T922" s="831"/>
      <c r="U922" s="831"/>
      <c r="V922" s="1143"/>
      <c r="W922" s="1145"/>
      <c r="X922" s="1144"/>
      <c r="Y922" s="831"/>
      <c r="Z922" s="831"/>
      <c r="AA922" s="834"/>
      <c r="AB922" s="834"/>
      <c r="AC922" s="832">
        <f t="shared" si="24"/>
        <v>87.426000000000002</v>
      </c>
      <c r="AD922" s="832">
        <f t="shared" si="25"/>
        <v>0</v>
      </c>
      <c r="AE922" s="834"/>
      <c r="AF922" s="834"/>
      <c r="AG922" s="834"/>
      <c r="AH922" s="834"/>
      <c r="AI922" s="834"/>
      <c r="AJ922" s="834"/>
      <c r="AK922" s="834"/>
      <c r="AL922" s="834"/>
      <c r="AM922" s="832">
        <f t="shared" si="26"/>
        <v>0</v>
      </c>
      <c r="AN922" s="834"/>
      <c r="AO922" s="834"/>
      <c r="AP922" s="834"/>
    </row>
    <row r="923" spans="1:42" s="15" customFormat="1">
      <c r="A923" s="73" t="s">
        <v>2793</v>
      </c>
      <c r="B923" s="1132" t="s">
        <v>2922</v>
      </c>
      <c r="C923" s="73" t="s">
        <v>3317</v>
      </c>
      <c r="D923" s="1132" t="s">
        <v>2001</v>
      </c>
      <c r="E923" s="15" t="s">
        <v>2015</v>
      </c>
      <c r="F923" s="679">
        <v>7989.5271462534301</v>
      </c>
      <c r="G923" s="73" t="s">
        <v>300</v>
      </c>
      <c r="H923" s="73"/>
      <c r="K923" s="831"/>
      <c r="L923" s="1143"/>
      <c r="M923" s="831">
        <v>3.4724000000000002E-5</v>
      </c>
      <c r="N923" s="831"/>
      <c r="O923" s="1144"/>
      <c r="P923" s="831"/>
      <c r="Q923" s="831"/>
      <c r="R923" s="831"/>
      <c r="S923" s="831"/>
      <c r="T923" s="831"/>
      <c r="U923" s="831"/>
      <c r="V923" s="1143"/>
      <c r="W923" s="1145"/>
      <c r="X923" s="1144"/>
      <c r="Y923" s="831"/>
      <c r="Z923" s="831"/>
      <c r="AA923" s="834"/>
      <c r="AB923" s="834"/>
      <c r="AC923" s="832">
        <f t="shared" si="24"/>
        <v>0.27742834062650412</v>
      </c>
      <c r="AD923" s="832">
        <f t="shared" si="25"/>
        <v>0</v>
      </c>
      <c r="AE923" s="834"/>
      <c r="AF923" s="834"/>
      <c r="AG923" s="834"/>
      <c r="AH923" s="834"/>
      <c r="AI923" s="834"/>
      <c r="AJ923" s="834"/>
      <c r="AK923" s="834"/>
      <c r="AL923" s="834"/>
      <c r="AM923" s="832">
        <f t="shared" si="26"/>
        <v>0</v>
      </c>
      <c r="AN923" s="834"/>
      <c r="AO923" s="834"/>
      <c r="AP923" s="834"/>
    </row>
    <row r="924" spans="1:42" s="15" customFormat="1">
      <c r="A924" s="73" t="s">
        <v>2793</v>
      </c>
      <c r="B924" s="1132" t="s">
        <v>2922</v>
      </c>
      <c r="C924" s="73" t="s">
        <v>3313</v>
      </c>
      <c r="D924" s="1132" t="s">
        <v>2001</v>
      </c>
      <c r="E924" s="15" t="s">
        <v>2015</v>
      </c>
      <c r="F924" s="679">
        <v>81.825428239999994</v>
      </c>
      <c r="G924" s="73" t="s">
        <v>300</v>
      </c>
      <c r="H924" s="73"/>
      <c r="K924" s="831"/>
      <c r="L924" s="1143"/>
      <c r="M924" s="831">
        <v>3.4724000000000002E-5</v>
      </c>
      <c r="N924" s="831"/>
      <c r="O924" s="1144"/>
      <c r="P924" s="831"/>
      <c r="Q924" s="831"/>
      <c r="R924" s="831"/>
      <c r="S924" s="831"/>
      <c r="T924" s="831"/>
      <c r="U924" s="831"/>
      <c r="V924" s="1143"/>
      <c r="W924" s="1145"/>
      <c r="X924" s="1144"/>
      <c r="Y924" s="831"/>
      <c r="Z924" s="831"/>
      <c r="AA924" s="834"/>
      <c r="AB924" s="834"/>
      <c r="AC924" s="832">
        <f t="shared" si="24"/>
        <v>2.8413061702057601E-3</v>
      </c>
      <c r="AD924" s="832">
        <f t="shared" si="25"/>
        <v>0</v>
      </c>
      <c r="AE924" s="834"/>
      <c r="AF924" s="834"/>
      <c r="AG924" s="834"/>
      <c r="AH924" s="834"/>
      <c r="AI924" s="834"/>
      <c r="AJ924" s="834"/>
      <c r="AK924" s="834"/>
      <c r="AL924" s="834"/>
      <c r="AM924" s="832">
        <f t="shared" si="26"/>
        <v>0</v>
      </c>
      <c r="AN924" s="834"/>
      <c r="AO924" s="834"/>
      <c r="AP924" s="834"/>
    </row>
    <row r="925" spans="1:42" s="15" customFormat="1">
      <c r="A925" s="73" t="s">
        <v>2793</v>
      </c>
      <c r="B925" s="1132" t="s">
        <v>2922</v>
      </c>
      <c r="C925" s="73"/>
      <c r="D925" s="1132" t="s">
        <v>1998</v>
      </c>
      <c r="E925" s="15" t="s">
        <v>1999</v>
      </c>
      <c r="F925" s="679">
        <v>0</v>
      </c>
      <c r="G925" s="73" t="s">
        <v>300</v>
      </c>
      <c r="H925" s="73"/>
      <c r="K925" s="831"/>
      <c r="L925" s="1143"/>
      <c r="M925" s="831">
        <v>1.4732000000000001E-5</v>
      </c>
      <c r="N925" s="831"/>
      <c r="O925" s="1144"/>
      <c r="P925" s="831"/>
      <c r="Q925" s="831"/>
      <c r="R925" s="831"/>
      <c r="S925" s="831"/>
      <c r="T925" s="831"/>
      <c r="U925" s="831"/>
      <c r="V925" s="1143"/>
      <c r="W925" s="1145"/>
      <c r="X925" s="1144"/>
      <c r="Y925" s="831"/>
      <c r="Z925" s="831"/>
      <c r="AA925" s="834"/>
      <c r="AB925" s="834"/>
      <c r="AC925" s="832">
        <f t="shared" si="24"/>
        <v>0</v>
      </c>
      <c r="AD925" s="832">
        <f t="shared" si="25"/>
        <v>0</v>
      </c>
      <c r="AE925" s="834"/>
      <c r="AF925" s="834"/>
      <c r="AG925" s="834"/>
      <c r="AH925" s="834"/>
      <c r="AI925" s="834"/>
      <c r="AJ925" s="834"/>
      <c r="AK925" s="834"/>
      <c r="AL925" s="834"/>
      <c r="AM925" s="832">
        <f t="shared" si="26"/>
        <v>0</v>
      </c>
      <c r="AN925" s="834"/>
      <c r="AO925" s="834"/>
      <c r="AP925" s="834"/>
    </row>
    <row r="926" spans="1:42" s="15" customFormat="1">
      <c r="A926" s="73" t="s">
        <v>2794</v>
      </c>
      <c r="B926" s="1132" t="s">
        <v>2923</v>
      </c>
      <c r="C926" s="73"/>
      <c r="D926" s="1132" t="s">
        <v>1967</v>
      </c>
      <c r="E926" s="15" t="s">
        <v>1968</v>
      </c>
      <c r="F926" s="679">
        <v>2900000</v>
      </c>
      <c r="G926" s="73" t="s">
        <v>300</v>
      </c>
      <c r="H926" s="73" t="s">
        <v>3357</v>
      </c>
      <c r="K926" s="831"/>
      <c r="L926" s="1143"/>
      <c r="M926" s="831">
        <v>4.3292999999999999E-4</v>
      </c>
      <c r="N926" s="831"/>
      <c r="O926" s="1144"/>
      <c r="P926" s="831"/>
      <c r="Q926" s="831"/>
      <c r="R926" s="831"/>
      <c r="S926" s="831"/>
      <c r="T926" s="831"/>
      <c r="U926" s="831"/>
      <c r="V926" s="1143"/>
      <c r="W926" s="1145"/>
      <c r="X926" s="1144"/>
      <c r="Y926" s="831"/>
      <c r="Z926" s="831"/>
      <c r="AA926" s="834"/>
      <c r="AB926" s="834"/>
      <c r="AC926" s="832">
        <f t="shared" si="24"/>
        <v>1255.4970000000001</v>
      </c>
      <c r="AD926" s="832">
        <f t="shared" si="25"/>
        <v>0</v>
      </c>
      <c r="AE926" s="834"/>
      <c r="AF926" s="834"/>
      <c r="AG926" s="834"/>
      <c r="AH926" s="834"/>
      <c r="AI926" s="834"/>
      <c r="AJ926" s="834"/>
      <c r="AK926" s="834"/>
      <c r="AL926" s="834"/>
      <c r="AM926" s="832">
        <f t="shared" si="26"/>
        <v>0</v>
      </c>
      <c r="AN926" s="834"/>
      <c r="AO926" s="834"/>
      <c r="AP926" s="834"/>
    </row>
    <row r="927" spans="1:42" s="15" customFormat="1">
      <c r="A927" s="73" t="s">
        <v>2794</v>
      </c>
      <c r="B927" s="1132" t="s">
        <v>2924</v>
      </c>
      <c r="C927" s="73" t="s">
        <v>3317</v>
      </c>
      <c r="D927" s="1132" t="s">
        <v>2001</v>
      </c>
      <c r="E927" s="15" t="s">
        <v>2015</v>
      </c>
      <c r="F927" s="679">
        <v>7175.60716780655</v>
      </c>
      <c r="G927" s="73" t="s">
        <v>300</v>
      </c>
      <c r="H927" s="73"/>
      <c r="K927" s="831"/>
      <c r="L927" s="1143"/>
      <c r="M927" s="831">
        <v>1.6563000000000001E-3</v>
      </c>
      <c r="N927" s="831"/>
      <c r="O927" s="1144"/>
      <c r="P927" s="831"/>
      <c r="Q927" s="831"/>
      <c r="R927" s="831"/>
      <c r="S927" s="831"/>
      <c r="T927" s="831"/>
      <c r="U927" s="831"/>
      <c r="V927" s="1143"/>
      <c r="W927" s="1145"/>
      <c r="X927" s="1144"/>
      <c r="Y927" s="831"/>
      <c r="Z927" s="831"/>
      <c r="AA927" s="834"/>
      <c r="AB927" s="834"/>
      <c r="AC927" s="832">
        <f t="shared" si="24"/>
        <v>11.88495815203799</v>
      </c>
      <c r="AD927" s="832">
        <f t="shared" si="25"/>
        <v>0</v>
      </c>
      <c r="AE927" s="834"/>
      <c r="AF927" s="834"/>
      <c r="AG927" s="834"/>
      <c r="AH927" s="834"/>
      <c r="AI927" s="834"/>
      <c r="AJ927" s="834"/>
      <c r="AK927" s="834"/>
      <c r="AL927" s="834"/>
      <c r="AM927" s="832">
        <f t="shared" si="26"/>
        <v>0</v>
      </c>
      <c r="AN927" s="834"/>
      <c r="AO927" s="834"/>
      <c r="AP927" s="834"/>
    </row>
    <row r="928" spans="1:42" s="15" customFormat="1">
      <c r="A928" s="73" t="s">
        <v>2794</v>
      </c>
      <c r="B928" s="1132" t="s">
        <v>2924</v>
      </c>
      <c r="C928" s="73" t="s">
        <v>3313</v>
      </c>
      <c r="D928" s="1132" t="s">
        <v>2001</v>
      </c>
      <c r="E928" s="15" t="s">
        <v>2015</v>
      </c>
      <c r="F928" s="679">
        <v>94.92877412</v>
      </c>
      <c r="G928" s="73" t="s">
        <v>300</v>
      </c>
      <c r="H928" s="73"/>
      <c r="K928" s="831"/>
      <c r="L928" s="1143"/>
      <c r="M928" s="831">
        <v>1.6563000000000001E-3</v>
      </c>
      <c r="N928" s="831"/>
      <c r="O928" s="1144"/>
      <c r="P928" s="831"/>
      <c r="Q928" s="831"/>
      <c r="R928" s="831"/>
      <c r="S928" s="831"/>
      <c r="T928" s="831"/>
      <c r="U928" s="831"/>
      <c r="V928" s="1143"/>
      <c r="W928" s="1145"/>
      <c r="X928" s="1144"/>
      <c r="Y928" s="831"/>
      <c r="Z928" s="831"/>
      <c r="AA928" s="834"/>
      <c r="AB928" s="834"/>
      <c r="AC928" s="832">
        <f t="shared" si="24"/>
        <v>0.15723052857495601</v>
      </c>
      <c r="AD928" s="832">
        <f t="shared" si="25"/>
        <v>0</v>
      </c>
      <c r="AE928" s="834"/>
      <c r="AF928" s="834"/>
      <c r="AG928" s="834"/>
      <c r="AH928" s="834"/>
      <c r="AI928" s="834"/>
      <c r="AJ928" s="834"/>
      <c r="AK928" s="834"/>
      <c r="AL928" s="834"/>
      <c r="AM928" s="832">
        <f t="shared" si="26"/>
        <v>0</v>
      </c>
      <c r="AN928" s="834"/>
      <c r="AO928" s="834"/>
      <c r="AP928" s="834"/>
    </row>
    <row r="929" spans="1:42" s="15" customFormat="1">
      <c r="A929" s="73" t="s">
        <v>2795</v>
      </c>
      <c r="B929" s="1132" t="s">
        <v>2925</v>
      </c>
      <c r="C929" s="73"/>
      <c r="D929" s="1132" t="s">
        <v>1967</v>
      </c>
      <c r="E929" s="15" t="s">
        <v>1968</v>
      </c>
      <c r="F929" s="679">
        <v>29268832.148481499</v>
      </c>
      <c r="G929" s="73" t="s">
        <v>300</v>
      </c>
      <c r="H929" s="73"/>
      <c r="K929" s="831"/>
      <c r="L929" s="1143"/>
      <c r="M929" s="831"/>
      <c r="N929" s="831"/>
      <c r="O929" s="1144"/>
      <c r="P929" s="831"/>
      <c r="Q929" s="831"/>
      <c r="R929" s="831"/>
      <c r="S929" s="831"/>
      <c r="T929" s="831"/>
      <c r="U929" s="831"/>
      <c r="V929" s="1143"/>
      <c r="W929" s="1145">
        <v>6.1254999999999997</v>
      </c>
      <c r="X929" s="1144"/>
      <c r="Y929" s="831"/>
      <c r="Z929" s="831"/>
      <c r="AA929" s="834"/>
      <c r="AB929" s="834"/>
      <c r="AC929" s="832">
        <f t="shared" si="24"/>
        <v>0</v>
      </c>
      <c r="AD929" s="832">
        <f t="shared" si="25"/>
        <v>0</v>
      </c>
      <c r="AE929" s="834"/>
      <c r="AF929" s="834"/>
      <c r="AG929" s="834"/>
      <c r="AH929" s="834"/>
      <c r="AI929" s="834"/>
      <c r="AJ929" s="834"/>
      <c r="AK929" s="834"/>
      <c r="AL929" s="834"/>
      <c r="AM929" s="832">
        <f t="shared" si="26"/>
        <v>179286231.32552341</v>
      </c>
      <c r="AN929" s="834"/>
      <c r="AO929" s="834"/>
      <c r="AP929" s="834"/>
    </row>
    <row r="930" spans="1:42" s="15" customFormat="1">
      <c r="A930" s="73" t="s">
        <v>2138</v>
      </c>
      <c r="B930" s="1132" t="s">
        <v>2926</v>
      </c>
      <c r="C930" s="73" t="s">
        <v>3329</v>
      </c>
      <c r="D930" s="1132" t="s">
        <v>1967</v>
      </c>
      <c r="E930" s="15" t="s">
        <v>1968</v>
      </c>
      <c r="F930" s="679">
        <v>14080.4291221354</v>
      </c>
      <c r="G930" s="73" t="s">
        <v>300</v>
      </c>
      <c r="H930" s="73" t="s">
        <v>3352</v>
      </c>
      <c r="K930" s="831"/>
      <c r="L930" s="1143"/>
      <c r="M930" s="831"/>
      <c r="N930" s="1150">
        <v>2.2413499043699988E-4</v>
      </c>
      <c r="O930" s="1144"/>
      <c r="P930" s="831"/>
      <c r="Q930" s="831"/>
      <c r="R930" s="831"/>
      <c r="S930" s="831"/>
      <c r="T930" s="831"/>
      <c r="U930" s="831"/>
      <c r="V930" s="1143"/>
      <c r="W930" s="1145">
        <v>172.18</v>
      </c>
      <c r="X930" s="1144"/>
      <c r="Y930" s="831"/>
      <c r="Z930" s="831"/>
      <c r="AA930" s="834"/>
      <c r="AB930" s="834"/>
      <c r="AC930" s="832">
        <f t="shared" si="24"/>
        <v>0</v>
      </c>
      <c r="AD930" s="832">
        <f t="shared" si="25"/>
        <v>3.1559168466386724</v>
      </c>
      <c r="AE930" s="834"/>
      <c r="AF930" s="834"/>
      <c r="AG930" s="834"/>
      <c r="AH930" s="834"/>
      <c r="AI930" s="834"/>
      <c r="AJ930" s="834"/>
      <c r="AK930" s="834"/>
      <c r="AL930" s="834"/>
      <c r="AM930" s="832">
        <f t="shared" si="26"/>
        <v>2424368.286249273</v>
      </c>
      <c r="AN930" s="834"/>
      <c r="AO930" s="834"/>
      <c r="AP930" s="834"/>
    </row>
    <row r="931" spans="1:42" s="15" customFormat="1">
      <c r="A931" s="73" t="s">
        <v>2138</v>
      </c>
      <c r="B931" s="1132" t="s">
        <v>2926</v>
      </c>
      <c r="C931" s="73" t="s">
        <v>3329</v>
      </c>
      <c r="D931" s="1132" t="s">
        <v>1998</v>
      </c>
      <c r="E931" s="15" t="s">
        <v>1999</v>
      </c>
      <c r="F931" s="679">
        <v>18773.905495312501</v>
      </c>
      <c r="G931" s="73" t="s">
        <v>300</v>
      </c>
      <c r="H931" s="73" t="s">
        <v>3352</v>
      </c>
      <c r="K931" s="831"/>
      <c r="L931" s="1143"/>
      <c r="M931" s="831"/>
      <c r="N931" s="1150">
        <v>1.6420805118051806E-5</v>
      </c>
      <c r="O931" s="1144"/>
      <c r="P931" s="831"/>
      <c r="Q931" s="831"/>
      <c r="R931" s="831"/>
      <c r="S931" s="831"/>
      <c r="T931" s="831"/>
      <c r="U931" s="831"/>
      <c r="V931" s="1143"/>
      <c r="W931" s="1145">
        <v>344.45</v>
      </c>
      <c r="X931" s="1144"/>
      <c r="Y931" s="831"/>
      <c r="Z931" s="831"/>
      <c r="AA931" s="834"/>
      <c r="AB931" s="834"/>
      <c r="AC931" s="832">
        <f t="shared" si="24"/>
        <v>0</v>
      </c>
      <c r="AD931" s="832">
        <f t="shared" si="25"/>
        <v>0.30828264344324846</v>
      </c>
      <c r="AE931" s="834"/>
      <c r="AF931" s="834"/>
      <c r="AG931" s="834"/>
      <c r="AH931" s="834"/>
      <c r="AI931" s="834"/>
      <c r="AJ931" s="834"/>
      <c r="AK931" s="834"/>
      <c r="AL931" s="834"/>
      <c r="AM931" s="832">
        <f t="shared" si="26"/>
        <v>6466671.7478603907</v>
      </c>
      <c r="AN931" s="834"/>
      <c r="AO931" s="834"/>
      <c r="AP931" s="834"/>
    </row>
    <row r="932" spans="1:42" s="15" customFormat="1">
      <c r="A932" s="73" t="s">
        <v>2138</v>
      </c>
      <c r="B932" s="1132" t="s">
        <v>2926</v>
      </c>
      <c r="C932" s="73" t="s">
        <v>3329</v>
      </c>
      <c r="D932" s="1132" t="s">
        <v>2001</v>
      </c>
      <c r="E932" s="15" t="s">
        <v>2015</v>
      </c>
      <c r="F932" s="679">
        <v>938.69527463541704</v>
      </c>
      <c r="G932" s="73" t="s">
        <v>300</v>
      </c>
      <c r="H932" s="73" t="s">
        <v>3352</v>
      </c>
      <c r="K932" s="831"/>
      <c r="L932" s="1143"/>
      <c r="M932" s="831"/>
      <c r="N932" s="1150">
        <v>1.2492882786617452E-4</v>
      </c>
      <c r="O932" s="1144"/>
      <c r="P932" s="831"/>
      <c r="Q932" s="831"/>
      <c r="R932" s="831"/>
      <c r="S932" s="831"/>
      <c r="T932" s="831"/>
      <c r="U932" s="831"/>
      <c r="V932" s="1143"/>
      <c r="W932" s="1145">
        <v>7506.7</v>
      </c>
      <c r="X932" s="1144"/>
      <c r="Y932" s="831"/>
      <c r="Z932" s="831"/>
      <c r="AA932" s="834"/>
      <c r="AB932" s="834"/>
      <c r="AC932" s="832">
        <f t="shared" si="24"/>
        <v>0</v>
      </c>
      <c r="AD932" s="832">
        <f t="shared" si="25"/>
        <v>0.11727010038371943</v>
      </c>
      <c r="AE932" s="834"/>
      <c r="AF932" s="834"/>
      <c r="AG932" s="834"/>
      <c r="AH932" s="834"/>
      <c r="AI932" s="834"/>
      <c r="AJ932" s="834"/>
      <c r="AK932" s="834"/>
      <c r="AL932" s="834"/>
      <c r="AM932" s="832">
        <f t="shared" si="26"/>
        <v>7046503.8181056846</v>
      </c>
      <c r="AN932" s="834"/>
      <c r="AO932" s="834"/>
      <c r="AP932" s="834"/>
    </row>
    <row r="933" spans="1:42" s="15" customFormat="1">
      <c r="A933" s="73" t="s">
        <v>2139</v>
      </c>
      <c r="B933" s="1132" t="s">
        <v>2927</v>
      </c>
      <c r="C933" s="73" t="s">
        <v>3329</v>
      </c>
      <c r="D933" s="1132" t="s">
        <v>1967</v>
      </c>
      <c r="E933" s="15" t="s">
        <v>1968</v>
      </c>
      <c r="F933" s="679">
        <v>230196.890234297</v>
      </c>
      <c r="G933" s="73" t="s">
        <v>300</v>
      </c>
      <c r="H933" s="73" t="s">
        <v>3352</v>
      </c>
      <c r="K933" s="831"/>
      <c r="L933" s="1143"/>
      <c r="M933" s="831"/>
      <c r="N933" s="1150">
        <v>2.2413499043699988E-4</v>
      </c>
      <c r="O933" s="1144"/>
      <c r="P933" s="831"/>
      <c r="Q933" s="831"/>
      <c r="R933" s="831"/>
      <c r="S933" s="831"/>
      <c r="T933" s="831"/>
      <c r="U933" s="831"/>
      <c r="V933" s="1143"/>
      <c r="W933" s="1145">
        <v>2.7705000000000002</v>
      </c>
      <c r="X933" s="1144"/>
      <c r="Y933" s="831"/>
      <c r="Z933" s="831"/>
      <c r="AA933" s="834"/>
      <c r="AB933" s="834"/>
      <c r="AC933" s="832">
        <f t="shared" si="24"/>
        <v>0</v>
      </c>
      <c r="AD933" s="832">
        <f t="shared" si="25"/>
        <v>51.59517779129127</v>
      </c>
      <c r="AE933" s="834"/>
      <c r="AF933" s="834"/>
      <c r="AG933" s="834"/>
      <c r="AH933" s="834"/>
      <c r="AI933" s="834"/>
      <c r="AJ933" s="834"/>
      <c r="AK933" s="834"/>
      <c r="AL933" s="834"/>
      <c r="AM933" s="832">
        <f t="shared" si="26"/>
        <v>637760.48439411982</v>
      </c>
      <c r="AN933" s="834"/>
      <c r="AO933" s="834"/>
      <c r="AP933" s="834"/>
    </row>
    <row r="934" spans="1:42" s="15" customFormat="1">
      <c r="A934" s="73" t="s">
        <v>2139</v>
      </c>
      <c r="B934" s="1132" t="s">
        <v>2927</v>
      </c>
      <c r="C934" s="73" t="s">
        <v>3329</v>
      </c>
      <c r="D934" s="1132" t="s">
        <v>1998</v>
      </c>
      <c r="E934" s="15" t="s">
        <v>1999</v>
      </c>
      <c r="F934" s="679">
        <v>1061614.22523219</v>
      </c>
      <c r="G934" s="73" t="s">
        <v>300</v>
      </c>
      <c r="H934" s="73" t="s">
        <v>3352</v>
      </c>
      <c r="K934" s="831"/>
      <c r="L934" s="1143"/>
      <c r="M934" s="831"/>
      <c r="N934" s="1150">
        <v>1.6420805118051806E-5</v>
      </c>
      <c r="O934" s="1144"/>
      <c r="P934" s="831"/>
      <c r="Q934" s="831"/>
      <c r="R934" s="831"/>
      <c r="S934" s="831"/>
      <c r="T934" s="831"/>
      <c r="U934" s="831"/>
      <c r="V934" s="1143"/>
      <c r="W934" s="1145">
        <v>19.016999999999999</v>
      </c>
      <c r="X934" s="1144"/>
      <c r="Y934" s="831"/>
      <c r="Z934" s="831"/>
      <c r="AA934" s="834"/>
      <c r="AB934" s="834"/>
      <c r="AC934" s="832">
        <f t="shared" ref="AC934:AC997" si="27">IF(M934="",0*$F934,M934*$F934)</f>
        <v>0</v>
      </c>
      <c r="AD934" s="832">
        <f t="shared" ref="AD934:AD997" si="28">IF(N934="",0*$F934,N934*$F934)</f>
        <v>17.43256030308935</v>
      </c>
      <c r="AE934" s="834"/>
      <c r="AF934" s="834"/>
      <c r="AG934" s="834"/>
      <c r="AH934" s="834"/>
      <c r="AI934" s="834"/>
      <c r="AJ934" s="834"/>
      <c r="AK934" s="834"/>
      <c r="AL934" s="834"/>
      <c r="AM934" s="832">
        <f t="shared" ref="AM934:AM997" si="29">IF(W934="",0*$F934,W934*$F934)</f>
        <v>20188717.721240558</v>
      </c>
      <c r="AN934" s="834"/>
      <c r="AO934" s="834"/>
      <c r="AP934" s="834"/>
    </row>
    <row r="935" spans="1:42" s="15" customFormat="1">
      <c r="A935" s="73" t="s">
        <v>2139</v>
      </c>
      <c r="B935" s="1132" t="s">
        <v>2927</v>
      </c>
      <c r="C935" s="73" t="s">
        <v>3329</v>
      </c>
      <c r="D935" s="1132" t="s">
        <v>2001</v>
      </c>
      <c r="E935" s="15" t="s">
        <v>2015</v>
      </c>
      <c r="F935" s="679">
        <v>15346.459348046899</v>
      </c>
      <c r="G935" s="73" t="s">
        <v>300</v>
      </c>
      <c r="H935" s="73" t="s">
        <v>3352</v>
      </c>
      <c r="K935" s="831"/>
      <c r="L935" s="1143"/>
      <c r="M935" s="831"/>
      <c r="N935" s="1150">
        <v>1.2492882786617452E-4</v>
      </c>
      <c r="O935" s="1144"/>
      <c r="P935" s="831"/>
      <c r="Q935" s="831"/>
      <c r="R935" s="831"/>
      <c r="S935" s="831"/>
      <c r="T935" s="831"/>
      <c r="U935" s="831"/>
      <c r="V935" s="1143"/>
      <c r="W935" s="1145">
        <v>83.075000000000003</v>
      </c>
      <c r="X935" s="1144"/>
      <c r="Y935" s="831"/>
      <c r="Z935" s="831"/>
      <c r="AA935" s="834"/>
      <c r="AB935" s="834"/>
      <c r="AC935" s="832">
        <f t="shared" si="27"/>
        <v>0</v>
      </c>
      <c r="AD935" s="832">
        <f t="shared" si="28"/>
        <v>1.9172151782473958</v>
      </c>
      <c r="AE935" s="834"/>
      <c r="AF935" s="834"/>
      <c r="AG935" s="834"/>
      <c r="AH935" s="834"/>
      <c r="AI935" s="834"/>
      <c r="AJ935" s="834"/>
      <c r="AK935" s="834"/>
      <c r="AL935" s="834"/>
      <c r="AM935" s="832">
        <f t="shared" si="29"/>
        <v>1274907.1103389962</v>
      </c>
      <c r="AN935" s="834"/>
      <c r="AO935" s="834"/>
      <c r="AP935" s="834"/>
    </row>
    <row r="936" spans="1:42" s="15" customFormat="1">
      <c r="A936" s="73" t="s">
        <v>2140</v>
      </c>
      <c r="B936" s="1132" t="s">
        <v>2928</v>
      </c>
      <c r="C936" s="73"/>
      <c r="D936" s="1132" t="s">
        <v>1967</v>
      </c>
      <c r="E936" s="15" t="s">
        <v>1968</v>
      </c>
      <c r="F936" s="679">
        <v>23550257.164536901</v>
      </c>
      <c r="G936" s="73" t="s">
        <v>300</v>
      </c>
      <c r="H936" s="73" t="s">
        <v>3355</v>
      </c>
      <c r="K936" s="831"/>
      <c r="L936" s="1143"/>
      <c r="M936" s="831">
        <v>0</v>
      </c>
      <c r="N936" s="831">
        <v>1.2660000000000001E-8</v>
      </c>
      <c r="O936" s="1144"/>
      <c r="P936" s="831"/>
      <c r="Q936" s="831"/>
      <c r="R936" s="831"/>
      <c r="S936" s="831"/>
      <c r="T936" s="831"/>
      <c r="U936" s="831"/>
      <c r="V936" s="1143"/>
      <c r="W936" s="1145">
        <v>1.3958999999999999</v>
      </c>
      <c r="X936" s="1144"/>
      <c r="Y936" s="831"/>
      <c r="Z936" s="831"/>
      <c r="AA936" s="834"/>
      <c r="AB936" s="834"/>
      <c r="AC936" s="832">
        <f t="shared" si="27"/>
        <v>0</v>
      </c>
      <c r="AD936" s="832">
        <f t="shared" si="28"/>
        <v>0.29814625570303716</v>
      </c>
      <c r="AE936" s="834"/>
      <c r="AF936" s="834"/>
      <c r="AG936" s="834"/>
      <c r="AH936" s="834"/>
      <c r="AI936" s="834"/>
      <c r="AJ936" s="834"/>
      <c r="AK936" s="834"/>
      <c r="AL936" s="834"/>
      <c r="AM936" s="832">
        <f t="shared" si="29"/>
        <v>32873803.975977059</v>
      </c>
      <c r="AN936" s="834"/>
      <c r="AO936" s="834"/>
      <c r="AP936" s="834"/>
    </row>
    <row r="937" spans="1:42" s="15" customFormat="1">
      <c r="A937" s="73" t="s">
        <v>2627</v>
      </c>
      <c r="B937" s="1132"/>
      <c r="C937" s="73"/>
      <c r="D937" s="1132" t="s">
        <v>2001</v>
      </c>
      <c r="E937" s="15" t="s">
        <v>2015</v>
      </c>
      <c r="F937" s="679">
        <v>1906488.1681694901</v>
      </c>
      <c r="G937" s="73" t="s">
        <v>300</v>
      </c>
      <c r="H937" s="73" t="s">
        <v>3355</v>
      </c>
      <c r="K937" s="831"/>
      <c r="L937" s="1143"/>
      <c r="M937" s="831">
        <v>0</v>
      </c>
      <c r="N937" s="831">
        <v>5.7075E-6</v>
      </c>
      <c r="O937" s="1144"/>
      <c r="P937" s="831"/>
      <c r="Q937" s="831"/>
      <c r="R937" s="831"/>
      <c r="S937" s="831"/>
      <c r="T937" s="831"/>
      <c r="U937" s="831"/>
      <c r="V937" s="1143"/>
      <c r="W937" s="1145">
        <v>2144.1999999999998</v>
      </c>
      <c r="X937" s="1144"/>
      <c r="Y937" s="831"/>
      <c r="Z937" s="831"/>
      <c r="AA937" s="834"/>
      <c r="AB937" s="834"/>
      <c r="AC937" s="832">
        <f t="shared" si="27"/>
        <v>0</v>
      </c>
      <c r="AD937" s="832">
        <f t="shared" si="28"/>
        <v>10.881281219827365</v>
      </c>
      <c r="AE937" s="834"/>
      <c r="AF937" s="834"/>
      <c r="AG937" s="834"/>
      <c r="AH937" s="834"/>
      <c r="AI937" s="834"/>
      <c r="AJ937" s="834"/>
      <c r="AK937" s="834"/>
      <c r="AL937" s="834"/>
      <c r="AM937" s="832">
        <f t="shared" si="29"/>
        <v>4087891930.1890202</v>
      </c>
      <c r="AN937" s="834"/>
      <c r="AO937" s="834"/>
      <c r="AP937" s="834"/>
    </row>
    <row r="938" spans="1:42" s="15" customFormat="1">
      <c r="A938" s="73" t="s">
        <v>2141</v>
      </c>
      <c r="B938" s="1132" t="s">
        <v>2929</v>
      </c>
      <c r="C938" s="73" t="s">
        <v>3329</v>
      </c>
      <c r="D938" s="1132" t="s">
        <v>1967</v>
      </c>
      <c r="E938" s="15" t="s">
        <v>1968</v>
      </c>
      <c r="F938" s="679">
        <v>229873.969822396</v>
      </c>
      <c r="G938" s="73" t="s">
        <v>300</v>
      </c>
      <c r="H938" s="73" t="s">
        <v>3352</v>
      </c>
      <c r="K938" s="831"/>
      <c r="L938" s="1143"/>
      <c r="M938" s="831"/>
      <c r="N938" s="831">
        <v>5.5645E-4</v>
      </c>
      <c r="O938" s="1144"/>
      <c r="P938" s="831"/>
      <c r="Q938" s="831"/>
      <c r="R938" s="831"/>
      <c r="S938" s="831"/>
      <c r="T938" s="831"/>
      <c r="U938" s="831"/>
      <c r="V938" s="1143"/>
      <c r="W938" s="1145">
        <v>2259800</v>
      </c>
      <c r="X938" s="1144"/>
      <c r="Y938" s="831"/>
      <c r="Z938" s="831"/>
      <c r="AA938" s="834"/>
      <c r="AB938" s="834"/>
      <c r="AC938" s="832">
        <f t="shared" si="27"/>
        <v>0</v>
      </c>
      <c r="AD938" s="832">
        <f t="shared" si="28"/>
        <v>127.91337050767225</v>
      </c>
      <c r="AE938" s="834"/>
      <c r="AF938" s="834"/>
      <c r="AG938" s="834"/>
      <c r="AH938" s="834"/>
      <c r="AI938" s="834"/>
      <c r="AJ938" s="834"/>
      <c r="AK938" s="834"/>
      <c r="AL938" s="834"/>
      <c r="AM938" s="832">
        <f t="shared" si="29"/>
        <v>519469197004.65045</v>
      </c>
      <c r="AN938" s="834"/>
      <c r="AO938" s="834"/>
      <c r="AP938" s="834"/>
    </row>
    <row r="939" spans="1:42" s="15" customFormat="1">
      <c r="A939" s="73" t="s">
        <v>2141</v>
      </c>
      <c r="B939" s="1132" t="s">
        <v>2929</v>
      </c>
      <c r="C939" s="73" t="s">
        <v>3329</v>
      </c>
      <c r="D939" s="1132" t="s">
        <v>2001</v>
      </c>
      <c r="E939" s="15" t="s">
        <v>2015</v>
      </c>
      <c r="F939" s="679">
        <v>15324.931320703099</v>
      </c>
      <c r="G939" s="73" t="s">
        <v>300</v>
      </c>
      <c r="H939" s="73" t="s">
        <v>3352</v>
      </c>
      <c r="K939" s="831"/>
      <c r="L939" s="1143"/>
      <c r="M939" s="831"/>
      <c r="N939" s="831">
        <v>1.5032000000000001E-6</v>
      </c>
      <c r="O939" s="1144"/>
      <c r="P939" s="831"/>
      <c r="Q939" s="831"/>
      <c r="R939" s="831"/>
      <c r="S939" s="831"/>
      <c r="T939" s="831"/>
      <c r="U939" s="831"/>
      <c r="V939" s="1143"/>
      <c r="W939" s="1145">
        <v>34385000</v>
      </c>
      <c r="X939" s="1144"/>
      <c r="Y939" s="831"/>
      <c r="Z939" s="831"/>
      <c r="AA939" s="834"/>
      <c r="AB939" s="834"/>
      <c r="AC939" s="832">
        <f t="shared" si="27"/>
        <v>0</v>
      </c>
      <c r="AD939" s="832">
        <f t="shared" si="28"/>
        <v>2.30364367612809E-2</v>
      </c>
      <c r="AE939" s="834"/>
      <c r="AF939" s="834"/>
      <c r="AG939" s="834"/>
      <c r="AH939" s="834"/>
      <c r="AI939" s="834"/>
      <c r="AJ939" s="834"/>
      <c r="AK939" s="834"/>
      <c r="AL939" s="834"/>
      <c r="AM939" s="832">
        <f t="shared" si="29"/>
        <v>526947763462.37604</v>
      </c>
      <c r="AN939" s="834"/>
      <c r="AO939" s="834"/>
      <c r="AP939" s="834"/>
    </row>
    <row r="940" spans="1:42" s="15" customFormat="1">
      <c r="A940" s="73" t="s">
        <v>2141</v>
      </c>
      <c r="B940" s="1132" t="s">
        <v>2929</v>
      </c>
      <c r="C940" s="73" t="s">
        <v>3329</v>
      </c>
      <c r="D940" s="1132" t="s">
        <v>1998</v>
      </c>
      <c r="E940" s="15" t="s">
        <v>1999</v>
      </c>
      <c r="F940" s="679">
        <v>1133626.0897428901</v>
      </c>
      <c r="G940" s="73" t="s">
        <v>300</v>
      </c>
      <c r="H940" s="73" t="s">
        <v>3352</v>
      </c>
      <c r="K940" s="831"/>
      <c r="L940" s="1143"/>
      <c r="M940" s="831"/>
      <c r="N940" s="831">
        <v>1.0194E-8</v>
      </c>
      <c r="O940" s="1144"/>
      <c r="P940" s="831"/>
      <c r="Q940" s="831"/>
      <c r="R940" s="831"/>
      <c r="S940" s="831"/>
      <c r="T940" s="831"/>
      <c r="U940" s="831"/>
      <c r="V940" s="1143"/>
      <c r="W940" s="1145">
        <v>11571</v>
      </c>
      <c r="X940" s="1144"/>
      <c r="Y940" s="831"/>
      <c r="Z940" s="831"/>
      <c r="AA940" s="834"/>
      <c r="AB940" s="834"/>
      <c r="AC940" s="832">
        <f t="shared" si="27"/>
        <v>0</v>
      </c>
      <c r="AD940" s="832">
        <f t="shared" si="28"/>
        <v>1.1556184358839022E-2</v>
      </c>
      <c r="AE940" s="834"/>
      <c r="AF940" s="834"/>
      <c r="AG940" s="834"/>
      <c r="AH940" s="834"/>
      <c r="AI940" s="834"/>
      <c r="AJ940" s="834"/>
      <c r="AK940" s="834"/>
      <c r="AL940" s="834"/>
      <c r="AM940" s="832">
        <f t="shared" si="29"/>
        <v>13117187484.414982</v>
      </c>
      <c r="AN940" s="834"/>
      <c r="AO940" s="834"/>
      <c r="AP940" s="834"/>
    </row>
    <row r="941" spans="1:42" s="15" customFormat="1">
      <c r="A941" s="73" t="s">
        <v>2142</v>
      </c>
      <c r="B941" s="1132" t="s">
        <v>2930</v>
      </c>
      <c r="C941" s="73" t="s">
        <v>3329</v>
      </c>
      <c r="D941" s="1132" t="s">
        <v>1967</v>
      </c>
      <c r="E941" s="15" t="s">
        <v>1968</v>
      </c>
      <c r="F941" s="679">
        <v>28737.490308958299</v>
      </c>
      <c r="G941" s="73" t="s">
        <v>300</v>
      </c>
      <c r="H941" s="73" t="s">
        <v>3352</v>
      </c>
      <c r="K941" s="831"/>
      <c r="L941" s="1143"/>
      <c r="M941" s="831">
        <v>0</v>
      </c>
      <c r="N941" s="831">
        <v>7.0802000000000004E-6</v>
      </c>
      <c r="O941" s="1144"/>
      <c r="P941" s="831"/>
      <c r="Q941" s="831"/>
      <c r="R941" s="831"/>
      <c r="S941" s="831"/>
      <c r="T941" s="831"/>
      <c r="U941" s="831"/>
      <c r="V941" s="1143"/>
      <c r="W941" s="1145">
        <v>6560400</v>
      </c>
      <c r="X941" s="1144"/>
      <c r="Y941" s="831"/>
      <c r="Z941" s="831"/>
      <c r="AA941" s="834"/>
      <c r="AB941" s="834"/>
      <c r="AC941" s="832">
        <f t="shared" si="27"/>
        <v>0</v>
      </c>
      <c r="AD941" s="832">
        <f t="shared" si="28"/>
        <v>0.20346717888548654</v>
      </c>
      <c r="AE941" s="834"/>
      <c r="AF941" s="834"/>
      <c r="AG941" s="834"/>
      <c r="AH941" s="834"/>
      <c r="AI941" s="834"/>
      <c r="AJ941" s="834"/>
      <c r="AK941" s="834"/>
      <c r="AL941" s="834"/>
      <c r="AM941" s="832">
        <f t="shared" si="29"/>
        <v>188529431422.89001</v>
      </c>
      <c r="AN941" s="834"/>
      <c r="AO941" s="834"/>
      <c r="AP941" s="834"/>
    </row>
    <row r="942" spans="1:42" s="15" customFormat="1">
      <c r="A942" s="73" t="s">
        <v>2142</v>
      </c>
      <c r="B942" s="1132" t="s">
        <v>2930</v>
      </c>
      <c r="C942" s="73" t="s">
        <v>3329</v>
      </c>
      <c r="D942" s="1132" t="s">
        <v>2001</v>
      </c>
      <c r="E942" s="15" t="s">
        <v>2015</v>
      </c>
      <c r="F942" s="679">
        <v>1915.8326872135401</v>
      </c>
      <c r="G942" s="73" t="s">
        <v>300</v>
      </c>
      <c r="H942" s="73" t="s">
        <v>3352</v>
      </c>
      <c r="K942" s="831"/>
      <c r="L942" s="1143"/>
      <c r="M942" s="831">
        <v>0</v>
      </c>
      <c r="N942" s="831">
        <v>7.4311000000000001E-5</v>
      </c>
      <c r="O942" s="1144"/>
      <c r="P942" s="831"/>
      <c r="Q942" s="831"/>
      <c r="R942" s="831"/>
      <c r="S942" s="831"/>
      <c r="T942" s="831"/>
      <c r="U942" s="831"/>
      <c r="V942" s="1143"/>
      <c r="W942" s="1145">
        <v>229740000</v>
      </c>
      <c r="X942" s="1144"/>
      <c r="Y942" s="831"/>
      <c r="Z942" s="831"/>
      <c r="AA942" s="834"/>
      <c r="AB942" s="834"/>
      <c r="AC942" s="832">
        <f t="shared" si="27"/>
        <v>0</v>
      </c>
      <c r="AD942" s="832">
        <f t="shared" si="28"/>
        <v>0.14236744281952537</v>
      </c>
      <c r="AE942" s="834"/>
      <c r="AF942" s="834"/>
      <c r="AG942" s="834"/>
      <c r="AH942" s="834"/>
      <c r="AI942" s="834"/>
      <c r="AJ942" s="834"/>
      <c r="AK942" s="834"/>
      <c r="AL942" s="834"/>
      <c r="AM942" s="832">
        <f t="shared" si="29"/>
        <v>440143401560.43872</v>
      </c>
      <c r="AN942" s="834"/>
      <c r="AO942" s="834"/>
      <c r="AP942" s="834"/>
    </row>
    <row r="943" spans="1:42" s="15" customFormat="1">
      <c r="A943" s="73" t="s">
        <v>2142</v>
      </c>
      <c r="B943" s="1132" t="s">
        <v>2930</v>
      </c>
      <c r="C943" s="73" t="s">
        <v>3329</v>
      </c>
      <c r="D943" s="1132" t="s">
        <v>1998</v>
      </c>
      <c r="E943" s="15" t="s">
        <v>1999</v>
      </c>
      <c r="F943" s="679">
        <v>38316.653749791702</v>
      </c>
      <c r="G943" s="73" t="s">
        <v>300</v>
      </c>
      <c r="H943" s="73" t="s">
        <v>3352</v>
      </c>
      <c r="K943" s="831"/>
      <c r="L943" s="1143"/>
      <c r="M943" s="831">
        <v>0</v>
      </c>
      <c r="N943" s="831">
        <v>3.3286999999999999E-7</v>
      </c>
      <c r="O943" s="1144"/>
      <c r="P943" s="831"/>
      <c r="Q943" s="831"/>
      <c r="R943" s="831"/>
      <c r="S943" s="831"/>
      <c r="T943" s="831"/>
      <c r="U943" s="831"/>
      <c r="V943" s="1143"/>
      <c r="W943" s="1145">
        <v>398160</v>
      </c>
      <c r="X943" s="1144"/>
      <c r="Y943" s="831"/>
      <c r="Z943" s="831"/>
      <c r="AA943" s="834"/>
      <c r="AB943" s="834"/>
      <c r="AC943" s="832">
        <f t="shared" si="27"/>
        <v>0</v>
      </c>
      <c r="AD943" s="832">
        <f t="shared" si="28"/>
        <v>1.2754464533693163E-2</v>
      </c>
      <c r="AE943" s="834"/>
      <c r="AF943" s="834"/>
      <c r="AG943" s="834"/>
      <c r="AH943" s="834"/>
      <c r="AI943" s="834"/>
      <c r="AJ943" s="834"/>
      <c r="AK943" s="834"/>
      <c r="AL943" s="834"/>
      <c r="AM943" s="832">
        <f t="shared" si="29"/>
        <v>15256158857.017063</v>
      </c>
      <c r="AN943" s="834"/>
      <c r="AO943" s="834"/>
      <c r="AP943" s="834"/>
    </row>
    <row r="944" spans="1:42" s="15" customFormat="1">
      <c r="A944" s="73" t="s">
        <v>2143</v>
      </c>
      <c r="B944" s="1132" t="s">
        <v>2931</v>
      </c>
      <c r="C944" s="73" t="s">
        <v>3329</v>
      </c>
      <c r="D944" s="1132" t="s">
        <v>1967</v>
      </c>
      <c r="E944" s="15" t="s">
        <v>1968</v>
      </c>
      <c r="F944" s="679">
        <v>28737.490308958299</v>
      </c>
      <c r="G944" s="73" t="s">
        <v>300</v>
      </c>
      <c r="H944" s="73" t="s">
        <v>3352</v>
      </c>
      <c r="K944" s="831"/>
      <c r="L944" s="1143"/>
      <c r="M944" s="831"/>
      <c r="N944" s="831">
        <v>5.4102000000000001E-7</v>
      </c>
      <c r="O944" s="1144"/>
      <c r="P944" s="831"/>
      <c r="Q944" s="831"/>
      <c r="R944" s="831"/>
      <c r="S944" s="831"/>
      <c r="T944" s="831"/>
      <c r="U944" s="831"/>
      <c r="V944" s="1143"/>
      <c r="W944" s="1145">
        <v>30790</v>
      </c>
      <c r="X944" s="1144"/>
      <c r="Y944" s="831"/>
      <c r="Z944" s="831"/>
      <c r="AA944" s="834"/>
      <c r="AB944" s="834"/>
      <c r="AC944" s="832">
        <f t="shared" si="27"/>
        <v>0</v>
      </c>
      <c r="AD944" s="832">
        <f t="shared" si="28"/>
        <v>1.5547557006952619E-2</v>
      </c>
      <c r="AE944" s="834"/>
      <c r="AF944" s="834"/>
      <c r="AG944" s="834"/>
      <c r="AH944" s="834"/>
      <c r="AI944" s="834"/>
      <c r="AJ944" s="834"/>
      <c r="AK944" s="834"/>
      <c r="AL944" s="834"/>
      <c r="AM944" s="832">
        <f t="shared" si="29"/>
        <v>884827326.61282599</v>
      </c>
      <c r="AN944" s="834"/>
      <c r="AO944" s="834"/>
      <c r="AP944" s="834"/>
    </row>
    <row r="945" spans="1:42" s="15" customFormat="1">
      <c r="A945" s="73" t="s">
        <v>2143</v>
      </c>
      <c r="B945" s="1132" t="s">
        <v>2931</v>
      </c>
      <c r="C945" s="73" t="s">
        <v>3329</v>
      </c>
      <c r="D945" s="1132" t="s">
        <v>2001</v>
      </c>
      <c r="E945" s="15" t="s">
        <v>2015</v>
      </c>
      <c r="F945" s="679">
        <v>1915.8326872135401</v>
      </c>
      <c r="G945" s="73" t="s">
        <v>300</v>
      </c>
      <c r="H945" s="73" t="s">
        <v>3352</v>
      </c>
      <c r="K945" s="831"/>
      <c r="L945" s="1143"/>
      <c r="M945" s="831"/>
      <c r="N945" s="831">
        <v>1.1551E-6</v>
      </c>
      <c r="O945" s="1144"/>
      <c r="P945" s="831"/>
      <c r="Q945" s="831"/>
      <c r="R945" s="831"/>
      <c r="S945" s="831"/>
      <c r="T945" s="831"/>
      <c r="U945" s="831"/>
      <c r="V945" s="1143"/>
      <c r="W945" s="1145">
        <v>2457100</v>
      </c>
      <c r="X945" s="1144"/>
      <c r="Y945" s="831"/>
      <c r="Z945" s="831"/>
      <c r="AA945" s="834"/>
      <c r="AB945" s="834"/>
      <c r="AC945" s="832">
        <f t="shared" si="27"/>
        <v>0</v>
      </c>
      <c r="AD945" s="832">
        <f t="shared" si="28"/>
        <v>2.2129783370003599E-3</v>
      </c>
      <c r="AE945" s="834"/>
      <c r="AF945" s="834"/>
      <c r="AG945" s="834"/>
      <c r="AH945" s="834"/>
      <c r="AI945" s="834"/>
      <c r="AJ945" s="834"/>
      <c r="AK945" s="834"/>
      <c r="AL945" s="834"/>
      <c r="AM945" s="832">
        <f t="shared" si="29"/>
        <v>4707392495.752389</v>
      </c>
      <c r="AN945" s="834"/>
      <c r="AO945" s="834"/>
      <c r="AP945" s="834"/>
    </row>
    <row r="946" spans="1:42" s="15" customFormat="1">
      <c r="A946" s="73" t="s">
        <v>2143</v>
      </c>
      <c r="B946" s="1132" t="s">
        <v>2931</v>
      </c>
      <c r="C946" s="73" t="s">
        <v>3329</v>
      </c>
      <c r="D946" s="1132" t="s">
        <v>1998</v>
      </c>
      <c r="E946" s="15" t="s">
        <v>1999</v>
      </c>
      <c r="F946" s="679">
        <v>38316.653749791702</v>
      </c>
      <c r="G946" s="73" t="s">
        <v>300</v>
      </c>
      <c r="H946" s="73" t="s">
        <v>3352</v>
      </c>
      <c r="K946" s="831"/>
      <c r="L946" s="1143"/>
      <c r="M946" s="831"/>
      <c r="N946" s="831">
        <v>3.9873000000000001E-9</v>
      </c>
      <c r="O946" s="1144"/>
      <c r="P946" s="831"/>
      <c r="Q946" s="831"/>
      <c r="R946" s="831"/>
      <c r="S946" s="831"/>
      <c r="T946" s="831"/>
      <c r="U946" s="831"/>
      <c r="V946" s="1143"/>
      <c r="W946" s="1145">
        <v>56.728000000000002</v>
      </c>
      <c r="X946" s="1144"/>
      <c r="Y946" s="831"/>
      <c r="Z946" s="831"/>
      <c r="AA946" s="834"/>
      <c r="AB946" s="834"/>
      <c r="AC946" s="832">
        <f t="shared" si="27"/>
        <v>0</v>
      </c>
      <c r="AD946" s="832">
        <f t="shared" si="28"/>
        <v>1.5277999349654447E-4</v>
      </c>
      <c r="AE946" s="834"/>
      <c r="AF946" s="834"/>
      <c r="AG946" s="834"/>
      <c r="AH946" s="834"/>
      <c r="AI946" s="834"/>
      <c r="AJ946" s="834"/>
      <c r="AK946" s="834"/>
      <c r="AL946" s="834"/>
      <c r="AM946" s="832">
        <f t="shared" si="29"/>
        <v>2173627.1339181839</v>
      </c>
      <c r="AN946" s="834"/>
      <c r="AO946" s="834"/>
      <c r="AP946" s="834"/>
    </row>
    <row r="947" spans="1:42" s="15" customFormat="1">
      <c r="A947" s="73" t="s">
        <v>2144</v>
      </c>
      <c r="B947" s="1132" t="s">
        <v>2932</v>
      </c>
      <c r="C947" s="73" t="s">
        <v>3329</v>
      </c>
      <c r="D947" s="1132" t="s">
        <v>1967</v>
      </c>
      <c r="E947" s="15" t="s">
        <v>1968</v>
      </c>
      <c r="F947" s="679">
        <v>100502.86458333299</v>
      </c>
      <c r="G947" s="73" t="s">
        <v>300</v>
      </c>
      <c r="H947" s="73" t="s">
        <v>3352</v>
      </c>
      <c r="K947" s="831"/>
      <c r="L947" s="1143"/>
      <c r="M947" s="831"/>
      <c r="N947" s="831">
        <v>1.1688E-2</v>
      </c>
      <c r="O947" s="1144"/>
      <c r="P947" s="831"/>
      <c r="Q947" s="831"/>
      <c r="R947" s="831"/>
      <c r="S947" s="831"/>
      <c r="T947" s="831"/>
      <c r="U947" s="831"/>
      <c r="V947" s="1143"/>
      <c r="W947" s="1145">
        <v>13.544</v>
      </c>
      <c r="X947" s="1144"/>
      <c r="Y947" s="831"/>
      <c r="Z947" s="831"/>
      <c r="AA947" s="834"/>
      <c r="AB947" s="834"/>
      <c r="AC947" s="832">
        <f t="shared" si="27"/>
        <v>0</v>
      </c>
      <c r="AD947" s="832">
        <f t="shared" si="28"/>
        <v>1174.6774812499962</v>
      </c>
      <c r="AE947" s="834"/>
      <c r="AF947" s="834"/>
      <c r="AG947" s="834"/>
      <c r="AH947" s="834"/>
      <c r="AI947" s="834"/>
      <c r="AJ947" s="834"/>
      <c r="AK947" s="834"/>
      <c r="AL947" s="834"/>
      <c r="AM947" s="832">
        <f t="shared" si="29"/>
        <v>1361210.7979166622</v>
      </c>
      <c r="AN947" s="834"/>
      <c r="AO947" s="834"/>
      <c r="AP947" s="834"/>
    </row>
    <row r="948" spans="1:42" s="15" customFormat="1">
      <c r="A948" s="73" t="s">
        <v>2144</v>
      </c>
      <c r="B948" s="1132" t="s">
        <v>2932</v>
      </c>
      <c r="C948" s="73" t="s">
        <v>3329</v>
      </c>
      <c r="D948" s="1132" t="s">
        <v>1998</v>
      </c>
      <c r="E948" s="15" t="s">
        <v>1999</v>
      </c>
      <c r="F948" s="679">
        <v>134003.81945408901</v>
      </c>
      <c r="G948" s="73" t="s">
        <v>300</v>
      </c>
      <c r="H948" s="73" t="s">
        <v>3352</v>
      </c>
      <c r="K948" s="831"/>
      <c r="L948" s="1143"/>
      <c r="M948" s="831"/>
      <c r="N948" s="831">
        <v>6.7036000000000005E-8</v>
      </c>
      <c r="O948" s="1144"/>
      <c r="P948" s="831"/>
      <c r="Q948" s="831"/>
      <c r="R948" s="831"/>
      <c r="S948" s="831"/>
      <c r="T948" s="831"/>
      <c r="U948" s="831"/>
      <c r="V948" s="1143"/>
      <c r="W948" s="1145">
        <v>0.23819000000000001</v>
      </c>
      <c r="X948" s="1144"/>
      <c r="Y948" s="831"/>
      <c r="Z948" s="831"/>
      <c r="AA948" s="834"/>
      <c r="AB948" s="834"/>
      <c r="AC948" s="832">
        <f t="shared" si="27"/>
        <v>0</v>
      </c>
      <c r="AD948" s="832">
        <f t="shared" si="28"/>
        <v>8.9830800409243117E-3</v>
      </c>
      <c r="AE948" s="834"/>
      <c r="AF948" s="834"/>
      <c r="AG948" s="834"/>
      <c r="AH948" s="834"/>
      <c r="AI948" s="834"/>
      <c r="AJ948" s="834"/>
      <c r="AK948" s="834"/>
      <c r="AL948" s="834"/>
      <c r="AM948" s="832">
        <f t="shared" si="29"/>
        <v>31918.369755769465</v>
      </c>
      <c r="AN948" s="834"/>
      <c r="AO948" s="834"/>
      <c r="AP948" s="834"/>
    </row>
    <row r="949" spans="1:42" s="15" customFormat="1">
      <c r="A949" s="73" t="s">
        <v>2144</v>
      </c>
      <c r="B949" s="1132" t="s">
        <v>2932</v>
      </c>
      <c r="C949" s="73" t="s">
        <v>3329</v>
      </c>
      <c r="D949" s="1132" t="s">
        <v>2001</v>
      </c>
      <c r="E949" s="15" t="s">
        <v>2015</v>
      </c>
      <c r="F949" s="679">
        <v>6700.1909713281302</v>
      </c>
      <c r="G949" s="73" t="s">
        <v>300</v>
      </c>
      <c r="H949" s="73" t="s">
        <v>3352</v>
      </c>
      <c r="K949" s="831"/>
      <c r="L949" s="1143"/>
      <c r="M949" s="831"/>
      <c r="N949" s="831">
        <v>5.2904000000000002E-8</v>
      </c>
      <c r="O949" s="1144"/>
      <c r="P949" s="831"/>
      <c r="Q949" s="831"/>
      <c r="R949" s="831"/>
      <c r="S949" s="831"/>
      <c r="T949" s="831"/>
      <c r="U949" s="831"/>
      <c r="V949" s="1143"/>
      <c r="W949" s="1145">
        <v>251.32</v>
      </c>
      <c r="X949" s="1144"/>
      <c r="Y949" s="831"/>
      <c r="Z949" s="831"/>
      <c r="AA949" s="834"/>
      <c r="AB949" s="834"/>
      <c r="AC949" s="832">
        <f t="shared" si="27"/>
        <v>0</v>
      </c>
      <c r="AD949" s="832">
        <f t="shared" si="28"/>
        <v>3.5446690314714339E-4</v>
      </c>
      <c r="AE949" s="834"/>
      <c r="AF949" s="834"/>
      <c r="AG949" s="834"/>
      <c r="AH949" s="834"/>
      <c r="AI949" s="834"/>
      <c r="AJ949" s="834"/>
      <c r="AK949" s="834"/>
      <c r="AL949" s="834"/>
      <c r="AM949" s="832">
        <f t="shared" si="29"/>
        <v>1683891.9949141857</v>
      </c>
      <c r="AN949" s="834"/>
      <c r="AO949" s="834"/>
      <c r="AP949" s="834"/>
    </row>
    <row r="950" spans="1:42" s="15" customFormat="1">
      <c r="A950" s="73" t="s">
        <v>2628</v>
      </c>
      <c r="B950" s="1132"/>
      <c r="C950" s="73" t="s">
        <v>3329</v>
      </c>
      <c r="D950" s="1132"/>
      <c r="F950" s="679">
        <v>415975.13909403601</v>
      </c>
      <c r="G950" s="73" t="s">
        <v>300</v>
      </c>
      <c r="H950" s="73" t="s">
        <v>3352</v>
      </c>
      <c r="K950" s="831"/>
      <c r="L950" s="1143"/>
      <c r="M950" s="831"/>
      <c r="N950" s="1150">
        <v>2.2413499043699988E-4</v>
      </c>
      <c r="O950" s="1144"/>
      <c r="P950" s="831"/>
      <c r="Q950" s="831"/>
      <c r="R950" s="831"/>
      <c r="S950" s="831"/>
      <c r="T950" s="831"/>
      <c r="U950" s="831"/>
      <c r="V950" s="1143"/>
      <c r="W950" s="1146">
        <v>740449.00608755986</v>
      </c>
      <c r="X950" s="1144"/>
      <c r="Y950" s="831"/>
      <c r="Z950" s="831"/>
      <c r="AA950" s="834"/>
      <c r="AB950" s="834"/>
      <c r="AC950" s="832">
        <f t="shared" si="27"/>
        <v>0</v>
      </c>
      <c r="AD950" s="832">
        <f t="shared" si="28"/>
        <v>93.234583822871457</v>
      </c>
      <c r="AE950" s="834"/>
      <c r="AF950" s="834"/>
      <c r="AG950" s="834"/>
      <c r="AH950" s="834"/>
      <c r="AI950" s="834"/>
      <c r="AJ950" s="834"/>
      <c r="AK950" s="834"/>
      <c r="AL950" s="834"/>
      <c r="AM950" s="832">
        <f t="shared" si="29"/>
        <v>308008378299.31342</v>
      </c>
      <c r="AN950" s="834"/>
      <c r="AO950" s="834"/>
      <c r="AP950" s="834"/>
    </row>
    <row r="951" spans="1:42" s="15" customFormat="1">
      <c r="A951" s="73" t="s">
        <v>2628</v>
      </c>
      <c r="B951" s="1132"/>
      <c r="C951" s="73" t="s">
        <v>3329</v>
      </c>
      <c r="D951" s="1132"/>
      <c r="F951" s="679">
        <v>554633.51905570296</v>
      </c>
      <c r="G951" s="73" t="s">
        <v>300</v>
      </c>
      <c r="H951" s="73" t="s">
        <v>3352</v>
      </c>
      <c r="K951" s="831"/>
      <c r="L951" s="1143"/>
      <c r="M951" s="831"/>
      <c r="N951" s="1150">
        <v>1.6420805118051806E-5</v>
      </c>
      <c r="O951" s="1144"/>
      <c r="P951" s="831"/>
      <c r="Q951" s="831"/>
      <c r="R951" s="831"/>
      <c r="S951" s="831"/>
      <c r="T951" s="831"/>
      <c r="U951" s="831"/>
      <c r="V951" s="1143"/>
      <c r="W951" s="1146">
        <v>143030.9259972368</v>
      </c>
      <c r="X951" s="1144"/>
      <c r="Y951" s="831"/>
      <c r="Z951" s="831"/>
      <c r="AA951" s="834"/>
      <c r="AB951" s="834"/>
      <c r="AC951" s="832">
        <f t="shared" si="27"/>
        <v>0</v>
      </c>
      <c r="AD951" s="832">
        <f t="shared" si="28"/>
        <v>9.1075289283529717</v>
      </c>
      <c r="AE951" s="834"/>
      <c r="AF951" s="834"/>
      <c r="AG951" s="834"/>
      <c r="AH951" s="834"/>
      <c r="AI951" s="834"/>
      <c r="AJ951" s="834"/>
      <c r="AK951" s="834"/>
      <c r="AL951" s="834"/>
      <c r="AM951" s="832">
        <f t="shared" si="29"/>
        <v>79329745819.64328</v>
      </c>
      <c r="AN951" s="834"/>
      <c r="AO951" s="834"/>
      <c r="AP951" s="834"/>
    </row>
    <row r="952" spans="1:42" s="15" customFormat="1">
      <c r="A952" s="73" t="s">
        <v>2628</v>
      </c>
      <c r="B952" s="1132"/>
      <c r="C952" s="73" t="s">
        <v>3329</v>
      </c>
      <c r="D952" s="1132"/>
      <c r="F952" s="679">
        <v>27731.675947395801</v>
      </c>
      <c r="G952" s="73" t="s">
        <v>300</v>
      </c>
      <c r="H952" s="73" t="s">
        <v>3352</v>
      </c>
      <c r="K952" s="831"/>
      <c r="L952" s="1143"/>
      <c r="M952" s="831"/>
      <c r="N952" s="1150">
        <v>1.2492882786617452E-4</v>
      </c>
      <c r="O952" s="1144"/>
      <c r="P952" s="831"/>
      <c r="Q952" s="831"/>
      <c r="R952" s="831"/>
      <c r="S952" s="831"/>
      <c r="T952" s="831"/>
      <c r="U952" s="831"/>
      <c r="V952" s="1143"/>
      <c r="W952" s="1146">
        <v>26851708.962072387</v>
      </c>
      <c r="X952" s="1144"/>
      <c r="Y952" s="831"/>
      <c r="Z952" s="831"/>
      <c r="AA952" s="834"/>
      <c r="AB952" s="834"/>
      <c r="AC952" s="832">
        <f t="shared" si="27"/>
        <v>0</v>
      </c>
      <c r="AD952" s="832">
        <f t="shared" si="28"/>
        <v>3.4644857708727423</v>
      </c>
      <c r="AE952" s="834"/>
      <c r="AF952" s="834"/>
      <c r="AG952" s="834"/>
      <c r="AH952" s="834"/>
      <c r="AI952" s="834"/>
      <c r="AJ952" s="834"/>
      <c r="AK952" s="834"/>
      <c r="AL952" s="834"/>
      <c r="AM952" s="832">
        <f t="shared" si="29"/>
        <v>744642891569.9751</v>
      </c>
      <c r="AN952" s="834"/>
      <c r="AO952" s="834"/>
      <c r="AP952" s="834"/>
    </row>
    <row r="953" spans="1:42" s="15" customFormat="1">
      <c r="A953" s="73" t="s">
        <v>2145</v>
      </c>
      <c r="B953" s="1132" t="s">
        <v>2933</v>
      </c>
      <c r="C953" s="73" t="s">
        <v>3329</v>
      </c>
      <c r="D953" s="1132" t="s">
        <v>1967</v>
      </c>
      <c r="E953" s="15" t="s">
        <v>1968</v>
      </c>
      <c r="F953" s="679">
        <v>195994.40104166701</v>
      </c>
      <c r="G953" s="73" t="s">
        <v>300</v>
      </c>
      <c r="H953" s="73" t="s">
        <v>3352</v>
      </c>
      <c r="K953" s="831"/>
      <c r="L953" s="1143"/>
      <c r="M953" s="831"/>
      <c r="N953" s="1150">
        <v>2.2413499043699988E-4</v>
      </c>
      <c r="O953" s="1144"/>
      <c r="P953" s="831"/>
      <c r="Q953" s="831"/>
      <c r="R953" s="831"/>
      <c r="S953" s="831"/>
      <c r="T953" s="831"/>
      <c r="U953" s="831"/>
      <c r="V953" s="1143"/>
      <c r="W953" s="1145">
        <v>878.97</v>
      </c>
      <c r="X953" s="1144"/>
      <c r="Y953" s="831"/>
      <c r="Z953" s="831"/>
      <c r="AA953" s="834"/>
      <c r="AB953" s="834"/>
      <c r="AC953" s="832">
        <f t="shared" si="27"/>
        <v>0</v>
      </c>
      <c r="AD953" s="832">
        <f t="shared" si="28"/>
        <v>43.929203203179554</v>
      </c>
      <c r="AE953" s="834"/>
      <c r="AF953" s="834"/>
      <c r="AG953" s="834"/>
      <c r="AH953" s="834"/>
      <c r="AI953" s="834"/>
      <c r="AJ953" s="834"/>
      <c r="AK953" s="834"/>
      <c r="AL953" s="834"/>
      <c r="AM953" s="832">
        <f t="shared" si="29"/>
        <v>172273198.68359405</v>
      </c>
      <c r="AN953" s="834"/>
      <c r="AO953" s="834"/>
      <c r="AP953" s="834"/>
    </row>
    <row r="954" spans="1:42" s="15" customFormat="1">
      <c r="A954" s="73" t="s">
        <v>2145</v>
      </c>
      <c r="B954" s="1132" t="s">
        <v>2933</v>
      </c>
      <c r="C954" s="73" t="s">
        <v>3329</v>
      </c>
      <c r="D954" s="1132" t="s">
        <v>1998</v>
      </c>
      <c r="E954" s="15" t="s">
        <v>1999</v>
      </c>
      <c r="F954" s="679">
        <v>769673.993065104</v>
      </c>
      <c r="G954" s="73" t="s">
        <v>300</v>
      </c>
      <c r="H954" s="73" t="s">
        <v>3352</v>
      </c>
      <c r="K954" s="831"/>
      <c r="L954" s="1143"/>
      <c r="M954" s="831"/>
      <c r="N954" s="1150">
        <v>1.6420805118051806E-5</v>
      </c>
      <c r="O954" s="1144"/>
      <c r="P954" s="831"/>
      <c r="Q954" s="831"/>
      <c r="R954" s="831"/>
      <c r="S954" s="831"/>
      <c r="T954" s="831"/>
      <c r="U954" s="831"/>
      <c r="V954" s="1143"/>
      <c r="W954" s="1145">
        <v>2613.8000000000002</v>
      </c>
      <c r="X954" s="1144"/>
      <c r="Y954" s="831"/>
      <c r="Z954" s="831"/>
      <c r="AA954" s="834"/>
      <c r="AB954" s="834"/>
      <c r="AC954" s="832">
        <f t="shared" si="27"/>
        <v>0</v>
      </c>
      <c r="AD954" s="832">
        <f t="shared" si="28"/>
        <v>12.63866664455483</v>
      </c>
      <c r="AE954" s="834"/>
      <c r="AF954" s="834"/>
      <c r="AG954" s="834"/>
      <c r="AH954" s="834"/>
      <c r="AI954" s="834"/>
      <c r="AJ954" s="834"/>
      <c r="AK954" s="834"/>
      <c r="AL954" s="834"/>
      <c r="AM954" s="832">
        <f t="shared" si="29"/>
        <v>2011773883.0735691</v>
      </c>
      <c r="AN954" s="834"/>
      <c r="AO954" s="834"/>
      <c r="AP954" s="834"/>
    </row>
    <row r="955" spans="1:42" s="15" customFormat="1">
      <c r="A955" s="73" t="s">
        <v>2145</v>
      </c>
      <c r="B955" s="1132" t="s">
        <v>2933</v>
      </c>
      <c r="C955" s="73" t="s">
        <v>3329</v>
      </c>
      <c r="D955" s="1132" t="s">
        <v>2001</v>
      </c>
      <c r="E955" s="15" t="s">
        <v>2015</v>
      </c>
      <c r="F955" s="679">
        <v>13066.2934034635</v>
      </c>
      <c r="G955" s="73" t="s">
        <v>300</v>
      </c>
      <c r="H955" s="73" t="s">
        <v>3352</v>
      </c>
      <c r="K955" s="831"/>
      <c r="L955" s="1143"/>
      <c r="M955" s="831"/>
      <c r="N955" s="1150">
        <v>1.2492882786617452E-4</v>
      </c>
      <c r="O955" s="1144"/>
      <c r="P955" s="831"/>
      <c r="Q955" s="831"/>
      <c r="R955" s="831"/>
      <c r="S955" s="831"/>
      <c r="T955" s="831"/>
      <c r="U955" s="831"/>
      <c r="V955" s="1143"/>
      <c r="W955" s="1145">
        <v>6506.6</v>
      </c>
      <c r="X955" s="1144"/>
      <c r="Y955" s="831"/>
      <c r="Z955" s="831"/>
      <c r="AA955" s="834"/>
      <c r="AB955" s="834"/>
      <c r="AC955" s="832">
        <f t="shared" si="27"/>
        <v>0</v>
      </c>
      <c r="AD955" s="832">
        <f t="shared" si="28"/>
        <v>1.6323567194502231</v>
      </c>
      <c r="AE955" s="834"/>
      <c r="AF955" s="834"/>
      <c r="AG955" s="834"/>
      <c r="AH955" s="834"/>
      <c r="AI955" s="834"/>
      <c r="AJ955" s="834"/>
      <c r="AK955" s="834"/>
      <c r="AL955" s="834"/>
      <c r="AM955" s="832">
        <f t="shared" si="29"/>
        <v>85017144.658975616</v>
      </c>
      <c r="AN955" s="834"/>
      <c r="AO955" s="834"/>
      <c r="AP955" s="834"/>
    </row>
    <row r="956" spans="1:42" s="15" customFormat="1">
      <c r="A956" s="73" t="s">
        <v>2629</v>
      </c>
      <c r="B956" s="1132"/>
      <c r="C956" s="73"/>
      <c r="D956" s="1132" t="s">
        <v>2001</v>
      </c>
      <c r="E956" s="15" t="s">
        <v>2015</v>
      </c>
      <c r="F956" s="679">
        <v>2944.1505763315099</v>
      </c>
      <c r="G956" s="73" t="s">
        <v>300</v>
      </c>
      <c r="H956" s="73" t="s">
        <v>3355</v>
      </c>
      <c r="K956" s="831"/>
      <c r="L956" s="1143"/>
      <c r="M956" s="831">
        <v>8.4287999999999999E-10</v>
      </c>
      <c r="N956" s="831">
        <v>1.955E-7</v>
      </c>
      <c r="O956" s="1144"/>
      <c r="P956" s="831"/>
      <c r="Q956" s="831"/>
      <c r="R956" s="831"/>
      <c r="S956" s="831"/>
      <c r="T956" s="831"/>
      <c r="U956" s="831"/>
      <c r="V956" s="1143"/>
      <c r="W956" s="1145">
        <v>1031.7</v>
      </c>
      <c r="X956" s="1144"/>
      <c r="Y956" s="831"/>
      <c r="Z956" s="831"/>
      <c r="AA956" s="834"/>
      <c r="AB956" s="834"/>
      <c r="AC956" s="832">
        <f t="shared" si="27"/>
        <v>2.4815656377783028E-6</v>
      </c>
      <c r="AD956" s="832">
        <f t="shared" si="28"/>
        <v>5.7558143767281013E-4</v>
      </c>
      <c r="AE956" s="834"/>
      <c r="AF956" s="834"/>
      <c r="AG956" s="834"/>
      <c r="AH956" s="834"/>
      <c r="AI956" s="834"/>
      <c r="AJ956" s="834"/>
      <c r="AK956" s="834"/>
      <c r="AL956" s="834"/>
      <c r="AM956" s="832">
        <f t="shared" si="29"/>
        <v>3037480.1496012188</v>
      </c>
      <c r="AN956" s="834"/>
      <c r="AO956" s="834"/>
      <c r="AP956" s="834"/>
    </row>
    <row r="957" spans="1:42" s="15" customFormat="1">
      <c r="A957" s="73" t="s">
        <v>2146</v>
      </c>
      <c r="B957" s="1132" t="s">
        <v>2934</v>
      </c>
      <c r="C957" s="73" t="s">
        <v>3329</v>
      </c>
      <c r="D957" s="1132" t="s">
        <v>1967</v>
      </c>
      <c r="E957" s="15" t="s">
        <v>1968</v>
      </c>
      <c r="F957" s="679">
        <v>1438686.3547007299</v>
      </c>
      <c r="G957" s="73" t="s">
        <v>300</v>
      </c>
      <c r="H957" s="73" t="s">
        <v>3352</v>
      </c>
      <c r="K957" s="831"/>
      <c r="L957" s="1143"/>
      <c r="M957" s="831"/>
      <c r="N957" s="1150">
        <v>2.2413499043699988E-4</v>
      </c>
      <c r="O957" s="1144"/>
      <c r="P957" s="831"/>
      <c r="Q957" s="831"/>
      <c r="R957" s="831"/>
      <c r="S957" s="831"/>
      <c r="T957" s="831"/>
      <c r="U957" s="831"/>
      <c r="V957" s="1143"/>
      <c r="W957" s="1145">
        <v>21693</v>
      </c>
      <c r="X957" s="1144"/>
      <c r="Y957" s="831"/>
      <c r="Z957" s="831"/>
      <c r="AA957" s="834"/>
      <c r="AB957" s="834"/>
      <c r="AC957" s="832">
        <f t="shared" si="27"/>
        <v>0</v>
      </c>
      <c r="AD957" s="832">
        <f t="shared" si="28"/>
        <v>322.45995235269032</v>
      </c>
      <c r="AE957" s="834"/>
      <c r="AF957" s="834"/>
      <c r="AG957" s="834"/>
      <c r="AH957" s="834"/>
      <c r="AI957" s="834"/>
      <c r="AJ957" s="834"/>
      <c r="AK957" s="834"/>
      <c r="AL957" s="834"/>
      <c r="AM957" s="832">
        <f t="shared" si="29"/>
        <v>31209423092.522934</v>
      </c>
      <c r="AN957" s="834"/>
      <c r="AO957" s="834"/>
      <c r="AP957" s="834"/>
    </row>
    <row r="958" spans="1:42" s="15" customFormat="1">
      <c r="A958" s="73" t="s">
        <v>2146</v>
      </c>
      <c r="B958" s="1132" t="s">
        <v>2934</v>
      </c>
      <c r="C958" s="73" t="s">
        <v>3329</v>
      </c>
      <c r="D958" s="1132" t="s">
        <v>1998</v>
      </c>
      <c r="E958" s="15" t="s">
        <v>1999</v>
      </c>
      <c r="F958" s="679">
        <v>6831109.50890599</v>
      </c>
      <c r="G958" s="73" t="s">
        <v>300</v>
      </c>
      <c r="H958" s="73" t="s">
        <v>3352</v>
      </c>
      <c r="K958" s="831"/>
      <c r="L958" s="1143"/>
      <c r="M958" s="831"/>
      <c r="N958" s="1150">
        <v>1.6420805118051806E-5</v>
      </c>
      <c r="O958" s="1144"/>
      <c r="P958" s="831"/>
      <c r="Q958" s="831"/>
      <c r="R958" s="831"/>
      <c r="S958" s="831"/>
      <c r="T958" s="831"/>
      <c r="U958" s="831"/>
      <c r="V958" s="1143"/>
      <c r="W958" s="1145">
        <v>12827</v>
      </c>
      <c r="X958" s="1144"/>
      <c r="Y958" s="831"/>
      <c r="Z958" s="831"/>
      <c r="AA958" s="834"/>
      <c r="AB958" s="834"/>
      <c r="AC958" s="832">
        <f t="shared" si="27"/>
        <v>0</v>
      </c>
      <c r="AD958" s="832">
        <f t="shared" si="28"/>
        <v>112.17231798581584</v>
      </c>
      <c r="AE958" s="834"/>
      <c r="AF958" s="834"/>
      <c r="AG958" s="834"/>
      <c r="AH958" s="834"/>
      <c r="AI958" s="834"/>
      <c r="AJ958" s="834"/>
      <c r="AK958" s="834"/>
      <c r="AL958" s="834"/>
      <c r="AM958" s="832">
        <f t="shared" si="29"/>
        <v>87622641670.737137</v>
      </c>
      <c r="AN958" s="834"/>
      <c r="AO958" s="834"/>
      <c r="AP958" s="834"/>
    </row>
    <row r="959" spans="1:42" s="15" customFormat="1">
      <c r="A959" s="73" t="s">
        <v>2146</v>
      </c>
      <c r="B959" s="1132" t="s">
        <v>2934</v>
      </c>
      <c r="C959" s="73" t="s">
        <v>3329</v>
      </c>
      <c r="D959" s="1132" t="s">
        <v>2001</v>
      </c>
      <c r="E959" s="15" t="s">
        <v>2015</v>
      </c>
      <c r="F959" s="679">
        <v>95912.423664270798</v>
      </c>
      <c r="G959" s="73" t="s">
        <v>300</v>
      </c>
      <c r="H959" s="73" t="s">
        <v>3352</v>
      </c>
      <c r="K959" s="831"/>
      <c r="L959" s="1143"/>
      <c r="M959" s="831"/>
      <c r="N959" s="1150">
        <v>1.2492882786617452E-4</v>
      </c>
      <c r="O959" s="1144"/>
      <c r="P959" s="831"/>
      <c r="Q959" s="831"/>
      <c r="R959" s="831"/>
      <c r="S959" s="831"/>
      <c r="T959" s="831"/>
      <c r="U959" s="831"/>
      <c r="V959" s="1143"/>
      <c r="W959" s="1145">
        <v>262710</v>
      </c>
      <c r="X959" s="1144"/>
      <c r="Y959" s="831"/>
      <c r="Z959" s="831"/>
      <c r="AA959" s="834"/>
      <c r="AB959" s="834"/>
      <c r="AC959" s="832">
        <f t="shared" si="27"/>
        <v>0</v>
      </c>
      <c r="AD959" s="832">
        <f t="shared" si="28"/>
        <v>11.98222666618129</v>
      </c>
      <c r="AE959" s="834"/>
      <c r="AF959" s="834"/>
      <c r="AG959" s="834"/>
      <c r="AH959" s="834"/>
      <c r="AI959" s="834"/>
      <c r="AJ959" s="834"/>
      <c r="AK959" s="834"/>
      <c r="AL959" s="834"/>
      <c r="AM959" s="832">
        <f t="shared" si="29"/>
        <v>25197152820.84058</v>
      </c>
      <c r="AN959" s="834"/>
      <c r="AO959" s="834"/>
      <c r="AP959" s="834"/>
    </row>
    <row r="960" spans="1:42" s="15" customFormat="1">
      <c r="A960" s="73" t="s">
        <v>2630</v>
      </c>
      <c r="B960" s="1132" t="s">
        <v>2935</v>
      </c>
      <c r="C960" s="73"/>
      <c r="D960" s="1132" t="s">
        <v>1967</v>
      </c>
      <c r="E960" s="15" t="s">
        <v>1968</v>
      </c>
      <c r="F960" s="679">
        <v>15722713.8643068</v>
      </c>
      <c r="G960" s="73" t="s">
        <v>300</v>
      </c>
      <c r="H960" s="73" t="s">
        <v>3367</v>
      </c>
      <c r="K960" s="831"/>
      <c r="L960" s="1143"/>
      <c r="M960" s="831">
        <v>0</v>
      </c>
      <c r="N960" s="831">
        <v>8.2120999999999995E-5</v>
      </c>
      <c r="O960" s="1144"/>
      <c r="P960" s="831"/>
      <c r="Q960" s="831"/>
      <c r="R960" s="831"/>
      <c r="S960" s="831"/>
      <c r="T960" s="831"/>
      <c r="U960" s="831"/>
      <c r="V960" s="1143"/>
      <c r="W960" s="1145">
        <v>19.623999999999999</v>
      </c>
      <c r="X960" s="1144"/>
      <c r="Y960" s="831"/>
      <c r="Z960" s="831"/>
      <c r="AA960" s="834"/>
      <c r="AB960" s="834"/>
      <c r="AC960" s="832">
        <f t="shared" si="27"/>
        <v>0</v>
      </c>
      <c r="AD960" s="832">
        <f t="shared" si="28"/>
        <v>1291.1649852507387</v>
      </c>
      <c r="AE960" s="834"/>
      <c r="AF960" s="834"/>
      <c r="AG960" s="834"/>
      <c r="AH960" s="834"/>
      <c r="AI960" s="834"/>
      <c r="AJ960" s="834"/>
      <c r="AK960" s="834"/>
      <c r="AL960" s="834"/>
      <c r="AM960" s="832">
        <f t="shared" si="29"/>
        <v>308542536.87315661</v>
      </c>
      <c r="AN960" s="834"/>
      <c r="AO960" s="834"/>
      <c r="AP960" s="834"/>
    </row>
    <row r="961" spans="1:42" s="15" customFormat="1">
      <c r="A961" s="73" t="s">
        <v>2147</v>
      </c>
      <c r="B961" s="1132" t="s">
        <v>2936</v>
      </c>
      <c r="C961" s="73" t="s">
        <v>3329</v>
      </c>
      <c r="D961" s="1132" t="s">
        <v>1967</v>
      </c>
      <c r="E961" s="15" t="s">
        <v>1968</v>
      </c>
      <c r="F961" s="679">
        <v>14080.4291221354</v>
      </c>
      <c r="G961" s="73" t="s">
        <v>300</v>
      </c>
      <c r="H961" s="73" t="s">
        <v>3352</v>
      </c>
      <c r="K961" s="831"/>
      <c r="L961" s="1143"/>
      <c r="M961" s="831"/>
      <c r="N961" s="831">
        <v>1.342E-6</v>
      </c>
      <c r="O961" s="1144"/>
      <c r="P961" s="831"/>
      <c r="Q961" s="831"/>
      <c r="R961" s="831"/>
      <c r="S961" s="831"/>
      <c r="T961" s="831"/>
      <c r="U961" s="831"/>
      <c r="V961" s="1143"/>
      <c r="W961" s="1145">
        <v>2278.1999999999998</v>
      </c>
      <c r="X961" s="1144"/>
      <c r="Y961" s="831"/>
      <c r="Z961" s="831"/>
      <c r="AA961" s="834"/>
      <c r="AB961" s="834"/>
      <c r="AC961" s="832">
        <f t="shared" si="27"/>
        <v>0</v>
      </c>
      <c r="AD961" s="832">
        <f t="shared" si="28"/>
        <v>1.8895935881905707E-2</v>
      </c>
      <c r="AE961" s="834"/>
      <c r="AF961" s="834"/>
      <c r="AG961" s="834"/>
      <c r="AH961" s="834"/>
      <c r="AI961" s="834"/>
      <c r="AJ961" s="834"/>
      <c r="AK961" s="834"/>
      <c r="AL961" s="834"/>
      <c r="AM961" s="832">
        <f t="shared" si="29"/>
        <v>32078033.626048867</v>
      </c>
      <c r="AN961" s="834"/>
      <c r="AO961" s="834"/>
      <c r="AP961" s="834"/>
    </row>
    <row r="962" spans="1:42" s="15" customFormat="1">
      <c r="A962" s="73" t="s">
        <v>2147</v>
      </c>
      <c r="B962" s="1132" t="s">
        <v>2936</v>
      </c>
      <c r="C962" s="73" t="s">
        <v>3329</v>
      </c>
      <c r="D962" s="1132" t="s">
        <v>2001</v>
      </c>
      <c r="E962" s="15" t="s">
        <v>2015</v>
      </c>
      <c r="F962" s="679">
        <v>938.69527463541704</v>
      </c>
      <c r="G962" s="73" t="s">
        <v>300</v>
      </c>
      <c r="H962" s="73" t="s">
        <v>3352</v>
      </c>
      <c r="K962" s="831"/>
      <c r="L962" s="1143"/>
      <c r="M962" s="831"/>
      <c r="N962" s="831">
        <v>5.7711999999999999E-6</v>
      </c>
      <c r="O962" s="1144"/>
      <c r="P962" s="831"/>
      <c r="Q962" s="831"/>
      <c r="R962" s="831"/>
      <c r="S962" s="831"/>
      <c r="T962" s="831"/>
      <c r="U962" s="831"/>
      <c r="V962" s="1143"/>
      <c r="W962" s="1145">
        <v>56575</v>
      </c>
      <c r="X962" s="1144"/>
      <c r="Y962" s="831"/>
      <c r="Z962" s="831"/>
      <c r="AA962" s="834"/>
      <c r="AB962" s="834"/>
      <c r="AC962" s="832">
        <f t="shared" si="27"/>
        <v>0</v>
      </c>
      <c r="AD962" s="832">
        <f t="shared" si="28"/>
        <v>5.4173981689759187E-3</v>
      </c>
      <c r="AE962" s="834"/>
      <c r="AF962" s="834"/>
      <c r="AG962" s="834"/>
      <c r="AH962" s="834"/>
      <c r="AI962" s="834"/>
      <c r="AJ962" s="834"/>
      <c r="AK962" s="834"/>
      <c r="AL962" s="834"/>
      <c r="AM962" s="832">
        <f t="shared" si="29"/>
        <v>53106685.16249872</v>
      </c>
      <c r="AN962" s="834"/>
      <c r="AO962" s="834"/>
      <c r="AP962" s="834"/>
    </row>
    <row r="963" spans="1:42" s="15" customFormat="1">
      <c r="A963" s="73" t="s">
        <v>2147</v>
      </c>
      <c r="B963" s="1132" t="s">
        <v>2936</v>
      </c>
      <c r="C963" s="73" t="s">
        <v>3329</v>
      </c>
      <c r="D963" s="1132" t="s">
        <v>1998</v>
      </c>
      <c r="E963" s="15" t="s">
        <v>1999</v>
      </c>
      <c r="F963" s="679">
        <v>18773.905495312501</v>
      </c>
      <c r="G963" s="73" t="s">
        <v>300</v>
      </c>
      <c r="H963" s="73" t="s">
        <v>3352</v>
      </c>
      <c r="K963" s="831"/>
      <c r="L963" s="1143"/>
      <c r="M963" s="831"/>
      <c r="N963" s="831">
        <v>2.8476000000000002E-7</v>
      </c>
      <c r="O963" s="1144"/>
      <c r="P963" s="831"/>
      <c r="Q963" s="831"/>
      <c r="R963" s="831"/>
      <c r="S963" s="831"/>
      <c r="T963" s="831"/>
      <c r="U963" s="831"/>
      <c r="V963" s="1143"/>
      <c r="W963" s="1145">
        <v>178.25</v>
      </c>
      <c r="X963" s="1144"/>
      <c r="Y963" s="831"/>
      <c r="Z963" s="831"/>
      <c r="AA963" s="834"/>
      <c r="AB963" s="834"/>
      <c r="AC963" s="832">
        <f t="shared" si="27"/>
        <v>0</v>
      </c>
      <c r="AD963" s="832">
        <f t="shared" si="28"/>
        <v>5.3460573288451885E-3</v>
      </c>
      <c r="AE963" s="834"/>
      <c r="AF963" s="834"/>
      <c r="AG963" s="834"/>
      <c r="AH963" s="834"/>
      <c r="AI963" s="834"/>
      <c r="AJ963" s="834"/>
      <c r="AK963" s="834"/>
      <c r="AL963" s="834"/>
      <c r="AM963" s="832">
        <f t="shared" si="29"/>
        <v>3346448.6545394533</v>
      </c>
      <c r="AN963" s="834"/>
      <c r="AO963" s="834"/>
      <c r="AP963" s="834"/>
    </row>
    <row r="964" spans="1:42" s="15" customFormat="1">
      <c r="A964" s="73" t="s">
        <v>2148</v>
      </c>
      <c r="B964" s="1132" t="s">
        <v>2937</v>
      </c>
      <c r="C964" s="73" t="s">
        <v>3329</v>
      </c>
      <c r="D964" s="1132" t="s">
        <v>1998</v>
      </c>
      <c r="E964" s="15" t="s">
        <v>1999</v>
      </c>
      <c r="F964" s="679">
        <v>2880904.02795234</v>
      </c>
      <c r="G964" s="73" t="s">
        <v>300</v>
      </c>
      <c r="H964" s="73" t="s">
        <v>3352</v>
      </c>
      <c r="K964" s="831"/>
      <c r="L964" s="1143"/>
      <c r="M964" s="831"/>
      <c r="N964" s="831">
        <v>2.4956999999999998E-7</v>
      </c>
      <c r="O964" s="1144"/>
      <c r="P964" s="831"/>
      <c r="Q964" s="831"/>
      <c r="R964" s="831"/>
      <c r="S964" s="831"/>
      <c r="T964" s="831"/>
      <c r="U964" s="831"/>
      <c r="V964" s="1143"/>
      <c r="W964" s="1145">
        <v>647.61</v>
      </c>
      <c r="X964" s="1144"/>
      <c r="Y964" s="831"/>
      <c r="Z964" s="831"/>
      <c r="AA964" s="834"/>
      <c r="AB964" s="834"/>
      <c r="AC964" s="832">
        <f t="shared" si="27"/>
        <v>0</v>
      </c>
      <c r="AD964" s="832">
        <f t="shared" si="28"/>
        <v>0.71898721825606537</v>
      </c>
      <c r="AE964" s="834"/>
      <c r="AF964" s="834"/>
      <c r="AG964" s="834"/>
      <c r="AH964" s="834"/>
      <c r="AI964" s="834"/>
      <c r="AJ964" s="834"/>
      <c r="AK964" s="834"/>
      <c r="AL964" s="834"/>
      <c r="AM964" s="832">
        <f t="shared" si="29"/>
        <v>1865702257.5422149</v>
      </c>
      <c r="AN964" s="834"/>
      <c r="AO964" s="834"/>
      <c r="AP964" s="834"/>
    </row>
    <row r="965" spans="1:42" s="15" customFormat="1">
      <c r="A965" s="73" t="s">
        <v>2148</v>
      </c>
      <c r="B965" s="1132" t="s">
        <v>2937</v>
      </c>
      <c r="C965" s="73" t="s">
        <v>3329</v>
      </c>
      <c r="D965" s="1132" t="s">
        <v>1967</v>
      </c>
      <c r="E965" s="15" t="s">
        <v>1968</v>
      </c>
      <c r="F965" s="679">
        <v>585236.45833333302</v>
      </c>
      <c r="G965" s="73" t="s">
        <v>300</v>
      </c>
      <c r="H965" s="73" t="s">
        <v>3352</v>
      </c>
      <c r="K965" s="831"/>
      <c r="L965" s="1143"/>
      <c r="M965" s="831"/>
      <c r="N965" s="831">
        <v>1.2057E-6</v>
      </c>
      <c r="O965" s="1144"/>
      <c r="P965" s="831"/>
      <c r="Q965" s="831"/>
      <c r="R965" s="831"/>
      <c r="S965" s="831"/>
      <c r="T965" s="831"/>
      <c r="U965" s="831"/>
      <c r="V965" s="1143"/>
      <c r="W965" s="1145">
        <v>2363.8000000000002</v>
      </c>
      <c r="X965" s="1144"/>
      <c r="Y965" s="831"/>
      <c r="Z965" s="831"/>
      <c r="AA965" s="834"/>
      <c r="AB965" s="834"/>
      <c r="AC965" s="832">
        <f t="shared" si="27"/>
        <v>0</v>
      </c>
      <c r="AD965" s="832">
        <f t="shared" si="28"/>
        <v>0.70561959781249961</v>
      </c>
      <c r="AE965" s="834"/>
      <c r="AF965" s="834"/>
      <c r="AG965" s="834"/>
      <c r="AH965" s="834"/>
      <c r="AI965" s="834"/>
      <c r="AJ965" s="834"/>
      <c r="AK965" s="834"/>
      <c r="AL965" s="834"/>
      <c r="AM965" s="832">
        <f t="shared" si="29"/>
        <v>1383381940.2083328</v>
      </c>
      <c r="AN965" s="834"/>
      <c r="AO965" s="834"/>
      <c r="AP965" s="834"/>
    </row>
    <row r="966" spans="1:42" s="15" customFormat="1">
      <c r="A966" s="73" t="s">
        <v>2148</v>
      </c>
      <c r="B966" s="1132" t="s">
        <v>2937</v>
      </c>
      <c r="C966" s="73" t="s">
        <v>3329</v>
      </c>
      <c r="D966" s="1132" t="s">
        <v>2001</v>
      </c>
      <c r="E966" s="15" t="s">
        <v>2015</v>
      </c>
      <c r="F966" s="679">
        <v>39015.763887057299</v>
      </c>
      <c r="G966" s="73" t="s">
        <v>300</v>
      </c>
      <c r="H966" s="73" t="s">
        <v>3352</v>
      </c>
      <c r="K966" s="831"/>
      <c r="L966" s="1143"/>
      <c r="M966" s="831"/>
      <c r="N966" s="831">
        <v>1.6368999999999999E-6</v>
      </c>
      <c r="O966" s="1144"/>
      <c r="P966" s="831"/>
      <c r="Q966" s="831"/>
      <c r="R966" s="831"/>
      <c r="S966" s="831"/>
      <c r="T966" s="831"/>
      <c r="U966" s="831"/>
      <c r="V966" s="1143"/>
      <c r="W966" s="1145">
        <v>27432</v>
      </c>
      <c r="X966" s="1144"/>
      <c r="Y966" s="831"/>
      <c r="Z966" s="831"/>
      <c r="AA966" s="834"/>
      <c r="AB966" s="834"/>
      <c r="AC966" s="832">
        <f t="shared" si="27"/>
        <v>0</v>
      </c>
      <c r="AD966" s="832">
        <f t="shared" si="28"/>
        <v>6.3864903906724085E-2</v>
      </c>
      <c r="AE966" s="834"/>
      <c r="AF966" s="834"/>
      <c r="AG966" s="834"/>
      <c r="AH966" s="834"/>
      <c r="AI966" s="834"/>
      <c r="AJ966" s="834"/>
      <c r="AK966" s="834"/>
      <c r="AL966" s="834"/>
      <c r="AM966" s="832">
        <f t="shared" si="29"/>
        <v>1070280434.9497558</v>
      </c>
      <c r="AN966" s="834"/>
      <c r="AO966" s="834"/>
      <c r="AP966" s="834"/>
    </row>
    <row r="967" spans="1:42" s="15" customFormat="1">
      <c r="A967" s="73" t="s">
        <v>2149</v>
      </c>
      <c r="B967" s="1132" t="s">
        <v>2938</v>
      </c>
      <c r="C967" s="73" t="s">
        <v>3329</v>
      </c>
      <c r="D967" s="1132" t="s">
        <v>1967</v>
      </c>
      <c r="E967" s="15" t="s">
        <v>1968</v>
      </c>
      <c r="F967" s="679">
        <v>589657.46208362002</v>
      </c>
      <c r="G967" s="73" t="s">
        <v>300</v>
      </c>
      <c r="H967" s="73" t="s">
        <v>3352</v>
      </c>
      <c r="K967" s="831"/>
      <c r="L967" s="1143"/>
      <c r="M967" s="831"/>
      <c r="N967" s="831">
        <v>3.7496000000000001E-5</v>
      </c>
      <c r="O967" s="1144"/>
      <c r="P967" s="831"/>
      <c r="Q967" s="831"/>
      <c r="R967" s="831"/>
      <c r="S967" s="831"/>
      <c r="T967" s="831"/>
      <c r="U967" s="831"/>
      <c r="V967" s="1143"/>
      <c r="W967" s="1145">
        <v>8051.7</v>
      </c>
      <c r="X967" s="1144"/>
      <c r="Y967" s="831"/>
      <c r="Z967" s="831"/>
      <c r="AA967" s="834"/>
      <c r="AB967" s="834"/>
      <c r="AC967" s="832">
        <f t="shared" si="27"/>
        <v>0</v>
      </c>
      <c r="AD967" s="832">
        <f t="shared" si="28"/>
        <v>22.109796198287416</v>
      </c>
      <c r="AE967" s="834"/>
      <c r="AF967" s="834"/>
      <c r="AG967" s="834"/>
      <c r="AH967" s="834"/>
      <c r="AI967" s="834"/>
      <c r="AJ967" s="834"/>
      <c r="AK967" s="834"/>
      <c r="AL967" s="834"/>
      <c r="AM967" s="832">
        <f t="shared" si="29"/>
        <v>4747744987.458683</v>
      </c>
      <c r="AN967" s="834"/>
      <c r="AO967" s="834"/>
      <c r="AP967" s="834"/>
    </row>
    <row r="968" spans="1:42" s="15" customFormat="1">
      <c r="A968" s="73" t="s">
        <v>2149</v>
      </c>
      <c r="B968" s="1132" t="s">
        <v>2938</v>
      </c>
      <c r="C968" s="73" t="s">
        <v>3329</v>
      </c>
      <c r="D968" s="1132" t="s">
        <v>1998</v>
      </c>
      <c r="E968" s="15" t="s">
        <v>1999</v>
      </c>
      <c r="F968" s="679">
        <v>786209.94944164099</v>
      </c>
      <c r="G968" s="73" t="s">
        <v>300</v>
      </c>
      <c r="H968" s="73" t="s">
        <v>3352</v>
      </c>
      <c r="K968" s="831"/>
      <c r="L968" s="1143"/>
      <c r="M968" s="831"/>
      <c r="N968" s="831">
        <v>1.7898E-6</v>
      </c>
      <c r="O968" s="1144"/>
      <c r="P968" s="831"/>
      <c r="Q968" s="831"/>
      <c r="R968" s="831"/>
      <c r="S968" s="831"/>
      <c r="T968" s="831"/>
      <c r="U968" s="831"/>
      <c r="V968" s="1143"/>
      <c r="W968" s="1145">
        <v>4089.4</v>
      </c>
      <c r="X968" s="1144"/>
      <c r="Y968" s="831"/>
      <c r="Z968" s="831"/>
      <c r="AA968" s="834"/>
      <c r="AB968" s="834"/>
      <c r="AC968" s="832">
        <f t="shared" si="27"/>
        <v>0</v>
      </c>
      <c r="AD968" s="832">
        <f t="shared" si="28"/>
        <v>1.407158567510649</v>
      </c>
      <c r="AE968" s="834"/>
      <c r="AF968" s="834"/>
      <c r="AG968" s="834"/>
      <c r="AH968" s="834"/>
      <c r="AI968" s="834"/>
      <c r="AJ968" s="834"/>
      <c r="AK968" s="834"/>
      <c r="AL968" s="834"/>
      <c r="AM968" s="832">
        <f t="shared" si="29"/>
        <v>3215126967.2466469</v>
      </c>
      <c r="AN968" s="834"/>
      <c r="AO968" s="834"/>
      <c r="AP968" s="834"/>
    </row>
    <row r="969" spans="1:42" s="15" customFormat="1">
      <c r="A969" s="73" t="s">
        <v>2149</v>
      </c>
      <c r="B969" s="1132" t="s">
        <v>2938</v>
      </c>
      <c r="C969" s="73" t="s">
        <v>3329</v>
      </c>
      <c r="D969" s="1132" t="s">
        <v>2001</v>
      </c>
      <c r="E969" s="15" t="s">
        <v>2015</v>
      </c>
      <c r="F969" s="679">
        <v>39310.497473932301</v>
      </c>
      <c r="G969" s="73" t="s">
        <v>300</v>
      </c>
      <c r="H969" s="73" t="s">
        <v>3352</v>
      </c>
      <c r="K969" s="831"/>
      <c r="L969" s="1143"/>
      <c r="M969" s="831"/>
      <c r="N969" s="831">
        <v>1.8162E-5</v>
      </c>
      <c r="O969" s="1144"/>
      <c r="P969" s="831"/>
      <c r="Q969" s="831"/>
      <c r="R969" s="831"/>
      <c r="S969" s="831"/>
      <c r="T969" s="831"/>
      <c r="U969" s="831"/>
      <c r="V969" s="1143"/>
      <c r="W969" s="1145">
        <v>136450</v>
      </c>
      <c r="X969" s="1144"/>
      <c r="Y969" s="831"/>
      <c r="Z969" s="831"/>
      <c r="AA969" s="834"/>
      <c r="AB969" s="834"/>
      <c r="AC969" s="832">
        <f t="shared" si="27"/>
        <v>0</v>
      </c>
      <c r="AD969" s="832">
        <f t="shared" si="28"/>
        <v>0.71395725512155839</v>
      </c>
      <c r="AE969" s="834"/>
      <c r="AF969" s="834"/>
      <c r="AG969" s="834"/>
      <c r="AH969" s="834"/>
      <c r="AI969" s="834"/>
      <c r="AJ969" s="834"/>
      <c r="AK969" s="834"/>
      <c r="AL969" s="834"/>
      <c r="AM969" s="832">
        <f t="shared" si="29"/>
        <v>5363917380.3180628</v>
      </c>
      <c r="AN969" s="834"/>
      <c r="AO969" s="834"/>
      <c r="AP969" s="834"/>
    </row>
    <row r="970" spans="1:42" s="15" customFormat="1">
      <c r="A970" s="73" t="s">
        <v>2150</v>
      </c>
      <c r="B970" s="1132" t="s">
        <v>2150</v>
      </c>
      <c r="C970" s="73"/>
      <c r="D970" s="1132"/>
      <c r="F970" s="679">
        <v>2152857.2501080302</v>
      </c>
      <c r="G970" s="73" t="s">
        <v>300</v>
      </c>
      <c r="H970" s="73" t="s">
        <v>3355</v>
      </c>
      <c r="K970" s="831"/>
      <c r="L970" s="1143"/>
      <c r="M970" s="831">
        <v>3.2623999999999998E-9</v>
      </c>
      <c r="N970" s="831">
        <v>6.7588999999999999E-9</v>
      </c>
      <c r="O970" s="1144"/>
      <c r="P970" s="831"/>
      <c r="Q970" s="831"/>
      <c r="R970" s="831"/>
      <c r="S970" s="831"/>
      <c r="T970" s="831"/>
      <c r="U970" s="831"/>
      <c r="V970" s="1143"/>
      <c r="W970" s="1145">
        <v>486.61</v>
      </c>
      <c r="X970" s="1144"/>
      <c r="Y970" s="831"/>
      <c r="Z970" s="831"/>
      <c r="AA970" s="834"/>
      <c r="AB970" s="834"/>
      <c r="AC970" s="832">
        <f t="shared" si="27"/>
        <v>7.0234814927524376E-3</v>
      </c>
      <c r="AD970" s="832">
        <f t="shared" si="28"/>
        <v>1.4550946867755165E-2</v>
      </c>
      <c r="AE970" s="834"/>
      <c r="AF970" s="834"/>
      <c r="AG970" s="834"/>
      <c r="AH970" s="834"/>
      <c r="AI970" s="834"/>
      <c r="AJ970" s="834"/>
      <c r="AK970" s="834"/>
      <c r="AL970" s="834"/>
      <c r="AM970" s="832">
        <f t="shared" si="29"/>
        <v>1047601866.4750686</v>
      </c>
      <c r="AN970" s="834"/>
      <c r="AO970" s="834"/>
      <c r="AP970" s="834"/>
    </row>
    <row r="971" spans="1:42" s="15" customFormat="1">
      <c r="A971" s="73" t="s">
        <v>2151</v>
      </c>
      <c r="B971" s="1132" t="s">
        <v>2939</v>
      </c>
      <c r="C971" s="73" t="s">
        <v>3329</v>
      </c>
      <c r="D971" s="1132" t="s">
        <v>1967</v>
      </c>
      <c r="E971" s="15" t="s">
        <v>1968</v>
      </c>
      <c r="F971" s="679">
        <v>7480.3125</v>
      </c>
      <c r="G971" s="73" t="s">
        <v>300</v>
      </c>
      <c r="H971" s="73" t="s">
        <v>3352</v>
      </c>
      <c r="K971" s="831"/>
      <c r="L971" s="1143"/>
      <c r="M971" s="831"/>
      <c r="N971" s="831">
        <v>4.4872E-6</v>
      </c>
      <c r="O971" s="1144"/>
      <c r="P971" s="831"/>
      <c r="Q971" s="831"/>
      <c r="R971" s="831"/>
      <c r="S971" s="831"/>
      <c r="T971" s="831"/>
      <c r="U971" s="831"/>
      <c r="V971" s="1143"/>
      <c r="W971" s="1145">
        <v>2314</v>
      </c>
      <c r="X971" s="1144"/>
      <c r="Y971" s="831"/>
      <c r="Z971" s="831"/>
      <c r="AA971" s="834"/>
      <c r="AB971" s="834"/>
      <c r="AC971" s="832">
        <f t="shared" si="27"/>
        <v>0</v>
      </c>
      <c r="AD971" s="832">
        <f t="shared" si="28"/>
        <v>3.3565658249999998E-2</v>
      </c>
      <c r="AE971" s="834"/>
      <c r="AF971" s="834"/>
      <c r="AG971" s="834"/>
      <c r="AH971" s="834"/>
      <c r="AI971" s="834"/>
      <c r="AJ971" s="834"/>
      <c r="AK971" s="834"/>
      <c r="AL971" s="834"/>
      <c r="AM971" s="832">
        <f t="shared" si="29"/>
        <v>17309443.125</v>
      </c>
      <c r="AN971" s="834"/>
      <c r="AO971" s="834"/>
      <c r="AP971" s="834"/>
    </row>
    <row r="972" spans="1:42" s="15" customFormat="1">
      <c r="A972" s="73" t="s">
        <v>2151</v>
      </c>
      <c r="B972" s="1132" t="s">
        <v>2939</v>
      </c>
      <c r="C972" s="73" t="s">
        <v>3329</v>
      </c>
      <c r="D972" s="1132" t="s">
        <v>1998</v>
      </c>
      <c r="E972" s="15" t="s">
        <v>1999</v>
      </c>
      <c r="F972" s="679">
        <v>9973.75</v>
      </c>
      <c r="G972" s="73" t="s">
        <v>300</v>
      </c>
      <c r="H972" s="73" t="s">
        <v>3352</v>
      </c>
      <c r="K972" s="831"/>
      <c r="L972" s="1143"/>
      <c r="M972" s="831"/>
      <c r="N972" s="831">
        <v>9.4440999999999997E-7</v>
      </c>
      <c r="O972" s="1144"/>
      <c r="P972" s="831"/>
      <c r="Q972" s="831"/>
      <c r="R972" s="831"/>
      <c r="S972" s="831"/>
      <c r="T972" s="831"/>
      <c r="U972" s="831"/>
      <c r="V972" s="1143"/>
      <c r="W972" s="1145">
        <v>415.58</v>
      </c>
      <c r="X972" s="1144"/>
      <c r="Y972" s="831"/>
      <c r="Z972" s="831"/>
      <c r="AA972" s="834"/>
      <c r="AB972" s="834"/>
      <c r="AC972" s="832">
        <f t="shared" si="27"/>
        <v>0</v>
      </c>
      <c r="AD972" s="832">
        <f t="shared" si="28"/>
        <v>9.4193092374999995E-3</v>
      </c>
      <c r="AE972" s="834"/>
      <c r="AF972" s="834"/>
      <c r="AG972" s="834"/>
      <c r="AH972" s="834"/>
      <c r="AI972" s="834"/>
      <c r="AJ972" s="834"/>
      <c r="AK972" s="834"/>
      <c r="AL972" s="834"/>
      <c r="AM972" s="832">
        <f t="shared" si="29"/>
        <v>4144891.0249999999</v>
      </c>
      <c r="AN972" s="834"/>
      <c r="AO972" s="834"/>
      <c r="AP972" s="834"/>
    </row>
    <row r="973" spans="1:42" s="15" customFormat="1">
      <c r="A973" s="73" t="s">
        <v>2151</v>
      </c>
      <c r="B973" s="1132" t="s">
        <v>2939</v>
      </c>
      <c r="C973" s="73" t="s">
        <v>3329</v>
      </c>
      <c r="D973" s="1132" t="s">
        <v>2001</v>
      </c>
      <c r="E973" s="15" t="s">
        <v>2015</v>
      </c>
      <c r="F973" s="679">
        <v>498.6875</v>
      </c>
      <c r="G973" s="73" t="s">
        <v>300</v>
      </c>
      <c r="H973" s="73" t="s">
        <v>3352</v>
      </c>
      <c r="K973" s="831"/>
      <c r="L973" s="1143"/>
      <c r="M973" s="831"/>
      <c r="N973" s="831">
        <v>5.5926999999999998E-6</v>
      </c>
      <c r="O973" s="1144"/>
      <c r="P973" s="831"/>
      <c r="Q973" s="831"/>
      <c r="R973" s="831"/>
      <c r="S973" s="831"/>
      <c r="T973" s="831"/>
      <c r="U973" s="831"/>
      <c r="V973" s="1143"/>
      <c r="W973" s="1145">
        <v>93654</v>
      </c>
      <c r="X973" s="1144"/>
      <c r="Y973" s="831"/>
      <c r="Z973" s="831"/>
      <c r="AA973" s="834"/>
      <c r="AB973" s="834"/>
      <c r="AC973" s="832">
        <f t="shared" si="27"/>
        <v>0</v>
      </c>
      <c r="AD973" s="832">
        <f t="shared" si="28"/>
        <v>2.7890095812499998E-3</v>
      </c>
      <c r="AE973" s="834"/>
      <c r="AF973" s="834"/>
      <c r="AG973" s="834"/>
      <c r="AH973" s="834"/>
      <c r="AI973" s="834"/>
      <c r="AJ973" s="834"/>
      <c r="AK973" s="834"/>
      <c r="AL973" s="834"/>
      <c r="AM973" s="832">
        <f t="shared" si="29"/>
        <v>46704079.125</v>
      </c>
      <c r="AN973" s="834"/>
      <c r="AO973" s="834"/>
      <c r="AP973" s="834"/>
    </row>
    <row r="974" spans="1:42" s="15" customFormat="1">
      <c r="A974" s="73" t="s">
        <v>2152</v>
      </c>
      <c r="B974" s="1132" t="s">
        <v>2152</v>
      </c>
      <c r="C974" s="73"/>
      <c r="D974" s="1132" t="s">
        <v>1967</v>
      </c>
      <c r="E974" s="15" t="s">
        <v>1968</v>
      </c>
      <c r="F974" s="679">
        <v>77224843.488633499</v>
      </c>
      <c r="G974" s="73" t="s">
        <v>300</v>
      </c>
      <c r="H974" s="73" t="s">
        <v>3355</v>
      </c>
      <c r="K974" s="831"/>
      <c r="L974" s="1143"/>
      <c r="M974" s="831">
        <v>5.7089000000000005E-7</v>
      </c>
      <c r="N974" s="831">
        <v>1.2300999999999999E-9</v>
      </c>
      <c r="O974" s="1144"/>
      <c r="P974" s="831"/>
      <c r="Q974" s="831"/>
      <c r="R974" s="831"/>
      <c r="S974" s="831"/>
      <c r="T974" s="831"/>
      <c r="U974" s="831"/>
      <c r="V974" s="1143"/>
      <c r="W974" s="1145">
        <v>1.1245999999999999E-3</v>
      </c>
      <c r="X974" s="1144"/>
      <c r="Y974" s="831"/>
      <c r="Z974" s="831"/>
      <c r="AA974" s="834"/>
      <c r="AB974" s="834"/>
      <c r="AC974" s="832">
        <f t="shared" si="27"/>
        <v>44.086890899225985</v>
      </c>
      <c r="AD974" s="832">
        <f t="shared" si="28"/>
        <v>9.4994279975368065E-2</v>
      </c>
      <c r="AE974" s="834"/>
      <c r="AF974" s="834"/>
      <c r="AG974" s="834"/>
      <c r="AH974" s="834"/>
      <c r="AI974" s="834"/>
      <c r="AJ974" s="834"/>
      <c r="AK974" s="834"/>
      <c r="AL974" s="834"/>
      <c r="AM974" s="832">
        <f t="shared" si="29"/>
        <v>86847.058987317228</v>
      </c>
      <c r="AN974" s="834"/>
      <c r="AO974" s="834"/>
      <c r="AP974" s="834"/>
    </row>
    <row r="975" spans="1:42" s="15" customFormat="1">
      <c r="A975" s="73" t="s">
        <v>2153</v>
      </c>
      <c r="B975" s="1132" t="s">
        <v>2940</v>
      </c>
      <c r="C975" s="73" t="s">
        <v>3329</v>
      </c>
      <c r="D975" s="1132" t="s">
        <v>1967</v>
      </c>
      <c r="E975" s="15" t="s">
        <v>1968</v>
      </c>
      <c r="F975" s="679">
        <v>175534.51332872399</v>
      </c>
      <c r="G975" s="73" t="s">
        <v>300</v>
      </c>
      <c r="H975" s="73" t="s">
        <v>3352</v>
      </c>
      <c r="K975" s="831"/>
      <c r="L975" s="1143"/>
      <c r="M975" s="831"/>
      <c r="N975" s="1150">
        <v>2.2413499043699988E-4</v>
      </c>
      <c r="O975" s="1144"/>
      <c r="P975" s="831"/>
      <c r="Q975" s="831"/>
      <c r="R975" s="831"/>
      <c r="S975" s="831"/>
      <c r="T975" s="831"/>
      <c r="U975" s="831"/>
      <c r="V975" s="1143"/>
      <c r="W975" s="1145">
        <v>57.78</v>
      </c>
      <c r="X975" s="1144"/>
      <c r="Y975" s="831"/>
      <c r="Z975" s="831"/>
      <c r="AA975" s="834"/>
      <c r="AB975" s="834"/>
      <c r="AC975" s="832">
        <f t="shared" si="27"/>
        <v>0</v>
      </c>
      <c r="AD975" s="832">
        <f t="shared" si="28"/>
        <v>39.343426466296975</v>
      </c>
      <c r="AE975" s="834"/>
      <c r="AF975" s="834"/>
      <c r="AG975" s="834"/>
      <c r="AH975" s="834"/>
      <c r="AI975" s="834"/>
      <c r="AJ975" s="834"/>
      <c r="AK975" s="834"/>
      <c r="AL975" s="834"/>
      <c r="AM975" s="832">
        <f t="shared" si="29"/>
        <v>10142384.180133672</v>
      </c>
      <c r="AN975" s="834"/>
      <c r="AO975" s="834"/>
      <c r="AP975" s="834"/>
    </row>
    <row r="976" spans="1:42" s="15" customFormat="1">
      <c r="A976" s="73" t="s">
        <v>2153</v>
      </c>
      <c r="B976" s="1132" t="s">
        <v>2940</v>
      </c>
      <c r="C976" s="73" t="s">
        <v>3329</v>
      </c>
      <c r="D976" s="1132" t="s">
        <v>1998</v>
      </c>
      <c r="E976" s="15" t="s">
        <v>1999</v>
      </c>
      <c r="F976" s="679">
        <v>234046.017731745</v>
      </c>
      <c r="G976" s="73" t="s">
        <v>300</v>
      </c>
      <c r="H976" s="73" t="s">
        <v>3352</v>
      </c>
      <c r="K976" s="831"/>
      <c r="L976" s="1143"/>
      <c r="M976" s="831"/>
      <c r="N976" s="1150">
        <v>1.6420805118051806E-5</v>
      </c>
      <c r="O976" s="1144"/>
      <c r="P976" s="831"/>
      <c r="Q976" s="831"/>
      <c r="R976" s="831"/>
      <c r="S976" s="831"/>
      <c r="T976" s="831"/>
      <c r="U976" s="831"/>
      <c r="V976" s="1143"/>
      <c r="W976" s="1145">
        <v>46.122999999999998</v>
      </c>
      <c r="X976" s="1144"/>
      <c r="Y976" s="831"/>
      <c r="Z976" s="831"/>
      <c r="AA976" s="834"/>
      <c r="AB976" s="834"/>
      <c r="AC976" s="832">
        <f t="shared" si="27"/>
        <v>0</v>
      </c>
      <c r="AD976" s="832">
        <f t="shared" si="28"/>
        <v>3.8432240458290821</v>
      </c>
      <c r="AE976" s="834"/>
      <c r="AF976" s="834"/>
      <c r="AG976" s="834"/>
      <c r="AH976" s="834"/>
      <c r="AI976" s="834"/>
      <c r="AJ976" s="834"/>
      <c r="AK976" s="834"/>
      <c r="AL976" s="834"/>
      <c r="AM976" s="832">
        <f t="shared" si="29"/>
        <v>10794904.475841274</v>
      </c>
      <c r="AN976" s="834"/>
      <c r="AO976" s="834"/>
      <c r="AP976" s="834"/>
    </row>
    <row r="977" spans="1:42" s="15" customFormat="1">
      <c r="A977" s="73" t="s">
        <v>2153</v>
      </c>
      <c r="B977" s="1132" t="s">
        <v>2940</v>
      </c>
      <c r="C977" s="73" t="s">
        <v>3329</v>
      </c>
      <c r="D977" s="1132" t="s">
        <v>2001</v>
      </c>
      <c r="E977" s="15" t="s">
        <v>2015</v>
      </c>
      <c r="F977" s="679">
        <v>11702.3008883333</v>
      </c>
      <c r="G977" s="73" t="s">
        <v>300</v>
      </c>
      <c r="H977" s="73" t="s">
        <v>3352</v>
      </c>
      <c r="K977" s="831"/>
      <c r="L977" s="1143"/>
      <c r="M977" s="831"/>
      <c r="N977" s="1150">
        <v>1.2492882786617452E-4</v>
      </c>
      <c r="O977" s="1144"/>
      <c r="P977" s="831"/>
      <c r="Q977" s="831"/>
      <c r="R977" s="831"/>
      <c r="S977" s="831"/>
      <c r="T977" s="831"/>
      <c r="U977" s="831"/>
      <c r="V977" s="1143"/>
      <c r="W977" s="1145">
        <v>1488.8</v>
      </c>
      <c r="X977" s="1144"/>
      <c r="Y977" s="831"/>
      <c r="Z977" s="831"/>
      <c r="AA977" s="834"/>
      <c r="AB977" s="834"/>
      <c r="AC977" s="832">
        <f t="shared" si="27"/>
        <v>0</v>
      </c>
      <c r="AD977" s="832">
        <f t="shared" si="28"/>
        <v>1.4619547333167719</v>
      </c>
      <c r="AE977" s="834"/>
      <c r="AF977" s="834"/>
      <c r="AG977" s="834"/>
      <c r="AH977" s="834"/>
      <c r="AI977" s="834"/>
      <c r="AJ977" s="834"/>
      <c r="AK977" s="834"/>
      <c r="AL977" s="834"/>
      <c r="AM977" s="832">
        <f t="shared" si="29"/>
        <v>17422385.562550616</v>
      </c>
      <c r="AN977" s="834"/>
      <c r="AO977" s="834"/>
      <c r="AP977" s="834"/>
    </row>
    <row r="978" spans="1:42" s="15" customFormat="1">
      <c r="A978" s="73" t="s">
        <v>2154</v>
      </c>
      <c r="B978" s="1132" t="s">
        <v>2941</v>
      </c>
      <c r="C978" s="73" t="s">
        <v>3329</v>
      </c>
      <c r="D978" s="1132" t="s">
        <v>1967</v>
      </c>
      <c r="E978" s="15" t="s">
        <v>1968</v>
      </c>
      <c r="F978" s="679">
        <v>732979.23989479197</v>
      </c>
      <c r="G978" s="73" t="s">
        <v>300</v>
      </c>
      <c r="H978" s="73" t="s">
        <v>3352</v>
      </c>
      <c r="K978" s="831"/>
      <c r="L978" s="1143"/>
      <c r="M978" s="831"/>
      <c r="N978" s="1150">
        <v>2.2413499043699988E-4</v>
      </c>
      <c r="O978" s="1144"/>
      <c r="P978" s="831"/>
      <c r="Q978" s="831"/>
      <c r="R978" s="831"/>
      <c r="S978" s="831"/>
      <c r="T978" s="831"/>
      <c r="U978" s="831"/>
      <c r="V978" s="1143"/>
      <c r="W978" s="1145">
        <v>4493.6000000000004</v>
      </c>
      <c r="X978" s="1144"/>
      <c r="Y978" s="831"/>
      <c r="Z978" s="831"/>
      <c r="AA978" s="834"/>
      <c r="AB978" s="834"/>
      <c r="AC978" s="832">
        <f t="shared" si="27"/>
        <v>0</v>
      </c>
      <c r="AD978" s="832">
        <f t="shared" si="28"/>
        <v>164.28629492433865</v>
      </c>
      <c r="AE978" s="834"/>
      <c r="AF978" s="834"/>
      <c r="AG978" s="834"/>
      <c r="AH978" s="834"/>
      <c r="AI978" s="834"/>
      <c r="AJ978" s="834"/>
      <c r="AK978" s="834"/>
      <c r="AL978" s="834"/>
      <c r="AM978" s="832">
        <f t="shared" si="29"/>
        <v>3293715512.3912373</v>
      </c>
      <c r="AN978" s="834"/>
      <c r="AO978" s="834"/>
      <c r="AP978" s="834"/>
    </row>
    <row r="979" spans="1:42" s="15" customFormat="1">
      <c r="A979" s="73" t="s">
        <v>2154</v>
      </c>
      <c r="B979" s="1132" t="s">
        <v>2941</v>
      </c>
      <c r="C979" s="73" t="s">
        <v>3329</v>
      </c>
      <c r="D979" s="1132" t="s">
        <v>1998</v>
      </c>
      <c r="E979" s="15" t="s">
        <v>1999</v>
      </c>
      <c r="F979" s="679">
        <v>3588042.6746880198</v>
      </c>
      <c r="G979" s="73" t="s">
        <v>300</v>
      </c>
      <c r="H979" s="73" t="s">
        <v>3352</v>
      </c>
      <c r="K979" s="831"/>
      <c r="L979" s="1143"/>
      <c r="M979" s="831"/>
      <c r="N979" s="1150">
        <v>1.6420805118051806E-5</v>
      </c>
      <c r="O979" s="1144"/>
      <c r="P979" s="831"/>
      <c r="Q979" s="831"/>
      <c r="R979" s="831"/>
      <c r="S979" s="831"/>
      <c r="T979" s="831"/>
      <c r="U979" s="831"/>
      <c r="V979" s="1143"/>
      <c r="W979" s="1145">
        <v>2025.4</v>
      </c>
      <c r="X979" s="1144"/>
      <c r="Y979" s="831"/>
      <c r="Z979" s="831"/>
      <c r="AA979" s="834"/>
      <c r="AB979" s="834"/>
      <c r="AC979" s="832">
        <f t="shared" si="27"/>
        <v>0</v>
      </c>
      <c r="AD979" s="832">
        <f t="shared" si="28"/>
        <v>58.918549516305326</v>
      </c>
      <c r="AE979" s="834"/>
      <c r="AF979" s="834"/>
      <c r="AG979" s="834"/>
      <c r="AH979" s="834"/>
      <c r="AI979" s="834"/>
      <c r="AJ979" s="834"/>
      <c r="AK979" s="834"/>
      <c r="AL979" s="834"/>
      <c r="AM979" s="832">
        <f t="shared" si="29"/>
        <v>7267221633.3131161</v>
      </c>
      <c r="AN979" s="834"/>
      <c r="AO979" s="834"/>
      <c r="AP979" s="834"/>
    </row>
    <row r="980" spans="1:42" s="15" customFormat="1">
      <c r="A980" s="73" t="s">
        <v>2154</v>
      </c>
      <c r="B980" s="1132" t="s">
        <v>2941</v>
      </c>
      <c r="C980" s="73" t="s">
        <v>3329</v>
      </c>
      <c r="D980" s="1132" t="s">
        <v>2001</v>
      </c>
      <c r="E980" s="15" t="s">
        <v>2015</v>
      </c>
      <c r="F980" s="679">
        <v>48865.282660156299</v>
      </c>
      <c r="G980" s="73" t="s">
        <v>300</v>
      </c>
      <c r="H980" s="73" t="s">
        <v>3352</v>
      </c>
      <c r="K980" s="831"/>
      <c r="L980" s="1143"/>
      <c r="M980" s="831"/>
      <c r="N980" s="1150">
        <v>1.2492882786617452E-4</v>
      </c>
      <c r="O980" s="1144"/>
      <c r="P980" s="831"/>
      <c r="Q980" s="831"/>
      <c r="R980" s="831"/>
      <c r="S980" s="831"/>
      <c r="T980" s="831"/>
      <c r="U980" s="831"/>
      <c r="V980" s="1143"/>
      <c r="W980" s="1145">
        <v>328350</v>
      </c>
      <c r="X980" s="1144"/>
      <c r="Y980" s="831"/>
      <c r="Z980" s="831"/>
      <c r="AA980" s="834"/>
      <c r="AB980" s="834"/>
      <c r="AC980" s="832">
        <f t="shared" si="27"/>
        <v>0</v>
      </c>
      <c r="AD980" s="832">
        <f t="shared" si="28"/>
        <v>6.1046824860826288</v>
      </c>
      <c r="AE980" s="834"/>
      <c r="AF980" s="834"/>
      <c r="AG980" s="834"/>
      <c r="AH980" s="834"/>
      <c r="AI980" s="834"/>
      <c r="AJ980" s="834"/>
      <c r="AK980" s="834"/>
      <c r="AL980" s="834"/>
      <c r="AM980" s="832">
        <f t="shared" si="29"/>
        <v>16044915561.46232</v>
      </c>
      <c r="AN980" s="834"/>
      <c r="AO980" s="834"/>
      <c r="AP980" s="834"/>
    </row>
    <row r="981" spans="1:42" s="15" customFormat="1">
      <c r="A981" s="73" t="s">
        <v>2155</v>
      </c>
      <c r="B981" s="1132" t="s">
        <v>2942</v>
      </c>
      <c r="C981" s="73"/>
      <c r="D981" s="1132" t="s">
        <v>1967</v>
      </c>
      <c r="E981" s="15" t="s">
        <v>1968</v>
      </c>
      <c r="F981" s="679">
        <v>2425123.1704153102</v>
      </c>
      <c r="G981" s="73" t="s">
        <v>300</v>
      </c>
      <c r="H981" s="73" t="s">
        <v>3362</v>
      </c>
      <c r="K981" s="831"/>
      <c r="L981" s="1143"/>
      <c r="M981" s="831">
        <v>3.1767999999999998E-5</v>
      </c>
      <c r="N981" s="831">
        <v>7.2840999999999999E-3</v>
      </c>
      <c r="O981" s="1144"/>
      <c r="P981" s="831"/>
      <c r="Q981" s="831"/>
      <c r="R981" s="831"/>
      <c r="S981" s="831"/>
      <c r="T981" s="831"/>
      <c r="U981" s="831"/>
      <c r="V981" s="1143"/>
      <c r="W981" s="1145">
        <v>80800</v>
      </c>
      <c r="X981" s="1144"/>
      <c r="Y981" s="831"/>
      <c r="Z981" s="831"/>
      <c r="AA981" s="834"/>
      <c r="AB981" s="834"/>
      <c r="AC981" s="832">
        <f t="shared" si="27"/>
        <v>77.041312877753569</v>
      </c>
      <c r="AD981" s="832">
        <f t="shared" si="28"/>
        <v>17664.839685622163</v>
      </c>
      <c r="AE981" s="834"/>
      <c r="AF981" s="834"/>
      <c r="AG981" s="834"/>
      <c r="AH981" s="834"/>
      <c r="AI981" s="834"/>
      <c r="AJ981" s="834"/>
      <c r="AK981" s="834"/>
      <c r="AL981" s="834"/>
      <c r="AM981" s="832">
        <f t="shared" si="29"/>
        <v>195949952169.55707</v>
      </c>
      <c r="AN981" s="834"/>
      <c r="AO981" s="834"/>
      <c r="AP981" s="834"/>
    </row>
    <row r="982" spans="1:42" s="15" customFormat="1">
      <c r="A982" s="73" t="s">
        <v>320</v>
      </c>
      <c r="B982" s="1132" t="s">
        <v>2155</v>
      </c>
      <c r="C982" s="73" t="s">
        <v>3328</v>
      </c>
      <c r="D982" s="1132" t="s">
        <v>1998</v>
      </c>
      <c r="E982" s="15" t="s">
        <v>1999</v>
      </c>
      <c r="F982" s="679">
        <v>316266.037959081</v>
      </c>
      <c r="G982" s="73" t="s">
        <v>300</v>
      </c>
      <c r="H982" s="73" t="s">
        <v>3365</v>
      </c>
      <c r="K982" s="831"/>
      <c r="L982" s="1143"/>
      <c r="M982" s="831">
        <v>4.5451999999999998E-5</v>
      </c>
      <c r="N982" s="831">
        <v>1.2194E-2</v>
      </c>
      <c r="O982" s="1144"/>
      <c r="P982" s="831"/>
      <c r="Q982" s="831"/>
      <c r="R982" s="831"/>
      <c r="S982" s="831"/>
      <c r="T982" s="831"/>
      <c r="U982" s="831"/>
      <c r="V982" s="1143"/>
      <c r="W982" s="1145">
        <v>116000</v>
      </c>
      <c r="X982" s="1144"/>
      <c r="Y982" s="831"/>
      <c r="Z982" s="831"/>
      <c r="AA982" s="834"/>
      <c r="AB982" s="834"/>
      <c r="AC982" s="832">
        <f t="shared" si="27"/>
        <v>14.374923957316149</v>
      </c>
      <c r="AD982" s="832">
        <f t="shared" si="28"/>
        <v>3856.5480668730338</v>
      </c>
      <c r="AE982" s="834"/>
      <c r="AF982" s="834"/>
      <c r="AG982" s="834"/>
      <c r="AH982" s="834"/>
      <c r="AI982" s="834"/>
      <c r="AJ982" s="834"/>
      <c r="AK982" s="834"/>
      <c r="AL982" s="834"/>
      <c r="AM982" s="832">
        <f t="shared" si="29"/>
        <v>36686860403.253395</v>
      </c>
      <c r="AN982" s="834"/>
      <c r="AO982" s="834"/>
      <c r="AP982" s="834"/>
    </row>
    <row r="983" spans="1:42" s="15" customFormat="1">
      <c r="A983" s="73" t="s">
        <v>320</v>
      </c>
      <c r="B983" s="1132" t="s">
        <v>2155</v>
      </c>
      <c r="C983" s="73" t="s">
        <v>3320</v>
      </c>
      <c r="D983" s="1132" t="s">
        <v>1998</v>
      </c>
      <c r="E983" s="15" t="s">
        <v>1999</v>
      </c>
      <c r="F983" s="679">
        <v>102149.954885987</v>
      </c>
      <c r="G983" s="73" t="s">
        <v>300</v>
      </c>
      <c r="H983" s="73" t="s">
        <v>3355</v>
      </c>
      <c r="K983" s="831"/>
      <c r="L983" s="1143"/>
      <c r="M983" s="831">
        <v>4.5451999999999998E-5</v>
      </c>
      <c r="N983" s="831">
        <v>1.2194E-2</v>
      </c>
      <c r="O983" s="1144"/>
      <c r="P983" s="831"/>
      <c r="Q983" s="831"/>
      <c r="R983" s="831"/>
      <c r="S983" s="831"/>
      <c r="T983" s="831"/>
      <c r="U983" s="831"/>
      <c r="V983" s="1143"/>
      <c r="W983" s="1145">
        <v>116000</v>
      </c>
      <c r="X983" s="1144"/>
      <c r="Y983" s="831"/>
      <c r="Z983" s="831"/>
      <c r="AA983" s="834"/>
      <c r="AB983" s="834"/>
      <c r="AC983" s="832">
        <f t="shared" si="27"/>
        <v>4.6429197494778807</v>
      </c>
      <c r="AD983" s="832">
        <f t="shared" si="28"/>
        <v>1245.6165498797254</v>
      </c>
      <c r="AE983" s="834"/>
      <c r="AF983" s="834"/>
      <c r="AG983" s="834"/>
      <c r="AH983" s="834"/>
      <c r="AI983" s="834"/>
      <c r="AJ983" s="834"/>
      <c r="AK983" s="834"/>
      <c r="AL983" s="834"/>
      <c r="AM983" s="832">
        <f t="shared" si="29"/>
        <v>11849394766.774492</v>
      </c>
      <c r="AN983" s="834"/>
      <c r="AO983" s="834"/>
      <c r="AP983" s="834"/>
    </row>
    <row r="984" spans="1:42" s="15" customFormat="1">
      <c r="A984" s="73" t="s">
        <v>320</v>
      </c>
      <c r="B984" s="1132" t="s">
        <v>2943</v>
      </c>
      <c r="C984" s="73" t="s">
        <v>3313</v>
      </c>
      <c r="D984" s="1132" t="s">
        <v>2001</v>
      </c>
      <c r="E984" s="15" t="s">
        <v>2015</v>
      </c>
      <c r="F984" s="679">
        <v>727830.44324106001</v>
      </c>
      <c r="G984" s="73" t="s">
        <v>300</v>
      </c>
      <c r="H984" s="73" t="s">
        <v>3362</v>
      </c>
      <c r="K984" s="831"/>
      <c r="L984" s="1143"/>
      <c r="M984" s="831">
        <v>9.2760000000000002E-7</v>
      </c>
      <c r="N984" s="831">
        <v>2.4886999999999999E-4</v>
      </c>
      <c r="O984" s="1144"/>
      <c r="P984" s="831"/>
      <c r="Q984" s="831"/>
      <c r="R984" s="831"/>
      <c r="S984" s="831"/>
      <c r="T984" s="831"/>
      <c r="U984" s="831"/>
      <c r="V984" s="1143"/>
      <c r="W984" s="1145">
        <v>114500</v>
      </c>
      <c r="X984" s="1144"/>
      <c r="Y984" s="831"/>
      <c r="Z984" s="831"/>
      <c r="AA984" s="834"/>
      <c r="AB984" s="834"/>
      <c r="AC984" s="832">
        <f t="shared" si="27"/>
        <v>0.67513551915040726</v>
      </c>
      <c r="AD984" s="832">
        <f t="shared" si="28"/>
        <v>181.1351624094026</v>
      </c>
      <c r="AE984" s="834"/>
      <c r="AF984" s="834"/>
      <c r="AG984" s="834"/>
      <c r="AH984" s="834"/>
      <c r="AI984" s="834"/>
      <c r="AJ984" s="834"/>
      <c r="AK984" s="834"/>
      <c r="AL984" s="834"/>
      <c r="AM984" s="832">
        <f t="shared" si="29"/>
        <v>83336585751.101364</v>
      </c>
      <c r="AN984" s="834"/>
      <c r="AO984" s="834"/>
      <c r="AP984" s="834"/>
    </row>
    <row r="985" spans="1:42" s="15" customFormat="1">
      <c r="A985" s="73" t="s">
        <v>320</v>
      </c>
      <c r="B985" s="1132" t="s">
        <v>2943</v>
      </c>
      <c r="C985" s="73" t="s">
        <v>3313</v>
      </c>
      <c r="D985" s="1132" t="s">
        <v>1998</v>
      </c>
      <c r="E985" s="15" t="s">
        <v>1999</v>
      </c>
      <c r="F985" s="679">
        <v>4193.6400000000003</v>
      </c>
      <c r="G985" s="73" t="s">
        <v>300</v>
      </c>
      <c r="H985" s="73" t="s">
        <v>3355</v>
      </c>
      <c r="K985" s="831"/>
      <c r="L985" s="1143"/>
      <c r="M985" s="831">
        <v>4.5451999999999998E-5</v>
      </c>
      <c r="N985" s="831">
        <v>1.2194E-2</v>
      </c>
      <c r="O985" s="1144"/>
      <c r="P985" s="831"/>
      <c r="Q985" s="831"/>
      <c r="R985" s="831"/>
      <c r="S985" s="831"/>
      <c r="T985" s="831"/>
      <c r="U985" s="831"/>
      <c r="V985" s="1143"/>
      <c r="W985" s="1145">
        <v>116000</v>
      </c>
      <c r="X985" s="1144"/>
      <c r="Y985" s="831"/>
      <c r="Z985" s="831"/>
      <c r="AA985" s="834"/>
      <c r="AB985" s="834"/>
      <c r="AC985" s="832">
        <f t="shared" si="27"/>
        <v>0.19060932528000002</v>
      </c>
      <c r="AD985" s="832">
        <f t="shared" si="28"/>
        <v>51.137246160000004</v>
      </c>
      <c r="AE985" s="834"/>
      <c r="AF985" s="834"/>
      <c r="AG985" s="834"/>
      <c r="AH985" s="834"/>
      <c r="AI985" s="834"/>
      <c r="AJ985" s="834"/>
      <c r="AK985" s="834"/>
      <c r="AL985" s="834"/>
      <c r="AM985" s="832">
        <f t="shared" si="29"/>
        <v>486462240.00000006</v>
      </c>
      <c r="AN985" s="834"/>
      <c r="AO985" s="834"/>
      <c r="AP985" s="834"/>
    </row>
    <row r="986" spans="1:42" s="15" customFormat="1">
      <c r="A986" s="73" t="s">
        <v>320</v>
      </c>
      <c r="B986" s="1132" t="s">
        <v>2155</v>
      </c>
      <c r="C986" s="73" t="s">
        <v>3317</v>
      </c>
      <c r="D986" s="1132" t="s">
        <v>2001</v>
      </c>
      <c r="E986" s="15" t="s">
        <v>2015</v>
      </c>
      <c r="F986" s="679"/>
      <c r="G986" s="73" t="s">
        <v>300</v>
      </c>
      <c r="H986" s="73" t="s">
        <v>3366</v>
      </c>
      <c r="K986" s="831"/>
      <c r="L986" s="1143"/>
      <c r="M986" s="831">
        <v>9.2760000000000002E-7</v>
      </c>
      <c r="N986" s="831">
        <v>2.4886999999999999E-4</v>
      </c>
      <c r="O986" s="1144"/>
      <c r="P986" s="831"/>
      <c r="Q986" s="831"/>
      <c r="R986" s="831"/>
      <c r="S986" s="831"/>
      <c r="T986" s="831"/>
      <c r="U986" s="831"/>
      <c r="V986" s="1143"/>
      <c r="W986" s="1145">
        <v>114500</v>
      </c>
      <c r="X986" s="1144"/>
      <c r="Y986" s="831"/>
      <c r="Z986" s="831"/>
      <c r="AA986" s="834"/>
      <c r="AB986" s="834"/>
      <c r="AC986" s="832">
        <f t="shared" si="27"/>
        <v>0</v>
      </c>
      <c r="AD986" s="832">
        <f t="shared" si="28"/>
        <v>0</v>
      </c>
      <c r="AE986" s="834"/>
      <c r="AF986" s="834"/>
      <c r="AG986" s="834"/>
      <c r="AH986" s="834"/>
      <c r="AI986" s="834"/>
      <c r="AJ986" s="834"/>
      <c r="AK986" s="834"/>
      <c r="AL986" s="834"/>
      <c r="AM986" s="832">
        <f t="shared" si="29"/>
        <v>0</v>
      </c>
      <c r="AN986" s="834"/>
      <c r="AO986" s="834"/>
      <c r="AP986" s="834"/>
    </row>
    <row r="987" spans="1:42" s="15" customFormat="1">
      <c r="A987" s="73" t="s">
        <v>2631</v>
      </c>
      <c r="B987" s="1132"/>
      <c r="C987" s="73" t="s">
        <v>3322</v>
      </c>
      <c r="D987" s="1132" t="s">
        <v>1967</v>
      </c>
      <c r="E987" s="15" t="s">
        <v>1968</v>
      </c>
      <c r="F987" s="679">
        <v>232778.560516875</v>
      </c>
      <c r="G987" s="73" t="s">
        <v>300</v>
      </c>
      <c r="H987" s="73" t="s">
        <v>3352</v>
      </c>
      <c r="K987" s="831"/>
      <c r="L987" s="1143"/>
      <c r="M987" s="831"/>
      <c r="N987" s="831">
        <v>2.7438000000000001E-4</v>
      </c>
      <c r="O987" s="1144"/>
      <c r="P987" s="831"/>
      <c r="Q987" s="831"/>
      <c r="R987" s="831"/>
      <c r="S987" s="831"/>
      <c r="T987" s="831"/>
      <c r="U987" s="831"/>
      <c r="V987" s="1143"/>
      <c r="W987" s="1145">
        <v>775.89</v>
      </c>
      <c r="X987" s="1144"/>
      <c r="Y987" s="831"/>
      <c r="Z987" s="831"/>
      <c r="AA987" s="834"/>
      <c r="AB987" s="834"/>
      <c r="AC987" s="832">
        <f t="shared" si="27"/>
        <v>0</v>
      </c>
      <c r="AD987" s="832">
        <f t="shared" si="28"/>
        <v>63.869781434620165</v>
      </c>
      <c r="AE987" s="834"/>
      <c r="AF987" s="834"/>
      <c r="AG987" s="834"/>
      <c r="AH987" s="834"/>
      <c r="AI987" s="834"/>
      <c r="AJ987" s="834"/>
      <c r="AK987" s="834"/>
      <c r="AL987" s="834"/>
      <c r="AM987" s="832">
        <f t="shared" si="29"/>
        <v>180610557.31943813</v>
      </c>
      <c r="AN987" s="834"/>
      <c r="AO987" s="834"/>
      <c r="AP987" s="834"/>
    </row>
    <row r="988" spans="1:42" s="15" customFormat="1">
      <c r="A988" s="73" t="s">
        <v>2631</v>
      </c>
      <c r="B988" s="1132"/>
      <c r="C988" s="73" t="s">
        <v>3322</v>
      </c>
      <c r="D988" s="1132" t="s">
        <v>1998</v>
      </c>
      <c r="E988" s="15" t="s">
        <v>1999</v>
      </c>
      <c r="F988" s="679">
        <v>310371.414040156</v>
      </c>
      <c r="G988" s="73" t="s">
        <v>300</v>
      </c>
      <c r="H988" s="73" t="s">
        <v>3352</v>
      </c>
      <c r="K988" s="831"/>
      <c r="L988" s="1143"/>
      <c r="M988" s="831"/>
      <c r="N988" s="831">
        <v>6.7481E-5</v>
      </c>
      <c r="O988" s="1144"/>
      <c r="P988" s="831"/>
      <c r="Q988" s="831"/>
      <c r="R988" s="831"/>
      <c r="S988" s="831"/>
      <c r="T988" s="831"/>
      <c r="U988" s="831"/>
      <c r="V988" s="1143"/>
      <c r="W988" s="1145">
        <v>2975</v>
      </c>
      <c r="X988" s="1144"/>
      <c r="Y988" s="831"/>
      <c r="Z988" s="831"/>
      <c r="AA988" s="834"/>
      <c r="AB988" s="834"/>
      <c r="AC988" s="832">
        <f t="shared" si="27"/>
        <v>0</v>
      </c>
      <c r="AD988" s="832">
        <f t="shared" si="28"/>
        <v>20.944173390843766</v>
      </c>
      <c r="AE988" s="834"/>
      <c r="AF988" s="834"/>
      <c r="AG988" s="834"/>
      <c r="AH988" s="834"/>
      <c r="AI988" s="834"/>
      <c r="AJ988" s="834"/>
      <c r="AK988" s="834"/>
      <c r="AL988" s="834"/>
      <c r="AM988" s="832">
        <f t="shared" si="29"/>
        <v>923354956.76946414</v>
      </c>
      <c r="AN988" s="834"/>
      <c r="AO988" s="834"/>
      <c r="AP988" s="834"/>
    </row>
    <row r="989" spans="1:42" s="15" customFormat="1">
      <c r="A989" s="73" t="s">
        <v>2631</v>
      </c>
      <c r="B989" s="1132"/>
      <c r="C989" s="73" t="s">
        <v>3322</v>
      </c>
      <c r="D989" s="1132" t="s">
        <v>2001</v>
      </c>
      <c r="E989" s="15" t="s">
        <v>2015</v>
      </c>
      <c r="F989" s="679">
        <v>15518.5707015104</v>
      </c>
      <c r="G989" s="73" t="s">
        <v>300</v>
      </c>
      <c r="H989" s="73" t="s">
        <v>3352</v>
      </c>
      <c r="K989" s="831"/>
      <c r="L989" s="1143"/>
      <c r="M989" s="831"/>
      <c r="N989" s="831">
        <v>8.3887000000000005E-5</v>
      </c>
      <c r="O989" s="1144"/>
      <c r="P989" s="831"/>
      <c r="Q989" s="831"/>
      <c r="R989" s="831"/>
      <c r="S989" s="831"/>
      <c r="T989" s="831"/>
      <c r="U989" s="831"/>
      <c r="V989" s="1143"/>
      <c r="W989" s="1145">
        <v>109930</v>
      </c>
      <c r="X989" s="1144"/>
      <c r="Y989" s="831"/>
      <c r="Z989" s="831"/>
      <c r="AA989" s="834"/>
      <c r="AB989" s="834"/>
      <c r="AC989" s="832">
        <f t="shared" si="27"/>
        <v>0</v>
      </c>
      <c r="AD989" s="832">
        <f t="shared" si="28"/>
        <v>1.301806340437603</v>
      </c>
      <c r="AE989" s="834"/>
      <c r="AF989" s="834"/>
      <c r="AG989" s="834"/>
      <c r="AH989" s="834"/>
      <c r="AI989" s="834"/>
      <c r="AJ989" s="834"/>
      <c r="AK989" s="834"/>
      <c r="AL989" s="834"/>
      <c r="AM989" s="832">
        <f t="shared" si="29"/>
        <v>1705956477.2170382</v>
      </c>
      <c r="AN989" s="834"/>
      <c r="AO989" s="834"/>
      <c r="AP989" s="834"/>
    </row>
    <row r="990" spans="1:42" s="15" customFormat="1">
      <c r="A990" s="73" t="s">
        <v>2632</v>
      </c>
      <c r="B990" s="1132"/>
      <c r="C990" s="73" t="s">
        <v>3331</v>
      </c>
      <c r="D990" s="1132"/>
      <c r="F990" s="679">
        <v>14080.4291221354</v>
      </c>
      <c r="G990" s="73" t="s">
        <v>300</v>
      </c>
      <c r="H990" s="73" t="s">
        <v>3352</v>
      </c>
      <c r="K990" s="831"/>
      <c r="L990" s="1143"/>
      <c r="M990" s="831"/>
      <c r="N990" s="1150">
        <v>2.2413499043699988E-4</v>
      </c>
      <c r="O990" s="1144"/>
      <c r="P990" s="831"/>
      <c r="Q990" s="831"/>
      <c r="R990" s="831"/>
      <c r="S990" s="831"/>
      <c r="T990" s="831"/>
      <c r="U990" s="831"/>
      <c r="V990" s="1143"/>
      <c r="W990" s="1146">
        <v>740449.00608755986</v>
      </c>
      <c r="X990" s="1144"/>
      <c r="Y990" s="831"/>
      <c r="Z990" s="831"/>
      <c r="AA990" s="834"/>
      <c r="AB990" s="834"/>
      <c r="AC990" s="832">
        <f t="shared" si="27"/>
        <v>0</v>
      </c>
      <c r="AD990" s="832">
        <f t="shared" si="28"/>
        <v>3.1559168466386724</v>
      </c>
      <c r="AE990" s="834"/>
      <c r="AF990" s="834"/>
      <c r="AG990" s="834"/>
      <c r="AH990" s="834"/>
      <c r="AI990" s="834"/>
      <c r="AJ990" s="834"/>
      <c r="AK990" s="834"/>
      <c r="AL990" s="834"/>
      <c r="AM990" s="832">
        <f t="shared" si="29"/>
        <v>10425839748.77149</v>
      </c>
      <c r="AN990" s="834"/>
      <c r="AO990" s="834"/>
      <c r="AP990" s="834"/>
    </row>
    <row r="991" spans="1:42" s="15" customFormat="1">
      <c r="A991" s="73" t="s">
        <v>2632</v>
      </c>
      <c r="B991" s="1132"/>
      <c r="C991" s="73" t="s">
        <v>3331</v>
      </c>
      <c r="D991" s="1132"/>
      <c r="F991" s="679">
        <v>18773.905495312501</v>
      </c>
      <c r="G991" s="73" t="s">
        <v>300</v>
      </c>
      <c r="H991" s="73" t="s">
        <v>3352</v>
      </c>
      <c r="K991" s="831"/>
      <c r="L991" s="1143"/>
      <c r="M991" s="831"/>
      <c r="N991" s="1150">
        <v>1.6420805118051806E-5</v>
      </c>
      <c r="O991" s="1144"/>
      <c r="P991" s="831"/>
      <c r="Q991" s="831"/>
      <c r="R991" s="831"/>
      <c r="S991" s="831"/>
      <c r="T991" s="831"/>
      <c r="U991" s="831"/>
      <c r="V991" s="1143"/>
      <c r="W991" s="1146">
        <v>143030.9259972368</v>
      </c>
      <c r="X991" s="1144"/>
      <c r="Y991" s="831"/>
      <c r="Z991" s="831"/>
      <c r="AA991" s="834"/>
      <c r="AB991" s="834"/>
      <c r="AC991" s="832">
        <f t="shared" si="27"/>
        <v>0</v>
      </c>
      <c r="AD991" s="832">
        <f t="shared" si="28"/>
        <v>0.30828264344324846</v>
      </c>
      <c r="AE991" s="834"/>
      <c r="AF991" s="834"/>
      <c r="AG991" s="834"/>
      <c r="AH991" s="834"/>
      <c r="AI991" s="834"/>
      <c r="AJ991" s="834"/>
      <c r="AK991" s="834"/>
      <c r="AL991" s="834"/>
      <c r="AM991" s="832">
        <f t="shared" si="29"/>
        <v>2685249087.5791597</v>
      </c>
      <c r="AN991" s="834"/>
      <c r="AO991" s="834"/>
      <c r="AP991" s="834"/>
    </row>
    <row r="992" spans="1:42" s="15" customFormat="1">
      <c r="A992" s="73" t="s">
        <v>2632</v>
      </c>
      <c r="B992" s="1132"/>
      <c r="C992" s="73" t="s">
        <v>3331</v>
      </c>
      <c r="D992" s="1132"/>
      <c r="F992" s="679">
        <v>938.69527463541704</v>
      </c>
      <c r="G992" s="73" t="s">
        <v>300</v>
      </c>
      <c r="H992" s="73" t="s">
        <v>3352</v>
      </c>
      <c r="K992" s="831"/>
      <c r="L992" s="1143"/>
      <c r="M992" s="831"/>
      <c r="N992" s="1150">
        <v>1.2492882786617452E-4</v>
      </c>
      <c r="O992" s="1144"/>
      <c r="P992" s="831"/>
      <c r="Q992" s="831"/>
      <c r="R992" s="831"/>
      <c r="S992" s="831"/>
      <c r="T992" s="831"/>
      <c r="U992" s="831"/>
      <c r="V992" s="1143"/>
      <c r="W992" s="1146">
        <v>26851708.962072387</v>
      </c>
      <c r="X992" s="1144"/>
      <c r="Y992" s="831"/>
      <c r="Z992" s="831"/>
      <c r="AA992" s="834"/>
      <c r="AB992" s="834"/>
      <c r="AC992" s="832">
        <f t="shared" si="27"/>
        <v>0</v>
      </c>
      <c r="AD992" s="832">
        <f t="shared" si="28"/>
        <v>0.11727010038371943</v>
      </c>
      <c r="AE992" s="834"/>
      <c r="AF992" s="834"/>
      <c r="AG992" s="834"/>
      <c r="AH992" s="834"/>
      <c r="AI992" s="834"/>
      <c r="AJ992" s="834"/>
      <c r="AK992" s="834"/>
      <c r="AL992" s="834"/>
      <c r="AM992" s="832">
        <f t="shared" si="29"/>
        <v>25205572318.582829</v>
      </c>
      <c r="AN992" s="834"/>
      <c r="AO992" s="834"/>
      <c r="AP992" s="834"/>
    </row>
    <row r="993" spans="1:42" s="15" customFormat="1">
      <c r="A993" s="73" t="s">
        <v>2156</v>
      </c>
      <c r="B993" s="1132" t="s">
        <v>2944</v>
      </c>
      <c r="C993" s="73" t="s">
        <v>3329</v>
      </c>
      <c r="D993" s="1132" t="s">
        <v>1967</v>
      </c>
      <c r="E993" s="15" t="s">
        <v>1968</v>
      </c>
      <c r="F993" s="679">
        <v>1492438.93046922</v>
      </c>
      <c r="G993" s="73" t="s">
        <v>300</v>
      </c>
      <c r="H993" s="73" t="s">
        <v>3352</v>
      </c>
      <c r="K993" s="831"/>
      <c r="L993" s="1143"/>
      <c r="M993" s="831">
        <v>3.1347999999999997E-8</v>
      </c>
      <c r="N993" s="831">
        <v>3.2945999999999999E-7</v>
      </c>
      <c r="O993" s="1144"/>
      <c r="P993" s="831"/>
      <c r="Q993" s="831"/>
      <c r="R993" s="831"/>
      <c r="S993" s="831"/>
      <c r="T993" s="831"/>
      <c r="U993" s="831"/>
      <c r="V993" s="1143"/>
      <c r="W993" s="1145">
        <v>5177</v>
      </c>
      <c r="X993" s="1144"/>
      <c r="Y993" s="831"/>
      <c r="Z993" s="831"/>
      <c r="AA993" s="834"/>
      <c r="AB993" s="834"/>
      <c r="AC993" s="832">
        <f t="shared" si="27"/>
        <v>4.6784975592349107E-2</v>
      </c>
      <c r="AD993" s="832">
        <f t="shared" si="28"/>
        <v>0.49169893003238924</v>
      </c>
      <c r="AE993" s="834"/>
      <c r="AF993" s="834"/>
      <c r="AG993" s="834"/>
      <c r="AH993" s="834"/>
      <c r="AI993" s="834"/>
      <c r="AJ993" s="834"/>
      <c r="AK993" s="834"/>
      <c r="AL993" s="834"/>
      <c r="AM993" s="832">
        <f t="shared" si="29"/>
        <v>7726356343.0391521</v>
      </c>
      <c r="AN993" s="834"/>
      <c r="AO993" s="834"/>
      <c r="AP993" s="834"/>
    </row>
    <row r="994" spans="1:42" s="15" customFormat="1">
      <c r="A994" s="73" t="s">
        <v>2156</v>
      </c>
      <c r="B994" s="1132" t="s">
        <v>2944</v>
      </c>
      <c r="C994" s="73" t="s">
        <v>3329</v>
      </c>
      <c r="D994" s="1132" t="s">
        <v>2001</v>
      </c>
      <c r="E994" s="15" t="s">
        <v>2015</v>
      </c>
      <c r="F994" s="679">
        <v>99495.928703151003</v>
      </c>
      <c r="G994" s="73" t="s">
        <v>300</v>
      </c>
      <c r="H994" s="73" t="s">
        <v>3352</v>
      </c>
      <c r="K994" s="831"/>
      <c r="L994" s="1143"/>
      <c r="M994" s="831">
        <v>1.4098000000000001E-7</v>
      </c>
      <c r="N994" s="831">
        <v>1.4816999999999999E-6</v>
      </c>
      <c r="O994" s="1144"/>
      <c r="P994" s="831"/>
      <c r="Q994" s="831"/>
      <c r="R994" s="831"/>
      <c r="S994" s="831"/>
      <c r="T994" s="831"/>
      <c r="U994" s="831"/>
      <c r="V994" s="1143"/>
      <c r="W994" s="1145">
        <v>237670</v>
      </c>
      <c r="X994" s="1144"/>
      <c r="Y994" s="831"/>
      <c r="Z994" s="831"/>
      <c r="AA994" s="834"/>
      <c r="AB994" s="834"/>
      <c r="AC994" s="832">
        <f t="shared" si="27"/>
        <v>1.402693602857023E-2</v>
      </c>
      <c r="AD994" s="832">
        <f t="shared" si="28"/>
        <v>0.14742311755945883</v>
      </c>
      <c r="AE994" s="834"/>
      <c r="AF994" s="834"/>
      <c r="AG994" s="834"/>
      <c r="AH994" s="834"/>
      <c r="AI994" s="834"/>
      <c r="AJ994" s="834"/>
      <c r="AK994" s="834"/>
      <c r="AL994" s="834"/>
      <c r="AM994" s="832">
        <f t="shared" si="29"/>
        <v>23647197374.877899</v>
      </c>
      <c r="AN994" s="834"/>
      <c r="AO994" s="834"/>
      <c r="AP994" s="834"/>
    </row>
    <row r="995" spans="1:42" s="15" customFormat="1">
      <c r="A995" s="73" t="s">
        <v>2156</v>
      </c>
      <c r="B995" s="1132" t="s">
        <v>2944</v>
      </c>
      <c r="C995" s="73" t="s">
        <v>3329</v>
      </c>
      <c r="D995" s="1132" t="s">
        <v>1998</v>
      </c>
      <c r="E995" s="15" t="s">
        <v>1999</v>
      </c>
      <c r="F995" s="679">
        <v>1989918.57385357</v>
      </c>
      <c r="G995" s="73" t="s">
        <v>300</v>
      </c>
      <c r="H995" s="73" t="s">
        <v>3352</v>
      </c>
      <c r="K995" s="831"/>
      <c r="L995" s="1143"/>
      <c r="M995" s="831">
        <v>5.4690000000000004E-10</v>
      </c>
      <c r="N995" s="831">
        <v>5.7478000000000004E-9</v>
      </c>
      <c r="O995" s="1144"/>
      <c r="P995" s="831"/>
      <c r="Q995" s="831"/>
      <c r="R995" s="831"/>
      <c r="S995" s="831"/>
      <c r="T995" s="831"/>
      <c r="U995" s="831"/>
      <c r="V995" s="1143"/>
      <c r="W995" s="1145">
        <v>487.78</v>
      </c>
      <c r="X995" s="1144"/>
      <c r="Y995" s="831"/>
      <c r="Z995" s="831"/>
      <c r="AA995" s="834"/>
      <c r="AB995" s="834"/>
      <c r="AC995" s="832">
        <f t="shared" si="27"/>
        <v>1.0882864680405175E-3</v>
      </c>
      <c r="AD995" s="832">
        <f t="shared" si="28"/>
        <v>1.1437653978795551E-2</v>
      </c>
      <c r="AE995" s="834"/>
      <c r="AF995" s="834"/>
      <c r="AG995" s="834"/>
      <c r="AH995" s="834"/>
      <c r="AI995" s="834"/>
      <c r="AJ995" s="834"/>
      <c r="AK995" s="834"/>
      <c r="AL995" s="834"/>
      <c r="AM995" s="832">
        <f t="shared" si="29"/>
        <v>970642481.95429432</v>
      </c>
      <c r="AN995" s="834"/>
      <c r="AO995" s="834"/>
      <c r="AP995" s="834"/>
    </row>
    <row r="996" spans="1:42" s="15" customFormat="1">
      <c r="A996" s="73" t="s">
        <v>2633</v>
      </c>
      <c r="B996" s="1132"/>
      <c r="C996" s="73"/>
      <c r="D996" s="1132" t="s">
        <v>2001</v>
      </c>
      <c r="E996" s="15" t="s">
        <v>2015</v>
      </c>
      <c r="F996" s="679">
        <v>5186836.4242661204</v>
      </c>
      <c r="G996" s="73" t="s">
        <v>300</v>
      </c>
      <c r="H996" s="73" t="s">
        <v>3355</v>
      </c>
      <c r="K996" s="831"/>
      <c r="L996" s="1143"/>
      <c r="M996" s="831">
        <v>0</v>
      </c>
      <c r="N996" s="831">
        <v>1.1686999999999999E-6</v>
      </c>
      <c r="O996" s="1144"/>
      <c r="P996" s="831"/>
      <c r="Q996" s="831"/>
      <c r="R996" s="831"/>
      <c r="S996" s="831"/>
      <c r="T996" s="831"/>
      <c r="U996" s="831"/>
      <c r="V996" s="1143"/>
      <c r="W996" s="1145">
        <v>1299.2</v>
      </c>
      <c r="X996" s="1144"/>
      <c r="Y996" s="831"/>
      <c r="Z996" s="831"/>
      <c r="AA996" s="834"/>
      <c r="AB996" s="834"/>
      <c r="AC996" s="832">
        <f t="shared" si="27"/>
        <v>0</v>
      </c>
      <c r="AD996" s="832">
        <f t="shared" si="28"/>
        <v>6.0618557290398147</v>
      </c>
      <c r="AE996" s="834"/>
      <c r="AF996" s="834"/>
      <c r="AG996" s="834"/>
      <c r="AH996" s="834"/>
      <c r="AI996" s="834"/>
      <c r="AJ996" s="834"/>
      <c r="AK996" s="834"/>
      <c r="AL996" s="834"/>
      <c r="AM996" s="832">
        <f t="shared" si="29"/>
        <v>6738737882.4065437</v>
      </c>
      <c r="AN996" s="834"/>
      <c r="AO996" s="834"/>
      <c r="AP996" s="834"/>
    </row>
    <row r="997" spans="1:42" s="15" customFormat="1">
      <c r="A997" s="73" t="s">
        <v>2157</v>
      </c>
      <c r="B997" s="1132" t="s">
        <v>2945</v>
      </c>
      <c r="C997" s="73" t="s">
        <v>3329</v>
      </c>
      <c r="D997" s="1132" t="s">
        <v>1967</v>
      </c>
      <c r="E997" s="15" t="s">
        <v>1968</v>
      </c>
      <c r="F997" s="679">
        <v>175534.51332872399</v>
      </c>
      <c r="G997" s="73" t="s">
        <v>300</v>
      </c>
      <c r="H997" s="73" t="s">
        <v>3352</v>
      </c>
      <c r="K997" s="831"/>
      <c r="L997" s="1143"/>
      <c r="M997" s="831">
        <v>4.6160999999999997E-6</v>
      </c>
      <c r="N997" s="831">
        <v>1.9325000000000001E-4</v>
      </c>
      <c r="O997" s="1144"/>
      <c r="P997" s="831"/>
      <c r="Q997" s="831"/>
      <c r="R997" s="831"/>
      <c r="S997" s="831"/>
      <c r="T997" s="831"/>
      <c r="U997" s="831"/>
      <c r="V997" s="1143"/>
      <c r="W997" s="1145">
        <v>27933</v>
      </c>
      <c r="X997" s="1144"/>
      <c r="Y997" s="831"/>
      <c r="Z997" s="831"/>
      <c r="AA997" s="834"/>
      <c r="AB997" s="834"/>
      <c r="AC997" s="832">
        <f t="shared" si="27"/>
        <v>0.81028486697672275</v>
      </c>
      <c r="AD997" s="832">
        <f t="shared" si="28"/>
        <v>33.922044700775913</v>
      </c>
      <c r="AE997" s="834"/>
      <c r="AF997" s="834"/>
      <c r="AG997" s="834"/>
      <c r="AH997" s="834"/>
      <c r="AI997" s="834"/>
      <c r="AJ997" s="834"/>
      <c r="AK997" s="834"/>
      <c r="AL997" s="834"/>
      <c r="AM997" s="832">
        <f t="shared" si="29"/>
        <v>4903205560.8112469</v>
      </c>
      <c r="AN997" s="834"/>
      <c r="AO997" s="834"/>
      <c r="AP997" s="834"/>
    </row>
    <row r="998" spans="1:42" s="15" customFormat="1">
      <c r="A998" s="73" t="s">
        <v>2157</v>
      </c>
      <c r="B998" s="1132" t="s">
        <v>2945</v>
      </c>
      <c r="C998" s="73" t="s">
        <v>3329</v>
      </c>
      <c r="D998" s="1132" t="s">
        <v>1998</v>
      </c>
      <c r="E998" s="15" t="s">
        <v>1999</v>
      </c>
      <c r="F998" s="679">
        <v>234046.017731745</v>
      </c>
      <c r="G998" s="73" t="s">
        <v>300</v>
      </c>
      <c r="H998" s="73" t="s">
        <v>3352</v>
      </c>
      <c r="K998" s="831"/>
      <c r="L998" s="1143"/>
      <c r="M998" s="831">
        <v>3.7454999999999998E-7</v>
      </c>
      <c r="N998" s="831">
        <v>1.1753E-6</v>
      </c>
      <c r="O998" s="1144"/>
      <c r="P998" s="831"/>
      <c r="Q998" s="831"/>
      <c r="R998" s="831"/>
      <c r="S998" s="831"/>
      <c r="T998" s="831"/>
      <c r="U998" s="831"/>
      <c r="V998" s="1143"/>
      <c r="W998" s="1145">
        <v>22918</v>
      </c>
      <c r="X998" s="1144"/>
      <c r="Y998" s="831"/>
      <c r="Z998" s="831"/>
      <c r="AA998" s="834"/>
      <c r="AB998" s="834"/>
      <c r="AC998" s="832">
        <f t="shared" ref="AC998:AC1005" si="30">IF(M998="",0*$F998,M998*$F998)</f>
        <v>8.7661935941425087E-2</v>
      </c>
      <c r="AD998" s="832">
        <f t="shared" ref="AD998:AD1005" si="31">IF(N998="",0*$F998,N998*$F998)</f>
        <v>0.2750742846401199</v>
      </c>
      <c r="AE998" s="834"/>
      <c r="AF998" s="834"/>
      <c r="AG998" s="834"/>
      <c r="AH998" s="834"/>
      <c r="AI998" s="834"/>
      <c r="AJ998" s="834"/>
      <c r="AK998" s="834"/>
      <c r="AL998" s="834"/>
      <c r="AM998" s="832">
        <f t="shared" ref="AM998:AM1061" si="32">IF(W998="",0*$F998,W998*$F998)</f>
        <v>5363866634.376132</v>
      </c>
      <c r="AN998" s="834"/>
      <c r="AO998" s="834"/>
      <c r="AP998" s="834"/>
    </row>
    <row r="999" spans="1:42" s="15" customFormat="1">
      <c r="A999" s="73" t="s">
        <v>2157</v>
      </c>
      <c r="B999" s="1132" t="s">
        <v>2945</v>
      </c>
      <c r="C999" s="73" t="s">
        <v>3329</v>
      </c>
      <c r="D999" s="1132" t="s">
        <v>2001</v>
      </c>
      <c r="E999" s="15" t="s">
        <v>2015</v>
      </c>
      <c r="F999" s="679">
        <v>11702.3008883333</v>
      </c>
      <c r="G999" s="73" t="s">
        <v>300</v>
      </c>
      <c r="H999" s="73" t="s">
        <v>3352</v>
      </c>
      <c r="K999" s="831"/>
      <c r="L999" s="1143"/>
      <c r="M999" s="831">
        <v>3.5931E-6</v>
      </c>
      <c r="N999" s="831">
        <v>1.1260000000000001E-5</v>
      </c>
      <c r="O999" s="1144"/>
      <c r="P999" s="831"/>
      <c r="Q999" s="831"/>
      <c r="R999" s="831"/>
      <c r="S999" s="831"/>
      <c r="T999" s="831"/>
      <c r="U999" s="831"/>
      <c r="V999" s="1143"/>
      <c r="W999" s="1145">
        <v>729640</v>
      </c>
      <c r="X999" s="1144"/>
      <c r="Y999" s="831"/>
      <c r="Z999" s="831"/>
      <c r="AA999" s="834"/>
      <c r="AB999" s="834"/>
      <c r="AC999" s="832">
        <f t="shared" si="30"/>
        <v>4.204753732187038E-2</v>
      </c>
      <c r="AD999" s="832">
        <f t="shared" si="31"/>
        <v>0.13176790800263297</v>
      </c>
      <c r="AE999" s="834"/>
      <c r="AF999" s="834"/>
      <c r="AG999" s="834"/>
      <c r="AH999" s="834"/>
      <c r="AI999" s="834"/>
      <c r="AJ999" s="834"/>
      <c r="AK999" s="834"/>
      <c r="AL999" s="834"/>
      <c r="AM999" s="832">
        <f t="shared" si="32"/>
        <v>8538466820.1635094</v>
      </c>
      <c r="AN999" s="834"/>
      <c r="AO999" s="834"/>
      <c r="AP999" s="834"/>
    </row>
    <row r="1000" spans="1:42" s="15" customFormat="1">
      <c r="A1000" s="73" t="s">
        <v>2158</v>
      </c>
      <c r="B1000" s="1132" t="s">
        <v>2946</v>
      </c>
      <c r="C1000" s="73" t="s">
        <v>3329</v>
      </c>
      <c r="D1000" s="1132" t="s">
        <v>1967</v>
      </c>
      <c r="E1000" s="15" t="s">
        <v>1968</v>
      </c>
      <c r="F1000" s="679">
        <v>922552.07414843806</v>
      </c>
      <c r="G1000" s="73" t="s">
        <v>300</v>
      </c>
      <c r="H1000" s="73" t="s">
        <v>3352</v>
      </c>
      <c r="K1000" s="831"/>
      <c r="L1000" s="1143"/>
      <c r="M1000" s="831"/>
      <c r="N1000" s="831">
        <v>1.9607000000000001E-7</v>
      </c>
      <c r="O1000" s="1144"/>
      <c r="P1000" s="831"/>
      <c r="Q1000" s="831"/>
      <c r="R1000" s="831"/>
      <c r="S1000" s="831"/>
      <c r="T1000" s="831"/>
      <c r="U1000" s="831"/>
      <c r="V1000" s="1143"/>
      <c r="W1000" s="1145">
        <v>91215</v>
      </c>
      <c r="X1000" s="1144"/>
      <c r="Y1000" s="831"/>
      <c r="Z1000" s="831"/>
      <c r="AA1000" s="834"/>
      <c r="AB1000" s="834"/>
      <c r="AC1000" s="832">
        <f t="shared" si="30"/>
        <v>0</v>
      </c>
      <c r="AD1000" s="832">
        <f t="shared" si="31"/>
        <v>0.18088478517828427</v>
      </c>
      <c r="AE1000" s="834"/>
      <c r="AF1000" s="834"/>
      <c r="AG1000" s="834"/>
      <c r="AH1000" s="834"/>
      <c r="AI1000" s="834"/>
      <c r="AJ1000" s="834"/>
      <c r="AK1000" s="834"/>
      <c r="AL1000" s="834"/>
      <c r="AM1000" s="832">
        <f t="shared" si="32"/>
        <v>84150587443.449783</v>
      </c>
      <c r="AN1000" s="834"/>
      <c r="AO1000" s="834"/>
      <c r="AP1000" s="834"/>
    </row>
    <row r="1001" spans="1:42" s="15" customFormat="1">
      <c r="A1001" s="73" t="s">
        <v>2158</v>
      </c>
      <c r="B1001" s="1132" t="s">
        <v>2946</v>
      </c>
      <c r="C1001" s="73" t="s">
        <v>3329</v>
      </c>
      <c r="D1001" s="1132" t="s">
        <v>1998</v>
      </c>
      <c r="E1001" s="15" t="s">
        <v>1999</v>
      </c>
      <c r="F1001" s="679">
        <v>1230069.4319036501</v>
      </c>
      <c r="G1001" s="73" t="s">
        <v>300</v>
      </c>
      <c r="H1001" s="73" t="s">
        <v>3352</v>
      </c>
      <c r="K1001" s="831"/>
      <c r="L1001" s="1143"/>
      <c r="M1001" s="831"/>
      <c r="N1001" s="831">
        <v>1.0356E-7</v>
      </c>
      <c r="O1001" s="1144"/>
      <c r="P1001" s="831"/>
      <c r="Q1001" s="831"/>
      <c r="R1001" s="831"/>
      <c r="S1001" s="831"/>
      <c r="T1001" s="831"/>
      <c r="U1001" s="831"/>
      <c r="V1001" s="1143"/>
      <c r="W1001" s="1145">
        <v>457110</v>
      </c>
      <c r="X1001" s="1144"/>
      <c r="Y1001" s="831"/>
      <c r="Z1001" s="831"/>
      <c r="AA1001" s="834"/>
      <c r="AB1001" s="834"/>
      <c r="AC1001" s="832">
        <f t="shared" si="30"/>
        <v>0</v>
      </c>
      <c r="AD1001" s="832">
        <f t="shared" si="31"/>
        <v>0.12738599036794199</v>
      </c>
      <c r="AE1001" s="834"/>
      <c r="AF1001" s="834"/>
      <c r="AG1001" s="834"/>
      <c r="AH1001" s="834"/>
      <c r="AI1001" s="834"/>
      <c r="AJ1001" s="834"/>
      <c r="AK1001" s="834"/>
      <c r="AL1001" s="834"/>
      <c r="AM1001" s="832">
        <f t="shared" si="32"/>
        <v>562277038017.47742</v>
      </c>
      <c r="AN1001" s="834"/>
      <c r="AO1001" s="834"/>
      <c r="AP1001" s="834"/>
    </row>
    <row r="1002" spans="1:42" s="15" customFormat="1">
      <c r="A1002" s="73" t="s">
        <v>2158</v>
      </c>
      <c r="B1002" s="1132" t="s">
        <v>2946</v>
      </c>
      <c r="C1002" s="73" t="s">
        <v>3329</v>
      </c>
      <c r="D1002" s="1132" t="s">
        <v>2001</v>
      </c>
      <c r="E1002" s="15" t="s">
        <v>2015</v>
      </c>
      <c r="F1002" s="679">
        <v>61503.471605546903</v>
      </c>
      <c r="G1002" s="73" t="s">
        <v>300</v>
      </c>
      <c r="H1002" s="73" t="s">
        <v>3352</v>
      </c>
      <c r="K1002" s="831"/>
      <c r="L1002" s="1143"/>
      <c r="M1002" s="831"/>
      <c r="N1002" s="831">
        <v>2.3269E-7</v>
      </c>
      <c r="O1002" s="1144"/>
      <c r="P1002" s="831"/>
      <c r="Q1002" s="831"/>
      <c r="R1002" s="831"/>
      <c r="S1002" s="831"/>
      <c r="T1002" s="831"/>
      <c r="U1002" s="831"/>
      <c r="V1002" s="1143"/>
      <c r="W1002" s="1145">
        <v>3143400</v>
      </c>
      <c r="X1002" s="1144"/>
      <c r="Y1002" s="831"/>
      <c r="Z1002" s="831"/>
      <c r="AA1002" s="834"/>
      <c r="AB1002" s="834"/>
      <c r="AC1002" s="832">
        <f t="shared" si="30"/>
        <v>0</v>
      </c>
      <c r="AD1002" s="832">
        <f t="shared" si="31"/>
        <v>1.431124280789471E-2</v>
      </c>
      <c r="AE1002" s="834"/>
      <c r="AF1002" s="834"/>
      <c r="AG1002" s="834"/>
      <c r="AH1002" s="834"/>
      <c r="AI1002" s="834"/>
      <c r="AJ1002" s="834"/>
      <c r="AK1002" s="834"/>
      <c r="AL1002" s="834"/>
      <c r="AM1002" s="832">
        <f t="shared" si="32"/>
        <v>193330012644.87613</v>
      </c>
      <c r="AN1002" s="834"/>
      <c r="AO1002" s="834"/>
      <c r="AP1002" s="834"/>
    </row>
    <row r="1003" spans="1:42" s="15" customFormat="1">
      <c r="A1003" s="73" t="s">
        <v>2159</v>
      </c>
      <c r="B1003" s="1132" t="s">
        <v>2947</v>
      </c>
      <c r="C1003" s="73" t="s">
        <v>3329</v>
      </c>
      <c r="D1003" s="1132" t="s">
        <v>1967</v>
      </c>
      <c r="E1003" s="15" t="s">
        <v>1968</v>
      </c>
      <c r="F1003" s="679">
        <v>200733.882319089</v>
      </c>
      <c r="G1003" s="73" t="s">
        <v>300</v>
      </c>
      <c r="H1003" s="73" t="s">
        <v>3352</v>
      </c>
      <c r="K1003" s="831"/>
      <c r="L1003" s="1143"/>
      <c r="M1003" s="831">
        <v>0</v>
      </c>
      <c r="N1003" s="831">
        <v>4.4085000000000002E-5</v>
      </c>
      <c r="O1003" s="1144"/>
      <c r="P1003" s="831"/>
      <c r="Q1003" s="831"/>
      <c r="R1003" s="831"/>
      <c r="S1003" s="831"/>
      <c r="T1003" s="831"/>
      <c r="U1003" s="831"/>
      <c r="V1003" s="1143"/>
      <c r="W1003" s="1145">
        <v>148750</v>
      </c>
      <c r="X1003" s="1144"/>
      <c r="Y1003" s="831"/>
      <c r="Z1003" s="831"/>
      <c r="AA1003" s="834"/>
      <c r="AB1003" s="834"/>
      <c r="AC1003" s="832">
        <f t="shared" si="30"/>
        <v>0</v>
      </c>
      <c r="AD1003" s="832">
        <f t="shared" si="31"/>
        <v>8.8493532020370385</v>
      </c>
      <c r="AE1003" s="834"/>
      <c r="AF1003" s="834"/>
      <c r="AG1003" s="834"/>
      <c r="AH1003" s="834"/>
      <c r="AI1003" s="834"/>
      <c r="AJ1003" s="834"/>
      <c r="AK1003" s="834"/>
      <c r="AL1003" s="834"/>
      <c r="AM1003" s="832">
        <f t="shared" si="32"/>
        <v>29859164994.964489</v>
      </c>
      <c r="AN1003" s="834"/>
      <c r="AO1003" s="834"/>
      <c r="AP1003" s="834"/>
    </row>
    <row r="1004" spans="1:42" s="15" customFormat="1">
      <c r="A1004" s="73" t="s">
        <v>2159</v>
      </c>
      <c r="B1004" s="1132" t="s">
        <v>2947</v>
      </c>
      <c r="C1004" s="73" t="s">
        <v>3329</v>
      </c>
      <c r="D1004" s="1132" t="s">
        <v>1998</v>
      </c>
      <c r="E1004" s="15" t="s">
        <v>1999</v>
      </c>
      <c r="F1004" s="679">
        <v>267645.17638565099</v>
      </c>
      <c r="G1004" s="73" t="s">
        <v>300</v>
      </c>
      <c r="H1004" s="73" t="s">
        <v>3352</v>
      </c>
      <c r="K1004" s="831"/>
      <c r="L1004" s="1143"/>
      <c r="M1004" s="831">
        <v>0</v>
      </c>
      <c r="N1004" s="831">
        <v>9.3134999999999999E-6</v>
      </c>
      <c r="O1004" s="1144"/>
      <c r="P1004" s="831"/>
      <c r="Q1004" s="831"/>
      <c r="R1004" s="831"/>
      <c r="S1004" s="831"/>
      <c r="T1004" s="831"/>
      <c r="U1004" s="831"/>
      <c r="V1004" s="1143"/>
      <c r="W1004" s="1145">
        <v>345720</v>
      </c>
      <c r="X1004" s="1144"/>
      <c r="Y1004" s="831"/>
      <c r="Z1004" s="831"/>
      <c r="AA1004" s="834"/>
      <c r="AB1004" s="834"/>
      <c r="AC1004" s="832">
        <f t="shared" si="30"/>
        <v>0</v>
      </c>
      <c r="AD1004" s="832">
        <f t="shared" si="31"/>
        <v>2.4927133502677603</v>
      </c>
      <c r="AE1004" s="834"/>
      <c r="AF1004" s="834"/>
      <c r="AG1004" s="834"/>
      <c r="AH1004" s="834"/>
      <c r="AI1004" s="834"/>
      <c r="AJ1004" s="834"/>
      <c r="AK1004" s="834"/>
      <c r="AL1004" s="834"/>
      <c r="AM1004" s="832">
        <f t="shared" si="32"/>
        <v>92530290380.047256</v>
      </c>
      <c r="AN1004" s="834"/>
      <c r="AO1004" s="834"/>
      <c r="AP1004" s="834"/>
    </row>
    <row r="1005" spans="1:42" s="15" customFormat="1">
      <c r="A1005" s="73" t="s">
        <v>2159</v>
      </c>
      <c r="B1005" s="1132" t="s">
        <v>2947</v>
      </c>
      <c r="C1005" s="73" t="s">
        <v>3329</v>
      </c>
      <c r="D1005" s="1132" t="s">
        <v>2001</v>
      </c>
      <c r="E1005" s="15" t="s">
        <v>2015</v>
      </c>
      <c r="F1005" s="679">
        <v>13382.258821015599</v>
      </c>
      <c r="G1005" s="73" t="s">
        <v>300</v>
      </c>
      <c r="H1005" s="73" t="s">
        <v>3352</v>
      </c>
      <c r="K1005" s="831"/>
      <c r="L1005" s="1143"/>
      <c r="M1005" s="831">
        <v>0</v>
      </c>
      <c r="N1005" s="831">
        <v>2.0784E-5</v>
      </c>
      <c r="O1005" s="1144"/>
      <c r="P1005" s="831"/>
      <c r="Q1005" s="831"/>
      <c r="R1005" s="831"/>
      <c r="S1005" s="831"/>
      <c r="T1005" s="831"/>
      <c r="U1005" s="831"/>
      <c r="V1005" s="1143"/>
      <c r="W1005" s="1145">
        <v>2491000</v>
      </c>
      <c r="X1005" s="1144"/>
      <c r="Y1005" s="831"/>
      <c r="Z1005" s="831"/>
      <c r="AA1005" s="834"/>
      <c r="AB1005" s="834"/>
      <c r="AC1005" s="832">
        <f t="shared" si="30"/>
        <v>0</v>
      </c>
      <c r="AD1005" s="832">
        <f t="shared" si="31"/>
        <v>0.27813686733598819</v>
      </c>
      <c r="AE1005" s="834"/>
      <c r="AF1005" s="834"/>
      <c r="AG1005" s="834"/>
      <c r="AH1005" s="834"/>
      <c r="AI1005" s="834"/>
      <c r="AJ1005" s="834"/>
      <c r="AK1005" s="834"/>
      <c r="AL1005" s="834"/>
      <c r="AM1005" s="832">
        <f t="shared" si="32"/>
        <v>33335206723.149857</v>
      </c>
      <c r="AN1005" s="834"/>
      <c r="AO1005" s="834"/>
      <c r="AP1005" s="834"/>
    </row>
    <row r="1006" spans="1:42" s="15" customFormat="1">
      <c r="A1006" s="73" t="s">
        <v>534</v>
      </c>
      <c r="B1006" s="1132" t="s">
        <v>16</v>
      </c>
      <c r="C1006" s="73" t="s">
        <v>3332</v>
      </c>
      <c r="D1006" s="1132" t="s">
        <v>1967</v>
      </c>
      <c r="E1006" s="15" t="s">
        <v>1968</v>
      </c>
      <c r="F1006" s="679">
        <v>0</v>
      </c>
      <c r="G1006" s="73" t="s">
        <v>300</v>
      </c>
      <c r="H1006" s="830" t="s">
        <v>1969</v>
      </c>
      <c r="K1006" s="831"/>
      <c r="L1006" s="1143"/>
      <c r="M1006" s="831"/>
      <c r="N1006" s="831">
        <v>1.0795E-6</v>
      </c>
      <c r="O1006" s="1144"/>
      <c r="P1006" s="831"/>
      <c r="Q1006" s="831"/>
      <c r="R1006" s="831"/>
      <c r="S1006" s="831"/>
      <c r="T1006" s="831"/>
      <c r="U1006" s="831"/>
      <c r="V1006" s="1143"/>
      <c r="W1006" s="1145">
        <v>2.2832999999999999E-2</v>
      </c>
      <c r="X1006" s="1144"/>
      <c r="Y1006" s="831"/>
      <c r="Z1006" s="831"/>
      <c r="AA1006" s="834"/>
      <c r="AB1006" s="834"/>
      <c r="AC1006" s="832"/>
      <c r="AD1006" s="832">
        <f t="shared" ref="AD1006:AD1069" si="33">IF(N1006="",0*$F1006,N1006*$F1006)</f>
        <v>0</v>
      </c>
      <c r="AE1006" s="834"/>
      <c r="AF1006" s="834"/>
      <c r="AG1006" s="834"/>
      <c r="AH1006" s="834"/>
      <c r="AI1006" s="834"/>
      <c r="AJ1006" s="834"/>
      <c r="AK1006" s="834"/>
      <c r="AL1006" s="834"/>
      <c r="AM1006" s="832">
        <f t="shared" si="32"/>
        <v>0</v>
      </c>
      <c r="AN1006" s="834"/>
      <c r="AO1006" s="834"/>
      <c r="AP1006" s="834"/>
    </row>
    <row r="1007" spans="1:42" s="15" customFormat="1">
      <c r="A1007" s="73" t="s">
        <v>2160</v>
      </c>
      <c r="B1007" s="1132" t="s">
        <v>2160</v>
      </c>
      <c r="C1007" s="73" t="s">
        <v>3329</v>
      </c>
      <c r="D1007" s="1132" t="s">
        <v>2001</v>
      </c>
      <c r="E1007" s="15" t="s">
        <v>2015</v>
      </c>
      <c r="F1007" s="679">
        <v>15518.5707015104</v>
      </c>
      <c r="G1007" s="73" t="s">
        <v>300</v>
      </c>
      <c r="H1007" s="73" t="s">
        <v>3352</v>
      </c>
      <c r="K1007" s="831"/>
      <c r="L1007" s="1143"/>
      <c r="M1007" s="831"/>
      <c r="N1007" s="831">
        <v>3.2188E-3</v>
      </c>
      <c r="O1007" s="1144"/>
      <c r="P1007" s="831"/>
      <c r="Q1007" s="831"/>
      <c r="R1007" s="831"/>
      <c r="S1007" s="831"/>
      <c r="T1007" s="831"/>
      <c r="U1007" s="831"/>
      <c r="V1007" s="1143"/>
      <c r="W1007" s="1145">
        <v>402880</v>
      </c>
      <c r="X1007" s="1144"/>
      <c r="Y1007" s="831"/>
      <c r="Z1007" s="831"/>
      <c r="AA1007" s="834"/>
      <c r="AB1007" s="834"/>
      <c r="AC1007" s="832">
        <f t="shared" ref="AC1007:AC1070" si="34">IF(M1007="",0*$F1007,M1007*$F1007)</f>
        <v>0</v>
      </c>
      <c r="AD1007" s="832">
        <f t="shared" si="33"/>
        <v>49.951175374021673</v>
      </c>
      <c r="AE1007" s="834"/>
      <c r="AF1007" s="834"/>
      <c r="AG1007" s="834"/>
      <c r="AH1007" s="834"/>
      <c r="AI1007" s="834"/>
      <c r="AJ1007" s="834"/>
      <c r="AK1007" s="834"/>
      <c r="AL1007" s="834"/>
      <c r="AM1007" s="832">
        <f t="shared" si="32"/>
        <v>6252121764.2245102</v>
      </c>
      <c r="AN1007" s="834"/>
      <c r="AO1007" s="834"/>
      <c r="AP1007" s="834"/>
    </row>
    <row r="1008" spans="1:42" s="15" customFormat="1">
      <c r="A1008" s="73" t="s">
        <v>2160</v>
      </c>
      <c r="B1008" s="1132" t="s">
        <v>2160</v>
      </c>
      <c r="C1008" s="73" t="s">
        <v>3329</v>
      </c>
      <c r="D1008" s="1132" t="s">
        <v>1967</v>
      </c>
      <c r="E1008" s="15" t="s">
        <v>1968</v>
      </c>
      <c r="F1008" s="679">
        <v>232778.560516875</v>
      </c>
      <c r="G1008" s="73" t="s">
        <v>300</v>
      </c>
      <c r="H1008" s="73" t="s">
        <v>3352</v>
      </c>
      <c r="K1008" s="831"/>
      <c r="L1008" s="1143"/>
      <c r="M1008" s="831"/>
      <c r="N1008" s="831">
        <v>6.2104E-5</v>
      </c>
      <c r="O1008" s="1144"/>
      <c r="P1008" s="831"/>
      <c r="Q1008" s="831"/>
      <c r="R1008" s="831"/>
      <c r="S1008" s="831"/>
      <c r="T1008" s="831"/>
      <c r="U1008" s="831"/>
      <c r="V1008" s="1143"/>
      <c r="W1008" s="1145">
        <v>4555.3</v>
      </c>
      <c r="X1008" s="1144"/>
      <c r="Y1008" s="831"/>
      <c r="Z1008" s="831"/>
      <c r="AA1008" s="834"/>
      <c r="AB1008" s="834"/>
      <c r="AC1008" s="832">
        <f t="shared" si="34"/>
        <v>0</v>
      </c>
      <c r="AD1008" s="832">
        <f t="shared" si="33"/>
        <v>14.456479722340005</v>
      </c>
      <c r="AE1008" s="834"/>
      <c r="AF1008" s="834"/>
      <c r="AG1008" s="834"/>
      <c r="AH1008" s="834"/>
      <c r="AI1008" s="834"/>
      <c r="AJ1008" s="834"/>
      <c r="AK1008" s="834"/>
      <c r="AL1008" s="834"/>
      <c r="AM1008" s="832">
        <f t="shared" si="32"/>
        <v>1060376176.7225207</v>
      </c>
      <c r="AN1008" s="834"/>
      <c r="AO1008" s="834"/>
      <c r="AP1008" s="834"/>
    </row>
    <row r="1009" spans="1:42" s="15" customFormat="1">
      <c r="A1009" s="73" t="s">
        <v>2160</v>
      </c>
      <c r="B1009" s="1132" t="s">
        <v>2160</v>
      </c>
      <c r="C1009" s="73" t="s">
        <v>3329</v>
      </c>
      <c r="D1009" s="1132" t="s">
        <v>1998</v>
      </c>
      <c r="E1009" s="15" t="s">
        <v>1999</v>
      </c>
      <c r="F1009" s="679">
        <v>310371.414040156</v>
      </c>
      <c r="G1009" s="73" t="s">
        <v>300</v>
      </c>
      <c r="H1009" s="73" t="s">
        <v>3352</v>
      </c>
      <c r="K1009" s="831"/>
      <c r="L1009" s="1143"/>
      <c r="M1009" s="831"/>
      <c r="N1009" s="831">
        <v>7.1014000000000003E-6</v>
      </c>
      <c r="O1009" s="1144"/>
      <c r="P1009" s="831"/>
      <c r="Q1009" s="831"/>
      <c r="R1009" s="831"/>
      <c r="S1009" s="831"/>
      <c r="T1009" s="831"/>
      <c r="U1009" s="831"/>
      <c r="V1009" s="1143"/>
      <c r="W1009" s="1145">
        <v>169.39</v>
      </c>
      <c r="X1009" s="1144"/>
      <c r="Y1009" s="831"/>
      <c r="Z1009" s="831"/>
      <c r="AA1009" s="834"/>
      <c r="AB1009" s="834"/>
      <c r="AC1009" s="832">
        <f t="shared" si="34"/>
        <v>0</v>
      </c>
      <c r="AD1009" s="832">
        <f t="shared" si="33"/>
        <v>2.2040715596647638</v>
      </c>
      <c r="AE1009" s="834"/>
      <c r="AF1009" s="834"/>
      <c r="AG1009" s="834"/>
      <c r="AH1009" s="834"/>
      <c r="AI1009" s="834"/>
      <c r="AJ1009" s="834"/>
      <c r="AK1009" s="834"/>
      <c r="AL1009" s="834"/>
      <c r="AM1009" s="832">
        <f t="shared" si="32"/>
        <v>52573813.824262023</v>
      </c>
      <c r="AN1009" s="834"/>
      <c r="AO1009" s="834"/>
      <c r="AP1009" s="834"/>
    </row>
    <row r="1010" spans="1:42" s="15" customFormat="1">
      <c r="A1010" s="73" t="s">
        <v>2161</v>
      </c>
      <c r="B1010" s="1132" t="s">
        <v>2948</v>
      </c>
      <c r="C1010" s="73" t="s">
        <v>3329</v>
      </c>
      <c r="D1010" s="1132" t="s">
        <v>1967</v>
      </c>
      <c r="E1010" s="15" t="s">
        <v>1968</v>
      </c>
      <c r="F1010" s="679">
        <v>28907.8125</v>
      </c>
      <c r="G1010" s="73" t="s">
        <v>300</v>
      </c>
      <c r="H1010" s="73" t="s">
        <v>3352</v>
      </c>
      <c r="K1010" s="831"/>
      <c r="L1010" s="1143"/>
      <c r="M1010" s="831"/>
      <c r="N1010" s="831">
        <v>4.2591999999999998E-6</v>
      </c>
      <c r="O1010" s="1144"/>
      <c r="P1010" s="831"/>
      <c r="Q1010" s="831"/>
      <c r="R1010" s="831"/>
      <c r="S1010" s="831"/>
      <c r="T1010" s="831"/>
      <c r="U1010" s="831"/>
      <c r="V1010" s="1143"/>
      <c r="W1010" s="1145">
        <v>493.17</v>
      </c>
      <c r="X1010" s="1144"/>
      <c r="Y1010" s="831"/>
      <c r="Z1010" s="831"/>
      <c r="AA1010" s="834"/>
      <c r="AB1010" s="834"/>
      <c r="AC1010" s="832">
        <f t="shared" si="34"/>
        <v>0</v>
      </c>
      <c r="AD1010" s="832">
        <f t="shared" si="33"/>
        <v>0.123124155</v>
      </c>
      <c r="AE1010" s="834"/>
      <c r="AF1010" s="834"/>
      <c r="AG1010" s="834"/>
      <c r="AH1010" s="834"/>
      <c r="AI1010" s="834"/>
      <c r="AJ1010" s="834"/>
      <c r="AK1010" s="834"/>
      <c r="AL1010" s="834"/>
      <c r="AM1010" s="832">
        <f t="shared" si="32"/>
        <v>14256465.890625</v>
      </c>
      <c r="AN1010" s="834"/>
      <c r="AO1010" s="834"/>
      <c r="AP1010" s="834"/>
    </row>
    <row r="1011" spans="1:42" s="15" customFormat="1">
      <c r="A1011" s="73" t="s">
        <v>2161</v>
      </c>
      <c r="B1011" s="1132" t="s">
        <v>2948</v>
      </c>
      <c r="C1011" s="73" t="s">
        <v>3329</v>
      </c>
      <c r="D1011" s="1132" t="s">
        <v>2001</v>
      </c>
      <c r="E1011" s="15" t="s">
        <v>2015</v>
      </c>
      <c r="F1011" s="679">
        <v>1927.1875</v>
      </c>
      <c r="G1011" s="73" t="s">
        <v>300</v>
      </c>
      <c r="H1011" s="73" t="s">
        <v>3352</v>
      </c>
      <c r="K1011" s="831"/>
      <c r="L1011" s="1143"/>
      <c r="M1011" s="831"/>
      <c r="N1011" s="831">
        <v>6.6189999999999996E-6</v>
      </c>
      <c r="O1011" s="1144"/>
      <c r="P1011" s="831"/>
      <c r="Q1011" s="831"/>
      <c r="R1011" s="831"/>
      <c r="S1011" s="831"/>
      <c r="T1011" s="831"/>
      <c r="U1011" s="831"/>
      <c r="V1011" s="1143"/>
      <c r="W1011" s="1145">
        <v>23347</v>
      </c>
      <c r="X1011" s="1144"/>
      <c r="Y1011" s="831"/>
      <c r="Z1011" s="831"/>
      <c r="AA1011" s="834"/>
      <c r="AB1011" s="834"/>
      <c r="AC1011" s="832">
        <f t="shared" si="34"/>
        <v>0</v>
      </c>
      <c r="AD1011" s="832">
        <f t="shared" si="33"/>
        <v>1.2756054062499999E-2</v>
      </c>
      <c r="AE1011" s="834"/>
      <c r="AF1011" s="834"/>
      <c r="AG1011" s="834"/>
      <c r="AH1011" s="834"/>
      <c r="AI1011" s="834"/>
      <c r="AJ1011" s="834"/>
      <c r="AK1011" s="834"/>
      <c r="AL1011" s="834"/>
      <c r="AM1011" s="832">
        <f t="shared" si="32"/>
        <v>44994046.5625</v>
      </c>
      <c r="AN1011" s="834"/>
      <c r="AO1011" s="834"/>
      <c r="AP1011" s="834"/>
    </row>
    <row r="1012" spans="1:42" s="15" customFormat="1">
      <c r="A1012" s="73" t="s">
        <v>2161</v>
      </c>
      <c r="B1012" s="1132" t="s">
        <v>2948</v>
      </c>
      <c r="C1012" s="73" t="s">
        <v>3329</v>
      </c>
      <c r="D1012" s="1132" t="s">
        <v>1998</v>
      </c>
      <c r="E1012" s="15" t="s">
        <v>1999</v>
      </c>
      <c r="F1012" s="679">
        <v>38543.75</v>
      </c>
      <c r="G1012" s="73" t="s">
        <v>300</v>
      </c>
      <c r="H1012" s="73" t="s">
        <v>3352</v>
      </c>
      <c r="K1012" s="831"/>
      <c r="L1012" s="1143"/>
      <c r="M1012" s="831"/>
      <c r="N1012" s="831">
        <v>5.4924000000000003E-8</v>
      </c>
      <c r="O1012" s="1144"/>
      <c r="P1012" s="831"/>
      <c r="Q1012" s="831"/>
      <c r="R1012" s="831"/>
      <c r="S1012" s="831"/>
      <c r="T1012" s="831"/>
      <c r="U1012" s="831"/>
      <c r="V1012" s="1143"/>
      <c r="W1012" s="1145">
        <v>58.372</v>
      </c>
      <c r="X1012" s="1144"/>
      <c r="Y1012" s="831"/>
      <c r="Z1012" s="831"/>
      <c r="AA1012" s="834"/>
      <c r="AB1012" s="834"/>
      <c r="AC1012" s="832">
        <f t="shared" si="34"/>
        <v>0</v>
      </c>
      <c r="AD1012" s="832">
        <f t="shared" si="33"/>
        <v>2.1169769250000002E-3</v>
      </c>
      <c r="AE1012" s="834"/>
      <c r="AF1012" s="834"/>
      <c r="AG1012" s="834"/>
      <c r="AH1012" s="834"/>
      <c r="AI1012" s="834"/>
      <c r="AJ1012" s="834"/>
      <c r="AK1012" s="834"/>
      <c r="AL1012" s="834"/>
      <c r="AM1012" s="832">
        <f t="shared" si="32"/>
        <v>2249875.7749999999</v>
      </c>
      <c r="AN1012" s="834"/>
      <c r="AO1012" s="834"/>
      <c r="AP1012" s="834"/>
    </row>
    <row r="1013" spans="1:42" s="15" customFormat="1">
      <c r="A1013" s="73" t="s">
        <v>459</v>
      </c>
      <c r="B1013" s="1132" t="s">
        <v>2949</v>
      </c>
      <c r="C1013" s="73"/>
      <c r="D1013" s="1132" t="s">
        <v>1967</v>
      </c>
      <c r="E1013" s="15" t="s">
        <v>1968</v>
      </c>
      <c r="F1013" s="679">
        <v>4212751.8553086901</v>
      </c>
      <c r="G1013" s="73" t="s">
        <v>300</v>
      </c>
      <c r="H1013" s="73" t="s">
        <v>3355</v>
      </c>
      <c r="K1013" s="831"/>
      <c r="L1013" s="1143"/>
      <c r="M1013" s="831">
        <v>4.1783999999999998E-5</v>
      </c>
      <c r="N1013" s="831">
        <v>8.0891000000000002E-6</v>
      </c>
      <c r="O1013" s="1144"/>
      <c r="P1013" s="831"/>
      <c r="Q1013" s="831"/>
      <c r="R1013" s="831"/>
      <c r="S1013" s="831"/>
      <c r="T1013" s="831"/>
      <c r="U1013" s="831"/>
      <c r="V1013" s="1143"/>
      <c r="W1013" s="1145">
        <v>91.959000000000003</v>
      </c>
      <c r="X1013" s="1144"/>
      <c r="Y1013" s="831"/>
      <c r="Z1013" s="831"/>
      <c r="AA1013" s="834"/>
      <c r="AB1013" s="834"/>
      <c r="AC1013" s="832">
        <f t="shared" si="34"/>
        <v>176.0256235222183</v>
      </c>
      <c r="AD1013" s="832">
        <f t="shared" si="33"/>
        <v>34.077371032777528</v>
      </c>
      <c r="AE1013" s="834"/>
      <c r="AF1013" s="834"/>
      <c r="AG1013" s="834"/>
      <c r="AH1013" s="834"/>
      <c r="AI1013" s="834"/>
      <c r="AJ1013" s="834"/>
      <c r="AK1013" s="834"/>
      <c r="AL1013" s="834"/>
      <c r="AM1013" s="832">
        <f t="shared" si="32"/>
        <v>387400447.86233187</v>
      </c>
      <c r="AN1013" s="834"/>
      <c r="AO1013" s="834"/>
      <c r="AP1013" s="834"/>
    </row>
    <row r="1014" spans="1:42" s="15" customFormat="1">
      <c r="A1014" s="73" t="s">
        <v>459</v>
      </c>
      <c r="B1014" s="1132" t="s">
        <v>2950</v>
      </c>
      <c r="C1014" s="73" t="s">
        <v>3313</v>
      </c>
      <c r="D1014" s="1132" t="s">
        <v>2001</v>
      </c>
      <c r="E1014" s="15" t="s">
        <v>2015</v>
      </c>
      <c r="F1014" s="679">
        <v>77617.639797517899</v>
      </c>
      <c r="G1014" s="73" t="s">
        <v>300</v>
      </c>
      <c r="H1014" s="73" t="s">
        <v>3355</v>
      </c>
      <c r="K1014" s="831"/>
      <c r="L1014" s="1143"/>
      <c r="M1014" s="831">
        <v>2.3839E-5</v>
      </c>
      <c r="N1014" s="831">
        <v>4.6024000000000002E-6</v>
      </c>
      <c r="O1014" s="1144"/>
      <c r="P1014" s="831"/>
      <c r="Q1014" s="831"/>
      <c r="R1014" s="831"/>
      <c r="S1014" s="831"/>
      <c r="T1014" s="831"/>
      <c r="U1014" s="831"/>
      <c r="V1014" s="1143"/>
      <c r="W1014" s="1145">
        <v>3241.7</v>
      </c>
      <c r="X1014" s="1144"/>
      <c r="Y1014" s="831"/>
      <c r="Z1014" s="831"/>
      <c r="AA1014" s="834"/>
      <c r="AB1014" s="834"/>
      <c r="AC1014" s="832">
        <f t="shared" si="34"/>
        <v>1.8503269151330293</v>
      </c>
      <c r="AD1014" s="832">
        <f t="shared" si="33"/>
        <v>0.35722742540409641</v>
      </c>
      <c r="AE1014" s="834"/>
      <c r="AF1014" s="834"/>
      <c r="AG1014" s="834"/>
      <c r="AH1014" s="834"/>
      <c r="AI1014" s="834"/>
      <c r="AJ1014" s="834"/>
      <c r="AK1014" s="834"/>
      <c r="AL1014" s="834"/>
      <c r="AM1014" s="832">
        <f t="shared" si="32"/>
        <v>251613102.93161377</v>
      </c>
      <c r="AN1014" s="834"/>
      <c r="AO1014" s="834"/>
      <c r="AP1014" s="834"/>
    </row>
    <row r="1015" spans="1:42" s="15" customFormat="1">
      <c r="A1015" s="73" t="s">
        <v>459</v>
      </c>
      <c r="B1015" s="1132" t="s">
        <v>2949</v>
      </c>
      <c r="C1015" s="73" t="s">
        <v>3317</v>
      </c>
      <c r="D1015" s="1132" t="s">
        <v>2001</v>
      </c>
      <c r="E1015" s="15" t="s">
        <v>2015</v>
      </c>
      <c r="F1015" s="679">
        <v>19219.431591963599</v>
      </c>
      <c r="G1015" s="73" t="s">
        <v>300</v>
      </c>
      <c r="H1015" s="73" t="s">
        <v>3355</v>
      </c>
      <c r="K1015" s="831"/>
      <c r="L1015" s="1143"/>
      <c r="M1015" s="831">
        <v>2.3839E-5</v>
      </c>
      <c r="N1015" s="831">
        <v>4.6024000000000002E-6</v>
      </c>
      <c r="O1015" s="1144"/>
      <c r="P1015" s="831"/>
      <c r="Q1015" s="831"/>
      <c r="R1015" s="831"/>
      <c r="S1015" s="831"/>
      <c r="T1015" s="831"/>
      <c r="U1015" s="831"/>
      <c r="V1015" s="1143"/>
      <c r="W1015" s="1145">
        <v>3241.7</v>
      </c>
      <c r="X1015" s="1144"/>
      <c r="Y1015" s="831"/>
      <c r="Z1015" s="831"/>
      <c r="AA1015" s="834"/>
      <c r="AB1015" s="834"/>
      <c r="AC1015" s="832">
        <f t="shared" si="34"/>
        <v>0.45817202972082022</v>
      </c>
      <c r="AD1015" s="832">
        <f t="shared" si="33"/>
        <v>8.8455511958853275E-2</v>
      </c>
      <c r="AE1015" s="834"/>
      <c r="AF1015" s="834"/>
      <c r="AG1015" s="834"/>
      <c r="AH1015" s="834"/>
      <c r="AI1015" s="834"/>
      <c r="AJ1015" s="834"/>
      <c r="AK1015" s="834"/>
      <c r="AL1015" s="834"/>
      <c r="AM1015" s="832">
        <f t="shared" si="32"/>
        <v>62303631.391668394</v>
      </c>
      <c r="AN1015" s="834"/>
      <c r="AO1015" s="834"/>
      <c r="AP1015" s="834"/>
    </row>
    <row r="1016" spans="1:42" s="15" customFormat="1">
      <c r="A1016" s="73" t="s">
        <v>2162</v>
      </c>
      <c r="B1016" s="1132" t="s">
        <v>2953</v>
      </c>
      <c r="C1016" s="73" t="s">
        <v>3329</v>
      </c>
      <c r="D1016" s="1132" t="s">
        <v>1967</v>
      </c>
      <c r="E1016" s="15" t="s">
        <v>1968</v>
      </c>
      <c r="F1016" s="679">
        <v>95844.616470130204</v>
      </c>
      <c r="G1016" s="73" t="s">
        <v>300</v>
      </c>
      <c r="H1016" s="73" t="s">
        <v>3352</v>
      </c>
      <c r="K1016" s="831"/>
      <c r="L1016" s="1143"/>
      <c r="M1016" s="831"/>
      <c r="N1016" s="831">
        <v>1.1681E-5</v>
      </c>
      <c r="O1016" s="1144"/>
      <c r="P1016" s="831"/>
      <c r="Q1016" s="831"/>
      <c r="R1016" s="831"/>
      <c r="S1016" s="831"/>
      <c r="T1016" s="831"/>
      <c r="U1016" s="831"/>
      <c r="V1016" s="1143"/>
      <c r="W1016" s="1145">
        <v>251730</v>
      </c>
      <c r="X1016" s="1144"/>
      <c r="Y1016" s="831"/>
      <c r="Z1016" s="831"/>
      <c r="AA1016" s="834"/>
      <c r="AB1016" s="834"/>
      <c r="AC1016" s="832">
        <f t="shared" si="34"/>
        <v>0</v>
      </c>
      <c r="AD1016" s="832">
        <f t="shared" si="33"/>
        <v>1.1195609649875911</v>
      </c>
      <c r="AE1016" s="834"/>
      <c r="AF1016" s="834"/>
      <c r="AG1016" s="834"/>
      <c r="AH1016" s="834"/>
      <c r="AI1016" s="834"/>
      <c r="AJ1016" s="834"/>
      <c r="AK1016" s="834"/>
      <c r="AL1016" s="834"/>
      <c r="AM1016" s="832">
        <f t="shared" si="32"/>
        <v>24126965304.025875</v>
      </c>
      <c r="AN1016" s="834"/>
      <c r="AO1016" s="834"/>
      <c r="AP1016" s="834"/>
    </row>
    <row r="1017" spans="1:42" s="15" customFormat="1">
      <c r="A1017" s="73" t="s">
        <v>2162</v>
      </c>
      <c r="B1017" s="1132" t="s">
        <v>2953</v>
      </c>
      <c r="C1017" s="73" t="s">
        <v>3329</v>
      </c>
      <c r="D1017" s="1132" t="s">
        <v>1998</v>
      </c>
      <c r="E1017" s="15" t="s">
        <v>1999</v>
      </c>
      <c r="F1017" s="679">
        <v>127792.82196026</v>
      </c>
      <c r="G1017" s="73" t="s">
        <v>300</v>
      </c>
      <c r="H1017" s="73" t="s">
        <v>3352</v>
      </c>
      <c r="K1017" s="831"/>
      <c r="L1017" s="1143"/>
      <c r="M1017" s="831"/>
      <c r="N1017" s="831">
        <v>1.0989E-6</v>
      </c>
      <c r="O1017" s="1144"/>
      <c r="P1017" s="831"/>
      <c r="Q1017" s="831"/>
      <c r="R1017" s="831"/>
      <c r="S1017" s="831"/>
      <c r="T1017" s="831"/>
      <c r="U1017" s="831"/>
      <c r="V1017" s="1143"/>
      <c r="W1017" s="1145">
        <v>27799</v>
      </c>
      <c r="X1017" s="1144"/>
      <c r="Y1017" s="831"/>
      <c r="Z1017" s="831"/>
      <c r="AA1017" s="834"/>
      <c r="AB1017" s="834"/>
      <c r="AC1017" s="832">
        <f t="shared" si="34"/>
        <v>0</v>
      </c>
      <c r="AD1017" s="832">
        <f t="shared" si="33"/>
        <v>0.14043153205212972</v>
      </c>
      <c r="AE1017" s="834"/>
      <c r="AF1017" s="834"/>
      <c r="AG1017" s="834"/>
      <c r="AH1017" s="834"/>
      <c r="AI1017" s="834"/>
      <c r="AJ1017" s="834"/>
      <c r="AK1017" s="834"/>
      <c r="AL1017" s="834"/>
      <c r="AM1017" s="832">
        <f t="shared" si="32"/>
        <v>3552512657.6732678</v>
      </c>
      <c r="AN1017" s="834"/>
      <c r="AO1017" s="834"/>
      <c r="AP1017" s="834"/>
    </row>
    <row r="1018" spans="1:42" s="15" customFormat="1">
      <c r="A1018" s="73" t="s">
        <v>2162</v>
      </c>
      <c r="B1018" s="1132" t="s">
        <v>2953</v>
      </c>
      <c r="C1018" s="73" t="s">
        <v>3329</v>
      </c>
      <c r="D1018" s="1132" t="s">
        <v>2001</v>
      </c>
      <c r="E1018" s="15" t="s">
        <v>2015</v>
      </c>
      <c r="F1018" s="679">
        <v>6389.6410981250001</v>
      </c>
      <c r="G1018" s="73" t="s">
        <v>300</v>
      </c>
      <c r="H1018" s="73" t="s">
        <v>3352</v>
      </c>
      <c r="K1018" s="831"/>
      <c r="L1018" s="1143"/>
      <c r="M1018" s="831"/>
      <c r="N1018" s="831">
        <v>1.4443E-5</v>
      </c>
      <c r="O1018" s="1144"/>
      <c r="P1018" s="831"/>
      <c r="Q1018" s="831"/>
      <c r="R1018" s="831"/>
      <c r="S1018" s="831"/>
      <c r="T1018" s="831"/>
      <c r="U1018" s="831"/>
      <c r="V1018" s="1143"/>
      <c r="W1018" s="1145">
        <v>3970000</v>
      </c>
      <c r="X1018" s="1144"/>
      <c r="Y1018" s="831"/>
      <c r="Z1018" s="831"/>
      <c r="AA1018" s="834"/>
      <c r="AB1018" s="834"/>
      <c r="AC1018" s="832">
        <f t="shared" si="34"/>
        <v>0</v>
      </c>
      <c r="AD1018" s="832">
        <f t="shared" si="33"/>
        <v>9.2285586380219373E-2</v>
      </c>
      <c r="AE1018" s="834"/>
      <c r="AF1018" s="834"/>
      <c r="AG1018" s="834"/>
      <c r="AH1018" s="834"/>
      <c r="AI1018" s="834"/>
      <c r="AJ1018" s="834"/>
      <c r="AK1018" s="834"/>
      <c r="AL1018" s="834"/>
      <c r="AM1018" s="832">
        <f t="shared" si="32"/>
        <v>25366875159.556252</v>
      </c>
      <c r="AN1018" s="834"/>
      <c r="AO1018" s="834"/>
      <c r="AP1018" s="834"/>
    </row>
    <row r="1019" spans="1:42" s="15" customFormat="1">
      <c r="A1019" s="73" t="s">
        <v>2163</v>
      </c>
      <c r="B1019" s="1132" t="s">
        <v>2954</v>
      </c>
      <c r="C1019" s="73" t="s">
        <v>3329</v>
      </c>
      <c r="D1019" s="1132" t="s">
        <v>1967</v>
      </c>
      <c r="E1019" s="15" t="s">
        <v>1968</v>
      </c>
      <c r="F1019" s="679">
        <v>230196.890234297</v>
      </c>
      <c r="G1019" s="73" t="s">
        <v>300</v>
      </c>
      <c r="H1019" s="73" t="s">
        <v>3352</v>
      </c>
      <c r="K1019" s="831"/>
      <c r="L1019" s="1143"/>
      <c r="M1019" s="831"/>
      <c r="N1019" s="1150">
        <v>2.2413499043699988E-4</v>
      </c>
      <c r="O1019" s="1144"/>
      <c r="P1019" s="831"/>
      <c r="Q1019" s="831"/>
      <c r="R1019" s="831"/>
      <c r="S1019" s="831"/>
      <c r="T1019" s="831"/>
      <c r="U1019" s="831"/>
      <c r="V1019" s="1143"/>
      <c r="W1019" s="1145">
        <v>1545.7</v>
      </c>
      <c r="X1019" s="1144"/>
      <c r="Y1019" s="831"/>
      <c r="Z1019" s="831"/>
      <c r="AA1019" s="834"/>
      <c r="AB1019" s="834"/>
      <c r="AC1019" s="832">
        <f t="shared" si="34"/>
        <v>0</v>
      </c>
      <c r="AD1019" s="832">
        <f t="shared" si="33"/>
        <v>51.59517779129127</v>
      </c>
      <c r="AE1019" s="834"/>
      <c r="AF1019" s="834"/>
      <c r="AG1019" s="834"/>
      <c r="AH1019" s="834"/>
      <c r="AI1019" s="834"/>
      <c r="AJ1019" s="834"/>
      <c r="AK1019" s="834"/>
      <c r="AL1019" s="834"/>
      <c r="AM1019" s="832">
        <f t="shared" si="32"/>
        <v>355815333.2351529</v>
      </c>
      <c r="AN1019" s="834"/>
      <c r="AO1019" s="834"/>
      <c r="AP1019" s="834"/>
    </row>
    <row r="1020" spans="1:42" s="15" customFormat="1">
      <c r="A1020" s="73" t="s">
        <v>2163</v>
      </c>
      <c r="B1020" s="1132" t="s">
        <v>2954</v>
      </c>
      <c r="C1020" s="73" t="s">
        <v>3329</v>
      </c>
      <c r="D1020" s="1132" t="s">
        <v>1998</v>
      </c>
      <c r="E1020" s="15" t="s">
        <v>1999</v>
      </c>
      <c r="F1020" s="679">
        <v>1061614.22523219</v>
      </c>
      <c r="G1020" s="73" t="s">
        <v>300</v>
      </c>
      <c r="H1020" s="73" t="s">
        <v>3352</v>
      </c>
      <c r="K1020" s="831"/>
      <c r="L1020" s="1143"/>
      <c r="M1020" s="831"/>
      <c r="N1020" s="1150">
        <v>1.6420805118051806E-5</v>
      </c>
      <c r="O1020" s="1144"/>
      <c r="P1020" s="831"/>
      <c r="Q1020" s="831"/>
      <c r="R1020" s="831"/>
      <c r="S1020" s="831"/>
      <c r="T1020" s="831"/>
      <c r="U1020" s="831"/>
      <c r="V1020" s="1143"/>
      <c r="W1020" s="1145">
        <v>981.96</v>
      </c>
      <c r="X1020" s="1144"/>
      <c r="Y1020" s="831"/>
      <c r="Z1020" s="831"/>
      <c r="AA1020" s="834"/>
      <c r="AB1020" s="834"/>
      <c r="AC1020" s="832">
        <f t="shared" si="34"/>
        <v>0</v>
      </c>
      <c r="AD1020" s="832">
        <f t="shared" si="33"/>
        <v>17.43256030308935</v>
      </c>
      <c r="AE1020" s="834"/>
      <c r="AF1020" s="834"/>
      <c r="AG1020" s="834"/>
      <c r="AH1020" s="834"/>
      <c r="AI1020" s="834"/>
      <c r="AJ1020" s="834"/>
      <c r="AK1020" s="834"/>
      <c r="AL1020" s="834"/>
      <c r="AM1020" s="832">
        <f t="shared" si="32"/>
        <v>1042462704.6090013</v>
      </c>
      <c r="AN1020" s="834"/>
      <c r="AO1020" s="834"/>
      <c r="AP1020" s="834"/>
    </row>
    <row r="1021" spans="1:42" s="15" customFormat="1">
      <c r="A1021" s="73" t="s">
        <v>2163</v>
      </c>
      <c r="B1021" s="1132" t="s">
        <v>2954</v>
      </c>
      <c r="C1021" s="73" t="s">
        <v>3329</v>
      </c>
      <c r="D1021" s="1132" t="s">
        <v>2001</v>
      </c>
      <c r="E1021" s="15" t="s">
        <v>2015</v>
      </c>
      <c r="F1021" s="679">
        <v>15346.459348046899</v>
      </c>
      <c r="G1021" s="73" t="s">
        <v>300</v>
      </c>
      <c r="H1021" s="73" t="s">
        <v>3352</v>
      </c>
      <c r="K1021" s="831"/>
      <c r="L1021" s="1143"/>
      <c r="M1021" s="831"/>
      <c r="N1021" s="1150">
        <v>1.2492882786617452E-4</v>
      </c>
      <c r="O1021" s="1144"/>
      <c r="P1021" s="831"/>
      <c r="Q1021" s="831"/>
      <c r="R1021" s="831"/>
      <c r="S1021" s="831"/>
      <c r="T1021" s="831"/>
      <c r="U1021" s="831"/>
      <c r="V1021" s="1143"/>
      <c r="W1021" s="1145">
        <v>26646</v>
      </c>
      <c r="X1021" s="1144"/>
      <c r="Y1021" s="831"/>
      <c r="Z1021" s="831"/>
      <c r="AA1021" s="834"/>
      <c r="AB1021" s="834"/>
      <c r="AC1021" s="832">
        <f t="shared" si="34"/>
        <v>0</v>
      </c>
      <c r="AD1021" s="832">
        <f t="shared" si="33"/>
        <v>1.9172151782473958</v>
      </c>
      <c r="AE1021" s="834"/>
      <c r="AF1021" s="834"/>
      <c r="AG1021" s="834"/>
      <c r="AH1021" s="834"/>
      <c r="AI1021" s="834"/>
      <c r="AJ1021" s="834"/>
      <c r="AK1021" s="834"/>
      <c r="AL1021" s="834"/>
      <c r="AM1021" s="832">
        <f t="shared" si="32"/>
        <v>408921755.78805768</v>
      </c>
      <c r="AN1021" s="834"/>
      <c r="AO1021" s="834"/>
      <c r="AP1021" s="834"/>
    </row>
    <row r="1022" spans="1:42" s="15" customFormat="1">
      <c r="A1022" s="73" t="s">
        <v>2164</v>
      </c>
      <c r="B1022" s="1132" t="s">
        <v>2955</v>
      </c>
      <c r="C1022" s="73" t="s">
        <v>3329</v>
      </c>
      <c r="D1022" s="1132" t="s">
        <v>1967</v>
      </c>
      <c r="E1022" s="15" t="s">
        <v>1968</v>
      </c>
      <c r="F1022" s="679">
        <v>199873.36254528601</v>
      </c>
      <c r="G1022" s="73" t="s">
        <v>300</v>
      </c>
      <c r="H1022" s="73" t="s">
        <v>3352</v>
      </c>
      <c r="K1022" s="831"/>
      <c r="L1022" s="1143"/>
      <c r="M1022" s="831"/>
      <c r="N1022" s="1150">
        <v>2.2413499043699988E-4</v>
      </c>
      <c r="O1022" s="1144"/>
      <c r="P1022" s="831"/>
      <c r="Q1022" s="831"/>
      <c r="R1022" s="831"/>
      <c r="S1022" s="831"/>
      <c r="T1022" s="831"/>
      <c r="U1022" s="831"/>
      <c r="V1022" s="1143"/>
      <c r="W1022" s="1145">
        <v>175.46</v>
      </c>
      <c r="X1022" s="1144"/>
      <c r="Y1022" s="831"/>
      <c r="Z1022" s="831"/>
      <c r="AA1022" s="834"/>
      <c r="AB1022" s="834"/>
      <c r="AC1022" s="832">
        <f t="shared" si="34"/>
        <v>0</v>
      </c>
      <c r="AD1022" s="832">
        <f t="shared" si="33"/>
        <v>44.798614202698687</v>
      </c>
      <c r="AE1022" s="834"/>
      <c r="AF1022" s="834"/>
      <c r="AG1022" s="834"/>
      <c r="AH1022" s="834"/>
      <c r="AI1022" s="834"/>
      <c r="AJ1022" s="834"/>
      <c r="AK1022" s="834"/>
      <c r="AL1022" s="834"/>
      <c r="AM1022" s="832">
        <f t="shared" si="32"/>
        <v>35069780.192195885</v>
      </c>
      <c r="AN1022" s="834"/>
      <c r="AO1022" s="834"/>
      <c r="AP1022" s="834"/>
    </row>
    <row r="1023" spans="1:42" s="15" customFormat="1">
      <c r="A1023" s="73" t="s">
        <v>2164</v>
      </c>
      <c r="B1023" s="1132" t="s">
        <v>2955</v>
      </c>
      <c r="C1023" s="73" t="s">
        <v>3329</v>
      </c>
      <c r="D1023" s="1132" t="s">
        <v>1998</v>
      </c>
      <c r="E1023" s="15" t="s">
        <v>1999</v>
      </c>
      <c r="F1023" s="679">
        <v>965681.67191989603</v>
      </c>
      <c r="G1023" s="73" t="s">
        <v>300</v>
      </c>
      <c r="H1023" s="73" t="s">
        <v>3352</v>
      </c>
      <c r="K1023" s="831"/>
      <c r="L1023" s="1143"/>
      <c r="M1023" s="831"/>
      <c r="N1023" s="1150">
        <v>1.6420805118051806E-5</v>
      </c>
      <c r="O1023" s="1144"/>
      <c r="P1023" s="831"/>
      <c r="Q1023" s="831"/>
      <c r="R1023" s="831"/>
      <c r="S1023" s="831"/>
      <c r="T1023" s="831"/>
      <c r="U1023" s="831"/>
      <c r="V1023" s="1143"/>
      <c r="W1023" s="1145">
        <v>574.51</v>
      </c>
      <c r="X1023" s="1144"/>
      <c r="Y1023" s="831"/>
      <c r="Z1023" s="831"/>
      <c r="AA1023" s="834"/>
      <c r="AB1023" s="834"/>
      <c r="AC1023" s="832">
        <f t="shared" si="34"/>
        <v>0</v>
      </c>
      <c r="AD1023" s="832">
        <f t="shared" si="33"/>
        <v>15.857270540671054</v>
      </c>
      <c r="AE1023" s="834"/>
      <c r="AF1023" s="834"/>
      <c r="AG1023" s="834"/>
      <c r="AH1023" s="834"/>
      <c r="AI1023" s="834"/>
      <c r="AJ1023" s="834"/>
      <c r="AK1023" s="834"/>
      <c r="AL1023" s="834"/>
      <c r="AM1023" s="832">
        <f t="shared" si="32"/>
        <v>554793777.33469951</v>
      </c>
      <c r="AN1023" s="834"/>
      <c r="AO1023" s="834"/>
      <c r="AP1023" s="834"/>
    </row>
    <row r="1024" spans="1:42" s="15" customFormat="1">
      <c r="A1024" s="73" t="s">
        <v>2164</v>
      </c>
      <c r="B1024" s="1132" t="s">
        <v>2955</v>
      </c>
      <c r="C1024" s="73" t="s">
        <v>3329</v>
      </c>
      <c r="D1024" s="1132" t="s">
        <v>2001</v>
      </c>
      <c r="E1024" s="15" t="s">
        <v>2015</v>
      </c>
      <c r="F1024" s="679">
        <v>13324.890836848999</v>
      </c>
      <c r="G1024" s="73" t="s">
        <v>300</v>
      </c>
      <c r="H1024" s="73" t="s">
        <v>3352</v>
      </c>
      <c r="K1024" s="831"/>
      <c r="L1024" s="1143"/>
      <c r="M1024" s="831"/>
      <c r="N1024" s="1150">
        <v>1.2492882786617452E-4</v>
      </c>
      <c r="O1024" s="1144"/>
      <c r="P1024" s="831"/>
      <c r="Q1024" s="831"/>
      <c r="R1024" s="831"/>
      <c r="S1024" s="831"/>
      <c r="T1024" s="831"/>
      <c r="U1024" s="831"/>
      <c r="V1024" s="1143"/>
      <c r="W1024" s="1145">
        <v>3853.7</v>
      </c>
      <c r="X1024" s="1144"/>
      <c r="Y1024" s="831"/>
      <c r="Z1024" s="831"/>
      <c r="AA1024" s="834"/>
      <c r="AB1024" s="834"/>
      <c r="AC1024" s="832">
        <f t="shared" si="34"/>
        <v>0</v>
      </c>
      <c r="AD1024" s="832">
        <f t="shared" si="33"/>
        <v>1.6646629936922748</v>
      </c>
      <c r="AE1024" s="834"/>
      <c r="AF1024" s="834"/>
      <c r="AG1024" s="834"/>
      <c r="AH1024" s="834"/>
      <c r="AI1024" s="834"/>
      <c r="AJ1024" s="834"/>
      <c r="AK1024" s="834"/>
      <c r="AL1024" s="834"/>
      <c r="AM1024" s="832">
        <f t="shared" si="32"/>
        <v>51350131.817964986</v>
      </c>
      <c r="AN1024" s="834"/>
      <c r="AO1024" s="834"/>
      <c r="AP1024" s="834"/>
    </row>
    <row r="1025" spans="1:42" s="15" customFormat="1">
      <c r="A1025" s="73" t="s">
        <v>2165</v>
      </c>
      <c r="B1025" s="1132" t="s">
        <v>2956</v>
      </c>
      <c r="C1025" s="73" t="s">
        <v>3329</v>
      </c>
      <c r="D1025" s="1132" t="s">
        <v>1998</v>
      </c>
      <c r="E1025" s="15" t="s">
        <v>1999</v>
      </c>
      <c r="F1025" s="679">
        <v>0</v>
      </c>
      <c r="G1025" s="73" t="s">
        <v>300</v>
      </c>
      <c r="H1025" s="73" t="s">
        <v>3359</v>
      </c>
      <c r="K1025" s="831"/>
      <c r="L1025" s="1143"/>
      <c r="M1025" s="1148">
        <v>4.5466999999999999E-3</v>
      </c>
      <c r="N1025" s="1148">
        <v>7.7546999999999998E-3</v>
      </c>
      <c r="O1025" s="1144"/>
      <c r="P1025" s="831"/>
      <c r="Q1025" s="831"/>
      <c r="R1025" s="831"/>
      <c r="S1025" s="831"/>
      <c r="T1025" s="831"/>
      <c r="U1025" s="831"/>
      <c r="V1025" s="1143"/>
      <c r="W1025" s="1145">
        <v>306020</v>
      </c>
      <c r="X1025" s="1144"/>
      <c r="Y1025" s="831"/>
      <c r="Z1025" s="831"/>
      <c r="AA1025" s="834"/>
      <c r="AB1025" s="834"/>
      <c r="AC1025" s="832">
        <f t="shared" si="34"/>
        <v>0</v>
      </c>
      <c r="AD1025" s="832">
        <f t="shared" si="33"/>
        <v>0</v>
      </c>
      <c r="AE1025" s="834"/>
      <c r="AF1025" s="834"/>
      <c r="AG1025" s="834"/>
      <c r="AH1025" s="834"/>
      <c r="AI1025" s="834"/>
      <c r="AJ1025" s="834"/>
      <c r="AK1025" s="834"/>
      <c r="AL1025" s="834"/>
      <c r="AM1025" s="832">
        <f t="shared" si="32"/>
        <v>0</v>
      </c>
      <c r="AN1025" s="834"/>
      <c r="AO1025" s="834"/>
      <c r="AP1025" s="834"/>
    </row>
    <row r="1026" spans="1:42" s="15" customFormat="1">
      <c r="A1026" s="73" t="s">
        <v>2836</v>
      </c>
      <c r="B1026" s="1132"/>
      <c r="C1026" s="73"/>
      <c r="D1026" s="1132" t="s">
        <v>2001</v>
      </c>
      <c r="E1026" s="15" t="s">
        <v>2015</v>
      </c>
      <c r="F1026" s="679">
        <v>3223.2387388419002</v>
      </c>
      <c r="G1026" s="73" t="s">
        <v>300</v>
      </c>
      <c r="H1026" s="73"/>
      <c r="K1026" s="831"/>
      <c r="L1026" s="1143"/>
      <c r="M1026" s="831">
        <v>1.9277000000000001E-3</v>
      </c>
      <c r="N1026" s="831"/>
      <c r="O1026" s="1144"/>
      <c r="P1026" s="831"/>
      <c r="Q1026" s="831"/>
      <c r="R1026" s="831"/>
      <c r="S1026" s="831"/>
      <c r="T1026" s="831"/>
      <c r="U1026" s="831"/>
      <c r="V1026" s="1143"/>
      <c r="W1026" s="1145">
        <v>1983100</v>
      </c>
      <c r="X1026" s="1144"/>
      <c r="Y1026" s="831"/>
      <c r="Z1026" s="831"/>
      <c r="AA1026" s="834"/>
      <c r="AB1026" s="834"/>
      <c r="AC1026" s="832">
        <f t="shared" si="34"/>
        <v>6.213437316865531</v>
      </c>
      <c r="AD1026" s="832">
        <f t="shared" si="33"/>
        <v>0</v>
      </c>
      <c r="AE1026" s="834"/>
      <c r="AF1026" s="834"/>
      <c r="AG1026" s="834"/>
      <c r="AH1026" s="834"/>
      <c r="AI1026" s="834"/>
      <c r="AJ1026" s="834"/>
      <c r="AK1026" s="834"/>
      <c r="AL1026" s="834"/>
      <c r="AM1026" s="832">
        <f t="shared" si="32"/>
        <v>6392004742.9973726</v>
      </c>
      <c r="AN1026" s="834"/>
      <c r="AO1026" s="834"/>
      <c r="AP1026" s="834"/>
    </row>
    <row r="1027" spans="1:42" s="15" customFormat="1">
      <c r="A1027" s="73" t="s">
        <v>2634</v>
      </c>
      <c r="B1027" s="1132"/>
      <c r="C1027" s="73" t="s">
        <v>3329</v>
      </c>
      <c r="D1027" s="1132"/>
      <c r="F1027" s="679">
        <v>14080.4291221354</v>
      </c>
      <c r="G1027" s="73" t="s">
        <v>300</v>
      </c>
      <c r="H1027" s="73" t="s">
        <v>3352</v>
      </c>
      <c r="K1027" s="831"/>
      <c r="L1027" s="1143"/>
      <c r="M1027" s="831"/>
      <c r="N1027" s="1150">
        <v>2.2413499043699988E-4</v>
      </c>
      <c r="O1027" s="1144"/>
      <c r="P1027" s="831"/>
      <c r="Q1027" s="831"/>
      <c r="R1027" s="831"/>
      <c r="S1027" s="831"/>
      <c r="T1027" s="831"/>
      <c r="U1027" s="831"/>
      <c r="V1027" s="1143"/>
      <c r="W1027" s="1146">
        <v>740449.00608755986</v>
      </c>
      <c r="X1027" s="1144"/>
      <c r="Y1027" s="831"/>
      <c r="Z1027" s="831"/>
      <c r="AA1027" s="834"/>
      <c r="AB1027" s="834"/>
      <c r="AC1027" s="832">
        <f t="shared" si="34"/>
        <v>0</v>
      </c>
      <c r="AD1027" s="832">
        <f t="shared" si="33"/>
        <v>3.1559168466386724</v>
      </c>
      <c r="AE1027" s="834"/>
      <c r="AF1027" s="834"/>
      <c r="AG1027" s="834"/>
      <c r="AH1027" s="834"/>
      <c r="AI1027" s="834"/>
      <c r="AJ1027" s="834"/>
      <c r="AK1027" s="834"/>
      <c r="AL1027" s="834"/>
      <c r="AM1027" s="832">
        <f t="shared" si="32"/>
        <v>10425839748.77149</v>
      </c>
      <c r="AN1027" s="834"/>
      <c r="AO1027" s="834"/>
      <c r="AP1027" s="834"/>
    </row>
    <row r="1028" spans="1:42" s="15" customFormat="1">
      <c r="A1028" s="73" t="s">
        <v>2634</v>
      </c>
      <c r="B1028" s="1132"/>
      <c r="C1028" s="73" t="s">
        <v>3329</v>
      </c>
      <c r="D1028" s="1132"/>
      <c r="F1028" s="679">
        <v>18773.905495312501</v>
      </c>
      <c r="G1028" s="73" t="s">
        <v>300</v>
      </c>
      <c r="H1028" s="73" t="s">
        <v>3352</v>
      </c>
      <c r="K1028" s="831"/>
      <c r="L1028" s="1143"/>
      <c r="M1028" s="831"/>
      <c r="N1028" s="1150">
        <v>1.6420805118051806E-5</v>
      </c>
      <c r="O1028" s="1144"/>
      <c r="P1028" s="831"/>
      <c r="Q1028" s="831"/>
      <c r="R1028" s="831"/>
      <c r="S1028" s="831"/>
      <c r="T1028" s="831"/>
      <c r="U1028" s="831"/>
      <c r="V1028" s="1143"/>
      <c r="W1028" s="1146">
        <v>143030.9259972368</v>
      </c>
      <c r="X1028" s="1144"/>
      <c r="Y1028" s="831"/>
      <c r="Z1028" s="831"/>
      <c r="AA1028" s="834"/>
      <c r="AB1028" s="834"/>
      <c r="AC1028" s="832">
        <f t="shared" si="34"/>
        <v>0</v>
      </c>
      <c r="AD1028" s="832">
        <f t="shared" si="33"/>
        <v>0.30828264344324846</v>
      </c>
      <c r="AE1028" s="834"/>
      <c r="AF1028" s="834"/>
      <c r="AG1028" s="834"/>
      <c r="AH1028" s="834"/>
      <c r="AI1028" s="834"/>
      <c r="AJ1028" s="834"/>
      <c r="AK1028" s="834"/>
      <c r="AL1028" s="834"/>
      <c r="AM1028" s="832">
        <f t="shared" si="32"/>
        <v>2685249087.5791597</v>
      </c>
      <c r="AN1028" s="834"/>
      <c r="AO1028" s="834"/>
      <c r="AP1028" s="834"/>
    </row>
    <row r="1029" spans="1:42" s="15" customFormat="1">
      <c r="A1029" s="73" t="s">
        <v>2634</v>
      </c>
      <c r="B1029" s="1132"/>
      <c r="C1029" s="73" t="s">
        <v>3329</v>
      </c>
      <c r="D1029" s="1132"/>
      <c r="F1029" s="679">
        <v>938.69527463541704</v>
      </c>
      <c r="G1029" s="73" t="s">
        <v>300</v>
      </c>
      <c r="H1029" s="73" t="s">
        <v>3352</v>
      </c>
      <c r="K1029" s="831"/>
      <c r="L1029" s="1143"/>
      <c r="M1029" s="831"/>
      <c r="N1029" s="1150">
        <v>1.2492882786617452E-4</v>
      </c>
      <c r="O1029" s="1144"/>
      <c r="P1029" s="831"/>
      <c r="Q1029" s="831"/>
      <c r="R1029" s="831"/>
      <c r="S1029" s="831"/>
      <c r="T1029" s="831"/>
      <c r="U1029" s="831"/>
      <c r="V1029" s="1143"/>
      <c r="W1029" s="1146">
        <v>26851708.962072387</v>
      </c>
      <c r="X1029" s="1144"/>
      <c r="Y1029" s="831"/>
      <c r="Z1029" s="831"/>
      <c r="AA1029" s="834"/>
      <c r="AB1029" s="834"/>
      <c r="AC1029" s="832">
        <f t="shared" si="34"/>
        <v>0</v>
      </c>
      <c r="AD1029" s="832">
        <f t="shared" si="33"/>
        <v>0.11727010038371943</v>
      </c>
      <c r="AE1029" s="834"/>
      <c r="AF1029" s="834"/>
      <c r="AG1029" s="834"/>
      <c r="AH1029" s="834"/>
      <c r="AI1029" s="834"/>
      <c r="AJ1029" s="834"/>
      <c r="AK1029" s="834"/>
      <c r="AL1029" s="834"/>
      <c r="AM1029" s="832">
        <f t="shared" si="32"/>
        <v>25205572318.582829</v>
      </c>
      <c r="AN1029" s="834"/>
      <c r="AO1029" s="834"/>
      <c r="AP1029" s="834"/>
    </row>
    <row r="1030" spans="1:42" s="15" customFormat="1">
      <c r="A1030" s="73" t="s">
        <v>2166</v>
      </c>
      <c r="B1030" s="1132" t="s">
        <v>2957</v>
      </c>
      <c r="C1030" s="73" t="s">
        <v>3329</v>
      </c>
      <c r="D1030" s="1132" t="s">
        <v>1967</v>
      </c>
      <c r="E1030" s="15" t="s">
        <v>1968</v>
      </c>
      <c r="F1030" s="679">
        <v>14080.4291221354</v>
      </c>
      <c r="G1030" s="73" t="s">
        <v>300</v>
      </c>
      <c r="H1030" s="73" t="s">
        <v>3352</v>
      </c>
      <c r="K1030" s="831"/>
      <c r="L1030" s="1143"/>
      <c r="M1030" s="831">
        <v>0</v>
      </c>
      <c r="N1030" s="831">
        <v>1.0404000000000001E-5</v>
      </c>
      <c r="O1030" s="1144"/>
      <c r="P1030" s="831"/>
      <c r="Q1030" s="831"/>
      <c r="R1030" s="831"/>
      <c r="S1030" s="831"/>
      <c r="T1030" s="831"/>
      <c r="U1030" s="831"/>
      <c r="V1030" s="1143"/>
      <c r="W1030" s="1145">
        <v>4099.3</v>
      </c>
      <c r="X1030" s="1144"/>
      <c r="Y1030" s="831"/>
      <c r="Z1030" s="831"/>
      <c r="AA1030" s="834"/>
      <c r="AB1030" s="834"/>
      <c r="AC1030" s="832">
        <f t="shared" si="34"/>
        <v>0</v>
      </c>
      <c r="AD1030" s="832">
        <f t="shared" si="33"/>
        <v>0.14649278458669671</v>
      </c>
      <c r="AE1030" s="834"/>
      <c r="AF1030" s="834"/>
      <c r="AG1030" s="834"/>
      <c r="AH1030" s="834"/>
      <c r="AI1030" s="834"/>
      <c r="AJ1030" s="834"/>
      <c r="AK1030" s="834"/>
      <c r="AL1030" s="834"/>
      <c r="AM1030" s="832">
        <f t="shared" si="32"/>
        <v>57719903.100369647</v>
      </c>
      <c r="AN1030" s="834"/>
      <c r="AO1030" s="834"/>
      <c r="AP1030" s="834"/>
    </row>
    <row r="1031" spans="1:42" s="15" customFormat="1">
      <c r="A1031" s="73" t="s">
        <v>2166</v>
      </c>
      <c r="B1031" s="1132" t="s">
        <v>2957</v>
      </c>
      <c r="C1031" s="73" t="s">
        <v>3329</v>
      </c>
      <c r="D1031" s="1132" t="s">
        <v>1998</v>
      </c>
      <c r="E1031" s="15" t="s">
        <v>1999</v>
      </c>
      <c r="F1031" s="679">
        <v>18773.905495312501</v>
      </c>
      <c r="G1031" s="73" t="s">
        <v>300</v>
      </c>
      <c r="H1031" s="73" t="s">
        <v>3352</v>
      </c>
      <c r="K1031" s="831"/>
      <c r="L1031" s="1143"/>
      <c r="M1031" s="831">
        <v>0</v>
      </c>
      <c r="N1031" s="831">
        <v>4.9544999999999997E-6</v>
      </c>
      <c r="O1031" s="1144"/>
      <c r="P1031" s="831"/>
      <c r="Q1031" s="831"/>
      <c r="R1031" s="831"/>
      <c r="S1031" s="831"/>
      <c r="T1031" s="831"/>
      <c r="U1031" s="831"/>
      <c r="V1031" s="1143"/>
      <c r="W1031" s="1145">
        <v>1572.1</v>
      </c>
      <c r="X1031" s="1144"/>
      <c r="Y1031" s="831"/>
      <c r="Z1031" s="831"/>
      <c r="AA1031" s="834"/>
      <c r="AB1031" s="834"/>
      <c r="AC1031" s="832">
        <f t="shared" si="34"/>
        <v>0</v>
      </c>
      <c r="AD1031" s="832">
        <f t="shared" si="33"/>
        <v>9.301531477652579E-2</v>
      </c>
      <c r="AE1031" s="834"/>
      <c r="AF1031" s="834"/>
      <c r="AG1031" s="834"/>
      <c r="AH1031" s="834"/>
      <c r="AI1031" s="834"/>
      <c r="AJ1031" s="834"/>
      <c r="AK1031" s="834"/>
      <c r="AL1031" s="834"/>
      <c r="AM1031" s="832">
        <f t="shared" si="32"/>
        <v>29514456.829180781</v>
      </c>
      <c r="AN1031" s="834"/>
      <c r="AO1031" s="834"/>
      <c r="AP1031" s="834"/>
    </row>
    <row r="1032" spans="1:42" s="15" customFormat="1">
      <c r="A1032" s="73" t="s">
        <v>2166</v>
      </c>
      <c r="B1032" s="1132" t="s">
        <v>2957</v>
      </c>
      <c r="C1032" s="73" t="s">
        <v>3329</v>
      </c>
      <c r="D1032" s="1132" t="s">
        <v>2001</v>
      </c>
      <c r="E1032" s="15" t="s">
        <v>2015</v>
      </c>
      <c r="F1032" s="679">
        <v>938.69527463541704</v>
      </c>
      <c r="G1032" s="73" t="s">
        <v>300</v>
      </c>
      <c r="H1032" s="73" t="s">
        <v>3352</v>
      </c>
      <c r="K1032" s="831"/>
      <c r="L1032" s="1143"/>
      <c r="M1032" s="831">
        <v>0</v>
      </c>
      <c r="N1032" s="831">
        <v>7.4977999999999999E-5</v>
      </c>
      <c r="O1032" s="1144"/>
      <c r="P1032" s="831"/>
      <c r="Q1032" s="831"/>
      <c r="R1032" s="831"/>
      <c r="S1032" s="831"/>
      <c r="T1032" s="831"/>
      <c r="U1032" s="831"/>
      <c r="V1032" s="1143"/>
      <c r="W1032" s="1145">
        <v>79673</v>
      </c>
      <c r="X1032" s="1144"/>
      <c r="Y1032" s="831"/>
      <c r="Z1032" s="831"/>
      <c r="AA1032" s="834"/>
      <c r="AB1032" s="834"/>
      <c r="AC1032" s="832">
        <f t="shared" si="34"/>
        <v>0</v>
      </c>
      <c r="AD1032" s="832">
        <f t="shared" si="33"/>
        <v>7.0381494301614292E-2</v>
      </c>
      <c r="AE1032" s="834"/>
      <c r="AF1032" s="834"/>
      <c r="AG1032" s="834"/>
      <c r="AH1032" s="834"/>
      <c r="AI1032" s="834"/>
      <c r="AJ1032" s="834"/>
      <c r="AK1032" s="834"/>
      <c r="AL1032" s="834"/>
      <c r="AM1032" s="832">
        <f t="shared" si="32"/>
        <v>74788668.616027579</v>
      </c>
      <c r="AN1032" s="834"/>
      <c r="AO1032" s="834"/>
      <c r="AP1032" s="834"/>
    </row>
    <row r="1033" spans="1:42" s="15" customFormat="1">
      <c r="A1033" s="73" t="s">
        <v>2167</v>
      </c>
      <c r="B1033" s="1132" t="s">
        <v>2958</v>
      </c>
      <c r="C1033" s="73" t="s">
        <v>3329</v>
      </c>
      <c r="D1033" s="1132" t="s">
        <v>1998</v>
      </c>
      <c r="E1033" s="15" t="s">
        <v>1999</v>
      </c>
      <c r="F1033" s="679">
        <v>310497.361009844</v>
      </c>
      <c r="G1033" s="73" t="s">
        <v>300</v>
      </c>
      <c r="H1033" s="73" t="s">
        <v>3352</v>
      </c>
      <c r="K1033" s="831"/>
      <c r="L1033" s="1143"/>
      <c r="M1033" s="831"/>
      <c r="N1033" s="831">
        <v>1.1818E-4</v>
      </c>
      <c r="O1033" s="1144"/>
      <c r="P1033" s="831"/>
      <c r="Q1033" s="831"/>
      <c r="R1033" s="831"/>
      <c r="S1033" s="831"/>
      <c r="T1033" s="831"/>
      <c r="U1033" s="831"/>
      <c r="V1033" s="1143"/>
      <c r="W1033" s="1145">
        <v>16626</v>
      </c>
      <c r="X1033" s="1144"/>
      <c r="Y1033" s="831"/>
      <c r="Z1033" s="831"/>
      <c r="AA1033" s="834"/>
      <c r="AB1033" s="834"/>
      <c r="AC1033" s="832">
        <f t="shared" si="34"/>
        <v>0</v>
      </c>
      <c r="AD1033" s="832">
        <f t="shared" si="33"/>
        <v>36.694578124143362</v>
      </c>
      <c r="AE1033" s="834"/>
      <c r="AF1033" s="834"/>
      <c r="AG1033" s="834"/>
      <c r="AH1033" s="834"/>
      <c r="AI1033" s="834"/>
      <c r="AJ1033" s="834"/>
      <c r="AK1033" s="834"/>
      <c r="AL1033" s="834"/>
      <c r="AM1033" s="832">
        <f t="shared" si="32"/>
        <v>5162329124.1496658</v>
      </c>
      <c r="AN1033" s="834"/>
      <c r="AO1033" s="834"/>
      <c r="AP1033" s="834"/>
    </row>
    <row r="1034" spans="1:42" s="15" customFormat="1">
      <c r="A1034" s="73" t="s">
        <v>2167</v>
      </c>
      <c r="B1034" s="1132" t="s">
        <v>2958</v>
      </c>
      <c r="C1034" s="73" t="s">
        <v>3329</v>
      </c>
      <c r="D1034" s="1132" t="s">
        <v>1967</v>
      </c>
      <c r="E1034" s="15" t="s">
        <v>1968</v>
      </c>
      <c r="F1034" s="679">
        <v>232873.02074414099</v>
      </c>
      <c r="G1034" s="73" t="s">
        <v>300</v>
      </c>
      <c r="H1034" s="73" t="s">
        <v>3352</v>
      </c>
      <c r="K1034" s="831"/>
      <c r="L1034" s="1143"/>
      <c r="M1034" s="831"/>
      <c r="N1034" s="831">
        <v>9.5377000000000005E-5</v>
      </c>
      <c r="O1034" s="1144"/>
      <c r="P1034" s="831"/>
      <c r="Q1034" s="831"/>
      <c r="R1034" s="831"/>
      <c r="S1034" s="831"/>
      <c r="T1034" s="831"/>
      <c r="U1034" s="831"/>
      <c r="V1034" s="1143"/>
      <c r="W1034" s="1145">
        <v>9331.7999999999993</v>
      </c>
      <c r="X1034" s="1144"/>
      <c r="Y1034" s="831"/>
      <c r="Z1034" s="831"/>
      <c r="AA1034" s="834"/>
      <c r="AB1034" s="834"/>
      <c r="AC1034" s="832">
        <f t="shared" si="34"/>
        <v>0</v>
      </c>
      <c r="AD1034" s="832">
        <f t="shared" si="33"/>
        <v>22.210730099513935</v>
      </c>
      <c r="AE1034" s="834"/>
      <c r="AF1034" s="834"/>
      <c r="AG1034" s="834"/>
      <c r="AH1034" s="834"/>
      <c r="AI1034" s="834"/>
      <c r="AJ1034" s="834"/>
      <c r="AK1034" s="834"/>
      <c r="AL1034" s="834"/>
      <c r="AM1034" s="832">
        <f t="shared" si="32"/>
        <v>2173124454.9801745</v>
      </c>
      <c r="AN1034" s="834"/>
      <c r="AO1034" s="834"/>
      <c r="AP1034" s="834"/>
    </row>
    <row r="1035" spans="1:42" s="15" customFormat="1">
      <c r="A1035" s="73" t="s">
        <v>2167</v>
      </c>
      <c r="B1035" s="1132" t="s">
        <v>2958</v>
      </c>
      <c r="C1035" s="73" t="s">
        <v>3329</v>
      </c>
      <c r="D1035" s="1132" t="s">
        <v>2001</v>
      </c>
      <c r="E1035" s="15" t="s">
        <v>2015</v>
      </c>
      <c r="F1035" s="679">
        <v>15524.868049999999</v>
      </c>
      <c r="G1035" s="73" t="s">
        <v>300</v>
      </c>
      <c r="H1035" s="73" t="s">
        <v>3352</v>
      </c>
      <c r="K1035" s="831"/>
      <c r="L1035" s="1143"/>
      <c r="M1035" s="831"/>
      <c r="N1035" s="831">
        <v>5.4872000000000005E-4</v>
      </c>
      <c r="O1035" s="1144"/>
      <c r="P1035" s="831"/>
      <c r="Q1035" s="831"/>
      <c r="R1035" s="831"/>
      <c r="S1035" s="831"/>
      <c r="T1035" s="831"/>
      <c r="U1035" s="831"/>
      <c r="V1035" s="1143"/>
      <c r="W1035" s="1145">
        <v>332160</v>
      </c>
      <c r="X1035" s="1144"/>
      <c r="Y1035" s="831"/>
      <c r="Z1035" s="831"/>
      <c r="AA1035" s="834"/>
      <c r="AB1035" s="834"/>
      <c r="AC1035" s="832">
        <f t="shared" si="34"/>
        <v>0</v>
      </c>
      <c r="AD1035" s="832">
        <f t="shared" si="33"/>
        <v>8.5188055963959997</v>
      </c>
      <c r="AE1035" s="834"/>
      <c r="AF1035" s="834"/>
      <c r="AG1035" s="834"/>
      <c r="AH1035" s="834"/>
      <c r="AI1035" s="834"/>
      <c r="AJ1035" s="834"/>
      <c r="AK1035" s="834"/>
      <c r="AL1035" s="834"/>
      <c r="AM1035" s="832">
        <f t="shared" si="32"/>
        <v>5156740171.4879999</v>
      </c>
      <c r="AN1035" s="834"/>
      <c r="AO1035" s="834"/>
      <c r="AP1035" s="834"/>
    </row>
    <row r="1036" spans="1:42" s="15" customFormat="1">
      <c r="A1036" s="73" t="s">
        <v>2167</v>
      </c>
      <c r="B1036" s="1132" t="s">
        <v>2958</v>
      </c>
      <c r="C1036" s="73" t="s">
        <v>3313</v>
      </c>
      <c r="D1036" s="1132" t="s">
        <v>2001</v>
      </c>
      <c r="E1036" s="15" t="s">
        <v>2015</v>
      </c>
      <c r="F1036" s="679">
        <v>1381.3965086731</v>
      </c>
      <c r="G1036" s="73" t="s">
        <v>300</v>
      </c>
      <c r="H1036" s="73" t="s">
        <v>3355</v>
      </c>
      <c r="K1036" s="831"/>
      <c r="L1036" s="1143"/>
      <c r="M1036" s="831"/>
      <c r="N1036" s="831">
        <v>5.4872000000000005E-4</v>
      </c>
      <c r="O1036" s="1144"/>
      <c r="P1036" s="831"/>
      <c r="Q1036" s="831"/>
      <c r="R1036" s="831"/>
      <c r="S1036" s="831"/>
      <c r="T1036" s="831"/>
      <c r="U1036" s="831"/>
      <c r="V1036" s="1143"/>
      <c r="W1036" s="1145">
        <v>332160</v>
      </c>
      <c r="X1036" s="1144"/>
      <c r="Y1036" s="831"/>
      <c r="Z1036" s="831"/>
      <c r="AA1036" s="834"/>
      <c r="AB1036" s="834"/>
      <c r="AC1036" s="832">
        <f t="shared" si="34"/>
        <v>0</v>
      </c>
      <c r="AD1036" s="832">
        <f t="shared" si="33"/>
        <v>0.75799989223910347</v>
      </c>
      <c r="AE1036" s="834"/>
      <c r="AF1036" s="834"/>
      <c r="AG1036" s="834"/>
      <c r="AH1036" s="834"/>
      <c r="AI1036" s="834"/>
      <c r="AJ1036" s="834"/>
      <c r="AK1036" s="834"/>
      <c r="AL1036" s="834"/>
      <c r="AM1036" s="832">
        <f t="shared" si="32"/>
        <v>458844664.32085693</v>
      </c>
      <c r="AN1036" s="834"/>
      <c r="AO1036" s="834"/>
      <c r="AP1036" s="834"/>
    </row>
    <row r="1037" spans="1:42" s="15" customFormat="1">
      <c r="A1037" s="73" t="s">
        <v>2168</v>
      </c>
      <c r="B1037" s="1132" t="s">
        <v>2959</v>
      </c>
      <c r="C1037" s="73" t="s">
        <v>3329</v>
      </c>
      <c r="D1037" s="1132" t="s">
        <v>1967</v>
      </c>
      <c r="E1037" s="15" t="s">
        <v>1968</v>
      </c>
      <c r="F1037" s="679">
        <v>2902163.9333333299</v>
      </c>
      <c r="G1037" s="73" t="s">
        <v>300</v>
      </c>
      <c r="H1037" s="73" t="s">
        <v>3352</v>
      </c>
      <c r="K1037" s="831"/>
      <c r="L1037" s="1143"/>
      <c r="M1037" s="831"/>
      <c r="N1037" s="831">
        <v>5.8584000000000001E-7</v>
      </c>
      <c r="O1037" s="1144"/>
      <c r="P1037" s="831"/>
      <c r="Q1037" s="831"/>
      <c r="R1037" s="831"/>
      <c r="S1037" s="831"/>
      <c r="T1037" s="831"/>
      <c r="U1037" s="831"/>
      <c r="V1037" s="1143"/>
      <c r="W1037" s="1145">
        <v>402.55</v>
      </c>
      <c r="X1037" s="1144"/>
      <c r="Y1037" s="831"/>
      <c r="Z1037" s="831"/>
      <c r="AA1037" s="834"/>
      <c r="AB1037" s="834"/>
      <c r="AC1037" s="832">
        <f t="shared" si="34"/>
        <v>0</v>
      </c>
      <c r="AD1037" s="832">
        <f t="shared" si="33"/>
        <v>1.700203718703998</v>
      </c>
      <c r="AE1037" s="834"/>
      <c r="AF1037" s="834"/>
      <c r="AG1037" s="834"/>
      <c r="AH1037" s="834"/>
      <c r="AI1037" s="834"/>
      <c r="AJ1037" s="834"/>
      <c r="AK1037" s="834"/>
      <c r="AL1037" s="834"/>
      <c r="AM1037" s="832">
        <f t="shared" si="32"/>
        <v>1168266091.363332</v>
      </c>
      <c r="AN1037" s="834"/>
      <c r="AO1037" s="834"/>
      <c r="AP1037" s="834"/>
    </row>
    <row r="1038" spans="1:42" s="15" customFormat="1">
      <c r="A1038" s="73" t="s">
        <v>2168</v>
      </c>
      <c r="B1038" s="1132" t="s">
        <v>2959</v>
      </c>
      <c r="C1038" s="73" t="s">
        <v>3329</v>
      </c>
      <c r="D1038" s="1132" t="s">
        <v>1998</v>
      </c>
      <c r="E1038" s="15" t="s">
        <v>1999</v>
      </c>
      <c r="F1038" s="679">
        <v>14278079.571875</v>
      </c>
      <c r="G1038" s="73" t="s">
        <v>300</v>
      </c>
      <c r="H1038" s="73" t="s">
        <v>3352</v>
      </c>
      <c r="K1038" s="831"/>
      <c r="L1038" s="1143"/>
      <c r="M1038" s="831"/>
      <c r="N1038" s="831">
        <v>1.173E-7</v>
      </c>
      <c r="O1038" s="1144"/>
      <c r="P1038" s="831"/>
      <c r="Q1038" s="831"/>
      <c r="R1038" s="831"/>
      <c r="S1038" s="831"/>
      <c r="T1038" s="831"/>
      <c r="U1038" s="831"/>
      <c r="V1038" s="1143"/>
      <c r="W1038" s="1145">
        <v>1036</v>
      </c>
      <c r="X1038" s="1144"/>
      <c r="Y1038" s="831"/>
      <c r="Z1038" s="831"/>
      <c r="AA1038" s="834"/>
      <c r="AB1038" s="834"/>
      <c r="AC1038" s="832">
        <f t="shared" si="34"/>
        <v>0</v>
      </c>
      <c r="AD1038" s="832">
        <f t="shared" si="33"/>
        <v>1.6748187337809375</v>
      </c>
      <c r="AE1038" s="834"/>
      <c r="AF1038" s="834"/>
      <c r="AG1038" s="834"/>
      <c r="AH1038" s="834"/>
      <c r="AI1038" s="834"/>
      <c r="AJ1038" s="834"/>
      <c r="AK1038" s="834"/>
      <c r="AL1038" s="834"/>
      <c r="AM1038" s="832">
        <f t="shared" si="32"/>
        <v>14792090436.4625</v>
      </c>
      <c r="AN1038" s="834"/>
      <c r="AO1038" s="834"/>
      <c r="AP1038" s="834"/>
    </row>
    <row r="1039" spans="1:42" s="15" customFormat="1">
      <c r="A1039" s="73" t="s">
        <v>2168</v>
      </c>
      <c r="B1039" s="1132" t="s">
        <v>2959</v>
      </c>
      <c r="C1039" s="73" t="s">
        <v>3329</v>
      </c>
      <c r="D1039" s="1132" t="s">
        <v>2001</v>
      </c>
      <c r="E1039" s="15" t="s">
        <v>2015</v>
      </c>
      <c r="F1039" s="679">
        <v>193477.59555468801</v>
      </c>
      <c r="G1039" s="73" t="s">
        <v>300</v>
      </c>
      <c r="H1039" s="73" t="s">
        <v>3352</v>
      </c>
      <c r="K1039" s="831"/>
      <c r="L1039" s="1143"/>
      <c r="M1039" s="831"/>
      <c r="N1039" s="831">
        <v>4.0282E-7</v>
      </c>
      <c r="O1039" s="1144"/>
      <c r="P1039" s="831"/>
      <c r="Q1039" s="831"/>
      <c r="R1039" s="831"/>
      <c r="S1039" s="831"/>
      <c r="T1039" s="831"/>
      <c r="U1039" s="831"/>
      <c r="V1039" s="1143"/>
      <c r="W1039" s="1145">
        <v>9064.7000000000007</v>
      </c>
      <c r="X1039" s="1144"/>
      <c r="Y1039" s="831"/>
      <c r="Z1039" s="831"/>
      <c r="AA1039" s="834"/>
      <c r="AB1039" s="834"/>
      <c r="AC1039" s="832">
        <f t="shared" si="34"/>
        <v>0</v>
      </c>
      <c r="AD1039" s="832">
        <f t="shared" si="33"/>
        <v>7.7936645041339431E-2</v>
      </c>
      <c r="AE1039" s="834"/>
      <c r="AF1039" s="834"/>
      <c r="AG1039" s="834"/>
      <c r="AH1039" s="834"/>
      <c r="AI1039" s="834"/>
      <c r="AJ1039" s="834"/>
      <c r="AK1039" s="834"/>
      <c r="AL1039" s="834"/>
      <c r="AM1039" s="832">
        <f t="shared" si="32"/>
        <v>1753816360.4245806</v>
      </c>
      <c r="AN1039" s="834"/>
      <c r="AO1039" s="834"/>
      <c r="AP1039" s="834"/>
    </row>
    <row r="1040" spans="1:42" s="15" customFormat="1">
      <c r="A1040" s="73" t="s">
        <v>2635</v>
      </c>
      <c r="B1040" s="1132"/>
      <c r="C1040" s="73"/>
      <c r="D1040" s="1132" t="s">
        <v>2001</v>
      </c>
      <c r="E1040" s="15" t="s">
        <v>2015</v>
      </c>
      <c r="F1040" s="679">
        <v>308478482414.91101</v>
      </c>
      <c r="G1040" s="73" t="s">
        <v>300</v>
      </c>
      <c r="H1040" s="73" t="s">
        <v>3355</v>
      </c>
      <c r="K1040" s="831"/>
      <c r="L1040" s="1143"/>
      <c r="M1040" s="831"/>
      <c r="N1040" s="831">
        <v>2.3683999999999999E-8</v>
      </c>
      <c r="O1040" s="1144"/>
      <c r="P1040" s="831"/>
      <c r="Q1040" s="831"/>
      <c r="R1040" s="831"/>
      <c r="S1040" s="831"/>
      <c r="T1040" s="831"/>
      <c r="U1040" s="831"/>
      <c r="V1040" s="1143"/>
      <c r="W1040" s="1145">
        <v>150.72</v>
      </c>
      <c r="X1040" s="1144"/>
      <c r="Y1040" s="831"/>
      <c r="Z1040" s="831"/>
      <c r="AA1040" s="834"/>
      <c r="AB1040" s="834"/>
      <c r="AC1040" s="832">
        <f t="shared" si="34"/>
        <v>0</v>
      </c>
      <c r="AD1040" s="832">
        <f t="shared" si="33"/>
        <v>7306.0043775147524</v>
      </c>
      <c r="AE1040" s="834"/>
      <c r="AF1040" s="834"/>
      <c r="AG1040" s="834"/>
      <c r="AH1040" s="834"/>
      <c r="AI1040" s="834"/>
      <c r="AJ1040" s="834"/>
      <c r="AK1040" s="834"/>
      <c r="AL1040" s="834"/>
      <c r="AM1040" s="832">
        <f t="shared" si="32"/>
        <v>46493876869575.391</v>
      </c>
      <c r="AN1040" s="834"/>
      <c r="AO1040" s="834"/>
      <c r="AP1040" s="834"/>
    </row>
    <row r="1041" spans="1:42" s="15" customFormat="1">
      <c r="A1041" s="73" t="s">
        <v>2635</v>
      </c>
      <c r="B1041" s="1132"/>
      <c r="C1041" s="73"/>
      <c r="D1041" s="1132" t="s">
        <v>1998</v>
      </c>
      <c r="E1041" s="15" t="s">
        <v>1999</v>
      </c>
      <c r="F1041" s="679">
        <v>10844160000</v>
      </c>
      <c r="G1041" s="73" t="s">
        <v>300</v>
      </c>
      <c r="H1041" s="73" t="s">
        <v>3355</v>
      </c>
      <c r="K1041" s="831"/>
      <c r="L1041" s="1143"/>
      <c r="M1041" s="831"/>
      <c r="N1041" s="831">
        <v>1.5387000000000001E-8</v>
      </c>
      <c r="O1041" s="1144"/>
      <c r="P1041" s="831"/>
      <c r="Q1041" s="831"/>
      <c r="R1041" s="831"/>
      <c r="S1041" s="831"/>
      <c r="T1041" s="831"/>
      <c r="U1041" s="831"/>
      <c r="V1041" s="1143"/>
      <c r="W1041" s="1145">
        <v>6.1714000000000002</v>
      </c>
      <c r="X1041" s="1144"/>
      <c r="Y1041" s="831"/>
      <c r="Z1041" s="831"/>
      <c r="AA1041" s="834"/>
      <c r="AB1041" s="834"/>
      <c r="AC1041" s="832">
        <f t="shared" si="34"/>
        <v>0</v>
      </c>
      <c r="AD1041" s="832">
        <f t="shared" si="33"/>
        <v>166.85908992</v>
      </c>
      <c r="AE1041" s="834"/>
      <c r="AF1041" s="834"/>
      <c r="AG1041" s="834"/>
      <c r="AH1041" s="834"/>
      <c r="AI1041" s="834"/>
      <c r="AJ1041" s="834"/>
      <c r="AK1041" s="834"/>
      <c r="AL1041" s="834"/>
      <c r="AM1041" s="832">
        <f t="shared" si="32"/>
        <v>66923649024</v>
      </c>
      <c r="AN1041" s="834"/>
      <c r="AO1041" s="834"/>
      <c r="AP1041" s="834"/>
    </row>
    <row r="1042" spans="1:42" s="15" customFormat="1">
      <c r="A1042" s="73" t="s">
        <v>2169</v>
      </c>
      <c r="B1042" s="1132" t="s">
        <v>2960</v>
      </c>
      <c r="C1042" s="73" t="s">
        <v>3329</v>
      </c>
      <c r="D1042" s="1132" t="s">
        <v>1967</v>
      </c>
      <c r="E1042" s="15" t="s">
        <v>1968</v>
      </c>
      <c r="F1042" s="679">
        <v>232778.560516875</v>
      </c>
      <c r="G1042" s="73" t="s">
        <v>300</v>
      </c>
      <c r="H1042" s="73" t="s">
        <v>3352</v>
      </c>
      <c r="K1042" s="831"/>
      <c r="L1042" s="1143"/>
      <c r="M1042" s="831"/>
      <c r="N1042" s="1150">
        <v>2.2413499043699988E-4</v>
      </c>
      <c r="O1042" s="1144"/>
      <c r="P1042" s="831"/>
      <c r="Q1042" s="831"/>
      <c r="R1042" s="831"/>
      <c r="S1042" s="831"/>
      <c r="T1042" s="831"/>
      <c r="U1042" s="831"/>
      <c r="V1042" s="1143"/>
      <c r="W1042" s="1145">
        <v>11.401999999999999</v>
      </c>
      <c r="X1042" s="1144"/>
      <c r="Y1042" s="831"/>
      <c r="Z1042" s="831"/>
      <c r="AA1042" s="834"/>
      <c r="AB1042" s="834"/>
      <c r="AC1042" s="832">
        <f t="shared" si="34"/>
        <v>0</v>
      </c>
      <c r="AD1042" s="832">
        <f t="shared" si="33"/>
        <v>52.173820435388379</v>
      </c>
      <c r="AE1042" s="834"/>
      <c r="AF1042" s="834"/>
      <c r="AG1042" s="834"/>
      <c r="AH1042" s="834"/>
      <c r="AI1042" s="834"/>
      <c r="AJ1042" s="834"/>
      <c r="AK1042" s="834"/>
      <c r="AL1042" s="834"/>
      <c r="AM1042" s="832">
        <f t="shared" si="32"/>
        <v>2654141.1470134086</v>
      </c>
      <c r="AN1042" s="834"/>
      <c r="AO1042" s="834"/>
      <c r="AP1042" s="834"/>
    </row>
    <row r="1043" spans="1:42" s="15" customFormat="1">
      <c r="A1043" s="73" t="s">
        <v>2169</v>
      </c>
      <c r="B1043" s="1132" t="s">
        <v>2960</v>
      </c>
      <c r="C1043" s="73" t="s">
        <v>3329</v>
      </c>
      <c r="D1043" s="1132" t="s">
        <v>1998</v>
      </c>
      <c r="E1043" s="15" t="s">
        <v>1999</v>
      </c>
      <c r="F1043" s="679">
        <v>310371.414040156</v>
      </c>
      <c r="G1043" s="73" t="s">
        <v>300</v>
      </c>
      <c r="H1043" s="73" t="s">
        <v>3352</v>
      </c>
      <c r="K1043" s="831"/>
      <c r="L1043" s="1143"/>
      <c r="M1043" s="831"/>
      <c r="N1043" s="1150">
        <v>1.6420805118051806E-5</v>
      </c>
      <c r="O1043" s="1144"/>
      <c r="P1043" s="831"/>
      <c r="Q1043" s="831"/>
      <c r="R1043" s="831"/>
      <c r="S1043" s="831"/>
      <c r="T1043" s="831"/>
      <c r="U1043" s="831"/>
      <c r="V1043" s="1143"/>
      <c r="W1043" s="1145">
        <v>469.69</v>
      </c>
      <c r="X1043" s="1144"/>
      <c r="Y1043" s="831"/>
      <c r="Z1043" s="831"/>
      <c r="AA1043" s="834"/>
      <c r="AB1043" s="834"/>
      <c r="AC1043" s="832">
        <f t="shared" si="34"/>
        <v>0</v>
      </c>
      <c r="AD1043" s="832">
        <f t="shared" si="33"/>
        <v>5.0965485041675702</v>
      </c>
      <c r="AE1043" s="834"/>
      <c r="AF1043" s="834"/>
      <c r="AG1043" s="834"/>
      <c r="AH1043" s="834"/>
      <c r="AI1043" s="834"/>
      <c r="AJ1043" s="834"/>
      <c r="AK1043" s="834"/>
      <c r="AL1043" s="834"/>
      <c r="AM1043" s="832">
        <f t="shared" si="32"/>
        <v>145778349.46052086</v>
      </c>
      <c r="AN1043" s="834"/>
      <c r="AO1043" s="834"/>
      <c r="AP1043" s="834"/>
    </row>
    <row r="1044" spans="1:42" s="15" customFormat="1">
      <c r="A1044" s="73" t="s">
        <v>2169</v>
      </c>
      <c r="B1044" s="1132" t="s">
        <v>2960</v>
      </c>
      <c r="C1044" s="73" t="s">
        <v>3329</v>
      </c>
      <c r="D1044" s="1132" t="s">
        <v>2001</v>
      </c>
      <c r="E1044" s="15" t="s">
        <v>2015</v>
      </c>
      <c r="F1044" s="679">
        <v>15518.5707015104</v>
      </c>
      <c r="G1044" s="73" t="s">
        <v>300</v>
      </c>
      <c r="H1044" s="73" t="s">
        <v>3352</v>
      </c>
      <c r="K1044" s="831"/>
      <c r="L1044" s="1143"/>
      <c r="M1044" s="831"/>
      <c r="N1044" s="1150">
        <v>1.2492882786617452E-4</v>
      </c>
      <c r="O1044" s="1144"/>
      <c r="P1044" s="831"/>
      <c r="Q1044" s="831"/>
      <c r="R1044" s="831"/>
      <c r="S1044" s="831"/>
      <c r="T1044" s="831"/>
      <c r="U1044" s="831"/>
      <c r="V1044" s="1143"/>
      <c r="W1044" s="1145">
        <v>22062</v>
      </c>
      <c r="X1044" s="1144"/>
      <c r="Y1044" s="831"/>
      <c r="Z1044" s="831"/>
      <c r="AA1044" s="834"/>
      <c r="AB1044" s="834"/>
      <c r="AC1044" s="832">
        <f t="shared" si="34"/>
        <v>0</v>
      </c>
      <c r="AD1044" s="832">
        <f t="shared" si="33"/>
        <v>1.9387168478980519</v>
      </c>
      <c r="AE1044" s="834"/>
      <c r="AF1044" s="834"/>
      <c r="AG1044" s="834"/>
      <c r="AH1044" s="834"/>
      <c r="AI1044" s="834"/>
      <c r="AJ1044" s="834"/>
      <c r="AK1044" s="834"/>
      <c r="AL1044" s="834"/>
      <c r="AM1044" s="832">
        <f t="shared" si="32"/>
        <v>342370706.81672245</v>
      </c>
      <c r="AN1044" s="834"/>
      <c r="AO1044" s="834"/>
      <c r="AP1044" s="834"/>
    </row>
    <row r="1045" spans="1:42" s="15" customFormat="1">
      <c r="A1045" s="73" t="s">
        <v>2170</v>
      </c>
      <c r="B1045" s="1132" t="s">
        <v>2961</v>
      </c>
      <c r="C1045" s="73" t="s">
        <v>3329</v>
      </c>
      <c r="D1045" s="1132" t="s">
        <v>1967</v>
      </c>
      <c r="E1045" s="15" t="s">
        <v>1968</v>
      </c>
      <c r="F1045" s="679">
        <v>29315722.265625</v>
      </c>
      <c r="G1045" s="73" t="s">
        <v>300</v>
      </c>
      <c r="H1045" s="73" t="s">
        <v>3352</v>
      </c>
      <c r="K1045" s="831"/>
      <c r="L1045" s="1143"/>
      <c r="M1045" s="831">
        <v>0</v>
      </c>
      <c r="N1045" s="831">
        <v>2.6763999999999999E-6</v>
      </c>
      <c r="O1045" s="1144"/>
      <c r="P1045" s="831"/>
      <c r="Q1045" s="831"/>
      <c r="R1045" s="831"/>
      <c r="S1045" s="831"/>
      <c r="T1045" s="831"/>
      <c r="U1045" s="831"/>
      <c r="V1045" s="1143"/>
      <c r="W1045" s="1145">
        <v>211.29</v>
      </c>
      <c r="X1045" s="1144"/>
      <c r="Y1045" s="831"/>
      <c r="Z1045" s="831"/>
      <c r="AA1045" s="834"/>
      <c r="AB1045" s="834"/>
      <c r="AC1045" s="832">
        <f t="shared" si="34"/>
        <v>0</v>
      </c>
      <c r="AD1045" s="832">
        <f t="shared" si="33"/>
        <v>78.460599071718747</v>
      </c>
      <c r="AE1045" s="834"/>
      <c r="AF1045" s="834"/>
      <c r="AG1045" s="834"/>
      <c r="AH1045" s="834"/>
      <c r="AI1045" s="834"/>
      <c r="AJ1045" s="834"/>
      <c r="AK1045" s="834"/>
      <c r="AL1045" s="834"/>
      <c r="AM1045" s="832">
        <f t="shared" si="32"/>
        <v>6194118957.5039063</v>
      </c>
      <c r="AN1045" s="834"/>
      <c r="AO1045" s="834"/>
      <c r="AP1045" s="834"/>
    </row>
    <row r="1046" spans="1:42" s="15" customFormat="1">
      <c r="A1046" s="73" t="s">
        <v>2170</v>
      </c>
      <c r="B1046" s="1132" t="s">
        <v>2961</v>
      </c>
      <c r="C1046" s="73" t="s">
        <v>3329</v>
      </c>
      <c r="D1046" s="1132" t="s">
        <v>1998</v>
      </c>
      <c r="E1046" s="15" t="s">
        <v>1999</v>
      </c>
      <c r="F1046" s="679">
        <v>39087629.6875</v>
      </c>
      <c r="G1046" s="73" t="s">
        <v>300</v>
      </c>
      <c r="H1046" s="73" t="s">
        <v>3352</v>
      </c>
      <c r="K1046" s="831"/>
      <c r="L1046" s="1143"/>
      <c r="M1046" s="831">
        <v>0</v>
      </c>
      <c r="N1046" s="831">
        <v>1.9371999999999999E-7</v>
      </c>
      <c r="O1046" s="1144"/>
      <c r="P1046" s="831"/>
      <c r="Q1046" s="831"/>
      <c r="R1046" s="831"/>
      <c r="S1046" s="831"/>
      <c r="T1046" s="831"/>
      <c r="U1046" s="831"/>
      <c r="V1046" s="1143"/>
      <c r="W1046" s="1145">
        <v>344.92</v>
      </c>
      <c r="X1046" s="1144"/>
      <c r="Y1046" s="831"/>
      <c r="Z1046" s="831"/>
      <c r="AA1046" s="834"/>
      <c r="AB1046" s="834"/>
      <c r="AC1046" s="832">
        <f t="shared" si="34"/>
        <v>0</v>
      </c>
      <c r="AD1046" s="832">
        <f t="shared" si="33"/>
        <v>7.5720556230625</v>
      </c>
      <c r="AE1046" s="834"/>
      <c r="AF1046" s="834"/>
      <c r="AG1046" s="834"/>
      <c r="AH1046" s="834"/>
      <c r="AI1046" s="834"/>
      <c r="AJ1046" s="834"/>
      <c r="AK1046" s="834"/>
      <c r="AL1046" s="834"/>
      <c r="AM1046" s="832">
        <f t="shared" si="32"/>
        <v>13482105231.8125</v>
      </c>
      <c r="AN1046" s="834"/>
      <c r="AO1046" s="834"/>
      <c r="AP1046" s="834"/>
    </row>
    <row r="1047" spans="1:42" s="15" customFormat="1">
      <c r="A1047" s="73" t="s">
        <v>2170</v>
      </c>
      <c r="B1047" s="1132" t="s">
        <v>2961</v>
      </c>
      <c r="C1047" s="73" t="s">
        <v>3329</v>
      </c>
      <c r="D1047" s="1132" t="s">
        <v>2001</v>
      </c>
      <c r="E1047" s="15" t="s">
        <v>2015</v>
      </c>
      <c r="F1047" s="679">
        <v>1954381.484375</v>
      </c>
      <c r="G1047" s="73" t="s">
        <v>300</v>
      </c>
      <c r="H1047" s="73" t="s">
        <v>3352</v>
      </c>
      <c r="K1047" s="831"/>
      <c r="L1047" s="1143"/>
      <c r="M1047" s="831">
        <v>0</v>
      </c>
      <c r="N1047" s="831">
        <v>4.7491000000000001E-7</v>
      </c>
      <c r="O1047" s="1144"/>
      <c r="P1047" s="831"/>
      <c r="Q1047" s="831"/>
      <c r="R1047" s="831"/>
      <c r="S1047" s="831"/>
      <c r="T1047" s="831"/>
      <c r="U1047" s="831"/>
      <c r="V1047" s="1143"/>
      <c r="W1047" s="1145">
        <v>1297.5</v>
      </c>
      <c r="X1047" s="1144"/>
      <c r="Y1047" s="831"/>
      <c r="Z1047" s="831"/>
      <c r="AA1047" s="834"/>
      <c r="AB1047" s="834"/>
      <c r="AC1047" s="832">
        <f t="shared" si="34"/>
        <v>0</v>
      </c>
      <c r="AD1047" s="832">
        <f t="shared" si="33"/>
        <v>0.92815531074453128</v>
      </c>
      <c r="AE1047" s="834"/>
      <c r="AF1047" s="834"/>
      <c r="AG1047" s="834"/>
      <c r="AH1047" s="834"/>
      <c r="AI1047" s="834"/>
      <c r="AJ1047" s="834"/>
      <c r="AK1047" s="834"/>
      <c r="AL1047" s="834"/>
      <c r="AM1047" s="832">
        <f t="shared" si="32"/>
        <v>2535809975.9765625</v>
      </c>
      <c r="AN1047" s="834"/>
      <c r="AO1047" s="834"/>
      <c r="AP1047" s="834"/>
    </row>
    <row r="1048" spans="1:42" s="15" customFormat="1">
      <c r="A1048" s="73" t="s">
        <v>2171</v>
      </c>
      <c r="B1048" s="1132" t="s">
        <v>2171</v>
      </c>
      <c r="C1048" s="73"/>
      <c r="D1048" s="1132" t="s">
        <v>1967</v>
      </c>
      <c r="E1048" s="15" t="s">
        <v>1968</v>
      </c>
      <c r="F1048" s="679">
        <v>0</v>
      </c>
      <c r="G1048" s="73" t="s">
        <v>300</v>
      </c>
      <c r="H1048" s="73" t="s">
        <v>3355</v>
      </c>
      <c r="K1048" s="831"/>
      <c r="L1048" s="1143"/>
      <c r="M1048" s="831">
        <v>9.0510999999999996E-8</v>
      </c>
      <c r="N1048" s="831">
        <v>3.5551999999999999E-9</v>
      </c>
      <c r="O1048" s="1144"/>
      <c r="P1048" s="831"/>
      <c r="Q1048" s="831"/>
      <c r="R1048" s="831"/>
      <c r="S1048" s="831"/>
      <c r="T1048" s="831"/>
      <c r="U1048" s="831"/>
      <c r="V1048" s="1143"/>
      <c r="W1048" s="1145">
        <v>3.1745999999999999</v>
      </c>
      <c r="X1048" s="1144"/>
      <c r="Y1048" s="831"/>
      <c r="Z1048" s="831"/>
      <c r="AA1048" s="834"/>
      <c r="AB1048" s="834"/>
      <c r="AC1048" s="832">
        <f t="shared" si="34"/>
        <v>0</v>
      </c>
      <c r="AD1048" s="832">
        <f t="shared" si="33"/>
        <v>0</v>
      </c>
      <c r="AE1048" s="834"/>
      <c r="AF1048" s="834"/>
      <c r="AG1048" s="834"/>
      <c r="AH1048" s="834"/>
      <c r="AI1048" s="834"/>
      <c r="AJ1048" s="834"/>
      <c r="AK1048" s="834"/>
      <c r="AL1048" s="834"/>
      <c r="AM1048" s="832">
        <f t="shared" si="32"/>
        <v>0</v>
      </c>
      <c r="AN1048" s="834"/>
      <c r="AO1048" s="834"/>
      <c r="AP1048" s="834"/>
    </row>
    <row r="1049" spans="1:42" s="15" customFormat="1">
      <c r="A1049" s="73" t="s">
        <v>458</v>
      </c>
      <c r="B1049" s="1132" t="s">
        <v>458</v>
      </c>
      <c r="C1049" s="73"/>
      <c r="D1049" s="1132" t="s">
        <v>1967</v>
      </c>
      <c r="E1049" s="15" t="s">
        <v>1968</v>
      </c>
      <c r="F1049" s="679">
        <v>48823938.125670798</v>
      </c>
      <c r="G1049" s="73" t="s">
        <v>300</v>
      </c>
      <c r="H1049" s="73" t="s">
        <v>3355</v>
      </c>
      <c r="K1049" s="831"/>
      <c r="L1049" s="1143"/>
      <c r="M1049" s="831">
        <v>2.0834E-7</v>
      </c>
      <c r="N1049" s="831">
        <v>7.9401E-7</v>
      </c>
      <c r="O1049" s="1144"/>
      <c r="P1049" s="831"/>
      <c r="Q1049" s="831"/>
      <c r="R1049" s="831"/>
      <c r="S1049" s="831"/>
      <c r="T1049" s="831"/>
      <c r="U1049" s="831"/>
      <c r="V1049" s="1143"/>
      <c r="W1049" s="1145">
        <v>4.6212</v>
      </c>
      <c r="X1049" s="1144"/>
      <c r="Y1049" s="831"/>
      <c r="Z1049" s="831"/>
      <c r="AA1049" s="834"/>
      <c r="AB1049" s="834"/>
      <c r="AC1049" s="832">
        <f t="shared" si="34"/>
        <v>10.171979269102254</v>
      </c>
      <c r="AD1049" s="832">
        <f t="shared" si="33"/>
        <v>38.76669511116387</v>
      </c>
      <c r="AE1049" s="834"/>
      <c r="AF1049" s="834"/>
      <c r="AG1049" s="834"/>
      <c r="AH1049" s="834"/>
      <c r="AI1049" s="834"/>
      <c r="AJ1049" s="834"/>
      <c r="AK1049" s="834"/>
      <c r="AL1049" s="834"/>
      <c r="AM1049" s="832">
        <f t="shared" si="32"/>
        <v>225625182.86634991</v>
      </c>
      <c r="AN1049" s="834"/>
      <c r="AO1049" s="834"/>
      <c r="AP1049" s="834"/>
    </row>
    <row r="1050" spans="1:42" s="15" customFormat="1">
      <c r="A1050" s="73" t="s">
        <v>458</v>
      </c>
      <c r="B1050" s="1132" t="s">
        <v>2962</v>
      </c>
      <c r="C1050" s="73" t="s">
        <v>3313</v>
      </c>
      <c r="D1050" s="1132" t="s">
        <v>2001</v>
      </c>
      <c r="E1050" s="15" t="s">
        <v>2015</v>
      </c>
      <c r="F1050" s="679">
        <v>336618.61134818499</v>
      </c>
      <c r="G1050" s="73" t="s">
        <v>300</v>
      </c>
      <c r="H1050" s="73" t="s">
        <v>3355</v>
      </c>
      <c r="K1050" s="831"/>
      <c r="L1050" s="1143"/>
      <c r="M1050" s="831">
        <v>2.3169999999999999E-7</v>
      </c>
      <c r="N1050" s="831">
        <v>4.5657999999999998E-7</v>
      </c>
      <c r="O1050" s="1144"/>
      <c r="P1050" s="831"/>
      <c r="Q1050" s="831"/>
      <c r="R1050" s="831"/>
      <c r="S1050" s="831"/>
      <c r="T1050" s="831"/>
      <c r="U1050" s="831"/>
      <c r="V1050" s="1143"/>
      <c r="W1050" s="1145">
        <v>349.64</v>
      </c>
      <c r="X1050" s="1144"/>
      <c r="Y1050" s="831"/>
      <c r="Z1050" s="831"/>
      <c r="AA1050" s="834"/>
      <c r="AB1050" s="834"/>
      <c r="AC1050" s="832">
        <f t="shared" si="34"/>
        <v>7.7994532249374457E-2</v>
      </c>
      <c r="AD1050" s="832">
        <f t="shared" si="33"/>
        <v>0.15369332556935431</v>
      </c>
      <c r="AE1050" s="834"/>
      <c r="AF1050" s="834"/>
      <c r="AG1050" s="834"/>
      <c r="AH1050" s="834"/>
      <c r="AI1050" s="834"/>
      <c r="AJ1050" s="834"/>
      <c r="AK1050" s="834"/>
      <c r="AL1050" s="834"/>
      <c r="AM1050" s="832">
        <f t="shared" si="32"/>
        <v>117695331.27177939</v>
      </c>
      <c r="AN1050" s="834"/>
      <c r="AO1050" s="834"/>
      <c r="AP1050" s="834"/>
    </row>
    <row r="1051" spans="1:42" s="15" customFormat="1">
      <c r="A1051" s="73" t="s">
        <v>458</v>
      </c>
      <c r="B1051" s="1132" t="s">
        <v>2962</v>
      </c>
      <c r="C1051" s="73" t="s">
        <v>3317</v>
      </c>
      <c r="D1051" s="1132" t="s">
        <v>2001</v>
      </c>
      <c r="E1051" s="15" t="s">
        <v>2015</v>
      </c>
      <c r="F1051" s="679">
        <v>74777.629945382098</v>
      </c>
      <c r="G1051" s="73" t="s">
        <v>300</v>
      </c>
      <c r="H1051" s="73" t="s">
        <v>3355</v>
      </c>
      <c r="K1051" s="831"/>
      <c r="L1051" s="1143"/>
      <c r="M1051" s="831">
        <v>2.3169999999999999E-7</v>
      </c>
      <c r="N1051" s="831">
        <v>4.5657999999999998E-7</v>
      </c>
      <c r="O1051" s="1144"/>
      <c r="P1051" s="831"/>
      <c r="Q1051" s="831"/>
      <c r="R1051" s="831"/>
      <c r="S1051" s="831"/>
      <c r="T1051" s="831"/>
      <c r="U1051" s="831"/>
      <c r="V1051" s="1143"/>
      <c r="W1051" s="1145">
        <v>349.64</v>
      </c>
      <c r="X1051" s="1144"/>
      <c r="Y1051" s="831"/>
      <c r="Z1051" s="831"/>
      <c r="AA1051" s="834"/>
      <c r="AB1051" s="834"/>
      <c r="AC1051" s="832">
        <f t="shared" si="34"/>
        <v>1.732597685834503E-2</v>
      </c>
      <c r="AD1051" s="832">
        <f t="shared" si="33"/>
        <v>3.4141970280462557E-2</v>
      </c>
      <c r="AE1051" s="834"/>
      <c r="AF1051" s="834"/>
      <c r="AG1051" s="834"/>
      <c r="AH1051" s="834"/>
      <c r="AI1051" s="834"/>
      <c r="AJ1051" s="834"/>
      <c r="AK1051" s="834"/>
      <c r="AL1051" s="834"/>
      <c r="AM1051" s="832">
        <f t="shared" si="32"/>
        <v>26145250.534103397</v>
      </c>
      <c r="AN1051" s="834"/>
      <c r="AO1051" s="834"/>
      <c r="AP1051" s="834"/>
    </row>
    <row r="1052" spans="1:42" s="15" customFormat="1">
      <c r="A1052" s="73" t="s">
        <v>2636</v>
      </c>
      <c r="B1052" s="1132"/>
      <c r="C1052" s="73"/>
      <c r="D1052" s="1132" t="s">
        <v>1967</v>
      </c>
      <c r="E1052" s="15" t="s">
        <v>1968</v>
      </c>
      <c r="F1052" s="679">
        <v>5774506651.2119503</v>
      </c>
      <c r="G1052" s="73" t="s">
        <v>300</v>
      </c>
      <c r="H1052" s="73" t="s">
        <v>3358</v>
      </c>
      <c r="K1052" s="831"/>
      <c r="L1052" s="1143"/>
      <c r="M1052" s="831"/>
      <c r="N1052" s="831">
        <v>1.9896000000000002E-8</v>
      </c>
      <c r="O1052" s="1144"/>
      <c r="P1052" s="831"/>
      <c r="Q1052" s="831"/>
      <c r="R1052" s="831"/>
      <c r="S1052" s="831"/>
      <c r="T1052" s="831"/>
      <c r="U1052" s="831"/>
      <c r="V1052" s="1143"/>
      <c r="W1052" s="1145">
        <v>0.18743000000000001</v>
      </c>
      <c r="X1052" s="1144"/>
      <c r="Y1052" s="831"/>
      <c r="Z1052" s="831"/>
      <c r="AA1052" s="834"/>
      <c r="AB1052" s="834"/>
      <c r="AC1052" s="832">
        <f t="shared" si="34"/>
        <v>0</v>
      </c>
      <c r="AD1052" s="832">
        <f t="shared" si="33"/>
        <v>114.88958433251297</v>
      </c>
      <c r="AE1052" s="834"/>
      <c r="AF1052" s="834"/>
      <c r="AG1052" s="834"/>
      <c r="AH1052" s="834"/>
      <c r="AI1052" s="834"/>
      <c r="AJ1052" s="834"/>
      <c r="AK1052" s="834"/>
      <c r="AL1052" s="834"/>
      <c r="AM1052" s="832">
        <f t="shared" si="32"/>
        <v>1082315781.6366558</v>
      </c>
      <c r="AN1052" s="834"/>
      <c r="AO1052" s="834"/>
      <c r="AP1052" s="834"/>
    </row>
    <row r="1053" spans="1:42" s="15" customFormat="1">
      <c r="A1053" s="73" t="s">
        <v>2172</v>
      </c>
      <c r="B1053" s="1132" t="s">
        <v>2963</v>
      </c>
      <c r="C1053" s="73" t="s">
        <v>3329</v>
      </c>
      <c r="D1053" s="1132" t="s">
        <v>1967</v>
      </c>
      <c r="E1053" s="15" t="s">
        <v>1968</v>
      </c>
      <c r="F1053" s="679">
        <v>2697194.2371354201</v>
      </c>
      <c r="G1053" s="73" t="s">
        <v>300</v>
      </c>
      <c r="H1053" s="73" t="s">
        <v>3352</v>
      </c>
      <c r="K1053" s="831"/>
      <c r="L1053" s="1143"/>
      <c r="M1053" s="831">
        <v>5.4457999999999997E-8</v>
      </c>
      <c r="N1053" s="831">
        <v>1.6413000000000001E-6</v>
      </c>
      <c r="O1053" s="1144"/>
      <c r="P1053" s="831"/>
      <c r="Q1053" s="831"/>
      <c r="R1053" s="831"/>
      <c r="S1053" s="831"/>
      <c r="T1053" s="831"/>
      <c r="U1053" s="831"/>
      <c r="V1053" s="1143"/>
      <c r="W1053" s="1145">
        <v>54902</v>
      </c>
      <c r="X1053" s="1144"/>
      <c r="Y1053" s="831"/>
      <c r="Z1053" s="831"/>
      <c r="AA1053" s="834"/>
      <c r="AB1053" s="834"/>
      <c r="AC1053" s="832">
        <f t="shared" si="34"/>
        <v>0.1468838037659207</v>
      </c>
      <c r="AD1053" s="832">
        <f t="shared" si="33"/>
        <v>4.4269049014103654</v>
      </c>
      <c r="AE1053" s="834"/>
      <c r="AF1053" s="834"/>
      <c r="AG1053" s="834"/>
      <c r="AH1053" s="834"/>
      <c r="AI1053" s="834"/>
      <c r="AJ1053" s="834"/>
      <c r="AK1053" s="834"/>
      <c r="AL1053" s="834"/>
      <c r="AM1053" s="832">
        <f t="shared" si="32"/>
        <v>148081358007.20883</v>
      </c>
      <c r="AN1053" s="834"/>
      <c r="AO1053" s="834"/>
      <c r="AP1053" s="834"/>
    </row>
    <row r="1054" spans="1:42" s="15" customFormat="1">
      <c r="A1054" s="73" t="s">
        <v>2172</v>
      </c>
      <c r="B1054" s="1132" t="s">
        <v>2963</v>
      </c>
      <c r="C1054" s="73" t="s">
        <v>3329</v>
      </c>
      <c r="D1054" s="1132" t="s">
        <v>2001</v>
      </c>
      <c r="E1054" s="15" t="s">
        <v>2015</v>
      </c>
      <c r="F1054" s="679">
        <v>179812.94912682299</v>
      </c>
      <c r="G1054" s="73" t="s">
        <v>300</v>
      </c>
      <c r="H1054" s="73" t="s">
        <v>3352</v>
      </c>
      <c r="K1054" s="831"/>
      <c r="L1054" s="1143"/>
      <c r="M1054" s="831">
        <v>6.8918999999999997E-8</v>
      </c>
      <c r="N1054" s="831">
        <v>2.0771E-6</v>
      </c>
      <c r="O1054" s="1144"/>
      <c r="P1054" s="831"/>
      <c r="Q1054" s="831"/>
      <c r="R1054" s="831"/>
      <c r="S1054" s="831"/>
      <c r="T1054" s="831"/>
      <c r="U1054" s="831"/>
      <c r="V1054" s="1143"/>
      <c r="W1054" s="1145">
        <v>794680</v>
      </c>
      <c r="X1054" s="1144"/>
      <c r="Y1054" s="831"/>
      <c r="Z1054" s="831"/>
      <c r="AA1054" s="834"/>
      <c r="AB1054" s="834"/>
      <c r="AC1054" s="832">
        <f t="shared" si="34"/>
        <v>1.2392528640871514E-2</v>
      </c>
      <c r="AD1054" s="832">
        <f t="shared" si="33"/>
        <v>0.37348947663132404</v>
      </c>
      <c r="AE1054" s="834"/>
      <c r="AF1054" s="834"/>
      <c r="AG1054" s="834"/>
      <c r="AH1054" s="834"/>
      <c r="AI1054" s="834"/>
      <c r="AJ1054" s="834"/>
      <c r="AK1054" s="834"/>
      <c r="AL1054" s="834"/>
      <c r="AM1054" s="832">
        <f t="shared" si="32"/>
        <v>142893754412.1037</v>
      </c>
      <c r="AN1054" s="834"/>
      <c r="AO1054" s="834"/>
      <c r="AP1054" s="834"/>
    </row>
    <row r="1055" spans="1:42" s="15" customFormat="1">
      <c r="A1055" s="73" t="s">
        <v>2172</v>
      </c>
      <c r="B1055" s="1132" t="s">
        <v>2963</v>
      </c>
      <c r="C1055" s="73" t="s">
        <v>3329</v>
      </c>
      <c r="D1055" s="1132" t="s">
        <v>1998</v>
      </c>
      <c r="E1055" s="15" t="s">
        <v>1999</v>
      </c>
      <c r="F1055" s="679">
        <v>3596258.98297656</v>
      </c>
      <c r="G1055" s="73" t="s">
        <v>300</v>
      </c>
      <c r="H1055" s="73" t="s">
        <v>3352</v>
      </c>
      <c r="K1055" s="831"/>
      <c r="L1055" s="1143"/>
      <c r="M1055" s="831">
        <v>4.1527999999999999E-10</v>
      </c>
      <c r="N1055" s="831">
        <v>1.2515999999999999E-8</v>
      </c>
      <c r="O1055" s="1144"/>
      <c r="P1055" s="831"/>
      <c r="Q1055" s="831"/>
      <c r="R1055" s="831"/>
      <c r="S1055" s="831"/>
      <c r="T1055" s="831"/>
      <c r="U1055" s="831"/>
      <c r="V1055" s="1143"/>
      <c r="W1055" s="1145">
        <v>1211</v>
      </c>
      <c r="X1055" s="1144"/>
      <c r="Y1055" s="831"/>
      <c r="Z1055" s="831"/>
      <c r="AA1055" s="834"/>
      <c r="AB1055" s="834"/>
      <c r="AC1055" s="832">
        <f t="shared" si="34"/>
        <v>1.4934544304505057E-3</v>
      </c>
      <c r="AD1055" s="832">
        <f t="shared" si="33"/>
        <v>4.5010777430934623E-2</v>
      </c>
      <c r="AE1055" s="834"/>
      <c r="AF1055" s="834"/>
      <c r="AG1055" s="834"/>
      <c r="AH1055" s="834"/>
      <c r="AI1055" s="834"/>
      <c r="AJ1055" s="834"/>
      <c r="AK1055" s="834"/>
      <c r="AL1055" s="834"/>
      <c r="AM1055" s="832">
        <f t="shared" si="32"/>
        <v>4355069628.384614</v>
      </c>
      <c r="AN1055" s="834"/>
      <c r="AO1055" s="834"/>
      <c r="AP1055" s="834"/>
    </row>
    <row r="1056" spans="1:42" s="15" customFormat="1">
      <c r="A1056" s="73" t="s">
        <v>2173</v>
      </c>
      <c r="B1056" s="1132" t="s">
        <v>2964</v>
      </c>
      <c r="C1056" s="73" t="s">
        <v>3329</v>
      </c>
      <c r="D1056" s="1132" t="s">
        <v>1998</v>
      </c>
      <c r="E1056" s="15" t="s">
        <v>1999</v>
      </c>
      <c r="F1056" s="679">
        <v>428584.27608656202</v>
      </c>
      <c r="G1056" s="73" t="s">
        <v>300</v>
      </c>
      <c r="H1056" s="73" t="s">
        <v>3352</v>
      </c>
      <c r="K1056" s="831"/>
      <c r="L1056" s="1143"/>
      <c r="M1056" s="831">
        <v>0</v>
      </c>
      <c r="N1056" s="831">
        <v>4.1548000000000001E-7</v>
      </c>
      <c r="O1056" s="1144"/>
      <c r="P1056" s="831"/>
      <c r="Q1056" s="831"/>
      <c r="R1056" s="831"/>
      <c r="S1056" s="831"/>
      <c r="T1056" s="831"/>
      <c r="U1056" s="831"/>
      <c r="V1056" s="1143"/>
      <c r="W1056" s="1145">
        <v>286.2</v>
      </c>
      <c r="X1056" s="1144"/>
      <c r="Y1056" s="831"/>
      <c r="Z1056" s="831"/>
      <c r="AA1056" s="834"/>
      <c r="AB1056" s="834"/>
      <c r="AC1056" s="832">
        <f t="shared" si="34"/>
        <v>0</v>
      </c>
      <c r="AD1056" s="832">
        <f t="shared" si="33"/>
        <v>0.17806819502844479</v>
      </c>
      <c r="AE1056" s="834"/>
      <c r="AF1056" s="834"/>
      <c r="AG1056" s="834"/>
      <c r="AH1056" s="834"/>
      <c r="AI1056" s="834"/>
      <c r="AJ1056" s="834"/>
      <c r="AK1056" s="834"/>
      <c r="AL1056" s="834"/>
      <c r="AM1056" s="832">
        <f t="shared" si="32"/>
        <v>122660819.81597404</v>
      </c>
      <c r="AN1056" s="834"/>
      <c r="AO1056" s="834"/>
      <c r="AP1056" s="834"/>
    </row>
    <row r="1057" spans="1:42" s="15" customFormat="1">
      <c r="A1057" s="73" t="s">
        <v>2173</v>
      </c>
      <c r="B1057" s="1132" t="s">
        <v>2964</v>
      </c>
      <c r="C1057" s="73" t="s">
        <v>3329</v>
      </c>
      <c r="D1057" s="1132" t="s">
        <v>1967</v>
      </c>
      <c r="E1057" s="15" t="s">
        <v>1968</v>
      </c>
      <c r="F1057" s="679">
        <v>91002.268795286494</v>
      </c>
      <c r="G1057" s="73" t="s">
        <v>300</v>
      </c>
      <c r="H1057" s="73" t="s">
        <v>3352</v>
      </c>
      <c r="K1057" s="831"/>
      <c r="L1057" s="1143"/>
      <c r="M1057" s="831">
        <v>0</v>
      </c>
      <c r="N1057" s="831">
        <v>9.8856999999999996E-7</v>
      </c>
      <c r="O1057" s="1144"/>
      <c r="P1057" s="831"/>
      <c r="Q1057" s="831"/>
      <c r="R1057" s="831"/>
      <c r="S1057" s="831"/>
      <c r="T1057" s="831"/>
      <c r="U1057" s="831"/>
      <c r="V1057" s="1143"/>
      <c r="W1057" s="1145">
        <v>167.04</v>
      </c>
      <c r="X1057" s="1144"/>
      <c r="Y1057" s="831"/>
      <c r="Z1057" s="831"/>
      <c r="AA1057" s="834"/>
      <c r="AB1057" s="834"/>
      <c r="AC1057" s="832">
        <f t="shared" si="34"/>
        <v>0</v>
      </c>
      <c r="AD1057" s="832">
        <f t="shared" si="33"/>
        <v>8.996211286295637E-2</v>
      </c>
      <c r="AE1057" s="834"/>
      <c r="AF1057" s="834"/>
      <c r="AG1057" s="834"/>
      <c r="AH1057" s="834"/>
      <c r="AI1057" s="834"/>
      <c r="AJ1057" s="834"/>
      <c r="AK1057" s="834"/>
      <c r="AL1057" s="834"/>
      <c r="AM1057" s="832">
        <f t="shared" si="32"/>
        <v>15201018.979564656</v>
      </c>
      <c r="AN1057" s="834"/>
      <c r="AO1057" s="834"/>
      <c r="AP1057" s="834"/>
    </row>
    <row r="1058" spans="1:42" s="15" customFormat="1">
      <c r="A1058" s="73" t="s">
        <v>2173</v>
      </c>
      <c r="B1058" s="1132" t="s">
        <v>2964</v>
      </c>
      <c r="C1058" s="73" t="s">
        <v>3329</v>
      </c>
      <c r="D1058" s="1132" t="s">
        <v>2001</v>
      </c>
      <c r="E1058" s="15" t="s">
        <v>2015</v>
      </c>
      <c r="F1058" s="679">
        <v>6066.8179201822904</v>
      </c>
      <c r="G1058" s="73" t="s">
        <v>300</v>
      </c>
      <c r="H1058" s="73" t="s">
        <v>3352</v>
      </c>
      <c r="K1058" s="831"/>
      <c r="L1058" s="1143"/>
      <c r="M1058" s="831">
        <v>0</v>
      </c>
      <c r="N1058" s="831">
        <v>1.7912999999999999E-6</v>
      </c>
      <c r="O1058" s="1144"/>
      <c r="P1058" s="831"/>
      <c r="Q1058" s="831"/>
      <c r="R1058" s="831"/>
      <c r="S1058" s="831"/>
      <c r="T1058" s="831"/>
      <c r="U1058" s="831"/>
      <c r="V1058" s="1143"/>
      <c r="W1058" s="1145">
        <v>9144.7000000000007</v>
      </c>
      <c r="X1058" s="1144"/>
      <c r="Y1058" s="831"/>
      <c r="Z1058" s="831"/>
      <c r="AA1058" s="834"/>
      <c r="AB1058" s="834"/>
      <c r="AC1058" s="832">
        <f t="shared" si="34"/>
        <v>0</v>
      </c>
      <c r="AD1058" s="832">
        <f t="shared" si="33"/>
        <v>1.0867490940422535E-2</v>
      </c>
      <c r="AE1058" s="834"/>
      <c r="AF1058" s="834"/>
      <c r="AG1058" s="834"/>
      <c r="AH1058" s="834"/>
      <c r="AI1058" s="834"/>
      <c r="AJ1058" s="834"/>
      <c r="AK1058" s="834"/>
      <c r="AL1058" s="834"/>
      <c r="AM1058" s="832">
        <f t="shared" si="32"/>
        <v>55479229.834690996</v>
      </c>
      <c r="AN1058" s="834"/>
      <c r="AO1058" s="834"/>
      <c r="AP1058" s="834"/>
    </row>
    <row r="1059" spans="1:42" s="15" customFormat="1">
      <c r="A1059" s="73" t="s">
        <v>2174</v>
      </c>
      <c r="B1059" s="1132" t="s">
        <v>2965</v>
      </c>
      <c r="C1059" s="73" t="s">
        <v>3329</v>
      </c>
      <c r="D1059" s="1132" t="s">
        <v>1967</v>
      </c>
      <c r="E1059" s="15" t="s">
        <v>1968</v>
      </c>
      <c r="F1059" s="679">
        <v>2516670.9467088501</v>
      </c>
      <c r="G1059" s="73" t="s">
        <v>300</v>
      </c>
      <c r="H1059" s="73" t="s">
        <v>3352</v>
      </c>
      <c r="K1059" s="831"/>
      <c r="L1059" s="1143"/>
      <c r="M1059" s="831">
        <v>0</v>
      </c>
      <c r="N1059" s="831">
        <v>3.6486000000000001E-3</v>
      </c>
      <c r="O1059" s="1144"/>
      <c r="P1059" s="831"/>
      <c r="Q1059" s="831"/>
      <c r="R1059" s="831"/>
      <c r="S1059" s="831"/>
      <c r="T1059" s="831"/>
      <c r="U1059" s="831"/>
      <c r="V1059" s="1143"/>
      <c r="W1059" s="1145">
        <v>1523900</v>
      </c>
      <c r="X1059" s="1144"/>
      <c r="Y1059" s="831"/>
      <c r="Z1059" s="831"/>
      <c r="AA1059" s="834"/>
      <c r="AB1059" s="834"/>
      <c r="AC1059" s="832">
        <f t="shared" si="34"/>
        <v>0</v>
      </c>
      <c r="AD1059" s="832">
        <f t="shared" si="33"/>
        <v>9182.3256161619101</v>
      </c>
      <c r="AE1059" s="834"/>
      <c r="AF1059" s="834"/>
      <c r="AG1059" s="834"/>
      <c r="AH1059" s="834"/>
      <c r="AI1059" s="834"/>
      <c r="AJ1059" s="834"/>
      <c r="AK1059" s="834"/>
      <c r="AL1059" s="834"/>
      <c r="AM1059" s="832">
        <f t="shared" si="32"/>
        <v>3835154855689.6167</v>
      </c>
      <c r="AN1059" s="834"/>
      <c r="AO1059" s="834"/>
      <c r="AP1059" s="834"/>
    </row>
    <row r="1060" spans="1:42" s="15" customFormat="1">
      <c r="A1060" s="73" t="s">
        <v>2174</v>
      </c>
      <c r="B1060" s="1132" t="s">
        <v>2965</v>
      </c>
      <c r="C1060" s="73" t="s">
        <v>3329</v>
      </c>
      <c r="D1060" s="1132" t="s">
        <v>2001</v>
      </c>
      <c r="E1060" s="15" t="s">
        <v>2015</v>
      </c>
      <c r="F1060" s="679">
        <v>167778.06309330699</v>
      </c>
      <c r="G1060" s="73" t="s">
        <v>300</v>
      </c>
      <c r="H1060" s="73" t="s">
        <v>3352</v>
      </c>
      <c r="K1060" s="831"/>
      <c r="L1060" s="1143"/>
      <c r="M1060" s="831">
        <v>0</v>
      </c>
      <c r="N1060" s="831">
        <v>1.3699999999999999E-3</v>
      </c>
      <c r="O1060" s="1144"/>
      <c r="P1060" s="831"/>
      <c r="Q1060" s="831"/>
      <c r="R1060" s="831"/>
      <c r="S1060" s="831"/>
      <c r="T1060" s="831"/>
      <c r="U1060" s="831"/>
      <c r="V1060" s="1143"/>
      <c r="W1060" s="1145">
        <v>196830000</v>
      </c>
      <c r="X1060" s="1144"/>
      <c r="Y1060" s="831"/>
      <c r="Z1060" s="831"/>
      <c r="AA1060" s="834"/>
      <c r="AB1060" s="834"/>
      <c r="AC1060" s="832">
        <f t="shared" si="34"/>
        <v>0</v>
      </c>
      <c r="AD1060" s="832">
        <f t="shared" si="33"/>
        <v>229.85594643783057</v>
      </c>
      <c r="AE1060" s="834"/>
      <c r="AF1060" s="834"/>
      <c r="AG1060" s="834"/>
      <c r="AH1060" s="834"/>
      <c r="AI1060" s="834"/>
      <c r="AJ1060" s="834"/>
      <c r="AK1060" s="834"/>
      <c r="AL1060" s="834"/>
      <c r="AM1060" s="832">
        <f t="shared" si="32"/>
        <v>33023756158655.613</v>
      </c>
      <c r="AN1060" s="834"/>
      <c r="AO1060" s="834"/>
      <c r="AP1060" s="834"/>
    </row>
    <row r="1061" spans="1:42" s="15" customFormat="1">
      <c r="A1061" s="73" t="s">
        <v>2174</v>
      </c>
      <c r="B1061" s="1132" t="s">
        <v>2965</v>
      </c>
      <c r="C1061" s="73" t="s">
        <v>3329</v>
      </c>
      <c r="D1061" s="1132" t="s">
        <v>1998</v>
      </c>
      <c r="E1061" s="15" t="s">
        <v>1999</v>
      </c>
      <c r="F1061" s="679">
        <v>3355561.2619771902</v>
      </c>
      <c r="G1061" s="73" t="s">
        <v>300</v>
      </c>
      <c r="H1061" s="73" t="s">
        <v>3352</v>
      </c>
      <c r="K1061" s="831"/>
      <c r="L1061" s="1143"/>
      <c r="M1061" s="831">
        <v>0</v>
      </c>
      <c r="N1061" s="831">
        <v>1.0030000000000001E-5</v>
      </c>
      <c r="O1061" s="1144"/>
      <c r="P1061" s="831"/>
      <c r="Q1061" s="831"/>
      <c r="R1061" s="831"/>
      <c r="S1061" s="831"/>
      <c r="T1061" s="831"/>
      <c r="U1061" s="831"/>
      <c r="V1061" s="1143"/>
      <c r="W1061" s="1145">
        <v>236310</v>
      </c>
      <c r="X1061" s="1144"/>
      <c r="Y1061" s="831"/>
      <c r="Z1061" s="831"/>
      <c r="AA1061" s="834"/>
      <c r="AB1061" s="834"/>
      <c r="AC1061" s="832">
        <f t="shared" si="34"/>
        <v>0</v>
      </c>
      <c r="AD1061" s="832">
        <f t="shared" si="33"/>
        <v>33.656279457631221</v>
      </c>
      <c r="AE1061" s="834"/>
      <c r="AF1061" s="834"/>
      <c r="AG1061" s="834"/>
      <c r="AH1061" s="834"/>
      <c r="AI1061" s="834"/>
      <c r="AJ1061" s="834"/>
      <c r="AK1061" s="834"/>
      <c r="AL1061" s="834"/>
      <c r="AM1061" s="832">
        <f t="shared" si="32"/>
        <v>792952681817.82983</v>
      </c>
      <c r="AN1061" s="834"/>
      <c r="AO1061" s="834"/>
      <c r="AP1061" s="834"/>
    </row>
    <row r="1062" spans="1:42" s="15" customFormat="1">
      <c r="A1062" s="73" t="s">
        <v>2174</v>
      </c>
      <c r="B1062" s="1132" t="s">
        <v>2965</v>
      </c>
      <c r="C1062" s="73" t="s">
        <v>3313</v>
      </c>
      <c r="D1062" s="1132" t="s">
        <v>2001</v>
      </c>
      <c r="E1062" s="15" t="s">
        <v>2015</v>
      </c>
      <c r="F1062" s="679">
        <v>6547.4690482425203</v>
      </c>
      <c r="G1062" s="73" t="s">
        <v>300</v>
      </c>
      <c r="H1062" s="73" t="s">
        <v>3355</v>
      </c>
      <c r="K1062" s="831"/>
      <c r="L1062" s="1143"/>
      <c r="M1062" s="831">
        <v>0</v>
      </c>
      <c r="N1062" s="831">
        <v>1.3699999999999999E-3</v>
      </c>
      <c r="O1062" s="1144"/>
      <c r="P1062" s="831"/>
      <c r="Q1062" s="831"/>
      <c r="R1062" s="831"/>
      <c r="S1062" s="831"/>
      <c r="T1062" s="831"/>
      <c r="U1062" s="831"/>
      <c r="V1062" s="1143"/>
      <c r="W1062" s="1145">
        <v>196830000</v>
      </c>
      <c r="X1062" s="1144"/>
      <c r="Y1062" s="831"/>
      <c r="Z1062" s="831"/>
      <c r="AA1062" s="834"/>
      <c r="AB1062" s="834"/>
      <c r="AC1062" s="832">
        <f t="shared" si="34"/>
        <v>0</v>
      </c>
      <c r="AD1062" s="832">
        <f t="shared" si="33"/>
        <v>8.9700325960922527</v>
      </c>
      <c r="AE1062" s="834"/>
      <c r="AF1062" s="834"/>
      <c r="AG1062" s="834"/>
      <c r="AH1062" s="834"/>
      <c r="AI1062" s="834"/>
      <c r="AJ1062" s="834"/>
      <c r="AK1062" s="834"/>
      <c r="AL1062" s="834"/>
      <c r="AM1062" s="832">
        <f t="shared" ref="AM1062:AM1125" si="35">IF(W1062="",0*$F1062,W1062*$F1062)</f>
        <v>1288738332765.5752</v>
      </c>
      <c r="AN1062" s="834"/>
      <c r="AO1062" s="834"/>
      <c r="AP1062" s="834"/>
    </row>
    <row r="1063" spans="1:42" s="15" customFormat="1">
      <c r="A1063" s="73" t="s">
        <v>2175</v>
      </c>
      <c r="B1063" s="1132" t="s">
        <v>2966</v>
      </c>
      <c r="C1063" s="73" t="s">
        <v>3329</v>
      </c>
      <c r="D1063" s="1132" t="s">
        <v>1967</v>
      </c>
      <c r="E1063" s="15" t="s">
        <v>1968</v>
      </c>
      <c r="F1063" s="679">
        <v>320678.09755020798</v>
      </c>
      <c r="G1063" s="73" t="s">
        <v>300</v>
      </c>
      <c r="H1063" s="73" t="s">
        <v>3352</v>
      </c>
      <c r="K1063" s="831"/>
      <c r="L1063" s="1143"/>
      <c r="M1063" s="831"/>
      <c r="N1063" s="831">
        <v>2.4664999999999998E-5</v>
      </c>
      <c r="O1063" s="1144"/>
      <c r="P1063" s="831"/>
      <c r="Q1063" s="831"/>
      <c r="R1063" s="831"/>
      <c r="S1063" s="831"/>
      <c r="T1063" s="831"/>
      <c r="U1063" s="831"/>
      <c r="V1063" s="1143"/>
      <c r="W1063" s="1145">
        <v>11336</v>
      </c>
      <c r="X1063" s="1144"/>
      <c r="Y1063" s="831"/>
      <c r="Z1063" s="831"/>
      <c r="AA1063" s="834"/>
      <c r="AB1063" s="834"/>
      <c r="AC1063" s="832">
        <f t="shared" si="34"/>
        <v>0</v>
      </c>
      <c r="AD1063" s="832">
        <f t="shared" si="33"/>
        <v>7.909525276075879</v>
      </c>
      <c r="AE1063" s="834"/>
      <c r="AF1063" s="834"/>
      <c r="AG1063" s="834"/>
      <c r="AH1063" s="834"/>
      <c r="AI1063" s="834"/>
      <c r="AJ1063" s="834"/>
      <c r="AK1063" s="834"/>
      <c r="AL1063" s="834"/>
      <c r="AM1063" s="832">
        <f t="shared" si="35"/>
        <v>3635206913.8291578</v>
      </c>
      <c r="AN1063" s="834"/>
      <c r="AO1063" s="834"/>
      <c r="AP1063" s="834"/>
    </row>
    <row r="1064" spans="1:42" s="15" customFormat="1">
      <c r="A1064" s="73" t="s">
        <v>2175</v>
      </c>
      <c r="B1064" s="1132" t="s">
        <v>2966</v>
      </c>
      <c r="C1064" s="73" t="s">
        <v>3329</v>
      </c>
      <c r="D1064" s="1132" t="s">
        <v>2001</v>
      </c>
      <c r="E1064" s="15" t="s">
        <v>2015</v>
      </c>
      <c r="F1064" s="679">
        <v>21378.539836171902</v>
      </c>
      <c r="G1064" s="73" t="s">
        <v>300</v>
      </c>
      <c r="H1064" s="73" t="s">
        <v>3352</v>
      </c>
      <c r="K1064" s="831"/>
      <c r="L1064" s="1143"/>
      <c r="M1064" s="831"/>
      <c r="N1064" s="831">
        <v>2.2803999999999999E-4</v>
      </c>
      <c r="O1064" s="1144"/>
      <c r="P1064" s="831"/>
      <c r="Q1064" s="831"/>
      <c r="R1064" s="831"/>
      <c r="S1064" s="831"/>
      <c r="T1064" s="831"/>
      <c r="U1064" s="831"/>
      <c r="V1064" s="1143"/>
      <c r="W1064" s="1145">
        <v>1214300</v>
      </c>
      <c r="X1064" s="1144"/>
      <c r="Y1064" s="831"/>
      <c r="Z1064" s="831"/>
      <c r="AA1064" s="834"/>
      <c r="AB1064" s="834"/>
      <c r="AC1064" s="832">
        <f t="shared" si="34"/>
        <v>0</v>
      </c>
      <c r="AD1064" s="832">
        <f t="shared" si="33"/>
        <v>4.8751622242406407</v>
      </c>
      <c r="AE1064" s="834"/>
      <c r="AF1064" s="834"/>
      <c r="AG1064" s="834"/>
      <c r="AH1064" s="834"/>
      <c r="AI1064" s="834"/>
      <c r="AJ1064" s="834"/>
      <c r="AK1064" s="834"/>
      <c r="AL1064" s="834"/>
      <c r="AM1064" s="832">
        <f t="shared" si="35"/>
        <v>25959960923.063541</v>
      </c>
      <c r="AN1064" s="834"/>
      <c r="AO1064" s="834"/>
      <c r="AP1064" s="834"/>
    </row>
    <row r="1065" spans="1:42" s="15" customFormat="1">
      <c r="A1065" s="73" t="s">
        <v>2175</v>
      </c>
      <c r="B1065" s="1132" t="s">
        <v>2966</v>
      </c>
      <c r="C1065" s="73" t="s">
        <v>3329</v>
      </c>
      <c r="D1065" s="1132" t="s">
        <v>1998</v>
      </c>
      <c r="E1065" s="15" t="s">
        <v>1999</v>
      </c>
      <c r="F1065" s="679">
        <v>427570.79675864603</v>
      </c>
      <c r="G1065" s="73" t="s">
        <v>300</v>
      </c>
      <c r="H1065" s="73" t="s">
        <v>3352</v>
      </c>
      <c r="K1065" s="831"/>
      <c r="L1065" s="1143"/>
      <c r="M1065" s="831"/>
      <c r="N1065" s="831">
        <v>1.1786E-6</v>
      </c>
      <c r="O1065" s="1144"/>
      <c r="P1065" s="831"/>
      <c r="Q1065" s="831"/>
      <c r="R1065" s="831"/>
      <c r="S1065" s="831"/>
      <c r="T1065" s="831"/>
      <c r="U1065" s="831"/>
      <c r="V1065" s="1143"/>
      <c r="W1065" s="1145">
        <v>605.16</v>
      </c>
      <c r="X1065" s="1144"/>
      <c r="Y1065" s="831"/>
      <c r="Z1065" s="831"/>
      <c r="AA1065" s="834"/>
      <c r="AB1065" s="834"/>
      <c r="AC1065" s="832">
        <f t="shared" si="34"/>
        <v>0</v>
      </c>
      <c r="AD1065" s="832">
        <f t="shared" si="33"/>
        <v>0.50393494105974024</v>
      </c>
      <c r="AE1065" s="834"/>
      <c r="AF1065" s="834"/>
      <c r="AG1065" s="834"/>
      <c r="AH1065" s="834"/>
      <c r="AI1065" s="834"/>
      <c r="AJ1065" s="834"/>
      <c r="AK1065" s="834"/>
      <c r="AL1065" s="834"/>
      <c r="AM1065" s="832">
        <f t="shared" si="35"/>
        <v>258748743.36646223</v>
      </c>
      <c r="AN1065" s="834"/>
      <c r="AO1065" s="834"/>
      <c r="AP1065" s="834"/>
    </row>
    <row r="1066" spans="1:42" s="15" customFormat="1">
      <c r="A1066" s="73" t="s">
        <v>2176</v>
      </c>
      <c r="B1066" s="1132" t="s">
        <v>2967</v>
      </c>
      <c r="C1066" s="73" t="s">
        <v>3329</v>
      </c>
      <c r="D1066" s="1132" t="s">
        <v>1967</v>
      </c>
      <c r="E1066" s="15" t="s">
        <v>1968</v>
      </c>
      <c r="F1066" s="679">
        <v>2572.5534536197902</v>
      </c>
      <c r="G1066" s="73" t="s">
        <v>300</v>
      </c>
      <c r="H1066" s="73" t="s">
        <v>3352</v>
      </c>
      <c r="K1066" s="831"/>
      <c r="L1066" s="1143"/>
      <c r="M1066" s="831"/>
      <c r="N1066" s="831">
        <v>1.9196999999999999E-7</v>
      </c>
      <c r="O1066" s="1144"/>
      <c r="P1066" s="831"/>
      <c r="Q1066" s="831"/>
      <c r="R1066" s="831"/>
      <c r="S1066" s="831"/>
      <c r="T1066" s="831"/>
      <c r="U1066" s="831"/>
      <c r="V1066" s="1143"/>
      <c r="W1066" s="1145">
        <v>14975</v>
      </c>
      <c r="X1066" s="1144"/>
      <c r="Y1066" s="831"/>
      <c r="Z1066" s="831"/>
      <c r="AA1066" s="834"/>
      <c r="AB1066" s="834"/>
      <c r="AC1066" s="832">
        <f t="shared" si="34"/>
        <v>0</v>
      </c>
      <c r="AD1066" s="832">
        <f t="shared" si="33"/>
        <v>4.9385308649139113E-4</v>
      </c>
      <c r="AE1066" s="834"/>
      <c r="AF1066" s="834"/>
      <c r="AG1066" s="834"/>
      <c r="AH1066" s="834"/>
      <c r="AI1066" s="834"/>
      <c r="AJ1066" s="834"/>
      <c r="AK1066" s="834"/>
      <c r="AL1066" s="834"/>
      <c r="AM1066" s="832">
        <f t="shared" si="35"/>
        <v>38523987.967956357</v>
      </c>
      <c r="AN1066" s="834"/>
      <c r="AO1066" s="834"/>
      <c r="AP1066" s="834"/>
    </row>
    <row r="1067" spans="1:42" s="15" customFormat="1">
      <c r="A1067" s="73" t="s">
        <v>2176</v>
      </c>
      <c r="B1067" s="1132" t="s">
        <v>2967</v>
      </c>
      <c r="C1067" s="73" t="s">
        <v>3329</v>
      </c>
      <c r="D1067" s="1132" t="s">
        <v>1998</v>
      </c>
      <c r="E1067" s="15" t="s">
        <v>1999</v>
      </c>
      <c r="F1067" s="679">
        <v>12691.2637041667</v>
      </c>
      <c r="G1067" s="73" t="s">
        <v>300</v>
      </c>
      <c r="H1067" s="73" t="s">
        <v>3352</v>
      </c>
      <c r="K1067" s="831"/>
      <c r="L1067" s="1143"/>
      <c r="M1067" s="831"/>
      <c r="N1067" s="831">
        <v>7.3282000000000004E-9</v>
      </c>
      <c r="O1067" s="1144"/>
      <c r="P1067" s="831"/>
      <c r="Q1067" s="831"/>
      <c r="R1067" s="831"/>
      <c r="S1067" s="831"/>
      <c r="T1067" s="831"/>
      <c r="U1067" s="831"/>
      <c r="V1067" s="1143"/>
      <c r="W1067" s="1145">
        <v>10110</v>
      </c>
      <c r="X1067" s="1144"/>
      <c r="Y1067" s="831"/>
      <c r="Z1067" s="831"/>
      <c r="AA1067" s="834"/>
      <c r="AB1067" s="834"/>
      <c r="AC1067" s="832">
        <f t="shared" si="34"/>
        <v>0</v>
      </c>
      <c r="AD1067" s="832">
        <f t="shared" si="33"/>
        <v>9.3004118676874418E-5</v>
      </c>
      <c r="AE1067" s="834"/>
      <c r="AF1067" s="834"/>
      <c r="AG1067" s="834"/>
      <c r="AH1067" s="834"/>
      <c r="AI1067" s="834"/>
      <c r="AJ1067" s="834"/>
      <c r="AK1067" s="834"/>
      <c r="AL1067" s="834"/>
      <c r="AM1067" s="832">
        <f t="shared" si="35"/>
        <v>128308676.04912534</v>
      </c>
      <c r="AN1067" s="834"/>
      <c r="AO1067" s="834"/>
      <c r="AP1067" s="834"/>
    </row>
    <row r="1068" spans="1:42" s="15" customFormat="1">
      <c r="A1068" s="73" t="s">
        <v>2176</v>
      </c>
      <c r="B1068" s="1132" t="s">
        <v>2967</v>
      </c>
      <c r="C1068" s="73" t="s">
        <v>3329</v>
      </c>
      <c r="D1068" s="1132" t="s">
        <v>2001</v>
      </c>
      <c r="E1068" s="15" t="s">
        <v>2015</v>
      </c>
      <c r="F1068" s="679">
        <v>171.503563619792</v>
      </c>
      <c r="G1068" s="73" t="s">
        <v>300</v>
      </c>
      <c r="H1068" s="73" t="s">
        <v>3352</v>
      </c>
      <c r="K1068" s="831"/>
      <c r="L1068" s="1143"/>
      <c r="M1068" s="831"/>
      <c r="N1068" s="831">
        <v>4.3794000000000002E-8</v>
      </c>
      <c r="O1068" s="1144"/>
      <c r="P1068" s="831"/>
      <c r="Q1068" s="831"/>
      <c r="R1068" s="831"/>
      <c r="S1068" s="831"/>
      <c r="T1068" s="831"/>
      <c r="U1068" s="831"/>
      <c r="V1068" s="1143"/>
      <c r="W1068" s="1145">
        <v>158520</v>
      </c>
      <c r="X1068" s="1144"/>
      <c r="Y1068" s="831"/>
      <c r="Z1068" s="831"/>
      <c r="AA1068" s="834"/>
      <c r="AB1068" s="834"/>
      <c r="AC1068" s="832">
        <f t="shared" si="34"/>
        <v>0</v>
      </c>
      <c r="AD1068" s="832">
        <f t="shared" si="33"/>
        <v>7.510827065165171E-6</v>
      </c>
      <c r="AE1068" s="834"/>
      <c r="AF1068" s="834"/>
      <c r="AG1068" s="834"/>
      <c r="AH1068" s="834"/>
      <c r="AI1068" s="834"/>
      <c r="AJ1068" s="834"/>
      <c r="AK1068" s="834"/>
      <c r="AL1068" s="834"/>
      <c r="AM1068" s="832">
        <f t="shared" si="35"/>
        <v>27186744.90500943</v>
      </c>
      <c r="AN1068" s="834"/>
      <c r="AO1068" s="834"/>
      <c r="AP1068" s="834"/>
    </row>
    <row r="1069" spans="1:42" s="15" customFormat="1">
      <c r="A1069" s="73" t="s">
        <v>2796</v>
      </c>
      <c r="B1069" s="1132" t="s">
        <v>2968</v>
      </c>
      <c r="C1069" s="73" t="s">
        <v>3328</v>
      </c>
      <c r="D1069" s="1132" t="s">
        <v>1998</v>
      </c>
      <c r="E1069" s="15" t="s">
        <v>1999</v>
      </c>
      <c r="F1069" s="679">
        <v>225147.50826751799</v>
      </c>
      <c r="G1069" s="73" t="s">
        <v>300</v>
      </c>
      <c r="H1069" s="73"/>
      <c r="K1069" s="831"/>
      <c r="L1069" s="1143"/>
      <c r="M1069" s="831"/>
      <c r="N1069" s="831"/>
      <c r="O1069" s="1144"/>
      <c r="P1069" s="831"/>
      <c r="Q1069" s="831"/>
      <c r="R1069" s="831"/>
      <c r="S1069" s="831"/>
      <c r="T1069" s="831"/>
      <c r="U1069" s="831"/>
      <c r="V1069" s="1143"/>
      <c r="W1069" s="1145">
        <v>804.15</v>
      </c>
      <c r="X1069" s="1144"/>
      <c r="Y1069" s="831"/>
      <c r="Z1069" s="831"/>
      <c r="AA1069" s="834"/>
      <c r="AB1069" s="834"/>
      <c r="AC1069" s="832">
        <f t="shared" si="34"/>
        <v>0</v>
      </c>
      <c r="AD1069" s="832">
        <f t="shared" si="33"/>
        <v>0</v>
      </c>
      <c r="AE1069" s="834"/>
      <c r="AF1069" s="834"/>
      <c r="AG1069" s="834"/>
      <c r="AH1069" s="834"/>
      <c r="AI1069" s="834"/>
      <c r="AJ1069" s="834"/>
      <c r="AK1069" s="834"/>
      <c r="AL1069" s="834"/>
      <c r="AM1069" s="832">
        <f t="shared" si="35"/>
        <v>181052368.77332458</v>
      </c>
      <c r="AN1069" s="834"/>
      <c r="AO1069" s="834"/>
      <c r="AP1069" s="834"/>
    </row>
    <row r="1070" spans="1:42" s="15" customFormat="1">
      <c r="A1070" s="73" t="s">
        <v>2177</v>
      </c>
      <c r="B1070" s="1132" t="s">
        <v>2969</v>
      </c>
      <c r="C1070" s="73" t="s">
        <v>3329</v>
      </c>
      <c r="D1070" s="1132" t="s">
        <v>1967</v>
      </c>
      <c r="E1070" s="15" t="s">
        <v>1968</v>
      </c>
      <c r="F1070" s="679">
        <v>370713.89744783897</v>
      </c>
      <c r="G1070" s="73" t="s">
        <v>300</v>
      </c>
      <c r="H1070" s="73" t="s">
        <v>3352</v>
      </c>
      <c r="K1070" s="831"/>
      <c r="L1070" s="1143"/>
      <c r="M1070" s="831"/>
      <c r="N1070" s="1150">
        <v>2.2413499043699988E-4</v>
      </c>
      <c r="O1070" s="1144"/>
      <c r="P1070" s="831"/>
      <c r="Q1070" s="831"/>
      <c r="R1070" s="831"/>
      <c r="S1070" s="831"/>
      <c r="T1070" s="831"/>
      <c r="U1070" s="831"/>
      <c r="V1070" s="1143"/>
      <c r="W1070" s="1145">
        <v>220.32</v>
      </c>
      <c r="X1070" s="1144"/>
      <c r="Y1070" s="831"/>
      <c r="Z1070" s="831"/>
      <c r="AA1070" s="834"/>
      <c r="AB1070" s="834"/>
      <c r="AC1070" s="832">
        <f t="shared" si="34"/>
        <v>0</v>
      </c>
      <c r="AD1070" s="832">
        <f t="shared" ref="AD1070:AD1133" si="36">IF(N1070="",0*$F1070,N1070*$F1070)</f>
        <v>83.089955859334339</v>
      </c>
      <c r="AE1070" s="834"/>
      <c r="AF1070" s="834"/>
      <c r="AG1070" s="834"/>
      <c r="AH1070" s="834"/>
      <c r="AI1070" s="834"/>
      <c r="AJ1070" s="834"/>
      <c r="AK1070" s="834"/>
      <c r="AL1070" s="834"/>
      <c r="AM1070" s="832">
        <f t="shared" si="35"/>
        <v>81675685.885707885</v>
      </c>
      <c r="AN1070" s="834"/>
      <c r="AO1070" s="834"/>
      <c r="AP1070" s="834"/>
    </row>
    <row r="1071" spans="1:42" s="15" customFormat="1">
      <c r="A1071" s="73" t="s">
        <v>2177</v>
      </c>
      <c r="B1071" s="1132" t="s">
        <v>2969</v>
      </c>
      <c r="C1071" s="73" t="s">
        <v>3329</v>
      </c>
      <c r="D1071" s="1132" t="s">
        <v>1998</v>
      </c>
      <c r="E1071" s="15" t="s">
        <v>1999</v>
      </c>
      <c r="F1071" s="679">
        <v>1754831.46090927</v>
      </c>
      <c r="G1071" s="73" t="s">
        <v>300</v>
      </c>
      <c r="H1071" s="73" t="s">
        <v>3352</v>
      </c>
      <c r="K1071" s="831"/>
      <c r="L1071" s="1143"/>
      <c r="M1071" s="831"/>
      <c r="N1071" s="1150">
        <v>1.6420805118051806E-5</v>
      </c>
      <c r="O1071" s="1144"/>
      <c r="P1071" s="831"/>
      <c r="Q1071" s="831"/>
      <c r="R1071" s="831"/>
      <c r="S1071" s="831"/>
      <c r="T1071" s="831"/>
      <c r="U1071" s="831"/>
      <c r="V1071" s="1143"/>
      <c r="W1071" s="1145">
        <v>620.5</v>
      </c>
      <c r="X1071" s="1144"/>
      <c r="Y1071" s="831"/>
      <c r="Z1071" s="831"/>
      <c r="AA1071" s="834"/>
      <c r="AB1071" s="834"/>
      <c r="AC1071" s="832">
        <f t="shared" ref="AC1071:AC1134" si="37">IF(M1071="",0*$F1071,M1071*$F1071)</f>
        <v>0</v>
      </c>
      <c r="AD1071" s="832">
        <f t="shared" si="36"/>
        <v>28.81574543461727</v>
      </c>
      <c r="AE1071" s="834"/>
      <c r="AF1071" s="834"/>
      <c r="AG1071" s="834"/>
      <c r="AH1071" s="834"/>
      <c r="AI1071" s="834"/>
      <c r="AJ1071" s="834"/>
      <c r="AK1071" s="834"/>
      <c r="AL1071" s="834"/>
      <c r="AM1071" s="832">
        <f t="shared" si="35"/>
        <v>1088872921.4942021</v>
      </c>
      <c r="AN1071" s="834"/>
      <c r="AO1071" s="834"/>
      <c r="AP1071" s="834"/>
    </row>
    <row r="1072" spans="1:42" s="15" customFormat="1">
      <c r="A1072" s="73" t="s">
        <v>2177</v>
      </c>
      <c r="B1072" s="1132" t="s">
        <v>2969</v>
      </c>
      <c r="C1072" s="73" t="s">
        <v>3329</v>
      </c>
      <c r="D1072" s="1132" t="s">
        <v>2001</v>
      </c>
      <c r="E1072" s="15" t="s">
        <v>2015</v>
      </c>
      <c r="F1072" s="679">
        <v>24714.2598298177</v>
      </c>
      <c r="G1072" s="73" t="s">
        <v>300</v>
      </c>
      <c r="H1072" s="73" t="s">
        <v>3352</v>
      </c>
      <c r="K1072" s="831"/>
      <c r="L1072" s="1143"/>
      <c r="M1072" s="831"/>
      <c r="N1072" s="1150">
        <v>1.2492882786617452E-4</v>
      </c>
      <c r="O1072" s="1144"/>
      <c r="P1072" s="831"/>
      <c r="Q1072" s="831"/>
      <c r="R1072" s="831"/>
      <c r="S1072" s="831"/>
      <c r="T1072" s="831"/>
      <c r="U1072" s="831"/>
      <c r="V1072" s="1143"/>
      <c r="W1072" s="1145">
        <v>4473.3999999999996</v>
      </c>
      <c r="X1072" s="1144"/>
      <c r="Y1072" s="831"/>
      <c r="Z1072" s="831"/>
      <c r="AA1072" s="834"/>
      <c r="AB1072" s="834"/>
      <c r="AC1072" s="832">
        <f t="shared" si="37"/>
        <v>0</v>
      </c>
      <c r="AD1072" s="832">
        <f t="shared" si="36"/>
        <v>3.0875235121192071</v>
      </c>
      <c r="AE1072" s="834"/>
      <c r="AF1072" s="834"/>
      <c r="AG1072" s="834"/>
      <c r="AH1072" s="834"/>
      <c r="AI1072" s="834"/>
      <c r="AJ1072" s="834"/>
      <c r="AK1072" s="834"/>
      <c r="AL1072" s="834"/>
      <c r="AM1072" s="832">
        <f t="shared" si="35"/>
        <v>110556769.92270648</v>
      </c>
      <c r="AN1072" s="834"/>
      <c r="AO1072" s="834"/>
      <c r="AP1072" s="834"/>
    </row>
    <row r="1073" spans="1:42" s="15" customFormat="1">
      <c r="A1073" s="73" t="s">
        <v>2637</v>
      </c>
      <c r="B1073" s="1132"/>
      <c r="C1073" s="73" t="s">
        <v>3319</v>
      </c>
      <c r="D1073" s="1132"/>
      <c r="F1073" s="679">
        <v>81424.324010416705</v>
      </c>
      <c r="G1073" s="73" t="s">
        <v>300</v>
      </c>
      <c r="H1073" s="73" t="s">
        <v>3352</v>
      </c>
      <c r="K1073" s="831"/>
      <c r="L1073" s="1143"/>
      <c r="M1073" s="831"/>
      <c r="N1073" s="1150">
        <v>2.2413499043699988E-4</v>
      </c>
      <c r="O1073" s="1144"/>
      <c r="P1073" s="831"/>
      <c r="Q1073" s="831"/>
      <c r="R1073" s="831"/>
      <c r="S1073" s="831"/>
      <c r="T1073" s="831"/>
      <c r="U1073" s="831"/>
      <c r="V1073" s="1143"/>
      <c r="W1073" s="1146">
        <v>740449.00608755986</v>
      </c>
      <c r="X1073" s="1144"/>
      <c r="Y1073" s="831"/>
      <c r="Z1073" s="831"/>
      <c r="AA1073" s="834"/>
      <c r="AB1073" s="834"/>
      <c r="AC1073" s="832">
        <f t="shared" si="37"/>
        <v>0</v>
      </c>
      <c r="AD1073" s="832">
        <f t="shared" si="36"/>
        <v>18.250040083413928</v>
      </c>
      <c r="AE1073" s="834"/>
      <c r="AF1073" s="834"/>
      <c r="AG1073" s="834"/>
      <c r="AH1073" s="834"/>
      <c r="AI1073" s="834"/>
      <c r="AJ1073" s="834"/>
      <c r="AK1073" s="834"/>
      <c r="AL1073" s="834"/>
      <c r="AM1073" s="832">
        <f t="shared" si="35"/>
        <v>60290559784.864487</v>
      </c>
      <c r="AN1073" s="834"/>
      <c r="AO1073" s="834"/>
      <c r="AP1073" s="834"/>
    </row>
    <row r="1074" spans="1:42" s="15" customFormat="1">
      <c r="A1074" s="73" t="s">
        <v>2637</v>
      </c>
      <c r="B1074" s="1132"/>
      <c r="C1074" s="73" t="s">
        <v>3319</v>
      </c>
      <c r="D1074" s="1132"/>
      <c r="F1074" s="679">
        <v>108565.765338542</v>
      </c>
      <c r="G1074" s="73" t="s">
        <v>300</v>
      </c>
      <c r="H1074" s="73" t="s">
        <v>3352</v>
      </c>
      <c r="K1074" s="831"/>
      <c r="L1074" s="1143"/>
      <c r="M1074" s="831"/>
      <c r="N1074" s="1150">
        <v>1.6420805118051806E-5</v>
      </c>
      <c r="O1074" s="1144"/>
      <c r="P1074" s="831"/>
      <c r="Q1074" s="831"/>
      <c r="R1074" s="831"/>
      <c r="S1074" s="831"/>
      <c r="T1074" s="831"/>
      <c r="U1074" s="831"/>
      <c r="V1074" s="1143"/>
      <c r="W1074" s="1146">
        <v>143030.9259972368</v>
      </c>
      <c r="X1074" s="1144"/>
      <c r="Y1074" s="831"/>
      <c r="Z1074" s="831"/>
      <c r="AA1074" s="834"/>
      <c r="AB1074" s="834"/>
      <c r="AC1074" s="832">
        <f t="shared" si="37"/>
        <v>0</v>
      </c>
      <c r="AD1074" s="832">
        <f t="shared" si="36"/>
        <v>1.7827372751163417</v>
      </c>
      <c r="AE1074" s="834"/>
      <c r="AF1074" s="834"/>
      <c r="AG1074" s="834"/>
      <c r="AH1074" s="834"/>
      <c r="AI1074" s="834"/>
      <c r="AJ1074" s="834"/>
      <c r="AK1074" s="834"/>
      <c r="AL1074" s="834"/>
      <c r="AM1074" s="832">
        <f t="shared" si="35"/>
        <v>15528261947.970377</v>
      </c>
      <c r="AN1074" s="834"/>
      <c r="AO1074" s="834"/>
      <c r="AP1074" s="834"/>
    </row>
    <row r="1075" spans="1:42" s="15" customFormat="1">
      <c r="A1075" s="73" t="s">
        <v>2637</v>
      </c>
      <c r="B1075" s="1132"/>
      <c r="C1075" s="73" t="s">
        <v>3319</v>
      </c>
      <c r="D1075" s="1132"/>
      <c r="F1075" s="679">
        <v>5428.2882682291702</v>
      </c>
      <c r="G1075" s="73" t="s">
        <v>300</v>
      </c>
      <c r="H1075" s="73" t="s">
        <v>3352</v>
      </c>
      <c r="K1075" s="831"/>
      <c r="L1075" s="1143"/>
      <c r="M1075" s="831"/>
      <c r="N1075" s="1150">
        <v>1.2492882786617452E-4</v>
      </c>
      <c r="O1075" s="1144"/>
      <c r="P1075" s="831"/>
      <c r="Q1075" s="831"/>
      <c r="R1075" s="831"/>
      <c r="S1075" s="831"/>
      <c r="T1075" s="831"/>
      <c r="U1075" s="831"/>
      <c r="V1075" s="1143"/>
      <c r="W1075" s="1146">
        <v>26851708.962072387</v>
      </c>
      <c r="X1075" s="1144"/>
      <c r="Y1075" s="831"/>
      <c r="Z1075" s="831"/>
      <c r="AA1075" s="834"/>
      <c r="AB1075" s="834"/>
      <c r="AC1075" s="832">
        <f t="shared" si="37"/>
        <v>0</v>
      </c>
      <c r="AD1075" s="832">
        <f t="shared" si="36"/>
        <v>0.67814969066957653</v>
      </c>
      <c r="AE1075" s="834"/>
      <c r="AF1075" s="834"/>
      <c r="AG1075" s="834"/>
      <c r="AH1075" s="834"/>
      <c r="AI1075" s="834"/>
      <c r="AJ1075" s="834"/>
      <c r="AK1075" s="834"/>
      <c r="AL1075" s="834"/>
      <c r="AM1075" s="832">
        <f t="shared" si="35"/>
        <v>145758816740.72162</v>
      </c>
      <c r="AN1075" s="834"/>
      <c r="AO1075" s="834"/>
      <c r="AP1075" s="834"/>
    </row>
    <row r="1076" spans="1:42" s="15" customFormat="1">
      <c r="A1076" s="73" t="s">
        <v>323</v>
      </c>
      <c r="B1076" s="1132" t="s">
        <v>2970</v>
      </c>
      <c r="C1076" s="73"/>
      <c r="D1076" s="1132" t="s">
        <v>1967</v>
      </c>
      <c r="E1076" s="15" t="s">
        <v>1968</v>
      </c>
      <c r="F1076" s="679">
        <v>56309966.065569602</v>
      </c>
      <c r="G1076" s="73" t="s">
        <v>300</v>
      </c>
      <c r="H1076" s="73" t="s">
        <v>3362</v>
      </c>
      <c r="K1076" s="831"/>
      <c r="L1076" s="1143"/>
      <c r="M1076" s="831">
        <v>7.8077999999999993E-5</v>
      </c>
      <c r="N1076" s="831">
        <v>4.1363999999999999E-6</v>
      </c>
      <c r="O1076" s="1144"/>
      <c r="P1076" s="831"/>
      <c r="Q1076" s="831"/>
      <c r="R1076" s="831"/>
      <c r="S1076" s="831"/>
      <c r="T1076" s="831"/>
      <c r="U1076" s="831"/>
      <c r="V1076" s="1143"/>
      <c r="W1076" s="1145">
        <v>364.5</v>
      </c>
      <c r="X1076" s="1144"/>
      <c r="Y1076" s="831"/>
      <c r="Z1076" s="831"/>
      <c r="AA1076" s="834"/>
      <c r="AB1076" s="834"/>
      <c r="AC1076" s="832">
        <f t="shared" si="37"/>
        <v>4396.5695304675428</v>
      </c>
      <c r="AD1076" s="832">
        <f t="shared" si="36"/>
        <v>232.92054363362209</v>
      </c>
      <c r="AE1076" s="834"/>
      <c r="AF1076" s="834"/>
      <c r="AG1076" s="834"/>
      <c r="AH1076" s="834"/>
      <c r="AI1076" s="834"/>
      <c r="AJ1076" s="834"/>
      <c r="AK1076" s="834"/>
      <c r="AL1076" s="834"/>
      <c r="AM1076" s="832">
        <f t="shared" si="35"/>
        <v>20524982630.90012</v>
      </c>
      <c r="AN1076" s="834"/>
      <c r="AO1076" s="834"/>
      <c r="AP1076" s="834"/>
    </row>
    <row r="1077" spans="1:42" s="15" customFormat="1">
      <c r="A1077" s="73" t="s">
        <v>323</v>
      </c>
      <c r="B1077" s="1132" t="s">
        <v>2971</v>
      </c>
      <c r="C1077" s="73" t="s">
        <v>3328</v>
      </c>
      <c r="D1077" s="1132" t="s">
        <v>1998</v>
      </c>
      <c r="E1077" s="15" t="s">
        <v>1999</v>
      </c>
      <c r="F1077" s="679">
        <v>8986445.2743736301</v>
      </c>
      <c r="G1077" s="73" t="s">
        <v>300</v>
      </c>
      <c r="H1077" s="73" t="s">
        <v>3365</v>
      </c>
      <c r="K1077" s="831"/>
      <c r="L1077" s="1143"/>
      <c r="M1077" s="831">
        <v>5.0324000000000001E-5</v>
      </c>
      <c r="N1077" s="831">
        <v>1.1328000000000001E-7</v>
      </c>
      <c r="O1077" s="1144"/>
      <c r="P1077" s="831"/>
      <c r="Q1077" s="831"/>
      <c r="R1077" s="831"/>
      <c r="S1077" s="831"/>
      <c r="T1077" s="831"/>
      <c r="U1077" s="831"/>
      <c r="V1077" s="1143"/>
      <c r="W1077" s="1145">
        <v>524</v>
      </c>
      <c r="X1077" s="1144"/>
      <c r="Y1077" s="831"/>
      <c r="Z1077" s="831"/>
      <c r="AA1077" s="834"/>
      <c r="AB1077" s="834"/>
      <c r="AC1077" s="832">
        <f t="shared" si="37"/>
        <v>452.2338719875786</v>
      </c>
      <c r="AD1077" s="832">
        <f t="shared" si="36"/>
        <v>1.0179845206810449</v>
      </c>
      <c r="AE1077" s="834"/>
      <c r="AF1077" s="834"/>
      <c r="AG1077" s="834"/>
      <c r="AH1077" s="834"/>
      <c r="AI1077" s="834"/>
      <c r="AJ1077" s="834"/>
      <c r="AK1077" s="834"/>
      <c r="AL1077" s="834"/>
      <c r="AM1077" s="832">
        <f t="shared" si="35"/>
        <v>4708897323.7717819</v>
      </c>
      <c r="AN1077" s="834"/>
      <c r="AO1077" s="834"/>
      <c r="AP1077" s="834"/>
    </row>
    <row r="1078" spans="1:42" s="15" customFormat="1">
      <c r="A1078" s="73" t="s">
        <v>323</v>
      </c>
      <c r="B1078" s="1132" t="s">
        <v>2972</v>
      </c>
      <c r="C1078" s="73" t="s">
        <v>3313</v>
      </c>
      <c r="D1078" s="1132" t="s">
        <v>2001</v>
      </c>
      <c r="E1078" s="15" t="s">
        <v>2015</v>
      </c>
      <c r="F1078" s="679">
        <v>8498630.3766092695</v>
      </c>
      <c r="G1078" s="73" t="s">
        <v>300</v>
      </c>
      <c r="H1078" s="73" t="s">
        <v>3355</v>
      </c>
      <c r="K1078" s="831"/>
      <c r="L1078" s="1143"/>
      <c r="M1078" s="831">
        <v>5.2670999999999998E-5</v>
      </c>
      <c r="N1078" s="831">
        <v>1.1856E-7</v>
      </c>
      <c r="O1078" s="1144"/>
      <c r="P1078" s="831"/>
      <c r="Q1078" s="831"/>
      <c r="R1078" s="831"/>
      <c r="S1078" s="831"/>
      <c r="T1078" s="831"/>
      <c r="U1078" s="831"/>
      <c r="V1078" s="1143"/>
      <c r="W1078" s="1145">
        <v>520</v>
      </c>
      <c r="X1078" s="1144"/>
      <c r="Y1078" s="831"/>
      <c r="Z1078" s="831"/>
      <c r="AA1078" s="834"/>
      <c r="AB1078" s="834"/>
      <c r="AC1078" s="832">
        <f t="shared" si="37"/>
        <v>447.63136056638683</v>
      </c>
      <c r="AD1078" s="832">
        <f t="shared" si="36"/>
        <v>1.007597617450795</v>
      </c>
      <c r="AE1078" s="834"/>
      <c r="AF1078" s="834"/>
      <c r="AG1078" s="834"/>
      <c r="AH1078" s="834"/>
      <c r="AI1078" s="834"/>
      <c r="AJ1078" s="834"/>
      <c r="AK1078" s="834"/>
      <c r="AL1078" s="834"/>
      <c r="AM1078" s="832">
        <f t="shared" si="35"/>
        <v>4419287795.8368206</v>
      </c>
      <c r="AN1078" s="834"/>
      <c r="AO1078" s="834"/>
      <c r="AP1078" s="834"/>
    </row>
    <row r="1079" spans="1:42" s="15" customFormat="1">
      <c r="A1079" s="73" t="s">
        <v>323</v>
      </c>
      <c r="B1079" s="1132" t="s">
        <v>2971</v>
      </c>
      <c r="C1079" s="73" t="s">
        <v>3320</v>
      </c>
      <c r="D1079" s="1132" t="s">
        <v>1998</v>
      </c>
      <c r="E1079" s="15" t="s">
        <v>1999</v>
      </c>
      <c r="F1079" s="679">
        <v>3868519.7191004502</v>
      </c>
      <c r="G1079" s="73" t="s">
        <v>300</v>
      </c>
      <c r="H1079" s="73" t="s">
        <v>3355</v>
      </c>
      <c r="K1079" s="831"/>
      <c r="L1079" s="1143"/>
      <c r="M1079" s="831">
        <v>5.0324000000000001E-5</v>
      </c>
      <c r="N1079" s="831">
        <v>1.1328000000000001E-7</v>
      </c>
      <c r="O1079" s="1144"/>
      <c r="P1079" s="831"/>
      <c r="Q1079" s="831"/>
      <c r="R1079" s="831"/>
      <c r="S1079" s="831"/>
      <c r="T1079" s="831"/>
      <c r="U1079" s="831"/>
      <c r="V1079" s="1143"/>
      <c r="W1079" s="1145">
        <v>524</v>
      </c>
      <c r="X1079" s="1144"/>
      <c r="Y1079" s="831"/>
      <c r="Z1079" s="831"/>
      <c r="AA1079" s="834"/>
      <c r="AB1079" s="834"/>
      <c r="AC1079" s="832">
        <f t="shared" si="37"/>
        <v>194.67938634401105</v>
      </c>
      <c r="AD1079" s="832">
        <f t="shared" si="36"/>
        <v>0.43822591377969899</v>
      </c>
      <c r="AE1079" s="834"/>
      <c r="AF1079" s="834"/>
      <c r="AG1079" s="834"/>
      <c r="AH1079" s="834"/>
      <c r="AI1079" s="834"/>
      <c r="AJ1079" s="834"/>
      <c r="AK1079" s="834"/>
      <c r="AL1079" s="834"/>
      <c r="AM1079" s="832">
        <f t="shared" si="35"/>
        <v>2027104332.808636</v>
      </c>
      <c r="AN1079" s="834"/>
      <c r="AO1079" s="834"/>
      <c r="AP1079" s="834"/>
    </row>
    <row r="1080" spans="1:42" s="15" customFormat="1">
      <c r="A1080" s="73" t="s">
        <v>323</v>
      </c>
      <c r="B1080" s="1132" t="s">
        <v>2971</v>
      </c>
      <c r="C1080" s="73" t="s">
        <v>3317</v>
      </c>
      <c r="D1080" s="1132" t="s">
        <v>2001</v>
      </c>
      <c r="E1080" s="15" t="s">
        <v>2015</v>
      </c>
      <c r="F1080" s="679">
        <v>596170.888929529</v>
      </c>
      <c r="G1080" s="73" t="s">
        <v>300</v>
      </c>
      <c r="H1080" s="73" t="s">
        <v>3355</v>
      </c>
      <c r="K1080" s="831"/>
      <c r="L1080" s="1143"/>
      <c r="M1080" s="831">
        <v>5.2670999999999998E-5</v>
      </c>
      <c r="N1080" s="831">
        <v>1.1856E-7</v>
      </c>
      <c r="O1080" s="1144"/>
      <c r="P1080" s="831"/>
      <c r="Q1080" s="831"/>
      <c r="R1080" s="831"/>
      <c r="S1080" s="831"/>
      <c r="T1080" s="831"/>
      <c r="U1080" s="831"/>
      <c r="V1080" s="1143"/>
      <c r="W1080" s="1145">
        <v>520</v>
      </c>
      <c r="X1080" s="1144"/>
      <c r="Y1080" s="831"/>
      <c r="Z1080" s="831"/>
      <c r="AA1080" s="834"/>
      <c r="AB1080" s="834"/>
      <c r="AC1080" s="832">
        <f t="shared" si="37"/>
        <v>31.40091689080722</v>
      </c>
      <c r="AD1080" s="832">
        <f t="shared" si="36"/>
        <v>7.0682020591484956E-2</v>
      </c>
      <c r="AE1080" s="834"/>
      <c r="AF1080" s="834"/>
      <c r="AG1080" s="834"/>
      <c r="AH1080" s="834"/>
      <c r="AI1080" s="834"/>
      <c r="AJ1080" s="834"/>
      <c r="AK1080" s="834"/>
      <c r="AL1080" s="834"/>
      <c r="AM1080" s="832">
        <f t="shared" si="35"/>
        <v>310008862.2433551</v>
      </c>
      <c r="AN1080" s="834"/>
      <c r="AO1080" s="834"/>
      <c r="AP1080" s="834"/>
    </row>
    <row r="1081" spans="1:42" s="15" customFormat="1">
      <c r="A1081" s="73" t="s">
        <v>2178</v>
      </c>
      <c r="B1081" s="1132" t="s">
        <v>2178</v>
      </c>
      <c r="C1081" s="73" t="s">
        <v>3313</v>
      </c>
      <c r="D1081" s="1132" t="s">
        <v>1998</v>
      </c>
      <c r="E1081" s="15" t="s">
        <v>1999</v>
      </c>
      <c r="F1081" s="679">
        <v>101381.6</v>
      </c>
      <c r="G1081" s="73" t="s">
        <v>300</v>
      </c>
      <c r="H1081" s="73" t="s">
        <v>3355</v>
      </c>
      <c r="K1081" s="831"/>
      <c r="L1081" s="1143"/>
      <c r="M1081" s="831">
        <v>0</v>
      </c>
      <c r="N1081" s="831">
        <v>2.3503999999999998E-11</v>
      </c>
      <c r="O1081" s="1144"/>
      <c r="P1081" s="831"/>
      <c r="Q1081" s="831"/>
      <c r="R1081" s="831"/>
      <c r="S1081" s="831"/>
      <c r="T1081" s="831"/>
      <c r="U1081" s="831"/>
      <c r="V1081" s="1143"/>
      <c r="W1081" s="1145">
        <v>407</v>
      </c>
      <c r="X1081" s="1144"/>
      <c r="Y1081" s="831"/>
      <c r="Z1081" s="831"/>
      <c r="AA1081" s="834"/>
      <c r="AB1081" s="834"/>
      <c r="AC1081" s="832">
        <f t="shared" si="37"/>
        <v>0</v>
      </c>
      <c r="AD1081" s="832">
        <f t="shared" si="36"/>
        <v>2.3828731264000001E-6</v>
      </c>
      <c r="AE1081" s="834"/>
      <c r="AF1081" s="834"/>
      <c r="AG1081" s="834"/>
      <c r="AH1081" s="834"/>
      <c r="AI1081" s="834"/>
      <c r="AJ1081" s="834"/>
      <c r="AK1081" s="834"/>
      <c r="AL1081" s="834"/>
      <c r="AM1081" s="832">
        <f t="shared" si="35"/>
        <v>41262311.200000003</v>
      </c>
      <c r="AN1081" s="834"/>
      <c r="AO1081" s="834"/>
      <c r="AP1081" s="834"/>
    </row>
    <row r="1082" spans="1:42" s="15" customFormat="1">
      <c r="A1082" s="73" t="s">
        <v>2638</v>
      </c>
      <c r="B1082" s="1132"/>
      <c r="C1082" s="73"/>
      <c r="D1082" s="1132" t="s">
        <v>1967</v>
      </c>
      <c r="E1082" s="15" t="s">
        <v>1968</v>
      </c>
      <c r="F1082" s="679">
        <v>5900000</v>
      </c>
      <c r="G1082" s="73" t="s">
        <v>300</v>
      </c>
      <c r="H1082" s="73" t="s">
        <v>3357</v>
      </c>
      <c r="K1082" s="831"/>
      <c r="L1082" s="1143"/>
      <c r="M1082" s="831">
        <v>4.6622000000000002E-5</v>
      </c>
      <c r="N1082" s="831">
        <v>1.1047E-6</v>
      </c>
      <c r="O1082" s="1144"/>
      <c r="P1082" s="831"/>
      <c r="Q1082" s="831"/>
      <c r="R1082" s="831"/>
      <c r="S1082" s="831"/>
      <c r="T1082" s="831"/>
      <c r="U1082" s="831"/>
      <c r="V1082" s="1143"/>
      <c r="W1082" s="1145">
        <v>1137.0999999999999</v>
      </c>
      <c r="X1082" s="1144"/>
      <c r="Y1082" s="831"/>
      <c r="Z1082" s="831"/>
      <c r="AA1082" s="834"/>
      <c r="AB1082" s="834"/>
      <c r="AC1082" s="832">
        <f t="shared" si="37"/>
        <v>275.06979999999999</v>
      </c>
      <c r="AD1082" s="832">
        <f t="shared" si="36"/>
        <v>6.5177300000000002</v>
      </c>
      <c r="AE1082" s="834"/>
      <c r="AF1082" s="834"/>
      <c r="AG1082" s="834"/>
      <c r="AH1082" s="834"/>
      <c r="AI1082" s="834"/>
      <c r="AJ1082" s="834"/>
      <c r="AK1082" s="834"/>
      <c r="AL1082" s="834"/>
      <c r="AM1082" s="832">
        <f t="shared" si="35"/>
        <v>6708889999.999999</v>
      </c>
      <c r="AN1082" s="834"/>
      <c r="AO1082" s="834"/>
      <c r="AP1082" s="834"/>
    </row>
    <row r="1083" spans="1:42" s="15" customFormat="1">
      <c r="A1083" s="73" t="s">
        <v>2797</v>
      </c>
      <c r="B1083" s="1132" t="s">
        <v>2797</v>
      </c>
      <c r="C1083" s="73"/>
      <c r="D1083" s="1132" t="s">
        <v>1967</v>
      </c>
      <c r="E1083" s="15" t="s">
        <v>1968</v>
      </c>
      <c r="F1083" s="679">
        <v>102673779.19573601</v>
      </c>
      <c r="G1083" s="73" t="s">
        <v>300</v>
      </c>
      <c r="H1083" s="73"/>
      <c r="K1083" s="831"/>
      <c r="L1083" s="1143"/>
      <c r="M1083" s="831"/>
      <c r="N1083" s="831"/>
      <c r="O1083" s="1144"/>
      <c r="P1083" s="831"/>
      <c r="Q1083" s="831"/>
      <c r="R1083" s="831"/>
      <c r="S1083" s="831"/>
      <c r="T1083" s="831"/>
      <c r="U1083" s="831"/>
      <c r="V1083" s="1143"/>
      <c r="W1083" s="1145">
        <v>5.3052999999999998E-4</v>
      </c>
      <c r="X1083" s="1144"/>
      <c r="Y1083" s="831"/>
      <c r="Z1083" s="831"/>
      <c r="AA1083" s="834"/>
      <c r="AB1083" s="834"/>
      <c r="AC1083" s="832">
        <f t="shared" si="37"/>
        <v>0</v>
      </c>
      <c r="AD1083" s="832">
        <f t="shared" si="36"/>
        <v>0</v>
      </c>
      <c r="AE1083" s="834"/>
      <c r="AF1083" s="834"/>
      <c r="AG1083" s="834"/>
      <c r="AH1083" s="834"/>
      <c r="AI1083" s="834"/>
      <c r="AJ1083" s="834"/>
      <c r="AK1083" s="834"/>
      <c r="AL1083" s="834"/>
      <c r="AM1083" s="832">
        <f t="shared" si="35"/>
        <v>54471.520076713823</v>
      </c>
      <c r="AN1083" s="834"/>
      <c r="AO1083" s="834"/>
      <c r="AP1083" s="834"/>
    </row>
    <row r="1084" spans="1:42" s="15" customFormat="1">
      <c r="A1084" s="73" t="s">
        <v>2639</v>
      </c>
      <c r="B1084" s="1132"/>
      <c r="C1084" s="73"/>
      <c r="D1084" s="1132" t="s">
        <v>1967</v>
      </c>
      <c r="E1084" s="15" t="s">
        <v>1968</v>
      </c>
      <c r="F1084" s="679">
        <v>151727682.26106101</v>
      </c>
      <c r="G1084" s="73" t="s">
        <v>300</v>
      </c>
      <c r="H1084" s="73" t="s">
        <v>3355</v>
      </c>
      <c r="K1084" s="831"/>
      <c r="L1084" s="1143"/>
      <c r="M1084" s="831"/>
      <c r="N1084" s="831">
        <v>2.4876000000000001E-8</v>
      </c>
      <c r="O1084" s="1144"/>
      <c r="P1084" s="831"/>
      <c r="Q1084" s="831"/>
      <c r="R1084" s="831"/>
      <c r="S1084" s="831"/>
      <c r="T1084" s="831"/>
      <c r="U1084" s="831"/>
      <c r="V1084" s="1143"/>
      <c r="W1084" s="1145">
        <v>0.23197000000000001</v>
      </c>
      <c r="X1084" s="1144"/>
      <c r="Y1084" s="831"/>
      <c r="Z1084" s="831"/>
      <c r="AA1084" s="834"/>
      <c r="AB1084" s="834"/>
      <c r="AC1084" s="832">
        <f t="shared" si="37"/>
        <v>0</v>
      </c>
      <c r="AD1084" s="832">
        <f t="shared" si="36"/>
        <v>3.7743778239261538</v>
      </c>
      <c r="AE1084" s="834"/>
      <c r="AF1084" s="834"/>
      <c r="AG1084" s="834"/>
      <c r="AH1084" s="834"/>
      <c r="AI1084" s="834"/>
      <c r="AJ1084" s="834"/>
      <c r="AK1084" s="834"/>
      <c r="AL1084" s="834"/>
      <c r="AM1084" s="832">
        <f t="shared" si="35"/>
        <v>35196270.454098321</v>
      </c>
      <c r="AN1084" s="834"/>
      <c r="AO1084" s="834"/>
      <c r="AP1084" s="834"/>
    </row>
    <row r="1085" spans="1:42" s="15" customFormat="1">
      <c r="A1085" s="73" t="s">
        <v>2837</v>
      </c>
      <c r="B1085" s="1132"/>
      <c r="C1085" s="73" t="s">
        <v>3334</v>
      </c>
      <c r="D1085" s="1132"/>
      <c r="F1085" s="679">
        <v>613644.74247242662</v>
      </c>
      <c r="G1085" s="73" t="s">
        <v>300</v>
      </c>
      <c r="H1085" s="73"/>
      <c r="K1085" s="831"/>
      <c r="L1085" s="1143"/>
      <c r="M1085" s="831"/>
      <c r="N1085" s="1150"/>
      <c r="O1085" s="1144"/>
      <c r="P1085" s="831"/>
      <c r="Q1085" s="831"/>
      <c r="R1085" s="831"/>
      <c r="S1085" s="831"/>
      <c r="T1085" s="831"/>
      <c r="U1085" s="831"/>
      <c r="V1085" s="1143"/>
      <c r="W1085" s="1146"/>
      <c r="X1085" s="1144"/>
      <c r="Y1085" s="831"/>
      <c r="Z1085" s="831"/>
      <c r="AA1085" s="834"/>
      <c r="AB1085" s="834"/>
      <c r="AC1085" s="832">
        <f t="shared" si="37"/>
        <v>0</v>
      </c>
      <c r="AD1085" s="832">
        <f t="shared" si="36"/>
        <v>0</v>
      </c>
      <c r="AE1085" s="834"/>
      <c r="AF1085" s="834"/>
      <c r="AG1085" s="834"/>
      <c r="AH1085" s="834"/>
      <c r="AI1085" s="834"/>
      <c r="AJ1085" s="834"/>
      <c r="AK1085" s="834"/>
      <c r="AL1085" s="834"/>
      <c r="AM1085" s="832">
        <f t="shared" si="35"/>
        <v>0</v>
      </c>
      <c r="AN1085" s="834"/>
      <c r="AO1085" s="834"/>
      <c r="AP1085" s="834"/>
    </row>
    <row r="1086" spans="1:42" s="15" customFormat="1">
      <c r="A1086" s="73" t="s">
        <v>2179</v>
      </c>
      <c r="B1086" s="1132" t="s">
        <v>2973</v>
      </c>
      <c r="C1086" s="73" t="s">
        <v>3329</v>
      </c>
      <c r="D1086" s="1132" t="s">
        <v>1967</v>
      </c>
      <c r="E1086" s="15" t="s">
        <v>1968</v>
      </c>
      <c r="F1086" s="679">
        <v>54141.359375</v>
      </c>
      <c r="G1086" s="73" t="s">
        <v>300</v>
      </c>
      <c r="H1086" s="73" t="s">
        <v>3352</v>
      </c>
      <c r="K1086" s="831"/>
      <c r="L1086" s="1143"/>
      <c r="M1086" s="831"/>
      <c r="N1086" s="831">
        <v>7.2982000000000001E-7</v>
      </c>
      <c r="O1086" s="1144"/>
      <c r="P1086" s="831"/>
      <c r="Q1086" s="831"/>
      <c r="R1086" s="831"/>
      <c r="S1086" s="831"/>
      <c r="T1086" s="831"/>
      <c r="U1086" s="831"/>
      <c r="V1086" s="1143"/>
      <c r="W1086" s="1145">
        <v>11.702999999999999</v>
      </c>
      <c r="X1086" s="1144"/>
      <c r="Y1086" s="831"/>
      <c r="Z1086" s="831"/>
      <c r="AA1086" s="834"/>
      <c r="AB1086" s="834"/>
      <c r="AC1086" s="832">
        <f t="shared" si="37"/>
        <v>0</v>
      </c>
      <c r="AD1086" s="832">
        <f t="shared" si="36"/>
        <v>3.9513446899062499E-2</v>
      </c>
      <c r="AE1086" s="834"/>
      <c r="AF1086" s="834"/>
      <c r="AG1086" s="834"/>
      <c r="AH1086" s="834"/>
      <c r="AI1086" s="834"/>
      <c r="AJ1086" s="834"/>
      <c r="AK1086" s="834"/>
      <c r="AL1086" s="834"/>
      <c r="AM1086" s="832">
        <f t="shared" si="35"/>
        <v>633616.32876562502</v>
      </c>
      <c r="AN1086" s="834"/>
      <c r="AO1086" s="834"/>
      <c r="AP1086" s="834"/>
    </row>
    <row r="1087" spans="1:42" s="15" customFormat="1">
      <c r="A1087" s="73" t="s">
        <v>2179</v>
      </c>
      <c r="B1087" s="1132" t="s">
        <v>2973</v>
      </c>
      <c r="C1087" s="73" t="s">
        <v>3329</v>
      </c>
      <c r="D1087" s="1132" t="s">
        <v>1998</v>
      </c>
      <c r="E1087" s="15" t="s">
        <v>1999</v>
      </c>
      <c r="F1087" s="679">
        <v>267097.37292708299</v>
      </c>
      <c r="G1087" s="73" t="s">
        <v>300</v>
      </c>
      <c r="H1087" s="73" t="s">
        <v>3352</v>
      </c>
      <c r="K1087" s="831"/>
      <c r="L1087" s="1143"/>
      <c r="M1087" s="831"/>
      <c r="N1087" s="831">
        <v>1.1358E-7</v>
      </c>
      <c r="O1087" s="1144"/>
      <c r="P1087" s="831"/>
      <c r="Q1087" s="831"/>
      <c r="R1087" s="831"/>
      <c r="S1087" s="831"/>
      <c r="T1087" s="831"/>
      <c r="U1087" s="831"/>
      <c r="V1087" s="1143"/>
      <c r="W1087" s="1145">
        <v>6.9497999999999998</v>
      </c>
      <c r="X1087" s="1144"/>
      <c r="Y1087" s="831"/>
      <c r="Z1087" s="831"/>
      <c r="AA1087" s="834"/>
      <c r="AB1087" s="834"/>
      <c r="AC1087" s="832">
        <f t="shared" si="37"/>
        <v>0</v>
      </c>
      <c r="AD1087" s="832">
        <f t="shared" si="36"/>
        <v>3.0336919617058086E-2</v>
      </c>
      <c r="AE1087" s="834"/>
      <c r="AF1087" s="834"/>
      <c r="AG1087" s="834"/>
      <c r="AH1087" s="834"/>
      <c r="AI1087" s="834"/>
      <c r="AJ1087" s="834"/>
      <c r="AK1087" s="834"/>
      <c r="AL1087" s="834"/>
      <c r="AM1087" s="832">
        <f t="shared" si="35"/>
        <v>1856273.3223686414</v>
      </c>
      <c r="AN1087" s="834"/>
      <c r="AO1087" s="834"/>
      <c r="AP1087" s="834"/>
    </row>
    <row r="1088" spans="1:42" s="15" customFormat="1">
      <c r="A1088" s="73" t="s">
        <v>2179</v>
      </c>
      <c r="B1088" s="1132" t="s">
        <v>2973</v>
      </c>
      <c r="C1088" s="73" t="s">
        <v>3329</v>
      </c>
      <c r="D1088" s="1132" t="s">
        <v>2001</v>
      </c>
      <c r="E1088" s="15" t="s">
        <v>2015</v>
      </c>
      <c r="F1088" s="679">
        <v>3609.4239582291698</v>
      </c>
      <c r="G1088" s="73" t="s">
        <v>300</v>
      </c>
      <c r="H1088" s="73" t="s">
        <v>3352</v>
      </c>
      <c r="K1088" s="831"/>
      <c r="L1088" s="1143"/>
      <c r="M1088" s="831"/>
      <c r="N1088" s="831">
        <v>1.127E-6</v>
      </c>
      <c r="O1088" s="1144"/>
      <c r="P1088" s="831"/>
      <c r="Q1088" s="831"/>
      <c r="R1088" s="831"/>
      <c r="S1088" s="831"/>
      <c r="T1088" s="831"/>
      <c r="U1088" s="831"/>
      <c r="V1088" s="1143"/>
      <c r="W1088" s="1145">
        <v>752.52</v>
      </c>
      <c r="X1088" s="1144"/>
      <c r="Y1088" s="831"/>
      <c r="Z1088" s="831"/>
      <c r="AA1088" s="834"/>
      <c r="AB1088" s="834"/>
      <c r="AC1088" s="832">
        <f t="shared" si="37"/>
        <v>0</v>
      </c>
      <c r="AD1088" s="832">
        <f t="shared" si="36"/>
        <v>4.0678208009242746E-3</v>
      </c>
      <c r="AE1088" s="834"/>
      <c r="AF1088" s="834"/>
      <c r="AG1088" s="834"/>
      <c r="AH1088" s="834"/>
      <c r="AI1088" s="834"/>
      <c r="AJ1088" s="834"/>
      <c r="AK1088" s="834"/>
      <c r="AL1088" s="834"/>
      <c r="AM1088" s="832">
        <f t="shared" si="35"/>
        <v>2716163.7170466147</v>
      </c>
      <c r="AN1088" s="834"/>
      <c r="AO1088" s="834"/>
      <c r="AP1088" s="834"/>
    </row>
    <row r="1089" spans="1:42" s="15" customFormat="1">
      <c r="A1089" s="73" t="s">
        <v>2838</v>
      </c>
      <c r="B1089" s="1132"/>
      <c r="C1089" s="73" t="s">
        <v>3334</v>
      </c>
      <c r="D1089" s="1132"/>
      <c r="F1089" s="679">
        <v>1378407.7529961001</v>
      </c>
      <c r="G1089" s="73" t="s">
        <v>300</v>
      </c>
      <c r="H1089" s="73"/>
      <c r="K1089" s="831"/>
      <c r="L1089" s="1143"/>
      <c r="M1089" s="831"/>
      <c r="N1089" s="1150"/>
      <c r="O1089" s="1144"/>
      <c r="P1089" s="831"/>
      <c r="Q1089" s="831"/>
      <c r="R1089" s="831"/>
      <c r="S1089" s="831"/>
      <c r="T1089" s="831"/>
      <c r="U1089" s="831"/>
      <c r="V1089" s="1143"/>
      <c r="W1089" s="1146"/>
      <c r="X1089" s="1144"/>
      <c r="Y1089" s="831"/>
      <c r="Z1089" s="831"/>
      <c r="AA1089" s="834"/>
      <c r="AB1089" s="834"/>
      <c r="AC1089" s="832">
        <f t="shared" si="37"/>
        <v>0</v>
      </c>
      <c r="AD1089" s="832">
        <f t="shared" si="36"/>
        <v>0</v>
      </c>
      <c r="AE1089" s="834"/>
      <c r="AF1089" s="834"/>
      <c r="AG1089" s="834"/>
      <c r="AH1089" s="834"/>
      <c r="AI1089" s="834"/>
      <c r="AJ1089" s="834"/>
      <c r="AK1089" s="834"/>
      <c r="AL1089" s="834"/>
      <c r="AM1089" s="832">
        <f t="shared" si="35"/>
        <v>0</v>
      </c>
      <c r="AN1089" s="834"/>
      <c r="AO1089" s="834"/>
      <c r="AP1089" s="834"/>
    </row>
    <row r="1090" spans="1:42" s="15" customFormat="1">
      <c r="A1090" s="73" t="s">
        <v>2640</v>
      </c>
      <c r="B1090" s="1132"/>
      <c r="C1090" s="73" t="s">
        <v>3329</v>
      </c>
      <c r="D1090" s="1132"/>
      <c r="F1090" s="679">
        <v>255399.004985156</v>
      </c>
      <c r="G1090" s="73" t="s">
        <v>300</v>
      </c>
      <c r="H1090" s="73" t="s">
        <v>3352</v>
      </c>
      <c r="K1090" s="831"/>
      <c r="L1090" s="1143"/>
      <c r="M1090" s="831"/>
      <c r="N1090" s="1150">
        <v>2.2413499043699988E-4</v>
      </c>
      <c r="O1090" s="1144"/>
      <c r="P1090" s="831"/>
      <c r="Q1090" s="831"/>
      <c r="R1090" s="831"/>
      <c r="S1090" s="831"/>
      <c r="T1090" s="831"/>
      <c r="U1090" s="831"/>
      <c r="V1090" s="1143"/>
      <c r="W1090" s="1146">
        <v>740449.00608755986</v>
      </c>
      <c r="X1090" s="1144"/>
      <c r="Y1090" s="831"/>
      <c r="Z1090" s="831"/>
      <c r="AA1090" s="834"/>
      <c r="AB1090" s="834"/>
      <c r="AC1090" s="832">
        <f t="shared" si="37"/>
        <v>0</v>
      </c>
      <c r="AD1090" s="832">
        <f t="shared" si="36"/>
        <v>57.243853539967226</v>
      </c>
      <c r="AE1090" s="834"/>
      <c r="AF1090" s="834"/>
      <c r="AG1090" s="834"/>
      <c r="AH1090" s="834"/>
      <c r="AI1090" s="834"/>
      <c r="AJ1090" s="834"/>
      <c r="AK1090" s="834"/>
      <c r="AL1090" s="834"/>
      <c r="AM1090" s="832">
        <f t="shared" si="35"/>
        <v>189109939397.0105</v>
      </c>
      <c r="AN1090" s="834"/>
      <c r="AO1090" s="834"/>
      <c r="AP1090" s="834"/>
    </row>
    <row r="1091" spans="1:42" s="15" customFormat="1">
      <c r="A1091" s="73" t="s">
        <v>2640</v>
      </c>
      <c r="B1091" s="1132"/>
      <c r="C1091" s="73" t="s">
        <v>3329</v>
      </c>
      <c r="D1091" s="1132"/>
      <c r="F1091" s="679">
        <v>1259918.6433453099</v>
      </c>
      <c r="G1091" s="73" t="s">
        <v>300</v>
      </c>
      <c r="H1091" s="73" t="s">
        <v>3352</v>
      </c>
      <c r="K1091" s="831"/>
      <c r="L1091" s="1143"/>
      <c r="M1091" s="831"/>
      <c r="N1091" s="1150">
        <v>1.6420805118051806E-5</v>
      </c>
      <c r="O1091" s="1144"/>
      <c r="P1091" s="831"/>
      <c r="Q1091" s="831"/>
      <c r="R1091" s="831"/>
      <c r="S1091" s="831"/>
      <c r="T1091" s="831"/>
      <c r="U1091" s="831"/>
      <c r="V1091" s="1143"/>
      <c r="W1091" s="1146">
        <v>143030.9259972368</v>
      </c>
      <c r="X1091" s="1144"/>
      <c r="Y1091" s="831"/>
      <c r="Z1091" s="831"/>
      <c r="AA1091" s="834"/>
      <c r="AB1091" s="834"/>
      <c r="AC1091" s="832">
        <f t="shared" si="37"/>
        <v>0</v>
      </c>
      <c r="AD1091" s="832">
        <f t="shared" si="36"/>
        <v>20.688878506973552</v>
      </c>
      <c r="AE1091" s="834"/>
      <c r="AF1091" s="834"/>
      <c r="AG1091" s="834"/>
      <c r="AH1091" s="834"/>
      <c r="AI1091" s="834"/>
      <c r="AJ1091" s="834"/>
      <c r="AK1091" s="834"/>
      <c r="AL1091" s="834"/>
      <c r="AM1091" s="832">
        <f t="shared" si="35"/>
        <v>180207330238.862</v>
      </c>
      <c r="AN1091" s="834"/>
      <c r="AO1091" s="834"/>
      <c r="AP1091" s="834"/>
    </row>
    <row r="1092" spans="1:42" s="15" customFormat="1">
      <c r="A1092" s="73" t="s">
        <v>2640</v>
      </c>
      <c r="B1092" s="1132"/>
      <c r="C1092" s="73" t="s">
        <v>3329</v>
      </c>
      <c r="D1092" s="1132"/>
      <c r="F1092" s="679">
        <v>17026.600332343802</v>
      </c>
      <c r="G1092" s="73" t="s">
        <v>300</v>
      </c>
      <c r="H1092" s="73" t="s">
        <v>3352</v>
      </c>
      <c r="K1092" s="831"/>
      <c r="L1092" s="1143"/>
      <c r="M1092" s="831"/>
      <c r="N1092" s="1150">
        <v>1.2492882786617452E-4</v>
      </c>
      <c r="O1092" s="1144"/>
      <c r="P1092" s="831"/>
      <c r="Q1092" s="831"/>
      <c r="R1092" s="831"/>
      <c r="S1092" s="831"/>
      <c r="T1092" s="831"/>
      <c r="U1092" s="831"/>
      <c r="V1092" s="1143"/>
      <c r="W1092" s="1146">
        <v>26851708.962072387</v>
      </c>
      <c r="X1092" s="1144"/>
      <c r="Y1092" s="831"/>
      <c r="Z1092" s="831"/>
      <c r="AA1092" s="834"/>
      <c r="AB1092" s="834"/>
      <c r="AC1092" s="832">
        <f t="shared" si="37"/>
        <v>0</v>
      </c>
      <c r="AD1092" s="832">
        <f t="shared" si="36"/>
        <v>2.1271132220655287</v>
      </c>
      <c r="AE1092" s="834"/>
      <c r="AF1092" s="834"/>
      <c r="AG1092" s="834"/>
      <c r="AH1092" s="834"/>
      <c r="AI1092" s="834"/>
      <c r="AJ1092" s="834"/>
      <c r="AK1092" s="834"/>
      <c r="AL1092" s="834"/>
      <c r="AM1092" s="832">
        <f t="shared" si="35"/>
        <v>457193316737.62073</v>
      </c>
      <c r="AN1092" s="834"/>
      <c r="AO1092" s="834"/>
      <c r="AP1092" s="834"/>
    </row>
    <row r="1093" spans="1:42" s="15" customFormat="1">
      <c r="A1093" s="73" t="s">
        <v>2180</v>
      </c>
      <c r="B1093" s="1132" t="s">
        <v>2974</v>
      </c>
      <c r="C1093" s="73" t="s">
        <v>3329</v>
      </c>
      <c r="D1093" s="1132" t="s">
        <v>1967</v>
      </c>
      <c r="E1093" s="15" t="s">
        <v>1968</v>
      </c>
      <c r="F1093" s="679">
        <v>70224.028064114595</v>
      </c>
      <c r="G1093" s="73" t="s">
        <v>300</v>
      </c>
      <c r="H1093" s="73" t="s">
        <v>3352</v>
      </c>
      <c r="K1093" s="831"/>
      <c r="L1093" s="1143"/>
      <c r="M1093" s="831"/>
      <c r="N1093" s="831">
        <v>6.0490999999999998E-7</v>
      </c>
      <c r="O1093" s="1144"/>
      <c r="P1093" s="831"/>
      <c r="Q1093" s="831"/>
      <c r="R1093" s="831"/>
      <c r="S1093" s="831"/>
      <c r="T1093" s="831"/>
      <c r="U1093" s="831"/>
      <c r="V1093" s="1143"/>
      <c r="W1093" s="1145">
        <v>103.02</v>
      </c>
      <c r="X1093" s="1144"/>
      <c r="Y1093" s="831"/>
      <c r="Z1093" s="831"/>
      <c r="AA1093" s="834"/>
      <c r="AB1093" s="834"/>
      <c r="AC1093" s="832">
        <f t="shared" si="37"/>
        <v>0</v>
      </c>
      <c r="AD1093" s="832">
        <f t="shared" si="36"/>
        <v>4.2479216816263557E-2</v>
      </c>
      <c r="AE1093" s="834"/>
      <c r="AF1093" s="834"/>
      <c r="AG1093" s="834"/>
      <c r="AH1093" s="834"/>
      <c r="AI1093" s="834"/>
      <c r="AJ1093" s="834"/>
      <c r="AK1093" s="834"/>
      <c r="AL1093" s="834"/>
      <c r="AM1093" s="832">
        <f t="shared" si="35"/>
        <v>7234479.3711650856</v>
      </c>
      <c r="AN1093" s="834"/>
      <c r="AO1093" s="834"/>
      <c r="AP1093" s="834"/>
    </row>
    <row r="1094" spans="1:42" s="15" customFormat="1">
      <c r="A1094" s="73" t="s">
        <v>2180</v>
      </c>
      <c r="B1094" s="1132" t="s">
        <v>2974</v>
      </c>
      <c r="C1094" s="73" t="s">
        <v>3329</v>
      </c>
      <c r="D1094" s="1132" t="s">
        <v>1998</v>
      </c>
      <c r="E1094" s="15" t="s">
        <v>1999</v>
      </c>
      <c r="F1094" s="679">
        <v>298058.12984153698</v>
      </c>
      <c r="G1094" s="73" t="s">
        <v>300</v>
      </c>
      <c r="H1094" s="73" t="s">
        <v>3352</v>
      </c>
      <c r="K1094" s="831"/>
      <c r="L1094" s="1143"/>
      <c r="M1094" s="831"/>
      <c r="N1094" s="831">
        <v>7.3475000000000001E-8</v>
      </c>
      <c r="O1094" s="1144"/>
      <c r="P1094" s="831"/>
      <c r="Q1094" s="831"/>
      <c r="R1094" s="831"/>
      <c r="S1094" s="831"/>
      <c r="T1094" s="831"/>
      <c r="U1094" s="831"/>
      <c r="V1094" s="1143"/>
      <c r="W1094" s="1145">
        <v>215.9</v>
      </c>
      <c r="X1094" s="1144"/>
      <c r="Y1094" s="831"/>
      <c r="Z1094" s="831"/>
      <c r="AA1094" s="834"/>
      <c r="AB1094" s="834"/>
      <c r="AC1094" s="832">
        <f t="shared" si="37"/>
        <v>0</v>
      </c>
      <c r="AD1094" s="832">
        <f t="shared" si="36"/>
        <v>2.1899821090106929E-2</v>
      </c>
      <c r="AE1094" s="834"/>
      <c r="AF1094" s="834"/>
      <c r="AG1094" s="834"/>
      <c r="AH1094" s="834"/>
      <c r="AI1094" s="834"/>
      <c r="AJ1094" s="834"/>
      <c r="AK1094" s="834"/>
      <c r="AL1094" s="834"/>
      <c r="AM1094" s="832">
        <f t="shared" si="35"/>
        <v>64350750.232787833</v>
      </c>
      <c r="AN1094" s="834"/>
      <c r="AO1094" s="834"/>
      <c r="AP1094" s="834"/>
    </row>
    <row r="1095" spans="1:42" s="15" customFormat="1">
      <c r="A1095" s="73" t="s">
        <v>2180</v>
      </c>
      <c r="B1095" s="1132" t="s">
        <v>2974</v>
      </c>
      <c r="C1095" s="73" t="s">
        <v>3329</v>
      </c>
      <c r="D1095" s="1132" t="s">
        <v>2001</v>
      </c>
      <c r="E1095" s="15" t="s">
        <v>2015</v>
      </c>
      <c r="F1095" s="679">
        <v>4681.6018715885402</v>
      </c>
      <c r="G1095" s="73" t="s">
        <v>300</v>
      </c>
      <c r="H1095" s="73" t="s">
        <v>3352</v>
      </c>
      <c r="K1095" s="831"/>
      <c r="L1095" s="1143"/>
      <c r="M1095" s="831"/>
      <c r="N1095" s="831">
        <v>1.7307E-7</v>
      </c>
      <c r="O1095" s="1144"/>
      <c r="P1095" s="831"/>
      <c r="Q1095" s="831"/>
      <c r="R1095" s="831"/>
      <c r="S1095" s="831"/>
      <c r="T1095" s="831"/>
      <c r="U1095" s="831"/>
      <c r="V1095" s="1143"/>
      <c r="W1095" s="1145">
        <v>1755.2</v>
      </c>
      <c r="X1095" s="1144"/>
      <c r="Y1095" s="831"/>
      <c r="Z1095" s="831"/>
      <c r="AA1095" s="834"/>
      <c r="AB1095" s="834"/>
      <c r="AC1095" s="832">
        <f t="shared" si="37"/>
        <v>0</v>
      </c>
      <c r="AD1095" s="832">
        <f t="shared" si="36"/>
        <v>8.1024483591582864E-4</v>
      </c>
      <c r="AE1095" s="834"/>
      <c r="AF1095" s="834"/>
      <c r="AG1095" s="834"/>
      <c r="AH1095" s="834"/>
      <c r="AI1095" s="834"/>
      <c r="AJ1095" s="834"/>
      <c r="AK1095" s="834"/>
      <c r="AL1095" s="834"/>
      <c r="AM1095" s="832">
        <f t="shared" si="35"/>
        <v>8217147.6050122064</v>
      </c>
      <c r="AN1095" s="834"/>
      <c r="AO1095" s="834"/>
      <c r="AP1095" s="834"/>
    </row>
    <row r="1096" spans="1:42" s="15" customFormat="1">
      <c r="A1096" s="73" t="s">
        <v>2181</v>
      </c>
      <c r="B1096" s="1132" t="s">
        <v>2975</v>
      </c>
      <c r="C1096" s="73" t="s">
        <v>3329</v>
      </c>
      <c r="D1096" s="1132" t="s">
        <v>1967</v>
      </c>
      <c r="E1096" s="15" t="s">
        <v>1968</v>
      </c>
      <c r="F1096" s="679">
        <v>225597.265625</v>
      </c>
      <c r="G1096" s="73" t="s">
        <v>300</v>
      </c>
      <c r="H1096" s="73" t="s">
        <v>3352</v>
      </c>
      <c r="K1096" s="831"/>
      <c r="L1096" s="1143"/>
      <c r="M1096" s="831"/>
      <c r="N1096" s="1150">
        <v>2.2413499043699988E-4</v>
      </c>
      <c r="O1096" s="1144"/>
      <c r="P1096" s="831"/>
      <c r="Q1096" s="831"/>
      <c r="R1096" s="831"/>
      <c r="S1096" s="831"/>
      <c r="T1096" s="831"/>
      <c r="U1096" s="831"/>
      <c r="V1096" s="1143"/>
      <c r="W1096" s="1145">
        <v>107.71</v>
      </c>
      <c r="X1096" s="1144"/>
      <c r="Y1096" s="831"/>
      <c r="Z1096" s="831"/>
      <c r="AA1096" s="834"/>
      <c r="AB1096" s="834"/>
      <c r="AC1096" s="832">
        <f t="shared" si="37"/>
        <v>0</v>
      </c>
      <c r="AD1096" s="832">
        <f t="shared" si="36"/>
        <v>50.564240973472693</v>
      </c>
      <c r="AE1096" s="834"/>
      <c r="AF1096" s="834"/>
      <c r="AG1096" s="834"/>
      <c r="AH1096" s="834"/>
      <c r="AI1096" s="834"/>
      <c r="AJ1096" s="834"/>
      <c r="AK1096" s="834"/>
      <c r="AL1096" s="834"/>
      <c r="AM1096" s="832">
        <f t="shared" si="35"/>
        <v>24299081.48046875</v>
      </c>
      <c r="AN1096" s="834"/>
      <c r="AO1096" s="834"/>
      <c r="AP1096" s="834"/>
    </row>
    <row r="1097" spans="1:42" s="15" customFormat="1">
      <c r="A1097" s="73" t="s">
        <v>2181</v>
      </c>
      <c r="B1097" s="1132" t="s">
        <v>2975</v>
      </c>
      <c r="C1097" s="73" t="s">
        <v>3329</v>
      </c>
      <c r="D1097" s="1132" t="s">
        <v>1998</v>
      </c>
      <c r="E1097" s="15" t="s">
        <v>1999</v>
      </c>
      <c r="F1097" s="679">
        <v>1112946.51041667</v>
      </c>
      <c r="G1097" s="73" t="s">
        <v>300</v>
      </c>
      <c r="H1097" s="73" t="s">
        <v>3352</v>
      </c>
      <c r="K1097" s="831"/>
      <c r="L1097" s="1143"/>
      <c r="M1097" s="831"/>
      <c r="N1097" s="1150">
        <v>1.6420805118051806E-5</v>
      </c>
      <c r="O1097" s="1144"/>
      <c r="P1097" s="831"/>
      <c r="Q1097" s="831"/>
      <c r="R1097" s="831"/>
      <c r="S1097" s="831"/>
      <c r="T1097" s="831"/>
      <c r="U1097" s="831"/>
      <c r="V1097" s="1143"/>
      <c r="W1097" s="1145">
        <v>61.106000000000002</v>
      </c>
      <c r="X1097" s="1144"/>
      <c r="Y1097" s="831"/>
      <c r="Z1097" s="831"/>
      <c r="AA1097" s="834"/>
      <c r="AB1097" s="834"/>
      <c r="AC1097" s="832">
        <f t="shared" si="37"/>
        <v>0</v>
      </c>
      <c r="AD1097" s="832">
        <f t="shared" si="36"/>
        <v>18.275477754367952</v>
      </c>
      <c r="AE1097" s="834"/>
      <c r="AF1097" s="834"/>
      <c r="AG1097" s="834"/>
      <c r="AH1097" s="834"/>
      <c r="AI1097" s="834"/>
      <c r="AJ1097" s="834"/>
      <c r="AK1097" s="834"/>
      <c r="AL1097" s="834"/>
      <c r="AM1097" s="832">
        <f t="shared" si="35"/>
        <v>68007709.465521038</v>
      </c>
      <c r="AN1097" s="834"/>
      <c r="AO1097" s="834"/>
      <c r="AP1097" s="834"/>
    </row>
    <row r="1098" spans="1:42" s="15" customFormat="1">
      <c r="A1098" s="73" t="s">
        <v>2181</v>
      </c>
      <c r="B1098" s="1132" t="s">
        <v>2975</v>
      </c>
      <c r="C1098" s="73" t="s">
        <v>3329</v>
      </c>
      <c r="D1098" s="1132" t="s">
        <v>2001</v>
      </c>
      <c r="E1098" s="15" t="s">
        <v>2015</v>
      </c>
      <c r="F1098" s="679">
        <v>15039.817708333299</v>
      </c>
      <c r="G1098" s="73" t="s">
        <v>300</v>
      </c>
      <c r="H1098" s="73" t="s">
        <v>3352</v>
      </c>
      <c r="K1098" s="831"/>
      <c r="L1098" s="1143"/>
      <c r="M1098" s="831"/>
      <c r="N1098" s="1150">
        <v>1.2492882786617452E-4</v>
      </c>
      <c r="O1098" s="1144"/>
      <c r="P1098" s="831"/>
      <c r="Q1098" s="831"/>
      <c r="R1098" s="831"/>
      <c r="S1098" s="831"/>
      <c r="T1098" s="831"/>
      <c r="U1098" s="831"/>
      <c r="V1098" s="1143"/>
      <c r="W1098" s="1145">
        <v>961.98</v>
      </c>
      <c r="X1098" s="1144"/>
      <c r="Y1098" s="831"/>
      <c r="Z1098" s="831"/>
      <c r="AA1098" s="834"/>
      <c r="AB1098" s="834"/>
      <c r="AC1098" s="832">
        <f t="shared" si="37"/>
        <v>0</v>
      </c>
      <c r="AD1098" s="832">
        <f t="shared" si="36"/>
        <v>1.878906797623014</v>
      </c>
      <c r="AE1098" s="834"/>
      <c r="AF1098" s="834"/>
      <c r="AG1098" s="834"/>
      <c r="AH1098" s="834"/>
      <c r="AI1098" s="834"/>
      <c r="AJ1098" s="834"/>
      <c r="AK1098" s="834"/>
      <c r="AL1098" s="834"/>
      <c r="AM1098" s="832">
        <f t="shared" si="35"/>
        <v>14468003.839062467</v>
      </c>
      <c r="AN1098" s="834"/>
      <c r="AO1098" s="834"/>
      <c r="AP1098" s="834"/>
    </row>
    <row r="1099" spans="1:42" s="15" customFormat="1">
      <c r="A1099" s="73" t="s">
        <v>2641</v>
      </c>
      <c r="B1099" s="1132"/>
      <c r="C1099" s="73"/>
      <c r="D1099" s="1132" t="s">
        <v>1967</v>
      </c>
      <c r="E1099" s="15" t="s">
        <v>1968</v>
      </c>
      <c r="F1099" s="679">
        <v>2997127.09338337</v>
      </c>
      <c r="G1099" s="73" t="s">
        <v>300</v>
      </c>
      <c r="H1099" s="73" t="s">
        <v>3362</v>
      </c>
      <c r="K1099" s="831"/>
      <c r="L1099" s="1143"/>
      <c r="M1099" s="831"/>
      <c r="N1099" s="831">
        <v>3.5760999999999999E-6</v>
      </c>
      <c r="O1099" s="1144"/>
      <c r="P1099" s="831"/>
      <c r="Q1099" s="831"/>
      <c r="R1099" s="831"/>
      <c r="S1099" s="831"/>
      <c r="T1099" s="831"/>
      <c r="U1099" s="831"/>
      <c r="V1099" s="1143"/>
      <c r="W1099" s="1145">
        <v>4490</v>
      </c>
      <c r="X1099" s="1144"/>
      <c r="Y1099" s="831"/>
      <c r="Z1099" s="831"/>
      <c r="AA1099" s="834"/>
      <c r="AB1099" s="834"/>
      <c r="AC1099" s="832">
        <f t="shared" si="37"/>
        <v>0</v>
      </c>
      <c r="AD1099" s="832">
        <f t="shared" si="36"/>
        <v>10.718026198648269</v>
      </c>
      <c r="AE1099" s="834"/>
      <c r="AF1099" s="834"/>
      <c r="AG1099" s="834"/>
      <c r="AH1099" s="834"/>
      <c r="AI1099" s="834"/>
      <c r="AJ1099" s="834"/>
      <c r="AK1099" s="834"/>
      <c r="AL1099" s="834"/>
      <c r="AM1099" s="832">
        <f t="shared" si="35"/>
        <v>13457100649.29133</v>
      </c>
      <c r="AN1099" s="834"/>
      <c r="AO1099" s="834"/>
      <c r="AP1099" s="834"/>
    </row>
    <row r="1100" spans="1:42" s="15" customFormat="1">
      <c r="A1100" s="73" t="s">
        <v>2641</v>
      </c>
      <c r="B1100" s="1132"/>
      <c r="C1100" s="73"/>
      <c r="D1100" s="1132" t="s">
        <v>2001</v>
      </c>
      <c r="E1100" s="15" t="s">
        <v>2015</v>
      </c>
      <c r="F1100" s="679">
        <v>19502.245763563598</v>
      </c>
      <c r="G1100" s="73" t="s">
        <v>300</v>
      </c>
      <c r="H1100" s="73" t="s">
        <v>3363</v>
      </c>
      <c r="K1100" s="831"/>
      <c r="L1100" s="1143"/>
      <c r="M1100" s="831"/>
      <c r="N1100" s="831">
        <v>1.4244E-8</v>
      </c>
      <c r="O1100" s="1144"/>
      <c r="P1100" s="831"/>
      <c r="Q1100" s="831"/>
      <c r="R1100" s="831"/>
      <c r="S1100" s="831"/>
      <c r="T1100" s="831"/>
      <c r="U1100" s="831"/>
      <c r="V1100" s="1143"/>
      <c r="W1100" s="1145">
        <v>6150</v>
      </c>
      <c r="X1100" s="1144"/>
      <c r="Y1100" s="831"/>
      <c r="Z1100" s="831"/>
      <c r="AA1100" s="834"/>
      <c r="AB1100" s="834"/>
      <c r="AC1100" s="832">
        <f t="shared" si="37"/>
        <v>0</v>
      </c>
      <c r="AD1100" s="832">
        <f t="shared" si="36"/>
        <v>2.777899886561999E-4</v>
      </c>
      <c r="AE1100" s="834"/>
      <c r="AF1100" s="834"/>
      <c r="AG1100" s="834"/>
      <c r="AH1100" s="834"/>
      <c r="AI1100" s="834"/>
      <c r="AJ1100" s="834"/>
      <c r="AK1100" s="834"/>
      <c r="AL1100" s="834"/>
      <c r="AM1100" s="832">
        <f t="shared" si="35"/>
        <v>119938811.44591613</v>
      </c>
      <c r="AN1100" s="834"/>
      <c r="AO1100" s="834"/>
      <c r="AP1100" s="834"/>
    </row>
    <row r="1101" spans="1:42" s="15" customFormat="1">
      <c r="A1101" s="73" t="s">
        <v>325</v>
      </c>
      <c r="B1101" s="1132" t="s">
        <v>2976</v>
      </c>
      <c r="C1101" s="73" t="s">
        <v>3328</v>
      </c>
      <c r="D1101" s="1132" t="s">
        <v>1998</v>
      </c>
      <c r="E1101" s="15" t="s">
        <v>1999</v>
      </c>
      <c r="F1101" s="679">
        <v>53273230.199920498</v>
      </c>
      <c r="G1101" s="73" t="s">
        <v>300</v>
      </c>
      <c r="H1101" s="73" t="s">
        <v>3365</v>
      </c>
      <c r="K1101" s="831"/>
      <c r="L1101" s="1143"/>
      <c r="M1101" s="831"/>
      <c r="N1101" s="831">
        <v>5.7051000000000004E-7</v>
      </c>
      <c r="O1101" s="1144"/>
      <c r="P1101" s="831"/>
      <c r="Q1101" s="831"/>
      <c r="R1101" s="831"/>
      <c r="S1101" s="831"/>
      <c r="T1101" s="831"/>
      <c r="U1101" s="831"/>
      <c r="V1101" s="1143"/>
      <c r="W1101" s="1145">
        <v>52400</v>
      </c>
      <c r="X1101" s="1144"/>
      <c r="Y1101" s="831"/>
      <c r="Z1101" s="831"/>
      <c r="AA1101" s="834"/>
      <c r="AB1101" s="834"/>
      <c r="AC1101" s="832">
        <f t="shared" si="37"/>
        <v>0</v>
      </c>
      <c r="AD1101" s="832">
        <f t="shared" si="36"/>
        <v>30.392910561356647</v>
      </c>
      <c r="AE1101" s="834"/>
      <c r="AF1101" s="834"/>
      <c r="AG1101" s="834"/>
      <c r="AH1101" s="834"/>
      <c r="AI1101" s="834"/>
      <c r="AJ1101" s="834"/>
      <c r="AK1101" s="834"/>
      <c r="AL1101" s="834"/>
      <c r="AM1101" s="832">
        <f t="shared" si="35"/>
        <v>2791517262475.834</v>
      </c>
      <c r="AN1101" s="834"/>
      <c r="AO1101" s="834"/>
      <c r="AP1101" s="834"/>
    </row>
    <row r="1102" spans="1:42" s="15" customFormat="1">
      <c r="A1102" s="73" t="s">
        <v>325</v>
      </c>
      <c r="B1102" s="1132" t="s">
        <v>2977</v>
      </c>
      <c r="C1102" s="73"/>
      <c r="D1102" s="1132" t="s">
        <v>1967</v>
      </c>
      <c r="E1102" s="15" t="s">
        <v>1968</v>
      </c>
      <c r="F1102" s="679">
        <v>53440500.402562298</v>
      </c>
      <c r="G1102" s="73" t="s">
        <v>300</v>
      </c>
      <c r="H1102" s="73" t="s">
        <v>3355</v>
      </c>
      <c r="K1102" s="831"/>
      <c r="L1102" s="1143"/>
      <c r="M1102" s="831"/>
      <c r="N1102" s="831">
        <v>3.5232000000000002E-7</v>
      </c>
      <c r="O1102" s="1144"/>
      <c r="P1102" s="831"/>
      <c r="Q1102" s="831"/>
      <c r="R1102" s="831"/>
      <c r="S1102" s="831"/>
      <c r="T1102" s="831"/>
      <c r="U1102" s="831"/>
      <c r="V1102" s="1143"/>
      <c r="W1102" s="1145">
        <v>36400</v>
      </c>
      <c r="X1102" s="1144"/>
      <c r="Y1102" s="831"/>
      <c r="Z1102" s="831"/>
      <c r="AA1102" s="834"/>
      <c r="AB1102" s="834"/>
      <c r="AC1102" s="832">
        <f t="shared" si="37"/>
        <v>0</v>
      </c>
      <c r="AD1102" s="832">
        <f t="shared" si="36"/>
        <v>18.828157101830751</v>
      </c>
      <c r="AE1102" s="834"/>
      <c r="AF1102" s="834"/>
      <c r="AG1102" s="834"/>
      <c r="AH1102" s="834"/>
      <c r="AI1102" s="834"/>
      <c r="AJ1102" s="834"/>
      <c r="AK1102" s="834"/>
      <c r="AL1102" s="834"/>
      <c r="AM1102" s="832">
        <f t="shared" si="35"/>
        <v>1945234214653.2676</v>
      </c>
      <c r="AN1102" s="834"/>
      <c r="AO1102" s="834"/>
      <c r="AP1102" s="834"/>
    </row>
    <row r="1103" spans="1:42" s="15" customFormat="1">
      <c r="A1103" s="73" t="s">
        <v>325</v>
      </c>
      <c r="B1103" s="1132" t="s">
        <v>2976</v>
      </c>
      <c r="C1103" s="73" t="s">
        <v>3320</v>
      </c>
      <c r="D1103" s="1132" t="s">
        <v>1998</v>
      </c>
      <c r="E1103" s="15" t="s">
        <v>1999</v>
      </c>
      <c r="F1103" s="679">
        <v>16969128.831272598</v>
      </c>
      <c r="G1103" s="73" t="s">
        <v>300</v>
      </c>
      <c r="H1103" s="73" t="s">
        <v>3355</v>
      </c>
      <c r="K1103" s="831"/>
      <c r="L1103" s="1143"/>
      <c r="M1103" s="831"/>
      <c r="N1103" s="831">
        <v>5.7051000000000004E-7</v>
      </c>
      <c r="O1103" s="1144"/>
      <c r="P1103" s="831"/>
      <c r="Q1103" s="831"/>
      <c r="R1103" s="831"/>
      <c r="S1103" s="831"/>
      <c r="T1103" s="831"/>
      <c r="U1103" s="831"/>
      <c r="V1103" s="1143"/>
      <c r="W1103" s="1145">
        <v>52400</v>
      </c>
      <c r="X1103" s="1144"/>
      <c r="Y1103" s="831"/>
      <c r="Z1103" s="831"/>
      <c r="AA1103" s="834"/>
      <c r="AB1103" s="834"/>
      <c r="AC1103" s="832">
        <f t="shared" si="37"/>
        <v>0</v>
      </c>
      <c r="AD1103" s="832">
        <f t="shared" si="36"/>
        <v>9.6810576895293305</v>
      </c>
      <c r="AE1103" s="834"/>
      <c r="AF1103" s="834"/>
      <c r="AG1103" s="834"/>
      <c r="AH1103" s="834"/>
      <c r="AI1103" s="834"/>
      <c r="AJ1103" s="834"/>
      <c r="AK1103" s="834"/>
      <c r="AL1103" s="834"/>
      <c r="AM1103" s="832">
        <f t="shared" si="35"/>
        <v>889182350758.6842</v>
      </c>
      <c r="AN1103" s="834"/>
      <c r="AO1103" s="834"/>
      <c r="AP1103" s="834"/>
    </row>
    <row r="1104" spans="1:42" s="15" customFormat="1">
      <c r="A1104" s="73" t="s">
        <v>325</v>
      </c>
      <c r="B1104" s="1132" t="s">
        <v>2976</v>
      </c>
      <c r="C1104" s="73" t="s">
        <v>3329</v>
      </c>
      <c r="D1104" s="1132" t="s">
        <v>1967</v>
      </c>
      <c r="E1104" s="15" t="s">
        <v>1968</v>
      </c>
      <c r="F1104" s="679">
        <v>1907053.46584583</v>
      </c>
      <c r="G1104" s="73" t="s">
        <v>300</v>
      </c>
      <c r="H1104" s="73" t="s">
        <v>3352</v>
      </c>
      <c r="K1104" s="831"/>
      <c r="L1104" s="1143"/>
      <c r="M1104" s="831"/>
      <c r="N1104" s="831">
        <v>3.5232000000000002E-7</v>
      </c>
      <c r="O1104" s="1144"/>
      <c r="P1104" s="831"/>
      <c r="Q1104" s="831"/>
      <c r="R1104" s="831"/>
      <c r="S1104" s="831"/>
      <c r="T1104" s="831"/>
      <c r="U1104" s="831"/>
      <c r="V1104" s="1143"/>
      <c r="W1104" s="1145">
        <v>36400</v>
      </c>
      <c r="X1104" s="1144"/>
      <c r="Y1104" s="831"/>
      <c r="Z1104" s="831"/>
      <c r="AA1104" s="834"/>
      <c r="AB1104" s="834"/>
      <c r="AC1104" s="832">
        <f t="shared" si="37"/>
        <v>0</v>
      </c>
      <c r="AD1104" s="832">
        <f t="shared" si="36"/>
        <v>0.6718930770868029</v>
      </c>
      <c r="AE1104" s="834"/>
      <c r="AF1104" s="834"/>
      <c r="AG1104" s="834"/>
      <c r="AH1104" s="834"/>
      <c r="AI1104" s="834"/>
      <c r="AJ1104" s="834"/>
      <c r="AK1104" s="834"/>
      <c r="AL1104" s="834"/>
      <c r="AM1104" s="832">
        <f t="shared" si="35"/>
        <v>69416746156.788208</v>
      </c>
      <c r="AN1104" s="834"/>
      <c r="AO1104" s="834"/>
      <c r="AP1104" s="834"/>
    </row>
    <row r="1105" spans="1:42" s="15" customFormat="1">
      <c r="A1105" s="73" t="s">
        <v>325</v>
      </c>
      <c r="B1105" s="1132" t="s">
        <v>2978</v>
      </c>
      <c r="C1105" s="73" t="s">
        <v>3313</v>
      </c>
      <c r="D1105" s="1132" t="s">
        <v>1998</v>
      </c>
      <c r="E1105" s="15" t="s">
        <v>1999</v>
      </c>
      <c r="F1105" s="679">
        <v>638224</v>
      </c>
      <c r="G1105" s="73" t="s">
        <v>300</v>
      </c>
      <c r="H1105" s="73" t="s">
        <v>3355</v>
      </c>
      <c r="K1105" s="831"/>
      <c r="L1105" s="1143"/>
      <c r="M1105" s="831"/>
      <c r="N1105" s="831">
        <v>5.7051000000000004E-7</v>
      </c>
      <c r="O1105" s="1144"/>
      <c r="P1105" s="831"/>
      <c r="Q1105" s="831"/>
      <c r="R1105" s="831"/>
      <c r="S1105" s="831"/>
      <c r="T1105" s="831"/>
      <c r="U1105" s="831"/>
      <c r="V1105" s="1143"/>
      <c r="W1105" s="1145">
        <v>52400</v>
      </c>
      <c r="X1105" s="1144"/>
      <c r="Y1105" s="831"/>
      <c r="Z1105" s="831"/>
      <c r="AA1105" s="834"/>
      <c r="AB1105" s="834"/>
      <c r="AC1105" s="832">
        <f t="shared" si="37"/>
        <v>0</v>
      </c>
      <c r="AD1105" s="832">
        <f t="shared" si="36"/>
        <v>0.36411317424</v>
      </c>
      <c r="AE1105" s="834"/>
      <c r="AF1105" s="834"/>
      <c r="AG1105" s="834"/>
      <c r="AH1105" s="834"/>
      <c r="AI1105" s="834"/>
      <c r="AJ1105" s="834"/>
      <c r="AK1105" s="834"/>
      <c r="AL1105" s="834"/>
      <c r="AM1105" s="832">
        <f t="shared" si="35"/>
        <v>33442937600</v>
      </c>
      <c r="AN1105" s="834"/>
      <c r="AO1105" s="834"/>
      <c r="AP1105" s="834"/>
    </row>
    <row r="1106" spans="1:42" s="15" customFormat="1">
      <c r="A1106" s="73" t="s">
        <v>325</v>
      </c>
      <c r="B1106" s="1132" t="s">
        <v>2978</v>
      </c>
      <c r="C1106" s="73" t="s">
        <v>3313</v>
      </c>
      <c r="D1106" s="1132" t="s">
        <v>2001</v>
      </c>
      <c r="E1106" s="15" t="s">
        <v>2015</v>
      </c>
      <c r="F1106" s="679">
        <v>15695778.7066327</v>
      </c>
      <c r="G1106" s="73" t="s">
        <v>300</v>
      </c>
      <c r="H1106" s="73" t="s">
        <v>3363</v>
      </c>
      <c r="K1106" s="831"/>
      <c r="L1106" s="1143"/>
      <c r="M1106" s="831"/>
      <c r="N1106" s="831">
        <v>7.7859E-10</v>
      </c>
      <c r="O1106" s="1144"/>
      <c r="P1106" s="831"/>
      <c r="Q1106" s="831"/>
      <c r="R1106" s="831"/>
      <c r="S1106" s="831"/>
      <c r="T1106" s="831"/>
      <c r="U1106" s="831"/>
      <c r="V1106" s="1143"/>
      <c r="W1106" s="1145">
        <v>49600</v>
      </c>
      <c r="X1106" s="1144"/>
      <c r="Y1106" s="831"/>
      <c r="Z1106" s="831"/>
      <c r="AA1106" s="834"/>
      <c r="AB1106" s="834"/>
      <c r="AC1106" s="832">
        <f t="shared" si="37"/>
        <v>0</v>
      </c>
      <c r="AD1106" s="832">
        <f t="shared" si="36"/>
        <v>1.2220576343197153E-2</v>
      </c>
      <c r="AE1106" s="834"/>
      <c r="AF1106" s="834"/>
      <c r="AG1106" s="834"/>
      <c r="AH1106" s="834"/>
      <c r="AI1106" s="834"/>
      <c r="AJ1106" s="834"/>
      <c r="AK1106" s="834"/>
      <c r="AL1106" s="834"/>
      <c r="AM1106" s="832">
        <f t="shared" si="35"/>
        <v>778510623848.98193</v>
      </c>
      <c r="AN1106" s="834"/>
      <c r="AO1106" s="834"/>
      <c r="AP1106" s="834"/>
    </row>
    <row r="1107" spans="1:42" s="15" customFormat="1">
      <c r="A1107" s="73" t="s">
        <v>325</v>
      </c>
      <c r="B1107" s="1132" t="s">
        <v>2976</v>
      </c>
      <c r="C1107" s="73" t="s">
        <v>3329</v>
      </c>
      <c r="D1107" s="1132" t="s">
        <v>2001</v>
      </c>
      <c r="E1107" s="15" t="s">
        <v>2015</v>
      </c>
      <c r="F1107" s="679">
        <v>127136.897722266</v>
      </c>
      <c r="G1107" s="73" t="s">
        <v>300</v>
      </c>
      <c r="H1107" s="73" t="s">
        <v>3352</v>
      </c>
      <c r="K1107" s="831"/>
      <c r="L1107" s="1143"/>
      <c r="M1107" s="831"/>
      <c r="N1107" s="831">
        <v>7.7859E-10</v>
      </c>
      <c r="O1107" s="1144"/>
      <c r="P1107" s="831"/>
      <c r="Q1107" s="831"/>
      <c r="R1107" s="831"/>
      <c r="S1107" s="831"/>
      <c r="T1107" s="831"/>
      <c r="U1107" s="831"/>
      <c r="V1107" s="1143"/>
      <c r="W1107" s="1145">
        <v>49600</v>
      </c>
      <c r="X1107" s="1144"/>
      <c r="Y1107" s="831"/>
      <c r="Z1107" s="831"/>
      <c r="AA1107" s="834"/>
      <c r="AB1107" s="834"/>
      <c r="AC1107" s="832">
        <f t="shared" si="37"/>
        <v>0</v>
      </c>
      <c r="AD1107" s="832">
        <f t="shared" si="36"/>
        <v>9.8987517197579082E-5</v>
      </c>
      <c r="AE1107" s="834"/>
      <c r="AF1107" s="834"/>
      <c r="AG1107" s="834"/>
      <c r="AH1107" s="834"/>
      <c r="AI1107" s="834"/>
      <c r="AJ1107" s="834"/>
      <c r="AK1107" s="834"/>
      <c r="AL1107" s="834"/>
      <c r="AM1107" s="832">
        <f t="shared" si="35"/>
        <v>6305990127.024394</v>
      </c>
      <c r="AN1107" s="834"/>
      <c r="AO1107" s="834"/>
      <c r="AP1107" s="834"/>
    </row>
    <row r="1108" spans="1:42" s="15" customFormat="1">
      <c r="A1108" s="73" t="s">
        <v>325</v>
      </c>
      <c r="B1108" s="1132" t="s">
        <v>2976</v>
      </c>
      <c r="C1108" s="73" t="s">
        <v>3317</v>
      </c>
      <c r="D1108" s="1132" t="s">
        <v>2001</v>
      </c>
      <c r="E1108" s="15" t="s">
        <v>2015</v>
      </c>
      <c r="F1108" s="679"/>
      <c r="G1108" s="73" t="s">
        <v>300</v>
      </c>
      <c r="H1108" s="73" t="s">
        <v>3366</v>
      </c>
      <c r="K1108" s="831"/>
      <c r="L1108" s="1143"/>
      <c r="M1108" s="831"/>
      <c r="N1108" s="831">
        <v>7.7859E-10</v>
      </c>
      <c r="O1108" s="1144"/>
      <c r="P1108" s="831"/>
      <c r="Q1108" s="831"/>
      <c r="R1108" s="831"/>
      <c r="S1108" s="831"/>
      <c r="T1108" s="831"/>
      <c r="U1108" s="831"/>
      <c r="V1108" s="1143"/>
      <c r="W1108" s="1145">
        <v>49600</v>
      </c>
      <c r="X1108" s="1144"/>
      <c r="Y1108" s="831"/>
      <c r="Z1108" s="831"/>
      <c r="AA1108" s="834"/>
      <c r="AB1108" s="834"/>
      <c r="AC1108" s="832">
        <f t="shared" si="37"/>
        <v>0</v>
      </c>
      <c r="AD1108" s="832">
        <f t="shared" si="36"/>
        <v>0</v>
      </c>
      <c r="AE1108" s="834"/>
      <c r="AF1108" s="834"/>
      <c r="AG1108" s="834"/>
      <c r="AH1108" s="834"/>
      <c r="AI1108" s="834"/>
      <c r="AJ1108" s="834"/>
      <c r="AK1108" s="834"/>
      <c r="AL1108" s="834"/>
      <c r="AM1108" s="832">
        <f t="shared" si="35"/>
        <v>0</v>
      </c>
      <c r="AN1108" s="834"/>
      <c r="AO1108" s="834"/>
      <c r="AP1108" s="834"/>
    </row>
    <row r="1109" spans="1:42" s="15" customFormat="1">
      <c r="A1109" s="73" t="s">
        <v>2642</v>
      </c>
      <c r="B1109" s="1132"/>
      <c r="C1109" s="73" t="s">
        <v>3329</v>
      </c>
      <c r="D1109" s="1132"/>
      <c r="F1109" s="679">
        <v>546046.71225468803</v>
      </c>
      <c r="G1109" s="73" t="s">
        <v>300</v>
      </c>
      <c r="H1109" s="73" t="s">
        <v>3352</v>
      </c>
      <c r="K1109" s="831"/>
      <c r="L1109" s="1143"/>
      <c r="M1109" s="831"/>
      <c r="N1109" s="1150">
        <v>2.2413499043699988E-4</v>
      </c>
      <c r="O1109" s="1144"/>
      <c r="P1109" s="831"/>
      <c r="Q1109" s="831"/>
      <c r="R1109" s="831"/>
      <c r="S1109" s="831"/>
      <c r="T1109" s="831"/>
      <c r="U1109" s="831"/>
      <c r="V1109" s="1143"/>
      <c r="W1109" s="1146">
        <v>740449.00608755986</v>
      </c>
      <c r="X1109" s="1144"/>
      <c r="Y1109" s="831"/>
      <c r="Z1109" s="831"/>
      <c r="AA1109" s="834"/>
      <c r="AB1109" s="834"/>
      <c r="AC1109" s="832">
        <f t="shared" si="37"/>
        <v>0</v>
      </c>
      <c r="AD1109" s="832">
        <f t="shared" si="36"/>
        <v>122.38817462935972</v>
      </c>
      <c r="AE1109" s="834"/>
      <c r="AF1109" s="834"/>
      <c r="AG1109" s="834"/>
      <c r="AH1109" s="834"/>
      <c r="AI1109" s="834"/>
      <c r="AJ1109" s="834"/>
      <c r="AK1109" s="834"/>
      <c r="AL1109" s="834"/>
      <c r="AM1109" s="832">
        <f t="shared" si="35"/>
        <v>404319745366.36353</v>
      </c>
      <c r="AN1109" s="834"/>
      <c r="AO1109" s="834"/>
      <c r="AP1109" s="834"/>
    </row>
    <row r="1110" spans="1:42" s="15" customFormat="1">
      <c r="A1110" s="73" t="s">
        <v>2642</v>
      </c>
      <c r="B1110" s="1132"/>
      <c r="C1110" s="73" t="s">
        <v>3329</v>
      </c>
      <c r="D1110" s="1132"/>
      <c r="F1110" s="679">
        <v>728062.28301562497</v>
      </c>
      <c r="G1110" s="73" t="s">
        <v>300</v>
      </c>
      <c r="H1110" s="73" t="s">
        <v>3352</v>
      </c>
      <c r="K1110" s="831"/>
      <c r="L1110" s="1143"/>
      <c r="M1110" s="831"/>
      <c r="N1110" s="1150">
        <v>1.6420805118051806E-5</v>
      </c>
      <c r="O1110" s="1144"/>
      <c r="P1110" s="831"/>
      <c r="Q1110" s="831"/>
      <c r="R1110" s="831"/>
      <c r="S1110" s="831"/>
      <c r="T1110" s="831"/>
      <c r="U1110" s="831"/>
      <c r="V1110" s="1143"/>
      <c r="W1110" s="1146">
        <v>143030.9259972368</v>
      </c>
      <c r="X1110" s="1144"/>
      <c r="Y1110" s="831"/>
      <c r="Z1110" s="831"/>
      <c r="AA1110" s="834"/>
      <c r="AB1110" s="834"/>
      <c r="AC1110" s="832">
        <f t="shared" si="37"/>
        <v>0</v>
      </c>
      <c r="AD1110" s="832">
        <f t="shared" si="36"/>
        <v>11.955368863203457</v>
      </c>
      <c r="AE1110" s="834"/>
      <c r="AF1110" s="834"/>
      <c r="AG1110" s="834"/>
      <c r="AH1110" s="834"/>
      <c r="AI1110" s="834"/>
      <c r="AJ1110" s="834"/>
      <c r="AK1110" s="834"/>
      <c r="AL1110" s="834"/>
      <c r="AM1110" s="832">
        <f t="shared" si="35"/>
        <v>104135422523.38713</v>
      </c>
      <c r="AN1110" s="834"/>
      <c r="AO1110" s="834"/>
      <c r="AP1110" s="834"/>
    </row>
    <row r="1111" spans="1:42" s="15" customFormat="1">
      <c r="A1111" s="73" t="s">
        <v>2642</v>
      </c>
      <c r="B1111" s="1132"/>
      <c r="C1111" s="73" t="s">
        <v>3329</v>
      </c>
      <c r="D1111" s="1132"/>
      <c r="F1111" s="679">
        <v>36403.1141522135</v>
      </c>
      <c r="G1111" s="73" t="s">
        <v>300</v>
      </c>
      <c r="H1111" s="73" t="s">
        <v>3352</v>
      </c>
      <c r="K1111" s="831"/>
      <c r="L1111" s="1143"/>
      <c r="M1111" s="831"/>
      <c r="N1111" s="1150">
        <v>1.2492882786617452E-4</v>
      </c>
      <c r="O1111" s="1144"/>
      <c r="P1111" s="831"/>
      <c r="Q1111" s="831"/>
      <c r="R1111" s="831"/>
      <c r="S1111" s="831"/>
      <c r="T1111" s="831"/>
      <c r="U1111" s="831"/>
      <c r="V1111" s="1143"/>
      <c r="W1111" s="1146">
        <v>26851708.962072387</v>
      </c>
      <c r="X1111" s="1144"/>
      <c r="Y1111" s="831"/>
      <c r="Z1111" s="831"/>
      <c r="AA1111" s="834"/>
      <c r="AB1111" s="834"/>
      <c r="AC1111" s="832">
        <f t="shared" si="37"/>
        <v>0</v>
      </c>
      <c r="AD1111" s="832">
        <f t="shared" si="36"/>
        <v>4.547798381714582</v>
      </c>
      <c r="AE1111" s="834"/>
      <c r="AF1111" s="834"/>
      <c r="AG1111" s="834"/>
      <c r="AH1111" s="834"/>
      <c r="AI1111" s="834"/>
      <c r="AJ1111" s="834"/>
      <c r="AK1111" s="834"/>
      <c r="AL1111" s="834"/>
      <c r="AM1111" s="832">
        <f t="shared" si="35"/>
        <v>977485826528.33545</v>
      </c>
      <c r="AN1111" s="834"/>
      <c r="AO1111" s="834"/>
      <c r="AP1111" s="834"/>
    </row>
    <row r="1112" spans="1:42" s="15" customFormat="1">
      <c r="A1112" s="73" t="s">
        <v>2643</v>
      </c>
      <c r="B1112" s="1132"/>
      <c r="C1112" s="73" t="s">
        <v>3329</v>
      </c>
      <c r="D1112" s="1132" t="s">
        <v>1998</v>
      </c>
      <c r="E1112" s="15" t="s">
        <v>1999</v>
      </c>
      <c r="F1112" s="679">
        <v>728062.28301562497</v>
      </c>
      <c r="G1112" s="73" t="s">
        <v>300</v>
      </c>
      <c r="H1112" s="73" t="s">
        <v>3352</v>
      </c>
      <c r="K1112" s="831"/>
      <c r="L1112" s="1143"/>
      <c r="M1112" s="831"/>
      <c r="N1112" s="831">
        <v>5.7051000000000004E-7</v>
      </c>
      <c r="O1112" s="1144"/>
      <c r="P1112" s="831"/>
      <c r="Q1112" s="831"/>
      <c r="R1112" s="831"/>
      <c r="S1112" s="831"/>
      <c r="T1112" s="831"/>
      <c r="U1112" s="831"/>
      <c r="V1112" s="1143"/>
      <c r="W1112" s="1145">
        <v>52400</v>
      </c>
      <c r="X1112" s="1144"/>
      <c r="Y1112" s="831"/>
      <c r="Z1112" s="831"/>
      <c r="AA1112" s="834"/>
      <c r="AB1112" s="834"/>
      <c r="AC1112" s="832">
        <f t="shared" si="37"/>
        <v>0</v>
      </c>
      <c r="AD1112" s="832">
        <f t="shared" si="36"/>
        <v>0.41536681308324425</v>
      </c>
      <c r="AE1112" s="834"/>
      <c r="AF1112" s="834"/>
      <c r="AG1112" s="834"/>
      <c r="AH1112" s="834"/>
      <c r="AI1112" s="834"/>
      <c r="AJ1112" s="834"/>
      <c r="AK1112" s="834"/>
      <c r="AL1112" s="834"/>
      <c r="AM1112" s="832">
        <f t="shared" si="35"/>
        <v>38150463630.018745</v>
      </c>
      <c r="AN1112" s="834"/>
      <c r="AO1112" s="834"/>
      <c r="AP1112" s="834"/>
    </row>
    <row r="1113" spans="1:42" s="15" customFormat="1">
      <c r="A1113" s="73" t="s">
        <v>2643</v>
      </c>
      <c r="B1113" s="1132"/>
      <c r="C1113" s="73" t="s">
        <v>3329</v>
      </c>
      <c r="D1113" s="1132" t="s">
        <v>1967</v>
      </c>
      <c r="E1113" s="15" t="s">
        <v>1968</v>
      </c>
      <c r="F1113" s="679">
        <v>546046.71225468803</v>
      </c>
      <c r="G1113" s="73" t="s">
        <v>300</v>
      </c>
      <c r="H1113" s="73" t="s">
        <v>3352</v>
      </c>
      <c r="K1113" s="831"/>
      <c r="L1113" s="1143"/>
      <c r="M1113" s="831"/>
      <c r="N1113" s="831">
        <v>3.5232000000000002E-7</v>
      </c>
      <c r="O1113" s="1144"/>
      <c r="P1113" s="831"/>
      <c r="Q1113" s="831"/>
      <c r="R1113" s="831"/>
      <c r="S1113" s="831"/>
      <c r="T1113" s="831"/>
      <c r="U1113" s="831"/>
      <c r="V1113" s="1143"/>
      <c r="W1113" s="1145">
        <v>36400</v>
      </c>
      <c r="X1113" s="1144"/>
      <c r="Y1113" s="831"/>
      <c r="Z1113" s="831"/>
      <c r="AA1113" s="834"/>
      <c r="AB1113" s="834"/>
      <c r="AC1113" s="832">
        <f t="shared" si="37"/>
        <v>0</v>
      </c>
      <c r="AD1113" s="832">
        <f t="shared" si="36"/>
        <v>0.1923831776615717</v>
      </c>
      <c r="AE1113" s="834"/>
      <c r="AF1113" s="834"/>
      <c r="AG1113" s="834"/>
      <c r="AH1113" s="834"/>
      <c r="AI1113" s="834"/>
      <c r="AJ1113" s="834"/>
      <c r="AK1113" s="834"/>
      <c r="AL1113" s="834"/>
      <c r="AM1113" s="832">
        <f t="shared" si="35"/>
        <v>19876100326.070644</v>
      </c>
      <c r="AN1113" s="834"/>
      <c r="AO1113" s="834"/>
      <c r="AP1113" s="834"/>
    </row>
    <row r="1114" spans="1:42" s="15" customFormat="1">
      <c r="A1114" s="73" t="s">
        <v>2643</v>
      </c>
      <c r="B1114" s="1132"/>
      <c r="C1114" s="73" t="s">
        <v>3329</v>
      </c>
      <c r="D1114" s="1132" t="s">
        <v>2001</v>
      </c>
      <c r="E1114" s="15" t="s">
        <v>2015</v>
      </c>
      <c r="F1114" s="679">
        <v>36403.1141522135</v>
      </c>
      <c r="G1114" s="73" t="s">
        <v>300</v>
      </c>
      <c r="H1114" s="73" t="s">
        <v>3352</v>
      </c>
      <c r="K1114" s="831"/>
      <c r="L1114" s="1143"/>
      <c r="M1114" s="831"/>
      <c r="N1114" s="831">
        <v>7.7859E-10</v>
      </c>
      <c r="O1114" s="1144"/>
      <c r="P1114" s="831"/>
      <c r="Q1114" s="831"/>
      <c r="R1114" s="831"/>
      <c r="S1114" s="831"/>
      <c r="T1114" s="831"/>
      <c r="U1114" s="831"/>
      <c r="V1114" s="1143"/>
      <c r="W1114" s="1145">
        <v>49600</v>
      </c>
      <c r="X1114" s="1144"/>
      <c r="Y1114" s="831"/>
      <c r="Z1114" s="831"/>
      <c r="AA1114" s="834"/>
      <c r="AB1114" s="834"/>
      <c r="AC1114" s="832">
        <f t="shared" si="37"/>
        <v>0</v>
      </c>
      <c r="AD1114" s="832">
        <f t="shared" si="36"/>
        <v>2.8343100647771909E-5</v>
      </c>
      <c r="AE1114" s="834"/>
      <c r="AF1114" s="834"/>
      <c r="AG1114" s="834"/>
      <c r="AH1114" s="834"/>
      <c r="AI1114" s="834"/>
      <c r="AJ1114" s="834"/>
      <c r="AK1114" s="834"/>
      <c r="AL1114" s="834"/>
      <c r="AM1114" s="832">
        <f t="shared" si="35"/>
        <v>1805594461.9497895</v>
      </c>
      <c r="AN1114" s="834"/>
      <c r="AO1114" s="834"/>
      <c r="AP1114" s="834"/>
    </row>
    <row r="1115" spans="1:42" s="15" customFormat="1">
      <c r="A1115" s="73" t="s">
        <v>2644</v>
      </c>
      <c r="B1115" s="1132"/>
      <c r="C1115" s="73" t="s">
        <v>3329</v>
      </c>
      <c r="D1115" s="1132" t="s">
        <v>1967</v>
      </c>
      <c r="E1115" s="15" t="s">
        <v>1968</v>
      </c>
      <c r="F1115" s="679">
        <v>546046.71225468803</v>
      </c>
      <c r="G1115" s="73" t="s">
        <v>300</v>
      </c>
      <c r="H1115" s="73" t="s">
        <v>3352</v>
      </c>
      <c r="K1115" s="831"/>
      <c r="L1115" s="1143"/>
      <c r="M1115" s="831"/>
      <c r="N1115" s="831">
        <v>6.6454999999999995E-7</v>
      </c>
      <c r="O1115" s="1144"/>
      <c r="P1115" s="831"/>
      <c r="Q1115" s="831"/>
      <c r="R1115" s="831"/>
      <c r="S1115" s="831"/>
      <c r="T1115" s="831"/>
      <c r="U1115" s="831"/>
      <c r="V1115" s="1143"/>
      <c r="W1115" s="1145">
        <v>282.74</v>
      </c>
      <c r="X1115" s="1144"/>
      <c r="Y1115" s="831"/>
      <c r="Z1115" s="831"/>
      <c r="AA1115" s="834"/>
      <c r="AB1115" s="834"/>
      <c r="AC1115" s="832">
        <f t="shared" si="37"/>
        <v>0</v>
      </c>
      <c r="AD1115" s="832">
        <f t="shared" si="36"/>
        <v>0.3628753426288529</v>
      </c>
      <c r="AE1115" s="834"/>
      <c r="AF1115" s="834"/>
      <c r="AG1115" s="834"/>
      <c r="AH1115" s="834"/>
      <c r="AI1115" s="834"/>
      <c r="AJ1115" s="834"/>
      <c r="AK1115" s="834"/>
      <c r="AL1115" s="834"/>
      <c r="AM1115" s="832">
        <f t="shared" si="35"/>
        <v>154389247.42289048</v>
      </c>
      <c r="AN1115" s="834"/>
      <c r="AO1115" s="834"/>
      <c r="AP1115" s="834"/>
    </row>
    <row r="1116" spans="1:42" s="15" customFormat="1">
      <c r="A1116" s="73" t="s">
        <v>2644</v>
      </c>
      <c r="B1116" s="1132"/>
      <c r="C1116" s="73" t="s">
        <v>3329</v>
      </c>
      <c r="D1116" s="1132" t="s">
        <v>1998</v>
      </c>
      <c r="E1116" s="15" t="s">
        <v>1999</v>
      </c>
      <c r="F1116" s="679">
        <v>728062.28301562497</v>
      </c>
      <c r="G1116" s="73" t="s">
        <v>300</v>
      </c>
      <c r="H1116" s="73" t="s">
        <v>3352</v>
      </c>
      <c r="K1116" s="831"/>
      <c r="L1116" s="1143"/>
      <c r="M1116" s="831"/>
      <c r="N1116" s="831">
        <v>1.5458E-9</v>
      </c>
      <c r="O1116" s="1144"/>
      <c r="P1116" s="831"/>
      <c r="Q1116" s="831"/>
      <c r="R1116" s="831"/>
      <c r="S1116" s="831"/>
      <c r="T1116" s="831"/>
      <c r="U1116" s="831"/>
      <c r="V1116" s="1143"/>
      <c r="W1116" s="1145">
        <v>269.69</v>
      </c>
      <c r="X1116" s="1144"/>
      <c r="Y1116" s="831"/>
      <c r="Z1116" s="831"/>
      <c r="AA1116" s="834"/>
      <c r="AB1116" s="834"/>
      <c r="AC1116" s="832">
        <f t="shared" si="37"/>
        <v>0</v>
      </c>
      <c r="AD1116" s="832">
        <f t="shared" si="36"/>
        <v>1.1254386770855531E-3</v>
      </c>
      <c r="AE1116" s="834"/>
      <c r="AF1116" s="834"/>
      <c r="AG1116" s="834"/>
      <c r="AH1116" s="834"/>
      <c r="AI1116" s="834"/>
      <c r="AJ1116" s="834"/>
      <c r="AK1116" s="834"/>
      <c r="AL1116" s="834"/>
      <c r="AM1116" s="832">
        <f t="shared" si="35"/>
        <v>196351117.10648391</v>
      </c>
      <c r="AN1116" s="834"/>
      <c r="AO1116" s="834"/>
      <c r="AP1116" s="834"/>
    </row>
    <row r="1117" spans="1:42" s="15" customFormat="1">
      <c r="A1117" s="73" t="s">
        <v>2644</v>
      </c>
      <c r="B1117" s="1132"/>
      <c r="C1117" s="73" t="s">
        <v>3329</v>
      </c>
      <c r="D1117" s="1132" t="s">
        <v>2001</v>
      </c>
      <c r="E1117" s="15" t="s">
        <v>2015</v>
      </c>
      <c r="F1117" s="679">
        <v>36403.1141522135</v>
      </c>
      <c r="G1117" s="73" t="s">
        <v>300</v>
      </c>
      <c r="H1117" s="73" t="s">
        <v>3352</v>
      </c>
      <c r="K1117" s="831"/>
      <c r="L1117" s="1143"/>
      <c r="M1117" s="831"/>
      <c r="N1117" s="831">
        <v>1.2424E-9</v>
      </c>
      <c r="O1117" s="1144"/>
      <c r="P1117" s="831"/>
      <c r="Q1117" s="831"/>
      <c r="R1117" s="831"/>
      <c r="S1117" s="831"/>
      <c r="T1117" s="831"/>
      <c r="U1117" s="831"/>
      <c r="V1117" s="1143"/>
      <c r="W1117" s="1145">
        <v>2046.1</v>
      </c>
      <c r="X1117" s="1144"/>
      <c r="Y1117" s="831"/>
      <c r="Z1117" s="831"/>
      <c r="AA1117" s="834"/>
      <c r="AB1117" s="834"/>
      <c r="AC1117" s="832">
        <f t="shared" si="37"/>
        <v>0</v>
      </c>
      <c r="AD1117" s="832">
        <f t="shared" si="36"/>
        <v>4.522722902271005E-5</v>
      </c>
      <c r="AE1117" s="834"/>
      <c r="AF1117" s="834"/>
      <c r="AG1117" s="834"/>
      <c r="AH1117" s="834"/>
      <c r="AI1117" s="834"/>
      <c r="AJ1117" s="834"/>
      <c r="AK1117" s="834"/>
      <c r="AL1117" s="834"/>
      <c r="AM1117" s="832">
        <f t="shared" si="35"/>
        <v>74484411.866844043</v>
      </c>
      <c r="AN1117" s="834"/>
      <c r="AO1117" s="834"/>
      <c r="AP1117" s="834"/>
    </row>
    <row r="1118" spans="1:42" s="15" customFormat="1">
      <c r="A1118" s="73" t="s">
        <v>2645</v>
      </c>
      <c r="B1118" s="1132"/>
      <c r="C1118" s="73" t="s">
        <v>3329</v>
      </c>
      <c r="D1118" s="1132" t="s">
        <v>1967</v>
      </c>
      <c r="E1118" s="15" t="s">
        <v>1968</v>
      </c>
      <c r="F1118" s="679">
        <v>546046.71225468803</v>
      </c>
      <c r="G1118" s="73" t="s">
        <v>300</v>
      </c>
      <c r="H1118" s="73" t="s">
        <v>3352</v>
      </c>
      <c r="K1118" s="831"/>
      <c r="L1118" s="1143"/>
      <c r="M1118" s="831"/>
      <c r="N1118" s="831">
        <v>6.0763E-7</v>
      </c>
      <c r="O1118" s="1144"/>
      <c r="P1118" s="831"/>
      <c r="Q1118" s="831"/>
      <c r="R1118" s="831"/>
      <c r="S1118" s="831"/>
      <c r="T1118" s="831"/>
      <c r="U1118" s="831"/>
      <c r="V1118" s="1143"/>
      <c r="W1118" s="1145">
        <v>160.93</v>
      </c>
      <c r="X1118" s="1144"/>
      <c r="Y1118" s="831"/>
      <c r="Z1118" s="831"/>
      <c r="AA1118" s="834"/>
      <c r="AB1118" s="834"/>
      <c r="AC1118" s="832">
        <f t="shared" si="37"/>
        <v>0</v>
      </c>
      <c r="AD1118" s="832">
        <f t="shared" si="36"/>
        <v>0.33179436376731608</v>
      </c>
      <c r="AE1118" s="834"/>
      <c r="AF1118" s="834"/>
      <c r="AG1118" s="834"/>
      <c r="AH1118" s="834"/>
      <c r="AI1118" s="834"/>
      <c r="AJ1118" s="834"/>
      <c r="AK1118" s="834"/>
      <c r="AL1118" s="834"/>
      <c r="AM1118" s="832">
        <f t="shared" si="35"/>
        <v>87875297.403146952</v>
      </c>
      <c r="AN1118" s="834"/>
      <c r="AO1118" s="834"/>
      <c r="AP1118" s="834"/>
    </row>
    <row r="1119" spans="1:42" s="15" customFormat="1">
      <c r="A1119" s="73" t="s">
        <v>2645</v>
      </c>
      <c r="B1119" s="1132"/>
      <c r="C1119" s="73" t="s">
        <v>3329</v>
      </c>
      <c r="D1119" s="1132" t="s">
        <v>2001</v>
      </c>
      <c r="E1119" s="15" t="s">
        <v>2015</v>
      </c>
      <c r="F1119" s="679">
        <v>36403.1141522135</v>
      </c>
      <c r="G1119" s="73" t="s">
        <v>300</v>
      </c>
      <c r="H1119" s="73" t="s">
        <v>3352</v>
      </c>
      <c r="K1119" s="831"/>
      <c r="L1119" s="1143"/>
      <c r="M1119" s="831"/>
      <c r="N1119" s="831">
        <v>1.2421999999999999E-9</v>
      </c>
      <c r="O1119" s="1144"/>
      <c r="P1119" s="831"/>
      <c r="Q1119" s="831"/>
      <c r="R1119" s="831"/>
      <c r="S1119" s="831"/>
      <c r="T1119" s="831"/>
      <c r="U1119" s="831"/>
      <c r="V1119" s="1143"/>
      <c r="W1119" s="1145">
        <v>2046.1</v>
      </c>
      <c r="X1119" s="1144"/>
      <c r="Y1119" s="831"/>
      <c r="Z1119" s="831"/>
      <c r="AA1119" s="834"/>
      <c r="AB1119" s="834"/>
      <c r="AC1119" s="832">
        <f t="shared" si="37"/>
        <v>0</v>
      </c>
      <c r="AD1119" s="832">
        <f t="shared" si="36"/>
        <v>4.5219948399879608E-5</v>
      </c>
      <c r="AE1119" s="834"/>
      <c r="AF1119" s="834"/>
      <c r="AG1119" s="834"/>
      <c r="AH1119" s="834"/>
      <c r="AI1119" s="834"/>
      <c r="AJ1119" s="834"/>
      <c r="AK1119" s="834"/>
      <c r="AL1119" s="834"/>
      <c r="AM1119" s="832">
        <f t="shared" si="35"/>
        <v>74484411.866844043</v>
      </c>
      <c r="AN1119" s="834"/>
      <c r="AO1119" s="834"/>
      <c r="AP1119" s="834"/>
    </row>
    <row r="1120" spans="1:42" s="15" customFormat="1">
      <c r="A1120" s="73" t="s">
        <v>2645</v>
      </c>
      <c r="B1120" s="1132"/>
      <c r="C1120" s="73" t="s">
        <v>3329</v>
      </c>
      <c r="D1120" s="1132" t="s">
        <v>1998</v>
      </c>
      <c r="E1120" s="15" t="s">
        <v>1999</v>
      </c>
      <c r="F1120" s="679">
        <v>728062.28301562497</v>
      </c>
      <c r="G1120" s="73" t="s">
        <v>300</v>
      </c>
      <c r="H1120" s="73" t="s">
        <v>3352</v>
      </c>
      <c r="K1120" s="831"/>
      <c r="L1120" s="1143"/>
      <c r="M1120" s="831"/>
      <c r="N1120" s="831">
        <v>5.8714000000000005E-11</v>
      </c>
      <c r="O1120" s="1144"/>
      <c r="P1120" s="831"/>
      <c r="Q1120" s="831"/>
      <c r="R1120" s="831"/>
      <c r="S1120" s="831"/>
      <c r="T1120" s="831"/>
      <c r="U1120" s="831"/>
      <c r="V1120" s="1143"/>
      <c r="W1120" s="1145">
        <v>11.148</v>
      </c>
      <c r="X1120" s="1144"/>
      <c r="Y1120" s="831"/>
      <c r="Z1120" s="831"/>
      <c r="AA1120" s="834"/>
      <c r="AB1120" s="834"/>
      <c r="AC1120" s="832">
        <f t="shared" si="37"/>
        <v>0</v>
      </c>
      <c r="AD1120" s="832">
        <f t="shared" si="36"/>
        <v>4.2747448884979408E-5</v>
      </c>
      <c r="AE1120" s="834"/>
      <c r="AF1120" s="834"/>
      <c r="AG1120" s="834"/>
      <c r="AH1120" s="834"/>
      <c r="AI1120" s="834"/>
      <c r="AJ1120" s="834"/>
      <c r="AK1120" s="834"/>
      <c r="AL1120" s="834"/>
      <c r="AM1120" s="832">
        <f t="shared" si="35"/>
        <v>8116438.3310581865</v>
      </c>
      <c r="AN1120" s="834"/>
      <c r="AO1120" s="834"/>
      <c r="AP1120" s="834"/>
    </row>
    <row r="1121" spans="1:42" s="15" customFormat="1">
      <c r="A1121" s="73" t="s">
        <v>2646</v>
      </c>
      <c r="B1121" s="1132"/>
      <c r="C1121" s="73" t="s">
        <v>3329</v>
      </c>
      <c r="D1121" s="1132"/>
      <c r="F1121" s="679">
        <v>5432270.7835182296</v>
      </c>
      <c r="G1121" s="73" t="s">
        <v>300</v>
      </c>
      <c r="H1121" s="73" t="s">
        <v>3352</v>
      </c>
      <c r="K1121" s="831"/>
      <c r="L1121" s="1143"/>
      <c r="M1121" s="831"/>
      <c r="N1121" s="1150">
        <v>2.2413499043699988E-4</v>
      </c>
      <c r="O1121" s="1144"/>
      <c r="P1121" s="831"/>
      <c r="Q1121" s="831"/>
      <c r="R1121" s="831"/>
      <c r="S1121" s="831"/>
      <c r="T1121" s="831"/>
      <c r="U1121" s="831"/>
      <c r="V1121" s="1143"/>
      <c r="W1121" s="1146">
        <v>740449.00608755986</v>
      </c>
      <c r="X1121" s="1144"/>
      <c r="Y1121" s="831"/>
      <c r="Z1121" s="831"/>
      <c r="AA1121" s="834"/>
      <c r="AB1121" s="834"/>
      <c r="AC1121" s="832">
        <f t="shared" si="37"/>
        <v>0</v>
      </c>
      <c r="AD1121" s="832">
        <f t="shared" si="36"/>
        <v>1217.5619601150522</v>
      </c>
      <c r="AE1121" s="834"/>
      <c r="AF1121" s="834"/>
      <c r="AG1121" s="834"/>
      <c r="AH1121" s="834"/>
      <c r="AI1121" s="834"/>
      <c r="AJ1121" s="834"/>
      <c r="AK1121" s="834"/>
      <c r="AL1121" s="834"/>
      <c r="AM1121" s="832">
        <f t="shared" si="35"/>
        <v>4022319502454.563</v>
      </c>
      <c r="AN1121" s="834"/>
      <c r="AO1121" s="834"/>
      <c r="AP1121" s="834"/>
    </row>
    <row r="1122" spans="1:42" s="15" customFormat="1">
      <c r="A1122" s="73" t="s">
        <v>2646</v>
      </c>
      <c r="B1122" s="1132"/>
      <c r="C1122" s="73" t="s">
        <v>3329</v>
      </c>
      <c r="D1122" s="1132"/>
      <c r="F1122" s="679">
        <v>7243027.7115312498</v>
      </c>
      <c r="G1122" s="73" t="s">
        <v>300</v>
      </c>
      <c r="H1122" s="73" t="s">
        <v>3352</v>
      </c>
      <c r="K1122" s="831"/>
      <c r="L1122" s="1143"/>
      <c r="M1122" s="831"/>
      <c r="N1122" s="1150">
        <v>1.6420805118051806E-5</v>
      </c>
      <c r="O1122" s="1144"/>
      <c r="P1122" s="831"/>
      <c r="Q1122" s="831"/>
      <c r="R1122" s="831"/>
      <c r="S1122" s="831"/>
      <c r="T1122" s="831"/>
      <c r="U1122" s="831"/>
      <c r="V1122" s="1143"/>
      <c r="W1122" s="1146">
        <v>143030.9259972368</v>
      </c>
      <c r="X1122" s="1144"/>
      <c r="Y1122" s="831"/>
      <c r="Z1122" s="831"/>
      <c r="AA1122" s="834"/>
      <c r="AB1122" s="834"/>
      <c r="AC1122" s="832">
        <f t="shared" si="37"/>
        <v>0</v>
      </c>
      <c r="AD1122" s="832">
        <f t="shared" si="36"/>
        <v>118.93634651570341</v>
      </c>
      <c r="AE1122" s="834"/>
      <c r="AF1122" s="834"/>
      <c r="AG1122" s="834"/>
      <c r="AH1122" s="834"/>
      <c r="AI1122" s="834"/>
      <c r="AJ1122" s="834"/>
      <c r="AK1122" s="834"/>
      <c r="AL1122" s="834"/>
      <c r="AM1122" s="832">
        <f t="shared" si="35"/>
        <v>1035976960603.9617</v>
      </c>
      <c r="AN1122" s="834"/>
      <c r="AO1122" s="834"/>
      <c r="AP1122" s="834"/>
    </row>
    <row r="1123" spans="1:42" s="15" customFormat="1">
      <c r="A1123" s="73" t="s">
        <v>2646</v>
      </c>
      <c r="B1123" s="1132"/>
      <c r="C1123" s="73" t="s">
        <v>3329</v>
      </c>
      <c r="D1123" s="1132"/>
      <c r="F1123" s="679">
        <v>362151.38555059902</v>
      </c>
      <c r="G1123" s="73" t="s">
        <v>300</v>
      </c>
      <c r="H1123" s="73" t="s">
        <v>3352</v>
      </c>
      <c r="K1123" s="831"/>
      <c r="L1123" s="1143"/>
      <c r="M1123" s="831"/>
      <c r="N1123" s="1150">
        <v>1.2492882786617452E-4</v>
      </c>
      <c r="O1123" s="1144"/>
      <c r="P1123" s="831"/>
      <c r="Q1123" s="831"/>
      <c r="R1123" s="831"/>
      <c r="S1123" s="831"/>
      <c r="T1123" s="831"/>
      <c r="U1123" s="831"/>
      <c r="V1123" s="1143"/>
      <c r="W1123" s="1146">
        <v>26851708.962072387</v>
      </c>
      <c r="X1123" s="1144"/>
      <c r="Y1123" s="831"/>
      <c r="Z1123" s="831"/>
      <c r="AA1123" s="834"/>
      <c r="AB1123" s="834"/>
      <c r="AC1123" s="832">
        <f t="shared" si="37"/>
        <v>0</v>
      </c>
      <c r="AD1123" s="832">
        <f t="shared" si="36"/>
        <v>45.243148106947388</v>
      </c>
      <c r="AE1123" s="834"/>
      <c r="AF1123" s="834"/>
      <c r="AG1123" s="834"/>
      <c r="AH1123" s="834"/>
      <c r="AI1123" s="834"/>
      <c r="AJ1123" s="834"/>
      <c r="AK1123" s="834"/>
      <c r="AL1123" s="834"/>
      <c r="AM1123" s="832">
        <f t="shared" si="35"/>
        <v>9724383605015.9531</v>
      </c>
      <c r="AN1123" s="834"/>
      <c r="AO1123" s="834"/>
      <c r="AP1123" s="834"/>
    </row>
    <row r="1124" spans="1:42" s="15" customFormat="1">
      <c r="A1124" s="73" t="s">
        <v>2647</v>
      </c>
      <c r="B1124" s="1132"/>
      <c r="C1124" s="73" t="s">
        <v>3329</v>
      </c>
      <c r="D1124" s="1132" t="s">
        <v>1998</v>
      </c>
      <c r="E1124" s="15" t="s">
        <v>1999</v>
      </c>
      <c r="F1124" s="679">
        <v>728062.28301562497</v>
      </c>
      <c r="G1124" s="73" t="s">
        <v>300</v>
      </c>
      <c r="H1124" s="73" t="s">
        <v>3352</v>
      </c>
      <c r="K1124" s="831"/>
      <c r="L1124" s="1143"/>
      <c r="M1124" s="831"/>
      <c r="N1124" s="831">
        <v>5.7051000000000004E-7</v>
      </c>
      <c r="O1124" s="1144"/>
      <c r="P1124" s="831"/>
      <c r="Q1124" s="831"/>
      <c r="R1124" s="831"/>
      <c r="S1124" s="831"/>
      <c r="T1124" s="831"/>
      <c r="U1124" s="831"/>
      <c r="V1124" s="1143"/>
      <c r="W1124" s="1145">
        <v>52400</v>
      </c>
      <c r="X1124" s="1144"/>
      <c r="Y1124" s="831"/>
      <c r="Z1124" s="831"/>
      <c r="AA1124" s="834"/>
      <c r="AB1124" s="834"/>
      <c r="AC1124" s="832">
        <f t="shared" si="37"/>
        <v>0</v>
      </c>
      <c r="AD1124" s="832">
        <f t="shared" si="36"/>
        <v>0.41536681308324425</v>
      </c>
      <c r="AE1124" s="834"/>
      <c r="AF1124" s="834"/>
      <c r="AG1124" s="834"/>
      <c r="AH1124" s="834"/>
      <c r="AI1124" s="834"/>
      <c r="AJ1124" s="834"/>
      <c r="AK1124" s="834"/>
      <c r="AL1124" s="834"/>
      <c r="AM1124" s="832">
        <f t="shared" si="35"/>
        <v>38150463630.018745</v>
      </c>
      <c r="AN1124" s="834"/>
      <c r="AO1124" s="834"/>
      <c r="AP1124" s="834"/>
    </row>
    <row r="1125" spans="1:42" s="15" customFormat="1">
      <c r="A1125" s="73" t="s">
        <v>2647</v>
      </c>
      <c r="B1125" s="1132"/>
      <c r="C1125" s="73" t="s">
        <v>3329</v>
      </c>
      <c r="D1125" s="1132" t="s">
        <v>1967</v>
      </c>
      <c r="E1125" s="15" t="s">
        <v>1968</v>
      </c>
      <c r="F1125" s="679">
        <v>546046.71225468803</v>
      </c>
      <c r="G1125" s="73" t="s">
        <v>300</v>
      </c>
      <c r="H1125" s="73" t="s">
        <v>3352</v>
      </c>
      <c r="K1125" s="831"/>
      <c r="L1125" s="1143"/>
      <c r="M1125" s="831"/>
      <c r="N1125" s="831">
        <v>3.5232000000000002E-7</v>
      </c>
      <c r="O1125" s="1144"/>
      <c r="P1125" s="831"/>
      <c r="Q1125" s="831"/>
      <c r="R1125" s="831"/>
      <c r="S1125" s="831"/>
      <c r="T1125" s="831"/>
      <c r="U1125" s="831"/>
      <c r="V1125" s="1143"/>
      <c r="W1125" s="1145">
        <v>36400</v>
      </c>
      <c r="X1125" s="1144"/>
      <c r="Y1125" s="831"/>
      <c r="Z1125" s="831"/>
      <c r="AA1125" s="834"/>
      <c r="AB1125" s="834"/>
      <c r="AC1125" s="832">
        <f t="shared" si="37"/>
        <v>0</v>
      </c>
      <c r="AD1125" s="832">
        <f t="shared" si="36"/>
        <v>0.1923831776615717</v>
      </c>
      <c r="AE1125" s="834"/>
      <c r="AF1125" s="834"/>
      <c r="AG1125" s="834"/>
      <c r="AH1125" s="834"/>
      <c r="AI1125" s="834"/>
      <c r="AJ1125" s="834"/>
      <c r="AK1125" s="834"/>
      <c r="AL1125" s="834"/>
      <c r="AM1125" s="832">
        <f t="shared" si="35"/>
        <v>19876100326.070644</v>
      </c>
      <c r="AN1125" s="834"/>
      <c r="AO1125" s="834"/>
      <c r="AP1125" s="834"/>
    </row>
    <row r="1126" spans="1:42" s="15" customFormat="1">
      <c r="A1126" s="73" t="s">
        <v>2647</v>
      </c>
      <c r="B1126" s="1132"/>
      <c r="C1126" s="73" t="s">
        <v>3329</v>
      </c>
      <c r="D1126" s="1132" t="s">
        <v>2001</v>
      </c>
      <c r="E1126" s="15" t="s">
        <v>2015</v>
      </c>
      <c r="F1126" s="679">
        <v>36403.1141522135</v>
      </c>
      <c r="G1126" s="73" t="s">
        <v>300</v>
      </c>
      <c r="H1126" s="73" t="s">
        <v>3352</v>
      </c>
      <c r="K1126" s="831"/>
      <c r="L1126" s="1143"/>
      <c r="M1126" s="831"/>
      <c r="N1126" s="831">
        <v>7.7859E-10</v>
      </c>
      <c r="O1126" s="1144"/>
      <c r="P1126" s="831"/>
      <c r="Q1126" s="831"/>
      <c r="R1126" s="831"/>
      <c r="S1126" s="831"/>
      <c r="T1126" s="831"/>
      <c r="U1126" s="831"/>
      <c r="V1126" s="1143"/>
      <c r="W1126" s="1145">
        <v>49600</v>
      </c>
      <c r="X1126" s="1144"/>
      <c r="Y1126" s="831"/>
      <c r="Z1126" s="831"/>
      <c r="AA1126" s="834"/>
      <c r="AB1126" s="834"/>
      <c r="AC1126" s="832">
        <f t="shared" si="37"/>
        <v>0</v>
      </c>
      <c r="AD1126" s="832">
        <f t="shared" si="36"/>
        <v>2.8343100647771909E-5</v>
      </c>
      <c r="AE1126" s="834"/>
      <c r="AF1126" s="834"/>
      <c r="AG1126" s="834"/>
      <c r="AH1126" s="834"/>
      <c r="AI1126" s="834"/>
      <c r="AJ1126" s="834"/>
      <c r="AK1126" s="834"/>
      <c r="AL1126" s="834"/>
      <c r="AM1126" s="832">
        <f t="shared" ref="AM1126:AM1189" si="38">IF(W1126="",0*$F1126,W1126*$F1126)</f>
        <v>1805594461.9497895</v>
      </c>
      <c r="AN1126" s="834"/>
      <c r="AO1126" s="834"/>
      <c r="AP1126" s="834"/>
    </row>
    <row r="1127" spans="1:42" s="15" customFormat="1">
      <c r="A1127" s="73" t="s">
        <v>2648</v>
      </c>
      <c r="B1127" s="1132"/>
      <c r="C1127" s="73" t="s">
        <v>3329</v>
      </c>
      <c r="D1127" s="1132"/>
      <c r="F1127" s="679">
        <v>992732.870067187</v>
      </c>
      <c r="G1127" s="73" t="s">
        <v>300</v>
      </c>
      <c r="H1127" s="73" t="s">
        <v>3352</v>
      </c>
      <c r="K1127" s="831"/>
      <c r="L1127" s="1143"/>
      <c r="M1127" s="831"/>
      <c r="N1127" s="1150">
        <v>2.2413499043699988E-4</v>
      </c>
      <c r="O1127" s="1144"/>
      <c r="P1127" s="831"/>
      <c r="Q1127" s="831"/>
      <c r="R1127" s="831"/>
      <c r="S1127" s="831"/>
      <c r="T1127" s="831"/>
      <c r="U1127" s="831"/>
      <c r="V1127" s="1143"/>
      <c r="W1127" s="1146">
        <v>740449.00608755986</v>
      </c>
      <c r="X1127" s="1144"/>
      <c r="Y1127" s="831"/>
      <c r="Z1127" s="831"/>
      <c r="AA1127" s="834"/>
      <c r="AB1127" s="834"/>
      <c r="AC1127" s="832">
        <f t="shared" si="37"/>
        <v>0</v>
      </c>
      <c r="AD1127" s="832">
        <f t="shared" si="36"/>
        <v>222.50617233900439</v>
      </c>
      <c r="AE1127" s="834"/>
      <c r="AF1127" s="834"/>
      <c r="AG1127" s="834"/>
      <c r="AH1127" s="834"/>
      <c r="AI1127" s="834"/>
      <c r="AJ1127" s="834"/>
      <c r="AK1127" s="834"/>
      <c r="AL1127" s="834"/>
      <c r="AM1127" s="832">
        <f t="shared" si="38"/>
        <v>735068066951.69934</v>
      </c>
      <c r="AN1127" s="834"/>
      <c r="AO1127" s="834"/>
      <c r="AP1127" s="834"/>
    </row>
    <row r="1128" spans="1:42" s="15" customFormat="1">
      <c r="A1128" s="73" t="s">
        <v>2648</v>
      </c>
      <c r="B1128" s="1132"/>
      <c r="C1128" s="73" t="s">
        <v>3329</v>
      </c>
      <c r="D1128" s="1132"/>
      <c r="F1128" s="679">
        <v>1323643.82650521</v>
      </c>
      <c r="G1128" s="73" t="s">
        <v>300</v>
      </c>
      <c r="H1128" s="73" t="s">
        <v>3352</v>
      </c>
      <c r="K1128" s="831"/>
      <c r="L1128" s="1143"/>
      <c r="M1128" s="831"/>
      <c r="N1128" s="1150">
        <v>1.6420805118051806E-5</v>
      </c>
      <c r="O1128" s="1144"/>
      <c r="P1128" s="831"/>
      <c r="Q1128" s="831"/>
      <c r="R1128" s="831"/>
      <c r="S1128" s="831"/>
      <c r="T1128" s="831"/>
      <c r="U1128" s="831"/>
      <c r="V1128" s="1143"/>
      <c r="W1128" s="1146">
        <v>143030.9259972368</v>
      </c>
      <c r="X1128" s="1144"/>
      <c r="Y1128" s="831"/>
      <c r="Z1128" s="831"/>
      <c r="AA1128" s="834"/>
      <c r="AB1128" s="834"/>
      <c r="AC1128" s="832">
        <f t="shared" si="37"/>
        <v>0</v>
      </c>
      <c r="AD1128" s="832">
        <f t="shared" si="36"/>
        <v>21.73529732075443</v>
      </c>
      <c r="AE1128" s="834"/>
      <c r="AF1128" s="834"/>
      <c r="AG1128" s="834"/>
      <c r="AH1128" s="834"/>
      <c r="AI1128" s="834"/>
      <c r="AJ1128" s="834"/>
      <c r="AK1128" s="834"/>
      <c r="AL1128" s="834"/>
      <c r="AM1128" s="832">
        <f t="shared" si="38"/>
        <v>189322002195.56604</v>
      </c>
      <c r="AN1128" s="834"/>
      <c r="AO1128" s="834"/>
      <c r="AP1128" s="834"/>
    </row>
    <row r="1129" spans="1:42" s="15" customFormat="1">
      <c r="A1129" s="73" t="s">
        <v>2648</v>
      </c>
      <c r="B1129" s="1132"/>
      <c r="C1129" s="73" t="s">
        <v>3329</v>
      </c>
      <c r="D1129" s="1132"/>
      <c r="F1129" s="679">
        <v>66182.191339713594</v>
      </c>
      <c r="G1129" s="73" t="s">
        <v>300</v>
      </c>
      <c r="H1129" s="73" t="s">
        <v>3352</v>
      </c>
      <c r="K1129" s="831"/>
      <c r="L1129" s="1143"/>
      <c r="M1129" s="831"/>
      <c r="N1129" s="1150">
        <v>1.2492882786617452E-4</v>
      </c>
      <c r="O1129" s="1144"/>
      <c r="P1129" s="831"/>
      <c r="Q1129" s="831"/>
      <c r="R1129" s="831"/>
      <c r="S1129" s="831"/>
      <c r="T1129" s="831"/>
      <c r="U1129" s="831"/>
      <c r="V1129" s="1143"/>
      <c r="W1129" s="1146">
        <v>26851708.962072387</v>
      </c>
      <c r="X1129" s="1144"/>
      <c r="Y1129" s="831"/>
      <c r="Z1129" s="831"/>
      <c r="AA1129" s="834"/>
      <c r="AB1129" s="834"/>
      <c r="AC1129" s="832">
        <f t="shared" si="37"/>
        <v>0</v>
      </c>
      <c r="AD1129" s="832">
        <f t="shared" si="36"/>
        <v>8.2680635896853047</v>
      </c>
      <c r="AE1129" s="834"/>
      <c r="AF1129" s="834"/>
      <c r="AG1129" s="834"/>
      <c r="AH1129" s="834"/>
      <c r="AI1129" s="834"/>
      <c r="AJ1129" s="834"/>
      <c r="AK1129" s="834"/>
      <c r="AL1129" s="834"/>
      <c r="AM1129" s="832">
        <f t="shared" si="38"/>
        <v>1777104940326.177</v>
      </c>
      <c r="AN1129" s="834"/>
      <c r="AO1129" s="834"/>
      <c r="AP1129" s="834"/>
    </row>
    <row r="1130" spans="1:42" s="15" customFormat="1">
      <c r="A1130" s="73" t="s">
        <v>2182</v>
      </c>
      <c r="B1130" s="1132" t="s">
        <v>2979</v>
      </c>
      <c r="C1130" s="73"/>
      <c r="D1130" s="1132" t="s">
        <v>1967</v>
      </c>
      <c r="E1130" s="15" t="s">
        <v>1968</v>
      </c>
      <c r="F1130" s="679">
        <v>384766533.00760102</v>
      </c>
      <c r="G1130" s="73" t="s">
        <v>300</v>
      </c>
      <c r="H1130" s="73" t="s">
        <v>3355</v>
      </c>
      <c r="K1130" s="831"/>
      <c r="L1130" s="1143"/>
      <c r="M1130" s="831"/>
      <c r="N1130" s="831">
        <v>5.5474E-7</v>
      </c>
      <c r="O1130" s="1144"/>
      <c r="P1130" s="831"/>
      <c r="Q1130" s="831"/>
      <c r="R1130" s="831"/>
      <c r="S1130" s="831"/>
      <c r="T1130" s="831"/>
      <c r="U1130" s="831"/>
      <c r="V1130" s="1143"/>
      <c r="W1130" s="1145">
        <v>2.3666999999999998</v>
      </c>
      <c r="X1130" s="1144"/>
      <c r="Y1130" s="831"/>
      <c r="Z1130" s="831"/>
      <c r="AA1130" s="834"/>
      <c r="AB1130" s="834"/>
      <c r="AC1130" s="832">
        <f t="shared" si="37"/>
        <v>0</v>
      </c>
      <c r="AD1130" s="832">
        <f t="shared" si="36"/>
        <v>213.44538652063659</v>
      </c>
      <c r="AE1130" s="834"/>
      <c r="AF1130" s="834"/>
      <c r="AG1130" s="834"/>
      <c r="AH1130" s="834"/>
      <c r="AI1130" s="834"/>
      <c r="AJ1130" s="834"/>
      <c r="AK1130" s="834"/>
      <c r="AL1130" s="834"/>
      <c r="AM1130" s="832">
        <f t="shared" si="38"/>
        <v>910626953.66908932</v>
      </c>
      <c r="AN1130" s="834"/>
      <c r="AO1130" s="834"/>
      <c r="AP1130" s="834"/>
    </row>
    <row r="1131" spans="1:42" s="15" customFormat="1">
      <c r="A1131" s="73" t="s">
        <v>2183</v>
      </c>
      <c r="B1131" s="1132" t="s">
        <v>2183</v>
      </c>
      <c r="C1131" s="73"/>
      <c r="D1131" s="1132" t="s">
        <v>1967</v>
      </c>
      <c r="E1131" s="15" t="s">
        <v>1968</v>
      </c>
      <c r="F1131" s="679">
        <v>2679699.3751932299</v>
      </c>
      <c r="G1131" s="73" t="s">
        <v>300</v>
      </c>
      <c r="H1131" s="73" t="s">
        <v>3355</v>
      </c>
      <c r="K1131" s="831"/>
      <c r="L1131" s="1143"/>
      <c r="M1131" s="831"/>
      <c r="N1131" s="831">
        <v>2.5571E-6</v>
      </c>
      <c r="O1131" s="1144"/>
      <c r="P1131" s="831"/>
      <c r="Q1131" s="831"/>
      <c r="R1131" s="831"/>
      <c r="S1131" s="831"/>
      <c r="T1131" s="831"/>
      <c r="U1131" s="831"/>
      <c r="V1131" s="1143"/>
      <c r="W1131" s="1145">
        <v>595.99</v>
      </c>
      <c r="X1131" s="1144"/>
      <c r="Y1131" s="831"/>
      <c r="Z1131" s="831"/>
      <c r="AA1131" s="834"/>
      <c r="AB1131" s="834"/>
      <c r="AC1131" s="832">
        <f t="shared" si="37"/>
        <v>0</v>
      </c>
      <c r="AD1131" s="832">
        <f t="shared" si="36"/>
        <v>6.8522592723066085</v>
      </c>
      <c r="AE1131" s="834"/>
      <c r="AF1131" s="834"/>
      <c r="AG1131" s="834"/>
      <c r="AH1131" s="834"/>
      <c r="AI1131" s="834"/>
      <c r="AJ1131" s="834"/>
      <c r="AK1131" s="834"/>
      <c r="AL1131" s="834"/>
      <c r="AM1131" s="832">
        <f t="shared" si="38"/>
        <v>1597074030.621413</v>
      </c>
      <c r="AN1131" s="834"/>
      <c r="AO1131" s="834"/>
      <c r="AP1131" s="834"/>
    </row>
    <row r="1132" spans="1:42" s="15" customFormat="1">
      <c r="A1132" s="73" t="s">
        <v>2184</v>
      </c>
      <c r="B1132" s="1132" t="s">
        <v>2184</v>
      </c>
      <c r="C1132" s="73"/>
      <c r="D1132" s="1132" t="s">
        <v>1967</v>
      </c>
      <c r="E1132" s="15" t="s">
        <v>1968</v>
      </c>
      <c r="F1132" s="679">
        <v>690582713.80956399</v>
      </c>
      <c r="G1132" s="73" t="s">
        <v>300</v>
      </c>
      <c r="H1132" s="73" t="s">
        <v>3355</v>
      </c>
      <c r="K1132" s="831"/>
      <c r="L1132" s="1143"/>
      <c r="M1132" s="831"/>
      <c r="N1132" s="831">
        <v>7.6913000000000005E-9</v>
      </c>
      <c r="O1132" s="1144"/>
      <c r="P1132" s="831"/>
      <c r="Q1132" s="831"/>
      <c r="R1132" s="831"/>
      <c r="S1132" s="831"/>
      <c r="T1132" s="831"/>
      <c r="U1132" s="831"/>
      <c r="V1132" s="1143"/>
      <c r="W1132" s="1145">
        <v>0.31472</v>
      </c>
      <c r="X1132" s="1144"/>
      <c r="Y1132" s="831"/>
      <c r="Z1132" s="831"/>
      <c r="AA1132" s="834"/>
      <c r="AB1132" s="834"/>
      <c r="AC1132" s="832">
        <f t="shared" si="37"/>
        <v>0</v>
      </c>
      <c r="AD1132" s="832">
        <f t="shared" si="36"/>
        <v>5.3114788267234996</v>
      </c>
      <c r="AE1132" s="834"/>
      <c r="AF1132" s="834"/>
      <c r="AG1132" s="834"/>
      <c r="AH1132" s="834"/>
      <c r="AI1132" s="834"/>
      <c r="AJ1132" s="834"/>
      <c r="AK1132" s="834"/>
      <c r="AL1132" s="834"/>
      <c r="AM1132" s="832">
        <f t="shared" si="38"/>
        <v>217340191.69014597</v>
      </c>
      <c r="AN1132" s="834"/>
      <c r="AO1132" s="834"/>
      <c r="AP1132" s="834"/>
    </row>
    <row r="1133" spans="1:42" s="15" customFormat="1">
      <c r="A1133" s="73" t="s">
        <v>2185</v>
      </c>
      <c r="B1133" s="1132" t="s">
        <v>2980</v>
      </c>
      <c r="C1133" s="73" t="s">
        <v>3329</v>
      </c>
      <c r="D1133" s="1132" t="s">
        <v>1967</v>
      </c>
      <c r="E1133" s="15" t="s">
        <v>1968</v>
      </c>
      <c r="F1133" s="679">
        <v>11972.65625</v>
      </c>
      <c r="G1133" s="73" t="s">
        <v>300</v>
      </c>
      <c r="H1133" s="73" t="s">
        <v>3352</v>
      </c>
      <c r="K1133" s="831"/>
      <c r="L1133" s="1143"/>
      <c r="M1133" s="831"/>
      <c r="N1133" s="831">
        <v>2.1365E-5</v>
      </c>
      <c r="O1133" s="1144"/>
      <c r="P1133" s="831"/>
      <c r="Q1133" s="831"/>
      <c r="R1133" s="831"/>
      <c r="S1133" s="831"/>
      <c r="T1133" s="831"/>
      <c r="U1133" s="831"/>
      <c r="V1133" s="1143"/>
      <c r="W1133" s="1145">
        <v>891.84</v>
      </c>
      <c r="X1133" s="1144"/>
      <c r="Y1133" s="831"/>
      <c r="Z1133" s="831"/>
      <c r="AA1133" s="834"/>
      <c r="AB1133" s="834"/>
      <c r="AC1133" s="832">
        <f t="shared" si="37"/>
        <v>0</v>
      </c>
      <c r="AD1133" s="832">
        <f t="shared" si="36"/>
        <v>0.25579580078124997</v>
      </c>
      <c r="AE1133" s="834"/>
      <c r="AF1133" s="834"/>
      <c r="AG1133" s="834"/>
      <c r="AH1133" s="834"/>
      <c r="AI1133" s="834"/>
      <c r="AJ1133" s="834"/>
      <c r="AK1133" s="834"/>
      <c r="AL1133" s="834"/>
      <c r="AM1133" s="832">
        <f t="shared" si="38"/>
        <v>10677693.75</v>
      </c>
      <c r="AN1133" s="834"/>
      <c r="AO1133" s="834"/>
      <c r="AP1133" s="834"/>
    </row>
    <row r="1134" spans="1:42" s="15" customFormat="1">
      <c r="A1134" s="73" t="s">
        <v>2185</v>
      </c>
      <c r="B1134" s="1132" t="s">
        <v>2980</v>
      </c>
      <c r="C1134" s="73" t="s">
        <v>3329</v>
      </c>
      <c r="D1134" s="1132" t="s">
        <v>1998</v>
      </c>
      <c r="E1134" s="15" t="s">
        <v>1999</v>
      </c>
      <c r="F1134" s="679">
        <v>15963.541666666701</v>
      </c>
      <c r="G1134" s="73" t="s">
        <v>300</v>
      </c>
      <c r="H1134" s="73" t="s">
        <v>3352</v>
      </c>
      <c r="K1134" s="831"/>
      <c r="L1134" s="1143"/>
      <c r="M1134" s="831"/>
      <c r="N1134" s="831">
        <v>3.9200999999999997E-7</v>
      </c>
      <c r="O1134" s="1144"/>
      <c r="P1134" s="831"/>
      <c r="Q1134" s="831"/>
      <c r="R1134" s="831"/>
      <c r="S1134" s="831"/>
      <c r="T1134" s="831"/>
      <c r="U1134" s="831"/>
      <c r="V1134" s="1143"/>
      <c r="W1134" s="1145">
        <v>420.25</v>
      </c>
      <c r="X1134" s="1144"/>
      <c r="Y1134" s="831"/>
      <c r="Z1134" s="831"/>
      <c r="AA1134" s="834"/>
      <c r="AB1134" s="834"/>
      <c r="AC1134" s="832">
        <f t="shared" si="37"/>
        <v>0</v>
      </c>
      <c r="AD1134" s="832">
        <f t="shared" ref="AD1134:AD1197" si="39">IF(N1134="",0*$F1134,N1134*$F1134)</f>
        <v>6.2578679687500128E-3</v>
      </c>
      <c r="AE1134" s="834"/>
      <c r="AF1134" s="834"/>
      <c r="AG1134" s="834"/>
      <c r="AH1134" s="834"/>
      <c r="AI1134" s="834"/>
      <c r="AJ1134" s="834"/>
      <c r="AK1134" s="834"/>
      <c r="AL1134" s="834"/>
      <c r="AM1134" s="832">
        <f t="shared" si="38"/>
        <v>6708678.3854166809</v>
      </c>
      <c r="AN1134" s="834"/>
      <c r="AO1134" s="834"/>
      <c r="AP1134" s="834"/>
    </row>
    <row r="1135" spans="1:42" s="15" customFormat="1">
      <c r="A1135" s="73" t="s">
        <v>2185</v>
      </c>
      <c r="B1135" s="1132" t="s">
        <v>2980</v>
      </c>
      <c r="C1135" s="73" t="s">
        <v>3329</v>
      </c>
      <c r="D1135" s="1132" t="s">
        <v>2001</v>
      </c>
      <c r="E1135" s="15" t="s">
        <v>2015</v>
      </c>
      <c r="F1135" s="679">
        <v>798.17708333333303</v>
      </c>
      <c r="G1135" s="73" t="s">
        <v>300</v>
      </c>
      <c r="H1135" s="73" t="s">
        <v>3352</v>
      </c>
      <c r="K1135" s="831"/>
      <c r="L1135" s="1143"/>
      <c r="M1135" s="831"/>
      <c r="N1135" s="831">
        <v>3.0348000000000001E-6</v>
      </c>
      <c r="O1135" s="1144"/>
      <c r="P1135" s="831"/>
      <c r="Q1135" s="831"/>
      <c r="R1135" s="831"/>
      <c r="S1135" s="831"/>
      <c r="T1135" s="831"/>
      <c r="U1135" s="831"/>
      <c r="V1135" s="1143"/>
      <c r="W1135" s="1145">
        <v>7412.8</v>
      </c>
      <c r="X1135" s="1144"/>
      <c r="Y1135" s="831"/>
      <c r="Z1135" s="831"/>
      <c r="AA1135" s="834"/>
      <c r="AB1135" s="834"/>
      <c r="AC1135" s="832">
        <f t="shared" ref="AC1135:AC1198" si="40">IF(M1135="",0*$F1135,M1135*$F1135)</f>
        <v>0</v>
      </c>
      <c r="AD1135" s="832">
        <f t="shared" si="39"/>
        <v>2.422307812499999E-3</v>
      </c>
      <c r="AE1135" s="834"/>
      <c r="AF1135" s="834"/>
      <c r="AG1135" s="834"/>
      <c r="AH1135" s="834"/>
      <c r="AI1135" s="834"/>
      <c r="AJ1135" s="834"/>
      <c r="AK1135" s="834"/>
      <c r="AL1135" s="834"/>
      <c r="AM1135" s="832">
        <f t="shared" si="38"/>
        <v>5916727.0833333312</v>
      </c>
      <c r="AN1135" s="834"/>
      <c r="AO1135" s="834"/>
      <c r="AP1135" s="834"/>
    </row>
    <row r="1136" spans="1:42" s="15" customFormat="1">
      <c r="A1136" s="73" t="s">
        <v>2186</v>
      </c>
      <c r="B1136" s="1132" t="s">
        <v>2981</v>
      </c>
      <c r="C1136" s="73" t="s">
        <v>3329</v>
      </c>
      <c r="D1136" s="1132" t="s">
        <v>1967</v>
      </c>
      <c r="E1136" s="15" t="s">
        <v>1968</v>
      </c>
      <c r="F1136" s="679">
        <v>494440.52924374997</v>
      </c>
      <c r="G1136" s="73" t="s">
        <v>300</v>
      </c>
      <c r="H1136" s="73" t="s">
        <v>3352</v>
      </c>
      <c r="K1136" s="831"/>
      <c r="L1136" s="1143"/>
      <c r="M1136" s="831">
        <v>8.6355000000000006E-6</v>
      </c>
      <c r="N1136" s="1150">
        <v>2.2413499043699988E-4</v>
      </c>
      <c r="O1136" s="1144"/>
      <c r="P1136" s="831"/>
      <c r="Q1136" s="831"/>
      <c r="R1136" s="831"/>
      <c r="S1136" s="831"/>
      <c r="T1136" s="831"/>
      <c r="U1136" s="831"/>
      <c r="V1136" s="1143"/>
      <c r="W1136" s="1145">
        <v>9984</v>
      </c>
      <c r="X1136" s="1144"/>
      <c r="Y1136" s="831"/>
      <c r="Z1136" s="831"/>
      <c r="AA1136" s="834"/>
      <c r="AB1136" s="834"/>
      <c r="AC1136" s="832">
        <f t="shared" si="40"/>
        <v>4.2697411902844031</v>
      </c>
      <c r="AD1136" s="832">
        <f t="shared" si="39"/>
        <v>110.82142329371305</v>
      </c>
      <c r="AE1136" s="834"/>
      <c r="AF1136" s="834"/>
      <c r="AG1136" s="834"/>
      <c r="AH1136" s="834"/>
      <c r="AI1136" s="834"/>
      <c r="AJ1136" s="834"/>
      <c r="AK1136" s="834"/>
      <c r="AL1136" s="834"/>
      <c r="AM1136" s="832">
        <f t="shared" si="38"/>
        <v>4936494243.9695997</v>
      </c>
      <c r="AN1136" s="834"/>
      <c r="AO1136" s="834"/>
      <c r="AP1136" s="834"/>
    </row>
    <row r="1137" spans="1:42" s="15" customFormat="1">
      <c r="A1137" s="73" t="s">
        <v>2186</v>
      </c>
      <c r="B1137" s="1132" t="s">
        <v>2981</v>
      </c>
      <c r="C1137" s="73" t="s">
        <v>3329</v>
      </c>
      <c r="D1137" s="1132" t="s">
        <v>1998</v>
      </c>
      <c r="E1137" s="15" t="s">
        <v>1999</v>
      </c>
      <c r="F1137" s="679">
        <v>2253720.4131317702</v>
      </c>
      <c r="G1137" s="73" t="s">
        <v>300</v>
      </c>
      <c r="H1137" s="73" t="s">
        <v>3352</v>
      </c>
      <c r="K1137" s="831"/>
      <c r="L1137" s="1143"/>
      <c r="M1137" s="831">
        <v>1.3121999999999999E-6</v>
      </c>
      <c r="N1137" s="1150">
        <v>1.6420805118051806E-5</v>
      </c>
      <c r="O1137" s="1144"/>
      <c r="P1137" s="831"/>
      <c r="Q1137" s="831"/>
      <c r="R1137" s="831"/>
      <c r="S1137" s="831"/>
      <c r="T1137" s="831"/>
      <c r="U1137" s="831"/>
      <c r="V1137" s="1143"/>
      <c r="W1137" s="1145">
        <v>5878.6</v>
      </c>
      <c r="X1137" s="1144"/>
      <c r="Y1137" s="831"/>
      <c r="Z1137" s="831"/>
      <c r="AA1137" s="834"/>
      <c r="AB1137" s="834"/>
      <c r="AC1137" s="832">
        <f t="shared" si="40"/>
        <v>2.9573319261115087</v>
      </c>
      <c r="AD1137" s="832">
        <f t="shared" si="39"/>
        <v>37.007903694612004</v>
      </c>
      <c r="AE1137" s="834"/>
      <c r="AF1137" s="834"/>
      <c r="AG1137" s="834"/>
      <c r="AH1137" s="834"/>
      <c r="AI1137" s="834"/>
      <c r="AJ1137" s="834"/>
      <c r="AK1137" s="834"/>
      <c r="AL1137" s="834"/>
      <c r="AM1137" s="832">
        <f t="shared" si="38"/>
        <v>13248720820.636425</v>
      </c>
      <c r="AN1137" s="834"/>
      <c r="AO1137" s="834"/>
      <c r="AP1137" s="834"/>
    </row>
    <row r="1138" spans="1:42" s="15" customFormat="1">
      <c r="A1138" s="73" t="s">
        <v>2186</v>
      </c>
      <c r="B1138" s="1132" t="s">
        <v>2981</v>
      </c>
      <c r="C1138" s="73" t="s">
        <v>3329</v>
      </c>
      <c r="D1138" s="1132" t="s">
        <v>2001</v>
      </c>
      <c r="E1138" s="15" t="s">
        <v>2015</v>
      </c>
      <c r="F1138" s="679">
        <v>32962.701950781302</v>
      </c>
      <c r="G1138" s="73" t="s">
        <v>300</v>
      </c>
      <c r="H1138" s="73" t="s">
        <v>3352</v>
      </c>
      <c r="K1138" s="831"/>
      <c r="L1138" s="1143"/>
      <c r="M1138" s="831">
        <v>1.8719000000000002E-5</v>
      </c>
      <c r="N1138" s="1150">
        <v>1.2492882786617452E-4</v>
      </c>
      <c r="O1138" s="1144"/>
      <c r="P1138" s="831"/>
      <c r="Q1138" s="831"/>
      <c r="R1138" s="831"/>
      <c r="S1138" s="831"/>
      <c r="T1138" s="831"/>
      <c r="U1138" s="831"/>
      <c r="V1138" s="1143"/>
      <c r="W1138" s="1145">
        <v>142620</v>
      </c>
      <c r="X1138" s="1144"/>
      <c r="Y1138" s="831"/>
      <c r="Z1138" s="831"/>
      <c r="AA1138" s="834"/>
      <c r="AB1138" s="834"/>
      <c r="AC1138" s="832">
        <f t="shared" si="40"/>
        <v>0.61702881781667529</v>
      </c>
      <c r="AD1138" s="832">
        <f t="shared" si="39"/>
        <v>4.1179917180131724</v>
      </c>
      <c r="AE1138" s="834"/>
      <c r="AF1138" s="834"/>
      <c r="AG1138" s="834"/>
      <c r="AH1138" s="834"/>
      <c r="AI1138" s="834"/>
      <c r="AJ1138" s="834"/>
      <c r="AK1138" s="834"/>
      <c r="AL1138" s="834"/>
      <c r="AM1138" s="832">
        <f t="shared" si="38"/>
        <v>4701140552.2204294</v>
      </c>
      <c r="AN1138" s="834"/>
      <c r="AO1138" s="834"/>
      <c r="AP1138" s="834"/>
    </row>
    <row r="1139" spans="1:42" s="15" customFormat="1">
      <c r="A1139" s="73" t="s">
        <v>2649</v>
      </c>
      <c r="B1139" s="1132"/>
      <c r="C1139" s="73"/>
      <c r="D1139" s="1132" t="s">
        <v>2001</v>
      </c>
      <c r="E1139" s="15" t="s">
        <v>2015</v>
      </c>
      <c r="F1139" s="679">
        <v>7644476.6981594199</v>
      </c>
      <c r="G1139" s="73" t="s">
        <v>300</v>
      </c>
      <c r="H1139" s="73" t="s">
        <v>3355</v>
      </c>
      <c r="K1139" s="831"/>
      <c r="L1139" s="1143"/>
      <c r="M1139" s="831"/>
      <c r="N1139" s="831">
        <v>9.6086000000000004E-8</v>
      </c>
      <c r="O1139" s="1144"/>
      <c r="P1139" s="831"/>
      <c r="Q1139" s="831"/>
      <c r="R1139" s="831"/>
      <c r="S1139" s="831"/>
      <c r="T1139" s="831"/>
      <c r="U1139" s="831"/>
      <c r="V1139" s="1143"/>
      <c r="W1139" s="1145">
        <v>13400</v>
      </c>
      <c r="X1139" s="1144"/>
      <c r="Y1139" s="831"/>
      <c r="Z1139" s="831"/>
      <c r="AA1139" s="834"/>
      <c r="AB1139" s="834"/>
      <c r="AC1139" s="832">
        <f t="shared" si="40"/>
        <v>0</v>
      </c>
      <c r="AD1139" s="832">
        <f t="shared" si="39"/>
        <v>0.73452718801934602</v>
      </c>
      <c r="AE1139" s="834"/>
      <c r="AF1139" s="834"/>
      <c r="AG1139" s="834"/>
      <c r="AH1139" s="834"/>
      <c r="AI1139" s="834"/>
      <c r="AJ1139" s="834"/>
      <c r="AK1139" s="834"/>
      <c r="AL1139" s="834"/>
      <c r="AM1139" s="832">
        <f t="shared" si="38"/>
        <v>102435987755.33623</v>
      </c>
      <c r="AN1139" s="834"/>
      <c r="AO1139" s="834"/>
      <c r="AP1139" s="834"/>
    </row>
    <row r="1140" spans="1:42" s="15" customFormat="1">
      <c r="A1140" s="73" t="s">
        <v>2187</v>
      </c>
      <c r="B1140" s="1132" t="s">
        <v>2982</v>
      </c>
      <c r="C1140" s="73" t="s">
        <v>3329</v>
      </c>
      <c r="D1140" s="1132" t="s">
        <v>1967</v>
      </c>
      <c r="E1140" s="15" t="s">
        <v>1968</v>
      </c>
      <c r="F1140" s="679">
        <v>11972.65625</v>
      </c>
      <c r="G1140" s="73" t="s">
        <v>300</v>
      </c>
      <c r="H1140" s="73" t="s">
        <v>3352</v>
      </c>
      <c r="K1140" s="831"/>
      <c r="L1140" s="1143"/>
      <c r="M1140" s="831"/>
      <c r="N1140" s="1150">
        <v>2.2413499043699988E-4</v>
      </c>
      <c r="O1140" s="1144"/>
      <c r="P1140" s="831"/>
      <c r="Q1140" s="831"/>
      <c r="R1140" s="831"/>
      <c r="S1140" s="831"/>
      <c r="T1140" s="831"/>
      <c r="U1140" s="831"/>
      <c r="V1140" s="1143"/>
      <c r="W1140" s="1145">
        <v>7250.6</v>
      </c>
      <c r="X1140" s="1144"/>
      <c r="Y1140" s="831"/>
      <c r="Z1140" s="831"/>
      <c r="AA1140" s="834"/>
      <c r="AB1140" s="834"/>
      <c r="AC1140" s="832">
        <f t="shared" si="40"/>
        <v>0</v>
      </c>
      <c r="AD1140" s="832">
        <f t="shared" si="39"/>
        <v>2.6834911940992368</v>
      </c>
      <c r="AE1140" s="834"/>
      <c r="AF1140" s="834"/>
      <c r="AG1140" s="834"/>
      <c r="AH1140" s="834"/>
      <c r="AI1140" s="834"/>
      <c r="AJ1140" s="834"/>
      <c r="AK1140" s="834"/>
      <c r="AL1140" s="834"/>
      <c r="AM1140" s="832">
        <f t="shared" si="38"/>
        <v>86808941.40625</v>
      </c>
      <c r="AN1140" s="834"/>
      <c r="AO1140" s="834"/>
      <c r="AP1140" s="834"/>
    </row>
    <row r="1141" spans="1:42" s="15" customFormat="1">
      <c r="A1141" s="73" t="s">
        <v>2187</v>
      </c>
      <c r="B1141" s="1132" t="s">
        <v>2982</v>
      </c>
      <c r="C1141" s="73" t="s">
        <v>3329</v>
      </c>
      <c r="D1141" s="1132" t="s">
        <v>1998</v>
      </c>
      <c r="E1141" s="15" t="s">
        <v>1999</v>
      </c>
      <c r="F1141" s="679">
        <v>15963.541666666701</v>
      </c>
      <c r="G1141" s="73" t="s">
        <v>300</v>
      </c>
      <c r="H1141" s="73" t="s">
        <v>3352</v>
      </c>
      <c r="K1141" s="831"/>
      <c r="L1141" s="1143"/>
      <c r="M1141" s="831"/>
      <c r="N1141" s="1150">
        <v>1.6420805118051806E-5</v>
      </c>
      <c r="O1141" s="1144"/>
      <c r="P1141" s="831"/>
      <c r="Q1141" s="831"/>
      <c r="R1141" s="831"/>
      <c r="S1141" s="831"/>
      <c r="T1141" s="831"/>
      <c r="U1141" s="831"/>
      <c r="V1141" s="1143"/>
      <c r="W1141" s="1145">
        <v>8467.4</v>
      </c>
      <c r="X1141" s="1144"/>
      <c r="Y1141" s="831"/>
      <c r="Z1141" s="831"/>
      <c r="AA1141" s="834"/>
      <c r="AB1141" s="834"/>
      <c r="AC1141" s="832">
        <f t="shared" si="40"/>
        <v>0</v>
      </c>
      <c r="AD1141" s="832">
        <f t="shared" si="39"/>
        <v>0.26213420670223381</v>
      </c>
      <c r="AE1141" s="834"/>
      <c r="AF1141" s="834"/>
      <c r="AG1141" s="834"/>
      <c r="AH1141" s="834"/>
      <c r="AI1141" s="834"/>
      <c r="AJ1141" s="834"/>
      <c r="AK1141" s="834"/>
      <c r="AL1141" s="834"/>
      <c r="AM1141" s="832">
        <f t="shared" si="38"/>
        <v>135169692.70833361</v>
      </c>
      <c r="AN1141" s="834"/>
      <c r="AO1141" s="834"/>
      <c r="AP1141" s="834"/>
    </row>
    <row r="1142" spans="1:42" s="15" customFormat="1">
      <c r="A1142" s="73" t="s">
        <v>2187</v>
      </c>
      <c r="B1142" s="1132" t="s">
        <v>2982</v>
      </c>
      <c r="C1142" s="73" t="s">
        <v>3329</v>
      </c>
      <c r="D1142" s="1132" t="s">
        <v>2001</v>
      </c>
      <c r="E1142" s="15" t="s">
        <v>2015</v>
      </c>
      <c r="F1142" s="679">
        <v>798.17708333333303</v>
      </c>
      <c r="G1142" s="73" t="s">
        <v>300</v>
      </c>
      <c r="H1142" s="73" t="s">
        <v>3352</v>
      </c>
      <c r="K1142" s="831"/>
      <c r="L1142" s="1143"/>
      <c r="M1142" s="831"/>
      <c r="N1142" s="1150">
        <v>1.2492882786617452E-4</v>
      </c>
      <c r="O1142" s="1144"/>
      <c r="P1142" s="831"/>
      <c r="Q1142" s="831"/>
      <c r="R1142" s="831"/>
      <c r="S1142" s="831"/>
      <c r="T1142" s="831"/>
      <c r="U1142" s="831"/>
      <c r="V1142" s="1143"/>
      <c r="W1142" s="1145">
        <v>34832</v>
      </c>
      <c r="X1142" s="1144"/>
      <c r="Y1142" s="831"/>
      <c r="Z1142" s="831"/>
      <c r="AA1142" s="834"/>
      <c r="AB1142" s="834"/>
      <c r="AC1142" s="832">
        <f t="shared" si="40"/>
        <v>0</v>
      </c>
      <c r="AD1142" s="832">
        <f t="shared" si="39"/>
        <v>9.9715327450475191E-2</v>
      </c>
      <c r="AE1142" s="834"/>
      <c r="AF1142" s="834"/>
      <c r="AG1142" s="834"/>
      <c r="AH1142" s="834"/>
      <c r="AI1142" s="834"/>
      <c r="AJ1142" s="834"/>
      <c r="AK1142" s="834"/>
      <c r="AL1142" s="834"/>
      <c r="AM1142" s="832">
        <f t="shared" si="38"/>
        <v>27802104.166666657</v>
      </c>
      <c r="AN1142" s="834"/>
      <c r="AO1142" s="834"/>
      <c r="AP1142" s="834"/>
    </row>
    <row r="1143" spans="1:42" s="15" customFormat="1">
      <c r="A1143" s="73" t="s">
        <v>2798</v>
      </c>
      <c r="B1143" s="1132" t="s">
        <v>2798</v>
      </c>
      <c r="C1143" s="73"/>
      <c r="D1143" s="1132" t="s">
        <v>1967</v>
      </c>
      <c r="E1143" s="15" t="s">
        <v>1968</v>
      </c>
      <c r="F1143" s="679">
        <v>1358442.3103400699</v>
      </c>
      <c r="G1143" s="73" t="s">
        <v>300</v>
      </c>
      <c r="H1143" s="73"/>
      <c r="K1143" s="831"/>
      <c r="L1143" s="1143"/>
      <c r="M1143" s="831"/>
      <c r="N1143" s="831"/>
      <c r="O1143" s="1144"/>
      <c r="P1143" s="831"/>
      <c r="Q1143" s="831"/>
      <c r="R1143" s="831"/>
      <c r="S1143" s="831"/>
      <c r="T1143" s="831"/>
      <c r="U1143" s="831"/>
      <c r="V1143" s="1143"/>
      <c r="W1143" s="1145">
        <v>6.2458999999999995E-4</v>
      </c>
      <c r="X1143" s="1144"/>
      <c r="Y1143" s="831"/>
      <c r="Z1143" s="831"/>
      <c r="AA1143" s="834"/>
      <c r="AB1143" s="834"/>
      <c r="AC1143" s="832">
        <f t="shared" si="40"/>
        <v>0</v>
      </c>
      <c r="AD1143" s="832">
        <f t="shared" si="39"/>
        <v>0</v>
      </c>
      <c r="AE1143" s="834"/>
      <c r="AF1143" s="834"/>
      <c r="AG1143" s="834"/>
      <c r="AH1143" s="834"/>
      <c r="AI1143" s="834"/>
      <c r="AJ1143" s="834"/>
      <c r="AK1143" s="834"/>
      <c r="AL1143" s="834"/>
      <c r="AM1143" s="832">
        <f t="shared" si="38"/>
        <v>848.46948261530417</v>
      </c>
      <c r="AN1143" s="834"/>
      <c r="AO1143" s="834"/>
      <c r="AP1143" s="834"/>
    </row>
    <row r="1144" spans="1:42" s="15" customFormat="1">
      <c r="A1144" s="73" t="s">
        <v>2188</v>
      </c>
      <c r="B1144" s="1132" t="s">
        <v>2188</v>
      </c>
      <c r="C1144" s="73"/>
      <c r="D1144" s="1132" t="s">
        <v>1967</v>
      </c>
      <c r="E1144" s="15" t="s">
        <v>1968</v>
      </c>
      <c r="F1144" s="679">
        <v>23298943.321215998</v>
      </c>
      <c r="G1144" s="73" t="s">
        <v>300</v>
      </c>
      <c r="H1144" s="73" t="s">
        <v>3355</v>
      </c>
      <c r="K1144" s="831"/>
      <c r="L1144" s="1143"/>
      <c r="M1144" s="831"/>
      <c r="N1144" s="831">
        <v>2.6693999999999999E-9</v>
      </c>
      <c r="O1144" s="1144"/>
      <c r="P1144" s="831"/>
      <c r="Q1144" s="831"/>
      <c r="R1144" s="831"/>
      <c r="S1144" s="831"/>
      <c r="T1144" s="831"/>
      <c r="U1144" s="831"/>
      <c r="V1144" s="1143"/>
      <c r="W1144" s="1145">
        <v>4.3746E-2</v>
      </c>
      <c r="X1144" s="1144"/>
      <c r="Y1144" s="831"/>
      <c r="Z1144" s="831"/>
      <c r="AA1144" s="834"/>
      <c r="AB1144" s="834"/>
      <c r="AC1144" s="832">
        <f t="shared" si="40"/>
        <v>0</v>
      </c>
      <c r="AD1144" s="832">
        <f t="shared" si="39"/>
        <v>6.2194199301653985E-2</v>
      </c>
      <c r="AE1144" s="834"/>
      <c r="AF1144" s="834"/>
      <c r="AG1144" s="834"/>
      <c r="AH1144" s="834"/>
      <c r="AI1144" s="834"/>
      <c r="AJ1144" s="834"/>
      <c r="AK1144" s="834"/>
      <c r="AL1144" s="834"/>
      <c r="AM1144" s="832">
        <f t="shared" si="38"/>
        <v>1019235.5745299151</v>
      </c>
      <c r="AN1144" s="834"/>
      <c r="AO1144" s="834"/>
      <c r="AP1144" s="834"/>
    </row>
    <row r="1145" spans="1:42" s="15" customFormat="1">
      <c r="A1145" s="73" t="s">
        <v>2189</v>
      </c>
      <c r="B1145" s="1132" t="s">
        <v>2189</v>
      </c>
      <c r="C1145" s="73"/>
      <c r="D1145" s="1132" t="s">
        <v>1967</v>
      </c>
      <c r="E1145" s="15" t="s">
        <v>1968</v>
      </c>
      <c r="F1145" s="679">
        <v>2054248.9782116399</v>
      </c>
      <c r="G1145" s="73" t="s">
        <v>300</v>
      </c>
      <c r="H1145" s="73" t="s">
        <v>3355</v>
      </c>
      <c r="K1145" s="831"/>
      <c r="L1145" s="1143"/>
      <c r="M1145" s="831"/>
      <c r="N1145" s="831">
        <v>6.9880000000000003E-9</v>
      </c>
      <c r="O1145" s="1144"/>
      <c r="P1145" s="831"/>
      <c r="Q1145" s="831"/>
      <c r="R1145" s="831"/>
      <c r="S1145" s="831"/>
      <c r="T1145" s="831"/>
      <c r="U1145" s="831"/>
      <c r="V1145" s="1143"/>
      <c r="W1145" s="1145">
        <v>15.833</v>
      </c>
      <c r="X1145" s="1144"/>
      <c r="Y1145" s="831"/>
      <c r="Z1145" s="831"/>
      <c r="AA1145" s="834"/>
      <c r="AB1145" s="834"/>
      <c r="AC1145" s="832">
        <f t="shared" si="40"/>
        <v>0</v>
      </c>
      <c r="AD1145" s="832">
        <f t="shared" si="39"/>
        <v>1.435509185974294E-2</v>
      </c>
      <c r="AE1145" s="834"/>
      <c r="AF1145" s="834"/>
      <c r="AG1145" s="834"/>
      <c r="AH1145" s="834"/>
      <c r="AI1145" s="834"/>
      <c r="AJ1145" s="834"/>
      <c r="AK1145" s="834"/>
      <c r="AL1145" s="834"/>
      <c r="AM1145" s="832">
        <f t="shared" si="38"/>
        <v>32524924.072024897</v>
      </c>
      <c r="AN1145" s="834"/>
      <c r="AO1145" s="834"/>
      <c r="AP1145" s="834"/>
    </row>
    <row r="1146" spans="1:42" s="15" customFormat="1">
      <c r="A1146" s="73" t="s">
        <v>2190</v>
      </c>
      <c r="B1146" s="1132" t="s">
        <v>2190</v>
      </c>
      <c r="C1146" s="73"/>
      <c r="D1146" s="1132" t="s">
        <v>1967</v>
      </c>
      <c r="E1146" s="15" t="s">
        <v>1968</v>
      </c>
      <c r="F1146" s="679">
        <v>112243820.033189</v>
      </c>
      <c r="G1146" s="73" t="s">
        <v>300</v>
      </c>
      <c r="H1146" s="73" t="s">
        <v>3355</v>
      </c>
      <c r="K1146" s="831"/>
      <c r="L1146" s="1143"/>
      <c r="M1146" s="831">
        <v>0</v>
      </c>
      <c r="N1146" s="831">
        <v>5.7677000000000003E-9</v>
      </c>
      <c r="O1146" s="1144"/>
      <c r="P1146" s="831"/>
      <c r="Q1146" s="831"/>
      <c r="R1146" s="831"/>
      <c r="S1146" s="831"/>
      <c r="T1146" s="831"/>
      <c r="U1146" s="831"/>
      <c r="V1146" s="1143"/>
      <c r="W1146" s="1145">
        <v>0.95301999999999998</v>
      </c>
      <c r="X1146" s="1144"/>
      <c r="Y1146" s="831"/>
      <c r="Z1146" s="831"/>
      <c r="AA1146" s="834"/>
      <c r="AB1146" s="834"/>
      <c r="AC1146" s="832">
        <f t="shared" si="40"/>
        <v>0</v>
      </c>
      <c r="AD1146" s="832">
        <f t="shared" si="39"/>
        <v>0.64738868080542422</v>
      </c>
      <c r="AE1146" s="834"/>
      <c r="AF1146" s="834"/>
      <c r="AG1146" s="834"/>
      <c r="AH1146" s="834"/>
      <c r="AI1146" s="834"/>
      <c r="AJ1146" s="834"/>
      <c r="AK1146" s="834"/>
      <c r="AL1146" s="834"/>
      <c r="AM1146" s="832">
        <f t="shared" si="38"/>
        <v>106970605.36802977</v>
      </c>
      <c r="AN1146" s="834"/>
      <c r="AO1146" s="834"/>
      <c r="AP1146" s="834"/>
    </row>
    <row r="1147" spans="1:42" s="15" customFormat="1">
      <c r="A1147" s="73" t="s">
        <v>2191</v>
      </c>
      <c r="B1147" s="1132" t="s">
        <v>2191</v>
      </c>
      <c r="C1147" s="73"/>
      <c r="D1147" s="1132" t="s">
        <v>1967</v>
      </c>
      <c r="E1147" s="15" t="s">
        <v>1968</v>
      </c>
      <c r="F1147" s="679">
        <v>1340622360.4901299</v>
      </c>
      <c r="G1147" s="73" t="s">
        <v>300</v>
      </c>
      <c r="H1147" s="73" t="s">
        <v>3355</v>
      </c>
      <c r="K1147" s="831"/>
      <c r="L1147" s="1143"/>
      <c r="M1147" s="831"/>
      <c r="N1147" s="831">
        <v>2.4067999999999999E-10</v>
      </c>
      <c r="O1147" s="1144"/>
      <c r="P1147" s="831"/>
      <c r="Q1147" s="831"/>
      <c r="R1147" s="831"/>
      <c r="S1147" s="831"/>
      <c r="T1147" s="831"/>
      <c r="U1147" s="831"/>
      <c r="V1147" s="1143"/>
      <c r="W1147" s="1145">
        <v>1.6636999999999999E-2</v>
      </c>
      <c r="X1147" s="1144"/>
      <c r="Y1147" s="831"/>
      <c r="Z1147" s="831"/>
      <c r="AA1147" s="834"/>
      <c r="AB1147" s="834"/>
      <c r="AC1147" s="832">
        <f t="shared" si="40"/>
        <v>0</v>
      </c>
      <c r="AD1147" s="832">
        <f t="shared" si="39"/>
        <v>0.32266098972276447</v>
      </c>
      <c r="AE1147" s="834"/>
      <c r="AF1147" s="834"/>
      <c r="AG1147" s="834"/>
      <c r="AH1147" s="834"/>
      <c r="AI1147" s="834"/>
      <c r="AJ1147" s="834"/>
      <c r="AK1147" s="834"/>
      <c r="AL1147" s="834"/>
      <c r="AM1147" s="832">
        <f t="shared" si="38"/>
        <v>22303934.211474292</v>
      </c>
      <c r="AN1147" s="834"/>
      <c r="AO1147" s="834"/>
      <c r="AP1147" s="834"/>
    </row>
    <row r="1148" spans="1:42" s="15" customFormat="1">
      <c r="A1148" s="73" t="s">
        <v>2192</v>
      </c>
      <c r="B1148" s="1132" t="s">
        <v>2983</v>
      </c>
      <c r="C1148" s="73" t="s">
        <v>3329</v>
      </c>
      <c r="D1148" s="1132" t="s">
        <v>1967</v>
      </c>
      <c r="E1148" s="15" t="s">
        <v>1968</v>
      </c>
      <c r="F1148" s="679">
        <v>94395.265625</v>
      </c>
      <c r="G1148" s="73" t="s">
        <v>300</v>
      </c>
      <c r="H1148" s="73" t="s">
        <v>3352</v>
      </c>
      <c r="K1148" s="831"/>
      <c r="L1148" s="1143"/>
      <c r="M1148" s="831"/>
      <c r="N1148" s="831">
        <v>4.9256000000000001E-7</v>
      </c>
      <c r="O1148" s="1144"/>
      <c r="P1148" s="831"/>
      <c r="Q1148" s="831"/>
      <c r="R1148" s="831"/>
      <c r="S1148" s="831"/>
      <c r="T1148" s="831"/>
      <c r="U1148" s="831"/>
      <c r="V1148" s="1143"/>
      <c r="W1148" s="1145">
        <v>5.4396000000000004</v>
      </c>
      <c r="X1148" s="1144"/>
      <c r="Y1148" s="831"/>
      <c r="Z1148" s="831"/>
      <c r="AA1148" s="834"/>
      <c r="AB1148" s="834"/>
      <c r="AC1148" s="832">
        <f t="shared" si="40"/>
        <v>0</v>
      </c>
      <c r="AD1148" s="832">
        <f t="shared" si="39"/>
        <v>4.6495332036250003E-2</v>
      </c>
      <c r="AE1148" s="834"/>
      <c r="AF1148" s="834"/>
      <c r="AG1148" s="834"/>
      <c r="AH1148" s="834"/>
      <c r="AI1148" s="834"/>
      <c r="AJ1148" s="834"/>
      <c r="AK1148" s="834"/>
      <c r="AL1148" s="834"/>
      <c r="AM1148" s="832">
        <f t="shared" si="38"/>
        <v>513472.48689375003</v>
      </c>
      <c r="AN1148" s="834"/>
      <c r="AO1148" s="834"/>
      <c r="AP1148" s="834"/>
    </row>
    <row r="1149" spans="1:42" s="15" customFormat="1">
      <c r="A1149" s="73" t="s">
        <v>2192</v>
      </c>
      <c r="B1149" s="1132" t="s">
        <v>2983</v>
      </c>
      <c r="C1149" s="73" t="s">
        <v>3329</v>
      </c>
      <c r="D1149" s="1132" t="s">
        <v>2001</v>
      </c>
      <c r="E1149" s="15" t="s">
        <v>2015</v>
      </c>
      <c r="F1149" s="679">
        <v>6293.0177082291702</v>
      </c>
      <c r="G1149" s="73" t="s">
        <v>300</v>
      </c>
      <c r="H1149" s="73" t="s">
        <v>3352</v>
      </c>
      <c r="K1149" s="831"/>
      <c r="L1149" s="1143"/>
      <c r="M1149" s="831"/>
      <c r="N1149" s="831">
        <v>1.7302E-6</v>
      </c>
      <c r="O1149" s="1144"/>
      <c r="P1149" s="831"/>
      <c r="Q1149" s="831"/>
      <c r="R1149" s="831"/>
      <c r="S1149" s="831"/>
      <c r="T1149" s="831"/>
      <c r="U1149" s="831"/>
      <c r="V1149" s="1143"/>
      <c r="W1149" s="1145">
        <v>264.95999999999998</v>
      </c>
      <c r="X1149" s="1144"/>
      <c r="Y1149" s="831"/>
      <c r="Z1149" s="831"/>
      <c r="AA1149" s="834"/>
      <c r="AB1149" s="834"/>
      <c r="AC1149" s="832">
        <f t="shared" si="40"/>
        <v>0</v>
      </c>
      <c r="AD1149" s="832">
        <f t="shared" si="39"/>
        <v>1.088817923877811E-2</v>
      </c>
      <c r="AE1149" s="834"/>
      <c r="AF1149" s="834"/>
      <c r="AG1149" s="834"/>
      <c r="AH1149" s="834"/>
      <c r="AI1149" s="834"/>
      <c r="AJ1149" s="834"/>
      <c r="AK1149" s="834"/>
      <c r="AL1149" s="834"/>
      <c r="AM1149" s="832">
        <f t="shared" si="38"/>
        <v>1667397.9719724008</v>
      </c>
      <c r="AN1149" s="834"/>
      <c r="AO1149" s="834"/>
      <c r="AP1149" s="834"/>
    </row>
    <row r="1150" spans="1:42" s="15" customFormat="1">
      <c r="A1150" s="73" t="s">
        <v>2192</v>
      </c>
      <c r="B1150" s="1132" t="s">
        <v>2983</v>
      </c>
      <c r="C1150" s="73" t="s">
        <v>3329</v>
      </c>
      <c r="D1150" s="1132" t="s">
        <v>1998</v>
      </c>
      <c r="E1150" s="15" t="s">
        <v>1999</v>
      </c>
      <c r="F1150" s="679">
        <v>465683.31042708299</v>
      </c>
      <c r="G1150" s="73" t="s">
        <v>300</v>
      </c>
      <c r="H1150" s="73" t="s">
        <v>3352</v>
      </c>
      <c r="K1150" s="831"/>
      <c r="L1150" s="1143"/>
      <c r="M1150" s="831"/>
      <c r="N1150" s="831">
        <v>6.6045000000000003E-10</v>
      </c>
      <c r="O1150" s="1144"/>
      <c r="P1150" s="831"/>
      <c r="Q1150" s="831"/>
      <c r="R1150" s="831"/>
      <c r="S1150" s="831"/>
      <c r="T1150" s="831"/>
      <c r="U1150" s="831"/>
      <c r="V1150" s="1143"/>
      <c r="W1150" s="1145">
        <v>1.0777999999999999E-2</v>
      </c>
      <c r="X1150" s="1144"/>
      <c r="Y1150" s="831"/>
      <c r="Z1150" s="831"/>
      <c r="AA1150" s="834"/>
      <c r="AB1150" s="834"/>
      <c r="AC1150" s="832">
        <f t="shared" si="40"/>
        <v>0</v>
      </c>
      <c r="AD1150" s="832">
        <f t="shared" si="39"/>
        <v>3.07560542371567E-4</v>
      </c>
      <c r="AE1150" s="834"/>
      <c r="AF1150" s="834"/>
      <c r="AG1150" s="834"/>
      <c r="AH1150" s="834"/>
      <c r="AI1150" s="834"/>
      <c r="AJ1150" s="834"/>
      <c r="AK1150" s="834"/>
      <c r="AL1150" s="834"/>
      <c r="AM1150" s="832">
        <f t="shared" si="38"/>
        <v>5019.1347197831001</v>
      </c>
      <c r="AN1150" s="834"/>
      <c r="AO1150" s="834"/>
      <c r="AP1150" s="834"/>
    </row>
    <row r="1151" spans="1:42" s="15" customFormat="1">
      <c r="A1151" s="73" t="s">
        <v>2650</v>
      </c>
      <c r="B1151" s="1132"/>
      <c r="C1151" s="73" t="s">
        <v>3315</v>
      </c>
      <c r="D1151" s="1132"/>
      <c r="F1151" s="679">
        <v>230196.890234297</v>
      </c>
      <c r="G1151" s="73" t="s">
        <v>300</v>
      </c>
      <c r="H1151" s="73" t="s">
        <v>3352</v>
      </c>
      <c r="K1151" s="831"/>
      <c r="L1151" s="1143"/>
      <c r="M1151" s="831"/>
      <c r="N1151" s="1150">
        <v>2.2413499043699988E-4</v>
      </c>
      <c r="O1151" s="1144"/>
      <c r="P1151" s="831"/>
      <c r="Q1151" s="831"/>
      <c r="R1151" s="831"/>
      <c r="S1151" s="831"/>
      <c r="T1151" s="831"/>
      <c r="U1151" s="831"/>
      <c r="V1151" s="1143"/>
      <c r="W1151" s="1146">
        <v>740449.00608755986</v>
      </c>
      <c r="X1151" s="1144"/>
      <c r="Y1151" s="831"/>
      <c r="Z1151" s="831"/>
      <c r="AA1151" s="834"/>
      <c r="AB1151" s="834"/>
      <c r="AC1151" s="832">
        <f t="shared" si="40"/>
        <v>0</v>
      </c>
      <c r="AD1151" s="832">
        <f t="shared" si="39"/>
        <v>51.59517779129127</v>
      </c>
      <c r="AE1151" s="834"/>
      <c r="AF1151" s="834"/>
      <c r="AG1151" s="834"/>
      <c r="AH1151" s="834"/>
      <c r="AI1151" s="834"/>
      <c r="AJ1151" s="834"/>
      <c r="AK1151" s="834"/>
      <c r="AL1151" s="834"/>
      <c r="AM1151" s="832">
        <f t="shared" si="38"/>
        <v>170449058578.43231</v>
      </c>
      <c r="AN1151" s="834"/>
      <c r="AO1151" s="834"/>
      <c r="AP1151" s="834"/>
    </row>
    <row r="1152" spans="1:42" s="15" customFormat="1">
      <c r="A1152" s="73" t="s">
        <v>2650</v>
      </c>
      <c r="B1152" s="1132"/>
      <c r="C1152" s="73" t="s">
        <v>3315</v>
      </c>
      <c r="D1152" s="1132"/>
      <c r="F1152" s="679">
        <v>1061614.22523219</v>
      </c>
      <c r="G1152" s="73" t="s">
        <v>300</v>
      </c>
      <c r="H1152" s="73" t="s">
        <v>3352</v>
      </c>
      <c r="K1152" s="831"/>
      <c r="L1152" s="1143"/>
      <c r="M1152" s="831"/>
      <c r="N1152" s="1150">
        <v>1.6420805118051806E-5</v>
      </c>
      <c r="O1152" s="1144"/>
      <c r="P1152" s="831"/>
      <c r="Q1152" s="831"/>
      <c r="R1152" s="831"/>
      <c r="S1152" s="831"/>
      <c r="T1152" s="831"/>
      <c r="U1152" s="831"/>
      <c r="V1152" s="1143"/>
      <c r="W1152" s="1146">
        <v>143030.9259972368</v>
      </c>
      <c r="X1152" s="1144"/>
      <c r="Y1152" s="831"/>
      <c r="Z1152" s="831"/>
      <c r="AA1152" s="834"/>
      <c r="AB1152" s="834"/>
      <c r="AC1152" s="832">
        <f t="shared" si="40"/>
        <v>0</v>
      </c>
      <c r="AD1152" s="832">
        <f t="shared" si="39"/>
        <v>17.43256030308935</v>
      </c>
      <c r="AE1152" s="834"/>
      <c r="AF1152" s="834"/>
      <c r="AG1152" s="834"/>
      <c r="AH1152" s="834"/>
      <c r="AI1152" s="834"/>
      <c r="AJ1152" s="834"/>
      <c r="AK1152" s="834"/>
      <c r="AL1152" s="834"/>
      <c r="AM1152" s="832">
        <f t="shared" si="38"/>
        <v>151843665686.79926</v>
      </c>
      <c r="AN1152" s="834"/>
      <c r="AO1152" s="834"/>
      <c r="AP1152" s="834"/>
    </row>
    <row r="1153" spans="1:42" s="15" customFormat="1">
      <c r="A1153" s="73" t="s">
        <v>2650</v>
      </c>
      <c r="B1153" s="1132"/>
      <c r="C1153" s="73" t="s">
        <v>3315</v>
      </c>
      <c r="D1153" s="1132"/>
      <c r="F1153" s="679">
        <v>15346.459348046899</v>
      </c>
      <c r="G1153" s="73" t="s">
        <v>300</v>
      </c>
      <c r="H1153" s="73" t="s">
        <v>3352</v>
      </c>
      <c r="K1153" s="831"/>
      <c r="L1153" s="1143"/>
      <c r="M1153" s="831"/>
      <c r="N1153" s="1150">
        <v>1.2492882786617452E-4</v>
      </c>
      <c r="O1153" s="1144"/>
      <c r="P1153" s="831"/>
      <c r="Q1153" s="831"/>
      <c r="R1153" s="831"/>
      <c r="S1153" s="831"/>
      <c r="T1153" s="831"/>
      <c r="U1153" s="831"/>
      <c r="V1153" s="1143"/>
      <c r="W1153" s="1146">
        <v>26851708.962072387</v>
      </c>
      <c r="X1153" s="1144"/>
      <c r="Y1153" s="831"/>
      <c r="Z1153" s="831"/>
      <c r="AA1153" s="834"/>
      <c r="AB1153" s="834"/>
      <c r="AC1153" s="832">
        <f t="shared" si="40"/>
        <v>0</v>
      </c>
      <c r="AD1153" s="832">
        <f t="shared" si="39"/>
        <v>1.9172151782473958</v>
      </c>
      <c r="AE1153" s="834"/>
      <c r="AF1153" s="834"/>
      <c r="AG1153" s="834"/>
      <c r="AH1153" s="834"/>
      <c r="AI1153" s="834"/>
      <c r="AJ1153" s="834"/>
      <c r="AK1153" s="834"/>
      <c r="AL1153" s="834"/>
      <c r="AM1153" s="832">
        <f t="shared" si="38"/>
        <v>412078660012.03052</v>
      </c>
      <c r="AN1153" s="834"/>
      <c r="AO1153" s="834"/>
      <c r="AP1153" s="834"/>
    </row>
    <row r="1154" spans="1:42" s="15" customFormat="1">
      <c r="A1154" s="73" t="s">
        <v>2193</v>
      </c>
      <c r="B1154" s="1132" t="s">
        <v>2984</v>
      </c>
      <c r="C1154" s="73" t="s">
        <v>3329</v>
      </c>
      <c r="D1154" s="1132" t="s">
        <v>1967</v>
      </c>
      <c r="E1154" s="15" t="s">
        <v>1968</v>
      </c>
      <c r="F1154" s="679">
        <v>36628.885357395797</v>
      </c>
      <c r="G1154" s="73" t="s">
        <v>300</v>
      </c>
      <c r="H1154" s="73" t="s">
        <v>3352</v>
      </c>
      <c r="K1154" s="831"/>
      <c r="L1154" s="1143"/>
      <c r="M1154" s="831"/>
      <c r="N1154" s="831">
        <v>2.3955000000000002E-6</v>
      </c>
      <c r="O1154" s="1144"/>
      <c r="P1154" s="831"/>
      <c r="Q1154" s="831"/>
      <c r="R1154" s="831"/>
      <c r="S1154" s="831"/>
      <c r="T1154" s="831"/>
      <c r="U1154" s="831"/>
      <c r="V1154" s="1143"/>
      <c r="W1154" s="1145">
        <v>34604000</v>
      </c>
      <c r="X1154" s="1144"/>
      <c r="Y1154" s="831"/>
      <c r="Z1154" s="831"/>
      <c r="AA1154" s="834"/>
      <c r="AB1154" s="834"/>
      <c r="AC1154" s="832">
        <f t="shared" si="40"/>
        <v>0</v>
      </c>
      <c r="AD1154" s="832">
        <f t="shared" si="39"/>
        <v>8.7744494873641637E-2</v>
      </c>
      <c r="AE1154" s="834"/>
      <c r="AF1154" s="834"/>
      <c r="AG1154" s="834"/>
      <c r="AH1154" s="834"/>
      <c r="AI1154" s="834"/>
      <c r="AJ1154" s="834"/>
      <c r="AK1154" s="834"/>
      <c r="AL1154" s="834"/>
      <c r="AM1154" s="832">
        <f t="shared" si="38"/>
        <v>1267505948907.3242</v>
      </c>
      <c r="AN1154" s="834"/>
      <c r="AO1154" s="834"/>
      <c r="AP1154" s="834"/>
    </row>
    <row r="1155" spans="1:42" s="15" customFormat="1">
      <c r="A1155" s="73" t="s">
        <v>2193</v>
      </c>
      <c r="B1155" s="1132" t="s">
        <v>2985</v>
      </c>
      <c r="C1155" s="73" t="s">
        <v>3329</v>
      </c>
      <c r="D1155" s="1132" t="s">
        <v>1967</v>
      </c>
      <c r="E1155" s="15" t="s">
        <v>1968</v>
      </c>
      <c r="F1155" s="679">
        <v>28737.490308958299</v>
      </c>
      <c r="G1155" s="73" t="s">
        <v>300</v>
      </c>
      <c r="H1155" s="73" t="s">
        <v>3352</v>
      </c>
      <c r="K1155" s="831"/>
      <c r="L1155" s="1143"/>
      <c r="M1155" s="831"/>
      <c r="N1155" s="831">
        <v>2.3955000000000002E-6</v>
      </c>
      <c r="O1155" s="1144"/>
      <c r="P1155" s="831"/>
      <c r="Q1155" s="831"/>
      <c r="R1155" s="831"/>
      <c r="S1155" s="831"/>
      <c r="T1155" s="831"/>
      <c r="U1155" s="831"/>
      <c r="V1155" s="1143"/>
      <c r="W1155" s="1145">
        <v>34604000</v>
      </c>
      <c r="X1155" s="1144"/>
      <c r="Y1155" s="831"/>
      <c r="Z1155" s="831"/>
      <c r="AA1155" s="834"/>
      <c r="AB1155" s="834"/>
      <c r="AC1155" s="832">
        <f t="shared" si="40"/>
        <v>0</v>
      </c>
      <c r="AD1155" s="832">
        <f t="shared" si="39"/>
        <v>6.8840658035109609E-2</v>
      </c>
      <c r="AE1155" s="834"/>
      <c r="AF1155" s="834"/>
      <c r="AG1155" s="834"/>
      <c r="AH1155" s="834"/>
      <c r="AI1155" s="834"/>
      <c r="AJ1155" s="834"/>
      <c r="AK1155" s="834"/>
      <c r="AL1155" s="834"/>
      <c r="AM1155" s="832">
        <f t="shared" si="38"/>
        <v>994432114651.19299</v>
      </c>
      <c r="AN1155" s="834"/>
      <c r="AO1155" s="834"/>
      <c r="AP1155" s="834"/>
    </row>
    <row r="1156" spans="1:42" s="15" customFormat="1">
      <c r="A1156" s="73" t="s">
        <v>2193</v>
      </c>
      <c r="B1156" s="1132" t="s">
        <v>2984</v>
      </c>
      <c r="C1156" s="73" t="s">
        <v>3329</v>
      </c>
      <c r="D1156" s="1132" t="s">
        <v>2001</v>
      </c>
      <c r="E1156" s="15" t="s">
        <v>2015</v>
      </c>
      <c r="F1156" s="679">
        <v>2441.9256905208299</v>
      </c>
      <c r="G1156" s="73" t="s">
        <v>300</v>
      </c>
      <c r="H1156" s="73" t="s">
        <v>3352</v>
      </c>
      <c r="K1156" s="831"/>
      <c r="L1156" s="1143"/>
      <c r="M1156" s="831"/>
      <c r="N1156" s="831">
        <v>7.6811E-6</v>
      </c>
      <c r="O1156" s="1144"/>
      <c r="P1156" s="831"/>
      <c r="Q1156" s="831"/>
      <c r="R1156" s="831"/>
      <c r="S1156" s="831"/>
      <c r="T1156" s="831"/>
      <c r="U1156" s="831"/>
      <c r="V1156" s="1143"/>
      <c r="W1156" s="1145">
        <v>814760000</v>
      </c>
      <c r="X1156" s="1144"/>
      <c r="Y1156" s="831"/>
      <c r="Z1156" s="831"/>
      <c r="AA1156" s="834"/>
      <c r="AB1156" s="834"/>
      <c r="AC1156" s="832">
        <f t="shared" si="40"/>
        <v>0</v>
      </c>
      <c r="AD1156" s="832">
        <f t="shared" si="39"/>
        <v>1.8756675421459548E-2</v>
      </c>
      <c r="AE1156" s="834"/>
      <c r="AF1156" s="834"/>
      <c r="AG1156" s="834"/>
      <c r="AH1156" s="834"/>
      <c r="AI1156" s="834"/>
      <c r="AJ1156" s="834"/>
      <c r="AK1156" s="834"/>
      <c r="AL1156" s="834"/>
      <c r="AM1156" s="832">
        <f t="shared" si="38"/>
        <v>1989583375608.7515</v>
      </c>
      <c r="AN1156" s="834"/>
      <c r="AO1156" s="834"/>
      <c r="AP1156" s="834"/>
    </row>
    <row r="1157" spans="1:42" s="15" customFormat="1">
      <c r="A1157" s="73" t="s">
        <v>2193</v>
      </c>
      <c r="B1157" s="1132" t="s">
        <v>2985</v>
      </c>
      <c r="C1157" s="73" t="s">
        <v>3329</v>
      </c>
      <c r="D1157" s="1132" t="s">
        <v>2001</v>
      </c>
      <c r="E1157" s="15" t="s">
        <v>2015</v>
      </c>
      <c r="F1157" s="679">
        <v>1915.8326872135401</v>
      </c>
      <c r="G1157" s="73" t="s">
        <v>300</v>
      </c>
      <c r="H1157" s="73" t="s">
        <v>3352</v>
      </c>
      <c r="K1157" s="831"/>
      <c r="L1157" s="1143"/>
      <c r="M1157" s="831"/>
      <c r="N1157" s="831">
        <v>7.6811E-6</v>
      </c>
      <c r="O1157" s="1144"/>
      <c r="P1157" s="831"/>
      <c r="Q1157" s="831"/>
      <c r="R1157" s="831"/>
      <c r="S1157" s="831"/>
      <c r="T1157" s="831"/>
      <c r="U1157" s="831"/>
      <c r="V1157" s="1143"/>
      <c r="W1157" s="1145">
        <v>814760000</v>
      </c>
      <c r="X1157" s="1144"/>
      <c r="Y1157" s="831"/>
      <c r="Z1157" s="831"/>
      <c r="AA1157" s="834"/>
      <c r="AB1157" s="834"/>
      <c r="AC1157" s="832">
        <f t="shared" si="40"/>
        <v>0</v>
      </c>
      <c r="AD1157" s="832">
        <f t="shared" si="39"/>
        <v>1.4715702453755922E-2</v>
      </c>
      <c r="AE1157" s="834"/>
      <c r="AF1157" s="834"/>
      <c r="AG1157" s="834"/>
      <c r="AH1157" s="834"/>
      <c r="AI1157" s="834"/>
      <c r="AJ1157" s="834"/>
      <c r="AK1157" s="834"/>
      <c r="AL1157" s="834"/>
      <c r="AM1157" s="832">
        <f t="shared" si="38"/>
        <v>1560943840234.104</v>
      </c>
      <c r="AN1157" s="834"/>
      <c r="AO1157" s="834"/>
      <c r="AP1157" s="834"/>
    </row>
    <row r="1158" spans="1:42" s="15" customFormat="1">
      <c r="A1158" s="73" t="s">
        <v>2193</v>
      </c>
      <c r="B1158" s="1132" t="s">
        <v>2984</v>
      </c>
      <c r="C1158" s="73" t="s">
        <v>3329</v>
      </c>
      <c r="D1158" s="1132" t="s">
        <v>1998</v>
      </c>
      <c r="E1158" s="15" t="s">
        <v>1999</v>
      </c>
      <c r="F1158" s="679">
        <v>48838.513815937498</v>
      </c>
      <c r="G1158" s="73" t="s">
        <v>300</v>
      </c>
      <c r="H1158" s="73" t="s">
        <v>3352</v>
      </c>
      <c r="K1158" s="831"/>
      <c r="L1158" s="1143"/>
      <c r="M1158" s="831"/>
      <c r="N1158" s="831">
        <v>2.5612000000000001E-8</v>
      </c>
      <c r="O1158" s="1144"/>
      <c r="P1158" s="831"/>
      <c r="Q1158" s="831"/>
      <c r="R1158" s="831"/>
      <c r="S1158" s="831"/>
      <c r="T1158" s="831"/>
      <c r="U1158" s="831"/>
      <c r="V1158" s="1143"/>
      <c r="W1158" s="1145">
        <v>81566</v>
      </c>
      <c r="X1158" s="1144"/>
      <c r="Y1158" s="831"/>
      <c r="Z1158" s="831"/>
      <c r="AA1158" s="834"/>
      <c r="AB1158" s="834"/>
      <c r="AC1158" s="832">
        <f t="shared" si="40"/>
        <v>0</v>
      </c>
      <c r="AD1158" s="832">
        <f t="shared" si="39"/>
        <v>1.2508520158537914E-3</v>
      </c>
      <c r="AE1158" s="834"/>
      <c r="AF1158" s="834"/>
      <c r="AG1158" s="834"/>
      <c r="AH1158" s="834"/>
      <c r="AI1158" s="834"/>
      <c r="AJ1158" s="834"/>
      <c r="AK1158" s="834"/>
      <c r="AL1158" s="834"/>
      <c r="AM1158" s="832">
        <f t="shared" si="38"/>
        <v>3983562217.910758</v>
      </c>
      <c r="AN1158" s="834"/>
      <c r="AO1158" s="834"/>
      <c r="AP1158" s="834"/>
    </row>
    <row r="1159" spans="1:42" s="15" customFormat="1">
      <c r="A1159" s="73" t="s">
        <v>2193</v>
      </c>
      <c r="B1159" s="1132" t="s">
        <v>2985</v>
      </c>
      <c r="C1159" s="73" t="s">
        <v>3329</v>
      </c>
      <c r="D1159" s="1132" t="s">
        <v>1998</v>
      </c>
      <c r="E1159" s="15" t="s">
        <v>1999</v>
      </c>
      <c r="F1159" s="679">
        <v>38316.653749791702</v>
      </c>
      <c r="G1159" s="73" t="s">
        <v>300</v>
      </c>
      <c r="H1159" s="73" t="s">
        <v>3352</v>
      </c>
      <c r="K1159" s="831"/>
      <c r="L1159" s="1143"/>
      <c r="M1159" s="831"/>
      <c r="N1159" s="831">
        <v>2.5612000000000001E-8</v>
      </c>
      <c r="O1159" s="1144"/>
      <c r="P1159" s="831"/>
      <c r="Q1159" s="831"/>
      <c r="R1159" s="831"/>
      <c r="S1159" s="831"/>
      <c r="T1159" s="831"/>
      <c r="U1159" s="831"/>
      <c r="V1159" s="1143"/>
      <c r="W1159" s="1145">
        <v>81566</v>
      </c>
      <c r="X1159" s="1144"/>
      <c r="Y1159" s="831"/>
      <c r="Z1159" s="831"/>
      <c r="AA1159" s="834"/>
      <c r="AB1159" s="834"/>
      <c r="AC1159" s="832">
        <f t="shared" si="40"/>
        <v>0</v>
      </c>
      <c r="AD1159" s="832">
        <f t="shared" si="39"/>
        <v>9.8136613583966505E-4</v>
      </c>
      <c r="AE1159" s="834"/>
      <c r="AF1159" s="834"/>
      <c r="AG1159" s="834"/>
      <c r="AH1159" s="834"/>
      <c r="AI1159" s="834"/>
      <c r="AJ1159" s="834"/>
      <c r="AK1159" s="834"/>
      <c r="AL1159" s="834"/>
      <c r="AM1159" s="832">
        <f t="shared" si="38"/>
        <v>3125336179.7555099</v>
      </c>
      <c r="AN1159" s="834"/>
      <c r="AO1159" s="834"/>
      <c r="AP1159" s="834"/>
    </row>
    <row r="1160" spans="1:42" s="15" customFormat="1">
      <c r="A1160" s="73" t="s">
        <v>2194</v>
      </c>
      <c r="B1160" s="1132" t="s">
        <v>2986</v>
      </c>
      <c r="C1160" s="73" t="s">
        <v>3329</v>
      </c>
      <c r="D1160" s="1132" t="s">
        <v>1967</v>
      </c>
      <c r="E1160" s="15" t="s">
        <v>1968</v>
      </c>
      <c r="F1160" s="679">
        <v>29888.857496458299</v>
      </c>
      <c r="G1160" s="73" t="s">
        <v>300</v>
      </c>
      <c r="H1160" s="73" t="s">
        <v>3352</v>
      </c>
      <c r="K1160" s="831"/>
      <c r="L1160" s="1143"/>
      <c r="M1160" s="831"/>
      <c r="N1160" s="831">
        <v>6.6899999999999998E-3</v>
      </c>
      <c r="O1160" s="1144"/>
      <c r="P1160" s="831"/>
      <c r="Q1160" s="831"/>
      <c r="R1160" s="831"/>
      <c r="S1160" s="831"/>
      <c r="T1160" s="831"/>
      <c r="U1160" s="831"/>
      <c r="V1160" s="1143"/>
      <c r="W1160" s="1145">
        <v>32639000</v>
      </c>
      <c r="X1160" s="1144"/>
      <c r="Y1160" s="831"/>
      <c r="Z1160" s="831"/>
      <c r="AA1160" s="834"/>
      <c r="AB1160" s="834"/>
      <c r="AC1160" s="832">
        <f t="shared" si="40"/>
        <v>0</v>
      </c>
      <c r="AD1160" s="832">
        <f t="shared" si="39"/>
        <v>199.95645665130601</v>
      </c>
      <c r="AE1160" s="834"/>
      <c r="AF1160" s="834"/>
      <c r="AG1160" s="834"/>
      <c r="AH1160" s="834"/>
      <c r="AI1160" s="834"/>
      <c r="AJ1160" s="834"/>
      <c r="AK1160" s="834"/>
      <c r="AL1160" s="834"/>
      <c r="AM1160" s="832">
        <f t="shared" si="38"/>
        <v>975542419826.90247</v>
      </c>
      <c r="AN1160" s="834"/>
      <c r="AO1160" s="834"/>
      <c r="AP1160" s="834"/>
    </row>
    <row r="1161" spans="1:42" s="15" customFormat="1">
      <c r="A1161" s="73" t="s">
        <v>2194</v>
      </c>
      <c r="B1161" s="1132" t="s">
        <v>2986</v>
      </c>
      <c r="C1161" s="73" t="s">
        <v>3329</v>
      </c>
      <c r="D1161" s="1132" t="s">
        <v>2001</v>
      </c>
      <c r="E1161" s="15" t="s">
        <v>2015</v>
      </c>
      <c r="F1161" s="679">
        <v>1992.5904997135401</v>
      </c>
      <c r="G1161" s="73" t="s">
        <v>300</v>
      </c>
      <c r="H1161" s="73" t="s">
        <v>3352</v>
      </c>
      <c r="K1161" s="831"/>
      <c r="L1161" s="1143"/>
      <c r="M1161" s="831"/>
      <c r="N1161" s="831">
        <v>3.8294999999999998E-5</v>
      </c>
      <c r="O1161" s="1144"/>
      <c r="P1161" s="831"/>
      <c r="Q1161" s="831"/>
      <c r="R1161" s="831"/>
      <c r="S1161" s="831"/>
      <c r="T1161" s="831"/>
      <c r="U1161" s="831"/>
      <c r="V1161" s="1143"/>
      <c r="W1161" s="1145">
        <v>2012700000</v>
      </c>
      <c r="X1161" s="1144"/>
      <c r="Y1161" s="831"/>
      <c r="Z1161" s="831"/>
      <c r="AA1161" s="834"/>
      <c r="AB1161" s="834"/>
      <c r="AC1161" s="832">
        <f t="shared" si="40"/>
        <v>0</v>
      </c>
      <c r="AD1161" s="832">
        <f t="shared" si="39"/>
        <v>7.6306253186530018E-2</v>
      </c>
      <c r="AE1161" s="834"/>
      <c r="AF1161" s="834"/>
      <c r="AG1161" s="834"/>
      <c r="AH1161" s="834"/>
      <c r="AI1161" s="834"/>
      <c r="AJ1161" s="834"/>
      <c r="AK1161" s="834"/>
      <c r="AL1161" s="834"/>
      <c r="AM1161" s="832">
        <f t="shared" si="38"/>
        <v>4010486898773.4424</v>
      </c>
      <c r="AN1161" s="834"/>
      <c r="AO1161" s="834"/>
      <c r="AP1161" s="834"/>
    </row>
    <row r="1162" spans="1:42" s="15" customFormat="1">
      <c r="A1162" s="73" t="s">
        <v>2194</v>
      </c>
      <c r="B1162" s="1132" t="s">
        <v>2986</v>
      </c>
      <c r="C1162" s="73" t="s">
        <v>3329</v>
      </c>
      <c r="D1162" s="1132" t="s">
        <v>1998</v>
      </c>
      <c r="E1162" s="15" t="s">
        <v>1999</v>
      </c>
      <c r="F1162" s="679">
        <v>39851.809999791702</v>
      </c>
      <c r="G1162" s="73" t="s">
        <v>300</v>
      </c>
      <c r="H1162" s="73" t="s">
        <v>3352</v>
      </c>
      <c r="K1162" s="831"/>
      <c r="L1162" s="1143"/>
      <c r="M1162" s="831"/>
      <c r="N1162" s="831">
        <v>1.1912E-7</v>
      </c>
      <c r="O1162" s="1144"/>
      <c r="P1162" s="831"/>
      <c r="Q1162" s="831"/>
      <c r="R1162" s="831"/>
      <c r="S1162" s="831"/>
      <c r="T1162" s="831"/>
      <c r="U1162" s="831"/>
      <c r="V1162" s="1143"/>
      <c r="W1162" s="1145">
        <v>250940</v>
      </c>
      <c r="X1162" s="1144"/>
      <c r="Y1162" s="831"/>
      <c r="Z1162" s="831"/>
      <c r="AA1162" s="834"/>
      <c r="AB1162" s="834"/>
      <c r="AC1162" s="832">
        <f t="shared" si="40"/>
        <v>0</v>
      </c>
      <c r="AD1162" s="832">
        <f t="shared" si="39"/>
        <v>4.747147607175187E-3</v>
      </c>
      <c r="AE1162" s="834"/>
      <c r="AF1162" s="834"/>
      <c r="AG1162" s="834"/>
      <c r="AH1162" s="834"/>
      <c r="AI1162" s="834"/>
      <c r="AJ1162" s="834"/>
      <c r="AK1162" s="834"/>
      <c r="AL1162" s="834"/>
      <c r="AM1162" s="832">
        <f t="shared" si="38"/>
        <v>10000413201.347729</v>
      </c>
      <c r="AN1162" s="834"/>
      <c r="AO1162" s="834"/>
      <c r="AP1162" s="834"/>
    </row>
    <row r="1163" spans="1:42" s="15" customFormat="1">
      <c r="A1163" s="73" t="s">
        <v>2195</v>
      </c>
      <c r="B1163" s="1132" t="s">
        <v>2987</v>
      </c>
      <c r="C1163" s="73" t="s">
        <v>3329</v>
      </c>
      <c r="D1163" s="1132" t="s">
        <v>1967</v>
      </c>
      <c r="E1163" s="15" t="s">
        <v>1968</v>
      </c>
      <c r="F1163" s="679">
        <v>100502.86458333299</v>
      </c>
      <c r="G1163" s="73" t="s">
        <v>300</v>
      </c>
      <c r="H1163" s="73" t="s">
        <v>3352</v>
      </c>
      <c r="K1163" s="831"/>
      <c r="L1163" s="1143"/>
      <c r="M1163" s="831"/>
      <c r="N1163" s="831">
        <v>5.8771999999999999E-5</v>
      </c>
      <c r="O1163" s="1144"/>
      <c r="P1163" s="831"/>
      <c r="Q1163" s="831"/>
      <c r="R1163" s="831"/>
      <c r="S1163" s="831"/>
      <c r="T1163" s="831"/>
      <c r="U1163" s="831"/>
      <c r="V1163" s="1143"/>
      <c r="W1163" s="1145">
        <v>4244100</v>
      </c>
      <c r="X1163" s="1144"/>
      <c r="Y1163" s="831"/>
      <c r="Z1163" s="831"/>
      <c r="AA1163" s="834"/>
      <c r="AB1163" s="834"/>
      <c r="AC1163" s="832">
        <f t="shared" si="40"/>
        <v>0</v>
      </c>
      <c r="AD1163" s="832">
        <f t="shared" si="39"/>
        <v>5.9067543572916463</v>
      </c>
      <c r="AE1163" s="834"/>
      <c r="AF1163" s="834"/>
      <c r="AG1163" s="834"/>
      <c r="AH1163" s="834"/>
      <c r="AI1163" s="834"/>
      <c r="AJ1163" s="834"/>
      <c r="AK1163" s="834"/>
      <c r="AL1163" s="834"/>
      <c r="AM1163" s="832">
        <f t="shared" si="38"/>
        <v>426544207578.12354</v>
      </c>
      <c r="AN1163" s="834"/>
      <c r="AO1163" s="834"/>
      <c r="AP1163" s="834"/>
    </row>
    <row r="1164" spans="1:42" s="15" customFormat="1">
      <c r="A1164" s="73" t="s">
        <v>2195</v>
      </c>
      <c r="B1164" s="1132" t="s">
        <v>2987</v>
      </c>
      <c r="C1164" s="73" t="s">
        <v>3329</v>
      </c>
      <c r="D1164" s="1132" t="s">
        <v>2001</v>
      </c>
      <c r="E1164" s="15" t="s">
        <v>2015</v>
      </c>
      <c r="F1164" s="679">
        <v>6700.1909713281302</v>
      </c>
      <c r="G1164" s="73" t="s">
        <v>300</v>
      </c>
      <c r="H1164" s="73" t="s">
        <v>3352</v>
      </c>
      <c r="K1164" s="831"/>
      <c r="L1164" s="1143"/>
      <c r="M1164" s="831"/>
      <c r="N1164" s="831">
        <v>1.8446000000000001E-4</v>
      </c>
      <c r="O1164" s="1144"/>
      <c r="P1164" s="831"/>
      <c r="Q1164" s="831"/>
      <c r="R1164" s="831"/>
      <c r="S1164" s="831"/>
      <c r="T1164" s="831"/>
      <c r="U1164" s="831"/>
      <c r="V1164" s="1143"/>
      <c r="W1164" s="1145">
        <v>79485000</v>
      </c>
      <c r="X1164" s="1144"/>
      <c r="Y1164" s="831"/>
      <c r="Z1164" s="831"/>
      <c r="AA1164" s="834"/>
      <c r="AB1164" s="834"/>
      <c r="AC1164" s="832">
        <f t="shared" si="40"/>
        <v>0</v>
      </c>
      <c r="AD1164" s="832">
        <f t="shared" si="39"/>
        <v>1.2359172265711869</v>
      </c>
      <c r="AE1164" s="834"/>
      <c r="AF1164" s="834"/>
      <c r="AG1164" s="834"/>
      <c r="AH1164" s="834"/>
      <c r="AI1164" s="834"/>
      <c r="AJ1164" s="834"/>
      <c r="AK1164" s="834"/>
      <c r="AL1164" s="834"/>
      <c r="AM1164" s="832">
        <f t="shared" si="38"/>
        <v>532564679356.01642</v>
      </c>
      <c r="AN1164" s="834"/>
      <c r="AO1164" s="834"/>
      <c r="AP1164" s="834"/>
    </row>
    <row r="1165" spans="1:42" s="15" customFormat="1">
      <c r="A1165" s="73" t="s">
        <v>2195</v>
      </c>
      <c r="B1165" s="1132" t="s">
        <v>2987</v>
      </c>
      <c r="C1165" s="73" t="s">
        <v>3329</v>
      </c>
      <c r="D1165" s="1132" t="s">
        <v>1998</v>
      </c>
      <c r="E1165" s="15" t="s">
        <v>1999</v>
      </c>
      <c r="F1165" s="679">
        <v>134003.81945408901</v>
      </c>
      <c r="G1165" s="73" t="s">
        <v>300</v>
      </c>
      <c r="H1165" s="73" t="s">
        <v>3352</v>
      </c>
      <c r="K1165" s="831"/>
      <c r="L1165" s="1143"/>
      <c r="M1165" s="831"/>
      <c r="N1165" s="831">
        <v>1.3570999999999999E-7</v>
      </c>
      <c r="O1165" s="1144"/>
      <c r="P1165" s="831"/>
      <c r="Q1165" s="831"/>
      <c r="R1165" s="831"/>
      <c r="S1165" s="831"/>
      <c r="T1165" s="831"/>
      <c r="U1165" s="831"/>
      <c r="V1165" s="1143"/>
      <c r="W1165" s="1145">
        <v>13485</v>
      </c>
      <c r="X1165" s="1144"/>
      <c r="Y1165" s="831"/>
      <c r="Z1165" s="831"/>
      <c r="AA1165" s="834"/>
      <c r="AB1165" s="834"/>
      <c r="AC1165" s="832">
        <f t="shared" si="40"/>
        <v>0</v>
      </c>
      <c r="AD1165" s="832">
        <f t="shared" si="39"/>
        <v>1.8185658338114419E-2</v>
      </c>
      <c r="AE1165" s="834"/>
      <c r="AF1165" s="834"/>
      <c r="AG1165" s="834"/>
      <c r="AH1165" s="834"/>
      <c r="AI1165" s="834"/>
      <c r="AJ1165" s="834"/>
      <c r="AK1165" s="834"/>
      <c r="AL1165" s="834"/>
      <c r="AM1165" s="832">
        <f t="shared" si="38"/>
        <v>1807041505.3383904</v>
      </c>
      <c r="AN1165" s="834"/>
      <c r="AO1165" s="834"/>
      <c r="AP1165" s="834"/>
    </row>
    <row r="1166" spans="1:42" s="15" customFormat="1">
      <c r="A1166" s="73" t="s">
        <v>2196</v>
      </c>
      <c r="B1166" s="1132" t="s">
        <v>2988</v>
      </c>
      <c r="C1166" s="73" t="s">
        <v>3329</v>
      </c>
      <c r="D1166" s="1132" t="s">
        <v>1967</v>
      </c>
      <c r="E1166" s="15" t="s">
        <v>1968</v>
      </c>
      <c r="F1166" s="679">
        <v>599941.77573828097</v>
      </c>
      <c r="G1166" s="73" t="s">
        <v>300</v>
      </c>
      <c r="H1166" s="73" t="s">
        <v>3352</v>
      </c>
      <c r="K1166" s="831"/>
      <c r="L1166" s="1143"/>
      <c r="M1166" s="831"/>
      <c r="N1166" s="831">
        <v>8.6000999999999992E-6</v>
      </c>
      <c r="O1166" s="1144"/>
      <c r="P1166" s="831"/>
      <c r="Q1166" s="831"/>
      <c r="R1166" s="831"/>
      <c r="S1166" s="831"/>
      <c r="T1166" s="831"/>
      <c r="U1166" s="831"/>
      <c r="V1166" s="1143"/>
      <c r="W1166" s="1145">
        <v>5832.8</v>
      </c>
      <c r="X1166" s="1144"/>
      <c r="Y1166" s="831"/>
      <c r="Z1166" s="831"/>
      <c r="AA1166" s="834"/>
      <c r="AB1166" s="834"/>
      <c r="AC1166" s="832">
        <f t="shared" si="40"/>
        <v>0</v>
      </c>
      <c r="AD1166" s="832">
        <f t="shared" si="39"/>
        <v>5.1595592655267897</v>
      </c>
      <c r="AE1166" s="834"/>
      <c r="AF1166" s="834"/>
      <c r="AG1166" s="834"/>
      <c r="AH1166" s="834"/>
      <c r="AI1166" s="834"/>
      <c r="AJ1166" s="834"/>
      <c r="AK1166" s="834"/>
      <c r="AL1166" s="834"/>
      <c r="AM1166" s="832">
        <f t="shared" si="38"/>
        <v>3499340389.5262451</v>
      </c>
      <c r="AN1166" s="834"/>
      <c r="AO1166" s="834"/>
      <c r="AP1166" s="834"/>
    </row>
    <row r="1167" spans="1:42" s="15" customFormat="1">
      <c r="A1167" s="73" t="s">
        <v>2196</v>
      </c>
      <c r="B1167" s="1132" t="s">
        <v>2988</v>
      </c>
      <c r="C1167" s="73" t="s">
        <v>3329</v>
      </c>
      <c r="D1167" s="1132" t="s">
        <v>2001</v>
      </c>
      <c r="E1167" s="15" t="s">
        <v>2015</v>
      </c>
      <c r="F1167" s="679">
        <v>39996.118382499997</v>
      </c>
      <c r="G1167" s="73" t="s">
        <v>300</v>
      </c>
      <c r="H1167" s="73" t="s">
        <v>3352</v>
      </c>
      <c r="K1167" s="831"/>
      <c r="L1167" s="1143"/>
      <c r="M1167" s="831"/>
      <c r="N1167" s="831">
        <v>1.4580000000000001E-6</v>
      </c>
      <c r="O1167" s="1144"/>
      <c r="P1167" s="831"/>
      <c r="Q1167" s="831"/>
      <c r="R1167" s="831"/>
      <c r="S1167" s="831"/>
      <c r="T1167" s="831"/>
      <c r="U1167" s="831"/>
      <c r="V1167" s="1143"/>
      <c r="W1167" s="1145">
        <v>103430</v>
      </c>
      <c r="X1167" s="1144"/>
      <c r="Y1167" s="831"/>
      <c r="Z1167" s="831"/>
      <c r="AA1167" s="834"/>
      <c r="AB1167" s="834"/>
      <c r="AC1167" s="832">
        <f t="shared" si="40"/>
        <v>0</v>
      </c>
      <c r="AD1167" s="832">
        <f t="shared" si="39"/>
        <v>5.8314340601685E-2</v>
      </c>
      <c r="AE1167" s="834"/>
      <c r="AF1167" s="834"/>
      <c r="AG1167" s="834"/>
      <c r="AH1167" s="834"/>
      <c r="AI1167" s="834"/>
      <c r="AJ1167" s="834"/>
      <c r="AK1167" s="834"/>
      <c r="AL1167" s="834"/>
      <c r="AM1167" s="832">
        <f t="shared" si="38"/>
        <v>4136798524.3019748</v>
      </c>
      <c r="AN1167" s="834"/>
      <c r="AO1167" s="834"/>
      <c r="AP1167" s="834"/>
    </row>
    <row r="1168" spans="1:42" s="15" customFormat="1">
      <c r="A1168" s="73" t="s">
        <v>2196</v>
      </c>
      <c r="B1168" s="1132" t="s">
        <v>2988</v>
      </c>
      <c r="C1168" s="73" t="s">
        <v>3329</v>
      </c>
      <c r="D1168" s="1132" t="s">
        <v>1998</v>
      </c>
      <c r="E1168" s="15" t="s">
        <v>1999</v>
      </c>
      <c r="F1168" s="679">
        <v>799922.36764843797</v>
      </c>
      <c r="G1168" s="73" t="s">
        <v>300</v>
      </c>
      <c r="H1168" s="73" t="s">
        <v>3352</v>
      </c>
      <c r="K1168" s="831"/>
      <c r="L1168" s="1143"/>
      <c r="M1168" s="831"/>
      <c r="N1168" s="831">
        <v>1.5675E-8</v>
      </c>
      <c r="O1168" s="1144"/>
      <c r="P1168" s="831"/>
      <c r="Q1168" s="831"/>
      <c r="R1168" s="831"/>
      <c r="S1168" s="831"/>
      <c r="T1168" s="831"/>
      <c r="U1168" s="831"/>
      <c r="V1168" s="1143"/>
      <c r="W1168" s="1145">
        <v>512.96</v>
      </c>
      <c r="X1168" s="1144"/>
      <c r="Y1168" s="831"/>
      <c r="Z1168" s="831"/>
      <c r="AA1168" s="834"/>
      <c r="AB1168" s="834"/>
      <c r="AC1168" s="832">
        <f t="shared" si="40"/>
        <v>0</v>
      </c>
      <c r="AD1168" s="832">
        <f t="shared" si="39"/>
        <v>1.2538783112889265E-2</v>
      </c>
      <c r="AE1168" s="834"/>
      <c r="AF1168" s="834"/>
      <c r="AG1168" s="834"/>
      <c r="AH1168" s="834"/>
      <c r="AI1168" s="834"/>
      <c r="AJ1168" s="834"/>
      <c r="AK1168" s="834"/>
      <c r="AL1168" s="834"/>
      <c r="AM1168" s="832">
        <f t="shared" si="38"/>
        <v>410328177.70894277</v>
      </c>
      <c r="AN1168" s="834"/>
      <c r="AO1168" s="834"/>
      <c r="AP1168" s="834"/>
    </row>
    <row r="1169" spans="1:42" s="15" customFormat="1">
      <c r="A1169" s="73" t="s">
        <v>2197</v>
      </c>
      <c r="B1169" s="1132" t="s">
        <v>2989</v>
      </c>
      <c r="C1169" s="73" t="s">
        <v>3329</v>
      </c>
      <c r="D1169" s="1132" t="s">
        <v>1967</v>
      </c>
      <c r="E1169" s="15" t="s">
        <v>1968</v>
      </c>
      <c r="F1169" s="679">
        <v>43326.943434739602</v>
      </c>
      <c r="G1169" s="73" t="s">
        <v>300</v>
      </c>
      <c r="H1169" s="73" t="s">
        <v>3352</v>
      </c>
      <c r="K1169" s="831"/>
      <c r="L1169" s="1143"/>
      <c r="M1169" s="831"/>
      <c r="N1169" s="831">
        <v>3.6371999999999999E-4</v>
      </c>
      <c r="O1169" s="1144"/>
      <c r="P1169" s="831"/>
      <c r="Q1169" s="831"/>
      <c r="R1169" s="831"/>
      <c r="S1169" s="831"/>
      <c r="T1169" s="831"/>
      <c r="U1169" s="831"/>
      <c r="V1169" s="1143"/>
      <c r="W1169" s="1145">
        <v>1279600</v>
      </c>
      <c r="X1169" s="1144"/>
      <c r="Y1169" s="831"/>
      <c r="Z1169" s="831"/>
      <c r="AA1169" s="834"/>
      <c r="AB1169" s="834"/>
      <c r="AC1169" s="832">
        <f t="shared" si="40"/>
        <v>0</v>
      </c>
      <c r="AD1169" s="832">
        <f t="shared" si="39"/>
        <v>15.758875866083487</v>
      </c>
      <c r="AE1169" s="834"/>
      <c r="AF1169" s="834"/>
      <c r="AG1169" s="834"/>
      <c r="AH1169" s="834"/>
      <c r="AI1169" s="834"/>
      <c r="AJ1169" s="834"/>
      <c r="AK1169" s="834"/>
      <c r="AL1169" s="834"/>
      <c r="AM1169" s="832">
        <f t="shared" si="38"/>
        <v>55441156819.092796</v>
      </c>
      <c r="AN1169" s="834"/>
      <c r="AO1169" s="834"/>
      <c r="AP1169" s="834"/>
    </row>
    <row r="1170" spans="1:42" s="15" customFormat="1">
      <c r="A1170" s="73" t="s">
        <v>2197</v>
      </c>
      <c r="B1170" s="1132" t="s">
        <v>2990</v>
      </c>
      <c r="C1170" s="73" t="s">
        <v>3329</v>
      </c>
      <c r="D1170" s="1132" t="s">
        <v>1967</v>
      </c>
      <c r="E1170" s="15" t="s">
        <v>1968</v>
      </c>
      <c r="F1170" s="679">
        <v>28737.490308958299</v>
      </c>
      <c r="G1170" s="73" t="s">
        <v>300</v>
      </c>
      <c r="H1170" s="73" t="s">
        <v>3352</v>
      </c>
      <c r="K1170" s="831"/>
      <c r="L1170" s="1143"/>
      <c r="M1170" s="831"/>
      <c r="N1170" s="831">
        <v>3.6371999999999999E-4</v>
      </c>
      <c r="O1170" s="1144"/>
      <c r="P1170" s="831"/>
      <c r="Q1170" s="831"/>
      <c r="R1170" s="831"/>
      <c r="S1170" s="831"/>
      <c r="T1170" s="831"/>
      <c r="U1170" s="831"/>
      <c r="V1170" s="1143"/>
      <c r="W1170" s="1145">
        <v>1279600</v>
      </c>
      <c r="X1170" s="1144"/>
      <c r="Y1170" s="831"/>
      <c r="Z1170" s="831"/>
      <c r="AA1170" s="834"/>
      <c r="AB1170" s="834"/>
      <c r="AC1170" s="832">
        <f t="shared" si="40"/>
        <v>0</v>
      </c>
      <c r="AD1170" s="832">
        <f t="shared" si="39"/>
        <v>10.452399975174313</v>
      </c>
      <c r="AE1170" s="834"/>
      <c r="AF1170" s="834"/>
      <c r="AG1170" s="834"/>
      <c r="AH1170" s="834"/>
      <c r="AI1170" s="834"/>
      <c r="AJ1170" s="834"/>
      <c r="AK1170" s="834"/>
      <c r="AL1170" s="834"/>
      <c r="AM1170" s="832">
        <f t="shared" si="38"/>
        <v>36772492599.34304</v>
      </c>
      <c r="AN1170" s="834"/>
      <c r="AO1170" s="834"/>
      <c r="AP1170" s="834"/>
    </row>
    <row r="1171" spans="1:42" s="15" customFormat="1">
      <c r="A1171" s="73" t="s">
        <v>2197</v>
      </c>
      <c r="B1171" s="1132" t="s">
        <v>2989</v>
      </c>
      <c r="C1171" s="73" t="s">
        <v>3329</v>
      </c>
      <c r="D1171" s="1132" t="s">
        <v>2001</v>
      </c>
      <c r="E1171" s="15" t="s">
        <v>2015</v>
      </c>
      <c r="F1171" s="679">
        <v>2888.4628954947898</v>
      </c>
      <c r="G1171" s="73" t="s">
        <v>300</v>
      </c>
      <c r="H1171" s="73" t="s">
        <v>3352</v>
      </c>
      <c r="K1171" s="831"/>
      <c r="L1171" s="1143"/>
      <c r="M1171" s="831"/>
      <c r="N1171" s="831">
        <v>7.6557000000000002E-6</v>
      </c>
      <c r="O1171" s="1144"/>
      <c r="P1171" s="831"/>
      <c r="Q1171" s="831"/>
      <c r="R1171" s="831"/>
      <c r="S1171" s="831"/>
      <c r="T1171" s="831"/>
      <c r="U1171" s="831"/>
      <c r="V1171" s="1143"/>
      <c r="W1171" s="1145">
        <v>50934000</v>
      </c>
      <c r="X1171" s="1144"/>
      <c r="Y1171" s="831"/>
      <c r="Z1171" s="831"/>
      <c r="AA1171" s="834"/>
      <c r="AB1171" s="834"/>
      <c r="AC1171" s="832">
        <f t="shared" si="40"/>
        <v>0</v>
      </c>
      <c r="AD1171" s="832">
        <f t="shared" si="39"/>
        <v>2.2113205389039464E-2</v>
      </c>
      <c r="AE1171" s="834"/>
      <c r="AF1171" s="834"/>
      <c r="AG1171" s="834"/>
      <c r="AH1171" s="834"/>
      <c r="AI1171" s="834"/>
      <c r="AJ1171" s="834"/>
      <c r="AK1171" s="834"/>
      <c r="AL1171" s="834"/>
      <c r="AM1171" s="832">
        <f t="shared" si="38"/>
        <v>147120969119.13162</v>
      </c>
      <c r="AN1171" s="834"/>
      <c r="AO1171" s="834"/>
      <c r="AP1171" s="834"/>
    </row>
    <row r="1172" spans="1:42" s="15" customFormat="1">
      <c r="A1172" s="73" t="s">
        <v>2197</v>
      </c>
      <c r="B1172" s="1132" t="s">
        <v>2990</v>
      </c>
      <c r="C1172" s="73" t="s">
        <v>3329</v>
      </c>
      <c r="D1172" s="1132" t="s">
        <v>2001</v>
      </c>
      <c r="E1172" s="15" t="s">
        <v>2015</v>
      </c>
      <c r="F1172" s="679">
        <v>1915.8326872135401</v>
      </c>
      <c r="G1172" s="73" t="s">
        <v>300</v>
      </c>
      <c r="H1172" s="73" t="s">
        <v>3352</v>
      </c>
      <c r="K1172" s="831"/>
      <c r="L1172" s="1143"/>
      <c r="M1172" s="831"/>
      <c r="N1172" s="831">
        <v>7.6557000000000002E-6</v>
      </c>
      <c r="O1172" s="1144"/>
      <c r="P1172" s="831"/>
      <c r="Q1172" s="831"/>
      <c r="R1172" s="831"/>
      <c r="S1172" s="831"/>
      <c r="T1172" s="831"/>
      <c r="U1172" s="831"/>
      <c r="V1172" s="1143"/>
      <c r="W1172" s="1145">
        <v>50934000</v>
      </c>
      <c r="X1172" s="1144"/>
      <c r="Y1172" s="831"/>
      <c r="Z1172" s="831"/>
      <c r="AA1172" s="834"/>
      <c r="AB1172" s="834"/>
      <c r="AC1172" s="832">
        <f t="shared" si="40"/>
        <v>0</v>
      </c>
      <c r="AD1172" s="832">
        <f t="shared" si="39"/>
        <v>1.46670403035007E-2</v>
      </c>
      <c r="AE1172" s="834"/>
      <c r="AF1172" s="834"/>
      <c r="AG1172" s="834"/>
      <c r="AH1172" s="834"/>
      <c r="AI1172" s="834"/>
      <c r="AJ1172" s="834"/>
      <c r="AK1172" s="834"/>
      <c r="AL1172" s="834"/>
      <c r="AM1172" s="832">
        <f t="shared" si="38"/>
        <v>97581022090.534454</v>
      </c>
      <c r="AN1172" s="834"/>
      <c r="AO1172" s="834"/>
      <c r="AP1172" s="834"/>
    </row>
    <row r="1173" spans="1:42" s="15" customFormat="1">
      <c r="A1173" s="73" t="s">
        <v>2197</v>
      </c>
      <c r="B1173" s="1132" t="s">
        <v>2989</v>
      </c>
      <c r="C1173" s="73" t="s">
        <v>3329</v>
      </c>
      <c r="D1173" s="1132" t="s">
        <v>1998</v>
      </c>
      <c r="E1173" s="15" t="s">
        <v>1999</v>
      </c>
      <c r="F1173" s="679">
        <v>57769.257915677103</v>
      </c>
      <c r="G1173" s="73" t="s">
        <v>300</v>
      </c>
      <c r="H1173" s="73" t="s">
        <v>3352</v>
      </c>
      <c r="K1173" s="831"/>
      <c r="L1173" s="1143"/>
      <c r="M1173" s="831"/>
      <c r="N1173" s="831">
        <v>1.8211E-8</v>
      </c>
      <c r="O1173" s="1144"/>
      <c r="P1173" s="831"/>
      <c r="Q1173" s="831"/>
      <c r="R1173" s="831"/>
      <c r="S1173" s="831"/>
      <c r="T1173" s="831"/>
      <c r="U1173" s="831"/>
      <c r="V1173" s="1143"/>
      <c r="W1173" s="1145">
        <v>19340</v>
      </c>
      <c r="X1173" s="1144"/>
      <c r="Y1173" s="831"/>
      <c r="Z1173" s="831"/>
      <c r="AA1173" s="834"/>
      <c r="AB1173" s="834"/>
      <c r="AC1173" s="832">
        <f t="shared" si="40"/>
        <v>0</v>
      </c>
      <c r="AD1173" s="832">
        <f t="shared" si="39"/>
        <v>1.0520359559023956E-3</v>
      </c>
      <c r="AE1173" s="834"/>
      <c r="AF1173" s="834"/>
      <c r="AG1173" s="834"/>
      <c r="AH1173" s="834"/>
      <c r="AI1173" s="834"/>
      <c r="AJ1173" s="834"/>
      <c r="AK1173" s="834"/>
      <c r="AL1173" s="834"/>
      <c r="AM1173" s="832">
        <f t="shared" si="38"/>
        <v>1117257448.0891953</v>
      </c>
      <c r="AN1173" s="834"/>
      <c r="AO1173" s="834"/>
      <c r="AP1173" s="834"/>
    </row>
    <row r="1174" spans="1:42" s="15" customFormat="1">
      <c r="A1174" s="73" t="s">
        <v>2197</v>
      </c>
      <c r="B1174" s="1132" t="s">
        <v>2990</v>
      </c>
      <c r="C1174" s="73" t="s">
        <v>3329</v>
      </c>
      <c r="D1174" s="1132" t="s">
        <v>1998</v>
      </c>
      <c r="E1174" s="15" t="s">
        <v>1999</v>
      </c>
      <c r="F1174" s="679">
        <v>38316.653749791702</v>
      </c>
      <c r="G1174" s="73" t="s">
        <v>300</v>
      </c>
      <c r="H1174" s="73" t="s">
        <v>3352</v>
      </c>
      <c r="K1174" s="831"/>
      <c r="L1174" s="1143"/>
      <c r="M1174" s="831"/>
      <c r="N1174" s="831">
        <v>1.8211E-8</v>
      </c>
      <c r="O1174" s="1144"/>
      <c r="P1174" s="831"/>
      <c r="Q1174" s="831"/>
      <c r="R1174" s="831"/>
      <c r="S1174" s="831"/>
      <c r="T1174" s="831"/>
      <c r="U1174" s="831"/>
      <c r="V1174" s="1143"/>
      <c r="W1174" s="1145">
        <v>19340</v>
      </c>
      <c r="X1174" s="1144"/>
      <c r="Y1174" s="831"/>
      <c r="Z1174" s="831"/>
      <c r="AA1174" s="834"/>
      <c r="AB1174" s="834"/>
      <c r="AC1174" s="832">
        <f t="shared" si="40"/>
        <v>0</v>
      </c>
      <c r="AD1174" s="832">
        <f t="shared" si="39"/>
        <v>6.9778458143745668E-4</v>
      </c>
      <c r="AE1174" s="834"/>
      <c r="AF1174" s="834"/>
      <c r="AG1174" s="834"/>
      <c r="AH1174" s="834"/>
      <c r="AI1174" s="834"/>
      <c r="AJ1174" s="834"/>
      <c r="AK1174" s="834"/>
      <c r="AL1174" s="834"/>
      <c r="AM1174" s="832">
        <f t="shared" si="38"/>
        <v>741044083.52097154</v>
      </c>
      <c r="AN1174" s="834"/>
      <c r="AO1174" s="834"/>
      <c r="AP1174" s="834"/>
    </row>
    <row r="1175" spans="1:42" s="15" customFormat="1">
      <c r="A1175" s="73" t="s">
        <v>2198</v>
      </c>
      <c r="B1175" s="1132" t="s">
        <v>2991</v>
      </c>
      <c r="C1175" s="73" t="s">
        <v>3329</v>
      </c>
      <c r="D1175" s="1132" t="s">
        <v>1967</v>
      </c>
      <c r="E1175" s="15" t="s">
        <v>1968</v>
      </c>
      <c r="F1175" s="679">
        <v>589657.46208362002</v>
      </c>
      <c r="G1175" s="73" t="s">
        <v>300</v>
      </c>
      <c r="H1175" s="73" t="s">
        <v>3352</v>
      </c>
      <c r="K1175" s="831"/>
      <c r="L1175" s="1143"/>
      <c r="M1175" s="1148"/>
      <c r="N1175" s="1148">
        <v>7.1040000000000001E-6</v>
      </c>
      <c r="O1175" s="1144"/>
      <c r="P1175" s="831"/>
      <c r="Q1175" s="831"/>
      <c r="R1175" s="831"/>
      <c r="S1175" s="831"/>
      <c r="T1175" s="831"/>
      <c r="U1175" s="831"/>
      <c r="V1175" s="1143"/>
      <c r="W1175" s="1145">
        <v>4787.8999999999996</v>
      </c>
      <c r="X1175" s="1144"/>
      <c r="Y1175" s="831"/>
      <c r="Z1175" s="831"/>
      <c r="AA1175" s="834"/>
      <c r="AB1175" s="834"/>
      <c r="AC1175" s="832">
        <f t="shared" si="40"/>
        <v>0</v>
      </c>
      <c r="AD1175" s="832">
        <f t="shared" si="39"/>
        <v>4.1889266106420369</v>
      </c>
      <c r="AE1175" s="834"/>
      <c r="AF1175" s="834"/>
      <c r="AG1175" s="834"/>
      <c r="AH1175" s="834"/>
      <c r="AI1175" s="834"/>
      <c r="AJ1175" s="834"/>
      <c r="AK1175" s="834"/>
      <c r="AL1175" s="834"/>
      <c r="AM1175" s="832">
        <f t="shared" si="38"/>
        <v>2823220962.7101641</v>
      </c>
      <c r="AN1175" s="834"/>
      <c r="AO1175" s="834"/>
      <c r="AP1175" s="834"/>
    </row>
    <row r="1176" spans="1:42" s="15" customFormat="1">
      <c r="A1176" s="73" t="s">
        <v>2198</v>
      </c>
      <c r="B1176" s="1132" t="s">
        <v>2991</v>
      </c>
      <c r="C1176" s="73" t="s">
        <v>3329</v>
      </c>
      <c r="D1176" s="1132" t="s">
        <v>1998</v>
      </c>
      <c r="E1176" s="15" t="s">
        <v>1999</v>
      </c>
      <c r="F1176" s="679">
        <v>786209.94944164099</v>
      </c>
      <c r="G1176" s="73" t="s">
        <v>300</v>
      </c>
      <c r="H1176" s="73" t="s">
        <v>3352</v>
      </c>
      <c r="K1176" s="831"/>
      <c r="L1176" s="1143"/>
      <c r="M1176" s="1148"/>
      <c r="N1176" s="1148">
        <v>8.0989999999999997E-7</v>
      </c>
      <c r="O1176" s="1144"/>
      <c r="P1176" s="831"/>
      <c r="Q1176" s="831"/>
      <c r="R1176" s="831"/>
      <c r="S1176" s="831"/>
      <c r="T1176" s="831"/>
      <c r="U1176" s="831"/>
      <c r="V1176" s="1143"/>
      <c r="W1176" s="1145">
        <v>4512.2</v>
      </c>
      <c r="X1176" s="1144"/>
      <c r="Y1176" s="831"/>
      <c r="Z1176" s="831"/>
      <c r="AA1176" s="834"/>
      <c r="AB1176" s="834"/>
      <c r="AC1176" s="832">
        <f t="shared" si="40"/>
        <v>0</v>
      </c>
      <c r="AD1176" s="832">
        <f t="shared" si="39"/>
        <v>0.636751438052785</v>
      </c>
      <c r="AE1176" s="834"/>
      <c r="AF1176" s="834"/>
      <c r="AG1176" s="834"/>
      <c r="AH1176" s="834"/>
      <c r="AI1176" s="834"/>
      <c r="AJ1176" s="834"/>
      <c r="AK1176" s="834"/>
      <c r="AL1176" s="834"/>
      <c r="AM1176" s="832">
        <f t="shared" si="38"/>
        <v>3547536533.8705721</v>
      </c>
      <c r="AN1176" s="834"/>
      <c r="AO1176" s="834"/>
      <c r="AP1176" s="834"/>
    </row>
    <row r="1177" spans="1:42" s="15" customFormat="1">
      <c r="A1177" s="73" t="s">
        <v>2198</v>
      </c>
      <c r="B1177" s="1132" t="s">
        <v>2991</v>
      </c>
      <c r="C1177" s="73" t="s">
        <v>3329</v>
      </c>
      <c r="D1177" s="1132" t="s">
        <v>2001</v>
      </c>
      <c r="E1177" s="15" t="s">
        <v>2015</v>
      </c>
      <c r="F1177" s="679">
        <v>39310.497473932301</v>
      </c>
      <c r="G1177" s="73" t="s">
        <v>300</v>
      </c>
      <c r="H1177" s="73" t="s">
        <v>3352</v>
      </c>
      <c r="K1177" s="831"/>
      <c r="L1177" s="1143"/>
      <c r="M1177" s="1148"/>
      <c r="N1177" s="1148">
        <v>5.1806E-6</v>
      </c>
      <c r="O1177" s="1144"/>
      <c r="P1177" s="831"/>
      <c r="Q1177" s="831"/>
      <c r="R1177" s="831"/>
      <c r="S1177" s="831"/>
      <c r="T1177" s="831"/>
      <c r="U1177" s="831"/>
      <c r="V1177" s="1143"/>
      <c r="W1177" s="1145">
        <v>88371</v>
      </c>
      <c r="X1177" s="1144"/>
      <c r="Y1177" s="831"/>
      <c r="Z1177" s="831"/>
      <c r="AA1177" s="834"/>
      <c r="AB1177" s="834"/>
      <c r="AC1177" s="832">
        <f t="shared" si="40"/>
        <v>0</v>
      </c>
      <c r="AD1177" s="832">
        <f t="shared" si="39"/>
        <v>0.20365196321345369</v>
      </c>
      <c r="AE1177" s="834"/>
      <c r="AF1177" s="834"/>
      <c r="AG1177" s="834"/>
      <c r="AH1177" s="834"/>
      <c r="AI1177" s="834"/>
      <c r="AJ1177" s="834"/>
      <c r="AK1177" s="834"/>
      <c r="AL1177" s="834"/>
      <c r="AM1177" s="832">
        <f t="shared" si="38"/>
        <v>3473907972.2688713</v>
      </c>
      <c r="AN1177" s="834"/>
      <c r="AO1177" s="834"/>
      <c r="AP1177" s="834"/>
    </row>
    <row r="1178" spans="1:42" s="15" customFormat="1">
      <c r="A1178" s="73" t="s">
        <v>2199</v>
      </c>
      <c r="B1178" s="1132" t="s">
        <v>2992</v>
      </c>
      <c r="C1178" s="73" t="s">
        <v>3329</v>
      </c>
      <c r="D1178" s="1132" t="s">
        <v>1998</v>
      </c>
      <c r="E1178" s="15" t="s">
        <v>1999</v>
      </c>
      <c r="F1178" s="679">
        <v>204570.74536638</v>
      </c>
      <c r="G1178" s="73" t="s">
        <v>300</v>
      </c>
      <c r="H1178" s="73" t="s">
        <v>3352</v>
      </c>
      <c r="K1178" s="831"/>
      <c r="L1178" s="1143"/>
      <c r="M1178" s="831"/>
      <c r="N1178" s="831">
        <v>9.0561000000000002E-7</v>
      </c>
      <c r="O1178" s="1144"/>
      <c r="P1178" s="831"/>
      <c r="Q1178" s="831"/>
      <c r="R1178" s="831"/>
      <c r="S1178" s="831"/>
      <c r="T1178" s="831"/>
      <c r="U1178" s="831"/>
      <c r="V1178" s="1143"/>
      <c r="W1178" s="1145">
        <v>2446.6999999999998</v>
      </c>
      <c r="X1178" s="1144"/>
      <c r="Y1178" s="831"/>
      <c r="Z1178" s="831"/>
      <c r="AA1178" s="834"/>
      <c r="AB1178" s="834"/>
      <c r="AC1178" s="832">
        <f t="shared" si="40"/>
        <v>0</v>
      </c>
      <c r="AD1178" s="832">
        <f t="shared" si="39"/>
        <v>0.18526131271124741</v>
      </c>
      <c r="AE1178" s="834"/>
      <c r="AF1178" s="834"/>
      <c r="AG1178" s="834"/>
      <c r="AH1178" s="834"/>
      <c r="AI1178" s="834"/>
      <c r="AJ1178" s="834"/>
      <c r="AK1178" s="834"/>
      <c r="AL1178" s="834"/>
      <c r="AM1178" s="832">
        <f t="shared" si="38"/>
        <v>500523242.68792188</v>
      </c>
      <c r="AN1178" s="834"/>
      <c r="AO1178" s="834"/>
      <c r="AP1178" s="834"/>
    </row>
    <row r="1179" spans="1:42" s="15" customFormat="1">
      <c r="A1179" s="73" t="s">
        <v>2199</v>
      </c>
      <c r="B1179" s="1132" t="s">
        <v>2992</v>
      </c>
      <c r="C1179" s="73" t="s">
        <v>3329</v>
      </c>
      <c r="D1179" s="1132" t="s">
        <v>1967</v>
      </c>
      <c r="E1179" s="15" t="s">
        <v>1968</v>
      </c>
      <c r="F1179" s="679">
        <v>153428.05901242199</v>
      </c>
      <c r="G1179" s="73" t="s">
        <v>300</v>
      </c>
      <c r="H1179" s="73" t="s">
        <v>3352</v>
      </c>
      <c r="K1179" s="831"/>
      <c r="L1179" s="1143"/>
      <c r="M1179" s="831"/>
      <c r="N1179" s="831">
        <v>9.4312000000000004E-7</v>
      </c>
      <c r="O1179" s="1144"/>
      <c r="P1179" s="831"/>
      <c r="Q1179" s="831"/>
      <c r="R1179" s="831"/>
      <c r="S1179" s="831"/>
      <c r="T1179" s="831"/>
      <c r="U1179" s="831"/>
      <c r="V1179" s="1143"/>
      <c r="W1179" s="1145">
        <v>1900.5</v>
      </c>
      <c r="X1179" s="1144"/>
      <c r="Y1179" s="831"/>
      <c r="Z1179" s="831"/>
      <c r="AA1179" s="834"/>
      <c r="AB1179" s="834"/>
      <c r="AC1179" s="832">
        <f t="shared" si="40"/>
        <v>0</v>
      </c>
      <c r="AD1179" s="832">
        <f t="shared" si="39"/>
        <v>0.14470107101579543</v>
      </c>
      <c r="AE1179" s="834"/>
      <c r="AF1179" s="834"/>
      <c r="AG1179" s="834"/>
      <c r="AH1179" s="834"/>
      <c r="AI1179" s="834"/>
      <c r="AJ1179" s="834"/>
      <c r="AK1179" s="834"/>
      <c r="AL1179" s="834"/>
      <c r="AM1179" s="832">
        <f t="shared" si="38"/>
        <v>291590026.153108</v>
      </c>
      <c r="AN1179" s="834"/>
      <c r="AO1179" s="834"/>
      <c r="AP1179" s="834"/>
    </row>
    <row r="1180" spans="1:42" s="15" customFormat="1">
      <c r="A1180" s="73" t="s">
        <v>2199</v>
      </c>
      <c r="B1180" s="1132" t="s">
        <v>2992</v>
      </c>
      <c r="C1180" s="73" t="s">
        <v>3329</v>
      </c>
      <c r="D1180" s="1132" t="s">
        <v>2001</v>
      </c>
      <c r="E1180" s="15" t="s">
        <v>2015</v>
      </c>
      <c r="F1180" s="679">
        <v>10228.5372683594</v>
      </c>
      <c r="G1180" s="73" t="s">
        <v>300</v>
      </c>
      <c r="H1180" s="73" t="s">
        <v>3352</v>
      </c>
      <c r="K1180" s="831"/>
      <c r="L1180" s="1143"/>
      <c r="M1180" s="831"/>
      <c r="N1180" s="831">
        <v>2.942E-6</v>
      </c>
      <c r="O1180" s="1144"/>
      <c r="P1180" s="831"/>
      <c r="Q1180" s="831"/>
      <c r="R1180" s="831"/>
      <c r="S1180" s="831"/>
      <c r="T1180" s="831"/>
      <c r="U1180" s="831"/>
      <c r="V1180" s="1143"/>
      <c r="W1180" s="1145">
        <v>116880</v>
      </c>
      <c r="X1180" s="1144"/>
      <c r="Y1180" s="831"/>
      <c r="Z1180" s="831"/>
      <c r="AA1180" s="834"/>
      <c r="AB1180" s="834"/>
      <c r="AC1180" s="832">
        <f t="shared" si="40"/>
        <v>0</v>
      </c>
      <c r="AD1180" s="832">
        <f t="shared" si="39"/>
        <v>3.0092356643513354E-2</v>
      </c>
      <c r="AE1180" s="834"/>
      <c r="AF1180" s="834"/>
      <c r="AG1180" s="834"/>
      <c r="AH1180" s="834"/>
      <c r="AI1180" s="834"/>
      <c r="AJ1180" s="834"/>
      <c r="AK1180" s="834"/>
      <c r="AL1180" s="834"/>
      <c r="AM1180" s="832">
        <f t="shared" si="38"/>
        <v>1195511435.9258466</v>
      </c>
      <c r="AN1180" s="834"/>
      <c r="AO1180" s="834"/>
      <c r="AP1180" s="834"/>
    </row>
    <row r="1181" spans="1:42" s="15" customFormat="1">
      <c r="A1181" s="73" t="s">
        <v>2200</v>
      </c>
      <c r="B1181" s="1132" t="s">
        <v>2993</v>
      </c>
      <c r="C1181" s="73" t="s">
        <v>3329</v>
      </c>
      <c r="D1181" s="1132" t="s">
        <v>1967</v>
      </c>
      <c r="E1181" s="15" t="s">
        <v>1968</v>
      </c>
      <c r="F1181" s="679">
        <v>7480.3125</v>
      </c>
      <c r="G1181" s="73" t="s">
        <v>300</v>
      </c>
      <c r="H1181" s="73" t="s">
        <v>3352</v>
      </c>
      <c r="K1181" s="831"/>
      <c r="L1181" s="1143"/>
      <c r="M1181" s="831"/>
      <c r="N1181" s="831">
        <v>1.5178000000000001E-6</v>
      </c>
      <c r="O1181" s="1144"/>
      <c r="P1181" s="831"/>
      <c r="Q1181" s="831"/>
      <c r="R1181" s="831"/>
      <c r="S1181" s="831"/>
      <c r="T1181" s="831"/>
      <c r="U1181" s="831"/>
      <c r="V1181" s="1143"/>
      <c r="W1181" s="1145">
        <v>8232.5</v>
      </c>
      <c r="X1181" s="1144"/>
      <c r="Y1181" s="831"/>
      <c r="Z1181" s="831"/>
      <c r="AA1181" s="834"/>
      <c r="AB1181" s="834"/>
      <c r="AC1181" s="832">
        <f t="shared" si="40"/>
        <v>0</v>
      </c>
      <c r="AD1181" s="832">
        <f t="shared" si="39"/>
        <v>1.1353618312500001E-2</v>
      </c>
      <c r="AE1181" s="834"/>
      <c r="AF1181" s="834"/>
      <c r="AG1181" s="834"/>
      <c r="AH1181" s="834"/>
      <c r="AI1181" s="834"/>
      <c r="AJ1181" s="834"/>
      <c r="AK1181" s="834"/>
      <c r="AL1181" s="834"/>
      <c r="AM1181" s="832">
        <f t="shared" si="38"/>
        <v>61581672.65625</v>
      </c>
      <c r="AN1181" s="834"/>
      <c r="AO1181" s="834"/>
      <c r="AP1181" s="834"/>
    </row>
    <row r="1182" spans="1:42" s="15" customFormat="1">
      <c r="A1182" s="73" t="s">
        <v>2200</v>
      </c>
      <c r="B1182" s="1132" t="s">
        <v>2993</v>
      </c>
      <c r="C1182" s="73" t="s">
        <v>3329</v>
      </c>
      <c r="D1182" s="1132" t="s">
        <v>1998</v>
      </c>
      <c r="E1182" s="15" t="s">
        <v>1999</v>
      </c>
      <c r="F1182" s="679">
        <v>9973.75</v>
      </c>
      <c r="G1182" s="73" t="s">
        <v>300</v>
      </c>
      <c r="H1182" s="73" t="s">
        <v>3352</v>
      </c>
      <c r="K1182" s="831"/>
      <c r="L1182" s="1143"/>
      <c r="M1182" s="831"/>
      <c r="N1182" s="831">
        <v>3.3113E-8</v>
      </c>
      <c r="O1182" s="1144"/>
      <c r="P1182" s="831"/>
      <c r="Q1182" s="831"/>
      <c r="R1182" s="831"/>
      <c r="S1182" s="831"/>
      <c r="T1182" s="831"/>
      <c r="U1182" s="831"/>
      <c r="V1182" s="1143"/>
      <c r="W1182" s="1145">
        <v>3005.4</v>
      </c>
      <c r="X1182" s="1144"/>
      <c r="Y1182" s="831"/>
      <c r="Z1182" s="831"/>
      <c r="AA1182" s="834"/>
      <c r="AB1182" s="834"/>
      <c r="AC1182" s="832">
        <f t="shared" si="40"/>
        <v>0</v>
      </c>
      <c r="AD1182" s="832">
        <f t="shared" si="39"/>
        <v>3.3026078374999998E-4</v>
      </c>
      <c r="AE1182" s="834"/>
      <c r="AF1182" s="834"/>
      <c r="AG1182" s="834"/>
      <c r="AH1182" s="834"/>
      <c r="AI1182" s="834"/>
      <c r="AJ1182" s="834"/>
      <c r="AK1182" s="834"/>
      <c r="AL1182" s="834"/>
      <c r="AM1182" s="832">
        <f t="shared" si="38"/>
        <v>29975108.25</v>
      </c>
      <c r="AN1182" s="834"/>
      <c r="AO1182" s="834"/>
      <c r="AP1182" s="834"/>
    </row>
    <row r="1183" spans="1:42" s="15" customFormat="1">
      <c r="A1183" s="73" t="s">
        <v>2200</v>
      </c>
      <c r="B1183" s="1132" t="s">
        <v>2993</v>
      </c>
      <c r="C1183" s="73" t="s">
        <v>3329</v>
      </c>
      <c r="D1183" s="1132" t="s">
        <v>2001</v>
      </c>
      <c r="E1183" s="15" t="s">
        <v>2015</v>
      </c>
      <c r="F1183" s="679">
        <v>498.6875</v>
      </c>
      <c r="G1183" s="73" t="s">
        <v>300</v>
      </c>
      <c r="H1183" s="73" t="s">
        <v>3352</v>
      </c>
      <c r="K1183" s="831"/>
      <c r="L1183" s="1143"/>
      <c r="M1183" s="831"/>
      <c r="N1183" s="831">
        <v>4.5308999999999999E-7</v>
      </c>
      <c r="O1183" s="1144"/>
      <c r="P1183" s="831"/>
      <c r="Q1183" s="831"/>
      <c r="R1183" s="831"/>
      <c r="S1183" s="831"/>
      <c r="T1183" s="831"/>
      <c r="U1183" s="831"/>
      <c r="V1183" s="1143"/>
      <c r="W1183" s="1145">
        <v>100200</v>
      </c>
      <c r="X1183" s="1144"/>
      <c r="Y1183" s="831"/>
      <c r="Z1183" s="831"/>
      <c r="AA1183" s="834"/>
      <c r="AB1183" s="834"/>
      <c r="AC1183" s="832">
        <f t="shared" si="40"/>
        <v>0</v>
      </c>
      <c r="AD1183" s="832">
        <f t="shared" si="39"/>
        <v>2.2595031937499999E-4</v>
      </c>
      <c r="AE1183" s="834"/>
      <c r="AF1183" s="834"/>
      <c r="AG1183" s="834"/>
      <c r="AH1183" s="834"/>
      <c r="AI1183" s="834"/>
      <c r="AJ1183" s="834"/>
      <c r="AK1183" s="834"/>
      <c r="AL1183" s="834"/>
      <c r="AM1183" s="832">
        <f t="shared" si="38"/>
        <v>49968487.5</v>
      </c>
      <c r="AN1183" s="834"/>
      <c r="AO1183" s="834"/>
      <c r="AP1183" s="834"/>
    </row>
    <row r="1184" spans="1:42" s="15" customFormat="1">
      <c r="A1184" s="73" t="s">
        <v>2201</v>
      </c>
      <c r="B1184" s="1132" t="s">
        <v>2994</v>
      </c>
      <c r="C1184" s="73" t="s">
        <v>3329</v>
      </c>
      <c r="D1184" s="1132" t="s">
        <v>1998</v>
      </c>
      <c r="E1184" s="15" t="s">
        <v>1999</v>
      </c>
      <c r="F1184" s="679">
        <v>197109.37027096399</v>
      </c>
      <c r="G1184" s="73" t="s">
        <v>300</v>
      </c>
      <c r="H1184" s="73" t="s">
        <v>3352</v>
      </c>
      <c r="K1184" s="831"/>
      <c r="L1184" s="1143"/>
      <c r="M1184" s="831"/>
      <c r="N1184" s="831">
        <v>3.4346999999999999E-7</v>
      </c>
      <c r="O1184" s="1144"/>
      <c r="P1184" s="831"/>
      <c r="Q1184" s="831"/>
      <c r="R1184" s="831"/>
      <c r="S1184" s="831"/>
      <c r="T1184" s="831"/>
      <c r="U1184" s="831"/>
      <c r="V1184" s="1143"/>
      <c r="W1184" s="1145">
        <v>42.506999999999998</v>
      </c>
      <c r="X1184" s="1144"/>
      <c r="Y1184" s="831"/>
      <c r="Z1184" s="831"/>
      <c r="AA1184" s="834"/>
      <c r="AB1184" s="834"/>
      <c r="AC1184" s="832">
        <f t="shared" si="40"/>
        <v>0</v>
      </c>
      <c r="AD1184" s="832">
        <f t="shared" si="39"/>
        <v>6.7701155406968E-2</v>
      </c>
      <c r="AE1184" s="834"/>
      <c r="AF1184" s="834"/>
      <c r="AG1184" s="834"/>
      <c r="AH1184" s="834"/>
      <c r="AI1184" s="834"/>
      <c r="AJ1184" s="834"/>
      <c r="AK1184" s="834"/>
      <c r="AL1184" s="834"/>
      <c r="AM1184" s="832">
        <f t="shared" si="38"/>
        <v>8378528.0021078661</v>
      </c>
      <c r="AN1184" s="834"/>
      <c r="AO1184" s="834"/>
      <c r="AP1184" s="834"/>
    </row>
    <row r="1185" spans="1:42" s="15" customFormat="1">
      <c r="A1185" s="73" t="s">
        <v>2201</v>
      </c>
      <c r="B1185" s="1132" t="s">
        <v>2994</v>
      </c>
      <c r="C1185" s="73" t="s">
        <v>3329</v>
      </c>
      <c r="D1185" s="1132" t="s">
        <v>1967</v>
      </c>
      <c r="E1185" s="15" t="s">
        <v>1968</v>
      </c>
      <c r="F1185" s="679">
        <v>49761.441663567697</v>
      </c>
      <c r="G1185" s="73" t="s">
        <v>300</v>
      </c>
      <c r="H1185" s="73" t="s">
        <v>3352</v>
      </c>
      <c r="K1185" s="831"/>
      <c r="L1185" s="1143"/>
      <c r="M1185" s="831"/>
      <c r="N1185" s="831">
        <v>1.3519999999999999E-6</v>
      </c>
      <c r="O1185" s="1144"/>
      <c r="P1185" s="831"/>
      <c r="Q1185" s="831"/>
      <c r="R1185" s="831"/>
      <c r="S1185" s="831"/>
      <c r="T1185" s="831"/>
      <c r="U1185" s="831"/>
      <c r="V1185" s="1143"/>
      <c r="W1185" s="1145">
        <v>40.371000000000002</v>
      </c>
      <c r="X1185" s="1144"/>
      <c r="Y1185" s="831"/>
      <c r="Z1185" s="831"/>
      <c r="AA1185" s="834"/>
      <c r="AB1185" s="834"/>
      <c r="AC1185" s="832">
        <f t="shared" si="40"/>
        <v>0</v>
      </c>
      <c r="AD1185" s="832">
        <f t="shared" si="39"/>
        <v>6.7277469129143522E-2</v>
      </c>
      <c r="AE1185" s="834"/>
      <c r="AF1185" s="834"/>
      <c r="AG1185" s="834"/>
      <c r="AH1185" s="834"/>
      <c r="AI1185" s="834"/>
      <c r="AJ1185" s="834"/>
      <c r="AK1185" s="834"/>
      <c r="AL1185" s="834"/>
      <c r="AM1185" s="832">
        <f t="shared" si="38"/>
        <v>2008919.1613998916</v>
      </c>
      <c r="AN1185" s="834"/>
      <c r="AO1185" s="834"/>
      <c r="AP1185" s="834"/>
    </row>
    <row r="1186" spans="1:42" s="15" customFormat="1">
      <c r="A1186" s="73" t="s">
        <v>2201</v>
      </c>
      <c r="B1186" s="1132" t="s">
        <v>2994</v>
      </c>
      <c r="C1186" s="73" t="s">
        <v>3329</v>
      </c>
      <c r="D1186" s="1132" t="s">
        <v>2001</v>
      </c>
      <c r="E1186" s="15" t="s">
        <v>2015</v>
      </c>
      <c r="F1186" s="679">
        <v>3317.42944479167</v>
      </c>
      <c r="G1186" s="73" t="s">
        <v>300</v>
      </c>
      <c r="H1186" s="73" t="s">
        <v>3352</v>
      </c>
      <c r="K1186" s="831"/>
      <c r="L1186" s="1143"/>
      <c r="M1186" s="831"/>
      <c r="N1186" s="831">
        <v>6.4504999999999997E-7</v>
      </c>
      <c r="O1186" s="1144"/>
      <c r="P1186" s="831"/>
      <c r="Q1186" s="831"/>
      <c r="R1186" s="831"/>
      <c r="S1186" s="831"/>
      <c r="T1186" s="831"/>
      <c r="U1186" s="831"/>
      <c r="V1186" s="1143"/>
      <c r="W1186" s="1145">
        <v>181.12</v>
      </c>
      <c r="X1186" s="1144"/>
      <c r="Y1186" s="831"/>
      <c r="Z1186" s="831"/>
      <c r="AA1186" s="834"/>
      <c r="AB1186" s="834"/>
      <c r="AC1186" s="832">
        <f t="shared" si="40"/>
        <v>0</v>
      </c>
      <c r="AD1186" s="832">
        <f t="shared" si="39"/>
        <v>2.1399078633628668E-3</v>
      </c>
      <c r="AE1186" s="834"/>
      <c r="AF1186" s="834"/>
      <c r="AG1186" s="834"/>
      <c r="AH1186" s="834"/>
      <c r="AI1186" s="834"/>
      <c r="AJ1186" s="834"/>
      <c r="AK1186" s="834"/>
      <c r="AL1186" s="834"/>
      <c r="AM1186" s="832">
        <f t="shared" si="38"/>
        <v>600852.82104066724</v>
      </c>
      <c r="AN1186" s="834"/>
      <c r="AO1186" s="834"/>
      <c r="AP1186" s="834"/>
    </row>
    <row r="1187" spans="1:42" s="15" customFormat="1">
      <c r="A1187" s="73" t="s">
        <v>2202</v>
      </c>
      <c r="B1187" s="1132" t="s">
        <v>2202</v>
      </c>
      <c r="C1187" s="73" t="s">
        <v>3313</v>
      </c>
      <c r="D1187" s="1132" t="s">
        <v>2001</v>
      </c>
      <c r="E1187" s="15" t="s">
        <v>2015</v>
      </c>
      <c r="F1187" s="679">
        <v>3275.1011929750998</v>
      </c>
      <c r="G1187" s="73" t="s">
        <v>300</v>
      </c>
      <c r="H1187" s="73" t="s">
        <v>3355</v>
      </c>
      <c r="K1187" s="831"/>
      <c r="L1187" s="1143"/>
      <c r="M1187" s="831">
        <v>2.8571E-4</v>
      </c>
      <c r="N1187" s="831">
        <v>2.2770000000000001E-4</v>
      </c>
      <c r="O1187" s="1144"/>
      <c r="P1187" s="831"/>
      <c r="Q1187" s="831"/>
      <c r="R1187" s="831"/>
      <c r="S1187" s="831"/>
      <c r="T1187" s="831"/>
      <c r="U1187" s="831"/>
      <c r="V1187" s="1143"/>
      <c r="W1187" s="1145">
        <v>464310</v>
      </c>
      <c r="X1187" s="1144"/>
      <c r="Y1187" s="831"/>
      <c r="Z1187" s="831"/>
      <c r="AA1187" s="834"/>
      <c r="AB1187" s="834"/>
      <c r="AC1187" s="832">
        <f t="shared" si="40"/>
        <v>0.93572916184491572</v>
      </c>
      <c r="AD1187" s="832">
        <f t="shared" si="39"/>
        <v>0.74574054164043024</v>
      </c>
      <c r="AE1187" s="834"/>
      <c r="AF1187" s="834"/>
      <c r="AG1187" s="834"/>
      <c r="AH1187" s="834"/>
      <c r="AI1187" s="834"/>
      <c r="AJ1187" s="834"/>
      <c r="AK1187" s="834"/>
      <c r="AL1187" s="834"/>
      <c r="AM1187" s="832">
        <f t="shared" si="38"/>
        <v>1520662234.9102685</v>
      </c>
      <c r="AN1187" s="834"/>
      <c r="AO1187" s="834"/>
      <c r="AP1187" s="834"/>
    </row>
    <row r="1188" spans="1:42" s="15" customFormat="1">
      <c r="A1188" s="73" t="s">
        <v>2202</v>
      </c>
      <c r="B1188" s="1132" t="s">
        <v>2202</v>
      </c>
      <c r="C1188" s="73" t="s">
        <v>3335</v>
      </c>
      <c r="D1188" s="1132" t="s">
        <v>1967</v>
      </c>
      <c r="E1188" s="15" t="s">
        <v>1968</v>
      </c>
      <c r="F1188" s="679">
        <v>0</v>
      </c>
      <c r="G1188" s="73" t="s">
        <v>300</v>
      </c>
      <c r="H1188" s="73" t="s">
        <v>3355</v>
      </c>
      <c r="K1188" s="831"/>
      <c r="L1188" s="1143"/>
      <c r="M1188" s="831">
        <v>4.6940999999999997E-5</v>
      </c>
      <c r="N1188" s="831">
        <v>3.7410000000000003E-5</v>
      </c>
      <c r="O1188" s="1144"/>
      <c r="P1188" s="831"/>
      <c r="Q1188" s="831"/>
      <c r="R1188" s="831"/>
      <c r="S1188" s="831"/>
      <c r="T1188" s="831"/>
      <c r="U1188" s="831"/>
      <c r="V1188" s="1143"/>
      <c r="W1188" s="1145">
        <v>18524</v>
      </c>
      <c r="X1188" s="1144"/>
      <c r="Y1188" s="831"/>
      <c r="Z1188" s="831"/>
      <c r="AA1188" s="834"/>
      <c r="AB1188" s="834"/>
      <c r="AC1188" s="832">
        <f t="shared" si="40"/>
        <v>0</v>
      </c>
      <c r="AD1188" s="832">
        <f t="shared" si="39"/>
        <v>0</v>
      </c>
      <c r="AE1188" s="834"/>
      <c r="AF1188" s="834"/>
      <c r="AG1188" s="834"/>
      <c r="AH1188" s="834"/>
      <c r="AI1188" s="834"/>
      <c r="AJ1188" s="834"/>
      <c r="AK1188" s="834"/>
      <c r="AL1188" s="834"/>
      <c r="AM1188" s="832">
        <f t="shared" si="38"/>
        <v>0</v>
      </c>
      <c r="AN1188" s="834"/>
      <c r="AO1188" s="834"/>
      <c r="AP1188" s="834"/>
    </row>
    <row r="1189" spans="1:42" s="15" customFormat="1">
      <c r="A1189" s="73" t="s">
        <v>2202</v>
      </c>
      <c r="B1189" s="1132" t="s">
        <v>2202</v>
      </c>
      <c r="C1189" s="73" t="s">
        <v>3329</v>
      </c>
      <c r="D1189" s="1132" t="s">
        <v>1998</v>
      </c>
      <c r="E1189" s="15" t="s">
        <v>1999</v>
      </c>
      <c r="F1189" s="679">
        <v>0</v>
      </c>
      <c r="G1189" s="73" t="s">
        <v>300</v>
      </c>
      <c r="H1189" s="73" t="s">
        <v>3359</v>
      </c>
      <c r="K1189" s="831"/>
      <c r="L1189" s="1143"/>
      <c r="M1189" s="831">
        <v>2.5125000000000001E-5</v>
      </c>
      <c r="N1189" s="831">
        <v>2.0024E-5</v>
      </c>
      <c r="O1189" s="1144"/>
      <c r="P1189" s="831"/>
      <c r="Q1189" s="831"/>
      <c r="R1189" s="831"/>
      <c r="S1189" s="831"/>
      <c r="T1189" s="831"/>
      <c r="U1189" s="831"/>
      <c r="V1189" s="1143"/>
      <c r="W1189" s="1145">
        <v>14329</v>
      </c>
      <c r="X1189" s="1144"/>
      <c r="Y1189" s="831"/>
      <c r="Z1189" s="831"/>
      <c r="AA1189" s="834"/>
      <c r="AB1189" s="834"/>
      <c r="AC1189" s="832">
        <f t="shared" si="40"/>
        <v>0</v>
      </c>
      <c r="AD1189" s="832">
        <f t="shared" si="39"/>
        <v>0</v>
      </c>
      <c r="AE1189" s="834"/>
      <c r="AF1189" s="834"/>
      <c r="AG1189" s="834"/>
      <c r="AH1189" s="834"/>
      <c r="AI1189" s="834"/>
      <c r="AJ1189" s="834"/>
      <c r="AK1189" s="834"/>
      <c r="AL1189" s="834"/>
      <c r="AM1189" s="832">
        <f t="shared" si="38"/>
        <v>0</v>
      </c>
      <c r="AN1189" s="834"/>
      <c r="AO1189" s="834"/>
      <c r="AP1189" s="834"/>
    </row>
    <row r="1190" spans="1:42" s="15" customFormat="1">
      <c r="A1190" s="73" t="s">
        <v>2203</v>
      </c>
      <c r="B1190" s="1132" t="s">
        <v>2995</v>
      </c>
      <c r="C1190" s="73"/>
      <c r="D1190" s="1132" t="s">
        <v>1967</v>
      </c>
      <c r="E1190" s="15" t="s">
        <v>1968</v>
      </c>
      <c r="F1190" s="679">
        <v>1272369241.7305801</v>
      </c>
      <c r="G1190" s="73" t="s">
        <v>300</v>
      </c>
      <c r="H1190" s="73" t="s">
        <v>3355</v>
      </c>
      <c r="K1190" s="831"/>
      <c r="L1190" s="1143"/>
      <c r="M1190" s="831"/>
      <c r="N1190" s="831">
        <v>3.7484999999999996E-9</v>
      </c>
      <c r="O1190" s="1144"/>
      <c r="P1190" s="831"/>
      <c r="Q1190" s="831"/>
      <c r="R1190" s="831"/>
      <c r="S1190" s="831"/>
      <c r="T1190" s="831"/>
      <c r="U1190" s="831"/>
      <c r="V1190" s="1143"/>
      <c r="W1190" s="1145">
        <v>2.5718999999999999E-2</v>
      </c>
      <c r="X1190" s="1144"/>
      <c r="Y1190" s="831"/>
      <c r="Z1190" s="831"/>
      <c r="AA1190" s="834"/>
      <c r="AB1190" s="834"/>
      <c r="AC1190" s="832">
        <f t="shared" si="40"/>
        <v>0</v>
      </c>
      <c r="AD1190" s="832">
        <f t="shared" si="39"/>
        <v>4.7694761026270793</v>
      </c>
      <c r="AE1190" s="834"/>
      <c r="AF1190" s="834"/>
      <c r="AG1190" s="834"/>
      <c r="AH1190" s="834"/>
      <c r="AI1190" s="834"/>
      <c r="AJ1190" s="834"/>
      <c r="AK1190" s="834"/>
      <c r="AL1190" s="834"/>
      <c r="AM1190" s="832">
        <f t="shared" ref="AM1190:AM1253" si="41">IF(W1190="",0*$F1190,W1190*$F1190)</f>
        <v>32724064.528068788</v>
      </c>
      <c r="AN1190" s="834"/>
      <c r="AO1190" s="834"/>
      <c r="AP1190" s="834"/>
    </row>
    <row r="1191" spans="1:42" s="15" customFormat="1">
      <c r="A1191" s="73" t="s">
        <v>2203</v>
      </c>
      <c r="B1191" s="1132" t="s">
        <v>2996</v>
      </c>
      <c r="C1191" s="73"/>
      <c r="D1191" s="1132" t="s">
        <v>1967</v>
      </c>
      <c r="E1191" s="15" t="s">
        <v>1968</v>
      </c>
      <c r="F1191" s="679">
        <v>46256164.718875103</v>
      </c>
      <c r="G1191" s="73" t="s">
        <v>300</v>
      </c>
      <c r="H1191" s="73" t="s">
        <v>3355</v>
      </c>
      <c r="K1191" s="831"/>
      <c r="L1191" s="1143"/>
      <c r="M1191" s="831"/>
      <c r="N1191" s="831">
        <v>3.7484999999999996E-9</v>
      </c>
      <c r="O1191" s="1144"/>
      <c r="P1191" s="831"/>
      <c r="Q1191" s="831"/>
      <c r="R1191" s="831"/>
      <c r="S1191" s="831"/>
      <c r="T1191" s="831"/>
      <c r="U1191" s="831"/>
      <c r="V1191" s="1143"/>
      <c r="W1191" s="1145">
        <v>2.5718999999999999E-2</v>
      </c>
      <c r="X1191" s="1144"/>
      <c r="Y1191" s="831"/>
      <c r="Z1191" s="831"/>
      <c r="AA1191" s="834"/>
      <c r="AB1191" s="834"/>
      <c r="AC1191" s="832">
        <f t="shared" si="40"/>
        <v>0</v>
      </c>
      <c r="AD1191" s="832">
        <f t="shared" si="39"/>
        <v>0.1733912334487033</v>
      </c>
      <c r="AE1191" s="834"/>
      <c r="AF1191" s="834"/>
      <c r="AG1191" s="834"/>
      <c r="AH1191" s="834"/>
      <c r="AI1191" s="834"/>
      <c r="AJ1191" s="834"/>
      <c r="AK1191" s="834"/>
      <c r="AL1191" s="834"/>
      <c r="AM1191" s="832">
        <f t="shared" si="41"/>
        <v>1189662.3004047486</v>
      </c>
      <c r="AN1191" s="834"/>
      <c r="AO1191" s="834"/>
      <c r="AP1191" s="834"/>
    </row>
    <row r="1192" spans="1:42" s="15" customFormat="1">
      <c r="A1192" s="73" t="s">
        <v>2204</v>
      </c>
      <c r="B1192" s="1132" t="s">
        <v>2997</v>
      </c>
      <c r="C1192" s="73" t="s">
        <v>3329</v>
      </c>
      <c r="D1192" s="1132" t="s">
        <v>1967</v>
      </c>
      <c r="E1192" s="15" t="s">
        <v>1968</v>
      </c>
      <c r="F1192" s="679">
        <v>28737.490308958299</v>
      </c>
      <c r="G1192" s="73" t="s">
        <v>300</v>
      </c>
      <c r="H1192" s="73" t="s">
        <v>3352</v>
      </c>
      <c r="K1192" s="831"/>
      <c r="L1192" s="1143"/>
      <c r="M1192" s="831">
        <v>0</v>
      </c>
      <c r="N1192" s="831">
        <v>7.6968000000000002E-4</v>
      </c>
      <c r="O1192" s="1144"/>
      <c r="P1192" s="831"/>
      <c r="Q1192" s="831"/>
      <c r="R1192" s="831"/>
      <c r="S1192" s="831"/>
      <c r="T1192" s="831"/>
      <c r="U1192" s="831"/>
      <c r="V1192" s="1143"/>
      <c r="W1192" s="1145">
        <v>28208000</v>
      </c>
      <c r="X1192" s="1144"/>
      <c r="Y1192" s="831"/>
      <c r="Z1192" s="831"/>
      <c r="AA1192" s="834"/>
      <c r="AB1192" s="834"/>
      <c r="AC1192" s="832">
        <f t="shared" si="40"/>
        <v>0</v>
      </c>
      <c r="AD1192" s="832">
        <f t="shared" si="39"/>
        <v>22.118671540999024</v>
      </c>
      <c r="AE1192" s="834"/>
      <c r="AF1192" s="834"/>
      <c r="AG1192" s="834"/>
      <c r="AH1192" s="834"/>
      <c r="AI1192" s="834"/>
      <c r="AJ1192" s="834"/>
      <c r="AK1192" s="834"/>
      <c r="AL1192" s="834"/>
      <c r="AM1192" s="832">
        <f t="shared" si="41"/>
        <v>810627126635.0957</v>
      </c>
      <c r="AN1192" s="834"/>
      <c r="AO1192" s="834"/>
      <c r="AP1192" s="834"/>
    </row>
    <row r="1193" spans="1:42" s="15" customFormat="1">
      <c r="A1193" s="73" t="s">
        <v>2204</v>
      </c>
      <c r="B1193" s="1132" t="s">
        <v>2997</v>
      </c>
      <c r="C1193" s="73" t="s">
        <v>3329</v>
      </c>
      <c r="D1193" s="1132" t="s">
        <v>2001</v>
      </c>
      <c r="E1193" s="15" t="s">
        <v>2015</v>
      </c>
      <c r="F1193" s="679">
        <v>1915.8326872135401</v>
      </c>
      <c r="G1193" s="73" t="s">
        <v>300</v>
      </c>
      <c r="H1193" s="73" t="s">
        <v>3352</v>
      </c>
      <c r="K1193" s="831"/>
      <c r="L1193" s="1143"/>
      <c r="M1193" s="831">
        <v>0</v>
      </c>
      <c r="N1193" s="831">
        <v>2.7495999999999999E-5</v>
      </c>
      <c r="O1193" s="1144"/>
      <c r="P1193" s="831"/>
      <c r="Q1193" s="831"/>
      <c r="R1193" s="831"/>
      <c r="S1193" s="831"/>
      <c r="T1193" s="831"/>
      <c r="U1193" s="831"/>
      <c r="V1193" s="1143"/>
      <c r="W1193" s="1145">
        <v>1993500000</v>
      </c>
      <c r="X1193" s="1144"/>
      <c r="Y1193" s="831"/>
      <c r="Z1193" s="831"/>
      <c r="AA1193" s="834"/>
      <c r="AB1193" s="834"/>
      <c r="AC1193" s="832">
        <f t="shared" si="40"/>
        <v>0</v>
      </c>
      <c r="AD1193" s="832">
        <f t="shared" si="39"/>
        <v>5.26777355676235E-2</v>
      </c>
      <c r="AE1193" s="834"/>
      <c r="AF1193" s="834"/>
      <c r="AG1193" s="834"/>
      <c r="AH1193" s="834"/>
      <c r="AI1193" s="834"/>
      <c r="AJ1193" s="834"/>
      <c r="AK1193" s="834"/>
      <c r="AL1193" s="834"/>
      <c r="AM1193" s="832">
        <f t="shared" si="41"/>
        <v>3819212461960.1924</v>
      </c>
      <c r="AN1193" s="834"/>
      <c r="AO1193" s="834"/>
      <c r="AP1193" s="834"/>
    </row>
    <row r="1194" spans="1:42" s="15" customFormat="1">
      <c r="A1194" s="73" t="s">
        <v>2204</v>
      </c>
      <c r="B1194" s="1132" t="s">
        <v>2997</v>
      </c>
      <c r="C1194" s="73" t="s">
        <v>3329</v>
      </c>
      <c r="D1194" s="1132" t="s">
        <v>1998</v>
      </c>
      <c r="E1194" s="15" t="s">
        <v>1999</v>
      </c>
      <c r="F1194" s="679">
        <v>38316.653749791702</v>
      </c>
      <c r="G1194" s="73" t="s">
        <v>300</v>
      </c>
      <c r="H1194" s="73" t="s">
        <v>3352</v>
      </c>
      <c r="K1194" s="831"/>
      <c r="L1194" s="1143"/>
      <c r="M1194" s="831">
        <v>0</v>
      </c>
      <c r="N1194" s="831">
        <v>9.4930000000000004E-8</v>
      </c>
      <c r="O1194" s="1144"/>
      <c r="P1194" s="831"/>
      <c r="Q1194" s="831"/>
      <c r="R1194" s="831"/>
      <c r="S1194" s="831"/>
      <c r="T1194" s="831"/>
      <c r="U1194" s="831"/>
      <c r="V1194" s="1143"/>
      <c r="W1194" s="1145">
        <v>246660</v>
      </c>
      <c r="X1194" s="1144"/>
      <c r="Y1194" s="831"/>
      <c r="Z1194" s="831"/>
      <c r="AA1194" s="834"/>
      <c r="AB1194" s="834"/>
      <c r="AC1194" s="832">
        <f t="shared" si="40"/>
        <v>0</v>
      </c>
      <c r="AD1194" s="832">
        <f t="shared" si="39"/>
        <v>3.6373999404677262E-3</v>
      </c>
      <c r="AE1194" s="834"/>
      <c r="AF1194" s="834"/>
      <c r="AG1194" s="834"/>
      <c r="AH1194" s="834"/>
      <c r="AI1194" s="834"/>
      <c r="AJ1194" s="834"/>
      <c r="AK1194" s="834"/>
      <c r="AL1194" s="834"/>
      <c r="AM1194" s="832">
        <f t="shared" si="41"/>
        <v>9451185813.9236202</v>
      </c>
      <c r="AN1194" s="834"/>
      <c r="AO1194" s="834"/>
      <c r="AP1194" s="834"/>
    </row>
    <row r="1195" spans="1:42" s="15" customFormat="1">
      <c r="A1195" s="73" t="s">
        <v>2205</v>
      </c>
      <c r="B1195" s="1132" t="s">
        <v>2998</v>
      </c>
      <c r="C1195" s="73" t="s">
        <v>3329</v>
      </c>
      <c r="D1195" s="1132" t="s">
        <v>1967</v>
      </c>
      <c r="E1195" s="15" t="s">
        <v>1968</v>
      </c>
      <c r="F1195" s="679">
        <v>232778.560516875</v>
      </c>
      <c r="G1195" s="73" t="s">
        <v>300</v>
      </c>
      <c r="H1195" s="73" t="s">
        <v>3352</v>
      </c>
      <c r="K1195" s="831"/>
      <c r="L1195" s="1143"/>
      <c r="M1195" s="831"/>
      <c r="N1195" s="831">
        <v>1.0620000000000001E-4</v>
      </c>
      <c r="O1195" s="1144"/>
      <c r="P1195" s="831"/>
      <c r="Q1195" s="831"/>
      <c r="R1195" s="831"/>
      <c r="S1195" s="831"/>
      <c r="T1195" s="831"/>
      <c r="U1195" s="831"/>
      <c r="V1195" s="1143"/>
      <c r="W1195" s="1145">
        <v>28.202000000000002</v>
      </c>
      <c r="X1195" s="1144"/>
      <c r="Y1195" s="831"/>
      <c r="Z1195" s="831"/>
      <c r="AA1195" s="834"/>
      <c r="AB1195" s="834"/>
      <c r="AC1195" s="832">
        <f t="shared" si="40"/>
        <v>0</v>
      </c>
      <c r="AD1195" s="832">
        <f t="shared" si="39"/>
        <v>24.721083126892125</v>
      </c>
      <c r="AE1195" s="834"/>
      <c r="AF1195" s="834"/>
      <c r="AG1195" s="834"/>
      <c r="AH1195" s="834"/>
      <c r="AI1195" s="834"/>
      <c r="AJ1195" s="834"/>
      <c r="AK1195" s="834"/>
      <c r="AL1195" s="834"/>
      <c r="AM1195" s="832">
        <f t="shared" si="41"/>
        <v>6564820.9636969091</v>
      </c>
      <c r="AN1195" s="834"/>
      <c r="AO1195" s="834"/>
      <c r="AP1195" s="834"/>
    </row>
    <row r="1196" spans="1:42" s="15" customFormat="1">
      <c r="A1196" s="73" t="s">
        <v>2205</v>
      </c>
      <c r="B1196" s="1132" t="s">
        <v>2998</v>
      </c>
      <c r="C1196" s="73" t="s">
        <v>3329</v>
      </c>
      <c r="D1196" s="1132" t="s">
        <v>1998</v>
      </c>
      <c r="E1196" s="15" t="s">
        <v>1999</v>
      </c>
      <c r="F1196" s="679">
        <v>310371.414040156</v>
      </c>
      <c r="G1196" s="73" t="s">
        <v>300</v>
      </c>
      <c r="H1196" s="73" t="s">
        <v>3352</v>
      </c>
      <c r="K1196" s="831"/>
      <c r="L1196" s="1143"/>
      <c r="M1196" s="831"/>
      <c r="N1196" s="831">
        <v>9.1136000000000003E-6</v>
      </c>
      <c r="O1196" s="1144"/>
      <c r="P1196" s="831"/>
      <c r="Q1196" s="831"/>
      <c r="R1196" s="831"/>
      <c r="S1196" s="831"/>
      <c r="T1196" s="831"/>
      <c r="U1196" s="831"/>
      <c r="V1196" s="1143"/>
      <c r="W1196" s="1145">
        <v>34.655000000000001</v>
      </c>
      <c r="X1196" s="1144"/>
      <c r="Y1196" s="831"/>
      <c r="Z1196" s="831"/>
      <c r="AA1196" s="834"/>
      <c r="AB1196" s="834"/>
      <c r="AC1196" s="832">
        <f t="shared" si="40"/>
        <v>0</v>
      </c>
      <c r="AD1196" s="832">
        <f t="shared" si="39"/>
        <v>2.8286009189963659</v>
      </c>
      <c r="AE1196" s="834"/>
      <c r="AF1196" s="834"/>
      <c r="AG1196" s="834"/>
      <c r="AH1196" s="834"/>
      <c r="AI1196" s="834"/>
      <c r="AJ1196" s="834"/>
      <c r="AK1196" s="834"/>
      <c r="AL1196" s="834"/>
      <c r="AM1196" s="832">
        <f t="shared" si="41"/>
        <v>10755921.353561606</v>
      </c>
      <c r="AN1196" s="834"/>
      <c r="AO1196" s="834"/>
      <c r="AP1196" s="834"/>
    </row>
    <row r="1197" spans="1:42" s="15" customFormat="1">
      <c r="A1197" s="73" t="s">
        <v>2205</v>
      </c>
      <c r="B1197" s="1132" t="s">
        <v>2998</v>
      </c>
      <c r="C1197" s="73" t="s">
        <v>3329</v>
      </c>
      <c r="D1197" s="1132" t="s">
        <v>2001</v>
      </c>
      <c r="E1197" s="15" t="s">
        <v>2015</v>
      </c>
      <c r="F1197" s="679">
        <v>15518.5707015104</v>
      </c>
      <c r="G1197" s="73" t="s">
        <v>300</v>
      </c>
      <c r="H1197" s="73" t="s">
        <v>3352</v>
      </c>
      <c r="K1197" s="831"/>
      <c r="L1197" s="1143"/>
      <c r="M1197" s="831"/>
      <c r="N1197" s="831">
        <v>8.2989000000000001E-5</v>
      </c>
      <c r="O1197" s="1144"/>
      <c r="P1197" s="831"/>
      <c r="Q1197" s="831"/>
      <c r="R1197" s="831"/>
      <c r="S1197" s="831"/>
      <c r="T1197" s="831"/>
      <c r="U1197" s="831"/>
      <c r="V1197" s="1143"/>
      <c r="W1197" s="1145">
        <v>966.34</v>
      </c>
      <c r="X1197" s="1144"/>
      <c r="Y1197" s="831"/>
      <c r="Z1197" s="831"/>
      <c r="AA1197" s="834"/>
      <c r="AB1197" s="834"/>
      <c r="AC1197" s="832">
        <f t="shared" si="40"/>
        <v>0</v>
      </c>
      <c r="AD1197" s="832">
        <f t="shared" si="39"/>
        <v>1.2878706639476465</v>
      </c>
      <c r="AE1197" s="834"/>
      <c r="AF1197" s="834"/>
      <c r="AG1197" s="834"/>
      <c r="AH1197" s="834"/>
      <c r="AI1197" s="834"/>
      <c r="AJ1197" s="834"/>
      <c r="AK1197" s="834"/>
      <c r="AL1197" s="834"/>
      <c r="AM1197" s="832">
        <f t="shared" si="41"/>
        <v>14996215.61169756</v>
      </c>
      <c r="AN1197" s="834"/>
      <c r="AO1197" s="834"/>
      <c r="AP1197" s="834"/>
    </row>
    <row r="1198" spans="1:42" s="15" customFormat="1">
      <c r="A1198" s="73" t="s">
        <v>2206</v>
      </c>
      <c r="B1198" s="1132" t="s">
        <v>2999</v>
      </c>
      <c r="C1198" s="73" t="s">
        <v>3329</v>
      </c>
      <c r="D1198" s="1132" t="s">
        <v>1967</v>
      </c>
      <c r="E1198" s="15" t="s">
        <v>1968</v>
      </c>
      <c r="F1198" s="679">
        <v>232778.560516875</v>
      </c>
      <c r="G1198" s="73" t="s">
        <v>300</v>
      </c>
      <c r="H1198" s="73" t="s">
        <v>3352</v>
      </c>
      <c r="K1198" s="831"/>
      <c r="L1198" s="1143"/>
      <c r="M1198" s="831"/>
      <c r="N1198" s="831">
        <v>7.7570999999999998E-4</v>
      </c>
      <c r="O1198" s="1144"/>
      <c r="P1198" s="831"/>
      <c r="Q1198" s="831"/>
      <c r="R1198" s="831"/>
      <c r="S1198" s="831"/>
      <c r="T1198" s="831"/>
      <c r="U1198" s="831"/>
      <c r="V1198" s="1143"/>
      <c r="W1198" s="1145">
        <v>1194.0999999999999</v>
      </c>
      <c r="X1198" s="1144"/>
      <c r="Y1198" s="831"/>
      <c r="Z1198" s="831"/>
      <c r="AA1198" s="834"/>
      <c r="AB1198" s="834"/>
      <c r="AC1198" s="832">
        <f t="shared" si="40"/>
        <v>0</v>
      </c>
      <c r="AD1198" s="832">
        <f t="shared" ref="AD1198:AD1261" si="42">IF(N1198="",0*$F1198,N1198*$F1198)</f>
        <v>180.5686571785451</v>
      </c>
      <c r="AE1198" s="834"/>
      <c r="AF1198" s="834"/>
      <c r="AG1198" s="834"/>
      <c r="AH1198" s="834"/>
      <c r="AI1198" s="834"/>
      <c r="AJ1198" s="834"/>
      <c r="AK1198" s="834"/>
      <c r="AL1198" s="834"/>
      <c r="AM1198" s="832">
        <f t="shared" si="41"/>
        <v>277960879.11320043</v>
      </c>
      <c r="AN1198" s="834"/>
      <c r="AO1198" s="834"/>
      <c r="AP1198" s="834"/>
    </row>
    <row r="1199" spans="1:42" s="15" customFormat="1">
      <c r="A1199" s="73" t="s">
        <v>2206</v>
      </c>
      <c r="B1199" s="1132" t="s">
        <v>2999</v>
      </c>
      <c r="C1199" s="73" t="s">
        <v>3329</v>
      </c>
      <c r="D1199" s="1132" t="s">
        <v>1998</v>
      </c>
      <c r="E1199" s="15" t="s">
        <v>1999</v>
      </c>
      <c r="F1199" s="679">
        <v>310371.414040156</v>
      </c>
      <c r="G1199" s="73" t="s">
        <v>300</v>
      </c>
      <c r="H1199" s="73" t="s">
        <v>3352</v>
      </c>
      <c r="K1199" s="831"/>
      <c r="L1199" s="1143"/>
      <c r="M1199" s="831"/>
      <c r="N1199" s="831">
        <v>5.4671999999999999E-6</v>
      </c>
      <c r="O1199" s="1144"/>
      <c r="P1199" s="831"/>
      <c r="Q1199" s="831"/>
      <c r="R1199" s="831"/>
      <c r="S1199" s="831"/>
      <c r="T1199" s="831"/>
      <c r="U1199" s="831"/>
      <c r="V1199" s="1143"/>
      <c r="W1199" s="1145">
        <v>1461.5</v>
      </c>
      <c r="X1199" s="1144"/>
      <c r="Y1199" s="831"/>
      <c r="Z1199" s="831"/>
      <c r="AA1199" s="834"/>
      <c r="AB1199" s="834"/>
      <c r="AC1199" s="832">
        <f t="shared" ref="AC1199:AC1262" si="43">IF(M1199="",0*$F1199,M1199*$F1199)</f>
        <v>0</v>
      </c>
      <c r="AD1199" s="832">
        <f t="shared" si="42"/>
        <v>1.6968625948403409</v>
      </c>
      <c r="AE1199" s="834"/>
      <c r="AF1199" s="834"/>
      <c r="AG1199" s="834"/>
      <c r="AH1199" s="834"/>
      <c r="AI1199" s="834"/>
      <c r="AJ1199" s="834"/>
      <c r="AK1199" s="834"/>
      <c r="AL1199" s="834"/>
      <c r="AM1199" s="832">
        <f t="shared" si="41"/>
        <v>453607821.61968797</v>
      </c>
      <c r="AN1199" s="834"/>
      <c r="AO1199" s="834"/>
      <c r="AP1199" s="834"/>
    </row>
    <row r="1200" spans="1:42" s="15" customFormat="1">
      <c r="A1200" s="73" t="s">
        <v>2206</v>
      </c>
      <c r="B1200" s="1132" t="s">
        <v>2999</v>
      </c>
      <c r="C1200" s="73" t="s">
        <v>3329</v>
      </c>
      <c r="D1200" s="1132" t="s">
        <v>2001</v>
      </c>
      <c r="E1200" s="15" t="s">
        <v>2015</v>
      </c>
      <c r="F1200" s="679">
        <v>15518.5707015104</v>
      </c>
      <c r="G1200" s="73" t="s">
        <v>300</v>
      </c>
      <c r="H1200" s="73" t="s">
        <v>3352</v>
      </c>
      <c r="K1200" s="831"/>
      <c r="L1200" s="1143"/>
      <c r="M1200" s="831"/>
      <c r="N1200" s="831">
        <v>8.2928000000000003E-5</v>
      </c>
      <c r="O1200" s="1144"/>
      <c r="P1200" s="831"/>
      <c r="Q1200" s="831"/>
      <c r="R1200" s="831"/>
      <c r="S1200" s="831"/>
      <c r="T1200" s="831"/>
      <c r="U1200" s="831"/>
      <c r="V1200" s="1143"/>
      <c r="W1200" s="1145">
        <v>50050</v>
      </c>
      <c r="X1200" s="1144"/>
      <c r="Y1200" s="831"/>
      <c r="Z1200" s="831"/>
      <c r="AA1200" s="834"/>
      <c r="AB1200" s="834"/>
      <c r="AC1200" s="832">
        <f t="shared" si="43"/>
        <v>0</v>
      </c>
      <c r="AD1200" s="832">
        <f t="shared" si="42"/>
        <v>1.2869240311348544</v>
      </c>
      <c r="AE1200" s="834"/>
      <c r="AF1200" s="834"/>
      <c r="AG1200" s="834"/>
      <c r="AH1200" s="834"/>
      <c r="AI1200" s="834"/>
      <c r="AJ1200" s="834"/>
      <c r="AK1200" s="834"/>
      <c r="AL1200" s="834"/>
      <c r="AM1200" s="832">
        <f t="shared" si="41"/>
        <v>776704463.61059546</v>
      </c>
      <c r="AN1200" s="834"/>
      <c r="AO1200" s="834"/>
      <c r="AP1200" s="834"/>
    </row>
    <row r="1201" spans="1:42" s="15" customFormat="1">
      <c r="A1201" s="73" t="s">
        <v>2207</v>
      </c>
      <c r="B1201" s="1132" t="s">
        <v>3000</v>
      </c>
      <c r="C1201" s="73" t="s">
        <v>3329</v>
      </c>
      <c r="D1201" s="1132" t="s">
        <v>1967</v>
      </c>
      <c r="E1201" s="15" t="s">
        <v>1968</v>
      </c>
      <c r="F1201" s="679">
        <v>608171.73309971404</v>
      </c>
      <c r="G1201" s="73" t="s">
        <v>300</v>
      </c>
      <c r="H1201" s="73" t="s">
        <v>3352</v>
      </c>
      <c r="K1201" s="831"/>
      <c r="L1201" s="1143"/>
      <c r="M1201" s="831"/>
      <c r="N1201" s="1150">
        <v>2.2413499043699988E-4</v>
      </c>
      <c r="O1201" s="1144"/>
      <c r="P1201" s="831"/>
      <c r="Q1201" s="831"/>
      <c r="R1201" s="831"/>
      <c r="S1201" s="831"/>
      <c r="T1201" s="831"/>
      <c r="U1201" s="831"/>
      <c r="V1201" s="1143"/>
      <c r="W1201" s="1145">
        <v>3128.7</v>
      </c>
      <c r="X1201" s="1144"/>
      <c r="Y1201" s="831"/>
      <c r="Z1201" s="831"/>
      <c r="AA1201" s="834"/>
      <c r="AB1201" s="834"/>
      <c r="AC1201" s="832">
        <f t="shared" si="43"/>
        <v>0</v>
      </c>
      <c r="AD1201" s="832">
        <f t="shared" si="42"/>
        <v>136.31256558235805</v>
      </c>
      <c r="AE1201" s="834"/>
      <c r="AF1201" s="834"/>
      <c r="AG1201" s="834"/>
      <c r="AH1201" s="834"/>
      <c r="AI1201" s="834"/>
      <c r="AJ1201" s="834"/>
      <c r="AK1201" s="834"/>
      <c r="AL1201" s="834"/>
      <c r="AM1201" s="832">
        <f t="shared" si="41"/>
        <v>1902786901.3490753</v>
      </c>
      <c r="AN1201" s="834"/>
      <c r="AO1201" s="834"/>
      <c r="AP1201" s="834"/>
    </row>
    <row r="1202" spans="1:42" s="15" customFormat="1">
      <c r="A1202" s="73" t="s">
        <v>2207</v>
      </c>
      <c r="B1202" s="1132" t="s">
        <v>3000</v>
      </c>
      <c r="C1202" s="73" t="s">
        <v>3329</v>
      </c>
      <c r="D1202" s="1132" t="s">
        <v>1998</v>
      </c>
      <c r="E1202" s="15" t="s">
        <v>1999</v>
      </c>
      <c r="F1202" s="679">
        <v>2979953.6332946401</v>
      </c>
      <c r="G1202" s="73" t="s">
        <v>300</v>
      </c>
      <c r="H1202" s="73" t="s">
        <v>3352</v>
      </c>
      <c r="K1202" s="831"/>
      <c r="L1202" s="1143"/>
      <c r="M1202" s="831"/>
      <c r="N1202" s="1150">
        <v>1.6420805118051806E-5</v>
      </c>
      <c r="O1202" s="1144"/>
      <c r="P1202" s="831"/>
      <c r="Q1202" s="831"/>
      <c r="R1202" s="831"/>
      <c r="S1202" s="831"/>
      <c r="T1202" s="831"/>
      <c r="U1202" s="831"/>
      <c r="V1202" s="1143"/>
      <c r="W1202" s="1145">
        <v>396.65</v>
      </c>
      <c r="X1202" s="1144"/>
      <c r="Y1202" s="831"/>
      <c r="Z1202" s="831"/>
      <c r="AA1202" s="834"/>
      <c r="AB1202" s="834"/>
      <c r="AC1202" s="832">
        <f t="shared" si="43"/>
        <v>0</v>
      </c>
      <c r="AD1202" s="832">
        <f t="shared" si="42"/>
        <v>48.933237873161701</v>
      </c>
      <c r="AE1202" s="834"/>
      <c r="AF1202" s="834"/>
      <c r="AG1202" s="834"/>
      <c r="AH1202" s="834"/>
      <c r="AI1202" s="834"/>
      <c r="AJ1202" s="834"/>
      <c r="AK1202" s="834"/>
      <c r="AL1202" s="834"/>
      <c r="AM1202" s="832">
        <f t="shared" si="41"/>
        <v>1181998608.6463189</v>
      </c>
      <c r="AN1202" s="834"/>
      <c r="AO1202" s="834"/>
      <c r="AP1202" s="834"/>
    </row>
    <row r="1203" spans="1:42" s="15" customFormat="1">
      <c r="A1203" s="73" t="s">
        <v>2207</v>
      </c>
      <c r="B1203" s="1132" t="s">
        <v>3000</v>
      </c>
      <c r="C1203" s="73" t="s">
        <v>3329</v>
      </c>
      <c r="D1203" s="1132" t="s">
        <v>2001</v>
      </c>
      <c r="E1203" s="15" t="s">
        <v>2015</v>
      </c>
      <c r="F1203" s="679">
        <v>40544.782208958299</v>
      </c>
      <c r="G1203" s="73" t="s">
        <v>300</v>
      </c>
      <c r="H1203" s="73" t="s">
        <v>3352</v>
      </c>
      <c r="K1203" s="831"/>
      <c r="L1203" s="1143"/>
      <c r="M1203" s="831"/>
      <c r="N1203" s="1150">
        <v>1.2492882786617452E-4</v>
      </c>
      <c r="O1203" s="1144"/>
      <c r="P1203" s="831"/>
      <c r="Q1203" s="831"/>
      <c r="R1203" s="831"/>
      <c r="S1203" s="831"/>
      <c r="T1203" s="831"/>
      <c r="U1203" s="831"/>
      <c r="V1203" s="1143"/>
      <c r="W1203" s="1145">
        <v>141160</v>
      </c>
      <c r="X1203" s="1144"/>
      <c r="Y1203" s="831"/>
      <c r="Z1203" s="831"/>
      <c r="AA1203" s="834"/>
      <c r="AB1203" s="834"/>
      <c r="AC1203" s="832">
        <f t="shared" si="43"/>
        <v>0</v>
      </c>
      <c r="AD1203" s="832">
        <f t="shared" si="42"/>
        <v>5.065212117454486</v>
      </c>
      <c r="AE1203" s="834"/>
      <c r="AF1203" s="834"/>
      <c r="AG1203" s="834"/>
      <c r="AH1203" s="834"/>
      <c r="AI1203" s="834"/>
      <c r="AJ1203" s="834"/>
      <c r="AK1203" s="834"/>
      <c r="AL1203" s="834"/>
      <c r="AM1203" s="832">
        <f t="shared" si="41"/>
        <v>5723301456.6165533</v>
      </c>
      <c r="AN1203" s="834"/>
      <c r="AO1203" s="834"/>
      <c r="AP1203" s="834"/>
    </row>
    <row r="1204" spans="1:42" s="15" customFormat="1">
      <c r="A1204" s="73" t="s">
        <v>2208</v>
      </c>
      <c r="B1204" s="1132" t="s">
        <v>3001</v>
      </c>
      <c r="C1204" s="73" t="s">
        <v>3329</v>
      </c>
      <c r="D1204" s="1132" t="s">
        <v>1967</v>
      </c>
      <c r="E1204" s="15" t="s">
        <v>1968</v>
      </c>
      <c r="F1204" s="679">
        <v>21160.267857812501</v>
      </c>
      <c r="G1204" s="73" t="s">
        <v>300</v>
      </c>
      <c r="H1204" s="73" t="s">
        <v>3352</v>
      </c>
      <c r="K1204" s="831"/>
      <c r="L1204" s="1143"/>
      <c r="M1204" s="831"/>
      <c r="N1204" s="1150">
        <v>2.2413499043699988E-4</v>
      </c>
      <c r="O1204" s="1144"/>
      <c r="P1204" s="831"/>
      <c r="Q1204" s="831"/>
      <c r="R1204" s="831"/>
      <c r="S1204" s="831"/>
      <c r="T1204" s="831"/>
      <c r="U1204" s="831"/>
      <c r="V1204" s="1143"/>
      <c r="W1204" s="1145">
        <v>1228.7</v>
      </c>
      <c r="X1204" s="1144"/>
      <c r="Y1204" s="831"/>
      <c r="Z1204" s="831"/>
      <c r="AA1204" s="834"/>
      <c r="AB1204" s="834"/>
      <c r="AC1204" s="832">
        <f t="shared" si="43"/>
        <v>0</v>
      </c>
      <c r="AD1204" s="832">
        <f t="shared" si="42"/>
        <v>4.7427564339551607</v>
      </c>
      <c r="AE1204" s="834"/>
      <c r="AF1204" s="834"/>
      <c r="AG1204" s="834"/>
      <c r="AH1204" s="834"/>
      <c r="AI1204" s="834"/>
      <c r="AJ1204" s="834"/>
      <c r="AK1204" s="834"/>
      <c r="AL1204" s="834"/>
      <c r="AM1204" s="832">
        <f t="shared" si="41"/>
        <v>25999621.116894223</v>
      </c>
      <c r="AN1204" s="834"/>
      <c r="AO1204" s="834"/>
      <c r="AP1204" s="834"/>
    </row>
    <row r="1205" spans="1:42" s="15" customFormat="1">
      <c r="A1205" s="73" t="s">
        <v>2208</v>
      </c>
      <c r="B1205" s="1132" t="s">
        <v>3001</v>
      </c>
      <c r="C1205" s="73" t="s">
        <v>3329</v>
      </c>
      <c r="D1205" s="1132" t="s">
        <v>1998</v>
      </c>
      <c r="E1205" s="15" t="s">
        <v>1999</v>
      </c>
      <c r="F1205" s="679">
        <v>104390.65475260399</v>
      </c>
      <c r="G1205" s="73" t="s">
        <v>300</v>
      </c>
      <c r="H1205" s="73" t="s">
        <v>3352</v>
      </c>
      <c r="K1205" s="831"/>
      <c r="L1205" s="1143"/>
      <c r="M1205" s="831"/>
      <c r="N1205" s="1150">
        <v>1.6420805118051806E-5</v>
      </c>
      <c r="O1205" s="1144"/>
      <c r="P1205" s="831"/>
      <c r="Q1205" s="831"/>
      <c r="R1205" s="831"/>
      <c r="S1205" s="831"/>
      <c r="T1205" s="831"/>
      <c r="U1205" s="831"/>
      <c r="V1205" s="1143"/>
      <c r="W1205" s="1145">
        <v>399.77</v>
      </c>
      <c r="X1205" s="1144"/>
      <c r="Y1205" s="831"/>
      <c r="Z1205" s="831"/>
      <c r="AA1205" s="834"/>
      <c r="AB1205" s="834"/>
      <c r="AC1205" s="832">
        <f t="shared" si="43"/>
        <v>0</v>
      </c>
      <c r="AD1205" s="832">
        <f t="shared" si="42"/>
        <v>1.7141785978383388</v>
      </c>
      <c r="AE1205" s="834"/>
      <c r="AF1205" s="834"/>
      <c r="AG1205" s="834"/>
      <c r="AH1205" s="834"/>
      <c r="AI1205" s="834"/>
      <c r="AJ1205" s="834"/>
      <c r="AK1205" s="834"/>
      <c r="AL1205" s="834"/>
      <c r="AM1205" s="832">
        <f t="shared" si="41"/>
        <v>41732252.0504485</v>
      </c>
      <c r="AN1205" s="834"/>
      <c r="AO1205" s="834"/>
      <c r="AP1205" s="834"/>
    </row>
    <row r="1206" spans="1:42" s="15" customFormat="1">
      <c r="A1206" s="73" t="s">
        <v>2208</v>
      </c>
      <c r="B1206" s="1132" t="s">
        <v>3001</v>
      </c>
      <c r="C1206" s="73" t="s">
        <v>3329</v>
      </c>
      <c r="D1206" s="1132" t="s">
        <v>2001</v>
      </c>
      <c r="E1206" s="15" t="s">
        <v>2015</v>
      </c>
      <c r="F1206" s="679">
        <v>1410.6845237760399</v>
      </c>
      <c r="G1206" s="73" t="s">
        <v>300</v>
      </c>
      <c r="H1206" s="73" t="s">
        <v>3352</v>
      </c>
      <c r="K1206" s="831"/>
      <c r="L1206" s="1143"/>
      <c r="M1206" s="831"/>
      <c r="N1206" s="1150">
        <v>1.2492882786617452E-4</v>
      </c>
      <c r="O1206" s="1144"/>
      <c r="P1206" s="831"/>
      <c r="Q1206" s="831"/>
      <c r="R1206" s="831"/>
      <c r="S1206" s="831"/>
      <c r="T1206" s="831"/>
      <c r="U1206" s="831"/>
      <c r="V1206" s="1143"/>
      <c r="W1206" s="1145">
        <v>32600</v>
      </c>
      <c r="X1206" s="1144"/>
      <c r="Y1206" s="831"/>
      <c r="Z1206" s="831"/>
      <c r="AA1206" s="834"/>
      <c r="AB1206" s="834"/>
      <c r="AC1206" s="832">
        <f t="shared" si="43"/>
        <v>0</v>
      </c>
      <c r="AD1206" s="832">
        <f t="shared" si="42"/>
        <v>0.17623516404429326</v>
      </c>
      <c r="AE1206" s="834"/>
      <c r="AF1206" s="834"/>
      <c r="AG1206" s="834"/>
      <c r="AH1206" s="834"/>
      <c r="AI1206" s="834"/>
      <c r="AJ1206" s="834"/>
      <c r="AK1206" s="834"/>
      <c r="AL1206" s="834"/>
      <c r="AM1206" s="832">
        <f t="shared" si="41"/>
        <v>45988315.4750989</v>
      </c>
      <c r="AN1206" s="834"/>
      <c r="AO1206" s="834"/>
      <c r="AP1206" s="834"/>
    </row>
    <row r="1207" spans="1:42" s="15" customFormat="1">
      <c r="A1207" s="73" t="s">
        <v>2651</v>
      </c>
      <c r="B1207" s="1132"/>
      <c r="C1207" s="73" t="s">
        <v>3336</v>
      </c>
      <c r="D1207" s="1132"/>
      <c r="F1207" s="679">
        <v>160.15625</v>
      </c>
      <c r="G1207" s="73" t="s">
        <v>300</v>
      </c>
      <c r="H1207" s="73" t="s">
        <v>3352</v>
      </c>
      <c r="K1207" s="831"/>
      <c r="L1207" s="1143"/>
      <c r="M1207" s="831"/>
      <c r="N1207" s="1150">
        <v>2.2413499043699988E-4</v>
      </c>
      <c r="O1207" s="1144"/>
      <c r="P1207" s="831"/>
      <c r="Q1207" s="831"/>
      <c r="R1207" s="831"/>
      <c r="S1207" s="831"/>
      <c r="T1207" s="831"/>
      <c r="U1207" s="831"/>
      <c r="V1207" s="1143"/>
      <c r="W1207" s="1146">
        <v>740449.00608755986</v>
      </c>
      <c r="X1207" s="1144"/>
      <c r="Y1207" s="831"/>
      <c r="Z1207" s="831"/>
      <c r="AA1207" s="834"/>
      <c r="AB1207" s="834"/>
      <c r="AC1207" s="832">
        <f t="shared" si="43"/>
        <v>0</v>
      </c>
      <c r="AD1207" s="832">
        <f t="shared" si="42"/>
        <v>3.5896619562175762E-2</v>
      </c>
      <c r="AE1207" s="834"/>
      <c r="AF1207" s="834"/>
      <c r="AG1207" s="834"/>
      <c r="AH1207" s="834"/>
      <c r="AI1207" s="834"/>
      <c r="AJ1207" s="834"/>
      <c r="AK1207" s="834"/>
      <c r="AL1207" s="834"/>
      <c r="AM1207" s="832">
        <f t="shared" si="41"/>
        <v>118587536.13121076</v>
      </c>
      <c r="AN1207" s="834"/>
      <c r="AO1207" s="834"/>
      <c r="AP1207" s="834"/>
    </row>
    <row r="1208" spans="1:42" s="15" customFormat="1">
      <c r="A1208" s="73" t="s">
        <v>2651</v>
      </c>
      <c r="B1208" s="1132"/>
      <c r="C1208" s="73" t="s">
        <v>3336</v>
      </c>
      <c r="D1208" s="1132"/>
      <c r="F1208" s="679">
        <v>213.541666666667</v>
      </c>
      <c r="G1208" s="73" t="s">
        <v>300</v>
      </c>
      <c r="H1208" s="73" t="s">
        <v>3352</v>
      </c>
      <c r="K1208" s="831"/>
      <c r="L1208" s="1143"/>
      <c r="M1208" s="831"/>
      <c r="N1208" s="1150">
        <v>1.6420805118051806E-5</v>
      </c>
      <c r="O1208" s="1144"/>
      <c r="P1208" s="831"/>
      <c r="Q1208" s="831"/>
      <c r="R1208" s="831"/>
      <c r="S1208" s="831"/>
      <c r="T1208" s="831"/>
      <c r="U1208" s="831"/>
      <c r="V1208" s="1143"/>
      <c r="W1208" s="1146">
        <v>143030.9259972368</v>
      </c>
      <c r="X1208" s="1144"/>
      <c r="Y1208" s="831"/>
      <c r="Z1208" s="831"/>
      <c r="AA1208" s="834"/>
      <c r="AB1208" s="834"/>
      <c r="AC1208" s="832">
        <f t="shared" si="43"/>
        <v>0</v>
      </c>
      <c r="AD1208" s="832">
        <f t="shared" si="42"/>
        <v>3.5065260929173182E-3</v>
      </c>
      <c r="AE1208" s="834"/>
      <c r="AF1208" s="834"/>
      <c r="AG1208" s="834"/>
      <c r="AH1208" s="834"/>
      <c r="AI1208" s="834"/>
      <c r="AJ1208" s="834"/>
      <c r="AK1208" s="834"/>
      <c r="AL1208" s="834"/>
      <c r="AM1208" s="832">
        <f t="shared" si="41"/>
        <v>30543062.322326656</v>
      </c>
      <c r="AN1208" s="834"/>
      <c r="AO1208" s="834"/>
      <c r="AP1208" s="834"/>
    </row>
    <row r="1209" spans="1:42" s="15" customFormat="1">
      <c r="A1209" s="73" t="s">
        <v>2651</v>
      </c>
      <c r="B1209" s="1132"/>
      <c r="C1209" s="73" t="s">
        <v>3336</v>
      </c>
      <c r="D1209" s="1132"/>
      <c r="F1209" s="679">
        <v>10.6770833333333</v>
      </c>
      <c r="G1209" s="73" t="s">
        <v>300</v>
      </c>
      <c r="H1209" s="73" t="s">
        <v>3352</v>
      </c>
      <c r="K1209" s="831"/>
      <c r="L1209" s="1143"/>
      <c r="M1209" s="831"/>
      <c r="N1209" s="1150">
        <v>1.2492882786617452E-4</v>
      </c>
      <c r="O1209" s="1144"/>
      <c r="P1209" s="831"/>
      <c r="Q1209" s="831"/>
      <c r="R1209" s="831"/>
      <c r="S1209" s="831"/>
      <c r="T1209" s="831"/>
      <c r="U1209" s="831"/>
      <c r="V1209" s="1143"/>
      <c r="W1209" s="1146">
        <v>26851708.962072387</v>
      </c>
      <c r="X1209" s="1144"/>
      <c r="Y1209" s="831"/>
      <c r="Z1209" s="831"/>
      <c r="AA1209" s="834"/>
      <c r="AB1209" s="834"/>
      <c r="AC1209" s="832">
        <f t="shared" si="43"/>
        <v>0</v>
      </c>
      <c r="AD1209" s="832">
        <f t="shared" si="42"/>
        <v>1.3338755058627967E-3</v>
      </c>
      <c r="AE1209" s="834"/>
      <c r="AF1209" s="834"/>
      <c r="AG1209" s="834"/>
      <c r="AH1209" s="834"/>
      <c r="AI1209" s="834"/>
      <c r="AJ1209" s="834"/>
      <c r="AK1209" s="834"/>
      <c r="AL1209" s="834"/>
      <c r="AM1209" s="832">
        <f t="shared" si="41"/>
        <v>286697934.23045951</v>
      </c>
      <c r="AN1209" s="834"/>
      <c r="AO1209" s="834"/>
      <c r="AP1209" s="834"/>
    </row>
    <row r="1210" spans="1:42" s="15" customFormat="1">
      <c r="A1210" s="73" t="s">
        <v>2209</v>
      </c>
      <c r="B1210" s="1132" t="s">
        <v>3002</v>
      </c>
      <c r="C1210" s="73" t="s">
        <v>3329</v>
      </c>
      <c r="D1210" s="1132" t="s">
        <v>2001</v>
      </c>
      <c r="E1210" s="15" t="s">
        <v>2015</v>
      </c>
      <c r="F1210" s="679">
        <v>15518.5707015104</v>
      </c>
      <c r="G1210" s="73" t="s">
        <v>300</v>
      </c>
      <c r="H1210" s="73" t="s">
        <v>3352</v>
      </c>
      <c r="K1210" s="831"/>
      <c r="L1210" s="1143"/>
      <c r="M1210" s="831"/>
      <c r="N1210" s="831">
        <v>7.4925000000000002E-4</v>
      </c>
      <c r="O1210" s="1144"/>
      <c r="P1210" s="831"/>
      <c r="Q1210" s="831"/>
      <c r="R1210" s="831"/>
      <c r="S1210" s="831"/>
      <c r="T1210" s="831"/>
      <c r="U1210" s="831"/>
      <c r="V1210" s="1143"/>
      <c r="W1210" s="1145">
        <v>21778</v>
      </c>
      <c r="X1210" s="1144"/>
      <c r="Y1210" s="831"/>
      <c r="Z1210" s="831"/>
      <c r="AA1210" s="834"/>
      <c r="AB1210" s="834"/>
      <c r="AC1210" s="832">
        <f t="shared" si="43"/>
        <v>0</v>
      </c>
      <c r="AD1210" s="832">
        <f t="shared" si="42"/>
        <v>11.627289098106667</v>
      </c>
      <c r="AE1210" s="834"/>
      <c r="AF1210" s="834"/>
      <c r="AG1210" s="834"/>
      <c r="AH1210" s="834"/>
      <c r="AI1210" s="834"/>
      <c r="AJ1210" s="834"/>
      <c r="AK1210" s="834"/>
      <c r="AL1210" s="834"/>
      <c r="AM1210" s="832">
        <f t="shared" si="41"/>
        <v>337963432.73749352</v>
      </c>
      <c r="AN1210" s="834"/>
      <c r="AO1210" s="834"/>
      <c r="AP1210" s="834"/>
    </row>
    <row r="1211" spans="1:42" s="15" customFormat="1">
      <c r="A1211" s="73" t="s">
        <v>2209</v>
      </c>
      <c r="B1211" s="1132" t="s">
        <v>3002</v>
      </c>
      <c r="C1211" s="73" t="s">
        <v>3329</v>
      </c>
      <c r="D1211" s="1132" t="s">
        <v>1967</v>
      </c>
      <c r="E1211" s="15" t="s">
        <v>1968</v>
      </c>
      <c r="F1211" s="679">
        <v>232778.560516875</v>
      </c>
      <c r="G1211" s="73" t="s">
        <v>300</v>
      </c>
      <c r="H1211" s="73" t="s">
        <v>3352</v>
      </c>
      <c r="K1211" s="831"/>
      <c r="L1211" s="1143"/>
      <c r="M1211" s="831"/>
      <c r="N1211" s="831">
        <v>2.8251000000000001E-5</v>
      </c>
      <c r="O1211" s="1144"/>
      <c r="P1211" s="831"/>
      <c r="Q1211" s="831"/>
      <c r="R1211" s="831"/>
      <c r="S1211" s="831"/>
      <c r="T1211" s="831"/>
      <c r="U1211" s="831"/>
      <c r="V1211" s="1143"/>
      <c r="W1211" s="1145">
        <v>305.14</v>
      </c>
      <c r="X1211" s="1144"/>
      <c r="Y1211" s="831"/>
      <c r="Z1211" s="831"/>
      <c r="AA1211" s="834"/>
      <c r="AB1211" s="834"/>
      <c r="AC1211" s="832">
        <f t="shared" si="43"/>
        <v>0</v>
      </c>
      <c r="AD1211" s="832">
        <f t="shared" si="42"/>
        <v>6.5762271131622363</v>
      </c>
      <c r="AE1211" s="834"/>
      <c r="AF1211" s="834"/>
      <c r="AG1211" s="834"/>
      <c r="AH1211" s="834"/>
      <c r="AI1211" s="834"/>
      <c r="AJ1211" s="834"/>
      <c r="AK1211" s="834"/>
      <c r="AL1211" s="834"/>
      <c r="AM1211" s="832">
        <f t="shared" si="41"/>
        <v>71030049.956119239</v>
      </c>
      <c r="AN1211" s="834"/>
      <c r="AO1211" s="834"/>
      <c r="AP1211" s="834"/>
    </row>
    <row r="1212" spans="1:42" s="15" customFormat="1">
      <c r="A1212" s="73" t="s">
        <v>2209</v>
      </c>
      <c r="B1212" s="1132" t="s">
        <v>3002</v>
      </c>
      <c r="C1212" s="73" t="s">
        <v>3329</v>
      </c>
      <c r="D1212" s="1132" t="s">
        <v>1998</v>
      </c>
      <c r="E1212" s="15" t="s">
        <v>1999</v>
      </c>
      <c r="F1212" s="679">
        <v>310371.414040156</v>
      </c>
      <c r="G1212" s="73" t="s">
        <v>300</v>
      </c>
      <c r="H1212" s="73" t="s">
        <v>3352</v>
      </c>
      <c r="K1212" s="831"/>
      <c r="L1212" s="1143"/>
      <c r="M1212" s="831"/>
      <c r="N1212" s="831">
        <v>2.0936000000000001E-5</v>
      </c>
      <c r="O1212" s="1144"/>
      <c r="P1212" s="831"/>
      <c r="Q1212" s="831"/>
      <c r="R1212" s="831"/>
      <c r="S1212" s="831"/>
      <c r="T1212" s="831"/>
      <c r="U1212" s="831"/>
      <c r="V1212" s="1143"/>
      <c r="W1212" s="1145">
        <v>112.74</v>
      </c>
      <c r="X1212" s="1144"/>
      <c r="Y1212" s="831"/>
      <c r="Z1212" s="831"/>
      <c r="AA1212" s="834"/>
      <c r="AB1212" s="834"/>
      <c r="AC1212" s="832">
        <f t="shared" si="43"/>
        <v>0</v>
      </c>
      <c r="AD1212" s="832">
        <f t="shared" si="42"/>
        <v>6.4979359243447066</v>
      </c>
      <c r="AE1212" s="834"/>
      <c r="AF1212" s="834"/>
      <c r="AG1212" s="834"/>
      <c r="AH1212" s="834"/>
      <c r="AI1212" s="834"/>
      <c r="AJ1212" s="834"/>
      <c r="AK1212" s="834"/>
      <c r="AL1212" s="834"/>
      <c r="AM1212" s="832">
        <f t="shared" si="41"/>
        <v>34991273.218887188</v>
      </c>
      <c r="AN1212" s="834"/>
      <c r="AO1212" s="834"/>
      <c r="AP1212" s="834"/>
    </row>
    <row r="1213" spans="1:42" s="15" customFormat="1">
      <c r="A1213" s="73" t="s">
        <v>2210</v>
      </c>
      <c r="B1213" s="1132" t="s">
        <v>3003</v>
      </c>
      <c r="C1213" s="73" t="s">
        <v>3329</v>
      </c>
      <c r="D1213" s="1132" t="s">
        <v>1967</v>
      </c>
      <c r="E1213" s="15" t="s">
        <v>1968</v>
      </c>
      <c r="F1213" s="679">
        <v>328398.92395593802</v>
      </c>
      <c r="G1213" s="73" t="s">
        <v>300</v>
      </c>
      <c r="H1213" s="73" t="s">
        <v>3352</v>
      </c>
      <c r="K1213" s="831"/>
      <c r="L1213" s="1143"/>
      <c r="M1213" s="831">
        <v>0</v>
      </c>
      <c r="N1213" s="831">
        <v>1.0198E-4</v>
      </c>
      <c r="O1213" s="1144"/>
      <c r="P1213" s="831"/>
      <c r="Q1213" s="831"/>
      <c r="R1213" s="831"/>
      <c r="S1213" s="831"/>
      <c r="T1213" s="831"/>
      <c r="U1213" s="831"/>
      <c r="V1213" s="1143"/>
      <c r="W1213" s="1145">
        <v>522710</v>
      </c>
      <c r="X1213" s="1144"/>
      <c r="Y1213" s="831"/>
      <c r="Z1213" s="831"/>
      <c r="AA1213" s="834"/>
      <c r="AB1213" s="834"/>
      <c r="AC1213" s="832">
        <f t="shared" si="43"/>
        <v>0</v>
      </c>
      <c r="AD1213" s="832">
        <f t="shared" si="42"/>
        <v>33.490122265026557</v>
      </c>
      <c r="AE1213" s="834"/>
      <c r="AF1213" s="834"/>
      <c r="AG1213" s="834"/>
      <c r="AH1213" s="834"/>
      <c r="AI1213" s="834"/>
      <c r="AJ1213" s="834"/>
      <c r="AK1213" s="834"/>
      <c r="AL1213" s="834"/>
      <c r="AM1213" s="832">
        <f t="shared" si="41"/>
        <v>171657401541.00836</v>
      </c>
      <c r="AN1213" s="834"/>
      <c r="AO1213" s="834"/>
      <c r="AP1213" s="834"/>
    </row>
    <row r="1214" spans="1:42" s="15" customFormat="1">
      <c r="A1214" s="73" t="s">
        <v>2210</v>
      </c>
      <c r="B1214" s="1132" t="s">
        <v>3003</v>
      </c>
      <c r="C1214" s="73" t="s">
        <v>3329</v>
      </c>
      <c r="D1214" s="1132" t="s">
        <v>1998</v>
      </c>
      <c r="E1214" s="15" t="s">
        <v>1999</v>
      </c>
      <c r="F1214" s="679">
        <v>437865.23197661497</v>
      </c>
      <c r="G1214" s="73" t="s">
        <v>300</v>
      </c>
      <c r="H1214" s="73" t="s">
        <v>3352</v>
      </c>
      <c r="K1214" s="831"/>
      <c r="L1214" s="1143"/>
      <c r="M1214" s="831">
        <v>0</v>
      </c>
      <c r="N1214" s="831">
        <v>3.3640000000000003E-5</v>
      </c>
      <c r="O1214" s="1144"/>
      <c r="P1214" s="831"/>
      <c r="Q1214" s="831"/>
      <c r="R1214" s="831"/>
      <c r="S1214" s="831"/>
      <c r="T1214" s="831"/>
      <c r="U1214" s="831"/>
      <c r="V1214" s="1143"/>
      <c r="W1214" s="1145">
        <v>251360</v>
      </c>
      <c r="X1214" s="1144"/>
      <c r="Y1214" s="831"/>
      <c r="Z1214" s="831"/>
      <c r="AA1214" s="834"/>
      <c r="AB1214" s="834"/>
      <c r="AC1214" s="832">
        <f t="shared" si="43"/>
        <v>0</v>
      </c>
      <c r="AD1214" s="832">
        <f t="shared" si="42"/>
        <v>14.729786403693328</v>
      </c>
      <c r="AE1214" s="834"/>
      <c r="AF1214" s="834"/>
      <c r="AG1214" s="834"/>
      <c r="AH1214" s="834"/>
      <c r="AI1214" s="834"/>
      <c r="AJ1214" s="834"/>
      <c r="AK1214" s="834"/>
      <c r="AL1214" s="834"/>
      <c r="AM1214" s="832">
        <f t="shared" si="41"/>
        <v>110061804709.64194</v>
      </c>
      <c r="AN1214" s="834"/>
      <c r="AO1214" s="834"/>
      <c r="AP1214" s="834"/>
    </row>
    <row r="1215" spans="1:42" s="15" customFormat="1">
      <c r="A1215" s="73" t="s">
        <v>2210</v>
      </c>
      <c r="B1215" s="1132" t="s">
        <v>3003</v>
      </c>
      <c r="C1215" s="73" t="s">
        <v>3329</v>
      </c>
      <c r="D1215" s="1132" t="s">
        <v>2001</v>
      </c>
      <c r="E1215" s="15" t="s">
        <v>2015</v>
      </c>
      <c r="F1215" s="679">
        <v>21893.261598307301</v>
      </c>
      <c r="G1215" s="73" t="s">
        <v>300</v>
      </c>
      <c r="H1215" s="73" t="s">
        <v>3352</v>
      </c>
      <c r="K1215" s="831"/>
      <c r="L1215" s="1143"/>
      <c r="M1215" s="831">
        <v>0</v>
      </c>
      <c r="N1215" s="831">
        <v>6.2105999999999999E-4</v>
      </c>
      <c r="O1215" s="1144"/>
      <c r="P1215" s="831"/>
      <c r="Q1215" s="831"/>
      <c r="R1215" s="831"/>
      <c r="S1215" s="831"/>
      <c r="T1215" s="831"/>
      <c r="U1215" s="831"/>
      <c r="V1215" s="1143"/>
      <c r="W1215" s="1145">
        <v>29186000</v>
      </c>
      <c r="X1215" s="1144"/>
      <c r="Y1215" s="831"/>
      <c r="Z1215" s="831"/>
      <c r="AA1215" s="834"/>
      <c r="AB1215" s="834"/>
      <c r="AC1215" s="832">
        <f t="shared" si="43"/>
        <v>0</v>
      </c>
      <c r="AD1215" s="832">
        <f t="shared" si="42"/>
        <v>13.597029048244732</v>
      </c>
      <c r="AE1215" s="834"/>
      <c r="AF1215" s="834"/>
      <c r="AG1215" s="834"/>
      <c r="AH1215" s="834"/>
      <c r="AI1215" s="834"/>
      <c r="AJ1215" s="834"/>
      <c r="AK1215" s="834"/>
      <c r="AL1215" s="834"/>
      <c r="AM1215" s="832">
        <f t="shared" si="41"/>
        <v>638976733008.1969</v>
      </c>
      <c r="AN1215" s="834"/>
      <c r="AO1215" s="834"/>
      <c r="AP1215" s="834"/>
    </row>
    <row r="1216" spans="1:42" s="15" customFormat="1">
      <c r="A1216" s="73" t="s">
        <v>2211</v>
      </c>
      <c r="B1216" s="1132" t="s">
        <v>3004</v>
      </c>
      <c r="C1216" s="73"/>
      <c r="D1216" s="1132" t="s">
        <v>1967</v>
      </c>
      <c r="E1216" s="15" t="s">
        <v>1968</v>
      </c>
      <c r="F1216" s="679">
        <v>31484.466091047601</v>
      </c>
      <c r="G1216" s="73" t="s">
        <v>300</v>
      </c>
      <c r="H1216" s="73" t="s">
        <v>3355</v>
      </c>
      <c r="K1216" s="831"/>
      <c r="L1216" s="1143"/>
      <c r="M1216" s="831"/>
      <c r="N1216" s="831">
        <v>1.5676000000000001E-7</v>
      </c>
      <c r="O1216" s="1144"/>
      <c r="P1216" s="831"/>
      <c r="Q1216" s="831"/>
      <c r="R1216" s="831"/>
      <c r="S1216" s="831"/>
      <c r="T1216" s="831"/>
      <c r="U1216" s="831"/>
      <c r="V1216" s="1143"/>
      <c r="W1216" s="1145">
        <v>166.25</v>
      </c>
      <c r="X1216" s="1144"/>
      <c r="Y1216" s="831"/>
      <c r="Z1216" s="831"/>
      <c r="AA1216" s="834"/>
      <c r="AB1216" s="834"/>
      <c r="AC1216" s="832">
        <f t="shared" si="43"/>
        <v>0</v>
      </c>
      <c r="AD1216" s="832">
        <f t="shared" si="42"/>
        <v>4.935504904432622E-3</v>
      </c>
      <c r="AE1216" s="834"/>
      <c r="AF1216" s="834"/>
      <c r="AG1216" s="834"/>
      <c r="AH1216" s="834"/>
      <c r="AI1216" s="834"/>
      <c r="AJ1216" s="834"/>
      <c r="AK1216" s="834"/>
      <c r="AL1216" s="834"/>
      <c r="AM1216" s="832">
        <f t="shared" si="41"/>
        <v>5234292.487636664</v>
      </c>
      <c r="AN1216" s="834"/>
      <c r="AO1216" s="834"/>
      <c r="AP1216" s="834"/>
    </row>
    <row r="1217" spans="1:42" s="15" customFormat="1">
      <c r="A1217" s="73" t="s">
        <v>2212</v>
      </c>
      <c r="B1217" s="1132" t="s">
        <v>3005</v>
      </c>
      <c r="C1217" s="73" t="s">
        <v>3329</v>
      </c>
      <c r="D1217" s="1132" t="s">
        <v>1967</v>
      </c>
      <c r="E1217" s="15" t="s">
        <v>1968</v>
      </c>
      <c r="F1217" s="679">
        <v>577462.61373177101</v>
      </c>
      <c r="G1217" s="73" t="s">
        <v>300</v>
      </c>
      <c r="H1217" s="73" t="s">
        <v>3352</v>
      </c>
      <c r="K1217" s="831"/>
      <c r="L1217" s="1143"/>
      <c r="M1217" s="831"/>
      <c r="N1217" s="831">
        <v>3.8510000000000001E-6</v>
      </c>
      <c r="O1217" s="1144"/>
      <c r="P1217" s="831"/>
      <c r="Q1217" s="831"/>
      <c r="R1217" s="831"/>
      <c r="S1217" s="831"/>
      <c r="T1217" s="831"/>
      <c r="U1217" s="831"/>
      <c r="V1217" s="1143"/>
      <c r="W1217" s="1145">
        <v>2.9982000000000002</v>
      </c>
      <c r="X1217" s="1144"/>
      <c r="Y1217" s="831"/>
      <c r="Z1217" s="831"/>
      <c r="AA1217" s="834"/>
      <c r="AB1217" s="834"/>
      <c r="AC1217" s="832">
        <f t="shared" si="43"/>
        <v>0</v>
      </c>
      <c r="AD1217" s="832">
        <f t="shared" si="42"/>
        <v>2.2238085254810502</v>
      </c>
      <c r="AE1217" s="834"/>
      <c r="AF1217" s="834"/>
      <c r="AG1217" s="834"/>
      <c r="AH1217" s="834"/>
      <c r="AI1217" s="834"/>
      <c r="AJ1217" s="834"/>
      <c r="AK1217" s="834"/>
      <c r="AL1217" s="834"/>
      <c r="AM1217" s="832">
        <f t="shared" si="41"/>
        <v>1731348.4084905959</v>
      </c>
      <c r="AN1217" s="834"/>
      <c r="AO1217" s="834"/>
      <c r="AP1217" s="834"/>
    </row>
    <row r="1218" spans="1:42" s="15" customFormat="1">
      <c r="A1218" s="73" t="s">
        <v>2212</v>
      </c>
      <c r="B1218" s="1132" t="s">
        <v>3005</v>
      </c>
      <c r="C1218" s="73" t="s">
        <v>3329</v>
      </c>
      <c r="D1218" s="1132" t="s">
        <v>1998</v>
      </c>
      <c r="E1218" s="15" t="s">
        <v>1999</v>
      </c>
      <c r="F1218" s="679">
        <v>2848815.5610677102</v>
      </c>
      <c r="G1218" s="73" t="s">
        <v>300</v>
      </c>
      <c r="H1218" s="73" t="s">
        <v>3352</v>
      </c>
      <c r="K1218" s="831"/>
      <c r="L1218" s="1143"/>
      <c r="M1218" s="831"/>
      <c r="N1218" s="831">
        <v>1.1182E-7</v>
      </c>
      <c r="O1218" s="1144"/>
      <c r="P1218" s="831"/>
      <c r="Q1218" s="831"/>
      <c r="R1218" s="831"/>
      <c r="S1218" s="831"/>
      <c r="T1218" s="831"/>
      <c r="U1218" s="831"/>
      <c r="V1218" s="1143"/>
      <c r="W1218" s="1145">
        <v>1.1503000000000001</v>
      </c>
      <c r="X1218" s="1144"/>
      <c r="Y1218" s="831"/>
      <c r="Z1218" s="831"/>
      <c r="AA1218" s="834"/>
      <c r="AB1218" s="834"/>
      <c r="AC1218" s="832">
        <f t="shared" si="43"/>
        <v>0</v>
      </c>
      <c r="AD1218" s="832">
        <f t="shared" si="42"/>
        <v>0.31855455603859134</v>
      </c>
      <c r="AE1218" s="834"/>
      <c r="AF1218" s="834"/>
      <c r="AG1218" s="834"/>
      <c r="AH1218" s="834"/>
      <c r="AI1218" s="834"/>
      <c r="AJ1218" s="834"/>
      <c r="AK1218" s="834"/>
      <c r="AL1218" s="834"/>
      <c r="AM1218" s="832">
        <f t="shared" si="41"/>
        <v>3276992.5398961874</v>
      </c>
      <c r="AN1218" s="834"/>
      <c r="AO1218" s="834"/>
      <c r="AP1218" s="834"/>
    </row>
    <row r="1219" spans="1:42" s="15" customFormat="1">
      <c r="A1219" s="73" t="s">
        <v>2212</v>
      </c>
      <c r="B1219" s="1132" t="s">
        <v>3005</v>
      </c>
      <c r="C1219" s="73" t="s">
        <v>3329</v>
      </c>
      <c r="D1219" s="1132" t="s">
        <v>2001</v>
      </c>
      <c r="E1219" s="15" t="s">
        <v>2015</v>
      </c>
      <c r="F1219" s="679">
        <v>38497.507582031198</v>
      </c>
      <c r="G1219" s="73" t="s">
        <v>300</v>
      </c>
      <c r="H1219" s="73" t="s">
        <v>3352</v>
      </c>
      <c r="K1219" s="831"/>
      <c r="L1219" s="1143"/>
      <c r="M1219" s="831"/>
      <c r="N1219" s="831">
        <v>1.1687999999999999E-6</v>
      </c>
      <c r="O1219" s="1144"/>
      <c r="P1219" s="831"/>
      <c r="Q1219" s="831"/>
      <c r="R1219" s="831"/>
      <c r="S1219" s="831"/>
      <c r="T1219" s="831"/>
      <c r="U1219" s="831"/>
      <c r="V1219" s="1143"/>
      <c r="W1219" s="1145">
        <v>38.384</v>
      </c>
      <c r="X1219" s="1144"/>
      <c r="Y1219" s="831"/>
      <c r="Z1219" s="831"/>
      <c r="AA1219" s="834"/>
      <c r="AB1219" s="834"/>
      <c r="AC1219" s="832">
        <f t="shared" si="43"/>
        <v>0</v>
      </c>
      <c r="AD1219" s="832">
        <f t="shared" si="42"/>
        <v>4.4995886861878061E-2</v>
      </c>
      <c r="AE1219" s="834"/>
      <c r="AF1219" s="834"/>
      <c r="AG1219" s="834"/>
      <c r="AH1219" s="834"/>
      <c r="AI1219" s="834"/>
      <c r="AJ1219" s="834"/>
      <c r="AK1219" s="834"/>
      <c r="AL1219" s="834"/>
      <c r="AM1219" s="832">
        <f t="shared" si="41"/>
        <v>1477688.3310286854</v>
      </c>
      <c r="AN1219" s="834"/>
      <c r="AO1219" s="834"/>
      <c r="AP1219" s="834"/>
    </row>
    <row r="1220" spans="1:42" s="15" customFormat="1">
      <c r="A1220" s="73" t="s">
        <v>2213</v>
      </c>
      <c r="B1220" s="1132" t="s">
        <v>3006</v>
      </c>
      <c r="C1220" s="73" t="s">
        <v>3329</v>
      </c>
      <c r="D1220" s="1132" t="s">
        <v>1967</v>
      </c>
      <c r="E1220" s="15" t="s">
        <v>1968</v>
      </c>
      <c r="F1220" s="679">
        <v>570141.14583333302</v>
      </c>
      <c r="G1220" s="73" t="s">
        <v>300</v>
      </c>
      <c r="H1220" s="73" t="s">
        <v>3352</v>
      </c>
      <c r="K1220" s="831"/>
      <c r="L1220" s="1143"/>
      <c r="M1220" s="831"/>
      <c r="N1220" s="831">
        <v>1.9763E-6</v>
      </c>
      <c r="O1220" s="1144"/>
      <c r="P1220" s="831"/>
      <c r="Q1220" s="831"/>
      <c r="R1220" s="831"/>
      <c r="S1220" s="831"/>
      <c r="T1220" s="831"/>
      <c r="U1220" s="831"/>
      <c r="V1220" s="1143"/>
      <c r="W1220" s="1145">
        <v>2720.7</v>
      </c>
      <c r="X1220" s="1144"/>
      <c r="Y1220" s="831"/>
      <c r="Z1220" s="831"/>
      <c r="AA1220" s="834"/>
      <c r="AB1220" s="834"/>
      <c r="AC1220" s="832">
        <f t="shared" si="43"/>
        <v>0</v>
      </c>
      <c r="AD1220" s="832">
        <f t="shared" si="42"/>
        <v>1.1267699465104162</v>
      </c>
      <c r="AE1220" s="834"/>
      <c r="AF1220" s="834"/>
      <c r="AG1220" s="834"/>
      <c r="AH1220" s="834"/>
      <c r="AI1220" s="834"/>
      <c r="AJ1220" s="834"/>
      <c r="AK1220" s="834"/>
      <c r="AL1220" s="834"/>
      <c r="AM1220" s="832">
        <f t="shared" si="41"/>
        <v>1551183015.468749</v>
      </c>
      <c r="AN1220" s="834"/>
      <c r="AO1220" s="834"/>
      <c r="AP1220" s="834"/>
    </row>
    <row r="1221" spans="1:42" s="15" customFormat="1">
      <c r="A1221" s="73" t="s">
        <v>2213</v>
      </c>
      <c r="B1221" s="1132" t="s">
        <v>3006</v>
      </c>
      <c r="C1221" s="73" t="s">
        <v>3329</v>
      </c>
      <c r="D1221" s="1132" t="s">
        <v>1998</v>
      </c>
      <c r="E1221" s="15" t="s">
        <v>1999</v>
      </c>
      <c r="F1221" s="679">
        <v>2806433.8196190102</v>
      </c>
      <c r="G1221" s="73" t="s">
        <v>300</v>
      </c>
      <c r="H1221" s="73" t="s">
        <v>3352</v>
      </c>
      <c r="K1221" s="831"/>
      <c r="L1221" s="1143"/>
      <c r="M1221" s="831"/>
      <c r="N1221" s="831">
        <v>2.6646000000000002E-7</v>
      </c>
      <c r="O1221" s="1144"/>
      <c r="P1221" s="831"/>
      <c r="Q1221" s="831"/>
      <c r="R1221" s="831"/>
      <c r="S1221" s="831"/>
      <c r="T1221" s="831"/>
      <c r="U1221" s="831"/>
      <c r="V1221" s="1143"/>
      <c r="W1221" s="1145">
        <v>984.13</v>
      </c>
      <c r="X1221" s="1144"/>
      <c r="Y1221" s="831"/>
      <c r="Z1221" s="831"/>
      <c r="AA1221" s="834"/>
      <c r="AB1221" s="834"/>
      <c r="AC1221" s="832">
        <f t="shared" si="43"/>
        <v>0</v>
      </c>
      <c r="AD1221" s="832">
        <f t="shared" si="42"/>
        <v>0.74780235557568153</v>
      </c>
      <c r="AE1221" s="834"/>
      <c r="AF1221" s="834"/>
      <c r="AG1221" s="834"/>
      <c r="AH1221" s="834"/>
      <c r="AI1221" s="834"/>
      <c r="AJ1221" s="834"/>
      <c r="AK1221" s="834"/>
      <c r="AL1221" s="834"/>
      <c r="AM1221" s="832">
        <f t="shared" si="41"/>
        <v>2761895714.9016566</v>
      </c>
      <c r="AN1221" s="834"/>
      <c r="AO1221" s="834"/>
      <c r="AP1221" s="834"/>
    </row>
    <row r="1222" spans="1:42" s="15" customFormat="1">
      <c r="A1222" s="73" t="s">
        <v>2213</v>
      </c>
      <c r="B1222" s="1132" t="s">
        <v>3006</v>
      </c>
      <c r="C1222" s="73" t="s">
        <v>3329</v>
      </c>
      <c r="D1222" s="1132" t="s">
        <v>2001</v>
      </c>
      <c r="E1222" s="15" t="s">
        <v>2015</v>
      </c>
      <c r="F1222" s="679">
        <v>38009.409720390599</v>
      </c>
      <c r="G1222" s="73" t="s">
        <v>300</v>
      </c>
      <c r="H1222" s="73" t="s">
        <v>3352</v>
      </c>
      <c r="K1222" s="831"/>
      <c r="L1222" s="1143"/>
      <c r="M1222" s="831"/>
      <c r="N1222" s="831">
        <v>2.4200000000000001E-6</v>
      </c>
      <c r="O1222" s="1144"/>
      <c r="P1222" s="831"/>
      <c r="Q1222" s="831"/>
      <c r="R1222" s="831"/>
      <c r="S1222" s="831"/>
      <c r="T1222" s="831"/>
      <c r="U1222" s="831"/>
      <c r="V1222" s="1143"/>
      <c r="W1222" s="1145">
        <v>34816</v>
      </c>
      <c r="X1222" s="1144"/>
      <c r="Y1222" s="831"/>
      <c r="Z1222" s="831"/>
      <c r="AA1222" s="834"/>
      <c r="AB1222" s="834"/>
      <c r="AC1222" s="832">
        <f t="shared" si="43"/>
        <v>0</v>
      </c>
      <c r="AD1222" s="832">
        <f t="shared" si="42"/>
        <v>9.1982771523345247E-2</v>
      </c>
      <c r="AE1222" s="834"/>
      <c r="AF1222" s="834"/>
      <c r="AG1222" s="834"/>
      <c r="AH1222" s="834"/>
      <c r="AI1222" s="834"/>
      <c r="AJ1222" s="834"/>
      <c r="AK1222" s="834"/>
      <c r="AL1222" s="834"/>
      <c r="AM1222" s="832">
        <f t="shared" si="41"/>
        <v>1323335608.825119</v>
      </c>
      <c r="AN1222" s="834"/>
      <c r="AO1222" s="834"/>
      <c r="AP1222" s="834"/>
    </row>
    <row r="1223" spans="1:42" s="15" customFormat="1">
      <c r="A1223" s="73" t="s">
        <v>2214</v>
      </c>
      <c r="B1223" s="1132" t="s">
        <v>3007</v>
      </c>
      <c r="C1223" s="73" t="s">
        <v>3329</v>
      </c>
      <c r="D1223" s="1132" t="s">
        <v>1967</v>
      </c>
      <c r="E1223" s="15" t="s">
        <v>1968</v>
      </c>
      <c r="F1223" s="679">
        <v>63880.607948203098</v>
      </c>
      <c r="G1223" s="73" t="s">
        <v>300</v>
      </c>
      <c r="H1223" s="73" t="s">
        <v>3352</v>
      </c>
      <c r="K1223" s="831"/>
      <c r="L1223" s="1143"/>
      <c r="M1223" s="831"/>
      <c r="N1223" s="831">
        <v>1.0086E-7</v>
      </c>
      <c r="O1223" s="1144"/>
      <c r="P1223" s="831"/>
      <c r="Q1223" s="831"/>
      <c r="R1223" s="831"/>
      <c r="S1223" s="831"/>
      <c r="T1223" s="831"/>
      <c r="U1223" s="831"/>
      <c r="V1223" s="1143"/>
      <c r="W1223" s="1145">
        <v>4218</v>
      </c>
      <c r="X1223" s="1144"/>
      <c r="Y1223" s="831"/>
      <c r="Z1223" s="831"/>
      <c r="AA1223" s="834"/>
      <c r="AB1223" s="834"/>
      <c r="AC1223" s="832">
        <f t="shared" si="43"/>
        <v>0</v>
      </c>
      <c r="AD1223" s="832">
        <f t="shared" si="42"/>
        <v>6.4429981176557646E-3</v>
      </c>
      <c r="AE1223" s="834"/>
      <c r="AF1223" s="834"/>
      <c r="AG1223" s="834"/>
      <c r="AH1223" s="834"/>
      <c r="AI1223" s="834"/>
      <c r="AJ1223" s="834"/>
      <c r="AK1223" s="834"/>
      <c r="AL1223" s="834"/>
      <c r="AM1223" s="832">
        <f t="shared" si="41"/>
        <v>269448404.32552069</v>
      </c>
      <c r="AN1223" s="834"/>
      <c r="AO1223" s="834"/>
      <c r="AP1223" s="834"/>
    </row>
    <row r="1224" spans="1:42" s="15" customFormat="1">
      <c r="A1224" s="73" t="s">
        <v>2214</v>
      </c>
      <c r="B1224" s="1132" t="s">
        <v>3007</v>
      </c>
      <c r="C1224" s="73" t="s">
        <v>3329</v>
      </c>
      <c r="D1224" s="1132" t="s">
        <v>2001</v>
      </c>
      <c r="E1224" s="15" t="s">
        <v>2015</v>
      </c>
      <c r="F1224" s="679">
        <v>4258.7071971354198</v>
      </c>
      <c r="G1224" s="73" t="s">
        <v>300</v>
      </c>
      <c r="H1224" s="73" t="s">
        <v>3352</v>
      </c>
      <c r="K1224" s="831"/>
      <c r="L1224" s="1143"/>
      <c r="M1224" s="831"/>
      <c r="N1224" s="831">
        <v>2.9153000000000002E-7</v>
      </c>
      <c r="O1224" s="1144"/>
      <c r="P1224" s="831"/>
      <c r="Q1224" s="831"/>
      <c r="R1224" s="831"/>
      <c r="S1224" s="831"/>
      <c r="T1224" s="831"/>
      <c r="U1224" s="831"/>
      <c r="V1224" s="1143"/>
      <c r="W1224" s="1145">
        <v>110480</v>
      </c>
      <c r="X1224" s="1144"/>
      <c r="Y1224" s="831"/>
      <c r="Z1224" s="831"/>
      <c r="AA1224" s="834"/>
      <c r="AB1224" s="834"/>
      <c r="AC1224" s="832">
        <f t="shared" si="43"/>
        <v>0</v>
      </c>
      <c r="AD1224" s="832">
        <f t="shared" si="42"/>
        <v>1.241540909180889E-3</v>
      </c>
      <c r="AE1224" s="834"/>
      <c r="AF1224" s="834"/>
      <c r="AG1224" s="834"/>
      <c r="AH1224" s="834"/>
      <c r="AI1224" s="834"/>
      <c r="AJ1224" s="834"/>
      <c r="AK1224" s="834"/>
      <c r="AL1224" s="834"/>
      <c r="AM1224" s="832">
        <f t="shared" si="41"/>
        <v>470501971.13952118</v>
      </c>
      <c r="AN1224" s="834"/>
      <c r="AO1224" s="834"/>
      <c r="AP1224" s="834"/>
    </row>
    <row r="1225" spans="1:42" s="15" customFormat="1">
      <c r="A1225" s="73" t="s">
        <v>2214</v>
      </c>
      <c r="B1225" s="1132" t="s">
        <v>3007</v>
      </c>
      <c r="C1225" s="73" t="s">
        <v>3329</v>
      </c>
      <c r="D1225" s="1132" t="s">
        <v>1998</v>
      </c>
      <c r="E1225" s="15" t="s">
        <v>1999</v>
      </c>
      <c r="F1225" s="679">
        <v>85174.143951536505</v>
      </c>
      <c r="G1225" s="73" t="s">
        <v>300</v>
      </c>
      <c r="H1225" s="73" t="s">
        <v>3352</v>
      </c>
      <c r="K1225" s="831"/>
      <c r="L1225" s="1143"/>
      <c r="M1225" s="831"/>
      <c r="N1225" s="831">
        <v>1.773E-9</v>
      </c>
      <c r="O1225" s="1144"/>
      <c r="P1225" s="831"/>
      <c r="Q1225" s="831"/>
      <c r="R1225" s="831"/>
      <c r="S1225" s="831"/>
      <c r="T1225" s="831"/>
      <c r="U1225" s="831"/>
      <c r="V1225" s="1143"/>
      <c r="W1225" s="1145">
        <v>164.4</v>
      </c>
      <c r="X1225" s="1144"/>
      <c r="Y1225" s="831"/>
      <c r="Z1225" s="831"/>
      <c r="AA1225" s="834"/>
      <c r="AB1225" s="834"/>
      <c r="AC1225" s="832">
        <f t="shared" si="43"/>
        <v>0</v>
      </c>
      <c r="AD1225" s="832">
        <f t="shared" si="42"/>
        <v>1.5101375722607421E-4</v>
      </c>
      <c r="AE1225" s="834"/>
      <c r="AF1225" s="834"/>
      <c r="AG1225" s="834"/>
      <c r="AH1225" s="834"/>
      <c r="AI1225" s="834"/>
      <c r="AJ1225" s="834"/>
      <c r="AK1225" s="834"/>
      <c r="AL1225" s="834"/>
      <c r="AM1225" s="832">
        <f t="shared" si="41"/>
        <v>14002629.265632601</v>
      </c>
      <c r="AN1225" s="834"/>
      <c r="AO1225" s="834"/>
      <c r="AP1225" s="834"/>
    </row>
    <row r="1226" spans="1:42" s="15" customFormat="1">
      <c r="A1226" s="73" t="s">
        <v>457</v>
      </c>
      <c r="B1226" s="1132" t="s">
        <v>3008</v>
      </c>
      <c r="C1226" s="73"/>
      <c r="D1226" s="1132" t="s">
        <v>1967</v>
      </c>
      <c r="E1226" s="15" t="s">
        <v>1968</v>
      </c>
      <c r="F1226" s="679">
        <v>167217689.97357899</v>
      </c>
      <c r="G1226" s="73" t="s">
        <v>300</v>
      </c>
      <c r="H1226" s="73" t="s">
        <v>3355</v>
      </c>
      <c r="K1226" s="831"/>
      <c r="L1226" s="1143"/>
      <c r="M1226" s="831">
        <v>5.5192000000000002E-8</v>
      </c>
      <c r="N1226" s="831">
        <v>6.4573999999999996E-7</v>
      </c>
      <c r="O1226" s="1144"/>
      <c r="P1226" s="831"/>
      <c r="Q1226" s="831"/>
      <c r="R1226" s="831"/>
      <c r="S1226" s="831"/>
      <c r="T1226" s="831"/>
      <c r="U1226" s="831"/>
      <c r="V1226" s="1143"/>
      <c r="W1226" s="1145">
        <v>0.78144000000000002</v>
      </c>
      <c r="X1226" s="1144"/>
      <c r="Y1226" s="831"/>
      <c r="Z1226" s="831"/>
      <c r="AA1226" s="834"/>
      <c r="AB1226" s="834"/>
      <c r="AC1226" s="832">
        <f t="shared" si="43"/>
        <v>9.2290787450217717</v>
      </c>
      <c r="AD1226" s="832">
        <f t="shared" si="42"/>
        <v>107.97915112353888</v>
      </c>
      <c r="AE1226" s="834"/>
      <c r="AF1226" s="834"/>
      <c r="AG1226" s="834"/>
      <c r="AH1226" s="834"/>
      <c r="AI1226" s="834"/>
      <c r="AJ1226" s="834"/>
      <c r="AK1226" s="834"/>
      <c r="AL1226" s="834"/>
      <c r="AM1226" s="832">
        <f t="shared" si="41"/>
        <v>130670591.65295357</v>
      </c>
      <c r="AN1226" s="834"/>
      <c r="AO1226" s="834"/>
      <c r="AP1226" s="834"/>
    </row>
    <row r="1227" spans="1:42" s="15" customFormat="1">
      <c r="A1227" s="73" t="s">
        <v>457</v>
      </c>
      <c r="B1227" s="1132" t="s">
        <v>3009</v>
      </c>
      <c r="C1227" s="73" t="s">
        <v>3317</v>
      </c>
      <c r="D1227" s="1132" t="s">
        <v>2001</v>
      </c>
      <c r="E1227" s="15" t="s">
        <v>2015</v>
      </c>
      <c r="F1227" s="679">
        <v>419670.95693414402</v>
      </c>
      <c r="G1227" s="73" t="s">
        <v>300</v>
      </c>
      <c r="H1227" s="73" t="s">
        <v>3355</v>
      </c>
      <c r="K1227" s="831"/>
      <c r="L1227" s="1143"/>
      <c r="M1227" s="831">
        <v>2.3525000000000001E-8</v>
      </c>
      <c r="N1227" s="831">
        <v>2.3854999999999998E-7</v>
      </c>
      <c r="O1227" s="1144"/>
      <c r="P1227" s="831"/>
      <c r="Q1227" s="831"/>
      <c r="R1227" s="831"/>
      <c r="S1227" s="831"/>
      <c r="T1227" s="831"/>
      <c r="U1227" s="831"/>
      <c r="V1227" s="1143"/>
      <c r="W1227" s="1145">
        <v>70.831000000000003</v>
      </c>
      <c r="X1227" s="1144"/>
      <c r="Y1227" s="831"/>
      <c r="Z1227" s="831"/>
      <c r="AA1227" s="834"/>
      <c r="AB1227" s="834"/>
      <c r="AC1227" s="832">
        <f t="shared" si="43"/>
        <v>9.8727592618757382E-3</v>
      </c>
      <c r="AD1227" s="832">
        <f t="shared" si="42"/>
        <v>0.10011250677664005</v>
      </c>
      <c r="AE1227" s="834"/>
      <c r="AF1227" s="834"/>
      <c r="AG1227" s="834"/>
      <c r="AH1227" s="834"/>
      <c r="AI1227" s="834"/>
      <c r="AJ1227" s="834"/>
      <c r="AK1227" s="834"/>
      <c r="AL1227" s="834"/>
      <c r="AM1227" s="832">
        <f t="shared" si="41"/>
        <v>29725713.550602358</v>
      </c>
      <c r="AN1227" s="834"/>
      <c r="AO1227" s="834"/>
      <c r="AP1227" s="834"/>
    </row>
    <row r="1228" spans="1:42" s="15" customFormat="1">
      <c r="A1228" s="73" t="s">
        <v>457</v>
      </c>
      <c r="B1228" s="1132" t="s">
        <v>3010</v>
      </c>
      <c r="C1228" s="73" t="s">
        <v>3313</v>
      </c>
      <c r="D1228" s="1132" t="s">
        <v>2001</v>
      </c>
      <c r="E1228" s="15" t="s">
        <v>2015</v>
      </c>
      <c r="F1228" s="679">
        <v>413752.13231784297</v>
      </c>
      <c r="G1228" s="73" t="s">
        <v>300</v>
      </c>
      <c r="H1228" s="73" t="s">
        <v>3355</v>
      </c>
      <c r="K1228" s="831"/>
      <c r="L1228" s="1143"/>
      <c r="M1228" s="831">
        <v>2.3525000000000001E-8</v>
      </c>
      <c r="N1228" s="831">
        <v>2.3854999999999998E-7</v>
      </c>
      <c r="O1228" s="1144"/>
      <c r="P1228" s="831"/>
      <c r="Q1228" s="831"/>
      <c r="R1228" s="831"/>
      <c r="S1228" s="831"/>
      <c r="T1228" s="831"/>
      <c r="U1228" s="831"/>
      <c r="V1228" s="1143"/>
      <c r="W1228" s="1145">
        <v>70.831000000000003</v>
      </c>
      <c r="X1228" s="1144"/>
      <c r="Y1228" s="831"/>
      <c r="Z1228" s="831"/>
      <c r="AA1228" s="834"/>
      <c r="AB1228" s="834"/>
      <c r="AC1228" s="832">
        <f t="shared" si="43"/>
        <v>9.7335189127772566E-3</v>
      </c>
      <c r="AD1228" s="832">
        <f t="shared" si="42"/>
        <v>9.8700571164421436E-2</v>
      </c>
      <c r="AE1228" s="834"/>
      <c r="AF1228" s="834"/>
      <c r="AG1228" s="834"/>
      <c r="AH1228" s="834"/>
      <c r="AI1228" s="834"/>
      <c r="AJ1228" s="834"/>
      <c r="AK1228" s="834"/>
      <c r="AL1228" s="834"/>
      <c r="AM1228" s="832">
        <f t="shared" si="41"/>
        <v>29306477.284205139</v>
      </c>
      <c r="AN1228" s="834"/>
      <c r="AO1228" s="834"/>
      <c r="AP1228" s="834"/>
    </row>
    <row r="1229" spans="1:42" s="15" customFormat="1">
      <c r="A1229" s="73" t="s">
        <v>457</v>
      </c>
      <c r="B1229" s="1132" t="s">
        <v>3010</v>
      </c>
      <c r="C1229" s="73" t="s">
        <v>3313</v>
      </c>
      <c r="D1229" s="1132" t="s">
        <v>1998</v>
      </c>
      <c r="E1229" s="15" t="s">
        <v>1999</v>
      </c>
      <c r="F1229" s="679">
        <v>0</v>
      </c>
      <c r="G1229" s="73" t="s">
        <v>300</v>
      </c>
      <c r="H1229" s="73" t="s">
        <v>3355</v>
      </c>
      <c r="K1229" s="831"/>
      <c r="L1229" s="1143"/>
      <c r="M1229" s="831">
        <v>3.0838000000000001E-8</v>
      </c>
      <c r="N1229" s="831">
        <v>3.4351999999999999E-7</v>
      </c>
      <c r="O1229" s="1144"/>
      <c r="P1229" s="831"/>
      <c r="Q1229" s="831"/>
      <c r="R1229" s="831"/>
      <c r="S1229" s="831"/>
      <c r="T1229" s="831"/>
      <c r="U1229" s="831"/>
      <c r="V1229" s="1143"/>
      <c r="W1229" s="1145">
        <v>4.4978999999999996</v>
      </c>
      <c r="X1229" s="1144"/>
      <c r="Y1229" s="831"/>
      <c r="Z1229" s="831"/>
      <c r="AA1229" s="834"/>
      <c r="AB1229" s="834"/>
      <c r="AC1229" s="832">
        <f t="shared" si="43"/>
        <v>0</v>
      </c>
      <c r="AD1229" s="832">
        <f t="shared" si="42"/>
        <v>0</v>
      </c>
      <c r="AE1229" s="834"/>
      <c r="AF1229" s="834"/>
      <c r="AG1229" s="834"/>
      <c r="AH1229" s="834"/>
      <c r="AI1229" s="834"/>
      <c r="AJ1229" s="834"/>
      <c r="AK1229" s="834"/>
      <c r="AL1229" s="834"/>
      <c r="AM1229" s="832">
        <f t="shared" si="41"/>
        <v>0</v>
      </c>
      <c r="AN1229" s="834"/>
      <c r="AO1229" s="834"/>
      <c r="AP1229" s="834"/>
    </row>
    <row r="1230" spans="1:42" s="15" customFormat="1">
      <c r="A1230" s="73" t="s">
        <v>2215</v>
      </c>
      <c r="B1230" s="1132" t="s">
        <v>3011</v>
      </c>
      <c r="C1230" s="73" t="s">
        <v>3329</v>
      </c>
      <c r="D1230" s="1132" t="s">
        <v>1967</v>
      </c>
      <c r="E1230" s="15" t="s">
        <v>1968</v>
      </c>
      <c r="F1230" s="679">
        <v>1607964.75698255</v>
      </c>
      <c r="G1230" s="73" t="s">
        <v>300</v>
      </c>
      <c r="H1230" s="73" t="s">
        <v>3352</v>
      </c>
      <c r="K1230" s="831"/>
      <c r="L1230" s="1143"/>
      <c r="M1230" s="831"/>
      <c r="N1230" s="831">
        <v>3.8590999999999999E-7</v>
      </c>
      <c r="O1230" s="1144"/>
      <c r="P1230" s="831"/>
      <c r="Q1230" s="831"/>
      <c r="R1230" s="831"/>
      <c r="S1230" s="831"/>
      <c r="T1230" s="831"/>
      <c r="U1230" s="831"/>
      <c r="V1230" s="1143"/>
      <c r="W1230" s="1145">
        <v>9474.2999999999993</v>
      </c>
      <c r="X1230" s="1144"/>
      <c r="Y1230" s="831"/>
      <c r="Z1230" s="831"/>
      <c r="AA1230" s="834"/>
      <c r="AB1230" s="834"/>
      <c r="AC1230" s="832">
        <f t="shared" si="43"/>
        <v>0</v>
      </c>
      <c r="AD1230" s="832">
        <f t="shared" si="42"/>
        <v>0.62052967936713588</v>
      </c>
      <c r="AE1230" s="834"/>
      <c r="AF1230" s="834"/>
      <c r="AG1230" s="834"/>
      <c r="AH1230" s="834"/>
      <c r="AI1230" s="834"/>
      <c r="AJ1230" s="834"/>
      <c r="AK1230" s="834"/>
      <c r="AL1230" s="834"/>
      <c r="AM1230" s="832">
        <f t="shared" si="41"/>
        <v>15234340497.079773</v>
      </c>
      <c r="AN1230" s="834"/>
      <c r="AO1230" s="834"/>
      <c r="AP1230" s="834"/>
    </row>
    <row r="1231" spans="1:42" s="15" customFormat="1">
      <c r="A1231" s="73" t="s">
        <v>2215</v>
      </c>
      <c r="B1231" s="1132" t="s">
        <v>3011</v>
      </c>
      <c r="C1231" s="73" t="s">
        <v>3329</v>
      </c>
      <c r="D1231" s="1132" t="s">
        <v>2001</v>
      </c>
      <c r="E1231" s="15" t="s">
        <v>2015</v>
      </c>
      <c r="F1231" s="679">
        <v>107197.650448828</v>
      </c>
      <c r="G1231" s="73" t="s">
        <v>300</v>
      </c>
      <c r="H1231" s="73" t="s">
        <v>3352</v>
      </c>
      <c r="K1231" s="831"/>
      <c r="L1231" s="1143"/>
      <c r="M1231" s="831"/>
      <c r="N1231" s="831">
        <v>8.5858999999999996E-7</v>
      </c>
      <c r="O1231" s="1144"/>
      <c r="P1231" s="831"/>
      <c r="Q1231" s="831"/>
      <c r="R1231" s="831"/>
      <c r="S1231" s="831"/>
      <c r="T1231" s="831"/>
      <c r="U1231" s="831"/>
      <c r="V1231" s="1143"/>
      <c r="W1231" s="1145">
        <v>410290</v>
      </c>
      <c r="X1231" s="1144"/>
      <c r="Y1231" s="831"/>
      <c r="Z1231" s="831"/>
      <c r="AA1231" s="834"/>
      <c r="AB1231" s="834"/>
      <c r="AC1231" s="832">
        <f t="shared" si="43"/>
        <v>0</v>
      </c>
      <c r="AD1231" s="832">
        <f t="shared" si="42"/>
        <v>9.2038830698859236E-2</v>
      </c>
      <c r="AE1231" s="834"/>
      <c r="AF1231" s="834"/>
      <c r="AG1231" s="834"/>
      <c r="AH1231" s="834"/>
      <c r="AI1231" s="834"/>
      <c r="AJ1231" s="834"/>
      <c r="AK1231" s="834"/>
      <c r="AL1231" s="834"/>
      <c r="AM1231" s="832">
        <f t="shared" si="41"/>
        <v>43982124002.649643</v>
      </c>
      <c r="AN1231" s="834"/>
      <c r="AO1231" s="834"/>
      <c r="AP1231" s="834"/>
    </row>
    <row r="1232" spans="1:42" s="15" customFormat="1">
      <c r="A1232" s="73" t="s">
        <v>2215</v>
      </c>
      <c r="B1232" s="1132" t="s">
        <v>3011</v>
      </c>
      <c r="C1232" s="73" t="s">
        <v>3329</v>
      </c>
      <c r="D1232" s="1132" t="s">
        <v>1998</v>
      </c>
      <c r="E1232" s="15" t="s">
        <v>1999</v>
      </c>
      <c r="F1232" s="679">
        <v>2143953.0093177101</v>
      </c>
      <c r="G1232" s="73" t="s">
        <v>300</v>
      </c>
      <c r="H1232" s="73" t="s">
        <v>3352</v>
      </c>
      <c r="K1232" s="831"/>
      <c r="L1232" s="1143"/>
      <c r="M1232" s="831"/>
      <c r="N1232" s="831">
        <v>5.2512000000000002E-9</v>
      </c>
      <c r="O1232" s="1144"/>
      <c r="P1232" s="831"/>
      <c r="Q1232" s="831"/>
      <c r="R1232" s="831"/>
      <c r="S1232" s="831"/>
      <c r="T1232" s="831"/>
      <c r="U1232" s="831"/>
      <c r="V1232" s="1143"/>
      <c r="W1232" s="1145">
        <v>620.1</v>
      </c>
      <c r="X1232" s="1144"/>
      <c r="Y1232" s="831"/>
      <c r="Z1232" s="831"/>
      <c r="AA1232" s="834"/>
      <c r="AB1232" s="834"/>
      <c r="AC1232" s="832">
        <f t="shared" si="43"/>
        <v>0</v>
      </c>
      <c r="AD1232" s="832">
        <f t="shared" si="42"/>
        <v>1.125832604252916E-2</v>
      </c>
      <c r="AE1232" s="834"/>
      <c r="AF1232" s="834"/>
      <c r="AG1232" s="834"/>
      <c r="AH1232" s="834"/>
      <c r="AI1232" s="834"/>
      <c r="AJ1232" s="834"/>
      <c r="AK1232" s="834"/>
      <c r="AL1232" s="834"/>
      <c r="AM1232" s="832">
        <f t="shared" si="41"/>
        <v>1329465261.0779121</v>
      </c>
      <c r="AN1232" s="834"/>
      <c r="AO1232" s="834"/>
      <c r="AP1232" s="834"/>
    </row>
    <row r="1233" spans="1:42" s="15" customFormat="1">
      <c r="A1233" s="73" t="s">
        <v>2216</v>
      </c>
      <c r="B1233" s="1132" t="s">
        <v>3012</v>
      </c>
      <c r="C1233" s="73" t="s">
        <v>3329</v>
      </c>
      <c r="D1233" s="1132" t="s">
        <v>1967</v>
      </c>
      <c r="E1233" s="15" t="s">
        <v>1968</v>
      </c>
      <c r="F1233" s="679">
        <v>1628151.8863353401</v>
      </c>
      <c r="G1233" s="73" t="s">
        <v>300</v>
      </c>
      <c r="H1233" s="73" t="s">
        <v>3352</v>
      </c>
      <c r="K1233" s="831"/>
      <c r="L1233" s="1143"/>
      <c r="M1233" s="831">
        <v>0</v>
      </c>
      <c r="N1233" s="1150">
        <v>2.2413499043699988E-4</v>
      </c>
      <c r="O1233" s="1144"/>
      <c r="P1233" s="831"/>
      <c r="Q1233" s="831"/>
      <c r="R1233" s="831"/>
      <c r="S1233" s="831"/>
      <c r="T1233" s="831"/>
      <c r="U1233" s="831"/>
      <c r="V1233" s="1143"/>
      <c r="W1233" s="1145">
        <v>43.261000000000003</v>
      </c>
      <c r="X1233" s="1144"/>
      <c r="Y1233" s="831"/>
      <c r="Z1233" s="831"/>
      <c r="AA1233" s="834"/>
      <c r="AB1233" s="834"/>
      <c r="AC1233" s="832">
        <f t="shared" si="43"/>
        <v>0</v>
      </c>
      <c r="AD1233" s="832">
        <f t="shared" si="42"/>
        <v>364.92580747375479</v>
      </c>
      <c r="AE1233" s="834"/>
      <c r="AF1233" s="834"/>
      <c r="AG1233" s="834"/>
      <c r="AH1233" s="834"/>
      <c r="AI1233" s="834"/>
      <c r="AJ1233" s="834"/>
      <c r="AK1233" s="834"/>
      <c r="AL1233" s="834"/>
      <c r="AM1233" s="832">
        <f t="shared" si="41"/>
        <v>70435478.754753157</v>
      </c>
      <c r="AN1233" s="834"/>
      <c r="AO1233" s="834"/>
      <c r="AP1233" s="834"/>
    </row>
    <row r="1234" spans="1:42" s="15" customFormat="1">
      <c r="A1234" s="73" t="s">
        <v>2216</v>
      </c>
      <c r="B1234" s="1132" t="s">
        <v>3012</v>
      </c>
      <c r="C1234" s="73" t="s">
        <v>3329</v>
      </c>
      <c r="D1234" s="1132" t="s">
        <v>1998</v>
      </c>
      <c r="E1234" s="15" t="s">
        <v>1999</v>
      </c>
      <c r="F1234" s="679">
        <v>7765806.1317825504</v>
      </c>
      <c r="G1234" s="73" t="s">
        <v>300</v>
      </c>
      <c r="H1234" s="73" t="s">
        <v>3352</v>
      </c>
      <c r="K1234" s="831"/>
      <c r="L1234" s="1143"/>
      <c r="M1234" s="831">
        <v>0</v>
      </c>
      <c r="N1234" s="1150">
        <v>1.6420805118051806E-5</v>
      </c>
      <c r="O1234" s="1144"/>
      <c r="P1234" s="831"/>
      <c r="Q1234" s="831"/>
      <c r="R1234" s="831"/>
      <c r="S1234" s="831"/>
      <c r="T1234" s="831"/>
      <c r="U1234" s="831"/>
      <c r="V1234" s="1143"/>
      <c r="W1234" s="1145">
        <v>36.505000000000003</v>
      </c>
      <c r="X1234" s="1144"/>
      <c r="Y1234" s="831"/>
      <c r="Z1234" s="831"/>
      <c r="AA1234" s="834"/>
      <c r="AB1234" s="834"/>
      <c r="AC1234" s="832">
        <f t="shared" si="43"/>
        <v>0</v>
      </c>
      <c r="AD1234" s="832">
        <f t="shared" si="42"/>
        <v>127.520789074573</v>
      </c>
      <c r="AE1234" s="834"/>
      <c r="AF1234" s="834"/>
      <c r="AG1234" s="834"/>
      <c r="AH1234" s="834"/>
      <c r="AI1234" s="834"/>
      <c r="AJ1234" s="834"/>
      <c r="AK1234" s="834"/>
      <c r="AL1234" s="834"/>
      <c r="AM1234" s="832">
        <f t="shared" si="41"/>
        <v>283490752.84072202</v>
      </c>
      <c r="AN1234" s="834"/>
      <c r="AO1234" s="834"/>
      <c r="AP1234" s="834"/>
    </row>
    <row r="1235" spans="1:42" s="15" customFormat="1">
      <c r="A1235" s="73" t="s">
        <v>2216</v>
      </c>
      <c r="B1235" s="1132" t="s">
        <v>3012</v>
      </c>
      <c r="C1235" s="73" t="s">
        <v>3329</v>
      </c>
      <c r="D1235" s="1132" t="s">
        <v>2001</v>
      </c>
      <c r="E1235" s="15" t="s">
        <v>2015</v>
      </c>
      <c r="F1235" s="679">
        <v>108543.459106589</v>
      </c>
      <c r="G1235" s="73" t="s">
        <v>300</v>
      </c>
      <c r="H1235" s="73" t="s">
        <v>3352</v>
      </c>
      <c r="K1235" s="831"/>
      <c r="L1235" s="1143"/>
      <c r="M1235" s="831">
        <v>0</v>
      </c>
      <c r="N1235" s="1150">
        <v>1.2492882786617452E-4</v>
      </c>
      <c r="O1235" s="1144"/>
      <c r="P1235" s="831"/>
      <c r="Q1235" s="831"/>
      <c r="R1235" s="831"/>
      <c r="S1235" s="831"/>
      <c r="T1235" s="831"/>
      <c r="U1235" s="831"/>
      <c r="V1235" s="1143"/>
      <c r="W1235" s="1145">
        <v>704.69</v>
      </c>
      <c r="X1235" s="1144"/>
      <c r="Y1235" s="831"/>
      <c r="Z1235" s="831"/>
      <c r="AA1235" s="834"/>
      <c r="AB1235" s="834"/>
      <c r="AC1235" s="832">
        <f t="shared" si="43"/>
        <v>0</v>
      </c>
      <c r="AD1235" s="832">
        <f t="shared" si="42"/>
        <v>13.560207118726209</v>
      </c>
      <c r="AE1235" s="834"/>
      <c r="AF1235" s="834"/>
      <c r="AG1235" s="834"/>
      <c r="AH1235" s="834"/>
      <c r="AI1235" s="834"/>
      <c r="AJ1235" s="834"/>
      <c r="AK1235" s="834"/>
      <c r="AL1235" s="834"/>
      <c r="AM1235" s="832">
        <f t="shared" si="41"/>
        <v>76489490.197822213</v>
      </c>
      <c r="AN1235" s="834"/>
      <c r="AO1235" s="834"/>
      <c r="AP1235" s="834"/>
    </row>
    <row r="1236" spans="1:42" s="15" customFormat="1">
      <c r="A1236" s="73" t="s">
        <v>2652</v>
      </c>
      <c r="B1236" s="1132"/>
      <c r="C1236" s="73" t="s">
        <v>3315</v>
      </c>
      <c r="D1236" s="1132" t="s">
        <v>1967</v>
      </c>
      <c r="E1236" s="15" t="s">
        <v>1968</v>
      </c>
      <c r="F1236" s="679">
        <v>2215891.8264426598</v>
      </c>
      <c r="G1236" s="73" t="s">
        <v>300</v>
      </c>
      <c r="H1236" s="73" t="s">
        <v>3352</v>
      </c>
      <c r="K1236" s="831"/>
      <c r="L1236" s="1143"/>
      <c r="M1236" s="831"/>
      <c r="N1236" s="831">
        <v>3.7261000000000002E-6</v>
      </c>
      <c r="O1236" s="1144"/>
      <c r="P1236" s="831"/>
      <c r="Q1236" s="831"/>
      <c r="R1236" s="831"/>
      <c r="S1236" s="831"/>
      <c r="T1236" s="831"/>
      <c r="U1236" s="831"/>
      <c r="V1236" s="1143"/>
      <c r="W1236" s="1145">
        <v>9.2015999999999991</v>
      </c>
      <c r="X1236" s="1144"/>
      <c r="Y1236" s="831"/>
      <c r="Z1236" s="831"/>
      <c r="AA1236" s="834"/>
      <c r="AB1236" s="834"/>
      <c r="AC1236" s="832">
        <f t="shared" si="43"/>
        <v>0</v>
      </c>
      <c r="AD1236" s="832">
        <f t="shared" si="42"/>
        <v>8.2566345345079952</v>
      </c>
      <c r="AE1236" s="834"/>
      <c r="AF1236" s="834"/>
      <c r="AG1236" s="834"/>
      <c r="AH1236" s="834"/>
      <c r="AI1236" s="834"/>
      <c r="AJ1236" s="834"/>
      <c r="AK1236" s="834"/>
      <c r="AL1236" s="834"/>
      <c r="AM1236" s="832">
        <f t="shared" si="41"/>
        <v>20389750.230194777</v>
      </c>
      <c r="AN1236" s="834"/>
      <c r="AO1236" s="834"/>
      <c r="AP1236" s="834"/>
    </row>
    <row r="1237" spans="1:42" s="15" customFormat="1">
      <c r="A1237" s="73" t="s">
        <v>2652</v>
      </c>
      <c r="B1237" s="1132"/>
      <c r="C1237" s="73" t="s">
        <v>3315</v>
      </c>
      <c r="D1237" s="1132" t="s">
        <v>1998</v>
      </c>
      <c r="E1237" s="15" t="s">
        <v>1999</v>
      </c>
      <c r="F1237" s="679">
        <v>10665323.168524999</v>
      </c>
      <c r="G1237" s="73" t="s">
        <v>300</v>
      </c>
      <c r="H1237" s="73" t="s">
        <v>3352</v>
      </c>
      <c r="K1237" s="831"/>
      <c r="L1237" s="1143"/>
      <c r="M1237" s="831"/>
      <c r="N1237" s="831">
        <v>3.9668999999999999E-7</v>
      </c>
      <c r="O1237" s="1144"/>
      <c r="P1237" s="831"/>
      <c r="Q1237" s="831"/>
      <c r="R1237" s="831"/>
      <c r="S1237" s="831"/>
      <c r="T1237" s="831"/>
      <c r="U1237" s="831"/>
      <c r="V1237" s="1143"/>
      <c r="W1237" s="1145">
        <v>14.535</v>
      </c>
      <c r="X1237" s="1144"/>
      <c r="Y1237" s="831"/>
      <c r="Z1237" s="831"/>
      <c r="AA1237" s="834"/>
      <c r="AB1237" s="834"/>
      <c r="AC1237" s="832">
        <f t="shared" si="43"/>
        <v>0</v>
      </c>
      <c r="AD1237" s="832">
        <f t="shared" si="42"/>
        <v>4.2308270477221814</v>
      </c>
      <c r="AE1237" s="834"/>
      <c r="AF1237" s="834"/>
      <c r="AG1237" s="834"/>
      <c r="AH1237" s="834"/>
      <c r="AI1237" s="834"/>
      <c r="AJ1237" s="834"/>
      <c r="AK1237" s="834"/>
      <c r="AL1237" s="834"/>
      <c r="AM1237" s="832">
        <f t="shared" si="41"/>
        <v>155020472.25451085</v>
      </c>
      <c r="AN1237" s="834"/>
      <c r="AO1237" s="834"/>
      <c r="AP1237" s="834"/>
    </row>
    <row r="1238" spans="1:42" s="15" customFormat="1">
      <c r="A1238" s="73" t="s">
        <v>2652</v>
      </c>
      <c r="B1238" s="1132"/>
      <c r="C1238" s="73" t="s">
        <v>3315</v>
      </c>
      <c r="D1238" s="1132" t="s">
        <v>2001</v>
      </c>
      <c r="E1238" s="15" t="s">
        <v>2015</v>
      </c>
      <c r="F1238" s="679">
        <v>147726.12176911501</v>
      </c>
      <c r="G1238" s="73" t="s">
        <v>300</v>
      </c>
      <c r="H1238" s="73" t="s">
        <v>3352</v>
      </c>
      <c r="K1238" s="831"/>
      <c r="L1238" s="1143"/>
      <c r="M1238" s="831"/>
      <c r="N1238" s="831">
        <v>1.5410999999999999E-6</v>
      </c>
      <c r="O1238" s="1144"/>
      <c r="P1238" s="831"/>
      <c r="Q1238" s="831"/>
      <c r="R1238" s="831"/>
      <c r="S1238" s="831"/>
      <c r="T1238" s="831"/>
      <c r="U1238" s="831"/>
      <c r="V1238" s="1143"/>
      <c r="W1238" s="1145">
        <v>97.832999999999998</v>
      </c>
      <c r="X1238" s="1144"/>
      <c r="Y1238" s="831"/>
      <c r="Z1238" s="831"/>
      <c r="AA1238" s="834"/>
      <c r="AB1238" s="834"/>
      <c r="AC1238" s="832">
        <f t="shared" si="43"/>
        <v>0</v>
      </c>
      <c r="AD1238" s="832">
        <f t="shared" si="42"/>
        <v>0.22766072625838313</v>
      </c>
      <c r="AE1238" s="834"/>
      <c r="AF1238" s="834"/>
      <c r="AG1238" s="834"/>
      <c r="AH1238" s="834"/>
      <c r="AI1238" s="834"/>
      <c r="AJ1238" s="834"/>
      <c r="AK1238" s="834"/>
      <c r="AL1238" s="834"/>
      <c r="AM1238" s="832">
        <f t="shared" si="41"/>
        <v>14452489.671037829</v>
      </c>
      <c r="AN1238" s="834"/>
      <c r="AO1238" s="834"/>
      <c r="AP1238" s="834"/>
    </row>
    <row r="1239" spans="1:42" s="15" customFormat="1">
      <c r="A1239" s="73" t="s">
        <v>2217</v>
      </c>
      <c r="B1239" s="1132" t="s">
        <v>3013</v>
      </c>
      <c r="C1239" s="73" t="s">
        <v>3329</v>
      </c>
      <c r="D1239" s="1132" t="s">
        <v>1967</v>
      </c>
      <c r="E1239" s="15" t="s">
        <v>1968</v>
      </c>
      <c r="F1239" s="679">
        <v>232778.560516875</v>
      </c>
      <c r="G1239" s="73" t="s">
        <v>300</v>
      </c>
      <c r="H1239" s="73" t="s">
        <v>3352</v>
      </c>
      <c r="K1239" s="831"/>
      <c r="L1239" s="1143"/>
      <c r="M1239" s="831">
        <v>2.2235E-6</v>
      </c>
      <c r="N1239" s="831">
        <v>5.9442999999999996E-3</v>
      </c>
      <c r="O1239" s="1144"/>
      <c r="P1239" s="831"/>
      <c r="Q1239" s="831"/>
      <c r="R1239" s="831"/>
      <c r="S1239" s="831"/>
      <c r="T1239" s="831"/>
      <c r="U1239" s="831"/>
      <c r="V1239" s="1143"/>
      <c r="W1239" s="1145">
        <v>6335.3</v>
      </c>
      <c r="X1239" s="1144"/>
      <c r="Y1239" s="831"/>
      <c r="Z1239" s="831"/>
      <c r="AA1239" s="834"/>
      <c r="AB1239" s="834"/>
      <c r="AC1239" s="832">
        <f t="shared" si="43"/>
        <v>0.51758312930927153</v>
      </c>
      <c r="AD1239" s="832">
        <f t="shared" si="42"/>
        <v>1383.7055972804601</v>
      </c>
      <c r="AE1239" s="834"/>
      <c r="AF1239" s="834"/>
      <c r="AG1239" s="834"/>
      <c r="AH1239" s="834"/>
      <c r="AI1239" s="834"/>
      <c r="AJ1239" s="834"/>
      <c r="AK1239" s="834"/>
      <c r="AL1239" s="834"/>
      <c r="AM1239" s="832">
        <f t="shared" si="41"/>
        <v>1474722014.4425583</v>
      </c>
      <c r="AN1239" s="834"/>
      <c r="AO1239" s="834"/>
      <c r="AP1239" s="834"/>
    </row>
    <row r="1240" spans="1:42" s="15" customFormat="1">
      <c r="A1240" s="73" t="s">
        <v>2217</v>
      </c>
      <c r="B1240" s="1132" t="s">
        <v>3013</v>
      </c>
      <c r="C1240" s="73" t="s">
        <v>3329</v>
      </c>
      <c r="D1240" s="1132" t="s">
        <v>1998</v>
      </c>
      <c r="E1240" s="15" t="s">
        <v>1999</v>
      </c>
      <c r="F1240" s="679">
        <v>310371.414040156</v>
      </c>
      <c r="G1240" s="73" t="s">
        <v>300</v>
      </c>
      <c r="H1240" s="73" t="s">
        <v>3352</v>
      </c>
      <c r="K1240" s="831"/>
      <c r="L1240" s="1143"/>
      <c r="M1240" s="831">
        <v>4.1148999999999999E-7</v>
      </c>
      <c r="N1240" s="831">
        <v>8.5096999999999992E-6</v>
      </c>
      <c r="O1240" s="1144"/>
      <c r="P1240" s="831"/>
      <c r="Q1240" s="831"/>
      <c r="R1240" s="831"/>
      <c r="S1240" s="831"/>
      <c r="T1240" s="831"/>
      <c r="U1240" s="831"/>
      <c r="V1240" s="1143"/>
      <c r="W1240" s="1145">
        <v>3237.8</v>
      </c>
      <c r="X1240" s="1144"/>
      <c r="Y1240" s="831"/>
      <c r="Z1240" s="831"/>
      <c r="AA1240" s="834"/>
      <c r="AB1240" s="834"/>
      <c r="AC1240" s="832">
        <f t="shared" si="43"/>
        <v>0.12771473316338378</v>
      </c>
      <c r="AD1240" s="832">
        <f t="shared" si="42"/>
        <v>2.6411676220575151</v>
      </c>
      <c r="AE1240" s="834"/>
      <c r="AF1240" s="834"/>
      <c r="AG1240" s="834"/>
      <c r="AH1240" s="834"/>
      <c r="AI1240" s="834"/>
      <c r="AJ1240" s="834"/>
      <c r="AK1240" s="834"/>
      <c r="AL1240" s="834"/>
      <c r="AM1240" s="832">
        <f t="shared" si="41"/>
        <v>1004920564.3792171</v>
      </c>
      <c r="AN1240" s="834"/>
      <c r="AO1240" s="834"/>
      <c r="AP1240" s="834"/>
    </row>
    <row r="1241" spans="1:42" s="15" customFormat="1">
      <c r="A1241" s="73" t="s">
        <v>2217</v>
      </c>
      <c r="B1241" s="1132" t="s">
        <v>3013</v>
      </c>
      <c r="C1241" s="73" t="s">
        <v>3329</v>
      </c>
      <c r="D1241" s="1132" t="s">
        <v>2001</v>
      </c>
      <c r="E1241" s="15" t="s">
        <v>2015</v>
      </c>
      <c r="F1241" s="679">
        <v>15518.5707015104</v>
      </c>
      <c r="G1241" s="73" t="s">
        <v>300</v>
      </c>
      <c r="H1241" s="73" t="s">
        <v>3352</v>
      </c>
      <c r="K1241" s="831"/>
      <c r="L1241" s="1143"/>
      <c r="M1241" s="831">
        <v>1.0835999999999999E-5</v>
      </c>
      <c r="N1241" s="831">
        <v>1.7445E-5</v>
      </c>
      <c r="O1241" s="1144"/>
      <c r="P1241" s="831"/>
      <c r="Q1241" s="831"/>
      <c r="R1241" s="831"/>
      <c r="S1241" s="831"/>
      <c r="T1241" s="831"/>
      <c r="U1241" s="831"/>
      <c r="V1241" s="1143"/>
      <c r="W1241" s="1145">
        <v>167690</v>
      </c>
      <c r="X1241" s="1144"/>
      <c r="Y1241" s="831"/>
      <c r="Z1241" s="831"/>
      <c r="AA1241" s="834"/>
      <c r="AB1241" s="834"/>
      <c r="AC1241" s="832">
        <f t="shared" si="43"/>
        <v>0.16815923212156669</v>
      </c>
      <c r="AD1241" s="832">
        <f t="shared" si="42"/>
        <v>0.2707214658878489</v>
      </c>
      <c r="AE1241" s="834"/>
      <c r="AF1241" s="834"/>
      <c r="AG1241" s="834"/>
      <c r="AH1241" s="834"/>
      <c r="AI1241" s="834"/>
      <c r="AJ1241" s="834"/>
      <c r="AK1241" s="834"/>
      <c r="AL1241" s="834"/>
      <c r="AM1241" s="832">
        <f t="shared" si="41"/>
        <v>2602309120.9362788</v>
      </c>
      <c r="AN1241" s="834"/>
      <c r="AO1241" s="834"/>
      <c r="AP1241" s="834"/>
    </row>
    <row r="1242" spans="1:42" s="15" customFormat="1">
      <c r="A1242" s="73" t="s">
        <v>2653</v>
      </c>
      <c r="B1242" s="1132"/>
      <c r="C1242" s="73" t="s">
        <v>3334</v>
      </c>
      <c r="D1242" s="1132" t="s">
        <v>2001</v>
      </c>
      <c r="E1242" s="15" t="s">
        <v>2015</v>
      </c>
      <c r="F1242" s="679">
        <v>2657282.6654628599</v>
      </c>
      <c r="G1242" s="73" t="s">
        <v>300</v>
      </c>
      <c r="H1242" s="73" t="s">
        <v>3355</v>
      </c>
      <c r="K1242" s="831"/>
      <c r="L1242" s="1143"/>
      <c r="M1242" s="831">
        <v>0</v>
      </c>
      <c r="N1242" s="831">
        <v>1.9396999999999999E-4</v>
      </c>
      <c r="O1242" s="1144"/>
      <c r="P1242" s="831"/>
      <c r="Q1242" s="831"/>
      <c r="R1242" s="831"/>
      <c r="S1242" s="831"/>
      <c r="T1242" s="831"/>
      <c r="U1242" s="831"/>
      <c r="V1242" s="1143"/>
      <c r="W1242" s="1145">
        <v>3000.3</v>
      </c>
      <c r="X1242" s="1144"/>
      <c r="Y1242" s="831"/>
      <c r="Z1242" s="831"/>
      <c r="AA1242" s="834"/>
      <c r="AB1242" s="834"/>
      <c r="AC1242" s="832">
        <f t="shared" si="43"/>
        <v>0</v>
      </c>
      <c r="AD1242" s="832">
        <f t="shared" si="42"/>
        <v>515.43311861983091</v>
      </c>
      <c r="AE1242" s="834"/>
      <c r="AF1242" s="834"/>
      <c r="AG1242" s="834"/>
      <c r="AH1242" s="834"/>
      <c r="AI1242" s="834"/>
      <c r="AJ1242" s="834"/>
      <c r="AK1242" s="834"/>
      <c r="AL1242" s="834"/>
      <c r="AM1242" s="832">
        <f t="shared" si="41"/>
        <v>7972645181.1882191</v>
      </c>
      <c r="AN1242" s="834"/>
      <c r="AO1242" s="834"/>
      <c r="AP1242" s="834"/>
    </row>
    <row r="1243" spans="1:42" s="15" customFormat="1">
      <c r="A1243" s="73" t="s">
        <v>2218</v>
      </c>
      <c r="B1243" s="1132" t="s">
        <v>3014</v>
      </c>
      <c r="C1243" s="73" t="s">
        <v>3329</v>
      </c>
      <c r="D1243" s="1132" t="s">
        <v>2001</v>
      </c>
      <c r="E1243" s="15" t="s">
        <v>2015</v>
      </c>
      <c r="F1243" s="679">
        <v>30912.303948958299</v>
      </c>
      <c r="G1243" s="73" t="s">
        <v>300</v>
      </c>
      <c r="H1243" s="73" t="s">
        <v>3352</v>
      </c>
      <c r="K1243" s="831"/>
      <c r="L1243" s="1143"/>
      <c r="M1243" s="831">
        <v>1.9193999999999999E-3</v>
      </c>
      <c r="N1243" s="831">
        <v>1.7871000000000001E-2</v>
      </c>
      <c r="O1243" s="1144"/>
      <c r="P1243" s="831"/>
      <c r="Q1243" s="831"/>
      <c r="R1243" s="831"/>
      <c r="S1243" s="831"/>
      <c r="T1243" s="831"/>
      <c r="U1243" s="831"/>
      <c r="V1243" s="1143"/>
      <c r="W1243" s="1145">
        <v>697150</v>
      </c>
      <c r="X1243" s="1144"/>
      <c r="Y1243" s="831"/>
      <c r="Z1243" s="831"/>
      <c r="AA1243" s="834"/>
      <c r="AB1243" s="834"/>
      <c r="AC1243" s="832">
        <f t="shared" si="43"/>
        <v>59.333076199630554</v>
      </c>
      <c r="AD1243" s="832">
        <f t="shared" si="42"/>
        <v>552.43378387183384</v>
      </c>
      <c r="AE1243" s="834"/>
      <c r="AF1243" s="834"/>
      <c r="AG1243" s="834"/>
      <c r="AH1243" s="834"/>
      <c r="AI1243" s="834"/>
      <c r="AJ1243" s="834"/>
      <c r="AK1243" s="834"/>
      <c r="AL1243" s="834"/>
      <c r="AM1243" s="832">
        <f t="shared" si="41"/>
        <v>21550512698.016277</v>
      </c>
      <c r="AN1243" s="834"/>
      <c r="AO1243" s="834"/>
      <c r="AP1243" s="834"/>
    </row>
    <row r="1244" spans="1:42" s="15" customFormat="1">
      <c r="A1244" s="73" t="s">
        <v>2218</v>
      </c>
      <c r="B1244" s="1132" t="s">
        <v>3014</v>
      </c>
      <c r="C1244" s="73" t="s">
        <v>3329</v>
      </c>
      <c r="D1244" s="1132" t="s">
        <v>1967</v>
      </c>
      <c r="E1244" s="15" t="s">
        <v>1968</v>
      </c>
      <c r="F1244" s="679">
        <v>463684.55910390598</v>
      </c>
      <c r="G1244" s="73" t="s">
        <v>300</v>
      </c>
      <c r="H1244" s="73" t="s">
        <v>3352</v>
      </c>
      <c r="K1244" s="831"/>
      <c r="L1244" s="1143"/>
      <c r="M1244" s="831">
        <v>1.2381E-4</v>
      </c>
      <c r="N1244" s="831">
        <v>1.1528E-3</v>
      </c>
      <c r="O1244" s="1144"/>
      <c r="P1244" s="831"/>
      <c r="Q1244" s="831"/>
      <c r="R1244" s="831"/>
      <c r="S1244" s="831"/>
      <c r="T1244" s="831"/>
      <c r="U1244" s="831"/>
      <c r="V1244" s="1143"/>
      <c r="W1244" s="1145">
        <v>39863</v>
      </c>
      <c r="X1244" s="1144"/>
      <c r="Y1244" s="831"/>
      <c r="Z1244" s="831"/>
      <c r="AA1244" s="834"/>
      <c r="AB1244" s="834"/>
      <c r="AC1244" s="832">
        <f t="shared" si="43"/>
        <v>57.408785262654597</v>
      </c>
      <c r="AD1244" s="832">
        <f t="shared" si="42"/>
        <v>534.53555973498283</v>
      </c>
      <c r="AE1244" s="834"/>
      <c r="AF1244" s="834"/>
      <c r="AG1244" s="834"/>
      <c r="AH1244" s="834"/>
      <c r="AI1244" s="834"/>
      <c r="AJ1244" s="834"/>
      <c r="AK1244" s="834"/>
      <c r="AL1244" s="834"/>
      <c r="AM1244" s="832">
        <f t="shared" si="41"/>
        <v>18483857579.559006</v>
      </c>
      <c r="AN1244" s="834"/>
      <c r="AO1244" s="834"/>
      <c r="AP1244" s="834"/>
    </row>
    <row r="1245" spans="1:42" s="15" customFormat="1">
      <c r="A1245" s="73" t="s">
        <v>2218</v>
      </c>
      <c r="B1245" s="1132" t="s">
        <v>3014</v>
      </c>
      <c r="C1245" s="73" t="s">
        <v>3329</v>
      </c>
      <c r="D1245" s="1132" t="s">
        <v>1998</v>
      </c>
      <c r="E1245" s="15" t="s">
        <v>1999</v>
      </c>
      <c r="F1245" s="679">
        <v>618246.07871822896</v>
      </c>
      <c r="G1245" s="73" t="s">
        <v>300</v>
      </c>
      <c r="H1245" s="73" t="s">
        <v>3352</v>
      </c>
      <c r="K1245" s="831"/>
      <c r="L1245" s="1143"/>
      <c r="M1245" s="831">
        <v>1.8919999999999998E-5</v>
      </c>
      <c r="N1245" s="831">
        <v>1.7615999999999999E-4</v>
      </c>
      <c r="O1245" s="1144"/>
      <c r="P1245" s="831"/>
      <c r="Q1245" s="831"/>
      <c r="R1245" s="831"/>
      <c r="S1245" s="831"/>
      <c r="T1245" s="831"/>
      <c r="U1245" s="831"/>
      <c r="V1245" s="1143"/>
      <c r="W1245" s="1145">
        <v>6085.8</v>
      </c>
      <c r="X1245" s="1144"/>
      <c r="Y1245" s="831"/>
      <c r="Z1245" s="831"/>
      <c r="AA1245" s="834"/>
      <c r="AB1245" s="834"/>
      <c r="AC1245" s="832">
        <f t="shared" si="43"/>
        <v>11.697215809348892</v>
      </c>
      <c r="AD1245" s="832">
        <f t="shared" si="42"/>
        <v>108.91022922700321</v>
      </c>
      <c r="AE1245" s="834"/>
      <c r="AF1245" s="834"/>
      <c r="AG1245" s="834"/>
      <c r="AH1245" s="834"/>
      <c r="AI1245" s="834"/>
      <c r="AJ1245" s="834"/>
      <c r="AK1245" s="834"/>
      <c r="AL1245" s="834"/>
      <c r="AM1245" s="832">
        <f t="shared" si="41"/>
        <v>3762521985.8633981</v>
      </c>
      <c r="AN1245" s="834"/>
      <c r="AO1245" s="834"/>
      <c r="AP1245" s="834"/>
    </row>
    <row r="1246" spans="1:42" s="15" customFormat="1">
      <c r="A1246" s="73" t="s">
        <v>2219</v>
      </c>
      <c r="B1246" s="1132" t="s">
        <v>3015</v>
      </c>
      <c r="C1246" s="73" t="s">
        <v>3313</v>
      </c>
      <c r="D1246" s="1132" t="s">
        <v>2001</v>
      </c>
      <c r="E1246" s="15" t="s">
        <v>2015</v>
      </c>
      <c r="F1246" s="679">
        <v>9002.2497473868207</v>
      </c>
      <c r="G1246" s="73" t="s">
        <v>300</v>
      </c>
      <c r="H1246" s="73" t="s">
        <v>3355</v>
      </c>
      <c r="K1246" s="831"/>
      <c r="L1246" s="1143"/>
      <c r="M1246" s="831">
        <v>1.8828000000000001E-2</v>
      </c>
      <c r="N1246" s="831">
        <v>4.2764000000000003E-2</v>
      </c>
      <c r="O1246" s="1144"/>
      <c r="P1246" s="831"/>
      <c r="Q1246" s="831"/>
      <c r="R1246" s="831"/>
      <c r="S1246" s="831"/>
      <c r="T1246" s="831"/>
      <c r="U1246" s="831"/>
      <c r="V1246" s="1143"/>
      <c r="W1246" s="1145">
        <v>1026100</v>
      </c>
      <c r="X1246" s="1144"/>
      <c r="Y1246" s="831"/>
      <c r="Z1246" s="831"/>
      <c r="AA1246" s="834"/>
      <c r="AB1246" s="834"/>
      <c r="AC1246" s="832">
        <f t="shared" si="43"/>
        <v>169.49435824379907</v>
      </c>
      <c r="AD1246" s="832">
        <f t="shared" si="42"/>
        <v>384.97220819725004</v>
      </c>
      <c r="AE1246" s="834"/>
      <c r="AF1246" s="834"/>
      <c r="AG1246" s="834"/>
      <c r="AH1246" s="834"/>
      <c r="AI1246" s="834"/>
      <c r="AJ1246" s="834"/>
      <c r="AK1246" s="834"/>
      <c r="AL1246" s="834"/>
      <c r="AM1246" s="832">
        <f t="shared" si="41"/>
        <v>9237208465.7936172</v>
      </c>
      <c r="AN1246" s="834"/>
      <c r="AO1246" s="834"/>
      <c r="AP1246" s="834"/>
    </row>
    <row r="1247" spans="1:42" s="15" customFormat="1">
      <c r="A1247" s="73" t="s">
        <v>2219</v>
      </c>
      <c r="B1247" s="1132" t="s">
        <v>3015</v>
      </c>
      <c r="C1247" s="73" t="s">
        <v>3317</v>
      </c>
      <c r="D1247" s="1132" t="s">
        <v>2001</v>
      </c>
      <c r="E1247" s="15" t="s">
        <v>2015</v>
      </c>
      <c r="F1247" s="679">
        <v>0.900616169927833</v>
      </c>
      <c r="G1247" s="73" t="s">
        <v>300</v>
      </c>
      <c r="H1247" s="73" t="s">
        <v>3355</v>
      </c>
      <c r="K1247" s="831"/>
      <c r="L1247" s="1143"/>
      <c r="M1247" s="831">
        <v>1.8828000000000001E-2</v>
      </c>
      <c r="N1247" s="831">
        <v>4.2764000000000003E-2</v>
      </c>
      <c r="O1247" s="1144"/>
      <c r="P1247" s="831"/>
      <c r="Q1247" s="831"/>
      <c r="R1247" s="831"/>
      <c r="S1247" s="831"/>
      <c r="T1247" s="831"/>
      <c r="U1247" s="831"/>
      <c r="V1247" s="1143"/>
      <c r="W1247" s="1145">
        <v>1026100</v>
      </c>
      <c r="X1247" s="1144"/>
      <c r="Y1247" s="831"/>
      <c r="Z1247" s="831"/>
      <c r="AA1247" s="834"/>
      <c r="AB1247" s="834"/>
      <c r="AC1247" s="832">
        <f t="shared" si="43"/>
        <v>1.6956801247401239E-2</v>
      </c>
      <c r="AD1247" s="832">
        <f t="shared" si="42"/>
        <v>3.8513949890793854E-2</v>
      </c>
      <c r="AE1247" s="834"/>
      <c r="AF1247" s="834"/>
      <c r="AG1247" s="834"/>
      <c r="AH1247" s="834"/>
      <c r="AI1247" s="834"/>
      <c r="AJ1247" s="834"/>
      <c r="AK1247" s="834"/>
      <c r="AL1247" s="834"/>
      <c r="AM1247" s="832">
        <f t="shared" si="41"/>
        <v>924122.25196294941</v>
      </c>
      <c r="AN1247" s="834"/>
      <c r="AO1247" s="834"/>
      <c r="AP1247" s="834"/>
    </row>
    <row r="1248" spans="1:42" s="15" customFormat="1">
      <c r="A1248" s="73" t="s">
        <v>2219</v>
      </c>
      <c r="B1248" s="1132" t="s">
        <v>3015</v>
      </c>
      <c r="C1248" s="73" t="s">
        <v>3313</v>
      </c>
      <c r="D1248" s="1132" t="s">
        <v>1998</v>
      </c>
      <c r="E1248" s="15" t="s">
        <v>1999</v>
      </c>
      <c r="F1248" s="679">
        <v>0</v>
      </c>
      <c r="G1248" s="73" t="s">
        <v>300</v>
      </c>
      <c r="H1248" s="73" t="s">
        <v>3355</v>
      </c>
      <c r="K1248" s="831"/>
      <c r="L1248" s="1143"/>
      <c r="M1248" s="831">
        <v>1.5263E-3</v>
      </c>
      <c r="N1248" s="831">
        <v>3.4667000000000001E-3</v>
      </c>
      <c r="O1248" s="1144"/>
      <c r="P1248" s="831"/>
      <c r="Q1248" s="831"/>
      <c r="R1248" s="831"/>
      <c r="S1248" s="831"/>
      <c r="T1248" s="831"/>
      <c r="U1248" s="831"/>
      <c r="V1248" s="1143"/>
      <c r="W1248" s="1145">
        <v>52379</v>
      </c>
      <c r="X1248" s="1144"/>
      <c r="Y1248" s="831"/>
      <c r="Z1248" s="831"/>
      <c r="AA1248" s="834"/>
      <c r="AB1248" s="834"/>
      <c r="AC1248" s="832">
        <f t="shared" si="43"/>
        <v>0</v>
      </c>
      <c r="AD1248" s="832">
        <f t="shared" si="42"/>
        <v>0</v>
      </c>
      <c r="AE1248" s="834"/>
      <c r="AF1248" s="834"/>
      <c r="AG1248" s="834"/>
      <c r="AH1248" s="834"/>
      <c r="AI1248" s="834"/>
      <c r="AJ1248" s="834"/>
      <c r="AK1248" s="834"/>
      <c r="AL1248" s="834"/>
      <c r="AM1248" s="832">
        <f t="shared" si="41"/>
        <v>0</v>
      </c>
      <c r="AN1248" s="834"/>
      <c r="AO1248" s="834"/>
      <c r="AP1248" s="834"/>
    </row>
    <row r="1249" spans="1:42" s="15" customFormat="1">
      <c r="A1249" s="73" t="s">
        <v>2219</v>
      </c>
      <c r="B1249" s="1132" t="s">
        <v>3015</v>
      </c>
      <c r="C1249" s="73" t="s">
        <v>3313</v>
      </c>
      <c r="D1249" s="1132" t="s">
        <v>1967</v>
      </c>
      <c r="E1249" s="15" t="s">
        <v>1968</v>
      </c>
      <c r="F1249" s="679">
        <v>0</v>
      </c>
      <c r="G1249" s="73" t="s">
        <v>300</v>
      </c>
      <c r="H1249" s="73" t="s">
        <v>3355</v>
      </c>
      <c r="K1249" s="831"/>
      <c r="L1249" s="1143"/>
      <c r="M1249" s="831">
        <v>8.8327000000000002E-4</v>
      </c>
      <c r="N1249" s="831">
        <v>2.0062000000000001E-3</v>
      </c>
      <c r="O1249" s="1144"/>
      <c r="P1249" s="831"/>
      <c r="Q1249" s="831"/>
      <c r="R1249" s="831"/>
      <c r="S1249" s="831"/>
      <c r="T1249" s="831"/>
      <c r="U1249" s="831"/>
      <c r="V1249" s="1143"/>
      <c r="W1249" s="1145">
        <v>20919</v>
      </c>
      <c r="X1249" s="1144"/>
      <c r="Y1249" s="831"/>
      <c r="Z1249" s="831"/>
      <c r="AA1249" s="834"/>
      <c r="AB1249" s="834"/>
      <c r="AC1249" s="832">
        <f t="shared" si="43"/>
        <v>0</v>
      </c>
      <c r="AD1249" s="832">
        <f t="shared" si="42"/>
        <v>0</v>
      </c>
      <c r="AE1249" s="834"/>
      <c r="AF1249" s="834"/>
      <c r="AG1249" s="834"/>
      <c r="AH1249" s="834"/>
      <c r="AI1249" s="834"/>
      <c r="AJ1249" s="834"/>
      <c r="AK1249" s="834"/>
      <c r="AL1249" s="834"/>
      <c r="AM1249" s="832">
        <f t="shared" si="41"/>
        <v>0</v>
      </c>
      <c r="AN1249" s="834"/>
      <c r="AO1249" s="834"/>
      <c r="AP1249" s="834"/>
    </row>
    <row r="1250" spans="1:42" s="15" customFormat="1">
      <c r="A1250" s="73" t="s">
        <v>2220</v>
      </c>
      <c r="B1250" s="1132" t="s">
        <v>3016</v>
      </c>
      <c r="C1250" s="73" t="s">
        <v>3329</v>
      </c>
      <c r="D1250" s="1132" t="s">
        <v>1967</v>
      </c>
      <c r="E1250" s="15" t="s">
        <v>1968</v>
      </c>
      <c r="F1250" s="679">
        <v>589918.01715341199</v>
      </c>
      <c r="G1250" s="73" t="s">
        <v>300</v>
      </c>
      <c r="H1250" s="73" t="s">
        <v>3352</v>
      </c>
      <c r="K1250" s="831"/>
      <c r="L1250" s="1143"/>
      <c r="M1250" s="831"/>
      <c r="N1250" s="831">
        <v>4.0114999999999998E-5</v>
      </c>
      <c r="O1250" s="1144"/>
      <c r="P1250" s="831"/>
      <c r="Q1250" s="831"/>
      <c r="R1250" s="831"/>
      <c r="S1250" s="831"/>
      <c r="T1250" s="831"/>
      <c r="U1250" s="831"/>
      <c r="V1250" s="1143"/>
      <c r="W1250" s="1145">
        <v>95236</v>
      </c>
      <c r="X1250" s="1144"/>
      <c r="Y1250" s="831"/>
      <c r="Z1250" s="831"/>
      <c r="AA1250" s="834"/>
      <c r="AB1250" s="834"/>
      <c r="AC1250" s="832">
        <f t="shared" si="43"/>
        <v>0</v>
      </c>
      <c r="AD1250" s="832">
        <f t="shared" si="42"/>
        <v>23.664561258109121</v>
      </c>
      <c r="AE1250" s="834"/>
      <c r="AF1250" s="834"/>
      <c r="AG1250" s="834"/>
      <c r="AH1250" s="834"/>
      <c r="AI1250" s="834"/>
      <c r="AJ1250" s="834"/>
      <c r="AK1250" s="834"/>
      <c r="AL1250" s="834"/>
      <c r="AM1250" s="832">
        <f t="shared" si="41"/>
        <v>56181432281.622345</v>
      </c>
      <c r="AN1250" s="834"/>
      <c r="AO1250" s="834"/>
      <c r="AP1250" s="834"/>
    </row>
    <row r="1251" spans="1:42" s="15" customFormat="1">
      <c r="A1251" s="73" t="s">
        <v>2220</v>
      </c>
      <c r="B1251" s="1132" t="s">
        <v>3016</v>
      </c>
      <c r="C1251" s="73" t="s">
        <v>3329</v>
      </c>
      <c r="D1251" s="1132" t="s">
        <v>1998</v>
      </c>
      <c r="E1251" s="15" t="s">
        <v>1999</v>
      </c>
      <c r="F1251" s="679">
        <v>786557.35620143195</v>
      </c>
      <c r="G1251" s="73" t="s">
        <v>300</v>
      </c>
      <c r="H1251" s="73" t="s">
        <v>3352</v>
      </c>
      <c r="K1251" s="831"/>
      <c r="L1251" s="1143"/>
      <c r="M1251" s="831"/>
      <c r="N1251" s="831">
        <v>1.2804E-5</v>
      </c>
      <c r="O1251" s="1144"/>
      <c r="P1251" s="831"/>
      <c r="Q1251" s="831"/>
      <c r="R1251" s="831"/>
      <c r="S1251" s="831"/>
      <c r="T1251" s="831"/>
      <c r="U1251" s="831"/>
      <c r="V1251" s="1143"/>
      <c r="W1251" s="1145">
        <v>40052</v>
      </c>
      <c r="X1251" s="1144"/>
      <c r="Y1251" s="831"/>
      <c r="Z1251" s="831"/>
      <c r="AA1251" s="834"/>
      <c r="AB1251" s="834"/>
      <c r="AC1251" s="832">
        <f t="shared" si="43"/>
        <v>0</v>
      </c>
      <c r="AD1251" s="832">
        <f t="shared" si="42"/>
        <v>10.071080388803134</v>
      </c>
      <c r="AE1251" s="834"/>
      <c r="AF1251" s="834"/>
      <c r="AG1251" s="834"/>
      <c r="AH1251" s="834"/>
      <c r="AI1251" s="834"/>
      <c r="AJ1251" s="834"/>
      <c r="AK1251" s="834"/>
      <c r="AL1251" s="834"/>
      <c r="AM1251" s="832">
        <f t="shared" si="41"/>
        <v>31503195230.579754</v>
      </c>
      <c r="AN1251" s="834"/>
      <c r="AO1251" s="834"/>
      <c r="AP1251" s="834"/>
    </row>
    <row r="1252" spans="1:42" s="15" customFormat="1">
      <c r="A1252" s="73" t="s">
        <v>2220</v>
      </c>
      <c r="B1252" s="1132" t="s">
        <v>3016</v>
      </c>
      <c r="C1252" s="73" t="s">
        <v>3329</v>
      </c>
      <c r="D1252" s="1132" t="s">
        <v>2001</v>
      </c>
      <c r="E1252" s="15" t="s">
        <v>2015</v>
      </c>
      <c r="F1252" s="679">
        <v>39327.867811927099</v>
      </c>
      <c r="G1252" s="73" t="s">
        <v>300</v>
      </c>
      <c r="H1252" s="73" t="s">
        <v>3352</v>
      </c>
      <c r="K1252" s="831"/>
      <c r="L1252" s="1143"/>
      <c r="M1252" s="831"/>
      <c r="N1252" s="831">
        <v>1.9500999999999999E-4</v>
      </c>
      <c r="O1252" s="1144"/>
      <c r="P1252" s="831"/>
      <c r="Q1252" s="831"/>
      <c r="R1252" s="831"/>
      <c r="S1252" s="831"/>
      <c r="T1252" s="831"/>
      <c r="U1252" s="831"/>
      <c r="V1252" s="1143"/>
      <c r="W1252" s="1145">
        <v>1234700</v>
      </c>
      <c r="X1252" s="1144"/>
      <c r="Y1252" s="831"/>
      <c r="Z1252" s="831"/>
      <c r="AA1252" s="834"/>
      <c r="AB1252" s="834"/>
      <c r="AC1252" s="832">
        <f t="shared" si="43"/>
        <v>0</v>
      </c>
      <c r="AD1252" s="832">
        <f t="shared" si="42"/>
        <v>7.6693275020039033</v>
      </c>
      <c r="AE1252" s="834"/>
      <c r="AF1252" s="834"/>
      <c r="AG1252" s="834"/>
      <c r="AH1252" s="834"/>
      <c r="AI1252" s="834"/>
      <c r="AJ1252" s="834"/>
      <c r="AK1252" s="834"/>
      <c r="AL1252" s="834"/>
      <c r="AM1252" s="832">
        <f t="shared" si="41"/>
        <v>48558118387.386391</v>
      </c>
      <c r="AN1252" s="834"/>
      <c r="AO1252" s="834"/>
      <c r="AP1252" s="834"/>
    </row>
    <row r="1253" spans="1:42" s="15" customFormat="1">
      <c r="A1253" s="73" t="s">
        <v>2221</v>
      </c>
      <c r="B1253" s="1132" t="s">
        <v>3017</v>
      </c>
      <c r="C1253" s="73" t="s">
        <v>3329</v>
      </c>
      <c r="D1253" s="1132" t="s">
        <v>1967</v>
      </c>
      <c r="E1253" s="15" t="s">
        <v>1968</v>
      </c>
      <c r="F1253" s="679">
        <v>230196.890234297</v>
      </c>
      <c r="G1253" s="73" t="s">
        <v>300</v>
      </c>
      <c r="H1253" s="73" t="s">
        <v>3352</v>
      </c>
      <c r="K1253" s="831"/>
      <c r="L1253" s="1143"/>
      <c r="M1253" s="831"/>
      <c r="N1253" s="1150">
        <v>2.2413499043699988E-4</v>
      </c>
      <c r="O1253" s="1144"/>
      <c r="P1253" s="831"/>
      <c r="Q1253" s="831"/>
      <c r="R1253" s="831"/>
      <c r="S1253" s="831"/>
      <c r="T1253" s="831"/>
      <c r="U1253" s="831"/>
      <c r="V1253" s="1143"/>
      <c r="W1253" s="1145">
        <v>482.36</v>
      </c>
      <c r="X1253" s="1144"/>
      <c r="Y1253" s="831"/>
      <c r="Z1253" s="831"/>
      <c r="AA1253" s="834"/>
      <c r="AB1253" s="834"/>
      <c r="AC1253" s="832">
        <f t="shared" si="43"/>
        <v>0</v>
      </c>
      <c r="AD1253" s="832">
        <f t="shared" si="42"/>
        <v>51.59517779129127</v>
      </c>
      <c r="AE1253" s="834"/>
      <c r="AF1253" s="834"/>
      <c r="AG1253" s="834"/>
      <c r="AH1253" s="834"/>
      <c r="AI1253" s="834"/>
      <c r="AJ1253" s="834"/>
      <c r="AK1253" s="834"/>
      <c r="AL1253" s="834"/>
      <c r="AM1253" s="832">
        <f t="shared" si="41"/>
        <v>111037771.97341551</v>
      </c>
      <c r="AN1253" s="834"/>
      <c r="AO1253" s="834"/>
      <c r="AP1253" s="834"/>
    </row>
    <row r="1254" spans="1:42" s="15" customFormat="1">
      <c r="A1254" s="73" t="s">
        <v>2221</v>
      </c>
      <c r="B1254" s="1132" t="s">
        <v>3017</v>
      </c>
      <c r="C1254" s="73" t="s">
        <v>3329</v>
      </c>
      <c r="D1254" s="1132" t="s">
        <v>1998</v>
      </c>
      <c r="E1254" s="15" t="s">
        <v>1999</v>
      </c>
      <c r="F1254" s="679">
        <v>1061614.22523219</v>
      </c>
      <c r="G1254" s="73" t="s">
        <v>300</v>
      </c>
      <c r="H1254" s="73" t="s">
        <v>3352</v>
      </c>
      <c r="K1254" s="831"/>
      <c r="L1254" s="1143"/>
      <c r="M1254" s="831"/>
      <c r="N1254" s="1150">
        <v>1.6420805118051806E-5</v>
      </c>
      <c r="O1254" s="1144"/>
      <c r="P1254" s="831"/>
      <c r="Q1254" s="831"/>
      <c r="R1254" s="831"/>
      <c r="S1254" s="831"/>
      <c r="T1254" s="831"/>
      <c r="U1254" s="831"/>
      <c r="V1254" s="1143"/>
      <c r="W1254" s="1145">
        <v>708.93</v>
      </c>
      <c r="X1254" s="1144"/>
      <c r="Y1254" s="831"/>
      <c r="Z1254" s="831"/>
      <c r="AA1254" s="834"/>
      <c r="AB1254" s="834"/>
      <c r="AC1254" s="832">
        <f t="shared" si="43"/>
        <v>0</v>
      </c>
      <c r="AD1254" s="832">
        <f t="shared" si="42"/>
        <v>17.43256030308935</v>
      </c>
      <c r="AE1254" s="834"/>
      <c r="AF1254" s="834"/>
      <c r="AG1254" s="834"/>
      <c r="AH1254" s="834"/>
      <c r="AI1254" s="834"/>
      <c r="AJ1254" s="834"/>
      <c r="AK1254" s="834"/>
      <c r="AL1254" s="834"/>
      <c r="AM1254" s="832">
        <f t="shared" ref="AM1254:AM1317" si="44">IF(W1254="",0*$F1254,W1254*$F1254)</f>
        <v>752610172.69385636</v>
      </c>
      <c r="AN1254" s="834"/>
      <c r="AO1254" s="834"/>
      <c r="AP1254" s="834"/>
    </row>
    <row r="1255" spans="1:42" s="15" customFormat="1">
      <c r="A1255" s="73" t="s">
        <v>2221</v>
      </c>
      <c r="B1255" s="1132" t="s">
        <v>3017</v>
      </c>
      <c r="C1255" s="73" t="s">
        <v>3329</v>
      </c>
      <c r="D1255" s="1132" t="s">
        <v>2001</v>
      </c>
      <c r="E1255" s="15" t="s">
        <v>2015</v>
      </c>
      <c r="F1255" s="679">
        <v>15346.459348046899</v>
      </c>
      <c r="G1255" s="73" t="s">
        <v>300</v>
      </c>
      <c r="H1255" s="73" t="s">
        <v>3352</v>
      </c>
      <c r="K1255" s="831"/>
      <c r="L1255" s="1143"/>
      <c r="M1255" s="831"/>
      <c r="N1255" s="1150">
        <v>1.2492882786617452E-4</v>
      </c>
      <c r="O1255" s="1144"/>
      <c r="P1255" s="831"/>
      <c r="Q1255" s="831"/>
      <c r="R1255" s="831"/>
      <c r="S1255" s="831"/>
      <c r="T1255" s="831"/>
      <c r="U1255" s="831"/>
      <c r="V1255" s="1143"/>
      <c r="W1255" s="1145">
        <v>17483</v>
      </c>
      <c r="X1255" s="1144"/>
      <c r="Y1255" s="831"/>
      <c r="Z1255" s="831"/>
      <c r="AA1255" s="834"/>
      <c r="AB1255" s="834"/>
      <c r="AC1255" s="832">
        <f t="shared" si="43"/>
        <v>0</v>
      </c>
      <c r="AD1255" s="832">
        <f t="shared" si="42"/>
        <v>1.9172151782473958</v>
      </c>
      <c r="AE1255" s="834"/>
      <c r="AF1255" s="834"/>
      <c r="AG1255" s="834"/>
      <c r="AH1255" s="834"/>
      <c r="AI1255" s="834"/>
      <c r="AJ1255" s="834"/>
      <c r="AK1255" s="834"/>
      <c r="AL1255" s="834"/>
      <c r="AM1255" s="832">
        <f t="shared" si="44"/>
        <v>268302148.78190395</v>
      </c>
      <c r="AN1255" s="834"/>
      <c r="AO1255" s="834"/>
      <c r="AP1255" s="834"/>
    </row>
    <row r="1256" spans="1:42" s="15" customFormat="1">
      <c r="A1256" s="73" t="s">
        <v>2222</v>
      </c>
      <c r="B1256" s="1132" t="s">
        <v>3018</v>
      </c>
      <c r="C1256" s="73" t="s">
        <v>3329</v>
      </c>
      <c r="D1256" s="1132" t="s">
        <v>1967</v>
      </c>
      <c r="E1256" s="15" t="s">
        <v>1968</v>
      </c>
      <c r="F1256" s="679">
        <v>30776.868879974001</v>
      </c>
      <c r="G1256" s="73" t="s">
        <v>300</v>
      </c>
      <c r="H1256" s="73" t="s">
        <v>3352</v>
      </c>
      <c r="K1256" s="831"/>
      <c r="L1256" s="1143"/>
      <c r="M1256" s="831"/>
      <c r="N1256" s="831">
        <v>6.8266999999999996E-7</v>
      </c>
      <c r="O1256" s="1144"/>
      <c r="P1256" s="831"/>
      <c r="Q1256" s="831"/>
      <c r="R1256" s="831"/>
      <c r="S1256" s="831"/>
      <c r="T1256" s="831"/>
      <c r="U1256" s="831"/>
      <c r="V1256" s="1143"/>
      <c r="W1256" s="1145">
        <v>2908300</v>
      </c>
      <c r="X1256" s="1144"/>
      <c r="Y1256" s="831"/>
      <c r="Z1256" s="831"/>
      <c r="AA1256" s="834"/>
      <c r="AB1256" s="834"/>
      <c r="AC1256" s="832">
        <f t="shared" si="43"/>
        <v>0</v>
      </c>
      <c r="AD1256" s="832">
        <f t="shared" si="42"/>
        <v>2.1010445078291851E-2</v>
      </c>
      <c r="AE1256" s="834"/>
      <c r="AF1256" s="834"/>
      <c r="AG1256" s="834"/>
      <c r="AH1256" s="834"/>
      <c r="AI1256" s="834"/>
      <c r="AJ1256" s="834"/>
      <c r="AK1256" s="834"/>
      <c r="AL1256" s="834"/>
      <c r="AM1256" s="832">
        <f t="shared" si="44"/>
        <v>89508367763.628387</v>
      </c>
      <c r="AN1256" s="834"/>
      <c r="AO1256" s="834"/>
      <c r="AP1256" s="834"/>
    </row>
    <row r="1257" spans="1:42" s="15" customFormat="1">
      <c r="A1257" s="73" t="s">
        <v>2222</v>
      </c>
      <c r="B1257" s="1132" t="s">
        <v>3018</v>
      </c>
      <c r="C1257" s="73" t="s">
        <v>3329</v>
      </c>
      <c r="D1257" s="1132" t="s">
        <v>2001</v>
      </c>
      <c r="E1257" s="15" t="s">
        <v>2015</v>
      </c>
      <c r="F1257" s="679">
        <v>2051.7912588541699</v>
      </c>
      <c r="G1257" s="73" t="s">
        <v>300</v>
      </c>
      <c r="H1257" s="73" t="s">
        <v>3352</v>
      </c>
      <c r="K1257" s="831"/>
      <c r="L1257" s="1143"/>
      <c r="M1257" s="831"/>
      <c r="N1257" s="831">
        <v>7.9373999999999996E-7</v>
      </c>
      <c r="O1257" s="1144"/>
      <c r="P1257" s="831"/>
      <c r="Q1257" s="831"/>
      <c r="R1257" s="831"/>
      <c r="S1257" s="831"/>
      <c r="T1257" s="831"/>
      <c r="U1257" s="831"/>
      <c r="V1257" s="1143"/>
      <c r="W1257" s="1145">
        <v>77330000</v>
      </c>
      <c r="X1257" s="1144"/>
      <c r="Y1257" s="831"/>
      <c r="Z1257" s="831"/>
      <c r="AA1257" s="834"/>
      <c r="AB1257" s="834"/>
      <c r="AC1257" s="832">
        <f t="shared" si="43"/>
        <v>0</v>
      </c>
      <c r="AD1257" s="832">
        <f t="shared" si="42"/>
        <v>1.6285887938029086E-3</v>
      </c>
      <c r="AE1257" s="834"/>
      <c r="AF1257" s="834"/>
      <c r="AG1257" s="834"/>
      <c r="AH1257" s="834"/>
      <c r="AI1257" s="834"/>
      <c r="AJ1257" s="834"/>
      <c r="AK1257" s="834"/>
      <c r="AL1257" s="834"/>
      <c r="AM1257" s="832">
        <f t="shared" si="44"/>
        <v>158665018047.19296</v>
      </c>
      <c r="AN1257" s="834"/>
      <c r="AO1257" s="834"/>
      <c r="AP1257" s="834"/>
    </row>
    <row r="1258" spans="1:42" s="15" customFormat="1">
      <c r="A1258" s="73" t="s">
        <v>2222</v>
      </c>
      <c r="B1258" s="1132" t="s">
        <v>3018</v>
      </c>
      <c r="C1258" s="73" t="s">
        <v>3329</v>
      </c>
      <c r="D1258" s="1132" t="s">
        <v>1998</v>
      </c>
      <c r="E1258" s="15" t="s">
        <v>1999</v>
      </c>
      <c r="F1258" s="679">
        <v>41035.825174088503</v>
      </c>
      <c r="G1258" s="73" t="s">
        <v>300</v>
      </c>
      <c r="H1258" s="73" t="s">
        <v>3352</v>
      </c>
      <c r="K1258" s="831"/>
      <c r="L1258" s="1143"/>
      <c r="M1258" s="831"/>
      <c r="N1258" s="831">
        <v>1.1456000000000001E-9</v>
      </c>
      <c r="O1258" s="1144"/>
      <c r="P1258" s="831"/>
      <c r="Q1258" s="831"/>
      <c r="R1258" s="831"/>
      <c r="S1258" s="831"/>
      <c r="T1258" s="831"/>
      <c r="U1258" s="831"/>
      <c r="V1258" s="1143"/>
      <c r="W1258" s="1145">
        <v>19890</v>
      </c>
      <c r="X1258" s="1144"/>
      <c r="Y1258" s="831"/>
      <c r="Z1258" s="831"/>
      <c r="AA1258" s="834"/>
      <c r="AB1258" s="834"/>
      <c r="AC1258" s="832">
        <f t="shared" si="43"/>
        <v>0</v>
      </c>
      <c r="AD1258" s="832">
        <f t="shared" si="42"/>
        <v>4.7010641319435788E-5</v>
      </c>
      <c r="AE1258" s="834"/>
      <c r="AF1258" s="834"/>
      <c r="AG1258" s="834"/>
      <c r="AH1258" s="834"/>
      <c r="AI1258" s="834"/>
      <c r="AJ1258" s="834"/>
      <c r="AK1258" s="834"/>
      <c r="AL1258" s="834"/>
      <c r="AM1258" s="832">
        <f t="shared" si="44"/>
        <v>816202562.71262026</v>
      </c>
      <c r="AN1258" s="834"/>
      <c r="AO1258" s="834"/>
      <c r="AP1258" s="834"/>
    </row>
    <row r="1259" spans="1:42" s="15" customFormat="1">
      <c r="A1259" s="73" t="s">
        <v>2223</v>
      </c>
      <c r="B1259" s="1132" t="s">
        <v>3019</v>
      </c>
      <c r="C1259" s="73" t="s">
        <v>3329</v>
      </c>
      <c r="D1259" s="1132" t="s">
        <v>1967</v>
      </c>
      <c r="E1259" s="15" t="s">
        <v>1968</v>
      </c>
      <c r="F1259" s="679">
        <v>494985.00105114601</v>
      </c>
      <c r="G1259" s="73" t="s">
        <v>300</v>
      </c>
      <c r="H1259" s="73" t="s">
        <v>3352</v>
      </c>
      <c r="K1259" s="831"/>
      <c r="L1259" s="1143"/>
      <c r="M1259" s="831"/>
      <c r="N1259" s="831">
        <v>3.6157E-6</v>
      </c>
      <c r="O1259" s="1144"/>
      <c r="P1259" s="831"/>
      <c r="Q1259" s="831"/>
      <c r="R1259" s="831"/>
      <c r="S1259" s="831"/>
      <c r="T1259" s="831"/>
      <c r="U1259" s="831"/>
      <c r="V1259" s="1143"/>
      <c r="W1259" s="1145">
        <v>282130</v>
      </c>
      <c r="X1259" s="1144"/>
      <c r="Y1259" s="831"/>
      <c r="Z1259" s="831"/>
      <c r="AA1259" s="834"/>
      <c r="AB1259" s="834"/>
      <c r="AC1259" s="832">
        <f t="shared" si="43"/>
        <v>0</v>
      </c>
      <c r="AD1259" s="832">
        <f t="shared" si="42"/>
        <v>1.7897172683006286</v>
      </c>
      <c r="AE1259" s="834"/>
      <c r="AF1259" s="834"/>
      <c r="AG1259" s="834"/>
      <c r="AH1259" s="834"/>
      <c r="AI1259" s="834"/>
      <c r="AJ1259" s="834"/>
      <c r="AK1259" s="834"/>
      <c r="AL1259" s="834"/>
      <c r="AM1259" s="832">
        <f t="shared" si="44"/>
        <v>139650118346.55981</v>
      </c>
      <c r="AN1259" s="834"/>
      <c r="AO1259" s="834"/>
      <c r="AP1259" s="834"/>
    </row>
    <row r="1260" spans="1:42" s="15" customFormat="1">
      <c r="A1260" s="73" t="s">
        <v>2223</v>
      </c>
      <c r="B1260" s="1132" t="s">
        <v>3019</v>
      </c>
      <c r="C1260" s="73" t="s">
        <v>3329</v>
      </c>
      <c r="D1260" s="1132" t="s">
        <v>1998</v>
      </c>
      <c r="E1260" s="15" t="s">
        <v>1999</v>
      </c>
      <c r="F1260" s="679">
        <v>2432654.1302897702</v>
      </c>
      <c r="G1260" s="73" t="s">
        <v>300</v>
      </c>
      <c r="H1260" s="73" t="s">
        <v>3352</v>
      </c>
      <c r="K1260" s="831"/>
      <c r="L1260" s="1143"/>
      <c r="M1260" s="831"/>
      <c r="N1260" s="831">
        <v>5.6087000000000002E-7</v>
      </c>
      <c r="O1260" s="1144"/>
      <c r="P1260" s="831"/>
      <c r="Q1260" s="831"/>
      <c r="R1260" s="831"/>
      <c r="S1260" s="831"/>
      <c r="T1260" s="831"/>
      <c r="U1260" s="831"/>
      <c r="V1260" s="1143"/>
      <c r="W1260" s="1145">
        <v>44842</v>
      </c>
      <c r="X1260" s="1144"/>
      <c r="Y1260" s="831"/>
      <c r="Z1260" s="831"/>
      <c r="AA1260" s="834"/>
      <c r="AB1260" s="834"/>
      <c r="AC1260" s="832">
        <f t="shared" si="43"/>
        <v>0</v>
      </c>
      <c r="AD1260" s="832">
        <f t="shared" si="42"/>
        <v>1.3644027220556234</v>
      </c>
      <c r="AE1260" s="834"/>
      <c r="AF1260" s="834"/>
      <c r="AG1260" s="834"/>
      <c r="AH1260" s="834"/>
      <c r="AI1260" s="834"/>
      <c r="AJ1260" s="834"/>
      <c r="AK1260" s="834"/>
      <c r="AL1260" s="834"/>
      <c r="AM1260" s="832">
        <f t="shared" si="44"/>
        <v>109085076510.45387</v>
      </c>
      <c r="AN1260" s="834"/>
      <c r="AO1260" s="834"/>
      <c r="AP1260" s="834"/>
    </row>
    <row r="1261" spans="1:42" s="15" customFormat="1">
      <c r="A1261" s="73" t="s">
        <v>2223</v>
      </c>
      <c r="B1261" s="1132" t="s">
        <v>3019</v>
      </c>
      <c r="C1261" s="73" t="s">
        <v>3329</v>
      </c>
      <c r="D1261" s="1132" t="s">
        <v>2001</v>
      </c>
      <c r="E1261" s="15" t="s">
        <v>2015</v>
      </c>
      <c r="F1261" s="679">
        <v>32999.000069114598</v>
      </c>
      <c r="G1261" s="73" t="s">
        <v>300</v>
      </c>
      <c r="H1261" s="73" t="s">
        <v>3352</v>
      </c>
      <c r="K1261" s="831"/>
      <c r="L1261" s="1143"/>
      <c r="M1261" s="831"/>
      <c r="N1261" s="831">
        <v>6.7646999999999998E-6</v>
      </c>
      <c r="O1261" s="1144"/>
      <c r="P1261" s="831"/>
      <c r="Q1261" s="831"/>
      <c r="R1261" s="831"/>
      <c r="S1261" s="831"/>
      <c r="T1261" s="831"/>
      <c r="U1261" s="831"/>
      <c r="V1261" s="1143"/>
      <c r="W1261" s="1145">
        <v>5078600</v>
      </c>
      <c r="X1261" s="1144"/>
      <c r="Y1261" s="831"/>
      <c r="Z1261" s="831"/>
      <c r="AA1261" s="834"/>
      <c r="AB1261" s="834"/>
      <c r="AC1261" s="832">
        <f t="shared" si="43"/>
        <v>0</v>
      </c>
      <c r="AD1261" s="832">
        <f t="shared" si="42"/>
        <v>0.2232283357675395</v>
      </c>
      <c r="AE1261" s="834"/>
      <c r="AF1261" s="834"/>
      <c r="AG1261" s="834"/>
      <c r="AH1261" s="834"/>
      <c r="AI1261" s="834"/>
      <c r="AJ1261" s="834"/>
      <c r="AK1261" s="834"/>
      <c r="AL1261" s="834"/>
      <c r="AM1261" s="832">
        <f t="shared" si="44"/>
        <v>167588721751.0054</v>
      </c>
      <c r="AN1261" s="834"/>
      <c r="AO1261" s="834"/>
      <c r="AP1261" s="834"/>
    </row>
    <row r="1262" spans="1:42" s="15" customFormat="1">
      <c r="A1262" s="73" t="s">
        <v>2224</v>
      </c>
      <c r="B1262" s="1132" t="s">
        <v>3020</v>
      </c>
      <c r="C1262" s="73" t="s">
        <v>3329</v>
      </c>
      <c r="D1262" s="1132" t="s">
        <v>1967</v>
      </c>
      <c r="E1262" s="15" t="s">
        <v>1968</v>
      </c>
      <c r="F1262" s="679">
        <v>95844.616470130204</v>
      </c>
      <c r="G1262" s="73" t="s">
        <v>300</v>
      </c>
      <c r="H1262" s="73" t="s">
        <v>3352</v>
      </c>
      <c r="K1262" s="831"/>
      <c r="L1262" s="1143"/>
      <c r="M1262" s="831"/>
      <c r="N1262" s="1150">
        <v>2.2413499043699988E-4</v>
      </c>
      <c r="O1262" s="1144"/>
      <c r="P1262" s="831"/>
      <c r="Q1262" s="831"/>
      <c r="R1262" s="831"/>
      <c r="S1262" s="831"/>
      <c r="T1262" s="831"/>
      <c r="U1262" s="831"/>
      <c r="V1262" s="1143"/>
      <c r="W1262" s="1145">
        <v>813.63</v>
      </c>
      <c r="X1262" s="1144"/>
      <c r="Y1262" s="831"/>
      <c r="Z1262" s="831"/>
      <c r="AA1262" s="834"/>
      <c r="AB1262" s="834"/>
      <c r="AC1262" s="832">
        <f t="shared" si="43"/>
        <v>0</v>
      </c>
      <c r="AD1262" s="832">
        <f t="shared" ref="AD1262:AD1325" si="45">IF(N1262="",0*$F1262,N1262*$F1262)</f>
        <v>21.482132195970554</v>
      </c>
      <c r="AE1262" s="834"/>
      <c r="AF1262" s="834"/>
      <c r="AG1262" s="834"/>
      <c r="AH1262" s="834"/>
      <c r="AI1262" s="834"/>
      <c r="AJ1262" s="834"/>
      <c r="AK1262" s="834"/>
      <c r="AL1262" s="834"/>
      <c r="AM1262" s="832">
        <f t="shared" si="44"/>
        <v>77982055.298592031</v>
      </c>
      <c r="AN1262" s="834"/>
      <c r="AO1262" s="834"/>
      <c r="AP1262" s="834"/>
    </row>
    <row r="1263" spans="1:42" s="15" customFormat="1">
      <c r="A1263" s="73" t="s">
        <v>2224</v>
      </c>
      <c r="B1263" s="1132" t="s">
        <v>3020</v>
      </c>
      <c r="C1263" s="73" t="s">
        <v>3329</v>
      </c>
      <c r="D1263" s="1132" t="s">
        <v>1998</v>
      </c>
      <c r="E1263" s="15" t="s">
        <v>1999</v>
      </c>
      <c r="F1263" s="679">
        <v>127792.82196026</v>
      </c>
      <c r="G1263" s="73" t="s">
        <v>300</v>
      </c>
      <c r="H1263" s="73" t="s">
        <v>3352</v>
      </c>
      <c r="K1263" s="831"/>
      <c r="L1263" s="1143"/>
      <c r="M1263" s="831"/>
      <c r="N1263" s="1150">
        <v>1.6420805118051806E-5</v>
      </c>
      <c r="O1263" s="1144"/>
      <c r="P1263" s="831"/>
      <c r="Q1263" s="831"/>
      <c r="R1263" s="831"/>
      <c r="S1263" s="831"/>
      <c r="T1263" s="831"/>
      <c r="U1263" s="831"/>
      <c r="V1263" s="1143"/>
      <c r="W1263" s="1145">
        <v>175.48</v>
      </c>
      <c r="X1263" s="1144"/>
      <c r="Y1263" s="831"/>
      <c r="Z1263" s="831"/>
      <c r="AA1263" s="834"/>
      <c r="AB1263" s="834"/>
      <c r="AC1263" s="832">
        <f t="shared" ref="AC1263:AC1326" si="46">IF(M1263="",0*$F1263,M1263*$F1263)</f>
        <v>0</v>
      </c>
      <c r="AD1263" s="832">
        <f t="shared" si="45"/>
        <v>2.0984610248953208</v>
      </c>
      <c r="AE1263" s="834"/>
      <c r="AF1263" s="834"/>
      <c r="AG1263" s="834"/>
      <c r="AH1263" s="834"/>
      <c r="AI1263" s="834"/>
      <c r="AJ1263" s="834"/>
      <c r="AK1263" s="834"/>
      <c r="AL1263" s="834"/>
      <c r="AM1263" s="832">
        <f t="shared" si="44"/>
        <v>22425084.397586424</v>
      </c>
      <c r="AN1263" s="834"/>
      <c r="AO1263" s="834"/>
      <c r="AP1263" s="834"/>
    </row>
    <row r="1264" spans="1:42" s="15" customFormat="1">
      <c r="A1264" s="73" t="s">
        <v>2224</v>
      </c>
      <c r="B1264" s="1132" t="s">
        <v>3020</v>
      </c>
      <c r="C1264" s="73" t="s">
        <v>3329</v>
      </c>
      <c r="D1264" s="1132" t="s">
        <v>2001</v>
      </c>
      <c r="E1264" s="15" t="s">
        <v>2015</v>
      </c>
      <c r="F1264" s="679">
        <v>6389.6410981250001</v>
      </c>
      <c r="G1264" s="73" t="s">
        <v>300</v>
      </c>
      <c r="H1264" s="73" t="s">
        <v>3352</v>
      </c>
      <c r="K1264" s="831"/>
      <c r="L1264" s="1143"/>
      <c r="M1264" s="831"/>
      <c r="N1264" s="1150">
        <v>1.2492882786617452E-4</v>
      </c>
      <c r="O1264" s="1144"/>
      <c r="P1264" s="831"/>
      <c r="Q1264" s="831"/>
      <c r="R1264" s="831"/>
      <c r="S1264" s="831"/>
      <c r="T1264" s="831"/>
      <c r="U1264" s="831"/>
      <c r="V1264" s="1143"/>
      <c r="W1264" s="1145">
        <v>30768</v>
      </c>
      <c r="X1264" s="1144"/>
      <c r="Y1264" s="831"/>
      <c r="Z1264" s="831"/>
      <c r="AA1264" s="834"/>
      <c r="AB1264" s="834"/>
      <c r="AC1264" s="832">
        <f t="shared" si="46"/>
        <v>0</v>
      </c>
      <c r="AD1264" s="832">
        <f t="shared" si="45"/>
        <v>0.79825037287429246</v>
      </c>
      <c r="AE1264" s="834"/>
      <c r="AF1264" s="834"/>
      <c r="AG1264" s="834"/>
      <c r="AH1264" s="834"/>
      <c r="AI1264" s="834"/>
      <c r="AJ1264" s="834"/>
      <c r="AK1264" s="834"/>
      <c r="AL1264" s="834"/>
      <c r="AM1264" s="832">
        <f t="shared" si="44"/>
        <v>196596477.30711001</v>
      </c>
      <c r="AN1264" s="834"/>
      <c r="AO1264" s="834"/>
      <c r="AP1264" s="834"/>
    </row>
    <row r="1265" spans="1:42" s="15" customFormat="1">
      <c r="A1265" s="73" t="s">
        <v>2654</v>
      </c>
      <c r="B1265" s="1132"/>
      <c r="C1265" s="73" t="s">
        <v>3315</v>
      </c>
      <c r="D1265" s="1132"/>
      <c r="F1265" s="679">
        <v>230196.890234297</v>
      </c>
      <c r="G1265" s="73" t="s">
        <v>300</v>
      </c>
      <c r="H1265" s="73" t="s">
        <v>3352</v>
      </c>
      <c r="K1265" s="831"/>
      <c r="L1265" s="1143"/>
      <c r="M1265" s="831"/>
      <c r="N1265" s="1150">
        <v>2.2413499043699988E-4</v>
      </c>
      <c r="O1265" s="1144"/>
      <c r="P1265" s="831"/>
      <c r="Q1265" s="831"/>
      <c r="R1265" s="831"/>
      <c r="S1265" s="831"/>
      <c r="T1265" s="831"/>
      <c r="U1265" s="831"/>
      <c r="V1265" s="1143"/>
      <c r="W1265" s="1146">
        <v>740449.00608755986</v>
      </c>
      <c r="X1265" s="1144"/>
      <c r="Y1265" s="831"/>
      <c r="Z1265" s="831"/>
      <c r="AA1265" s="834"/>
      <c r="AB1265" s="834"/>
      <c r="AC1265" s="832">
        <f t="shared" si="46"/>
        <v>0</v>
      </c>
      <c r="AD1265" s="832">
        <f t="shared" si="45"/>
        <v>51.59517779129127</v>
      </c>
      <c r="AE1265" s="834"/>
      <c r="AF1265" s="834"/>
      <c r="AG1265" s="834"/>
      <c r="AH1265" s="834"/>
      <c r="AI1265" s="834"/>
      <c r="AJ1265" s="834"/>
      <c r="AK1265" s="834"/>
      <c r="AL1265" s="834"/>
      <c r="AM1265" s="832">
        <f t="shared" si="44"/>
        <v>170449058578.43231</v>
      </c>
      <c r="AN1265" s="834"/>
      <c r="AO1265" s="834"/>
      <c r="AP1265" s="834"/>
    </row>
    <row r="1266" spans="1:42" s="15" customFormat="1">
      <c r="A1266" s="73" t="s">
        <v>2654</v>
      </c>
      <c r="B1266" s="1132"/>
      <c r="C1266" s="73" t="s">
        <v>3315</v>
      </c>
      <c r="D1266" s="1132"/>
      <c r="F1266" s="679">
        <v>1061614.22523219</v>
      </c>
      <c r="G1266" s="73" t="s">
        <v>300</v>
      </c>
      <c r="H1266" s="73" t="s">
        <v>3352</v>
      </c>
      <c r="K1266" s="831"/>
      <c r="L1266" s="1143"/>
      <c r="M1266" s="831"/>
      <c r="N1266" s="1150">
        <v>1.6420805118051806E-5</v>
      </c>
      <c r="O1266" s="1144"/>
      <c r="P1266" s="831"/>
      <c r="Q1266" s="831"/>
      <c r="R1266" s="831"/>
      <c r="S1266" s="831"/>
      <c r="T1266" s="831"/>
      <c r="U1266" s="831"/>
      <c r="V1266" s="1143"/>
      <c r="W1266" s="1146">
        <v>143030.9259972368</v>
      </c>
      <c r="X1266" s="1144"/>
      <c r="Y1266" s="831"/>
      <c r="Z1266" s="831"/>
      <c r="AA1266" s="834"/>
      <c r="AB1266" s="834"/>
      <c r="AC1266" s="832">
        <f t="shared" si="46"/>
        <v>0</v>
      </c>
      <c r="AD1266" s="832">
        <f t="shared" si="45"/>
        <v>17.43256030308935</v>
      </c>
      <c r="AE1266" s="834"/>
      <c r="AF1266" s="834"/>
      <c r="AG1266" s="834"/>
      <c r="AH1266" s="834"/>
      <c r="AI1266" s="834"/>
      <c r="AJ1266" s="834"/>
      <c r="AK1266" s="834"/>
      <c r="AL1266" s="834"/>
      <c r="AM1266" s="832">
        <f t="shared" si="44"/>
        <v>151843665686.79926</v>
      </c>
      <c r="AN1266" s="834"/>
      <c r="AO1266" s="834"/>
      <c r="AP1266" s="834"/>
    </row>
    <row r="1267" spans="1:42" s="15" customFormat="1">
      <c r="A1267" s="73" t="s">
        <v>2654</v>
      </c>
      <c r="B1267" s="1132"/>
      <c r="C1267" s="73" t="s">
        <v>3315</v>
      </c>
      <c r="D1267" s="1132"/>
      <c r="F1267" s="679">
        <v>15346.459348046899</v>
      </c>
      <c r="G1267" s="73" t="s">
        <v>300</v>
      </c>
      <c r="H1267" s="73" t="s">
        <v>3352</v>
      </c>
      <c r="K1267" s="831"/>
      <c r="L1267" s="1143"/>
      <c r="M1267" s="831"/>
      <c r="N1267" s="1150">
        <v>1.2492882786617452E-4</v>
      </c>
      <c r="O1267" s="1144"/>
      <c r="P1267" s="831"/>
      <c r="Q1267" s="831"/>
      <c r="R1267" s="831"/>
      <c r="S1267" s="831"/>
      <c r="T1267" s="831"/>
      <c r="U1267" s="831"/>
      <c r="V1267" s="1143"/>
      <c r="W1267" s="1146">
        <v>26851708.962072387</v>
      </c>
      <c r="X1267" s="1144"/>
      <c r="Y1267" s="831"/>
      <c r="Z1267" s="831"/>
      <c r="AA1267" s="834"/>
      <c r="AB1267" s="834"/>
      <c r="AC1267" s="832">
        <f t="shared" si="46"/>
        <v>0</v>
      </c>
      <c r="AD1267" s="832">
        <f t="shared" si="45"/>
        <v>1.9172151782473958</v>
      </c>
      <c r="AE1267" s="834"/>
      <c r="AF1267" s="834"/>
      <c r="AG1267" s="834"/>
      <c r="AH1267" s="834"/>
      <c r="AI1267" s="834"/>
      <c r="AJ1267" s="834"/>
      <c r="AK1267" s="834"/>
      <c r="AL1267" s="834"/>
      <c r="AM1267" s="832">
        <f t="shared" si="44"/>
        <v>412078660012.03052</v>
      </c>
      <c r="AN1267" s="834"/>
      <c r="AO1267" s="834"/>
      <c r="AP1267" s="834"/>
    </row>
    <row r="1268" spans="1:42" s="15" customFormat="1">
      <c r="A1268" s="73" t="s">
        <v>2225</v>
      </c>
      <c r="B1268" s="1132" t="s">
        <v>3021</v>
      </c>
      <c r="C1268" s="73" t="s">
        <v>3329</v>
      </c>
      <c r="D1268" s="1132" t="s">
        <v>1998</v>
      </c>
      <c r="E1268" s="15" t="s">
        <v>1999</v>
      </c>
      <c r="F1268" s="679">
        <v>8189342.8525622403</v>
      </c>
      <c r="G1268" s="73" t="s">
        <v>300</v>
      </c>
      <c r="H1268" s="73" t="s">
        <v>3352</v>
      </c>
      <c r="K1268" s="831"/>
      <c r="L1268" s="1143"/>
      <c r="M1268" s="831"/>
      <c r="N1268" s="831">
        <v>9.3855E-7</v>
      </c>
      <c r="O1268" s="1144"/>
      <c r="P1268" s="831"/>
      <c r="Q1268" s="831"/>
      <c r="R1268" s="831"/>
      <c r="S1268" s="831"/>
      <c r="T1268" s="831"/>
      <c r="U1268" s="831"/>
      <c r="V1268" s="1143"/>
      <c r="W1268" s="1145">
        <v>37401</v>
      </c>
      <c r="X1268" s="1144"/>
      <c r="Y1268" s="831"/>
      <c r="Z1268" s="831"/>
      <c r="AA1268" s="834"/>
      <c r="AB1268" s="834"/>
      <c r="AC1268" s="832">
        <f t="shared" si="46"/>
        <v>0</v>
      </c>
      <c r="AD1268" s="832">
        <f t="shared" si="45"/>
        <v>7.6861077342722908</v>
      </c>
      <c r="AE1268" s="834"/>
      <c r="AF1268" s="834"/>
      <c r="AG1268" s="834"/>
      <c r="AH1268" s="834"/>
      <c r="AI1268" s="834"/>
      <c r="AJ1268" s="834"/>
      <c r="AK1268" s="834"/>
      <c r="AL1268" s="834"/>
      <c r="AM1268" s="832">
        <f t="shared" si="44"/>
        <v>306289612028.68036</v>
      </c>
      <c r="AN1268" s="834"/>
      <c r="AO1268" s="834"/>
      <c r="AP1268" s="834"/>
    </row>
    <row r="1269" spans="1:42" s="15" customFormat="1">
      <c r="A1269" s="73" t="s">
        <v>2225</v>
      </c>
      <c r="B1269" s="1132" t="s">
        <v>3021</v>
      </c>
      <c r="C1269" s="73" t="s">
        <v>3329</v>
      </c>
      <c r="D1269" s="1132" t="s">
        <v>1967</v>
      </c>
      <c r="E1269" s="15" t="s">
        <v>1968</v>
      </c>
      <c r="F1269" s="679">
        <v>1661235.0587488301</v>
      </c>
      <c r="G1269" s="73" t="s">
        <v>300</v>
      </c>
      <c r="H1269" s="73" t="s">
        <v>3352</v>
      </c>
      <c r="K1269" s="831"/>
      <c r="L1269" s="1143"/>
      <c r="M1269" s="831"/>
      <c r="N1269" s="831">
        <v>2.8723E-6</v>
      </c>
      <c r="O1269" s="1144"/>
      <c r="P1269" s="831"/>
      <c r="Q1269" s="831"/>
      <c r="R1269" s="831"/>
      <c r="S1269" s="831"/>
      <c r="T1269" s="831"/>
      <c r="U1269" s="831"/>
      <c r="V1269" s="1143"/>
      <c r="W1269" s="1145">
        <v>6441.4</v>
      </c>
      <c r="X1269" s="1144"/>
      <c r="Y1269" s="831"/>
      <c r="Z1269" s="831"/>
      <c r="AA1269" s="834"/>
      <c r="AB1269" s="834"/>
      <c r="AC1269" s="832">
        <f t="shared" si="46"/>
        <v>0</v>
      </c>
      <c r="AD1269" s="832">
        <f t="shared" si="45"/>
        <v>4.7715654592442647</v>
      </c>
      <c r="AE1269" s="834"/>
      <c r="AF1269" s="834"/>
      <c r="AG1269" s="834"/>
      <c r="AH1269" s="834"/>
      <c r="AI1269" s="834"/>
      <c r="AJ1269" s="834"/>
      <c r="AK1269" s="834"/>
      <c r="AL1269" s="834"/>
      <c r="AM1269" s="832">
        <f t="shared" si="44"/>
        <v>10700679507.424713</v>
      </c>
      <c r="AN1269" s="834"/>
      <c r="AO1269" s="834"/>
      <c r="AP1269" s="834"/>
    </row>
    <row r="1270" spans="1:42" s="15" customFormat="1">
      <c r="A1270" s="73" t="s">
        <v>2225</v>
      </c>
      <c r="B1270" s="1132" t="s">
        <v>3021</v>
      </c>
      <c r="C1270" s="73" t="s">
        <v>3329</v>
      </c>
      <c r="D1270" s="1132" t="s">
        <v>2001</v>
      </c>
      <c r="E1270" s="15" t="s">
        <v>2015</v>
      </c>
      <c r="F1270" s="679">
        <v>110749.00391669299</v>
      </c>
      <c r="G1270" s="73" t="s">
        <v>300</v>
      </c>
      <c r="H1270" s="73" t="s">
        <v>3352</v>
      </c>
      <c r="K1270" s="831"/>
      <c r="L1270" s="1143"/>
      <c r="M1270" s="831"/>
      <c r="N1270" s="831">
        <v>1.3557E-6</v>
      </c>
      <c r="O1270" s="1144"/>
      <c r="P1270" s="831"/>
      <c r="Q1270" s="831"/>
      <c r="R1270" s="831"/>
      <c r="S1270" s="831"/>
      <c r="T1270" s="831"/>
      <c r="U1270" s="831"/>
      <c r="V1270" s="1143"/>
      <c r="W1270" s="1145">
        <v>128340</v>
      </c>
      <c r="X1270" s="1144"/>
      <c r="Y1270" s="831"/>
      <c r="Z1270" s="831"/>
      <c r="AA1270" s="834"/>
      <c r="AB1270" s="834"/>
      <c r="AC1270" s="832">
        <f t="shared" si="46"/>
        <v>0</v>
      </c>
      <c r="AD1270" s="832">
        <f t="shared" si="45"/>
        <v>0.15014242460986069</v>
      </c>
      <c r="AE1270" s="834"/>
      <c r="AF1270" s="834"/>
      <c r="AG1270" s="834"/>
      <c r="AH1270" s="834"/>
      <c r="AI1270" s="834"/>
      <c r="AJ1270" s="834"/>
      <c r="AK1270" s="834"/>
      <c r="AL1270" s="834"/>
      <c r="AM1270" s="832">
        <f t="shared" si="44"/>
        <v>14213527162.668379</v>
      </c>
      <c r="AN1270" s="834"/>
      <c r="AO1270" s="834"/>
      <c r="AP1270" s="834"/>
    </row>
    <row r="1271" spans="1:42" s="15" customFormat="1">
      <c r="A1271" s="73" t="s">
        <v>2655</v>
      </c>
      <c r="B1271" s="1132"/>
      <c r="C1271" s="73" t="s">
        <v>3315</v>
      </c>
      <c r="D1271" s="1132" t="s">
        <v>1967</v>
      </c>
      <c r="E1271" s="15" t="s">
        <v>1968</v>
      </c>
      <c r="F1271" s="679">
        <v>536863.08152669296</v>
      </c>
      <c r="G1271" s="73" t="s">
        <v>300</v>
      </c>
      <c r="H1271" s="73" t="s">
        <v>3352</v>
      </c>
      <c r="K1271" s="831"/>
      <c r="L1271" s="1143"/>
      <c r="M1271" s="831"/>
      <c r="N1271" s="1150">
        <v>2.2413499043699988E-4</v>
      </c>
      <c r="O1271" s="1144"/>
      <c r="P1271" s="831"/>
      <c r="Q1271" s="831"/>
      <c r="R1271" s="831"/>
      <c r="S1271" s="831"/>
      <c r="T1271" s="831"/>
      <c r="U1271" s="831"/>
      <c r="V1271" s="1143"/>
      <c r="W1271" s="1145">
        <v>75677</v>
      </c>
      <c r="X1271" s="1144"/>
      <c r="Y1271" s="831"/>
      <c r="Z1271" s="831"/>
      <c r="AA1271" s="834"/>
      <c r="AB1271" s="834"/>
      <c r="AC1271" s="832">
        <f t="shared" si="46"/>
        <v>0</v>
      </c>
      <c r="AD1271" s="832">
        <f t="shared" si="45"/>
        <v>120.32980164396361</v>
      </c>
      <c r="AE1271" s="834"/>
      <c r="AF1271" s="834"/>
      <c r="AG1271" s="834"/>
      <c r="AH1271" s="834"/>
      <c r="AI1271" s="834"/>
      <c r="AJ1271" s="834"/>
      <c r="AK1271" s="834"/>
      <c r="AL1271" s="834"/>
      <c r="AM1271" s="832">
        <f t="shared" si="44"/>
        <v>40628187420.695541</v>
      </c>
      <c r="AN1271" s="834"/>
      <c r="AO1271" s="834"/>
      <c r="AP1271" s="834"/>
    </row>
    <row r="1272" spans="1:42" s="15" customFormat="1">
      <c r="A1272" s="73" t="s">
        <v>2655</v>
      </c>
      <c r="B1272" s="1132"/>
      <c r="C1272" s="73" t="s">
        <v>3315</v>
      </c>
      <c r="D1272" s="1132" t="s">
        <v>1998</v>
      </c>
      <c r="E1272" s="15" t="s">
        <v>1999</v>
      </c>
      <c r="F1272" s="679">
        <v>2642441.0977677898</v>
      </c>
      <c r="G1272" s="73" t="s">
        <v>300</v>
      </c>
      <c r="H1272" s="73" t="s">
        <v>3352</v>
      </c>
      <c r="K1272" s="831"/>
      <c r="L1272" s="1143"/>
      <c r="M1272" s="831"/>
      <c r="N1272" s="1150">
        <v>1.6420805118051806E-5</v>
      </c>
      <c r="O1272" s="1144"/>
      <c r="P1272" s="831"/>
      <c r="Q1272" s="831"/>
      <c r="R1272" s="831"/>
      <c r="S1272" s="831"/>
      <c r="T1272" s="831"/>
      <c r="U1272" s="831"/>
      <c r="V1272" s="1143"/>
      <c r="W1272" s="1145">
        <v>439390</v>
      </c>
      <c r="X1272" s="1144"/>
      <c r="Y1272" s="831"/>
      <c r="Z1272" s="831"/>
      <c r="AA1272" s="834"/>
      <c r="AB1272" s="834"/>
      <c r="AC1272" s="832">
        <f t="shared" si="46"/>
        <v>0</v>
      </c>
      <c r="AD1272" s="832">
        <f t="shared" si="45"/>
        <v>43.391010302375754</v>
      </c>
      <c r="AE1272" s="834"/>
      <c r="AF1272" s="834"/>
      <c r="AG1272" s="834"/>
      <c r="AH1272" s="834"/>
      <c r="AI1272" s="834"/>
      <c r="AJ1272" s="834"/>
      <c r="AK1272" s="834"/>
      <c r="AL1272" s="834"/>
      <c r="AM1272" s="832">
        <f t="shared" si="44"/>
        <v>1161062193948.1892</v>
      </c>
      <c r="AN1272" s="834"/>
      <c r="AO1272" s="834"/>
      <c r="AP1272" s="834"/>
    </row>
    <row r="1273" spans="1:42" s="15" customFormat="1">
      <c r="A1273" s="73" t="s">
        <v>2655</v>
      </c>
      <c r="B1273" s="1132"/>
      <c r="C1273" s="73" t="s">
        <v>3315</v>
      </c>
      <c r="D1273" s="1132" t="s">
        <v>2001</v>
      </c>
      <c r="E1273" s="15" t="s">
        <v>2015</v>
      </c>
      <c r="F1273" s="679">
        <v>35790.8721009375</v>
      </c>
      <c r="G1273" s="73" t="s">
        <v>300</v>
      </c>
      <c r="H1273" s="73" t="s">
        <v>3352</v>
      </c>
      <c r="K1273" s="831"/>
      <c r="L1273" s="1143"/>
      <c r="M1273" s="831"/>
      <c r="N1273" s="1150">
        <v>1.2492882786617452E-4</v>
      </c>
      <c r="O1273" s="1144"/>
      <c r="P1273" s="831"/>
      <c r="Q1273" s="831"/>
      <c r="R1273" s="831"/>
      <c r="S1273" s="831"/>
      <c r="T1273" s="831"/>
      <c r="U1273" s="831"/>
      <c r="V1273" s="1143"/>
      <c r="W1273" s="1145">
        <v>1507800</v>
      </c>
      <c r="X1273" s="1144"/>
      <c r="Y1273" s="831"/>
      <c r="Z1273" s="831"/>
      <c r="AA1273" s="834"/>
      <c r="AB1273" s="834"/>
      <c r="AC1273" s="832">
        <f t="shared" si="46"/>
        <v>0</v>
      </c>
      <c r="AD1273" s="832">
        <f t="shared" si="45"/>
        <v>4.4713116998782887</v>
      </c>
      <c r="AE1273" s="834"/>
      <c r="AF1273" s="834"/>
      <c r="AG1273" s="834"/>
      <c r="AH1273" s="834"/>
      <c r="AI1273" s="834"/>
      <c r="AJ1273" s="834"/>
      <c r="AK1273" s="834"/>
      <c r="AL1273" s="834"/>
      <c r="AM1273" s="832">
        <f t="shared" si="44"/>
        <v>53965476953.793564</v>
      </c>
      <c r="AN1273" s="834"/>
      <c r="AO1273" s="834"/>
      <c r="AP1273" s="834"/>
    </row>
    <row r="1274" spans="1:42" s="15" customFormat="1">
      <c r="A1274" s="73" t="s">
        <v>2226</v>
      </c>
      <c r="B1274" s="1132" t="s">
        <v>3022</v>
      </c>
      <c r="C1274" s="73" t="s">
        <v>3329</v>
      </c>
      <c r="D1274" s="1132" t="s">
        <v>1967</v>
      </c>
      <c r="E1274" s="15" t="s">
        <v>1968</v>
      </c>
      <c r="F1274" s="679">
        <v>590715.186331979</v>
      </c>
      <c r="G1274" s="73" t="s">
        <v>300</v>
      </c>
      <c r="H1274" s="73" t="s">
        <v>3352</v>
      </c>
      <c r="K1274" s="831"/>
      <c r="L1274" s="1143"/>
      <c r="M1274" s="831">
        <v>0</v>
      </c>
      <c r="N1274" s="831">
        <v>2.7827E-4</v>
      </c>
      <c r="O1274" s="1144"/>
      <c r="P1274" s="831"/>
      <c r="Q1274" s="831"/>
      <c r="R1274" s="831"/>
      <c r="S1274" s="831"/>
      <c r="T1274" s="831"/>
      <c r="U1274" s="831"/>
      <c r="V1274" s="1143"/>
      <c r="W1274" s="1145">
        <v>1021.2</v>
      </c>
      <c r="X1274" s="1144"/>
      <c r="Y1274" s="831"/>
      <c r="Z1274" s="831"/>
      <c r="AA1274" s="834"/>
      <c r="AB1274" s="834"/>
      <c r="AC1274" s="832">
        <f t="shared" si="46"/>
        <v>0</v>
      </c>
      <c r="AD1274" s="832">
        <f t="shared" si="45"/>
        <v>164.3783149005998</v>
      </c>
      <c r="AE1274" s="834"/>
      <c r="AF1274" s="834"/>
      <c r="AG1274" s="834"/>
      <c r="AH1274" s="834"/>
      <c r="AI1274" s="834"/>
      <c r="AJ1274" s="834"/>
      <c r="AK1274" s="834"/>
      <c r="AL1274" s="834"/>
      <c r="AM1274" s="832">
        <f t="shared" si="44"/>
        <v>603238348.28221703</v>
      </c>
      <c r="AN1274" s="834"/>
      <c r="AO1274" s="834"/>
      <c r="AP1274" s="834"/>
    </row>
    <row r="1275" spans="1:42" s="15" customFormat="1">
      <c r="A1275" s="73" t="s">
        <v>2226</v>
      </c>
      <c r="B1275" s="1132" t="s">
        <v>3022</v>
      </c>
      <c r="C1275" s="73" t="s">
        <v>3329</v>
      </c>
      <c r="D1275" s="1132" t="s">
        <v>1998</v>
      </c>
      <c r="E1275" s="15" t="s">
        <v>1999</v>
      </c>
      <c r="F1275" s="679">
        <v>787620.24848442699</v>
      </c>
      <c r="G1275" s="73" t="s">
        <v>300</v>
      </c>
      <c r="H1275" s="73" t="s">
        <v>3352</v>
      </c>
      <c r="K1275" s="831"/>
      <c r="L1275" s="1143"/>
      <c r="M1275" s="831">
        <v>0</v>
      </c>
      <c r="N1275" s="831">
        <v>1.1768E-5</v>
      </c>
      <c r="O1275" s="1144"/>
      <c r="P1275" s="831"/>
      <c r="Q1275" s="831"/>
      <c r="R1275" s="831"/>
      <c r="S1275" s="831"/>
      <c r="T1275" s="831"/>
      <c r="U1275" s="831"/>
      <c r="V1275" s="1143"/>
      <c r="W1275" s="1145">
        <v>1983</v>
      </c>
      <c r="X1275" s="1144"/>
      <c r="Y1275" s="831"/>
      <c r="Z1275" s="831"/>
      <c r="AA1275" s="834"/>
      <c r="AB1275" s="834"/>
      <c r="AC1275" s="832">
        <f t="shared" si="46"/>
        <v>0</v>
      </c>
      <c r="AD1275" s="832">
        <f t="shared" si="45"/>
        <v>9.2687150841647359</v>
      </c>
      <c r="AE1275" s="834"/>
      <c r="AF1275" s="834"/>
      <c r="AG1275" s="834"/>
      <c r="AH1275" s="834"/>
      <c r="AI1275" s="834"/>
      <c r="AJ1275" s="834"/>
      <c r="AK1275" s="834"/>
      <c r="AL1275" s="834"/>
      <c r="AM1275" s="832">
        <f t="shared" si="44"/>
        <v>1561850952.7446187</v>
      </c>
      <c r="AN1275" s="834"/>
      <c r="AO1275" s="834"/>
      <c r="AP1275" s="834"/>
    </row>
    <row r="1276" spans="1:42" s="15" customFormat="1">
      <c r="A1276" s="73" t="s">
        <v>2226</v>
      </c>
      <c r="B1276" s="1132" t="s">
        <v>3022</v>
      </c>
      <c r="C1276" s="73" t="s">
        <v>3329</v>
      </c>
      <c r="D1276" s="1132" t="s">
        <v>2001</v>
      </c>
      <c r="E1276" s="15" t="s">
        <v>2015</v>
      </c>
      <c r="F1276" s="679">
        <v>39381.012425025998</v>
      </c>
      <c r="G1276" s="73" t="s">
        <v>300</v>
      </c>
      <c r="H1276" s="73" t="s">
        <v>3352</v>
      </c>
      <c r="K1276" s="831"/>
      <c r="L1276" s="1143"/>
      <c r="M1276" s="831">
        <v>0</v>
      </c>
      <c r="N1276" s="831">
        <v>6.2452000000000004E-5</v>
      </c>
      <c r="O1276" s="1144"/>
      <c r="P1276" s="831"/>
      <c r="Q1276" s="831"/>
      <c r="R1276" s="831"/>
      <c r="S1276" s="831"/>
      <c r="T1276" s="831"/>
      <c r="U1276" s="831"/>
      <c r="V1276" s="1143"/>
      <c r="W1276" s="1145">
        <v>36610</v>
      </c>
      <c r="X1276" s="1144"/>
      <c r="Y1276" s="831"/>
      <c r="Z1276" s="831"/>
      <c r="AA1276" s="834"/>
      <c r="AB1276" s="834"/>
      <c r="AC1276" s="832">
        <f t="shared" si="46"/>
        <v>0</v>
      </c>
      <c r="AD1276" s="832">
        <f t="shared" si="45"/>
        <v>2.4594229879677236</v>
      </c>
      <c r="AE1276" s="834"/>
      <c r="AF1276" s="834"/>
      <c r="AG1276" s="834"/>
      <c r="AH1276" s="834"/>
      <c r="AI1276" s="834"/>
      <c r="AJ1276" s="834"/>
      <c r="AK1276" s="834"/>
      <c r="AL1276" s="834"/>
      <c r="AM1276" s="832">
        <f t="shared" si="44"/>
        <v>1441738864.8802018</v>
      </c>
      <c r="AN1276" s="834"/>
      <c r="AO1276" s="834"/>
      <c r="AP1276" s="834"/>
    </row>
    <row r="1277" spans="1:42" s="15" customFormat="1">
      <c r="A1277" s="73" t="s">
        <v>2227</v>
      </c>
      <c r="B1277" s="1132" t="s">
        <v>3023</v>
      </c>
      <c r="C1277" s="73" t="s">
        <v>3329</v>
      </c>
      <c r="D1277" s="1132" t="s">
        <v>1967</v>
      </c>
      <c r="E1277" s="15" t="s">
        <v>1968</v>
      </c>
      <c r="F1277" s="679">
        <v>1760335.59202604</v>
      </c>
      <c r="G1277" s="73" t="s">
        <v>300</v>
      </c>
      <c r="H1277" s="73" t="s">
        <v>3352</v>
      </c>
      <c r="K1277" s="831"/>
      <c r="L1277" s="1143"/>
      <c r="M1277" s="831"/>
      <c r="N1277" s="831">
        <v>5.3142000000000003E-7</v>
      </c>
      <c r="O1277" s="1144"/>
      <c r="P1277" s="831"/>
      <c r="Q1277" s="831"/>
      <c r="R1277" s="831"/>
      <c r="S1277" s="831"/>
      <c r="T1277" s="831"/>
      <c r="U1277" s="831"/>
      <c r="V1277" s="1143"/>
      <c r="W1277" s="1145">
        <v>749.22</v>
      </c>
      <c r="X1277" s="1144"/>
      <c r="Y1277" s="831"/>
      <c r="Z1277" s="831"/>
      <c r="AA1277" s="834"/>
      <c r="AB1277" s="834"/>
      <c r="AC1277" s="832">
        <f t="shared" si="46"/>
        <v>0</v>
      </c>
      <c r="AD1277" s="832">
        <f t="shared" si="45"/>
        <v>0.93547754031447816</v>
      </c>
      <c r="AE1277" s="834"/>
      <c r="AF1277" s="834"/>
      <c r="AG1277" s="834"/>
      <c r="AH1277" s="834"/>
      <c r="AI1277" s="834"/>
      <c r="AJ1277" s="834"/>
      <c r="AK1277" s="834"/>
      <c r="AL1277" s="834"/>
      <c r="AM1277" s="832">
        <f t="shared" si="44"/>
        <v>1318878632.2577498</v>
      </c>
      <c r="AN1277" s="834"/>
      <c r="AO1277" s="834"/>
      <c r="AP1277" s="834"/>
    </row>
    <row r="1278" spans="1:42" s="15" customFormat="1">
      <c r="A1278" s="73" t="s">
        <v>2227</v>
      </c>
      <c r="B1278" s="1132" t="s">
        <v>3023</v>
      </c>
      <c r="C1278" s="73" t="s">
        <v>3329</v>
      </c>
      <c r="D1278" s="1132" t="s">
        <v>2001</v>
      </c>
      <c r="E1278" s="15" t="s">
        <v>2015</v>
      </c>
      <c r="F1278" s="679">
        <v>117355.706135156</v>
      </c>
      <c r="G1278" s="73" t="s">
        <v>300</v>
      </c>
      <c r="H1278" s="73" t="s">
        <v>3352</v>
      </c>
      <c r="K1278" s="831"/>
      <c r="L1278" s="1143"/>
      <c r="M1278" s="831"/>
      <c r="N1278" s="831">
        <v>6.4718999999999996E-7</v>
      </c>
      <c r="O1278" s="1144"/>
      <c r="P1278" s="831"/>
      <c r="Q1278" s="831"/>
      <c r="R1278" s="831"/>
      <c r="S1278" s="831"/>
      <c r="T1278" s="831"/>
      <c r="U1278" s="831"/>
      <c r="V1278" s="1143"/>
      <c r="W1278" s="1145">
        <v>35335</v>
      </c>
      <c r="X1278" s="1144"/>
      <c r="Y1278" s="831"/>
      <c r="Z1278" s="831"/>
      <c r="AA1278" s="834"/>
      <c r="AB1278" s="834"/>
      <c r="AC1278" s="832">
        <f t="shared" si="46"/>
        <v>0</v>
      </c>
      <c r="AD1278" s="832">
        <f t="shared" si="45"/>
        <v>7.5951439453611602E-2</v>
      </c>
      <c r="AE1278" s="834"/>
      <c r="AF1278" s="834"/>
      <c r="AG1278" s="834"/>
      <c r="AH1278" s="834"/>
      <c r="AI1278" s="834"/>
      <c r="AJ1278" s="834"/>
      <c r="AK1278" s="834"/>
      <c r="AL1278" s="834"/>
      <c r="AM1278" s="832">
        <f t="shared" si="44"/>
        <v>4146763876.285737</v>
      </c>
      <c r="AN1278" s="834"/>
      <c r="AO1278" s="834"/>
      <c r="AP1278" s="834"/>
    </row>
    <row r="1279" spans="1:42" s="15" customFormat="1">
      <c r="A1279" s="73" t="s">
        <v>2227</v>
      </c>
      <c r="B1279" s="1132" t="s">
        <v>3023</v>
      </c>
      <c r="C1279" s="73" t="s">
        <v>3329</v>
      </c>
      <c r="D1279" s="1132" t="s">
        <v>1998</v>
      </c>
      <c r="E1279" s="15" t="s">
        <v>1999</v>
      </c>
      <c r="F1279" s="679">
        <v>2347114.1227005199</v>
      </c>
      <c r="G1279" s="73" t="s">
        <v>300</v>
      </c>
      <c r="H1279" s="73" t="s">
        <v>3352</v>
      </c>
      <c r="K1279" s="831"/>
      <c r="L1279" s="1143"/>
      <c r="M1279" s="831"/>
      <c r="N1279" s="831">
        <v>1.8990000000000002E-9</v>
      </c>
      <c r="O1279" s="1144"/>
      <c r="P1279" s="831"/>
      <c r="Q1279" s="831"/>
      <c r="R1279" s="831"/>
      <c r="S1279" s="831"/>
      <c r="T1279" s="831"/>
      <c r="U1279" s="831"/>
      <c r="V1279" s="1143"/>
      <c r="W1279" s="1145">
        <v>33.176000000000002</v>
      </c>
      <c r="X1279" s="1144"/>
      <c r="Y1279" s="831"/>
      <c r="Z1279" s="831"/>
      <c r="AA1279" s="834"/>
      <c r="AB1279" s="834"/>
      <c r="AC1279" s="832">
        <f t="shared" si="46"/>
        <v>0</v>
      </c>
      <c r="AD1279" s="832">
        <f t="shared" si="45"/>
        <v>4.4571697190082873E-3</v>
      </c>
      <c r="AE1279" s="834"/>
      <c r="AF1279" s="834"/>
      <c r="AG1279" s="834"/>
      <c r="AH1279" s="834"/>
      <c r="AI1279" s="834"/>
      <c r="AJ1279" s="834"/>
      <c r="AK1279" s="834"/>
      <c r="AL1279" s="834"/>
      <c r="AM1279" s="832">
        <f t="shared" si="44"/>
        <v>77867858.134712458</v>
      </c>
      <c r="AN1279" s="834"/>
      <c r="AO1279" s="834"/>
      <c r="AP1279" s="834"/>
    </row>
    <row r="1280" spans="1:42" s="15" customFormat="1">
      <c r="A1280" s="73" t="s">
        <v>2228</v>
      </c>
      <c r="B1280" s="1132" t="s">
        <v>3024</v>
      </c>
      <c r="C1280" s="73"/>
      <c r="D1280" s="1132" t="s">
        <v>1967</v>
      </c>
      <c r="E1280" s="15" t="s">
        <v>1968</v>
      </c>
      <c r="F1280" s="679">
        <v>226400308.543421</v>
      </c>
      <c r="G1280" s="73" t="s">
        <v>300</v>
      </c>
      <c r="H1280" s="73" t="s">
        <v>3355</v>
      </c>
      <c r="K1280" s="831"/>
      <c r="L1280" s="1143"/>
      <c r="M1280" s="831"/>
      <c r="N1280" s="831">
        <v>5.1951999999999996E-9</v>
      </c>
      <c r="O1280" s="1144"/>
      <c r="P1280" s="831"/>
      <c r="Q1280" s="831"/>
      <c r="R1280" s="831"/>
      <c r="S1280" s="831"/>
      <c r="T1280" s="831"/>
      <c r="U1280" s="831"/>
      <c r="V1280" s="1143"/>
      <c r="W1280" s="1145">
        <v>4.9960999999999998E-2</v>
      </c>
      <c r="X1280" s="1144"/>
      <c r="Y1280" s="831"/>
      <c r="Z1280" s="831"/>
      <c r="AA1280" s="834"/>
      <c r="AB1280" s="834"/>
      <c r="AC1280" s="832">
        <f t="shared" si="46"/>
        <v>0</v>
      </c>
      <c r="AD1280" s="832">
        <f t="shared" si="45"/>
        <v>1.1761948829447806</v>
      </c>
      <c r="AE1280" s="834"/>
      <c r="AF1280" s="834"/>
      <c r="AG1280" s="834"/>
      <c r="AH1280" s="834"/>
      <c r="AI1280" s="834"/>
      <c r="AJ1280" s="834"/>
      <c r="AK1280" s="834"/>
      <c r="AL1280" s="834"/>
      <c r="AM1280" s="832">
        <f t="shared" si="44"/>
        <v>11311185.815137856</v>
      </c>
      <c r="AN1280" s="834"/>
      <c r="AO1280" s="834"/>
      <c r="AP1280" s="834"/>
    </row>
    <row r="1281" spans="1:42" s="15" customFormat="1">
      <c r="A1281" s="73" t="s">
        <v>2839</v>
      </c>
      <c r="B1281" s="1132"/>
      <c r="C1281" s="73"/>
      <c r="D1281" s="1132"/>
      <c r="F1281" s="679">
        <v>8288540.0940789497</v>
      </c>
      <c r="G1281" s="73" t="s">
        <v>300</v>
      </c>
      <c r="H1281" s="73"/>
      <c r="K1281" s="831"/>
      <c r="L1281" s="1143"/>
      <c r="M1281" s="831"/>
      <c r="N1281" s="831"/>
      <c r="O1281" s="1144"/>
      <c r="P1281" s="831"/>
      <c r="Q1281" s="831"/>
      <c r="R1281" s="831"/>
      <c r="S1281" s="831"/>
      <c r="T1281" s="831"/>
      <c r="U1281" s="831"/>
      <c r="V1281" s="1143"/>
      <c r="W1281" s="1145"/>
      <c r="X1281" s="1144"/>
      <c r="Y1281" s="831"/>
      <c r="Z1281" s="831"/>
      <c r="AA1281" s="834"/>
      <c r="AB1281" s="834"/>
      <c r="AC1281" s="832">
        <f t="shared" si="46"/>
        <v>0</v>
      </c>
      <c r="AD1281" s="832">
        <f t="shared" si="45"/>
        <v>0</v>
      </c>
      <c r="AE1281" s="834"/>
      <c r="AF1281" s="834"/>
      <c r="AG1281" s="834"/>
      <c r="AH1281" s="834"/>
      <c r="AI1281" s="834"/>
      <c r="AJ1281" s="834"/>
      <c r="AK1281" s="834"/>
      <c r="AL1281" s="834"/>
      <c r="AM1281" s="832">
        <f t="shared" si="44"/>
        <v>0</v>
      </c>
      <c r="AN1281" s="834"/>
      <c r="AO1281" s="834"/>
      <c r="AP1281" s="834"/>
    </row>
    <row r="1282" spans="1:42" s="15" customFormat="1">
      <c r="A1282" s="73" t="s">
        <v>2656</v>
      </c>
      <c r="B1282" s="1132" t="s">
        <v>3025</v>
      </c>
      <c r="C1282" s="73"/>
      <c r="D1282" s="1132" t="s">
        <v>1967</v>
      </c>
      <c r="E1282" s="15" t="s">
        <v>1968</v>
      </c>
      <c r="F1282" s="679">
        <v>201411524.28611901</v>
      </c>
      <c r="G1282" s="73" t="s">
        <v>300</v>
      </c>
      <c r="H1282" s="73" t="s">
        <v>3355</v>
      </c>
      <c r="K1282" s="831"/>
      <c r="L1282" s="1143"/>
      <c r="M1282" s="831"/>
      <c r="N1282" s="831">
        <v>1.1887E-7</v>
      </c>
      <c r="O1282" s="1144"/>
      <c r="P1282" s="831"/>
      <c r="Q1282" s="831"/>
      <c r="R1282" s="831"/>
      <c r="S1282" s="831"/>
      <c r="T1282" s="831"/>
      <c r="U1282" s="831"/>
      <c r="V1282" s="1143"/>
      <c r="W1282" s="1145">
        <v>0.73904999999999998</v>
      </c>
      <c r="X1282" s="1144"/>
      <c r="Y1282" s="831"/>
      <c r="Z1282" s="831"/>
      <c r="AA1282" s="834"/>
      <c r="AB1282" s="834"/>
      <c r="AC1282" s="832">
        <f t="shared" si="46"/>
        <v>0</v>
      </c>
      <c r="AD1282" s="832">
        <f t="shared" si="45"/>
        <v>23.941787891890968</v>
      </c>
      <c r="AE1282" s="834"/>
      <c r="AF1282" s="834"/>
      <c r="AG1282" s="834"/>
      <c r="AH1282" s="834"/>
      <c r="AI1282" s="834"/>
      <c r="AJ1282" s="834"/>
      <c r="AK1282" s="834"/>
      <c r="AL1282" s="834"/>
      <c r="AM1282" s="832">
        <f t="shared" si="44"/>
        <v>148853187.02365625</v>
      </c>
      <c r="AN1282" s="834"/>
      <c r="AO1282" s="834"/>
      <c r="AP1282" s="834"/>
    </row>
    <row r="1283" spans="1:42" s="15" customFormat="1">
      <c r="A1283" s="73" t="s">
        <v>2229</v>
      </c>
      <c r="B1283" s="1132" t="s">
        <v>3026</v>
      </c>
      <c r="C1283" s="73" t="s">
        <v>3329</v>
      </c>
      <c r="D1283" s="1132" t="s">
        <v>1967</v>
      </c>
      <c r="E1283" s="15" t="s">
        <v>1968</v>
      </c>
      <c r="F1283" s="679">
        <v>510181.13626744802</v>
      </c>
      <c r="G1283" s="73" t="s">
        <v>300</v>
      </c>
      <c r="H1283" s="73" t="s">
        <v>3352</v>
      </c>
      <c r="K1283" s="831"/>
      <c r="L1283" s="1143"/>
      <c r="M1283" s="831"/>
      <c r="N1283" s="831">
        <v>3.7614000000000001E-6</v>
      </c>
      <c r="O1283" s="1144"/>
      <c r="P1283" s="831"/>
      <c r="Q1283" s="831"/>
      <c r="R1283" s="831"/>
      <c r="S1283" s="831"/>
      <c r="T1283" s="831"/>
      <c r="U1283" s="831"/>
      <c r="V1283" s="1143"/>
      <c r="W1283" s="1145">
        <v>3907.7</v>
      </c>
      <c r="X1283" s="1144"/>
      <c r="Y1283" s="831"/>
      <c r="Z1283" s="831"/>
      <c r="AA1283" s="834"/>
      <c r="AB1283" s="834"/>
      <c r="AC1283" s="832">
        <f t="shared" si="46"/>
        <v>0</v>
      </c>
      <c r="AD1283" s="832">
        <f t="shared" si="45"/>
        <v>1.918995325956379</v>
      </c>
      <c r="AE1283" s="834"/>
      <c r="AF1283" s="834"/>
      <c r="AG1283" s="834"/>
      <c r="AH1283" s="834"/>
      <c r="AI1283" s="834"/>
      <c r="AJ1283" s="834"/>
      <c r="AK1283" s="834"/>
      <c r="AL1283" s="834"/>
      <c r="AM1283" s="832">
        <f t="shared" si="44"/>
        <v>1993634826.1923065</v>
      </c>
      <c r="AN1283" s="834"/>
      <c r="AO1283" s="834"/>
      <c r="AP1283" s="834"/>
    </row>
    <row r="1284" spans="1:42" s="15" customFormat="1">
      <c r="A1284" s="73" t="s">
        <v>2229</v>
      </c>
      <c r="B1284" s="1132" t="s">
        <v>3026</v>
      </c>
      <c r="C1284" s="73" t="s">
        <v>3329</v>
      </c>
      <c r="D1284" s="1132" t="s">
        <v>1998</v>
      </c>
      <c r="E1284" s="15" t="s">
        <v>1999</v>
      </c>
      <c r="F1284" s="679">
        <v>2516893.60559635</v>
      </c>
      <c r="G1284" s="73" t="s">
        <v>300</v>
      </c>
      <c r="H1284" s="73" t="s">
        <v>3352</v>
      </c>
      <c r="K1284" s="831"/>
      <c r="L1284" s="1143"/>
      <c r="M1284" s="831"/>
      <c r="N1284" s="831">
        <v>9.5507999999999997E-8</v>
      </c>
      <c r="O1284" s="1144"/>
      <c r="P1284" s="831"/>
      <c r="Q1284" s="831"/>
      <c r="R1284" s="831"/>
      <c r="S1284" s="831"/>
      <c r="T1284" s="831"/>
      <c r="U1284" s="831"/>
      <c r="V1284" s="1143"/>
      <c r="W1284" s="1145">
        <v>440.81</v>
      </c>
      <c r="X1284" s="1144"/>
      <c r="Y1284" s="831"/>
      <c r="Z1284" s="831"/>
      <c r="AA1284" s="834"/>
      <c r="AB1284" s="834"/>
      <c r="AC1284" s="832">
        <f t="shared" si="46"/>
        <v>0</v>
      </c>
      <c r="AD1284" s="832">
        <f t="shared" si="45"/>
        <v>0.24038347448329619</v>
      </c>
      <c r="AE1284" s="834"/>
      <c r="AF1284" s="834"/>
      <c r="AG1284" s="834"/>
      <c r="AH1284" s="834"/>
      <c r="AI1284" s="834"/>
      <c r="AJ1284" s="834"/>
      <c r="AK1284" s="834"/>
      <c r="AL1284" s="834"/>
      <c r="AM1284" s="832">
        <f t="shared" si="44"/>
        <v>1109471870.282927</v>
      </c>
      <c r="AN1284" s="834"/>
      <c r="AO1284" s="834"/>
      <c r="AP1284" s="834"/>
    </row>
    <row r="1285" spans="1:42" s="15" customFormat="1">
      <c r="A1285" s="73" t="s">
        <v>2229</v>
      </c>
      <c r="B1285" s="1132" t="s">
        <v>3026</v>
      </c>
      <c r="C1285" s="73" t="s">
        <v>3329</v>
      </c>
      <c r="D1285" s="1132" t="s">
        <v>2001</v>
      </c>
      <c r="E1285" s="15" t="s">
        <v>2015</v>
      </c>
      <c r="F1285" s="679">
        <v>34012.075751249999</v>
      </c>
      <c r="G1285" s="73" t="s">
        <v>300</v>
      </c>
      <c r="H1285" s="73" t="s">
        <v>3352</v>
      </c>
      <c r="K1285" s="831"/>
      <c r="L1285" s="1143"/>
      <c r="M1285" s="831"/>
      <c r="N1285" s="831">
        <v>5.1160999999999996E-7</v>
      </c>
      <c r="O1285" s="1144"/>
      <c r="P1285" s="831"/>
      <c r="Q1285" s="831"/>
      <c r="R1285" s="831"/>
      <c r="S1285" s="831"/>
      <c r="T1285" s="831"/>
      <c r="U1285" s="831"/>
      <c r="V1285" s="1143"/>
      <c r="W1285" s="1145">
        <v>62068</v>
      </c>
      <c r="X1285" s="1144"/>
      <c r="Y1285" s="831"/>
      <c r="Z1285" s="831"/>
      <c r="AA1285" s="834"/>
      <c r="AB1285" s="834"/>
      <c r="AC1285" s="832">
        <f t="shared" si="46"/>
        <v>0</v>
      </c>
      <c r="AD1285" s="832">
        <f t="shared" si="45"/>
        <v>1.740091807509701E-2</v>
      </c>
      <c r="AE1285" s="834"/>
      <c r="AF1285" s="834"/>
      <c r="AG1285" s="834"/>
      <c r="AH1285" s="834"/>
      <c r="AI1285" s="834"/>
      <c r="AJ1285" s="834"/>
      <c r="AK1285" s="834"/>
      <c r="AL1285" s="834"/>
      <c r="AM1285" s="832">
        <f t="shared" si="44"/>
        <v>2111061517.728585</v>
      </c>
      <c r="AN1285" s="834"/>
      <c r="AO1285" s="834"/>
      <c r="AP1285" s="834"/>
    </row>
    <row r="1286" spans="1:42" s="15" customFormat="1">
      <c r="A1286" s="73" t="s">
        <v>2657</v>
      </c>
      <c r="B1286" s="1132"/>
      <c r="C1286" s="73" t="s">
        <v>3319</v>
      </c>
      <c r="D1286" s="1132" t="s">
        <v>1967</v>
      </c>
      <c r="E1286" s="15" t="s">
        <v>1968</v>
      </c>
      <c r="F1286" s="679">
        <v>1093250.84635417</v>
      </c>
      <c r="G1286" s="73" t="s">
        <v>300</v>
      </c>
      <c r="H1286" s="73" t="s">
        <v>3352</v>
      </c>
      <c r="K1286" s="831"/>
      <c r="L1286" s="1143"/>
      <c r="M1286" s="831"/>
      <c r="N1286" s="831">
        <v>6.4011000000000005E-4</v>
      </c>
      <c r="O1286" s="1144"/>
      <c r="P1286" s="831"/>
      <c r="Q1286" s="831"/>
      <c r="R1286" s="831"/>
      <c r="S1286" s="831"/>
      <c r="T1286" s="831"/>
      <c r="U1286" s="831"/>
      <c r="V1286" s="1143"/>
      <c r="W1286" s="1145">
        <v>11570</v>
      </c>
      <c r="X1286" s="1144"/>
      <c r="Y1286" s="831"/>
      <c r="Z1286" s="831"/>
      <c r="AA1286" s="834"/>
      <c r="AB1286" s="834"/>
      <c r="AC1286" s="832">
        <f t="shared" si="46"/>
        <v>0</v>
      </c>
      <c r="AD1286" s="832">
        <f t="shared" si="45"/>
        <v>699.80079925976781</v>
      </c>
      <c r="AE1286" s="834"/>
      <c r="AF1286" s="834"/>
      <c r="AG1286" s="834"/>
      <c r="AH1286" s="834"/>
      <c r="AI1286" s="834"/>
      <c r="AJ1286" s="834"/>
      <c r="AK1286" s="834"/>
      <c r="AL1286" s="834"/>
      <c r="AM1286" s="832">
        <f t="shared" si="44"/>
        <v>12648912292.317747</v>
      </c>
      <c r="AN1286" s="834"/>
      <c r="AO1286" s="834"/>
      <c r="AP1286" s="834"/>
    </row>
    <row r="1287" spans="1:42" s="15" customFormat="1">
      <c r="A1287" s="73" t="s">
        <v>2657</v>
      </c>
      <c r="B1287" s="1132"/>
      <c r="C1287" s="73" t="s">
        <v>3319</v>
      </c>
      <c r="D1287" s="1132" t="s">
        <v>1998</v>
      </c>
      <c r="E1287" s="15" t="s">
        <v>1999</v>
      </c>
      <c r="F1287" s="679">
        <v>1457667.79532214</v>
      </c>
      <c r="G1287" s="73" t="s">
        <v>300</v>
      </c>
      <c r="H1287" s="73" t="s">
        <v>3352</v>
      </c>
      <c r="K1287" s="831"/>
      <c r="L1287" s="1143"/>
      <c r="M1287" s="831"/>
      <c r="N1287" s="831">
        <v>4.0908999999999997E-5</v>
      </c>
      <c r="O1287" s="1144"/>
      <c r="P1287" s="831"/>
      <c r="Q1287" s="831"/>
      <c r="R1287" s="831"/>
      <c r="S1287" s="831"/>
      <c r="T1287" s="831"/>
      <c r="U1287" s="831"/>
      <c r="V1287" s="1143"/>
      <c r="W1287" s="1145">
        <v>530.22</v>
      </c>
      <c r="X1287" s="1144"/>
      <c r="Y1287" s="831"/>
      <c r="Z1287" s="831"/>
      <c r="AA1287" s="834"/>
      <c r="AB1287" s="834"/>
      <c r="AC1287" s="832">
        <f t="shared" si="46"/>
        <v>0</v>
      </c>
      <c r="AD1287" s="832">
        <f t="shared" si="45"/>
        <v>59.631731838833417</v>
      </c>
      <c r="AE1287" s="834"/>
      <c r="AF1287" s="834"/>
      <c r="AG1287" s="834"/>
      <c r="AH1287" s="834"/>
      <c r="AI1287" s="834"/>
      <c r="AJ1287" s="834"/>
      <c r="AK1287" s="834"/>
      <c r="AL1287" s="834"/>
      <c r="AM1287" s="832">
        <f t="shared" si="44"/>
        <v>772884618.43570507</v>
      </c>
      <c r="AN1287" s="834"/>
      <c r="AO1287" s="834"/>
      <c r="AP1287" s="834"/>
    </row>
    <row r="1288" spans="1:42" s="15" customFormat="1">
      <c r="A1288" s="73" t="s">
        <v>2657</v>
      </c>
      <c r="B1288" s="1132"/>
      <c r="C1288" s="73" t="s">
        <v>3319</v>
      </c>
      <c r="D1288" s="1132" t="s">
        <v>2001</v>
      </c>
      <c r="E1288" s="15" t="s">
        <v>2015</v>
      </c>
      <c r="F1288" s="679">
        <v>72883.389747135399</v>
      </c>
      <c r="G1288" s="73" t="s">
        <v>300</v>
      </c>
      <c r="H1288" s="73" t="s">
        <v>3352</v>
      </c>
      <c r="K1288" s="831"/>
      <c r="L1288" s="1143"/>
      <c r="M1288" s="831"/>
      <c r="N1288" s="831">
        <v>6.4159000000000004E-4</v>
      </c>
      <c r="O1288" s="1144"/>
      <c r="P1288" s="831"/>
      <c r="Q1288" s="831"/>
      <c r="R1288" s="831"/>
      <c r="S1288" s="831"/>
      <c r="T1288" s="831"/>
      <c r="U1288" s="831"/>
      <c r="V1288" s="1143"/>
      <c r="W1288" s="1145">
        <v>345540</v>
      </c>
      <c r="X1288" s="1144"/>
      <c r="Y1288" s="831"/>
      <c r="Z1288" s="831"/>
      <c r="AA1288" s="834"/>
      <c r="AB1288" s="834"/>
      <c r="AC1288" s="832">
        <f t="shared" si="46"/>
        <v>0</v>
      </c>
      <c r="AD1288" s="832">
        <f t="shared" si="45"/>
        <v>46.761254027864602</v>
      </c>
      <c r="AE1288" s="834"/>
      <c r="AF1288" s="834"/>
      <c r="AG1288" s="834"/>
      <c r="AH1288" s="834"/>
      <c r="AI1288" s="834"/>
      <c r="AJ1288" s="834"/>
      <c r="AK1288" s="834"/>
      <c r="AL1288" s="834"/>
      <c r="AM1288" s="832">
        <f t="shared" si="44"/>
        <v>25184126493.225166</v>
      </c>
      <c r="AN1288" s="834"/>
      <c r="AO1288" s="834"/>
      <c r="AP1288" s="834"/>
    </row>
    <row r="1289" spans="1:42" s="15" customFormat="1">
      <c r="A1289" s="73" t="s">
        <v>2658</v>
      </c>
      <c r="B1289" s="1132"/>
      <c r="C1289" s="73" t="s">
        <v>3319</v>
      </c>
      <c r="D1289" s="1132"/>
      <c r="F1289" s="679">
        <v>313607.26325416</v>
      </c>
      <c r="G1289" s="73" t="s">
        <v>300</v>
      </c>
      <c r="H1289" s="73" t="s">
        <v>3355</v>
      </c>
      <c r="K1289" s="831"/>
      <c r="L1289" s="1143"/>
      <c r="M1289" s="831"/>
      <c r="N1289" s="1150">
        <v>2.2413499043699988E-4</v>
      </c>
      <c r="O1289" s="1144"/>
      <c r="P1289" s="831"/>
      <c r="Q1289" s="831"/>
      <c r="R1289" s="831"/>
      <c r="S1289" s="831"/>
      <c r="T1289" s="831"/>
      <c r="U1289" s="831"/>
      <c r="V1289" s="1143"/>
      <c r="W1289" s="1146">
        <v>740449.00608755986</v>
      </c>
      <c r="X1289" s="1144"/>
      <c r="Y1289" s="831"/>
      <c r="Z1289" s="831"/>
      <c r="AA1289" s="834"/>
      <c r="AB1289" s="834"/>
      <c r="AC1289" s="832">
        <f t="shared" si="46"/>
        <v>0</v>
      </c>
      <c r="AD1289" s="832">
        <f t="shared" si="45"/>
        <v>70.29036095044485</v>
      </c>
      <c r="AE1289" s="834"/>
      <c r="AF1289" s="834"/>
      <c r="AG1289" s="834"/>
      <c r="AH1289" s="834"/>
      <c r="AI1289" s="834"/>
      <c r="AJ1289" s="834"/>
      <c r="AK1289" s="834"/>
      <c r="AL1289" s="834"/>
      <c r="AM1289" s="832">
        <f t="shared" si="44"/>
        <v>232210186378.38251</v>
      </c>
      <c r="AN1289" s="834"/>
      <c r="AO1289" s="834"/>
      <c r="AP1289" s="834"/>
    </row>
    <row r="1290" spans="1:42" s="15" customFormat="1">
      <c r="A1290" s="73" t="s">
        <v>2658</v>
      </c>
      <c r="B1290" s="1132"/>
      <c r="C1290" s="73" t="s">
        <v>3319</v>
      </c>
      <c r="D1290" s="1132"/>
      <c r="F1290" s="679">
        <v>1756200.6742233001</v>
      </c>
      <c r="G1290" s="73" t="s">
        <v>300</v>
      </c>
      <c r="H1290" s="73" t="s">
        <v>3355</v>
      </c>
      <c r="K1290" s="831"/>
      <c r="L1290" s="1143"/>
      <c r="M1290" s="831"/>
      <c r="N1290" s="1150">
        <v>1.6420805118051806E-5</v>
      </c>
      <c r="O1290" s="1144"/>
      <c r="P1290" s="831"/>
      <c r="Q1290" s="831"/>
      <c r="R1290" s="831"/>
      <c r="S1290" s="831"/>
      <c r="T1290" s="831"/>
      <c r="U1290" s="831"/>
      <c r="V1290" s="1143"/>
      <c r="W1290" s="1146">
        <v>143030.9259972368</v>
      </c>
      <c r="X1290" s="1144"/>
      <c r="Y1290" s="831"/>
      <c r="Z1290" s="831"/>
      <c r="AA1290" s="834"/>
      <c r="AB1290" s="834"/>
      <c r="AC1290" s="832">
        <f t="shared" si="46"/>
        <v>0</v>
      </c>
      <c r="AD1290" s="832">
        <f t="shared" si="45"/>
        <v>28.838229019611997</v>
      </c>
      <c r="AE1290" s="834"/>
      <c r="AF1290" s="834"/>
      <c r="AG1290" s="834"/>
      <c r="AH1290" s="834"/>
      <c r="AI1290" s="834"/>
      <c r="AJ1290" s="834"/>
      <c r="AK1290" s="834"/>
      <c r="AL1290" s="834"/>
      <c r="AM1290" s="832">
        <f t="shared" si="44"/>
        <v>251191008671.13022</v>
      </c>
      <c r="AN1290" s="834"/>
      <c r="AO1290" s="834"/>
      <c r="AP1290" s="834"/>
    </row>
    <row r="1291" spans="1:42" s="15" customFormat="1">
      <c r="A1291" s="73" t="s">
        <v>2658</v>
      </c>
      <c r="B1291" s="1132"/>
      <c r="C1291" s="73" t="s">
        <v>3319</v>
      </c>
      <c r="D1291" s="1132"/>
      <c r="F1291" s="679">
        <v>20907.150883610699</v>
      </c>
      <c r="G1291" s="73" t="s">
        <v>300</v>
      </c>
      <c r="H1291" s="73" t="s">
        <v>3355</v>
      </c>
      <c r="K1291" s="831"/>
      <c r="L1291" s="1143"/>
      <c r="M1291" s="831"/>
      <c r="N1291" s="1150">
        <v>1.2492882786617452E-4</v>
      </c>
      <c r="O1291" s="1144"/>
      <c r="P1291" s="831"/>
      <c r="Q1291" s="831"/>
      <c r="R1291" s="831"/>
      <c r="S1291" s="831"/>
      <c r="T1291" s="831"/>
      <c r="U1291" s="831"/>
      <c r="V1291" s="1143"/>
      <c r="W1291" s="1146">
        <v>26851708.962072387</v>
      </c>
      <c r="X1291" s="1144"/>
      <c r="Y1291" s="831"/>
      <c r="Z1291" s="831"/>
      <c r="AA1291" s="834"/>
      <c r="AB1291" s="834"/>
      <c r="AC1291" s="832">
        <f t="shared" si="46"/>
        <v>0</v>
      </c>
      <c r="AD1291" s="832">
        <f t="shared" si="45"/>
        <v>2.6119058539107396</v>
      </c>
      <c r="AE1291" s="834"/>
      <c r="AF1291" s="834"/>
      <c r="AG1291" s="834"/>
      <c r="AH1291" s="834"/>
      <c r="AI1291" s="834"/>
      <c r="AJ1291" s="834"/>
      <c r="AK1291" s="834"/>
      <c r="AL1291" s="834"/>
      <c r="AM1291" s="832">
        <f t="shared" si="44"/>
        <v>561392730752.849</v>
      </c>
      <c r="AN1291" s="834"/>
      <c r="AO1291" s="834"/>
      <c r="AP1291" s="834"/>
    </row>
    <row r="1292" spans="1:42" s="15" customFormat="1">
      <c r="A1292" s="73" t="s">
        <v>2230</v>
      </c>
      <c r="B1292" s="1132" t="s">
        <v>3027</v>
      </c>
      <c r="C1292" s="73" t="s">
        <v>3329</v>
      </c>
      <c r="D1292" s="1132" t="s">
        <v>1967</v>
      </c>
      <c r="E1292" s="15" t="s">
        <v>1968</v>
      </c>
      <c r="F1292" s="679">
        <v>732979.23989479197</v>
      </c>
      <c r="G1292" s="73" t="s">
        <v>300</v>
      </c>
      <c r="H1292" s="73" t="s">
        <v>3352</v>
      </c>
      <c r="K1292" s="831"/>
      <c r="L1292" s="1143"/>
      <c r="M1292" s="831"/>
      <c r="N1292" s="1150">
        <v>2.2413499043699988E-4</v>
      </c>
      <c r="O1292" s="1144"/>
      <c r="P1292" s="831"/>
      <c r="Q1292" s="831"/>
      <c r="R1292" s="831"/>
      <c r="S1292" s="831"/>
      <c r="T1292" s="831"/>
      <c r="U1292" s="831"/>
      <c r="V1292" s="1143"/>
      <c r="W1292" s="1145">
        <v>2017</v>
      </c>
      <c r="X1292" s="1144"/>
      <c r="Y1292" s="831"/>
      <c r="Z1292" s="831"/>
      <c r="AA1292" s="834"/>
      <c r="AB1292" s="834"/>
      <c r="AC1292" s="832">
        <f t="shared" si="46"/>
        <v>0</v>
      </c>
      <c r="AD1292" s="832">
        <f t="shared" si="45"/>
        <v>164.28629492433865</v>
      </c>
      <c r="AE1292" s="834"/>
      <c r="AF1292" s="834"/>
      <c r="AG1292" s="834"/>
      <c r="AH1292" s="834"/>
      <c r="AI1292" s="834"/>
      <c r="AJ1292" s="834"/>
      <c r="AK1292" s="834"/>
      <c r="AL1292" s="834"/>
      <c r="AM1292" s="832">
        <f t="shared" si="44"/>
        <v>1478419126.8677955</v>
      </c>
      <c r="AN1292" s="834"/>
      <c r="AO1292" s="834"/>
      <c r="AP1292" s="834"/>
    </row>
    <row r="1293" spans="1:42" s="15" customFormat="1">
      <c r="A1293" s="73" t="s">
        <v>2230</v>
      </c>
      <c r="B1293" s="1132" t="s">
        <v>3027</v>
      </c>
      <c r="C1293" s="73" t="s">
        <v>3329</v>
      </c>
      <c r="D1293" s="1132" t="s">
        <v>1998</v>
      </c>
      <c r="E1293" s="15" t="s">
        <v>1999</v>
      </c>
      <c r="F1293" s="679">
        <v>3588042.6746880198</v>
      </c>
      <c r="G1293" s="73" t="s">
        <v>300</v>
      </c>
      <c r="H1293" s="73" t="s">
        <v>3352</v>
      </c>
      <c r="K1293" s="831"/>
      <c r="L1293" s="1143"/>
      <c r="M1293" s="831"/>
      <c r="N1293" s="1150">
        <v>1.6420805118051806E-5</v>
      </c>
      <c r="O1293" s="1144"/>
      <c r="P1293" s="831"/>
      <c r="Q1293" s="831"/>
      <c r="R1293" s="831"/>
      <c r="S1293" s="831"/>
      <c r="T1293" s="831"/>
      <c r="U1293" s="831"/>
      <c r="V1293" s="1143"/>
      <c r="W1293" s="1145">
        <v>476.03</v>
      </c>
      <c r="X1293" s="1144"/>
      <c r="Y1293" s="831"/>
      <c r="Z1293" s="831"/>
      <c r="AA1293" s="834"/>
      <c r="AB1293" s="834"/>
      <c r="AC1293" s="832">
        <f t="shared" si="46"/>
        <v>0</v>
      </c>
      <c r="AD1293" s="832">
        <f t="shared" si="45"/>
        <v>58.918549516305326</v>
      </c>
      <c r="AE1293" s="834"/>
      <c r="AF1293" s="834"/>
      <c r="AG1293" s="834"/>
      <c r="AH1293" s="834"/>
      <c r="AI1293" s="834"/>
      <c r="AJ1293" s="834"/>
      <c r="AK1293" s="834"/>
      <c r="AL1293" s="834"/>
      <c r="AM1293" s="832">
        <f t="shared" si="44"/>
        <v>1708015954.4317379</v>
      </c>
      <c r="AN1293" s="834"/>
      <c r="AO1293" s="834"/>
      <c r="AP1293" s="834"/>
    </row>
    <row r="1294" spans="1:42" s="15" customFormat="1">
      <c r="A1294" s="73" t="s">
        <v>2230</v>
      </c>
      <c r="B1294" s="1132" t="s">
        <v>3027</v>
      </c>
      <c r="C1294" s="73" t="s">
        <v>3329</v>
      </c>
      <c r="D1294" s="1132" t="s">
        <v>2001</v>
      </c>
      <c r="E1294" s="15" t="s">
        <v>2015</v>
      </c>
      <c r="F1294" s="679">
        <v>48865.282660156299</v>
      </c>
      <c r="G1294" s="73" t="s">
        <v>300</v>
      </c>
      <c r="H1294" s="73" t="s">
        <v>3352</v>
      </c>
      <c r="K1294" s="831"/>
      <c r="L1294" s="1143"/>
      <c r="M1294" s="831"/>
      <c r="N1294" s="1150">
        <v>1.2492882786617452E-4</v>
      </c>
      <c r="O1294" s="1144"/>
      <c r="P1294" s="831"/>
      <c r="Q1294" s="831"/>
      <c r="R1294" s="831"/>
      <c r="S1294" s="831"/>
      <c r="T1294" s="831"/>
      <c r="U1294" s="831"/>
      <c r="V1294" s="1143"/>
      <c r="W1294" s="1145">
        <v>97354</v>
      </c>
      <c r="X1294" s="1144"/>
      <c r="Y1294" s="831"/>
      <c r="Z1294" s="831"/>
      <c r="AA1294" s="834"/>
      <c r="AB1294" s="834"/>
      <c r="AC1294" s="832">
        <f t="shared" si="46"/>
        <v>0</v>
      </c>
      <c r="AD1294" s="832">
        <f t="shared" si="45"/>
        <v>6.1046824860826288</v>
      </c>
      <c r="AE1294" s="834"/>
      <c r="AF1294" s="834"/>
      <c r="AG1294" s="834"/>
      <c r="AH1294" s="834"/>
      <c r="AI1294" s="834"/>
      <c r="AJ1294" s="834"/>
      <c r="AK1294" s="834"/>
      <c r="AL1294" s="834"/>
      <c r="AM1294" s="832">
        <f t="shared" si="44"/>
        <v>4757230728.0968561</v>
      </c>
      <c r="AN1294" s="834"/>
      <c r="AO1294" s="834"/>
      <c r="AP1294" s="834"/>
    </row>
    <row r="1295" spans="1:42" s="15" customFormat="1">
      <c r="A1295" s="73" t="s">
        <v>2231</v>
      </c>
      <c r="B1295" s="1132" t="s">
        <v>3028</v>
      </c>
      <c r="C1295" s="73" t="s">
        <v>3329</v>
      </c>
      <c r="D1295" s="1132" t="s">
        <v>1967</v>
      </c>
      <c r="E1295" s="15" t="s">
        <v>1968</v>
      </c>
      <c r="F1295" s="679">
        <v>330048.07235156198</v>
      </c>
      <c r="G1295" s="73" t="s">
        <v>300</v>
      </c>
      <c r="H1295" s="73" t="s">
        <v>3352</v>
      </c>
      <c r="K1295" s="831"/>
      <c r="L1295" s="1143"/>
      <c r="M1295" s="831"/>
      <c r="N1295" s="831">
        <v>1.3433E-5</v>
      </c>
      <c r="O1295" s="1144"/>
      <c r="P1295" s="831"/>
      <c r="Q1295" s="831"/>
      <c r="R1295" s="831"/>
      <c r="S1295" s="831"/>
      <c r="T1295" s="831"/>
      <c r="U1295" s="831"/>
      <c r="V1295" s="1143"/>
      <c r="W1295" s="1145">
        <v>78992</v>
      </c>
      <c r="X1295" s="1144"/>
      <c r="Y1295" s="831"/>
      <c r="Z1295" s="831"/>
      <c r="AA1295" s="834"/>
      <c r="AB1295" s="834"/>
      <c r="AC1295" s="832">
        <f t="shared" si="46"/>
        <v>0</v>
      </c>
      <c r="AD1295" s="832">
        <f t="shared" si="45"/>
        <v>4.4335357558985322</v>
      </c>
      <c r="AE1295" s="834"/>
      <c r="AF1295" s="834"/>
      <c r="AG1295" s="834"/>
      <c r="AH1295" s="834"/>
      <c r="AI1295" s="834"/>
      <c r="AJ1295" s="834"/>
      <c r="AK1295" s="834"/>
      <c r="AL1295" s="834"/>
      <c r="AM1295" s="832">
        <f t="shared" si="44"/>
        <v>26071157331.194584</v>
      </c>
      <c r="AN1295" s="834"/>
      <c r="AO1295" s="834"/>
      <c r="AP1295" s="834"/>
    </row>
    <row r="1296" spans="1:42" s="15" customFormat="1">
      <c r="A1296" s="73" t="s">
        <v>2231</v>
      </c>
      <c r="B1296" s="1132" t="s">
        <v>3028</v>
      </c>
      <c r="C1296" s="73" t="s">
        <v>3329</v>
      </c>
      <c r="D1296" s="1132" t="s">
        <v>1998</v>
      </c>
      <c r="E1296" s="15" t="s">
        <v>1999</v>
      </c>
      <c r="F1296" s="679">
        <v>440064.09646874998</v>
      </c>
      <c r="G1296" s="73" t="s">
        <v>300</v>
      </c>
      <c r="H1296" s="73" t="s">
        <v>3352</v>
      </c>
      <c r="K1296" s="831"/>
      <c r="L1296" s="1143"/>
      <c r="M1296" s="831"/>
      <c r="N1296" s="831">
        <v>4.2152999999999999E-7</v>
      </c>
      <c r="O1296" s="1144"/>
      <c r="P1296" s="831"/>
      <c r="Q1296" s="831"/>
      <c r="R1296" s="831"/>
      <c r="S1296" s="831"/>
      <c r="T1296" s="831"/>
      <c r="U1296" s="831"/>
      <c r="V1296" s="1143"/>
      <c r="W1296" s="1145">
        <v>1614.9</v>
      </c>
      <c r="X1296" s="1144"/>
      <c r="Y1296" s="831"/>
      <c r="Z1296" s="831"/>
      <c r="AA1296" s="834"/>
      <c r="AB1296" s="834"/>
      <c r="AC1296" s="832">
        <f t="shared" si="46"/>
        <v>0</v>
      </c>
      <c r="AD1296" s="832">
        <f t="shared" si="45"/>
        <v>0.18550021858447219</v>
      </c>
      <c r="AE1296" s="834"/>
      <c r="AF1296" s="834"/>
      <c r="AG1296" s="834"/>
      <c r="AH1296" s="834"/>
      <c r="AI1296" s="834"/>
      <c r="AJ1296" s="834"/>
      <c r="AK1296" s="834"/>
      <c r="AL1296" s="834"/>
      <c r="AM1296" s="832">
        <f t="shared" si="44"/>
        <v>710659509.38738441</v>
      </c>
      <c r="AN1296" s="834"/>
      <c r="AO1296" s="834"/>
      <c r="AP1296" s="834"/>
    </row>
    <row r="1297" spans="1:42" s="15" customFormat="1">
      <c r="A1297" s="73" t="s">
        <v>2231</v>
      </c>
      <c r="B1297" s="1132" t="s">
        <v>3028</v>
      </c>
      <c r="C1297" s="73" t="s">
        <v>3329</v>
      </c>
      <c r="D1297" s="1132" t="s">
        <v>2001</v>
      </c>
      <c r="E1297" s="15" t="s">
        <v>2015</v>
      </c>
      <c r="F1297" s="679">
        <v>22003.2048231771</v>
      </c>
      <c r="G1297" s="73" t="s">
        <v>300</v>
      </c>
      <c r="H1297" s="73" t="s">
        <v>3352</v>
      </c>
      <c r="K1297" s="831"/>
      <c r="L1297" s="1143"/>
      <c r="M1297" s="831"/>
      <c r="N1297" s="831">
        <v>3.6563999999999998E-6</v>
      </c>
      <c r="O1297" s="1144"/>
      <c r="P1297" s="831"/>
      <c r="Q1297" s="831"/>
      <c r="R1297" s="831"/>
      <c r="S1297" s="831"/>
      <c r="T1297" s="831"/>
      <c r="U1297" s="831"/>
      <c r="V1297" s="1143"/>
      <c r="W1297" s="1145">
        <v>1956100</v>
      </c>
      <c r="X1297" s="1144"/>
      <c r="Y1297" s="831"/>
      <c r="Z1297" s="831"/>
      <c r="AA1297" s="834"/>
      <c r="AB1297" s="834"/>
      <c r="AC1297" s="832">
        <f t="shared" si="46"/>
        <v>0</v>
      </c>
      <c r="AD1297" s="832">
        <f t="shared" si="45"/>
        <v>8.045251811546475E-2</v>
      </c>
      <c r="AE1297" s="834"/>
      <c r="AF1297" s="834"/>
      <c r="AG1297" s="834"/>
      <c r="AH1297" s="834"/>
      <c r="AI1297" s="834"/>
      <c r="AJ1297" s="834"/>
      <c r="AK1297" s="834"/>
      <c r="AL1297" s="834"/>
      <c r="AM1297" s="832">
        <f t="shared" si="44"/>
        <v>43040468954.61673</v>
      </c>
      <c r="AN1297" s="834"/>
      <c r="AO1297" s="834"/>
      <c r="AP1297" s="834"/>
    </row>
    <row r="1298" spans="1:42" s="15" customFormat="1">
      <c r="A1298" s="73" t="s">
        <v>2232</v>
      </c>
      <c r="B1298" s="1132" t="s">
        <v>3029</v>
      </c>
      <c r="C1298" s="73" t="s">
        <v>3329</v>
      </c>
      <c r="D1298" s="1132" t="s">
        <v>1967</v>
      </c>
      <c r="E1298" s="15" t="s">
        <v>1968</v>
      </c>
      <c r="F1298" s="679">
        <v>49761.441663567697</v>
      </c>
      <c r="G1298" s="73" t="s">
        <v>300</v>
      </c>
      <c r="H1298" s="73" t="s">
        <v>3352</v>
      </c>
      <c r="K1298" s="831"/>
      <c r="L1298" s="1143"/>
      <c r="M1298" s="831"/>
      <c r="N1298" s="1150">
        <v>2.2413499043699988E-4</v>
      </c>
      <c r="O1298" s="1144"/>
      <c r="P1298" s="831"/>
      <c r="Q1298" s="831"/>
      <c r="R1298" s="831"/>
      <c r="S1298" s="831"/>
      <c r="T1298" s="831"/>
      <c r="U1298" s="831"/>
      <c r="V1298" s="1143"/>
      <c r="W1298" s="1145">
        <v>50660</v>
      </c>
      <c r="X1298" s="1144"/>
      <c r="Y1298" s="831"/>
      <c r="Z1298" s="831"/>
      <c r="AA1298" s="834"/>
      <c r="AB1298" s="834"/>
      <c r="AC1298" s="832">
        <f t="shared" si="46"/>
        <v>0</v>
      </c>
      <c r="AD1298" s="832">
        <f t="shared" si="45"/>
        <v>11.153280251395072</v>
      </c>
      <c r="AE1298" s="834"/>
      <c r="AF1298" s="834"/>
      <c r="AG1298" s="834"/>
      <c r="AH1298" s="834"/>
      <c r="AI1298" s="834"/>
      <c r="AJ1298" s="834"/>
      <c r="AK1298" s="834"/>
      <c r="AL1298" s="834"/>
      <c r="AM1298" s="832">
        <f t="shared" si="44"/>
        <v>2520914634.6763396</v>
      </c>
      <c r="AN1298" s="834"/>
      <c r="AO1298" s="834"/>
      <c r="AP1298" s="834"/>
    </row>
    <row r="1299" spans="1:42" s="15" customFormat="1">
      <c r="A1299" s="73" t="s">
        <v>2232</v>
      </c>
      <c r="B1299" s="1132" t="s">
        <v>3029</v>
      </c>
      <c r="C1299" s="73" t="s">
        <v>3329</v>
      </c>
      <c r="D1299" s="1132" t="s">
        <v>1998</v>
      </c>
      <c r="E1299" s="15" t="s">
        <v>1999</v>
      </c>
      <c r="F1299" s="679">
        <v>197109.37027096399</v>
      </c>
      <c r="G1299" s="73" t="s">
        <v>300</v>
      </c>
      <c r="H1299" s="73" t="s">
        <v>3352</v>
      </c>
      <c r="K1299" s="831"/>
      <c r="L1299" s="1143"/>
      <c r="M1299" s="831"/>
      <c r="N1299" s="1150">
        <v>1.6420805118051806E-5</v>
      </c>
      <c r="O1299" s="1144"/>
      <c r="P1299" s="831"/>
      <c r="Q1299" s="831"/>
      <c r="R1299" s="831"/>
      <c r="S1299" s="831"/>
      <c r="T1299" s="831"/>
      <c r="U1299" s="831"/>
      <c r="V1299" s="1143"/>
      <c r="W1299" s="1145">
        <v>5794.5</v>
      </c>
      <c r="X1299" s="1144"/>
      <c r="Y1299" s="831"/>
      <c r="Z1299" s="831"/>
      <c r="AA1299" s="834"/>
      <c r="AB1299" s="834"/>
      <c r="AC1299" s="832">
        <f t="shared" si="46"/>
        <v>0</v>
      </c>
      <c r="AD1299" s="832">
        <f t="shared" si="45"/>
        <v>3.2366945561614138</v>
      </c>
      <c r="AE1299" s="834"/>
      <c r="AF1299" s="834"/>
      <c r="AG1299" s="834"/>
      <c r="AH1299" s="834"/>
      <c r="AI1299" s="834"/>
      <c r="AJ1299" s="834"/>
      <c r="AK1299" s="834"/>
      <c r="AL1299" s="834"/>
      <c r="AM1299" s="832">
        <f t="shared" si="44"/>
        <v>1142150246.0351009</v>
      </c>
      <c r="AN1299" s="834"/>
      <c r="AO1299" s="834"/>
      <c r="AP1299" s="834"/>
    </row>
    <row r="1300" spans="1:42" s="15" customFormat="1">
      <c r="A1300" s="73" t="s">
        <v>2232</v>
      </c>
      <c r="B1300" s="1132" t="s">
        <v>3029</v>
      </c>
      <c r="C1300" s="73" t="s">
        <v>3329</v>
      </c>
      <c r="D1300" s="1132" t="s">
        <v>2001</v>
      </c>
      <c r="E1300" s="15" t="s">
        <v>2015</v>
      </c>
      <c r="F1300" s="679">
        <v>3317.42944479167</v>
      </c>
      <c r="G1300" s="73" t="s">
        <v>300</v>
      </c>
      <c r="H1300" s="73" t="s">
        <v>3352</v>
      </c>
      <c r="K1300" s="831"/>
      <c r="L1300" s="1143"/>
      <c r="M1300" s="831"/>
      <c r="N1300" s="1150">
        <v>1.2492882786617452E-4</v>
      </c>
      <c r="O1300" s="1144"/>
      <c r="P1300" s="831"/>
      <c r="Q1300" s="831"/>
      <c r="R1300" s="831"/>
      <c r="S1300" s="831"/>
      <c r="T1300" s="831"/>
      <c r="U1300" s="831"/>
      <c r="V1300" s="1143"/>
      <c r="W1300" s="1145">
        <v>678360</v>
      </c>
      <c r="X1300" s="1144"/>
      <c r="Y1300" s="831"/>
      <c r="Z1300" s="831"/>
      <c r="AA1300" s="834"/>
      <c r="AB1300" s="834"/>
      <c r="AC1300" s="832">
        <f t="shared" si="46"/>
        <v>0</v>
      </c>
      <c r="AD1300" s="832">
        <f t="shared" si="45"/>
        <v>0.41444257206655744</v>
      </c>
      <c r="AE1300" s="834"/>
      <c r="AF1300" s="834"/>
      <c r="AG1300" s="834"/>
      <c r="AH1300" s="834"/>
      <c r="AI1300" s="834"/>
      <c r="AJ1300" s="834"/>
      <c r="AK1300" s="834"/>
      <c r="AL1300" s="834"/>
      <c r="AM1300" s="832">
        <f t="shared" si="44"/>
        <v>2250411438.1688771</v>
      </c>
      <c r="AN1300" s="834"/>
      <c r="AO1300" s="834"/>
      <c r="AP1300" s="834"/>
    </row>
    <row r="1301" spans="1:42" s="15" customFormat="1">
      <c r="A1301" s="73" t="s">
        <v>2233</v>
      </c>
      <c r="B1301" s="1132" t="s">
        <v>3030</v>
      </c>
      <c r="C1301" s="73" t="s">
        <v>3329</v>
      </c>
      <c r="D1301" s="1132" t="s">
        <v>1998</v>
      </c>
      <c r="E1301" s="15" t="s">
        <v>1999</v>
      </c>
      <c r="F1301" s="679">
        <v>5353487.2289322903</v>
      </c>
      <c r="G1301" s="73" t="s">
        <v>300</v>
      </c>
      <c r="H1301" s="73" t="s">
        <v>3352</v>
      </c>
      <c r="K1301" s="831"/>
      <c r="L1301" s="1143"/>
      <c r="M1301" s="831"/>
      <c r="N1301" s="831">
        <v>2.7787000000000002E-6</v>
      </c>
      <c r="O1301" s="1144"/>
      <c r="P1301" s="831"/>
      <c r="Q1301" s="831"/>
      <c r="R1301" s="831"/>
      <c r="S1301" s="831"/>
      <c r="T1301" s="831"/>
      <c r="U1301" s="831"/>
      <c r="V1301" s="1143"/>
      <c r="W1301" s="1145">
        <v>13361</v>
      </c>
      <c r="X1301" s="1144"/>
      <c r="Y1301" s="831"/>
      <c r="Z1301" s="831"/>
      <c r="AA1301" s="834"/>
      <c r="AB1301" s="834"/>
      <c r="AC1301" s="832">
        <f t="shared" si="46"/>
        <v>0</v>
      </c>
      <c r="AD1301" s="832">
        <f t="shared" si="45"/>
        <v>14.875734963034157</v>
      </c>
      <c r="AE1301" s="834"/>
      <c r="AF1301" s="834"/>
      <c r="AG1301" s="834"/>
      <c r="AH1301" s="834"/>
      <c r="AI1301" s="834"/>
      <c r="AJ1301" s="834"/>
      <c r="AK1301" s="834"/>
      <c r="AL1301" s="834"/>
      <c r="AM1301" s="832">
        <f t="shared" si="44"/>
        <v>71527942865.764328</v>
      </c>
      <c r="AN1301" s="834"/>
      <c r="AO1301" s="834"/>
      <c r="AP1301" s="834"/>
    </row>
    <row r="1302" spans="1:42" s="15" customFormat="1">
      <c r="A1302" s="73" t="s">
        <v>2233</v>
      </c>
      <c r="B1302" s="1132" t="s">
        <v>3030</v>
      </c>
      <c r="C1302" s="73" t="s">
        <v>3329</v>
      </c>
      <c r="D1302" s="1132" t="s">
        <v>1967</v>
      </c>
      <c r="E1302" s="15" t="s">
        <v>1968</v>
      </c>
      <c r="F1302" s="679">
        <v>1199740.2806224001</v>
      </c>
      <c r="G1302" s="73" t="s">
        <v>300</v>
      </c>
      <c r="H1302" s="73" t="s">
        <v>3352</v>
      </c>
      <c r="K1302" s="831"/>
      <c r="L1302" s="1143"/>
      <c r="M1302" s="831"/>
      <c r="N1302" s="831">
        <v>1.0461E-5</v>
      </c>
      <c r="O1302" s="1144"/>
      <c r="P1302" s="831"/>
      <c r="Q1302" s="831"/>
      <c r="R1302" s="831"/>
      <c r="S1302" s="831"/>
      <c r="T1302" s="831"/>
      <c r="U1302" s="831"/>
      <c r="V1302" s="1143"/>
      <c r="W1302" s="1145">
        <v>3872.1</v>
      </c>
      <c r="X1302" s="1144"/>
      <c r="Y1302" s="831"/>
      <c r="Z1302" s="831"/>
      <c r="AA1302" s="834"/>
      <c r="AB1302" s="834"/>
      <c r="AC1302" s="832">
        <f t="shared" si="46"/>
        <v>0</v>
      </c>
      <c r="AD1302" s="832">
        <f t="shared" si="45"/>
        <v>12.550483075590927</v>
      </c>
      <c r="AE1302" s="834"/>
      <c r="AF1302" s="834"/>
      <c r="AG1302" s="834"/>
      <c r="AH1302" s="834"/>
      <c r="AI1302" s="834"/>
      <c r="AJ1302" s="834"/>
      <c r="AK1302" s="834"/>
      <c r="AL1302" s="834"/>
      <c r="AM1302" s="832">
        <f t="shared" si="44"/>
        <v>4645514340.5979958</v>
      </c>
      <c r="AN1302" s="834"/>
      <c r="AO1302" s="834"/>
      <c r="AP1302" s="834"/>
    </row>
    <row r="1303" spans="1:42" s="15" customFormat="1">
      <c r="A1303" s="73" t="s">
        <v>2233</v>
      </c>
      <c r="B1303" s="1132" t="s">
        <v>3030</v>
      </c>
      <c r="C1303" s="73" t="s">
        <v>3329</v>
      </c>
      <c r="D1303" s="1132" t="s">
        <v>2001</v>
      </c>
      <c r="E1303" s="15" t="s">
        <v>2015</v>
      </c>
      <c r="F1303" s="679">
        <v>79982.685373437504</v>
      </c>
      <c r="G1303" s="73" t="s">
        <v>300</v>
      </c>
      <c r="H1303" s="73" t="s">
        <v>3352</v>
      </c>
      <c r="K1303" s="831"/>
      <c r="L1303" s="1143"/>
      <c r="M1303" s="831"/>
      <c r="N1303" s="831">
        <v>3.7627E-6</v>
      </c>
      <c r="O1303" s="1144"/>
      <c r="P1303" s="831"/>
      <c r="Q1303" s="831"/>
      <c r="R1303" s="831"/>
      <c r="S1303" s="831"/>
      <c r="T1303" s="831"/>
      <c r="U1303" s="831"/>
      <c r="V1303" s="1143"/>
      <c r="W1303" s="1145">
        <v>27842</v>
      </c>
      <c r="X1303" s="1144"/>
      <c r="Y1303" s="831"/>
      <c r="Z1303" s="831"/>
      <c r="AA1303" s="834"/>
      <c r="AB1303" s="834"/>
      <c r="AC1303" s="832">
        <f t="shared" si="46"/>
        <v>0</v>
      </c>
      <c r="AD1303" s="832">
        <f t="shared" si="45"/>
        <v>0.30095085025463331</v>
      </c>
      <c r="AE1303" s="834"/>
      <c r="AF1303" s="834"/>
      <c r="AG1303" s="834"/>
      <c r="AH1303" s="834"/>
      <c r="AI1303" s="834"/>
      <c r="AJ1303" s="834"/>
      <c r="AK1303" s="834"/>
      <c r="AL1303" s="834"/>
      <c r="AM1303" s="832">
        <f t="shared" si="44"/>
        <v>2226877926.1672468</v>
      </c>
      <c r="AN1303" s="834"/>
      <c r="AO1303" s="834"/>
      <c r="AP1303" s="834"/>
    </row>
    <row r="1304" spans="1:42" s="15" customFormat="1">
      <c r="A1304" s="73" t="s">
        <v>2234</v>
      </c>
      <c r="B1304" s="1132" t="s">
        <v>3031</v>
      </c>
      <c r="C1304" s="73"/>
      <c r="D1304" s="1132" t="s">
        <v>1967</v>
      </c>
      <c r="E1304" s="15" t="s">
        <v>1968</v>
      </c>
      <c r="F1304" s="679">
        <v>122715.508</v>
      </c>
      <c r="G1304" s="73" t="s">
        <v>300</v>
      </c>
      <c r="H1304" s="73" t="s">
        <v>3355</v>
      </c>
      <c r="K1304" s="831"/>
      <c r="L1304" s="1143"/>
      <c r="M1304" s="831">
        <v>5.5109000000000005E-7</v>
      </c>
      <c r="N1304" s="831">
        <v>2.8776000000000002E-6</v>
      </c>
      <c r="O1304" s="1144"/>
      <c r="P1304" s="831"/>
      <c r="Q1304" s="831"/>
      <c r="R1304" s="831"/>
      <c r="S1304" s="831"/>
      <c r="T1304" s="831"/>
      <c r="U1304" s="831"/>
      <c r="V1304" s="1143"/>
      <c r="W1304" s="1145">
        <v>26.352</v>
      </c>
      <c r="X1304" s="1144"/>
      <c r="Y1304" s="831"/>
      <c r="Z1304" s="831"/>
      <c r="AA1304" s="834"/>
      <c r="AB1304" s="834"/>
      <c r="AC1304" s="832">
        <f t="shared" si="46"/>
        <v>6.7627289303720001E-2</v>
      </c>
      <c r="AD1304" s="832">
        <f t="shared" si="45"/>
        <v>0.35312614582080004</v>
      </c>
      <c r="AE1304" s="834"/>
      <c r="AF1304" s="834"/>
      <c r="AG1304" s="834"/>
      <c r="AH1304" s="834"/>
      <c r="AI1304" s="834"/>
      <c r="AJ1304" s="834"/>
      <c r="AK1304" s="834"/>
      <c r="AL1304" s="834"/>
      <c r="AM1304" s="832">
        <f t="shared" si="44"/>
        <v>3233799.0668160003</v>
      </c>
      <c r="AN1304" s="834"/>
      <c r="AO1304" s="834"/>
      <c r="AP1304" s="834"/>
    </row>
    <row r="1305" spans="1:42" s="15" customFormat="1">
      <c r="A1305" s="73" t="s">
        <v>2234</v>
      </c>
      <c r="B1305" s="1132" t="s">
        <v>3032</v>
      </c>
      <c r="C1305" s="73"/>
      <c r="D1305" s="1132" t="s">
        <v>2001</v>
      </c>
      <c r="E1305" s="15" t="s">
        <v>2015</v>
      </c>
      <c r="F1305" s="679">
        <v>499970.318051273</v>
      </c>
      <c r="G1305" s="73" t="s">
        <v>300</v>
      </c>
      <c r="H1305" s="73" t="s">
        <v>3355</v>
      </c>
      <c r="K1305" s="831"/>
      <c r="L1305" s="1143"/>
      <c r="M1305" s="831">
        <v>5.9126000000000003E-8</v>
      </c>
      <c r="N1305" s="831">
        <v>3.0657999999999998E-7</v>
      </c>
      <c r="O1305" s="1144"/>
      <c r="P1305" s="831"/>
      <c r="Q1305" s="831"/>
      <c r="R1305" s="831"/>
      <c r="S1305" s="831"/>
      <c r="T1305" s="831"/>
      <c r="U1305" s="831"/>
      <c r="V1305" s="1143"/>
      <c r="W1305" s="1145">
        <v>759.72</v>
      </c>
      <c r="X1305" s="1144"/>
      <c r="Y1305" s="831"/>
      <c r="Z1305" s="831"/>
      <c r="AA1305" s="834"/>
      <c r="AB1305" s="834"/>
      <c r="AC1305" s="832">
        <f t="shared" si="46"/>
        <v>2.9561245025099568E-2</v>
      </c>
      <c r="AD1305" s="832">
        <f t="shared" si="45"/>
        <v>0.15328090010815926</v>
      </c>
      <c r="AE1305" s="834"/>
      <c r="AF1305" s="834"/>
      <c r="AG1305" s="834"/>
      <c r="AH1305" s="834"/>
      <c r="AI1305" s="834"/>
      <c r="AJ1305" s="834"/>
      <c r="AK1305" s="834"/>
      <c r="AL1305" s="834"/>
      <c r="AM1305" s="832">
        <f t="shared" si="44"/>
        <v>379837450.02991313</v>
      </c>
      <c r="AN1305" s="834"/>
      <c r="AO1305" s="834"/>
      <c r="AP1305" s="834"/>
    </row>
    <row r="1306" spans="1:42" s="15" customFormat="1">
      <c r="A1306" s="73" t="s">
        <v>2234</v>
      </c>
      <c r="B1306" s="1132" t="s">
        <v>3033</v>
      </c>
      <c r="C1306" s="73"/>
      <c r="D1306" s="1132" t="s">
        <v>2001</v>
      </c>
      <c r="E1306" s="15" t="s">
        <v>2015</v>
      </c>
      <c r="F1306" s="679">
        <v>429777.52455678402</v>
      </c>
      <c r="G1306" s="73" t="s">
        <v>300</v>
      </c>
      <c r="H1306" s="73" t="s">
        <v>3355</v>
      </c>
      <c r="K1306" s="831"/>
      <c r="L1306" s="1143"/>
      <c r="M1306" s="831">
        <v>5.9126000000000003E-8</v>
      </c>
      <c r="N1306" s="831">
        <v>3.0657999999999998E-7</v>
      </c>
      <c r="O1306" s="1144"/>
      <c r="P1306" s="831"/>
      <c r="Q1306" s="831"/>
      <c r="R1306" s="831"/>
      <c r="S1306" s="831"/>
      <c r="T1306" s="831"/>
      <c r="U1306" s="831"/>
      <c r="V1306" s="1143"/>
      <c r="W1306" s="1145">
        <v>759.72</v>
      </c>
      <c r="X1306" s="1144"/>
      <c r="Y1306" s="831"/>
      <c r="Z1306" s="831"/>
      <c r="AA1306" s="834"/>
      <c r="AB1306" s="834"/>
      <c r="AC1306" s="832">
        <f t="shared" si="46"/>
        <v>2.5411025916944413E-2</v>
      </c>
      <c r="AD1306" s="832">
        <f t="shared" si="45"/>
        <v>0.13176119347861884</v>
      </c>
      <c r="AE1306" s="834"/>
      <c r="AF1306" s="834"/>
      <c r="AG1306" s="834"/>
      <c r="AH1306" s="834"/>
      <c r="AI1306" s="834"/>
      <c r="AJ1306" s="834"/>
      <c r="AK1306" s="834"/>
      <c r="AL1306" s="834"/>
      <c r="AM1306" s="832">
        <f t="shared" si="44"/>
        <v>326510580.95627999</v>
      </c>
      <c r="AN1306" s="834"/>
      <c r="AO1306" s="834"/>
      <c r="AP1306" s="834"/>
    </row>
    <row r="1307" spans="1:42" s="15" customFormat="1">
      <c r="A1307" s="73" t="s">
        <v>2235</v>
      </c>
      <c r="B1307" s="1132" t="s">
        <v>3034</v>
      </c>
      <c r="C1307" s="73" t="s">
        <v>3329</v>
      </c>
      <c r="D1307" s="1132" t="s">
        <v>1967</v>
      </c>
      <c r="E1307" s="15" t="s">
        <v>1968</v>
      </c>
      <c r="F1307" s="679">
        <v>232778.560516875</v>
      </c>
      <c r="G1307" s="73" t="s">
        <v>300</v>
      </c>
      <c r="H1307" s="73" t="s">
        <v>3352</v>
      </c>
      <c r="K1307" s="831"/>
      <c r="L1307" s="1143"/>
      <c r="M1307" s="831"/>
      <c r="N1307" s="831">
        <v>2.7682999999999999E-5</v>
      </c>
      <c r="O1307" s="1144"/>
      <c r="P1307" s="831"/>
      <c r="Q1307" s="831"/>
      <c r="R1307" s="831"/>
      <c r="S1307" s="831"/>
      <c r="T1307" s="831"/>
      <c r="U1307" s="831"/>
      <c r="V1307" s="1143"/>
      <c r="W1307" s="1145">
        <v>59242</v>
      </c>
      <c r="X1307" s="1144"/>
      <c r="Y1307" s="831"/>
      <c r="Z1307" s="831"/>
      <c r="AA1307" s="834"/>
      <c r="AB1307" s="834"/>
      <c r="AC1307" s="832">
        <f t="shared" si="46"/>
        <v>0</v>
      </c>
      <c r="AD1307" s="832">
        <f t="shared" si="45"/>
        <v>6.4440088907886501</v>
      </c>
      <c r="AE1307" s="834"/>
      <c r="AF1307" s="834"/>
      <c r="AG1307" s="834"/>
      <c r="AH1307" s="834"/>
      <c r="AI1307" s="834"/>
      <c r="AJ1307" s="834"/>
      <c r="AK1307" s="834"/>
      <c r="AL1307" s="834"/>
      <c r="AM1307" s="832">
        <f t="shared" si="44"/>
        <v>13790267482.140709</v>
      </c>
      <c r="AN1307" s="834"/>
      <c r="AO1307" s="834"/>
      <c r="AP1307" s="834"/>
    </row>
    <row r="1308" spans="1:42" s="15" customFormat="1">
      <c r="A1308" s="73" t="s">
        <v>2235</v>
      </c>
      <c r="B1308" s="1132" t="s">
        <v>3034</v>
      </c>
      <c r="C1308" s="73" t="s">
        <v>3329</v>
      </c>
      <c r="D1308" s="1132" t="s">
        <v>1998</v>
      </c>
      <c r="E1308" s="15" t="s">
        <v>1999</v>
      </c>
      <c r="F1308" s="679">
        <v>310371.414040156</v>
      </c>
      <c r="G1308" s="73" t="s">
        <v>300</v>
      </c>
      <c r="H1308" s="73" t="s">
        <v>3352</v>
      </c>
      <c r="K1308" s="831"/>
      <c r="L1308" s="1143"/>
      <c r="M1308" s="831"/>
      <c r="N1308" s="831">
        <v>1.6583999999999999E-5</v>
      </c>
      <c r="O1308" s="1144"/>
      <c r="P1308" s="831"/>
      <c r="Q1308" s="831"/>
      <c r="R1308" s="831"/>
      <c r="S1308" s="831"/>
      <c r="T1308" s="831"/>
      <c r="U1308" s="831"/>
      <c r="V1308" s="1143"/>
      <c r="W1308" s="1145">
        <v>91829</v>
      </c>
      <c r="X1308" s="1144"/>
      <c r="Y1308" s="831"/>
      <c r="Z1308" s="831"/>
      <c r="AA1308" s="834"/>
      <c r="AB1308" s="834"/>
      <c r="AC1308" s="832">
        <f t="shared" si="46"/>
        <v>0</v>
      </c>
      <c r="AD1308" s="832">
        <f t="shared" si="45"/>
        <v>5.1471995304419469</v>
      </c>
      <c r="AE1308" s="834"/>
      <c r="AF1308" s="834"/>
      <c r="AG1308" s="834"/>
      <c r="AH1308" s="834"/>
      <c r="AI1308" s="834"/>
      <c r="AJ1308" s="834"/>
      <c r="AK1308" s="834"/>
      <c r="AL1308" s="834"/>
      <c r="AM1308" s="832">
        <f t="shared" si="44"/>
        <v>28501096579.893486</v>
      </c>
      <c r="AN1308" s="834"/>
      <c r="AO1308" s="834"/>
      <c r="AP1308" s="834"/>
    </row>
    <row r="1309" spans="1:42" s="15" customFormat="1">
      <c r="A1309" s="73" t="s">
        <v>2235</v>
      </c>
      <c r="B1309" s="1132" t="s">
        <v>3034</v>
      </c>
      <c r="C1309" s="73" t="s">
        <v>3329</v>
      </c>
      <c r="D1309" s="1132" t="s">
        <v>2001</v>
      </c>
      <c r="E1309" s="15" t="s">
        <v>2015</v>
      </c>
      <c r="F1309" s="679">
        <v>15518.5707015104</v>
      </c>
      <c r="G1309" s="73" t="s">
        <v>300</v>
      </c>
      <c r="H1309" s="73" t="s">
        <v>3352</v>
      </c>
      <c r="K1309" s="831"/>
      <c r="L1309" s="1143"/>
      <c r="M1309" s="831"/>
      <c r="N1309" s="831">
        <v>1.8408000000000001E-4</v>
      </c>
      <c r="O1309" s="1144"/>
      <c r="P1309" s="831"/>
      <c r="Q1309" s="831"/>
      <c r="R1309" s="831"/>
      <c r="S1309" s="831"/>
      <c r="T1309" s="831"/>
      <c r="U1309" s="831"/>
      <c r="V1309" s="1143"/>
      <c r="W1309" s="1145">
        <v>9798200</v>
      </c>
      <c r="X1309" s="1144"/>
      <c r="Y1309" s="831"/>
      <c r="Z1309" s="831"/>
      <c r="AA1309" s="834"/>
      <c r="AB1309" s="834"/>
      <c r="AC1309" s="832">
        <f t="shared" si="46"/>
        <v>0</v>
      </c>
      <c r="AD1309" s="832">
        <f t="shared" si="45"/>
        <v>2.8566584947340345</v>
      </c>
      <c r="AE1309" s="834"/>
      <c r="AF1309" s="834"/>
      <c r="AG1309" s="834"/>
      <c r="AH1309" s="834"/>
      <c r="AI1309" s="834"/>
      <c r="AJ1309" s="834"/>
      <c r="AK1309" s="834"/>
      <c r="AL1309" s="834"/>
      <c r="AM1309" s="832">
        <f t="shared" si="44"/>
        <v>152054059447.53922</v>
      </c>
      <c r="AN1309" s="834"/>
      <c r="AO1309" s="834"/>
      <c r="AP1309" s="834"/>
    </row>
    <row r="1310" spans="1:42" s="15" customFormat="1">
      <c r="A1310" s="73" t="s">
        <v>2236</v>
      </c>
      <c r="B1310" s="1132" t="s">
        <v>3035</v>
      </c>
      <c r="C1310" s="73" t="s">
        <v>3329</v>
      </c>
      <c r="D1310" s="1132" t="s">
        <v>1967</v>
      </c>
      <c r="E1310" s="15" t="s">
        <v>1968</v>
      </c>
      <c r="F1310" s="679">
        <v>913211.54236979201</v>
      </c>
      <c r="G1310" s="73" t="s">
        <v>300</v>
      </c>
      <c r="H1310" s="73" t="s">
        <v>3352</v>
      </c>
      <c r="K1310" s="831"/>
      <c r="L1310" s="1143"/>
      <c r="M1310" s="831"/>
      <c r="N1310" s="831">
        <v>1.4637999999999999E-3</v>
      </c>
      <c r="O1310" s="1144"/>
      <c r="P1310" s="831"/>
      <c r="Q1310" s="831"/>
      <c r="R1310" s="831"/>
      <c r="S1310" s="831"/>
      <c r="T1310" s="831"/>
      <c r="U1310" s="831"/>
      <c r="V1310" s="1143"/>
      <c r="W1310" s="1145">
        <v>128600</v>
      </c>
      <c r="X1310" s="1144"/>
      <c r="Y1310" s="831"/>
      <c r="Z1310" s="831"/>
      <c r="AA1310" s="834"/>
      <c r="AB1310" s="834"/>
      <c r="AC1310" s="832">
        <f t="shared" si="46"/>
        <v>0</v>
      </c>
      <c r="AD1310" s="832">
        <f t="shared" si="45"/>
        <v>1336.7590557209014</v>
      </c>
      <c r="AE1310" s="834"/>
      <c r="AF1310" s="834"/>
      <c r="AG1310" s="834"/>
      <c r="AH1310" s="834"/>
      <c r="AI1310" s="834"/>
      <c r="AJ1310" s="834"/>
      <c r="AK1310" s="834"/>
      <c r="AL1310" s="834"/>
      <c r="AM1310" s="832">
        <f t="shared" si="44"/>
        <v>117439004348.75525</v>
      </c>
      <c r="AN1310" s="834"/>
      <c r="AO1310" s="834"/>
      <c r="AP1310" s="834"/>
    </row>
    <row r="1311" spans="1:42" s="15" customFormat="1">
      <c r="A1311" s="73" t="s">
        <v>2236</v>
      </c>
      <c r="B1311" s="1132" t="s">
        <v>3035</v>
      </c>
      <c r="C1311" s="73" t="s">
        <v>3329</v>
      </c>
      <c r="D1311" s="1132" t="s">
        <v>2001</v>
      </c>
      <c r="E1311" s="15" t="s">
        <v>2015</v>
      </c>
      <c r="F1311" s="679">
        <v>60880.769507812503</v>
      </c>
      <c r="G1311" s="73" t="s">
        <v>300</v>
      </c>
      <c r="H1311" s="73" t="s">
        <v>3352</v>
      </c>
      <c r="K1311" s="831"/>
      <c r="L1311" s="1143"/>
      <c r="M1311" s="831"/>
      <c r="N1311" s="831">
        <v>3.2467000000000002E-6</v>
      </c>
      <c r="O1311" s="1144"/>
      <c r="P1311" s="831"/>
      <c r="Q1311" s="831"/>
      <c r="R1311" s="831"/>
      <c r="S1311" s="831"/>
      <c r="T1311" s="831"/>
      <c r="U1311" s="831"/>
      <c r="V1311" s="1143"/>
      <c r="W1311" s="1145">
        <v>3574200</v>
      </c>
      <c r="X1311" s="1144"/>
      <c r="Y1311" s="831"/>
      <c r="Z1311" s="831"/>
      <c r="AA1311" s="834"/>
      <c r="AB1311" s="834"/>
      <c r="AC1311" s="832">
        <f t="shared" si="46"/>
        <v>0</v>
      </c>
      <c r="AD1311" s="832">
        <f t="shared" si="45"/>
        <v>0.19766159436101485</v>
      </c>
      <c r="AE1311" s="834"/>
      <c r="AF1311" s="834"/>
      <c r="AG1311" s="834"/>
      <c r="AH1311" s="834"/>
      <c r="AI1311" s="834"/>
      <c r="AJ1311" s="834"/>
      <c r="AK1311" s="834"/>
      <c r="AL1311" s="834"/>
      <c r="AM1311" s="832">
        <f t="shared" si="44"/>
        <v>217600046374.82346</v>
      </c>
      <c r="AN1311" s="834"/>
      <c r="AO1311" s="834"/>
      <c r="AP1311" s="834"/>
    </row>
    <row r="1312" spans="1:42" s="15" customFormat="1">
      <c r="A1312" s="73" t="s">
        <v>2236</v>
      </c>
      <c r="B1312" s="1132" t="s">
        <v>3035</v>
      </c>
      <c r="C1312" s="73" t="s">
        <v>3329</v>
      </c>
      <c r="D1312" s="1132" t="s">
        <v>1998</v>
      </c>
      <c r="E1312" s="15" t="s">
        <v>1999</v>
      </c>
      <c r="F1312" s="679">
        <v>1217615.3899218801</v>
      </c>
      <c r="G1312" s="73" t="s">
        <v>300</v>
      </c>
      <c r="H1312" s="73" t="s">
        <v>3352</v>
      </c>
      <c r="K1312" s="831"/>
      <c r="L1312" s="1143"/>
      <c r="M1312" s="831"/>
      <c r="N1312" s="831">
        <v>3.3578999999999999E-8</v>
      </c>
      <c r="O1312" s="1144"/>
      <c r="P1312" s="831"/>
      <c r="Q1312" s="831"/>
      <c r="R1312" s="831"/>
      <c r="S1312" s="831"/>
      <c r="T1312" s="831"/>
      <c r="U1312" s="831"/>
      <c r="V1312" s="1143"/>
      <c r="W1312" s="1145">
        <v>9059.7000000000007</v>
      </c>
      <c r="X1312" s="1144"/>
      <c r="Y1312" s="831"/>
      <c r="Z1312" s="831"/>
      <c r="AA1312" s="834"/>
      <c r="AB1312" s="834"/>
      <c r="AC1312" s="832">
        <f t="shared" si="46"/>
        <v>0</v>
      </c>
      <c r="AD1312" s="832">
        <f t="shared" si="45"/>
        <v>4.0886307178186809E-2</v>
      </c>
      <c r="AE1312" s="834"/>
      <c r="AF1312" s="834"/>
      <c r="AG1312" s="834"/>
      <c r="AH1312" s="834"/>
      <c r="AI1312" s="834"/>
      <c r="AJ1312" s="834"/>
      <c r="AK1312" s="834"/>
      <c r="AL1312" s="834"/>
      <c r="AM1312" s="832">
        <f t="shared" si="44"/>
        <v>11031230148.075258</v>
      </c>
      <c r="AN1312" s="834"/>
      <c r="AO1312" s="834"/>
      <c r="AP1312" s="834"/>
    </row>
    <row r="1313" spans="1:42" s="15" customFormat="1">
      <c r="A1313" s="73" t="s">
        <v>2237</v>
      </c>
      <c r="B1313" s="1132" t="s">
        <v>3036</v>
      </c>
      <c r="C1313" s="73" t="s">
        <v>3329</v>
      </c>
      <c r="D1313" s="1132" t="s">
        <v>1967</v>
      </c>
      <c r="E1313" s="15" t="s">
        <v>1968</v>
      </c>
      <c r="F1313" s="679">
        <v>230196.890234297</v>
      </c>
      <c r="G1313" s="73" t="s">
        <v>300</v>
      </c>
      <c r="H1313" s="73" t="s">
        <v>3352</v>
      </c>
      <c r="K1313" s="831"/>
      <c r="L1313" s="1143"/>
      <c r="M1313" s="831">
        <v>0</v>
      </c>
      <c r="N1313" s="831">
        <v>3.5051E-5</v>
      </c>
      <c r="O1313" s="1144"/>
      <c r="P1313" s="831"/>
      <c r="Q1313" s="831"/>
      <c r="R1313" s="831"/>
      <c r="S1313" s="831"/>
      <c r="T1313" s="831"/>
      <c r="U1313" s="831"/>
      <c r="V1313" s="1143"/>
      <c r="W1313" s="1145">
        <v>8999.4</v>
      </c>
      <c r="X1313" s="1144"/>
      <c r="Y1313" s="831"/>
      <c r="Z1313" s="831"/>
      <c r="AA1313" s="834"/>
      <c r="AB1313" s="834"/>
      <c r="AC1313" s="832">
        <f t="shared" si="46"/>
        <v>0</v>
      </c>
      <c r="AD1313" s="832">
        <f t="shared" si="45"/>
        <v>8.0686311996023434</v>
      </c>
      <c r="AE1313" s="834"/>
      <c r="AF1313" s="834"/>
      <c r="AG1313" s="834"/>
      <c r="AH1313" s="834"/>
      <c r="AI1313" s="834"/>
      <c r="AJ1313" s="834"/>
      <c r="AK1313" s="834"/>
      <c r="AL1313" s="834"/>
      <c r="AM1313" s="832">
        <f t="shared" si="44"/>
        <v>2071633893.9745324</v>
      </c>
      <c r="AN1313" s="834"/>
      <c r="AO1313" s="834"/>
      <c r="AP1313" s="834"/>
    </row>
    <row r="1314" spans="1:42" s="15" customFormat="1">
      <c r="A1314" s="73" t="s">
        <v>2237</v>
      </c>
      <c r="B1314" s="1132" t="s">
        <v>3036</v>
      </c>
      <c r="C1314" s="73" t="s">
        <v>3329</v>
      </c>
      <c r="D1314" s="1132" t="s">
        <v>1998</v>
      </c>
      <c r="E1314" s="15" t="s">
        <v>1999</v>
      </c>
      <c r="F1314" s="679">
        <v>1061614.22523219</v>
      </c>
      <c r="G1314" s="73" t="s">
        <v>300</v>
      </c>
      <c r="H1314" s="73" t="s">
        <v>3352</v>
      </c>
      <c r="K1314" s="831"/>
      <c r="L1314" s="1143"/>
      <c r="M1314" s="831">
        <v>0</v>
      </c>
      <c r="N1314" s="831">
        <v>7.5832999999999999E-6</v>
      </c>
      <c r="O1314" s="1144"/>
      <c r="P1314" s="831"/>
      <c r="Q1314" s="831"/>
      <c r="R1314" s="831"/>
      <c r="S1314" s="831"/>
      <c r="T1314" s="831"/>
      <c r="U1314" s="831"/>
      <c r="V1314" s="1143"/>
      <c r="W1314" s="1145">
        <v>13191</v>
      </c>
      <c r="X1314" s="1144"/>
      <c r="Y1314" s="831"/>
      <c r="Z1314" s="831"/>
      <c r="AA1314" s="834"/>
      <c r="AB1314" s="834"/>
      <c r="AC1314" s="832">
        <f t="shared" si="46"/>
        <v>0</v>
      </c>
      <c r="AD1314" s="832">
        <f t="shared" si="45"/>
        <v>8.0505391542032658</v>
      </c>
      <c r="AE1314" s="834"/>
      <c r="AF1314" s="834"/>
      <c r="AG1314" s="834"/>
      <c r="AH1314" s="834"/>
      <c r="AI1314" s="834"/>
      <c r="AJ1314" s="834"/>
      <c r="AK1314" s="834"/>
      <c r="AL1314" s="834"/>
      <c r="AM1314" s="832">
        <f t="shared" si="44"/>
        <v>14003753245.037819</v>
      </c>
      <c r="AN1314" s="834"/>
      <c r="AO1314" s="834"/>
      <c r="AP1314" s="834"/>
    </row>
    <row r="1315" spans="1:42" s="15" customFormat="1">
      <c r="A1315" s="73" t="s">
        <v>2237</v>
      </c>
      <c r="B1315" s="1132" t="s">
        <v>3036</v>
      </c>
      <c r="C1315" s="73" t="s">
        <v>3329</v>
      </c>
      <c r="D1315" s="1132" t="s">
        <v>2001</v>
      </c>
      <c r="E1315" s="15" t="s">
        <v>2015</v>
      </c>
      <c r="F1315" s="679">
        <v>15346.459348046899</v>
      </c>
      <c r="G1315" s="73" t="s">
        <v>300</v>
      </c>
      <c r="H1315" s="73" t="s">
        <v>3352</v>
      </c>
      <c r="K1315" s="831"/>
      <c r="L1315" s="1143"/>
      <c r="M1315" s="831">
        <v>0</v>
      </c>
      <c r="N1315" s="831">
        <v>2.7808999999999999E-6</v>
      </c>
      <c r="O1315" s="1144"/>
      <c r="P1315" s="831"/>
      <c r="Q1315" s="831"/>
      <c r="R1315" s="831"/>
      <c r="S1315" s="831"/>
      <c r="T1315" s="831"/>
      <c r="U1315" s="831"/>
      <c r="V1315" s="1143"/>
      <c r="W1315" s="1145">
        <v>98085</v>
      </c>
      <c r="X1315" s="1144"/>
      <c r="Y1315" s="831"/>
      <c r="Z1315" s="831"/>
      <c r="AA1315" s="834"/>
      <c r="AB1315" s="834"/>
      <c r="AC1315" s="832">
        <f t="shared" si="46"/>
        <v>0</v>
      </c>
      <c r="AD1315" s="832">
        <f t="shared" si="45"/>
        <v>4.2676968800983622E-2</v>
      </c>
      <c r="AE1315" s="834"/>
      <c r="AF1315" s="834"/>
      <c r="AG1315" s="834"/>
      <c r="AH1315" s="834"/>
      <c r="AI1315" s="834"/>
      <c r="AJ1315" s="834"/>
      <c r="AK1315" s="834"/>
      <c r="AL1315" s="834"/>
      <c r="AM1315" s="832">
        <f t="shared" si="44"/>
        <v>1505257465.1531801</v>
      </c>
      <c r="AN1315" s="834"/>
      <c r="AO1315" s="834"/>
      <c r="AP1315" s="834"/>
    </row>
    <row r="1316" spans="1:42" s="15" customFormat="1">
      <c r="A1316" s="73" t="s">
        <v>2237</v>
      </c>
      <c r="B1316" s="1132" t="s">
        <v>3036</v>
      </c>
      <c r="C1316" s="73" t="s">
        <v>3313</v>
      </c>
      <c r="D1316" s="1132" t="s">
        <v>2001</v>
      </c>
      <c r="E1316" s="15" t="s">
        <v>2015</v>
      </c>
      <c r="F1316" s="679">
        <v>12160.7779415941</v>
      </c>
      <c r="G1316" s="73" t="s">
        <v>300</v>
      </c>
      <c r="H1316" s="73" t="s">
        <v>3355</v>
      </c>
      <c r="K1316" s="831"/>
      <c r="L1316" s="1143"/>
      <c r="M1316" s="831">
        <v>0</v>
      </c>
      <c r="N1316" s="831">
        <v>2.7808999999999999E-6</v>
      </c>
      <c r="O1316" s="1144"/>
      <c r="P1316" s="831"/>
      <c r="Q1316" s="831"/>
      <c r="R1316" s="831"/>
      <c r="S1316" s="831"/>
      <c r="T1316" s="831"/>
      <c r="U1316" s="831"/>
      <c r="V1316" s="1143"/>
      <c r="W1316" s="1145">
        <v>98085</v>
      </c>
      <c r="X1316" s="1144"/>
      <c r="Y1316" s="831"/>
      <c r="Z1316" s="831"/>
      <c r="AA1316" s="834"/>
      <c r="AB1316" s="834"/>
      <c r="AC1316" s="832">
        <f t="shared" si="46"/>
        <v>0</v>
      </c>
      <c r="AD1316" s="832">
        <f t="shared" si="45"/>
        <v>3.3817907377779031E-2</v>
      </c>
      <c r="AE1316" s="834"/>
      <c r="AF1316" s="834"/>
      <c r="AG1316" s="834"/>
      <c r="AH1316" s="834"/>
      <c r="AI1316" s="834"/>
      <c r="AJ1316" s="834"/>
      <c r="AK1316" s="834"/>
      <c r="AL1316" s="834"/>
      <c r="AM1316" s="832">
        <f t="shared" si="44"/>
        <v>1192789904.4012573</v>
      </c>
      <c r="AN1316" s="834"/>
      <c r="AO1316" s="834"/>
      <c r="AP1316" s="834"/>
    </row>
    <row r="1317" spans="1:42" s="15" customFormat="1">
      <c r="A1317" s="73" t="s">
        <v>2237</v>
      </c>
      <c r="B1317" s="1132" t="s">
        <v>3036</v>
      </c>
      <c r="C1317" s="73" t="s">
        <v>3317</v>
      </c>
      <c r="D1317" s="1132" t="s">
        <v>2001</v>
      </c>
      <c r="E1317" s="15" t="s">
        <v>2015</v>
      </c>
      <c r="F1317" s="679">
        <v>54.222206192371601</v>
      </c>
      <c r="G1317" s="73" t="s">
        <v>300</v>
      </c>
      <c r="H1317" s="73" t="s">
        <v>3355</v>
      </c>
      <c r="K1317" s="831"/>
      <c r="L1317" s="1143"/>
      <c r="M1317" s="831">
        <v>0</v>
      </c>
      <c r="N1317" s="831">
        <v>2.7808999999999999E-6</v>
      </c>
      <c r="O1317" s="1144"/>
      <c r="P1317" s="831"/>
      <c r="Q1317" s="831"/>
      <c r="R1317" s="831"/>
      <c r="S1317" s="831"/>
      <c r="T1317" s="831"/>
      <c r="U1317" s="831"/>
      <c r="V1317" s="1143"/>
      <c r="W1317" s="1145">
        <v>98085</v>
      </c>
      <c r="X1317" s="1144"/>
      <c r="Y1317" s="831"/>
      <c r="Z1317" s="831"/>
      <c r="AA1317" s="834"/>
      <c r="AB1317" s="834"/>
      <c r="AC1317" s="832">
        <f t="shared" si="46"/>
        <v>0</v>
      </c>
      <c r="AD1317" s="832">
        <f t="shared" si="45"/>
        <v>1.5078653320036619E-4</v>
      </c>
      <c r="AE1317" s="834"/>
      <c r="AF1317" s="834"/>
      <c r="AG1317" s="834"/>
      <c r="AH1317" s="834"/>
      <c r="AI1317" s="834"/>
      <c r="AJ1317" s="834"/>
      <c r="AK1317" s="834"/>
      <c r="AL1317" s="834"/>
      <c r="AM1317" s="832">
        <f t="shared" si="44"/>
        <v>5318385.0943787685</v>
      </c>
      <c r="AN1317" s="834"/>
      <c r="AO1317" s="834"/>
      <c r="AP1317" s="834"/>
    </row>
    <row r="1318" spans="1:42" s="15" customFormat="1">
      <c r="A1318" s="73" t="s">
        <v>2659</v>
      </c>
      <c r="B1318" s="1132" t="s">
        <v>3037</v>
      </c>
      <c r="C1318" s="73"/>
      <c r="D1318" s="1132" t="s">
        <v>1967</v>
      </c>
      <c r="E1318" s="15" t="s">
        <v>1968</v>
      </c>
      <c r="F1318" s="679">
        <v>77236748.260912597</v>
      </c>
      <c r="G1318" s="73" t="s">
        <v>300</v>
      </c>
      <c r="H1318" s="73" t="s">
        <v>3355</v>
      </c>
      <c r="K1318" s="831"/>
      <c r="L1318" s="1143"/>
      <c r="M1318" s="831"/>
      <c r="N1318" s="831">
        <v>3.0998E-9</v>
      </c>
      <c r="O1318" s="1144"/>
      <c r="P1318" s="831"/>
      <c r="Q1318" s="831"/>
      <c r="R1318" s="831"/>
      <c r="S1318" s="831"/>
      <c r="T1318" s="831"/>
      <c r="U1318" s="831"/>
      <c r="V1318" s="1143"/>
      <c r="W1318" s="1145">
        <v>4.8466000000000003E-6</v>
      </c>
      <c r="X1318" s="1144"/>
      <c r="Y1318" s="831"/>
      <c r="Z1318" s="831"/>
      <c r="AA1318" s="834"/>
      <c r="AB1318" s="834"/>
      <c r="AC1318" s="832">
        <f t="shared" si="46"/>
        <v>0</v>
      </c>
      <c r="AD1318" s="832">
        <f t="shared" si="45"/>
        <v>0.23941847225917687</v>
      </c>
      <c r="AE1318" s="834"/>
      <c r="AF1318" s="834"/>
      <c r="AG1318" s="834"/>
      <c r="AH1318" s="834"/>
      <c r="AI1318" s="834"/>
      <c r="AJ1318" s="834"/>
      <c r="AK1318" s="834"/>
      <c r="AL1318" s="834"/>
      <c r="AM1318" s="832">
        <f t="shared" ref="AM1318:AM1381" si="47">IF(W1318="",0*$F1318,W1318*$F1318)</f>
        <v>374.33562412133904</v>
      </c>
      <c r="AN1318" s="834"/>
      <c r="AO1318" s="834"/>
      <c r="AP1318" s="834"/>
    </row>
    <row r="1319" spans="1:42" s="15" customFormat="1">
      <c r="A1319" s="73" t="s">
        <v>2238</v>
      </c>
      <c r="B1319" s="1132" t="s">
        <v>3038</v>
      </c>
      <c r="C1319" s="73" t="s">
        <v>3329</v>
      </c>
      <c r="D1319" s="1132" t="s">
        <v>1967</v>
      </c>
      <c r="E1319" s="15" t="s">
        <v>1968</v>
      </c>
      <c r="F1319" s="679">
        <v>464614.65177195298</v>
      </c>
      <c r="G1319" s="73" t="s">
        <v>300</v>
      </c>
      <c r="H1319" s="73" t="s">
        <v>3352</v>
      </c>
      <c r="K1319" s="831"/>
      <c r="L1319" s="1143"/>
      <c r="M1319" s="831">
        <v>0</v>
      </c>
      <c r="N1319" s="831">
        <v>2.4581E-7</v>
      </c>
      <c r="O1319" s="1144"/>
      <c r="P1319" s="831"/>
      <c r="Q1319" s="831"/>
      <c r="R1319" s="831"/>
      <c r="S1319" s="831"/>
      <c r="T1319" s="831"/>
      <c r="U1319" s="831"/>
      <c r="V1319" s="1143"/>
      <c r="W1319" s="1145">
        <v>1088.5999999999999</v>
      </c>
      <c r="X1319" s="1144"/>
      <c r="Y1319" s="831"/>
      <c r="Z1319" s="831"/>
      <c r="AA1319" s="834"/>
      <c r="AB1319" s="834"/>
      <c r="AC1319" s="832">
        <f t="shared" si="46"/>
        <v>0</v>
      </c>
      <c r="AD1319" s="832">
        <f t="shared" si="45"/>
        <v>0.11420692755206377</v>
      </c>
      <c r="AE1319" s="834"/>
      <c r="AF1319" s="834"/>
      <c r="AG1319" s="834"/>
      <c r="AH1319" s="834"/>
      <c r="AI1319" s="834"/>
      <c r="AJ1319" s="834"/>
      <c r="AK1319" s="834"/>
      <c r="AL1319" s="834"/>
      <c r="AM1319" s="832">
        <f t="shared" si="47"/>
        <v>505779509.91894799</v>
      </c>
      <c r="AN1319" s="834"/>
      <c r="AO1319" s="834"/>
      <c r="AP1319" s="834"/>
    </row>
    <row r="1320" spans="1:42" s="15" customFormat="1">
      <c r="A1320" s="73" t="s">
        <v>2238</v>
      </c>
      <c r="B1320" s="1132" t="s">
        <v>3038</v>
      </c>
      <c r="C1320" s="73" t="s">
        <v>3329</v>
      </c>
      <c r="D1320" s="1132" t="s">
        <v>2001</v>
      </c>
      <c r="E1320" s="15" t="s">
        <v>2015</v>
      </c>
      <c r="F1320" s="679">
        <v>30974.310118046898</v>
      </c>
      <c r="G1320" s="73" t="s">
        <v>300</v>
      </c>
      <c r="H1320" s="73" t="s">
        <v>3352</v>
      </c>
      <c r="K1320" s="831"/>
      <c r="L1320" s="1143"/>
      <c r="M1320" s="831">
        <v>0</v>
      </c>
      <c r="N1320" s="831">
        <v>3.3301000000000002E-8</v>
      </c>
      <c r="O1320" s="1144"/>
      <c r="P1320" s="831"/>
      <c r="Q1320" s="831"/>
      <c r="R1320" s="831"/>
      <c r="S1320" s="831"/>
      <c r="T1320" s="831"/>
      <c r="U1320" s="831"/>
      <c r="V1320" s="1143"/>
      <c r="W1320" s="1145">
        <v>51224</v>
      </c>
      <c r="X1320" s="1144"/>
      <c r="Y1320" s="831"/>
      <c r="Z1320" s="831"/>
      <c r="AA1320" s="834"/>
      <c r="AB1320" s="834"/>
      <c r="AC1320" s="832">
        <f t="shared" si="46"/>
        <v>0</v>
      </c>
      <c r="AD1320" s="832">
        <f t="shared" si="45"/>
        <v>1.0314755012410799E-3</v>
      </c>
      <c r="AE1320" s="834"/>
      <c r="AF1320" s="834"/>
      <c r="AG1320" s="834"/>
      <c r="AH1320" s="834"/>
      <c r="AI1320" s="834"/>
      <c r="AJ1320" s="834"/>
      <c r="AK1320" s="834"/>
      <c r="AL1320" s="834"/>
      <c r="AM1320" s="832">
        <f t="shared" si="47"/>
        <v>1586628061.4868343</v>
      </c>
      <c r="AN1320" s="834"/>
      <c r="AO1320" s="834"/>
      <c r="AP1320" s="834"/>
    </row>
    <row r="1321" spans="1:42" s="15" customFormat="1">
      <c r="A1321" s="73" t="s">
        <v>2238</v>
      </c>
      <c r="B1321" s="1132" t="s">
        <v>3038</v>
      </c>
      <c r="C1321" s="73" t="s">
        <v>3329</v>
      </c>
      <c r="D1321" s="1132" t="s">
        <v>1998</v>
      </c>
      <c r="E1321" s="15" t="s">
        <v>1999</v>
      </c>
      <c r="F1321" s="679">
        <v>619486.20236260397</v>
      </c>
      <c r="G1321" s="73" t="s">
        <v>300</v>
      </c>
      <c r="H1321" s="73" t="s">
        <v>3352</v>
      </c>
      <c r="K1321" s="831"/>
      <c r="L1321" s="1143"/>
      <c r="M1321" s="831">
        <v>0</v>
      </c>
      <c r="N1321" s="831">
        <v>1.3878E-11</v>
      </c>
      <c r="O1321" s="1144"/>
      <c r="P1321" s="831"/>
      <c r="Q1321" s="831"/>
      <c r="R1321" s="831"/>
      <c r="S1321" s="831"/>
      <c r="T1321" s="831"/>
      <c r="U1321" s="831"/>
      <c r="V1321" s="1143"/>
      <c r="W1321" s="1145">
        <v>3.4735999999999998</v>
      </c>
      <c r="X1321" s="1144"/>
      <c r="Y1321" s="831"/>
      <c r="Z1321" s="831"/>
      <c r="AA1321" s="834"/>
      <c r="AB1321" s="834"/>
      <c r="AC1321" s="832">
        <f t="shared" si="46"/>
        <v>0</v>
      </c>
      <c r="AD1321" s="832">
        <f t="shared" si="45"/>
        <v>8.5972295163882176E-6</v>
      </c>
      <c r="AE1321" s="834"/>
      <c r="AF1321" s="834"/>
      <c r="AG1321" s="834"/>
      <c r="AH1321" s="834"/>
      <c r="AI1321" s="834"/>
      <c r="AJ1321" s="834"/>
      <c r="AK1321" s="834"/>
      <c r="AL1321" s="834"/>
      <c r="AM1321" s="832">
        <f t="shared" si="47"/>
        <v>2151847.272526741</v>
      </c>
      <c r="AN1321" s="834"/>
      <c r="AO1321" s="834"/>
      <c r="AP1321" s="834"/>
    </row>
    <row r="1322" spans="1:42" s="15" customFormat="1">
      <c r="A1322" s="73" t="s">
        <v>2239</v>
      </c>
      <c r="B1322" s="1132" t="s">
        <v>3039</v>
      </c>
      <c r="C1322" s="73" t="s">
        <v>3329</v>
      </c>
      <c r="D1322" s="1132" t="s">
        <v>1967</v>
      </c>
      <c r="E1322" s="15" t="s">
        <v>1968</v>
      </c>
      <c r="F1322" s="679">
        <v>63023.376473697899</v>
      </c>
      <c r="G1322" s="73" t="s">
        <v>300</v>
      </c>
      <c r="H1322" s="73" t="s">
        <v>3352</v>
      </c>
      <c r="K1322" s="831"/>
      <c r="L1322" s="1143"/>
      <c r="M1322" s="831">
        <v>0</v>
      </c>
      <c r="N1322" s="831">
        <v>4.6649E-6</v>
      </c>
      <c r="O1322" s="1144"/>
      <c r="P1322" s="831"/>
      <c r="Q1322" s="831"/>
      <c r="R1322" s="831"/>
      <c r="S1322" s="831"/>
      <c r="T1322" s="831"/>
      <c r="U1322" s="831"/>
      <c r="V1322" s="1143"/>
      <c r="W1322" s="1145">
        <v>11499</v>
      </c>
      <c r="X1322" s="1144"/>
      <c r="Y1322" s="831"/>
      <c r="Z1322" s="831"/>
      <c r="AA1322" s="834"/>
      <c r="AB1322" s="834"/>
      <c r="AC1322" s="832">
        <f t="shared" si="46"/>
        <v>0</v>
      </c>
      <c r="AD1322" s="832">
        <f t="shared" si="45"/>
        <v>0.29399774891215336</v>
      </c>
      <c r="AE1322" s="834"/>
      <c r="AF1322" s="834"/>
      <c r="AG1322" s="834"/>
      <c r="AH1322" s="834"/>
      <c r="AI1322" s="834"/>
      <c r="AJ1322" s="834"/>
      <c r="AK1322" s="834"/>
      <c r="AL1322" s="834"/>
      <c r="AM1322" s="832">
        <f t="shared" si="47"/>
        <v>724705806.07105219</v>
      </c>
      <c r="AN1322" s="834"/>
      <c r="AO1322" s="834"/>
      <c r="AP1322" s="834"/>
    </row>
    <row r="1323" spans="1:42" s="15" customFormat="1">
      <c r="A1323" s="73" t="s">
        <v>2239</v>
      </c>
      <c r="B1323" s="1132" t="s">
        <v>3039</v>
      </c>
      <c r="C1323" s="73" t="s">
        <v>3329</v>
      </c>
      <c r="D1323" s="1132" t="s">
        <v>2001</v>
      </c>
      <c r="E1323" s="15" t="s">
        <v>2015</v>
      </c>
      <c r="F1323" s="679">
        <v>4201.5584317708299</v>
      </c>
      <c r="G1323" s="73" t="s">
        <v>300</v>
      </c>
      <c r="H1323" s="73" t="s">
        <v>3352</v>
      </c>
      <c r="K1323" s="831"/>
      <c r="L1323" s="1143"/>
      <c r="M1323" s="831">
        <v>0</v>
      </c>
      <c r="N1323" s="831">
        <v>1.7748E-5</v>
      </c>
      <c r="O1323" s="1144"/>
      <c r="P1323" s="831"/>
      <c r="Q1323" s="831"/>
      <c r="R1323" s="831"/>
      <c r="S1323" s="831"/>
      <c r="T1323" s="831"/>
      <c r="U1323" s="831"/>
      <c r="V1323" s="1143"/>
      <c r="W1323" s="1145">
        <v>991570</v>
      </c>
      <c r="X1323" s="1144"/>
      <c r="Y1323" s="831"/>
      <c r="Z1323" s="831"/>
      <c r="AA1323" s="834"/>
      <c r="AB1323" s="834"/>
      <c r="AC1323" s="832">
        <f t="shared" si="46"/>
        <v>0</v>
      </c>
      <c r="AD1323" s="832">
        <f t="shared" si="45"/>
        <v>7.4569259047068695E-2</v>
      </c>
      <c r="AE1323" s="834"/>
      <c r="AF1323" s="834"/>
      <c r="AG1323" s="834"/>
      <c r="AH1323" s="834"/>
      <c r="AI1323" s="834"/>
      <c r="AJ1323" s="834"/>
      <c r="AK1323" s="834"/>
      <c r="AL1323" s="834"/>
      <c r="AM1323" s="832">
        <f t="shared" si="47"/>
        <v>4166139294.1910019</v>
      </c>
      <c r="AN1323" s="834"/>
      <c r="AO1323" s="834"/>
      <c r="AP1323" s="834"/>
    </row>
    <row r="1324" spans="1:42" s="15" customFormat="1">
      <c r="A1324" s="73" t="s">
        <v>2239</v>
      </c>
      <c r="B1324" s="1132" t="s">
        <v>3039</v>
      </c>
      <c r="C1324" s="73" t="s">
        <v>3329</v>
      </c>
      <c r="D1324" s="1132" t="s">
        <v>1998</v>
      </c>
      <c r="E1324" s="15" t="s">
        <v>1999</v>
      </c>
      <c r="F1324" s="679">
        <v>84031.168640104195</v>
      </c>
      <c r="G1324" s="73" t="s">
        <v>300</v>
      </c>
      <c r="H1324" s="73" t="s">
        <v>3352</v>
      </c>
      <c r="K1324" s="831"/>
      <c r="L1324" s="1143"/>
      <c r="M1324" s="831">
        <v>0</v>
      </c>
      <c r="N1324" s="831">
        <v>7.7158999999999999E-7</v>
      </c>
      <c r="O1324" s="1144"/>
      <c r="P1324" s="831"/>
      <c r="Q1324" s="831"/>
      <c r="R1324" s="831"/>
      <c r="S1324" s="831"/>
      <c r="T1324" s="831"/>
      <c r="U1324" s="831"/>
      <c r="V1324" s="1143"/>
      <c r="W1324" s="1145">
        <v>4420.3</v>
      </c>
      <c r="X1324" s="1144"/>
      <c r="Y1324" s="831"/>
      <c r="Z1324" s="831"/>
      <c r="AA1324" s="834"/>
      <c r="AB1324" s="834"/>
      <c r="AC1324" s="832">
        <f t="shared" si="46"/>
        <v>0</v>
      </c>
      <c r="AD1324" s="832">
        <f t="shared" si="45"/>
        <v>6.4837609411018002E-2</v>
      </c>
      <c r="AE1324" s="834"/>
      <c r="AF1324" s="834"/>
      <c r="AG1324" s="834"/>
      <c r="AH1324" s="834"/>
      <c r="AI1324" s="834"/>
      <c r="AJ1324" s="834"/>
      <c r="AK1324" s="834"/>
      <c r="AL1324" s="834"/>
      <c r="AM1324" s="832">
        <f t="shared" si="47"/>
        <v>371442974.73985261</v>
      </c>
      <c r="AN1324" s="834"/>
      <c r="AO1324" s="834"/>
      <c r="AP1324" s="834"/>
    </row>
    <row r="1325" spans="1:42" s="15" customFormat="1">
      <c r="A1325" s="73" t="s">
        <v>2239</v>
      </c>
      <c r="B1325" s="1132" t="s">
        <v>3040</v>
      </c>
      <c r="C1325" s="73" t="s">
        <v>3313</v>
      </c>
      <c r="D1325" s="1132" t="s">
        <v>2001</v>
      </c>
      <c r="E1325" s="15" t="s">
        <v>2015</v>
      </c>
      <c r="F1325" s="679">
        <v>1632.8881997051801</v>
      </c>
      <c r="G1325" s="73" t="s">
        <v>300</v>
      </c>
      <c r="H1325" s="73" t="s">
        <v>3355</v>
      </c>
      <c r="K1325" s="831"/>
      <c r="L1325" s="1143"/>
      <c r="M1325" s="831">
        <v>0</v>
      </c>
      <c r="N1325" s="831">
        <v>1.7748E-5</v>
      </c>
      <c r="O1325" s="1144"/>
      <c r="P1325" s="831"/>
      <c r="Q1325" s="831"/>
      <c r="R1325" s="831"/>
      <c r="S1325" s="831"/>
      <c r="T1325" s="831"/>
      <c r="U1325" s="831"/>
      <c r="V1325" s="1143"/>
      <c r="W1325" s="1145">
        <v>991570</v>
      </c>
      <c r="X1325" s="1144"/>
      <c r="Y1325" s="831"/>
      <c r="Z1325" s="831"/>
      <c r="AA1325" s="834"/>
      <c r="AB1325" s="834"/>
      <c r="AC1325" s="832">
        <f t="shared" si="46"/>
        <v>0</v>
      </c>
      <c r="AD1325" s="832">
        <f t="shared" si="45"/>
        <v>2.8980499768367536E-2</v>
      </c>
      <c r="AE1325" s="834"/>
      <c r="AF1325" s="834"/>
      <c r="AG1325" s="834"/>
      <c r="AH1325" s="834"/>
      <c r="AI1325" s="834"/>
      <c r="AJ1325" s="834"/>
      <c r="AK1325" s="834"/>
      <c r="AL1325" s="834"/>
      <c r="AM1325" s="832">
        <f t="shared" si="47"/>
        <v>1619122952.1816654</v>
      </c>
      <c r="AN1325" s="834"/>
      <c r="AO1325" s="834"/>
      <c r="AP1325" s="834"/>
    </row>
    <row r="1326" spans="1:42" s="15" customFormat="1">
      <c r="A1326" s="73" t="s">
        <v>2240</v>
      </c>
      <c r="B1326" s="1132" t="s">
        <v>3041</v>
      </c>
      <c r="C1326" s="73" t="s">
        <v>3313</v>
      </c>
      <c r="D1326" s="1132" t="s">
        <v>2001</v>
      </c>
      <c r="E1326" s="15" t="s">
        <v>2015</v>
      </c>
      <c r="F1326" s="679">
        <v>4160.8254700068601</v>
      </c>
      <c r="G1326" s="73" t="s">
        <v>300</v>
      </c>
      <c r="H1326" s="73" t="s">
        <v>3355</v>
      </c>
      <c r="K1326" s="831"/>
      <c r="L1326" s="1143"/>
      <c r="M1326" s="831">
        <v>0</v>
      </c>
      <c r="N1326" s="831">
        <v>3.8513000000000002E-3</v>
      </c>
      <c r="O1326" s="1144"/>
      <c r="P1326" s="831"/>
      <c r="Q1326" s="831"/>
      <c r="R1326" s="831"/>
      <c r="S1326" s="831"/>
      <c r="T1326" s="831"/>
      <c r="U1326" s="831"/>
      <c r="V1326" s="1143"/>
      <c r="W1326" s="1145">
        <v>19670000</v>
      </c>
      <c r="X1326" s="1144"/>
      <c r="Y1326" s="831"/>
      <c r="Z1326" s="831"/>
      <c r="AA1326" s="834"/>
      <c r="AB1326" s="834"/>
      <c r="AC1326" s="832">
        <f t="shared" si="46"/>
        <v>0</v>
      </c>
      <c r="AD1326" s="832">
        <f t="shared" ref="AD1326:AD1389" si="48">IF(N1326="",0*$F1326,N1326*$F1326)</f>
        <v>16.024587132637421</v>
      </c>
      <c r="AE1326" s="834"/>
      <c r="AF1326" s="834"/>
      <c r="AG1326" s="834"/>
      <c r="AH1326" s="834"/>
      <c r="AI1326" s="834"/>
      <c r="AJ1326" s="834"/>
      <c r="AK1326" s="834"/>
      <c r="AL1326" s="834"/>
      <c r="AM1326" s="832">
        <f t="shared" si="47"/>
        <v>81843436995.034943</v>
      </c>
      <c r="AN1326" s="834"/>
      <c r="AO1326" s="834"/>
      <c r="AP1326" s="834"/>
    </row>
    <row r="1327" spans="1:42" s="15" customFormat="1">
      <c r="A1327" s="73" t="s">
        <v>2240</v>
      </c>
      <c r="B1327" s="1132" t="s">
        <v>3041</v>
      </c>
      <c r="C1327" s="73" t="s">
        <v>3317</v>
      </c>
      <c r="D1327" s="1132" t="s">
        <v>2001</v>
      </c>
      <c r="E1327" s="15" t="s">
        <v>2015</v>
      </c>
      <c r="F1327" s="679">
        <v>0.48105201044338097</v>
      </c>
      <c r="G1327" s="73" t="s">
        <v>300</v>
      </c>
      <c r="H1327" s="73" t="s">
        <v>3355</v>
      </c>
      <c r="K1327" s="831"/>
      <c r="L1327" s="1143"/>
      <c r="M1327" s="831">
        <v>0</v>
      </c>
      <c r="N1327" s="831">
        <v>3.8513000000000002E-3</v>
      </c>
      <c r="O1327" s="1144"/>
      <c r="P1327" s="831"/>
      <c r="Q1327" s="831"/>
      <c r="R1327" s="831"/>
      <c r="S1327" s="831"/>
      <c r="T1327" s="831"/>
      <c r="U1327" s="831"/>
      <c r="V1327" s="1143"/>
      <c r="W1327" s="1145">
        <v>19670000</v>
      </c>
      <c r="X1327" s="1144"/>
      <c r="Y1327" s="831"/>
      <c r="Z1327" s="831"/>
      <c r="AA1327" s="834"/>
      <c r="AB1327" s="834"/>
      <c r="AC1327" s="832">
        <f t="shared" ref="AC1327:AC1390" si="49">IF(M1327="",0*$F1327,M1327*$F1327)</f>
        <v>0</v>
      </c>
      <c r="AD1327" s="832">
        <f t="shared" si="48"/>
        <v>1.8526756078205931E-3</v>
      </c>
      <c r="AE1327" s="834"/>
      <c r="AF1327" s="834"/>
      <c r="AG1327" s="834"/>
      <c r="AH1327" s="834"/>
      <c r="AI1327" s="834"/>
      <c r="AJ1327" s="834"/>
      <c r="AK1327" s="834"/>
      <c r="AL1327" s="834"/>
      <c r="AM1327" s="832">
        <f t="shared" si="47"/>
        <v>9462293.0454213042</v>
      </c>
      <c r="AN1327" s="834"/>
      <c r="AO1327" s="834"/>
      <c r="AP1327" s="834"/>
    </row>
    <row r="1328" spans="1:42" s="15" customFormat="1">
      <c r="A1328" s="73" t="s">
        <v>2240</v>
      </c>
      <c r="B1328" s="1132" t="s">
        <v>3041</v>
      </c>
      <c r="C1328" s="73" t="s">
        <v>3329</v>
      </c>
      <c r="D1328" s="1132" t="s">
        <v>1998</v>
      </c>
      <c r="E1328" s="15" t="s">
        <v>1999</v>
      </c>
      <c r="F1328" s="679">
        <v>0</v>
      </c>
      <c r="G1328" s="73" t="s">
        <v>300</v>
      </c>
      <c r="H1328" s="73" t="s">
        <v>3359</v>
      </c>
      <c r="K1328" s="831"/>
      <c r="L1328" s="1143"/>
      <c r="M1328" s="831">
        <v>0</v>
      </c>
      <c r="N1328" s="831">
        <v>1.4197999999999999E-3</v>
      </c>
      <c r="O1328" s="1144"/>
      <c r="P1328" s="831"/>
      <c r="Q1328" s="831"/>
      <c r="R1328" s="831"/>
      <c r="S1328" s="831"/>
      <c r="T1328" s="831"/>
      <c r="U1328" s="831"/>
      <c r="V1328" s="1143"/>
      <c r="W1328" s="1145">
        <v>2232400</v>
      </c>
      <c r="X1328" s="1144"/>
      <c r="Y1328" s="831"/>
      <c r="Z1328" s="831"/>
      <c r="AA1328" s="834"/>
      <c r="AB1328" s="834"/>
      <c r="AC1328" s="832">
        <f t="shared" si="49"/>
        <v>0</v>
      </c>
      <c r="AD1328" s="832">
        <f t="shared" si="48"/>
        <v>0</v>
      </c>
      <c r="AE1328" s="834"/>
      <c r="AF1328" s="834"/>
      <c r="AG1328" s="834"/>
      <c r="AH1328" s="834"/>
      <c r="AI1328" s="834"/>
      <c r="AJ1328" s="834"/>
      <c r="AK1328" s="834"/>
      <c r="AL1328" s="834"/>
      <c r="AM1328" s="832">
        <f t="shared" si="47"/>
        <v>0</v>
      </c>
      <c r="AN1328" s="834"/>
      <c r="AO1328" s="834"/>
      <c r="AP1328" s="834"/>
    </row>
    <row r="1329" spans="1:42" s="15" customFormat="1">
      <c r="A1329" s="73" t="s">
        <v>2240</v>
      </c>
      <c r="B1329" s="1132" t="s">
        <v>3041</v>
      </c>
      <c r="C1329" s="73"/>
      <c r="D1329" s="1132" t="s">
        <v>1967</v>
      </c>
      <c r="E1329" s="15" t="s">
        <v>1968</v>
      </c>
      <c r="F1329" s="679">
        <v>0</v>
      </c>
      <c r="G1329" s="73" t="s">
        <v>300</v>
      </c>
      <c r="H1329" s="73" t="s">
        <v>3355</v>
      </c>
      <c r="K1329" s="831"/>
      <c r="L1329" s="1143"/>
      <c r="M1329" s="831">
        <v>0</v>
      </c>
      <c r="N1329" s="831">
        <v>2.0383000000000001E-4</v>
      </c>
      <c r="O1329" s="1144"/>
      <c r="P1329" s="831"/>
      <c r="Q1329" s="831"/>
      <c r="R1329" s="831"/>
      <c r="S1329" s="831"/>
      <c r="T1329" s="831"/>
      <c r="U1329" s="831"/>
      <c r="V1329" s="1143"/>
      <c r="W1329" s="1145">
        <v>417830</v>
      </c>
      <c r="X1329" s="1144"/>
      <c r="Y1329" s="831"/>
      <c r="Z1329" s="831"/>
      <c r="AA1329" s="834"/>
      <c r="AB1329" s="834"/>
      <c r="AC1329" s="832">
        <f t="shared" si="49"/>
        <v>0</v>
      </c>
      <c r="AD1329" s="832">
        <f t="shared" si="48"/>
        <v>0</v>
      </c>
      <c r="AE1329" s="834"/>
      <c r="AF1329" s="834"/>
      <c r="AG1329" s="834"/>
      <c r="AH1329" s="834"/>
      <c r="AI1329" s="834"/>
      <c r="AJ1329" s="834"/>
      <c r="AK1329" s="834"/>
      <c r="AL1329" s="834"/>
      <c r="AM1329" s="832">
        <f t="shared" si="47"/>
        <v>0</v>
      </c>
      <c r="AN1329" s="834"/>
      <c r="AO1329" s="834"/>
      <c r="AP1329" s="834"/>
    </row>
    <row r="1330" spans="1:42" s="15" customFormat="1">
      <c r="A1330" s="73" t="s">
        <v>2660</v>
      </c>
      <c r="B1330" s="1132"/>
      <c r="C1330" s="73" t="s">
        <v>3319</v>
      </c>
      <c r="D1330" s="1132"/>
      <c r="F1330" s="679">
        <v>589657.46208362002</v>
      </c>
      <c r="G1330" s="73" t="s">
        <v>300</v>
      </c>
      <c r="H1330" s="73" t="s">
        <v>3352</v>
      </c>
      <c r="K1330" s="831"/>
      <c r="L1330" s="1143"/>
      <c r="M1330" s="831"/>
      <c r="N1330" s="1150">
        <v>2.2413499043699988E-4</v>
      </c>
      <c r="O1330" s="1144"/>
      <c r="P1330" s="831"/>
      <c r="Q1330" s="831"/>
      <c r="R1330" s="831"/>
      <c r="S1330" s="831"/>
      <c r="T1330" s="831"/>
      <c r="U1330" s="831"/>
      <c r="V1330" s="1143"/>
      <c r="W1330" s="1146">
        <v>740449.00608755986</v>
      </c>
      <c r="X1330" s="1144"/>
      <c r="Y1330" s="831"/>
      <c r="Z1330" s="831"/>
      <c r="AA1330" s="834"/>
      <c r="AB1330" s="834"/>
      <c r="AC1330" s="832">
        <f t="shared" si="49"/>
        <v>0</v>
      </c>
      <c r="AD1330" s="832">
        <f t="shared" si="48"/>
        <v>132.16286962521778</v>
      </c>
      <c r="AE1330" s="834"/>
      <c r="AF1330" s="834"/>
      <c r="AG1330" s="834"/>
      <c r="AH1330" s="834"/>
      <c r="AI1330" s="834"/>
      <c r="AJ1330" s="834"/>
      <c r="AK1330" s="834"/>
      <c r="AL1330" s="834"/>
      <c r="AM1330" s="832">
        <f t="shared" si="47"/>
        <v>436611281731.92944</v>
      </c>
      <c r="AN1330" s="834"/>
      <c r="AO1330" s="834"/>
      <c r="AP1330" s="834"/>
    </row>
    <row r="1331" spans="1:42" s="15" customFormat="1">
      <c r="A1331" s="73" t="s">
        <v>2660</v>
      </c>
      <c r="B1331" s="1132"/>
      <c r="C1331" s="73" t="s">
        <v>3319</v>
      </c>
      <c r="D1331" s="1132"/>
      <c r="F1331" s="679">
        <v>786209.94944164099</v>
      </c>
      <c r="G1331" s="73" t="s">
        <v>300</v>
      </c>
      <c r="H1331" s="73" t="s">
        <v>3352</v>
      </c>
      <c r="K1331" s="831"/>
      <c r="L1331" s="1143"/>
      <c r="M1331" s="831"/>
      <c r="N1331" s="1150">
        <v>1.6420805118051806E-5</v>
      </c>
      <c r="O1331" s="1144"/>
      <c r="P1331" s="831"/>
      <c r="Q1331" s="831"/>
      <c r="R1331" s="831"/>
      <c r="S1331" s="831"/>
      <c r="T1331" s="831"/>
      <c r="U1331" s="831"/>
      <c r="V1331" s="1143"/>
      <c r="W1331" s="1146">
        <v>143030.9259972368</v>
      </c>
      <c r="X1331" s="1144"/>
      <c r="Y1331" s="831"/>
      <c r="Z1331" s="831"/>
      <c r="AA1331" s="834"/>
      <c r="AB1331" s="834"/>
      <c r="AC1331" s="832">
        <f t="shared" si="49"/>
        <v>0</v>
      </c>
      <c r="AD1331" s="832">
        <f t="shared" si="48"/>
        <v>12.91020036165455</v>
      </c>
      <c r="AE1331" s="834"/>
      <c r="AF1331" s="834"/>
      <c r="AG1331" s="834"/>
      <c r="AH1331" s="834"/>
      <c r="AI1331" s="834"/>
      <c r="AJ1331" s="834"/>
      <c r="AK1331" s="834"/>
      <c r="AL1331" s="834"/>
      <c r="AM1331" s="832">
        <f t="shared" si="47"/>
        <v>112452337096.87865</v>
      </c>
      <c r="AN1331" s="834"/>
      <c r="AO1331" s="834"/>
      <c r="AP1331" s="834"/>
    </row>
    <row r="1332" spans="1:42" s="15" customFormat="1">
      <c r="A1332" s="73" t="s">
        <v>2660</v>
      </c>
      <c r="B1332" s="1132"/>
      <c r="C1332" s="73" t="s">
        <v>3319</v>
      </c>
      <c r="D1332" s="1132"/>
      <c r="F1332" s="679">
        <v>39310.497473932301</v>
      </c>
      <c r="G1332" s="73" t="s">
        <v>300</v>
      </c>
      <c r="H1332" s="73" t="s">
        <v>3352</v>
      </c>
      <c r="K1332" s="831"/>
      <c r="L1332" s="1143"/>
      <c r="M1332" s="831"/>
      <c r="N1332" s="1150">
        <v>1.2492882786617452E-4</v>
      </c>
      <c r="O1332" s="1144"/>
      <c r="P1332" s="831"/>
      <c r="Q1332" s="831"/>
      <c r="R1332" s="831"/>
      <c r="S1332" s="831"/>
      <c r="T1332" s="831"/>
      <c r="U1332" s="831"/>
      <c r="V1332" s="1143"/>
      <c r="W1332" s="1146">
        <v>26851708.962072387</v>
      </c>
      <c r="X1332" s="1144"/>
      <c r="Y1332" s="831"/>
      <c r="Z1332" s="831"/>
      <c r="AA1332" s="834"/>
      <c r="AB1332" s="834"/>
      <c r="AC1332" s="832">
        <f t="shared" si="49"/>
        <v>0</v>
      </c>
      <c r="AD1332" s="832">
        <f t="shared" si="48"/>
        <v>4.9110143722545763</v>
      </c>
      <c r="AE1332" s="834"/>
      <c r="AF1332" s="834"/>
      <c r="AG1332" s="834"/>
      <c r="AH1332" s="834"/>
      <c r="AI1332" s="834"/>
      <c r="AJ1332" s="834"/>
      <c r="AK1332" s="834"/>
      <c r="AL1332" s="834"/>
      <c r="AM1332" s="832">
        <f t="shared" si="47"/>
        <v>1055554037324.3119</v>
      </c>
      <c r="AN1332" s="834"/>
      <c r="AO1332" s="834"/>
      <c r="AP1332" s="834"/>
    </row>
    <row r="1333" spans="1:42" s="15" customFormat="1">
      <c r="A1333" s="73" t="s">
        <v>2241</v>
      </c>
      <c r="B1333" s="1132" t="s">
        <v>3042</v>
      </c>
      <c r="C1333" s="73" t="s">
        <v>3334</v>
      </c>
      <c r="D1333" s="1132" t="s">
        <v>2001</v>
      </c>
      <c r="E1333" s="15" t="s">
        <v>2015</v>
      </c>
      <c r="F1333" s="679">
        <v>1574908.0455464099</v>
      </c>
      <c r="G1333" s="73" t="s">
        <v>300</v>
      </c>
      <c r="H1333" s="73" t="s">
        <v>3355</v>
      </c>
      <c r="K1333" s="831"/>
      <c r="L1333" s="1143"/>
      <c r="M1333" s="831"/>
      <c r="N1333" s="831">
        <v>1.3853999999999999E-6</v>
      </c>
      <c r="O1333" s="1144"/>
      <c r="P1333" s="831"/>
      <c r="Q1333" s="831"/>
      <c r="R1333" s="831"/>
      <c r="S1333" s="831"/>
      <c r="T1333" s="831"/>
      <c r="U1333" s="831"/>
      <c r="V1333" s="1143"/>
      <c r="W1333" s="1145">
        <v>1467800</v>
      </c>
      <c r="X1333" s="1144"/>
      <c r="Y1333" s="831"/>
      <c r="Z1333" s="831"/>
      <c r="AA1333" s="834"/>
      <c r="AB1333" s="834"/>
      <c r="AC1333" s="832">
        <f t="shared" si="49"/>
        <v>0</v>
      </c>
      <c r="AD1333" s="832">
        <f t="shared" si="48"/>
        <v>2.1818776062999961</v>
      </c>
      <c r="AE1333" s="834"/>
      <c r="AF1333" s="834"/>
      <c r="AG1333" s="834"/>
      <c r="AH1333" s="834"/>
      <c r="AI1333" s="834"/>
      <c r="AJ1333" s="834"/>
      <c r="AK1333" s="834"/>
      <c r="AL1333" s="834"/>
      <c r="AM1333" s="832">
        <f t="shared" si="47"/>
        <v>2311650029253.0205</v>
      </c>
      <c r="AN1333" s="834"/>
      <c r="AO1333" s="834"/>
      <c r="AP1333" s="834"/>
    </row>
    <row r="1334" spans="1:42" s="15" customFormat="1">
      <c r="A1334" s="73" t="s">
        <v>2242</v>
      </c>
      <c r="B1334" s="1132" t="s">
        <v>3043</v>
      </c>
      <c r="C1334" s="73" t="s">
        <v>3329</v>
      </c>
      <c r="D1334" s="1132" t="s">
        <v>1967</v>
      </c>
      <c r="E1334" s="15" t="s">
        <v>1968</v>
      </c>
      <c r="F1334" s="679">
        <v>28737.490308958299</v>
      </c>
      <c r="G1334" s="73" t="s">
        <v>300</v>
      </c>
      <c r="H1334" s="73" t="s">
        <v>3352</v>
      </c>
      <c r="K1334" s="831"/>
      <c r="L1334" s="1143"/>
      <c r="M1334" s="831"/>
      <c r="N1334" s="831">
        <v>1.7482999999999998E-5</v>
      </c>
      <c r="O1334" s="1144"/>
      <c r="P1334" s="831"/>
      <c r="Q1334" s="831"/>
      <c r="R1334" s="831"/>
      <c r="S1334" s="831"/>
      <c r="T1334" s="831"/>
      <c r="U1334" s="831"/>
      <c r="V1334" s="1143"/>
      <c r="W1334" s="1145">
        <v>17431000</v>
      </c>
      <c r="X1334" s="1144"/>
      <c r="Y1334" s="831"/>
      <c r="Z1334" s="831"/>
      <c r="AA1334" s="834"/>
      <c r="AB1334" s="834"/>
      <c r="AC1334" s="832">
        <f t="shared" si="49"/>
        <v>0</v>
      </c>
      <c r="AD1334" s="832">
        <f t="shared" si="48"/>
        <v>0.50241754307151787</v>
      </c>
      <c r="AE1334" s="834"/>
      <c r="AF1334" s="834"/>
      <c r="AG1334" s="834"/>
      <c r="AH1334" s="834"/>
      <c r="AI1334" s="834"/>
      <c r="AJ1334" s="834"/>
      <c r="AK1334" s="834"/>
      <c r="AL1334" s="834"/>
      <c r="AM1334" s="832">
        <f t="shared" si="47"/>
        <v>500923193575.45209</v>
      </c>
      <c r="AN1334" s="834"/>
      <c r="AO1334" s="834"/>
      <c r="AP1334" s="834"/>
    </row>
    <row r="1335" spans="1:42" s="15" customFormat="1">
      <c r="A1335" s="73" t="s">
        <v>2242</v>
      </c>
      <c r="B1335" s="1132" t="s">
        <v>3043</v>
      </c>
      <c r="C1335" s="73" t="s">
        <v>3329</v>
      </c>
      <c r="D1335" s="1132" t="s">
        <v>1998</v>
      </c>
      <c r="E1335" s="15" t="s">
        <v>1999</v>
      </c>
      <c r="F1335" s="679">
        <v>38316.653749791702</v>
      </c>
      <c r="G1335" s="73" t="s">
        <v>300</v>
      </c>
      <c r="H1335" s="73" t="s">
        <v>3352</v>
      </c>
      <c r="K1335" s="831"/>
      <c r="L1335" s="1143"/>
      <c r="M1335" s="831"/>
      <c r="N1335" s="831">
        <v>5.6301999999999999E-6</v>
      </c>
      <c r="O1335" s="1144"/>
      <c r="P1335" s="831"/>
      <c r="Q1335" s="831"/>
      <c r="R1335" s="831"/>
      <c r="S1335" s="831"/>
      <c r="T1335" s="831"/>
      <c r="U1335" s="831"/>
      <c r="V1335" s="1143"/>
      <c r="W1335" s="1145">
        <v>8452500</v>
      </c>
      <c r="X1335" s="1144"/>
      <c r="Y1335" s="831"/>
      <c r="Z1335" s="831"/>
      <c r="AA1335" s="834"/>
      <c r="AB1335" s="834"/>
      <c r="AC1335" s="832">
        <f t="shared" si="49"/>
        <v>0</v>
      </c>
      <c r="AD1335" s="832">
        <f t="shared" si="48"/>
        <v>0.21573042394207723</v>
      </c>
      <c r="AE1335" s="834"/>
      <c r="AF1335" s="834"/>
      <c r="AG1335" s="834"/>
      <c r="AH1335" s="834"/>
      <c r="AI1335" s="834"/>
      <c r="AJ1335" s="834"/>
      <c r="AK1335" s="834"/>
      <c r="AL1335" s="834"/>
      <c r="AM1335" s="832">
        <f t="shared" si="47"/>
        <v>323871515820.11438</v>
      </c>
      <c r="AN1335" s="834"/>
      <c r="AO1335" s="834"/>
      <c r="AP1335" s="834"/>
    </row>
    <row r="1336" spans="1:42" s="15" customFormat="1">
      <c r="A1336" s="73" t="s">
        <v>2242</v>
      </c>
      <c r="B1336" s="1132" t="s">
        <v>3043</v>
      </c>
      <c r="C1336" s="73" t="s">
        <v>3329</v>
      </c>
      <c r="D1336" s="1132" t="s">
        <v>2001</v>
      </c>
      <c r="E1336" s="15" t="s">
        <v>2015</v>
      </c>
      <c r="F1336" s="679">
        <v>1915.8326872135401</v>
      </c>
      <c r="G1336" s="73" t="s">
        <v>300</v>
      </c>
      <c r="H1336" s="73" t="s">
        <v>3352</v>
      </c>
      <c r="K1336" s="831"/>
      <c r="L1336" s="1143"/>
      <c r="M1336" s="831"/>
      <c r="N1336" s="831">
        <v>7.852E-5</v>
      </c>
      <c r="O1336" s="1144"/>
      <c r="P1336" s="831"/>
      <c r="Q1336" s="831"/>
      <c r="R1336" s="831"/>
      <c r="S1336" s="831"/>
      <c r="T1336" s="831"/>
      <c r="U1336" s="831"/>
      <c r="V1336" s="1143"/>
      <c r="W1336" s="1145">
        <v>686930000</v>
      </c>
      <c r="X1336" s="1144"/>
      <c r="Y1336" s="831"/>
      <c r="Z1336" s="831"/>
      <c r="AA1336" s="834"/>
      <c r="AB1336" s="834"/>
      <c r="AC1336" s="832">
        <f t="shared" si="49"/>
        <v>0</v>
      </c>
      <c r="AD1336" s="832">
        <f t="shared" si="48"/>
        <v>0.15043118260000718</v>
      </c>
      <c r="AE1336" s="834"/>
      <c r="AF1336" s="834"/>
      <c r="AG1336" s="834"/>
      <c r="AH1336" s="834"/>
      <c r="AI1336" s="834"/>
      <c r="AJ1336" s="834"/>
      <c r="AK1336" s="834"/>
      <c r="AL1336" s="834"/>
      <c r="AM1336" s="832">
        <f t="shared" si="47"/>
        <v>1316042947827.5972</v>
      </c>
      <c r="AN1336" s="834"/>
      <c r="AO1336" s="834"/>
      <c r="AP1336" s="834"/>
    </row>
    <row r="1337" spans="1:42" s="15" customFormat="1">
      <c r="A1337" s="73" t="s">
        <v>2799</v>
      </c>
      <c r="B1337" s="1132" t="s">
        <v>3044</v>
      </c>
      <c r="C1337" s="73" t="s">
        <v>3334</v>
      </c>
      <c r="D1337" s="1132" t="s">
        <v>2001</v>
      </c>
      <c r="E1337" s="15" t="s">
        <v>2015</v>
      </c>
      <c r="F1337" s="679">
        <v>14769.218905531699</v>
      </c>
      <c r="G1337" s="73" t="s">
        <v>300</v>
      </c>
      <c r="H1337" s="73"/>
      <c r="K1337" s="831"/>
      <c r="L1337" s="1143"/>
      <c r="M1337" s="831">
        <v>0</v>
      </c>
      <c r="N1337" s="831"/>
      <c r="O1337" s="1144"/>
      <c r="P1337" s="831"/>
      <c r="Q1337" s="831"/>
      <c r="R1337" s="831"/>
      <c r="S1337" s="831"/>
      <c r="T1337" s="831"/>
      <c r="U1337" s="831"/>
      <c r="V1337" s="1143"/>
      <c r="W1337" s="1145">
        <v>28141000</v>
      </c>
      <c r="X1337" s="1144"/>
      <c r="Y1337" s="831"/>
      <c r="Z1337" s="831"/>
      <c r="AA1337" s="834"/>
      <c r="AB1337" s="834"/>
      <c r="AC1337" s="832">
        <f t="shared" si="49"/>
        <v>0</v>
      </c>
      <c r="AD1337" s="832">
        <f t="shared" si="48"/>
        <v>0</v>
      </c>
      <c r="AE1337" s="834"/>
      <c r="AF1337" s="834"/>
      <c r="AG1337" s="834"/>
      <c r="AH1337" s="834"/>
      <c r="AI1337" s="834"/>
      <c r="AJ1337" s="834"/>
      <c r="AK1337" s="834"/>
      <c r="AL1337" s="834"/>
      <c r="AM1337" s="832">
        <f t="shared" si="47"/>
        <v>415620589220.56757</v>
      </c>
      <c r="AN1337" s="834"/>
      <c r="AO1337" s="834"/>
      <c r="AP1337" s="834"/>
    </row>
    <row r="1338" spans="1:42" s="15" customFormat="1">
      <c r="A1338" s="73" t="s">
        <v>2243</v>
      </c>
      <c r="B1338" s="1132" t="s">
        <v>3045</v>
      </c>
      <c r="C1338" s="73" t="s">
        <v>3329</v>
      </c>
      <c r="D1338" s="1132" t="s">
        <v>1967</v>
      </c>
      <c r="E1338" s="15" t="s">
        <v>1968</v>
      </c>
      <c r="F1338" s="679">
        <v>732979.23989479197</v>
      </c>
      <c r="G1338" s="73" t="s">
        <v>300</v>
      </c>
      <c r="H1338" s="73" t="s">
        <v>3352</v>
      </c>
      <c r="K1338" s="831"/>
      <c r="L1338" s="1143"/>
      <c r="M1338" s="831"/>
      <c r="N1338" s="1150">
        <v>2.2413499043699988E-4</v>
      </c>
      <c r="O1338" s="1144"/>
      <c r="P1338" s="831"/>
      <c r="Q1338" s="831"/>
      <c r="R1338" s="831"/>
      <c r="S1338" s="831"/>
      <c r="T1338" s="831"/>
      <c r="U1338" s="831"/>
      <c r="V1338" s="1143"/>
      <c r="W1338" s="1145">
        <v>607.63</v>
      </c>
      <c r="X1338" s="1144"/>
      <c r="Y1338" s="831"/>
      <c r="Z1338" s="831"/>
      <c r="AA1338" s="834"/>
      <c r="AB1338" s="834"/>
      <c r="AC1338" s="832">
        <f t="shared" si="49"/>
        <v>0</v>
      </c>
      <c r="AD1338" s="832">
        <f t="shared" si="48"/>
        <v>164.28629492433865</v>
      </c>
      <c r="AE1338" s="834"/>
      <c r="AF1338" s="834"/>
      <c r="AG1338" s="834"/>
      <c r="AH1338" s="834"/>
      <c r="AI1338" s="834"/>
      <c r="AJ1338" s="834"/>
      <c r="AK1338" s="834"/>
      <c r="AL1338" s="834"/>
      <c r="AM1338" s="832">
        <f t="shared" si="47"/>
        <v>445380175.53727245</v>
      </c>
      <c r="AN1338" s="834"/>
      <c r="AO1338" s="834"/>
      <c r="AP1338" s="834"/>
    </row>
    <row r="1339" spans="1:42" s="15" customFormat="1">
      <c r="A1339" s="73" t="s">
        <v>2243</v>
      </c>
      <c r="B1339" s="1132" t="s">
        <v>3045</v>
      </c>
      <c r="C1339" s="73" t="s">
        <v>3329</v>
      </c>
      <c r="D1339" s="1132" t="s">
        <v>1998</v>
      </c>
      <c r="E1339" s="15" t="s">
        <v>1999</v>
      </c>
      <c r="F1339" s="679">
        <v>3588042.6746880198</v>
      </c>
      <c r="G1339" s="73" t="s">
        <v>300</v>
      </c>
      <c r="H1339" s="73" t="s">
        <v>3352</v>
      </c>
      <c r="K1339" s="831"/>
      <c r="L1339" s="1143"/>
      <c r="M1339" s="831"/>
      <c r="N1339" s="1150">
        <v>1.6420805118051806E-5</v>
      </c>
      <c r="O1339" s="1144"/>
      <c r="P1339" s="831"/>
      <c r="Q1339" s="831"/>
      <c r="R1339" s="831"/>
      <c r="S1339" s="831"/>
      <c r="T1339" s="831"/>
      <c r="U1339" s="831"/>
      <c r="V1339" s="1143"/>
      <c r="W1339" s="1145">
        <v>2793.6</v>
      </c>
      <c r="X1339" s="1144"/>
      <c r="Y1339" s="831"/>
      <c r="Z1339" s="831"/>
      <c r="AA1339" s="834"/>
      <c r="AB1339" s="834"/>
      <c r="AC1339" s="832">
        <f t="shared" si="49"/>
        <v>0</v>
      </c>
      <c r="AD1339" s="832">
        <f t="shared" si="48"/>
        <v>58.918549516305326</v>
      </c>
      <c r="AE1339" s="834"/>
      <c r="AF1339" s="834"/>
      <c r="AG1339" s="834"/>
      <c r="AH1339" s="834"/>
      <c r="AI1339" s="834"/>
      <c r="AJ1339" s="834"/>
      <c r="AK1339" s="834"/>
      <c r="AL1339" s="834"/>
      <c r="AM1339" s="832">
        <f t="shared" si="47"/>
        <v>10023556016.008451</v>
      </c>
      <c r="AN1339" s="834"/>
      <c r="AO1339" s="834"/>
      <c r="AP1339" s="834"/>
    </row>
    <row r="1340" spans="1:42" s="15" customFormat="1">
      <c r="A1340" s="73" t="s">
        <v>2243</v>
      </c>
      <c r="B1340" s="1132" t="s">
        <v>3045</v>
      </c>
      <c r="C1340" s="73" t="s">
        <v>3329</v>
      </c>
      <c r="D1340" s="1132" t="s">
        <v>2001</v>
      </c>
      <c r="E1340" s="15" t="s">
        <v>2015</v>
      </c>
      <c r="F1340" s="679">
        <v>48865.282660156299</v>
      </c>
      <c r="G1340" s="73" t="s">
        <v>300</v>
      </c>
      <c r="H1340" s="73" t="s">
        <v>3352</v>
      </c>
      <c r="K1340" s="831"/>
      <c r="L1340" s="1143"/>
      <c r="M1340" s="831"/>
      <c r="N1340" s="1150">
        <v>1.2492882786617452E-4</v>
      </c>
      <c r="O1340" s="1144"/>
      <c r="P1340" s="831"/>
      <c r="Q1340" s="831"/>
      <c r="R1340" s="831"/>
      <c r="S1340" s="831"/>
      <c r="T1340" s="831"/>
      <c r="U1340" s="831"/>
      <c r="V1340" s="1143"/>
      <c r="W1340" s="1145">
        <v>429790</v>
      </c>
      <c r="X1340" s="1144"/>
      <c r="Y1340" s="831"/>
      <c r="Z1340" s="831"/>
      <c r="AA1340" s="834"/>
      <c r="AB1340" s="834"/>
      <c r="AC1340" s="832">
        <f t="shared" si="49"/>
        <v>0</v>
      </c>
      <c r="AD1340" s="832">
        <f t="shared" si="48"/>
        <v>6.1046824860826288</v>
      </c>
      <c r="AE1340" s="834"/>
      <c r="AF1340" s="834"/>
      <c r="AG1340" s="834"/>
      <c r="AH1340" s="834"/>
      <c r="AI1340" s="834"/>
      <c r="AJ1340" s="834"/>
      <c r="AK1340" s="834"/>
      <c r="AL1340" s="834"/>
      <c r="AM1340" s="832">
        <f t="shared" si="47"/>
        <v>21001809834.508575</v>
      </c>
      <c r="AN1340" s="834"/>
      <c r="AO1340" s="834"/>
      <c r="AP1340" s="834"/>
    </row>
    <row r="1341" spans="1:42" s="15" customFormat="1">
      <c r="A1341" s="73" t="s">
        <v>2661</v>
      </c>
      <c r="B1341" s="1132" t="s">
        <v>2661</v>
      </c>
      <c r="C1341" s="73" t="s">
        <v>3325</v>
      </c>
      <c r="D1341" s="1132" t="s">
        <v>1967</v>
      </c>
      <c r="E1341" s="15" t="s">
        <v>1968</v>
      </c>
      <c r="F1341" s="679">
        <v>4709856189.6101503</v>
      </c>
      <c r="G1341" s="73" t="s">
        <v>300</v>
      </c>
      <c r="H1341" s="73" t="s">
        <v>3358</v>
      </c>
      <c r="K1341" s="831"/>
      <c r="L1341" s="1143"/>
      <c r="M1341" s="831"/>
      <c r="N1341" s="831">
        <v>1.8405E-9</v>
      </c>
      <c r="O1341" s="1144"/>
      <c r="P1341" s="831"/>
      <c r="Q1341" s="831"/>
      <c r="R1341" s="831"/>
      <c r="S1341" s="831"/>
      <c r="T1341" s="831"/>
      <c r="U1341" s="831"/>
      <c r="V1341" s="1143"/>
      <c r="W1341" s="1145">
        <v>1.4055E-2</v>
      </c>
      <c r="X1341" s="1144"/>
      <c r="Y1341" s="831"/>
      <c r="Z1341" s="831"/>
      <c r="AA1341" s="834"/>
      <c r="AB1341" s="834"/>
      <c r="AC1341" s="832">
        <f t="shared" si="49"/>
        <v>0</v>
      </c>
      <c r="AD1341" s="832">
        <f t="shared" si="48"/>
        <v>8.668490316977481</v>
      </c>
      <c r="AE1341" s="834"/>
      <c r="AF1341" s="834"/>
      <c r="AG1341" s="834"/>
      <c r="AH1341" s="834"/>
      <c r="AI1341" s="834"/>
      <c r="AJ1341" s="834"/>
      <c r="AK1341" s="834"/>
      <c r="AL1341" s="834"/>
      <c r="AM1341" s="832">
        <f t="shared" si="47"/>
        <v>66197028.744970664</v>
      </c>
      <c r="AN1341" s="834"/>
      <c r="AO1341" s="834"/>
      <c r="AP1341" s="834"/>
    </row>
    <row r="1342" spans="1:42" s="15" customFormat="1">
      <c r="A1342" s="73" t="s">
        <v>2244</v>
      </c>
      <c r="B1342" s="1132" t="s">
        <v>2244</v>
      </c>
      <c r="C1342" s="73"/>
      <c r="D1342" s="1132" t="s">
        <v>1967</v>
      </c>
      <c r="E1342" s="15" t="s">
        <v>1968</v>
      </c>
      <c r="F1342" s="679">
        <v>6771182252.8921299</v>
      </c>
      <c r="G1342" s="73" t="s">
        <v>300</v>
      </c>
      <c r="H1342" s="73" t="s">
        <v>3355</v>
      </c>
      <c r="K1342" s="831"/>
      <c r="L1342" s="1143"/>
      <c r="M1342" s="831">
        <v>2.0213E-9</v>
      </c>
      <c r="N1342" s="831">
        <v>1.9768E-9</v>
      </c>
      <c r="O1342" s="1144"/>
      <c r="P1342" s="831"/>
      <c r="Q1342" s="831"/>
      <c r="R1342" s="831"/>
      <c r="S1342" s="831"/>
      <c r="T1342" s="831"/>
      <c r="U1342" s="831"/>
      <c r="V1342" s="1143"/>
      <c r="W1342" s="1145">
        <v>1.1261000000000001</v>
      </c>
      <c r="X1342" s="1144"/>
      <c r="Y1342" s="831"/>
      <c r="Z1342" s="831"/>
      <c r="AA1342" s="834"/>
      <c r="AB1342" s="834"/>
      <c r="AC1342" s="832">
        <f t="shared" si="49"/>
        <v>13.686590687770863</v>
      </c>
      <c r="AD1342" s="832">
        <f t="shared" si="48"/>
        <v>13.385273077517162</v>
      </c>
      <c r="AE1342" s="834"/>
      <c r="AF1342" s="834"/>
      <c r="AG1342" s="834"/>
      <c r="AH1342" s="834"/>
      <c r="AI1342" s="834"/>
      <c r="AJ1342" s="834"/>
      <c r="AK1342" s="834"/>
      <c r="AL1342" s="834"/>
      <c r="AM1342" s="832">
        <f t="shared" si="47"/>
        <v>7625028334.9818277</v>
      </c>
      <c r="AN1342" s="834"/>
      <c r="AO1342" s="834"/>
      <c r="AP1342" s="834"/>
    </row>
    <row r="1343" spans="1:42" s="15" customFormat="1">
      <c r="A1343" s="73" t="s">
        <v>2245</v>
      </c>
      <c r="B1343" s="1132" t="s">
        <v>3046</v>
      </c>
      <c r="C1343" s="73" t="s">
        <v>3329</v>
      </c>
      <c r="D1343" s="1132" t="s">
        <v>1967</v>
      </c>
      <c r="E1343" s="15" t="s">
        <v>1968</v>
      </c>
      <c r="F1343" s="679">
        <v>11972.65625</v>
      </c>
      <c r="G1343" s="73" t="s">
        <v>300</v>
      </c>
      <c r="H1343" s="73" t="s">
        <v>3352</v>
      </c>
      <c r="K1343" s="831"/>
      <c r="L1343" s="1143"/>
      <c r="M1343" s="831"/>
      <c r="N1343" s="831">
        <v>3.7142000000000003E-7</v>
      </c>
      <c r="O1343" s="1144"/>
      <c r="P1343" s="831"/>
      <c r="Q1343" s="831"/>
      <c r="R1343" s="831"/>
      <c r="S1343" s="831"/>
      <c r="T1343" s="831"/>
      <c r="U1343" s="831"/>
      <c r="V1343" s="1143"/>
      <c r="W1343" s="1145">
        <v>32.037999999999997</v>
      </c>
      <c r="X1343" s="1144"/>
      <c r="Y1343" s="831"/>
      <c r="Z1343" s="831"/>
      <c r="AA1343" s="834"/>
      <c r="AB1343" s="834"/>
      <c r="AC1343" s="832">
        <f t="shared" si="49"/>
        <v>0</v>
      </c>
      <c r="AD1343" s="832">
        <f t="shared" si="48"/>
        <v>4.4468839843750003E-3</v>
      </c>
      <c r="AE1343" s="834"/>
      <c r="AF1343" s="834"/>
      <c r="AG1343" s="834"/>
      <c r="AH1343" s="834"/>
      <c r="AI1343" s="834"/>
      <c r="AJ1343" s="834"/>
      <c r="AK1343" s="834"/>
      <c r="AL1343" s="834"/>
      <c r="AM1343" s="832">
        <f t="shared" si="47"/>
        <v>383579.96093749994</v>
      </c>
      <c r="AN1343" s="834"/>
      <c r="AO1343" s="834"/>
      <c r="AP1343" s="834"/>
    </row>
    <row r="1344" spans="1:42" s="15" customFormat="1">
      <c r="A1344" s="73" t="s">
        <v>2245</v>
      </c>
      <c r="B1344" s="1132" t="s">
        <v>3046</v>
      </c>
      <c r="C1344" s="73" t="s">
        <v>3329</v>
      </c>
      <c r="D1344" s="1132" t="s">
        <v>1998</v>
      </c>
      <c r="E1344" s="15" t="s">
        <v>1999</v>
      </c>
      <c r="F1344" s="679">
        <v>15963.541666666701</v>
      </c>
      <c r="G1344" s="73" t="s">
        <v>300</v>
      </c>
      <c r="H1344" s="73" t="s">
        <v>3352</v>
      </c>
      <c r="K1344" s="831"/>
      <c r="L1344" s="1143"/>
      <c r="M1344" s="831"/>
      <c r="N1344" s="831">
        <v>5.7463000000000003E-8</v>
      </c>
      <c r="O1344" s="1144"/>
      <c r="P1344" s="831"/>
      <c r="Q1344" s="831"/>
      <c r="R1344" s="831"/>
      <c r="S1344" s="831"/>
      <c r="T1344" s="831"/>
      <c r="U1344" s="831"/>
      <c r="V1344" s="1143"/>
      <c r="W1344" s="1145">
        <v>41.094000000000001</v>
      </c>
      <c r="X1344" s="1144"/>
      <c r="Y1344" s="831"/>
      <c r="Z1344" s="831"/>
      <c r="AA1344" s="834"/>
      <c r="AB1344" s="834"/>
      <c r="AC1344" s="832">
        <f t="shared" si="49"/>
        <v>0</v>
      </c>
      <c r="AD1344" s="832">
        <f t="shared" si="48"/>
        <v>9.1731299479166863E-4</v>
      </c>
      <c r="AE1344" s="834"/>
      <c r="AF1344" s="834"/>
      <c r="AG1344" s="834"/>
      <c r="AH1344" s="834"/>
      <c r="AI1344" s="834"/>
      <c r="AJ1344" s="834"/>
      <c r="AK1344" s="834"/>
      <c r="AL1344" s="834"/>
      <c r="AM1344" s="832">
        <f t="shared" si="47"/>
        <v>656005.7812500014</v>
      </c>
      <c r="AN1344" s="834"/>
      <c r="AO1344" s="834"/>
      <c r="AP1344" s="834"/>
    </row>
    <row r="1345" spans="1:42" s="15" customFormat="1">
      <c r="A1345" s="73" t="s">
        <v>2245</v>
      </c>
      <c r="B1345" s="1132" t="s">
        <v>3046</v>
      </c>
      <c r="C1345" s="73" t="s">
        <v>3329</v>
      </c>
      <c r="D1345" s="1132" t="s">
        <v>2001</v>
      </c>
      <c r="E1345" s="15" t="s">
        <v>2015</v>
      </c>
      <c r="F1345" s="679">
        <v>798.17708333333303</v>
      </c>
      <c r="G1345" s="73" t="s">
        <v>300</v>
      </c>
      <c r="H1345" s="73" t="s">
        <v>3352</v>
      </c>
      <c r="K1345" s="831"/>
      <c r="L1345" s="1143"/>
      <c r="M1345" s="831"/>
      <c r="N1345" s="831">
        <v>7.0479000000000005E-8</v>
      </c>
      <c r="O1345" s="1144"/>
      <c r="P1345" s="831"/>
      <c r="Q1345" s="831"/>
      <c r="R1345" s="831"/>
      <c r="S1345" s="831"/>
      <c r="T1345" s="831"/>
      <c r="U1345" s="831"/>
      <c r="V1345" s="1143"/>
      <c r="W1345" s="1145">
        <v>87.966999999999999</v>
      </c>
      <c r="X1345" s="1144"/>
      <c r="Y1345" s="831"/>
      <c r="Z1345" s="831"/>
      <c r="AA1345" s="834"/>
      <c r="AB1345" s="834"/>
      <c r="AC1345" s="832">
        <f t="shared" si="49"/>
        <v>0</v>
      </c>
      <c r="AD1345" s="832">
        <f t="shared" si="48"/>
        <v>5.6254722656249986E-5</v>
      </c>
      <c r="AE1345" s="834"/>
      <c r="AF1345" s="834"/>
      <c r="AG1345" s="834"/>
      <c r="AH1345" s="834"/>
      <c r="AI1345" s="834"/>
      <c r="AJ1345" s="834"/>
      <c r="AK1345" s="834"/>
      <c r="AL1345" s="834"/>
      <c r="AM1345" s="832">
        <f t="shared" si="47"/>
        <v>70213.243489583299</v>
      </c>
      <c r="AN1345" s="834"/>
      <c r="AO1345" s="834"/>
      <c r="AP1345" s="834"/>
    </row>
    <row r="1346" spans="1:42" s="15" customFormat="1">
      <c r="A1346" s="73" t="s">
        <v>2800</v>
      </c>
      <c r="B1346" s="1132" t="s">
        <v>3047</v>
      </c>
      <c r="C1346" s="73" t="s">
        <v>3334</v>
      </c>
      <c r="D1346" s="1132" t="s">
        <v>2001</v>
      </c>
      <c r="E1346" s="15" t="s">
        <v>2015</v>
      </c>
      <c r="F1346" s="679">
        <v>456.15985608140602</v>
      </c>
      <c r="G1346" s="73" t="s">
        <v>300</v>
      </c>
      <c r="H1346" s="73"/>
      <c r="K1346" s="831"/>
      <c r="L1346" s="1143"/>
      <c r="M1346" s="831">
        <v>3.4655999999999999E-4</v>
      </c>
      <c r="N1346" s="831"/>
      <c r="O1346" s="1144"/>
      <c r="P1346" s="831"/>
      <c r="Q1346" s="831"/>
      <c r="R1346" s="831"/>
      <c r="S1346" s="831"/>
      <c r="T1346" s="831"/>
      <c r="U1346" s="831"/>
      <c r="V1346" s="1143"/>
      <c r="W1346" s="1145">
        <v>5239000</v>
      </c>
      <c r="X1346" s="1144"/>
      <c r="Y1346" s="831"/>
      <c r="Z1346" s="831"/>
      <c r="AA1346" s="834"/>
      <c r="AB1346" s="834"/>
      <c r="AC1346" s="832">
        <f t="shared" si="49"/>
        <v>0.15808675972357206</v>
      </c>
      <c r="AD1346" s="832">
        <f t="shared" si="48"/>
        <v>0</v>
      </c>
      <c r="AE1346" s="834"/>
      <c r="AF1346" s="834"/>
      <c r="AG1346" s="834"/>
      <c r="AH1346" s="834"/>
      <c r="AI1346" s="834"/>
      <c r="AJ1346" s="834"/>
      <c r="AK1346" s="834"/>
      <c r="AL1346" s="834"/>
      <c r="AM1346" s="832">
        <f t="shared" si="47"/>
        <v>2389821486.0104861</v>
      </c>
      <c r="AN1346" s="834"/>
      <c r="AO1346" s="834"/>
      <c r="AP1346" s="834"/>
    </row>
    <row r="1347" spans="1:42" s="15" customFormat="1">
      <c r="A1347" s="73" t="s">
        <v>2246</v>
      </c>
      <c r="B1347" s="1132" t="s">
        <v>3048</v>
      </c>
      <c r="C1347" s="73" t="s">
        <v>3329</v>
      </c>
      <c r="D1347" s="1132" t="s">
        <v>1967</v>
      </c>
      <c r="E1347" s="15" t="s">
        <v>1968</v>
      </c>
      <c r="F1347" s="679">
        <v>175534.51332872399</v>
      </c>
      <c r="G1347" s="73" t="s">
        <v>300</v>
      </c>
      <c r="H1347" s="73" t="s">
        <v>3352</v>
      </c>
      <c r="K1347" s="831"/>
      <c r="L1347" s="1143"/>
      <c r="M1347" s="831"/>
      <c r="N1347" s="831">
        <v>7.1791999999999996E-7</v>
      </c>
      <c r="O1347" s="1144"/>
      <c r="P1347" s="831"/>
      <c r="Q1347" s="831"/>
      <c r="R1347" s="831"/>
      <c r="S1347" s="831"/>
      <c r="T1347" s="831"/>
      <c r="U1347" s="831"/>
      <c r="V1347" s="1143"/>
      <c r="W1347" s="1145">
        <v>442.47</v>
      </c>
      <c r="X1347" s="1144"/>
      <c r="Y1347" s="831"/>
      <c r="Z1347" s="831"/>
      <c r="AA1347" s="834"/>
      <c r="AB1347" s="834"/>
      <c r="AC1347" s="832">
        <f t="shared" si="49"/>
        <v>0</v>
      </c>
      <c r="AD1347" s="832">
        <f t="shared" si="48"/>
        <v>0.1260197378089575</v>
      </c>
      <c r="AE1347" s="834"/>
      <c r="AF1347" s="834"/>
      <c r="AG1347" s="834"/>
      <c r="AH1347" s="834"/>
      <c r="AI1347" s="834"/>
      <c r="AJ1347" s="834"/>
      <c r="AK1347" s="834"/>
      <c r="AL1347" s="834"/>
      <c r="AM1347" s="832">
        <f t="shared" si="47"/>
        <v>77668756.112560511</v>
      </c>
      <c r="AN1347" s="834"/>
      <c r="AO1347" s="834"/>
      <c r="AP1347" s="834"/>
    </row>
    <row r="1348" spans="1:42" s="15" customFormat="1">
      <c r="A1348" s="73" t="s">
        <v>2246</v>
      </c>
      <c r="B1348" s="1132" t="s">
        <v>3048</v>
      </c>
      <c r="C1348" s="73" t="s">
        <v>3329</v>
      </c>
      <c r="D1348" s="1132" t="s">
        <v>1998</v>
      </c>
      <c r="E1348" s="15" t="s">
        <v>1999</v>
      </c>
      <c r="F1348" s="679">
        <v>234046.017731745</v>
      </c>
      <c r="G1348" s="73" t="s">
        <v>300</v>
      </c>
      <c r="H1348" s="73" t="s">
        <v>3352</v>
      </c>
      <c r="K1348" s="831"/>
      <c r="L1348" s="1143"/>
      <c r="M1348" s="831"/>
      <c r="N1348" s="831">
        <v>1.6014E-7</v>
      </c>
      <c r="O1348" s="1144"/>
      <c r="P1348" s="831"/>
      <c r="Q1348" s="831"/>
      <c r="R1348" s="831"/>
      <c r="S1348" s="831"/>
      <c r="T1348" s="831"/>
      <c r="U1348" s="831"/>
      <c r="V1348" s="1143"/>
      <c r="W1348" s="1145">
        <v>829.63</v>
      </c>
      <c r="X1348" s="1144"/>
      <c r="Y1348" s="831"/>
      <c r="Z1348" s="831"/>
      <c r="AA1348" s="834"/>
      <c r="AB1348" s="834"/>
      <c r="AC1348" s="832">
        <f t="shared" si="49"/>
        <v>0</v>
      </c>
      <c r="AD1348" s="832">
        <f t="shared" si="48"/>
        <v>3.7480129279561646E-2</v>
      </c>
      <c r="AE1348" s="834"/>
      <c r="AF1348" s="834"/>
      <c r="AG1348" s="834"/>
      <c r="AH1348" s="834"/>
      <c r="AI1348" s="834"/>
      <c r="AJ1348" s="834"/>
      <c r="AK1348" s="834"/>
      <c r="AL1348" s="834"/>
      <c r="AM1348" s="832">
        <f t="shared" si="47"/>
        <v>194171597.69078761</v>
      </c>
      <c r="AN1348" s="834"/>
      <c r="AO1348" s="834"/>
      <c r="AP1348" s="834"/>
    </row>
    <row r="1349" spans="1:42" s="15" customFormat="1">
      <c r="A1349" s="73" t="s">
        <v>2246</v>
      </c>
      <c r="B1349" s="1132" t="s">
        <v>3048</v>
      </c>
      <c r="C1349" s="73" t="s">
        <v>3329</v>
      </c>
      <c r="D1349" s="1132" t="s">
        <v>2001</v>
      </c>
      <c r="E1349" s="15" t="s">
        <v>2015</v>
      </c>
      <c r="F1349" s="679">
        <v>11702.3008883333</v>
      </c>
      <c r="G1349" s="73" t="s">
        <v>300</v>
      </c>
      <c r="H1349" s="73" t="s">
        <v>3352</v>
      </c>
      <c r="K1349" s="831"/>
      <c r="L1349" s="1143"/>
      <c r="M1349" s="831"/>
      <c r="N1349" s="831">
        <v>5.3664000000000002E-7</v>
      </c>
      <c r="O1349" s="1144"/>
      <c r="P1349" s="831"/>
      <c r="Q1349" s="831"/>
      <c r="R1349" s="831"/>
      <c r="S1349" s="831"/>
      <c r="T1349" s="831"/>
      <c r="U1349" s="831"/>
      <c r="V1349" s="1143"/>
      <c r="W1349" s="1145">
        <v>8007.6</v>
      </c>
      <c r="X1349" s="1144"/>
      <c r="Y1349" s="831"/>
      <c r="Z1349" s="831"/>
      <c r="AA1349" s="834"/>
      <c r="AB1349" s="834"/>
      <c r="AC1349" s="832">
        <f t="shared" si="49"/>
        <v>0</v>
      </c>
      <c r="AD1349" s="832">
        <f t="shared" si="48"/>
        <v>6.279922748715183E-3</v>
      </c>
      <c r="AE1349" s="834"/>
      <c r="AF1349" s="834"/>
      <c r="AG1349" s="834"/>
      <c r="AH1349" s="834"/>
      <c r="AI1349" s="834"/>
      <c r="AJ1349" s="834"/>
      <c r="AK1349" s="834"/>
      <c r="AL1349" s="834"/>
      <c r="AM1349" s="832">
        <f t="shared" si="47"/>
        <v>93707344.593417734</v>
      </c>
      <c r="AN1349" s="834"/>
      <c r="AO1349" s="834"/>
      <c r="AP1349" s="834"/>
    </row>
    <row r="1350" spans="1:42" s="15" customFormat="1">
      <c r="A1350" s="73" t="s">
        <v>2247</v>
      </c>
      <c r="B1350" s="1132" t="s">
        <v>3049</v>
      </c>
      <c r="C1350" s="73" t="s">
        <v>3329</v>
      </c>
      <c r="D1350" s="1132" t="s">
        <v>1998</v>
      </c>
      <c r="E1350" s="15" t="s">
        <v>1999</v>
      </c>
      <c r="F1350" s="679">
        <v>310371.414040156</v>
      </c>
      <c r="G1350" s="73" t="s">
        <v>300</v>
      </c>
      <c r="H1350" s="73" t="s">
        <v>3352</v>
      </c>
      <c r="K1350" s="831"/>
      <c r="L1350" s="1143"/>
      <c r="M1350" s="831"/>
      <c r="N1350" s="831">
        <v>1.501E-5</v>
      </c>
      <c r="O1350" s="1144"/>
      <c r="P1350" s="831"/>
      <c r="Q1350" s="831"/>
      <c r="R1350" s="831"/>
      <c r="S1350" s="831"/>
      <c r="T1350" s="831"/>
      <c r="U1350" s="831"/>
      <c r="V1350" s="1143"/>
      <c r="W1350" s="1145">
        <v>1525.7</v>
      </c>
      <c r="X1350" s="1144"/>
      <c r="Y1350" s="831"/>
      <c r="Z1350" s="831"/>
      <c r="AA1350" s="834"/>
      <c r="AB1350" s="834"/>
      <c r="AC1350" s="832">
        <f t="shared" si="49"/>
        <v>0</v>
      </c>
      <c r="AD1350" s="832">
        <f t="shared" si="48"/>
        <v>4.6586749247427415</v>
      </c>
      <c r="AE1350" s="834"/>
      <c r="AF1350" s="834"/>
      <c r="AG1350" s="834"/>
      <c r="AH1350" s="834"/>
      <c r="AI1350" s="834"/>
      <c r="AJ1350" s="834"/>
      <c r="AK1350" s="834"/>
      <c r="AL1350" s="834"/>
      <c r="AM1350" s="832">
        <f t="shared" si="47"/>
        <v>473533666.40106601</v>
      </c>
      <c r="AN1350" s="834"/>
      <c r="AO1350" s="834"/>
      <c r="AP1350" s="834"/>
    </row>
    <row r="1351" spans="1:42" s="15" customFormat="1">
      <c r="A1351" s="73" t="s">
        <v>2247</v>
      </c>
      <c r="B1351" s="1132" t="s">
        <v>3049</v>
      </c>
      <c r="C1351" s="73" t="s">
        <v>3329</v>
      </c>
      <c r="D1351" s="1132" t="s">
        <v>2001</v>
      </c>
      <c r="E1351" s="15" t="s">
        <v>2015</v>
      </c>
      <c r="F1351" s="679">
        <v>15518.5707015104</v>
      </c>
      <c r="G1351" s="73" t="s">
        <v>300</v>
      </c>
      <c r="H1351" s="73" t="s">
        <v>3352</v>
      </c>
      <c r="K1351" s="831"/>
      <c r="L1351" s="1143"/>
      <c r="M1351" s="831"/>
      <c r="N1351" s="831">
        <v>2.3955E-4</v>
      </c>
      <c r="O1351" s="1144"/>
      <c r="P1351" s="831"/>
      <c r="Q1351" s="831"/>
      <c r="R1351" s="831"/>
      <c r="S1351" s="831"/>
      <c r="T1351" s="831"/>
      <c r="U1351" s="831"/>
      <c r="V1351" s="1143"/>
      <c r="W1351" s="1145">
        <v>350510</v>
      </c>
      <c r="X1351" s="1144"/>
      <c r="Y1351" s="831"/>
      <c r="Z1351" s="831"/>
      <c r="AA1351" s="834"/>
      <c r="AB1351" s="834"/>
      <c r="AC1351" s="832">
        <f t="shared" si="49"/>
        <v>0</v>
      </c>
      <c r="AD1351" s="832">
        <f t="shared" si="48"/>
        <v>3.7174736115468163</v>
      </c>
      <c r="AE1351" s="834"/>
      <c r="AF1351" s="834"/>
      <c r="AG1351" s="834"/>
      <c r="AH1351" s="834"/>
      <c r="AI1351" s="834"/>
      <c r="AJ1351" s="834"/>
      <c r="AK1351" s="834"/>
      <c r="AL1351" s="834"/>
      <c r="AM1351" s="832">
        <f t="shared" si="47"/>
        <v>5439414216.5864105</v>
      </c>
      <c r="AN1351" s="834"/>
      <c r="AO1351" s="834"/>
      <c r="AP1351" s="834"/>
    </row>
    <row r="1352" spans="1:42" s="15" customFormat="1">
      <c r="A1352" s="73" t="s">
        <v>2247</v>
      </c>
      <c r="B1352" s="1132" t="s">
        <v>3049</v>
      </c>
      <c r="C1352" s="73" t="s">
        <v>3329</v>
      </c>
      <c r="D1352" s="1132" t="s">
        <v>1967</v>
      </c>
      <c r="E1352" s="15" t="s">
        <v>1968</v>
      </c>
      <c r="F1352" s="679">
        <v>232778.560516875</v>
      </c>
      <c r="G1352" s="73" t="s">
        <v>300</v>
      </c>
      <c r="H1352" s="73" t="s">
        <v>3352</v>
      </c>
      <c r="K1352" s="831"/>
      <c r="L1352" s="1143"/>
      <c r="M1352" s="831"/>
      <c r="N1352" s="831">
        <v>4.4791E-6</v>
      </c>
      <c r="O1352" s="1144"/>
      <c r="P1352" s="831"/>
      <c r="Q1352" s="831"/>
      <c r="R1352" s="831"/>
      <c r="S1352" s="831"/>
      <c r="T1352" s="831"/>
      <c r="U1352" s="831"/>
      <c r="V1352" s="1143"/>
      <c r="W1352" s="1145">
        <v>2068.6999999999998</v>
      </c>
      <c r="X1352" s="1144"/>
      <c r="Y1352" s="831"/>
      <c r="Z1352" s="831"/>
      <c r="AA1352" s="834"/>
      <c r="AB1352" s="834"/>
      <c r="AC1352" s="832">
        <f t="shared" si="49"/>
        <v>0</v>
      </c>
      <c r="AD1352" s="832">
        <f t="shared" si="48"/>
        <v>1.0426384504111348</v>
      </c>
      <c r="AE1352" s="834"/>
      <c r="AF1352" s="834"/>
      <c r="AG1352" s="834"/>
      <c r="AH1352" s="834"/>
      <c r="AI1352" s="834"/>
      <c r="AJ1352" s="834"/>
      <c r="AK1352" s="834"/>
      <c r="AL1352" s="834"/>
      <c r="AM1352" s="832">
        <f t="shared" si="47"/>
        <v>481549008.14125925</v>
      </c>
      <c r="AN1352" s="834"/>
      <c r="AO1352" s="834"/>
      <c r="AP1352" s="834"/>
    </row>
    <row r="1353" spans="1:42" s="15" customFormat="1">
      <c r="A1353" s="73" t="s">
        <v>2248</v>
      </c>
      <c r="B1353" s="1132" t="s">
        <v>3050</v>
      </c>
      <c r="C1353" s="73" t="s">
        <v>3329</v>
      </c>
      <c r="D1353" s="1132" t="s">
        <v>1967</v>
      </c>
      <c r="E1353" s="15" t="s">
        <v>1968</v>
      </c>
      <c r="F1353" s="679">
        <v>149068.233291276</v>
      </c>
      <c r="G1353" s="73" t="s">
        <v>300</v>
      </c>
      <c r="H1353" s="73" t="s">
        <v>3352</v>
      </c>
      <c r="K1353" s="831"/>
      <c r="L1353" s="1143"/>
      <c r="M1353" s="831"/>
      <c r="N1353" s="831">
        <v>6.7393999999999996E-7</v>
      </c>
      <c r="O1353" s="1144"/>
      <c r="P1353" s="831"/>
      <c r="Q1353" s="831"/>
      <c r="R1353" s="831"/>
      <c r="S1353" s="831"/>
      <c r="T1353" s="831"/>
      <c r="U1353" s="831"/>
      <c r="V1353" s="1143"/>
      <c r="W1353" s="1145">
        <v>14.222</v>
      </c>
      <c r="X1353" s="1144"/>
      <c r="Y1353" s="831"/>
      <c r="Z1353" s="831"/>
      <c r="AA1353" s="834"/>
      <c r="AB1353" s="834"/>
      <c r="AC1353" s="832">
        <f t="shared" si="49"/>
        <v>0</v>
      </c>
      <c r="AD1353" s="832">
        <f t="shared" si="48"/>
        <v>0.10046304514432254</v>
      </c>
      <c r="AE1353" s="834"/>
      <c r="AF1353" s="834"/>
      <c r="AG1353" s="834"/>
      <c r="AH1353" s="834"/>
      <c r="AI1353" s="834"/>
      <c r="AJ1353" s="834"/>
      <c r="AK1353" s="834"/>
      <c r="AL1353" s="834"/>
      <c r="AM1353" s="832">
        <f t="shared" si="47"/>
        <v>2120048.4138685274</v>
      </c>
      <c r="AN1353" s="834"/>
      <c r="AO1353" s="834"/>
      <c r="AP1353" s="834"/>
    </row>
    <row r="1354" spans="1:42" s="15" customFormat="1">
      <c r="A1354" s="73" t="s">
        <v>2248</v>
      </c>
      <c r="B1354" s="1132" t="s">
        <v>3050</v>
      </c>
      <c r="C1354" s="73" t="s">
        <v>3329</v>
      </c>
      <c r="D1354" s="1132" t="s">
        <v>1998</v>
      </c>
      <c r="E1354" s="15" t="s">
        <v>1999</v>
      </c>
      <c r="F1354" s="679">
        <v>198757.644405625</v>
      </c>
      <c r="G1354" s="73" t="s">
        <v>300</v>
      </c>
      <c r="H1354" s="73" t="s">
        <v>3352</v>
      </c>
      <c r="K1354" s="831"/>
      <c r="L1354" s="1143"/>
      <c r="M1354" s="831"/>
      <c r="N1354" s="831">
        <v>1.2253E-7</v>
      </c>
      <c r="O1354" s="1144"/>
      <c r="P1354" s="831"/>
      <c r="Q1354" s="831"/>
      <c r="R1354" s="831"/>
      <c r="S1354" s="831"/>
      <c r="T1354" s="831"/>
      <c r="U1354" s="831"/>
      <c r="V1354" s="1143"/>
      <c r="W1354" s="1145">
        <v>18.082999999999998</v>
      </c>
      <c r="X1354" s="1144"/>
      <c r="Y1354" s="831"/>
      <c r="Z1354" s="831"/>
      <c r="AA1354" s="834"/>
      <c r="AB1354" s="834"/>
      <c r="AC1354" s="832">
        <f t="shared" si="49"/>
        <v>0</v>
      </c>
      <c r="AD1354" s="832">
        <f t="shared" si="48"/>
        <v>2.4353774169021233E-2</v>
      </c>
      <c r="AE1354" s="834"/>
      <c r="AF1354" s="834"/>
      <c r="AG1354" s="834"/>
      <c r="AH1354" s="834"/>
      <c r="AI1354" s="834"/>
      <c r="AJ1354" s="834"/>
      <c r="AK1354" s="834"/>
      <c r="AL1354" s="834"/>
      <c r="AM1354" s="832">
        <f t="shared" si="47"/>
        <v>3594134.4837869168</v>
      </c>
      <c r="AN1354" s="834"/>
      <c r="AO1354" s="834"/>
      <c r="AP1354" s="834"/>
    </row>
    <row r="1355" spans="1:42" s="15" customFormat="1">
      <c r="A1355" s="73" t="s">
        <v>2248</v>
      </c>
      <c r="B1355" s="1132" t="s">
        <v>3050</v>
      </c>
      <c r="C1355" s="73" t="s">
        <v>3329</v>
      </c>
      <c r="D1355" s="1132" t="s">
        <v>2001</v>
      </c>
      <c r="E1355" s="15" t="s">
        <v>2015</v>
      </c>
      <c r="F1355" s="679">
        <v>9937.8822202864594</v>
      </c>
      <c r="G1355" s="73" t="s">
        <v>300</v>
      </c>
      <c r="H1355" s="73" t="s">
        <v>3352</v>
      </c>
      <c r="K1355" s="831"/>
      <c r="L1355" s="1143"/>
      <c r="M1355" s="831"/>
      <c r="N1355" s="831">
        <v>7.2816999999999999E-7</v>
      </c>
      <c r="O1355" s="1144"/>
      <c r="P1355" s="831"/>
      <c r="Q1355" s="831"/>
      <c r="R1355" s="831"/>
      <c r="S1355" s="831"/>
      <c r="T1355" s="831"/>
      <c r="U1355" s="831"/>
      <c r="V1355" s="1143"/>
      <c r="W1355" s="1145">
        <v>659.68</v>
      </c>
      <c r="X1355" s="1144"/>
      <c r="Y1355" s="831"/>
      <c r="Z1355" s="831"/>
      <c r="AA1355" s="834"/>
      <c r="AB1355" s="834"/>
      <c r="AC1355" s="832">
        <f t="shared" si="49"/>
        <v>0</v>
      </c>
      <c r="AD1355" s="832">
        <f t="shared" si="48"/>
        <v>7.2364676963459912E-3</v>
      </c>
      <c r="AE1355" s="834"/>
      <c r="AF1355" s="834"/>
      <c r="AG1355" s="834"/>
      <c r="AH1355" s="834"/>
      <c r="AI1355" s="834"/>
      <c r="AJ1355" s="834"/>
      <c r="AK1355" s="834"/>
      <c r="AL1355" s="834"/>
      <c r="AM1355" s="832">
        <f t="shared" si="47"/>
        <v>6555822.1430785712</v>
      </c>
      <c r="AN1355" s="834"/>
      <c r="AO1355" s="834"/>
      <c r="AP1355" s="834"/>
    </row>
    <row r="1356" spans="1:42" s="15" customFormat="1">
      <c r="A1356" s="73" t="s">
        <v>2249</v>
      </c>
      <c r="B1356" s="1132" t="s">
        <v>3051</v>
      </c>
      <c r="C1356" s="73" t="s">
        <v>3329</v>
      </c>
      <c r="D1356" s="1132" t="s">
        <v>1967</v>
      </c>
      <c r="E1356" s="15" t="s">
        <v>1968</v>
      </c>
      <c r="F1356" s="679">
        <v>2697417.578125</v>
      </c>
      <c r="G1356" s="73" t="s">
        <v>300</v>
      </c>
      <c r="H1356" s="73" t="s">
        <v>3352</v>
      </c>
      <c r="K1356" s="831"/>
      <c r="L1356" s="1143"/>
      <c r="M1356" s="831"/>
      <c r="N1356" s="831">
        <v>1.6754E-7</v>
      </c>
      <c r="O1356" s="1144"/>
      <c r="P1356" s="831"/>
      <c r="Q1356" s="831"/>
      <c r="R1356" s="831"/>
      <c r="S1356" s="831"/>
      <c r="T1356" s="831"/>
      <c r="U1356" s="831"/>
      <c r="V1356" s="1143"/>
      <c r="W1356" s="1145">
        <v>282.8</v>
      </c>
      <c r="X1356" s="1144"/>
      <c r="Y1356" s="831"/>
      <c r="Z1356" s="831"/>
      <c r="AA1356" s="834"/>
      <c r="AB1356" s="834"/>
      <c r="AC1356" s="832">
        <f t="shared" si="49"/>
        <v>0</v>
      </c>
      <c r="AD1356" s="832">
        <f t="shared" si="48"/>
        <v>0.45192534103906251</v>
      </c>
      <c r="AE1356" s="834"/>
      <c r="AF1356" s="834"/>
      <c r="AG1356" s="834"/>
      <c r="AH1356" s="834"/>
      <c r="AI1356" s="834"/>
      <c r="AJ1356" s="834"/>
      <c r="AK1356" s="834"/>
      <c r="AL1356" s="834"/>
      <c r="AM1356" s="832">
        <f t="shared" si="47"/>
        <v>762829691.09375</v>
      </c>
      <c r="AN1356" s="834"/>
      <c r="AO1356" s="834"/>
      <c r="AP1356" s="834"/>
    </row>
    <row r="1357" spans="1:42" s="15" customFormat="1">
      <c r="A1357" s="73" t="s">
        <v>2249</v>
      </c>
      <c r="B1357" s="1132" t="s">
        <v>3051</v>
      </c>
      <c r="C1357" s="73" t="s">
        <v>3329</v>
      </c>
      <c r="D1357" s="1132" t="s">
        <v>1998</v>
      </c>
      <c r="E1357" s="15" t="s">
        <v>1999</v>
      </c>
      <c r="F1357" s="679">
        <v>13307260.0520833</v>
      </c>
      <c r="G1357" s="73" t="s">
        <v>300</v>
      </c>
      <c r="H1357" s="73" t="s">
        <v>3352</v>
      </c>
      <c r="K1357" s="831"/>
      <c r="L1357" s="1143"/>
      <c r="M1357" s="831"/>
      <c r="N1357" s="831">
        <v>1.5843999999999999E-8</v>
      </c>
      <c r="O1357" s="1144"/>
      <c r="P1357" s="831"/>
      <c r="Q1357" s="831"/>
      <c r="R1357" s="831"/>
      <c r="S1357" s="831"/>
      <c r="T1357" s="831"/>
      <c r="U1357" s="831"/>
      <c r="V1357" s="1143"/>
      <c r="W1357" s="1145">
        <v>581.66999999999996</v>
      </c>
      <c r="X1357" s="1144"/>
      <c r="Y1357" s="831"/>
      <c r="Z1357" s="831"/>
      <c r="AA1357" s="834"/>
      <c r="AB1357" s="834"/>
      <c r="AC1357" s="832">
        <f t="shared" si="49"/>
        <v>0</v>
      </c>
      <c r="AD1357" s="832">
        <f t="shared" si="48"/>
        <v>0.21084022826520782</v>
      </c>
      <c r="AE1357" s="834"/>
      <c r="AF1357" s="834"/>
      <c r="AG1357" s="834"/>
      <c r="AH1357" s="834"/>
      <c r="AI1357" s="834"/>
      <c r="AJ1357" s="834"/>
      <c r="AK1357" s="834"/>
      <c r="AL1357" s="834"/>
      <c r="AM1357" s="832">
        <f t="shared" si="47"/>
        <v>7740433954.4952927</v>
      </c>
      <c r="AN1357" s="834"/>
      <c r="AO1357" s="834"/>
      <c r="AP1357" s="834"/>
    </row>
    <row r="1358" spans="1:42" s="15" customFormat="1">
      <c r="A1358" s="73" t="s">
        <v>2249</v>
      </c>
      <c r="B1358" s="1132" t="s">
        <v>3051</v>
      </c>
      <c r="C1358" s="73" t="s">
        <v>3329</v>
      </c>
      <c r="D1358" s="1132" t="s">
        <v>2001</v>
      </c>
      <c r="E1358" s="15" t="s">
        <v>2015</v>
      </c>
      <c r="F1358" s="679">
        <v>179827.83854166701</v>
      </c>
      <c r="G1358" s="73" t="s">
        <v>300</v>
      </c>
      <c r="H1358" s="73" t="s">
        <v>3352</v>
      </c>
      <c r="K1358" s="831"/>
      <c r="L1358" s="1143"/>
      <c r="M1358" s="831"/>
      <c r="N1358" s="831">
        <v>7.0809999999999997E-8</v>
      </c>
      <c r="O1358" s="1144"/>
      <c r="P1358" s="831"/>
      <c r="Q1358" s="831"/>
      <c r="R1358" s="831"/>
      <c r="S1358" s="831"/>
      <c r="T1358" s="831"/>
      <c r="U1358" s="831"/>
      <c r="V1358" s="1143"/>
      <c r="W1358" s="1145">
        <v>9391.2999999999993</v>
      </c>
      <c r="X1358" s="1144"/>
      <c r="Y1358" s="831"/>
      <c r="Z1358" s="831"/>
      <c r="AA1358" s="834"/>
      <c r="AB1358" s="834"/>
      <c r="AC1358" s="832">
        <f t="shared" si="49"/>
        <v>0</v>
      </c>
      <c r="AD1358" s="832">
        <f t="shared" si="48"/>
        <v>1.273360924713544E-2</v>
      </c>
      <c r="AE1358" s="834"/>
      <c r="AF1358" s="834"/>
      <c r="AG1358" s="834"/>
      <c r="AH1358" s="834"/>
      <c r="AI1358" s="834"/>
      <c r="AJ1358" s="834"/>
      <c r="AK1358" s="834"/>
      <c r="AL1358" s="834"/>
      <c r="AM1358" s="832">
        <f t="shared" si="47"/>
        <v>1688817180.0963571</v>
      </c>
      <c r="AN1358" s="834"/>
      <c r="AO1358" s="834"/>
      <c r="AP1358" s="834"/>
    </row>
    <row r="1359" spans="1:42" s="15" customFormat="1">
      <c r="A1359" s="73" t="s">
        <v>2250</v>
      </c>
      <c r="B1359" s="1132" t="s">
        <v>3052</v>
      </c>
      <c r="C1359" s="73" t="s">
        <v>3329</v>
      </c>
      <c r="D1359" s="1132" t="s">
        <v>1967</v>
      </c>
      <c r="E1359" s="15" t="s">
        <v>1968</v>
      </c>
      <c r="F1359" s="679">
        <v>409122.31050645799</v>
      </c>
      <c r="G1359" s="73" t="s">
        <v>300</v>
      </c>
      <c r="H1359" s="73" t="s">
        <v>3352</v>
      </c>
      <c r="K1359" s="831"/>
      <c r="L1359" s="1143"/>
      <c r="M1359" s="831"/>
      <c r="N1359" s="831">
        <v>3.1478999999999999E-3</v>
      </c>
      <c r="O1359" s="1144"/>
      <c r="P1359" s="831"/>
      <c r="Q1359" s="831"/>
      <c r="R1359" s="831"/>
      <c r="S1359" s="831"/>
      <c r="T1359" s="831"/>
      <c r="U1359" s="831"/>
      <c r="V1359" s="1143"/>
      <c r="W1359" s="1145">
        <v>4876.6000000000004</v>
      </c>
      <c r="X1359" s="1144"/>
      <c r="Y1359" s="831"/>
      <c r="Z1359" s="831"/>
      <c r="AA1359" s="834"/>
      <c r="AB1359" s="834"/>
      <c r="AC1359" s="832">
        <f t="shared" si="49"/>
        <v>0</v>
      </c>
      <c r="AD1359" s="832">
        <f t="shared" si="48"/>
        <v>1287.8761212432792</v>
      </c>
      <c r="AE1359" s="834"/>
      <c r="AF1359" s="834"/>
      <c r="AG1359" s="834"/>
      <c r="AH1359" s="834"/>
      <c r="AI1359" s="834"/>
      <c r="AJ1359" s="834"/>
      <c r="AK1359" s="834"/>
      <c r="AL1359" s="834"/>
      <c r="AM1359" s="832">
        <f t="shared" si="47"/>
        <v>1995125859.4157932</v>
      </c>
      <c r="AN1359" s="834"/>
      <c r="AO1359" s="834"/>
      <c r="AP1359" s="834"/>
    </row>
    <row r="1360" spans="1:42" s="15" customFormat="1">
      <c r="A1360" s="73" t="s">
        <v>2250</v>
      </c>
      <c r="B1360" s="1132" t="s">
        <v>3052</v>
      </c>
      <c r="C1360" s="73" t="s">
        <v>3329</v>
      </c>
      <c r="D1360" s="1132" t="s">
        <v>1998</v>
      </c>
      <c r="E1360" s="15" t="s">
        <v>1999</v>
      </c>
      <c r="F1360" s="679">
        <v>545496.41404276097</v>
      </c>
      <c r="G1360" s="73" t="s">
        <v>300</v>
      </c>
      <c r="H1360" s="73" t="s">
        <v>3352</v>
      </c>
      <c r="K1360" s="831"/>
      <c r="L1360" s="1143"/>
      <c r="M1360" s="831"/>
      <c r="N1360" s="831">
        <v>1.3052E-5</v>
      </c>
      <c r="O1360" s="1144"/>
      <c r="P1360" s="831"/>
      <c r="Q1360" s="831"/>
      <c r="R1360" s="831"/>
      <c r="S1360" s="831"/>
      <c r="T1360" s="831"/>
      <c r="U1360" s="831"/>
      <c r="V1360" s="1143"/>
      <c r="W1360" s="1145">
        <v>1983.2</v>
      </c>
      <c r="X1360" s="1144"/>
      <c r="Y1360" s="831"/>
      <c r="Z1360" s="831"/>
      <c r="AA1360" s="834"/>
      <c r="AB1360" s="834"/>
      <c r="AC1360" s="832">
        <f t="shared" si="49"/>
        <v>0</v>
      </c>
      <c r="AD1360" s="832">
        <f t="shared" si="48"/>
        <v>7.1198191960861159</v>
      </c>
      <c r="AE1360" s="834"/>
      <c r="AF1360" s="834"/>
      <c r="AG1360" s="834"/>
      <c r="AH1360" s="834"/>
      <c r="AI1360" s="834"/>
      <c r="AJ1360" s="834"/>
      <c r="AK1360" s="834"/>
      <c r="AL1360" s="834"/>
      <c r="AM1360" s="832">
        <f t="shared" si="47"/>
        <v>1081828488.3296037</v>
      </c>
      <c r="AN1360" s="834"/>
      <c r="AO1360" s="834"/>
      <c r="AP1360" s="834"/>
    </row>
    <row r="1361" spans="1:42" s="15" customFormat="1">
      <c r="A1361" s="73" t="s">
        <v>2250</v>
      </c>
      <c r="B1361" s="1132" t="s">
        <v>3052</v>
      </c>
      <c r="C1361" s="73" t="s">
        <v>3329</v>
      </c>
      <c r="D1361" s="1132" t="s">
        <v>2001</v>
      </c>
      <c r="E1361" s="15" t="s">
        <v>2015</v>
      </c>
      <c r="F1361" s="679">
        <v>27274.820701770801</v>
      </c>
      <c r="G1361" s="73" t="s">
        <v>300</v>
      </c>
      <c r="H1361" s="73" t="s">
        <v>3352</v>
      </c>
      <c r="K1361" s="831"/>
      <c r="L1361" s="1143"/>
      <c r="M1361" s="831"/>
      <c r="N1361" s="831">
        <v>9.0863000000000001E-5</v>
      </c>
      <c r="O1361" s="1144"/>
      <c r="P1361" s="831"/>
      <c r="Q1361" s="831"/>
      <c r="R1361" s="831"/>
      <c r="S1361" s="831"/>
      <c r="T1361" s="831"/>
      <c r="U1361" s="831"/>
      <c r="V1361" s="1143"/>
      <c r="W1361" s="1145">
        <v>261580</v>
      </c>
      <c r="X1361" s="1144"/>
      <c r="Y1361" s="831"/>
      <c r="Z1361" s="831"/>
      <c r="AA1361" s="834"/>
      <c r="AB1361" s="834"/>
      <c r="AC1361" s="832">
        <f t="shared" si="49"/>
        <v>0</v>
      </c>
      <c r="AD1361" s="832">
        <f t="shared" si="48"/>
        <v>2.4782720334250001</v>
      </c>
      <c r="AE1361" s="834"/>
      <c r="AF1361" s="834"/>
      <c r="AG1361" s="834"/>
      <c r="AH1361" s="834"/>
      <c r="AI1361" s="834"/>
      <c r="AJ1361" s="834"/>
      <c r="AK1361" s="834"/>
      <c r="AL1361" s="834"/>
      <c r="AM1361" s="832">
        <f t="shared" si="47"/>
        <v>7134547599.1692057</v>
      </c>
      <c r="AN1361" s="834"/>
      <c r="AO1361" s="834"/>
      <c r="AP1361" s="834"/>
    </row>
    <row r="1362" spans="1:42" s="15" customFormat="1">
      <c r="A1362" s="73" t="s">
        <v>2662</v>
      </c>
      <c r="B1362" s="1132"/>
      <c r="C1362" s="73" t="s">
        <v>3315</v>
      </c>
      <c r="D1362" s="1132"/>
      <c r="F1362" s="679">
        <v>2572.5534536197902</v>
      </c>
      <c r="G1362" s="73" t="s">
        <v>300</v>
      </c>
      <c r="H1362" s="73" t="s">
        <v>3352</v>
      </c>
      <c r="K1362" s="831"/>
      <c r="L1362" s="1143"/>
      <c r="M1362" s="831"/>
      <c r="N1362" s="1150">
        <v>2.2413499043699988E-4</v>
      </c>
      <c r="O1362" s="1144"/>
      <c r="P1362" s="831"/>
      <c r="Q1362" s="831"/>
      <c r="R1362" s="831"/>
      <c r="S1362" s="831"/>
      <c r="T1362" s="831"/>
      <c r="U1362" s="831"/>
      <c r="V1362" s="1143"/>
      <c r="W1362" s="1146">
        <v>740449.00608755986</v>
      </c>
      <c r="X1362" s="1144"/>
      <c r="Y1362" s="831"/>
      <c r="Z1362" s="831"/>
      <c r="AA1362" s="834"/>
      <c r="AB1362" s="834"/>
      <c r="AC1362" s="832">
        <f t="shared" si="49"/>
        <v>0</v>
      </c>
      <c r="AD1362" s="832">
        <f t="shared" si="48"/>
        <v>0.57659924372574267</v>
      </c>
      <c r="AE1362" s="834"/>
      <c r="AF1362" s="834"/>
      <c r="AG1362" s="834"/>
      <c r="AH1362" s="834"/>
      <c r="AI1362" s="834"/>
      <c r="AJ1362" s="834"/>
      <c r="AK1362" s="834"/>
      <c r="AL1362" s="834"/>
      <c r="AM1362" s="832">
        <f t="shared" si="47"/>
        <v>1904844647.8398931</v>
      </c>
      <c r="AN1362" s="834"/>
      <c r="AO1362" s="834"/>
      <c r="AP1362" s="834"/>
    </row>
    <row r="1363" spans="1:42" s="15" customFormat="1">
      <c r="A1363" s="73" t="s">
        <v>2662</v>
      </c>
      <c r="B1363" s="1132"/>
      <c r="C1363" s="73" t="s">
        <v>3315</v>
      </c>
      <c r="D1363" s="1132"/>
      <c r="F1363" s="679">
        <v>12691.2637041667</v>
      </c>
      <c r="G1363" s="73" t="s">
        <v>300</v>
      </c>
      <c r="H1363" s="73" t="s">
        <v>3352</v>
      </c>
      <c r="K1363" s="831"/>
      <c r="L1363" s="1143"/>
      <c r="M1363" s="831"/>
      <c r="N1363" s="1150">
        <v>1.6420805118051806E-5</v>
      </c>
      <c r="O1363" s="1144"/>
      <c r="P1363" s="831"/>
      <c r="Q1363" s="831"/>
      <c r="R1363" s="831"/>
      <c r="S1363" s="831"/>
      <c r="T1363" s="831"/>
      <c r="U1363" s="831"/>
      <c r="V1363" s="1143"/>
      <c r="W1363" s="1146">
        <v>143030.9259972368</v>
      </c>
      <c r="X1363" s="1144"/>
      <c r="Y1363" s="831"/>
      <c r="Z1363" s="831"/>
      <c r="AA1363" s="834"/>
      <c r="AB1363" s="834"/>
      <c r="AC1363" s="832">
        <f t="shared" si="49"/>
        <v>0</v>
      </c>
      <c r="AD1363" s="832">
        <f t="shared" si="48"/>
        <v>0.20840076798792567</v>
      </c>
      <c r="AE1363" s="834"/>
      <c r="AF1363" s="834"/>
      <c r="AG1363" s="834"/>
      <c r="AH1363" s="834"/>
      <c r="AI1363" s="834"/>
      <c r="AJ1363" s="834"/>
      <c r="AK1363" s="834"/>
      <c r="AL1363" s="834"/>
      <c r="AM1363" s="832">
        <f t="shared" si="47"/>
        <v>1815243199.6820848</v>
      </c>
      <c r="AN1363" s="834"/>
      <c r="AO1363" s="834"/>
      <c r="AP1363" s="834"/>
    </row>
    <row r="1364" spans="1:42" s="15" customFormat="1">
      <c r="A1364" s="73" t="s">
        <v>2662</v>
      </c>
      <c r="B1364" s="1132"/>
      <c r="C1364" s="73" t="s">
        <v>3315</v>
      </c>
      <c r="D1364" s="1132"/>
      <c r="F1364" s="679">
        <v>171.503563619792</v>
      </c>
      <c r="G1364" s="73" t="s">
        <v>300</v>
      </c>
      <c r="H1364" s="73" t="s">
        <v>3352</v>
      </c>
      <c r="K1364" s="831"/>
      <c r="L1364" s="1143"/>
      <c r="M1364" s="831"/>
      <c r="N1364" s="1150">
        <v>1.2492882786617452E-4</v>
      </c>
      <c r="O1364" s="1144"/>
      <c r="P1364" s="831"/>
      <c r="Q1364" s="831"/>
      <c r="R1364" s="831"/>
      <c r="S1364" s="831"/>
      <c r="T1364" s="831"/>
      <c r="U1364" s="831"/>
      <c r="V1364" s="1143"/>
      <c r="W1364" s="1146">
        <v>26851708.962072387</v>
      </c>
      <c r="X1364" s="1144"/>
      <c r="Y1364" s="831"/>
      <c r="Z1364" s="831"/>
      <c r="AA1364" s="834"/>
      <c r="AB1364" s="834"/>
      <c r="AC1364" s="832">
        <f t="shared" si="49"/>
        <v>0</v>
      </c>
      <c r="AD1364" s="832">
        <f t="shared" si="48"/>
        <v>2.1425739177892505E-2</v>
      </c>
      <c r="AE1364" s="834"/>
      <c r="AF1364" s="834"/>
      <c r="AG1364" s="834"/>
      <c r="AH1364" s="834"/>
      <c r="AI1364" s="834"/>
      <c r="AJ1364" s="834"/>
      <c r="AK1364" s="834"/>
      <c r="AL1364" s="834"/>
      <c r="AM1364" s="832">
        <f t="shared" si="47"/>
        <v>4605163776.2769213</v>
      </c>
      <c r="AN1364" s="834"/>
      <c r="AO1364" s="834"/>
      <c r="AP1364" s="834"/>
    </row>
    <row r="1365" spans="1:42" s="15" customFormat="1">
      <c r="A1365" s="73" t="s">
        <v>2663</v>
      </c>
      <c r="B1365" s="1132" t="s">
        <v>3053</v>
      </c>
      <c r="C1365" s="73" t="s">
        <v>3329</v>
      </c>
      <c r="D1365" s="1132" t="s">
        <v>1967</v>
      </c>
      <c r="E1365" s="15" t="s">
        <v>1968</v>
      </c>
      <c r="F1365" s="679">
        <v>255399.004985156</v>
      </c>
      <c r="G1365" s="73" t="s">
        <v>300</v>
      </c>
      <c r="H1365" s="73" t="s">
        <v>3352</v>
      </c>
      <c r="K1365" s="831"/>
      <c r="L1365" s="1143"/>
      <c r="M1365" s="831"/>
      <c r="N1365" s="831">
        <v>2.4708000000000001E-5</v>
      </c>
      <c r="O1365" s="1144"/>
      <c r="P1365" s="831"/>
      <c r="Q1365" s="831"/>
      <c r="R1365" s="831"/>
      <c r="S1365" s="831"/>
      <c r="T1365" s="831"/>
      <c r="U1365" s="831"/>
      <c r="V1365" s="1143"/>
      <c r="W1365" s="1145">
        <v>13533</v>
      </c>
      <c r="X1365" s="1144"/>
      <c r="Y1365" s="831"/>
      <c r="Z1365" s="831"/>
      <c r="AA1365" s="834"/>
      <c r="AB1365" s="834"/>
      <c r="AC1365" s="832">
        <f t="shared" si="49"/>
        <v>0</v>
      </c>
      <c r="AD1365" s="832">
        <f t="shared" si="48"/>
        <v>6.3103986151732352</v>
      </c>
      <c r="AE1365" s="834"/>
      <c r="AF1365" s="834"/>
      <c r="AG1365" s="834"/>
      <c r="AH1365" s="834"/>
      <c r="AI1365" s="834"/>
      <c r="AJ1365" s="834"/>
      <c r="AK1365" s="834"/>
      <c r="AL1365" s="834"/>
      <c r="AM1365" s="832">
        <f t="shared" si="47"/>
        <v>3456314734.4641161</v>
      </c>
      <c r="AN1365" s="834"/>
      <c r="AO1365" s="834"/>
      <c r="AP1365" s="834"/>
    </row>
    <row r="1366" spans="1:42" s="15" customFormat="1">
      <c r="A1366" s="73" t="s">
        <v>2663</v>
      </c>
      <c r="B1366" s="1132" t="s">
        <v>3053</v>
      </c>
      <c r="C1366" s="73" t="s">
        <v>3329</v>
      </c>
      <c r="D1366" s="1132" t="s">
        <v>1998</v>
      </c>
      <c r="E1366" s="15" t="s">
        <v>1999</v>
      </c>
      <c r="F1366" s="679">
        <v>1259918.6433453099</v>
      </c>
      <c r="G1366" s="73" t="s">
        <v>300</v>
      </c>
      <c r="H1366" s="73" t="s">
        <v>3352</v>
      </c>
      <c r="K1366" s="831"/>
      <c r="L1366" s="1143"/>
      <c r="M1366" s="831"/>
      <c r="N1366" s="831">
        <v>1.9584000000000002E-6</v>
      </c>
      <c r="O1366" s="1144"/>
      <c r="P1366" s="831"/>
      <c r="Q1366" s="831"/>
      <c r="R1366" s="831"/>
      <c r="S1366" s="831"/>
      <c r="T1366" s="831"/>
      <c r="U1366" s="831"/>
      <c r="V1366" s="1143"/>
      <c r="W1366" s="1145">
        <v>3673.3</v>
      </c>
      <c r="X1366" s="1144"/>
      <c r="Y1366" s="831"/>
      <c r="Z1366" s="831"/>
      <c r="AA1366" s="834"/>
      <c r="AB1366" s="834"/>
      <c r="AC1366" s="832">
        <f t="shared" si="49"/>
        <v>0</v>
      </c>
      <c r="AD1366" s="832">
        <f t="shared" si="48"/>
        <v>2.4674246711274552</v>
      </c>
      <c r="AE1366" s="834"/>
      <c r="AF1366" s="834"/>
      <c r="AG1366" s="834"/>
      <c r="AH1366" s="834"/>
      <c r="AI1366" s="834"/>
      <c r="AJ1366" s="834"/>
      <c r="AK1366" s="834"/>
      <c r="AL1366" s="834"/>
      <c r="AM1366" s="832">
        <f t="shared" si="47"/>
        <v>4628059152.6003275</v>
      </c>
      <c r="AN1366" s="834"/>
      <c r="AO1366" s="834"/>
      <c r="AP1366" s="834"/>
    </row>
    <row r="1367" spans="1:42" s="15" customFormat="1">
      <c r="A1367" s="73" t="s">
        <v>2663</v>
      </c>
      <c r="B1367" s="1132" t="s">
        <v>3053</v>
      </c>
      <c r="C1367" s="73" t="s">
        <v>3329</v>
      </c>
      <c r="D1367" s="1132" t="s">
        <v>2001</v>
      </c>
      <c r="E1367" s="15" t="s">
        <v>2015</v>
      </c>
      <c r="F1367" s="679">
        <v>17026.600332343802</v>
      </c>
      <c r="G1367" s="73" t="s">
        <v>300</v>
      </c>
      <c r="H1367" s="73" t="s">
        <v>3352</v>
      </c>
      <c r="K1367" s="831"/>
      <c r="L1367" s="1143"/>
      <c r="M1367" s="831"/>
      <c r="N1367" s="831">
        <v>1.0248000000000001E-5</v>
      </c>
      <c r="O1367" s="1144"/>
      <c r="P1367" s="831"/>
      <c r="Q1367" s="831"/>
      <c r="R1367" s="831"/>
      <c r="S1367" s="831"/>
      <c r="T1367" s="831"/>
      <c r="U1367" s="831"/>
      <c r="V1367" s="1143"/>
      <c r="W1367" s="1145">
        <v>433890</v>
      </c>
      <c r="X1367" s="1144"/>
      <c r="Y1367" s="831"/>
      <c r="Z1367" s="831"/>
      <c r="AA1367" s="834"/>
      <c r="AB1367" s="834"/>
      <c r="AC1367" s="832">
        <f t="shared" si="49"/>
        <v>0</v>
      </c>
      <c r="AD1367" s="832">
        <f t="shared" si="48"/>
        <v>0.1744886002058593</v>
      </c>
      <c r="AE1367" s="834"/>
      <c r="AF1367" s="834"/>
      <c r="AG1367" s="834"/>
      <c r="AH1367" s="834"/>
      <c r="AI1367" s="834"/>
      <c r="AJ1367" s="834"/>
      <c r="AK1367" s="834"/>
      <c r="AL1367" s="834"/>
      <c r="AM1367" s="832">
        <f t="shared" si="47"/>
        <v>7387671618.2006521</v>
      </c>
      <c r="AN1367" s="834"/>
      <c r="AO1367" s="834"/>
      <c r="AP1367" s="834"/>
    </row>
    <row r="1368" spans="1:42" s="15" customFormat="1">
      <c r="A1368" s="73" t="s">
        <v>2251</v>
      </c>
      <c r="B1368" s="1132" t="s">
        <v>2251</v>
      </c>
      <c r="C1368" s="73"/>
      <c r="D1368" s="1132" t="s">
        <v>1967</v>
      </c>
      <c r="E1368" s="15" t="s">
        <v>1968</v>
      </c>
      <c r="F1368" s="679">
        <v>535506223.02496099</v>
      </c>
      <c r="G1368" s="73" t="s">
        <v>300</v>
      </c>
      <c r="H1368" s="73" t="s">
        <v>3355</v>
      </c>
      <c r="K1368" s="831"/>
      <c r="L1368" s="1143"/>
      <c r="M1368" s="831"/>
      <c r="N1368" s="831">
        <v>4.3895000000000002E-9</v>
      </c>
      <c r="O1368" s="1144"/>
      <c r="P1368" s="831"/>
      <c r="Q1368" s="831"/>
      <c r="R1368" s="831"/>
      <c r="S1368" s="831"/>
      <c r="T1368" s="831"/>
      <c r="U1368" s="831"/>
      <c r="V1368" s="1143"/>
      <c r="W1368" s="1145">
        <v>1.7835000000000001</v>
      </c>
      <c r="X1368" s="1144"/>
      <c r="Y1368" s="831"/>
      <c r="Z1368" s="831"/>
      <c r="AA1368" s="834"/>
      <c r="AB1368" s="834"/>
      <c r="AC1368" s="832">
        <f t="shared" si="49"/>
        <v>0</v>
      </c>
      <c r="AD1368" s="832">
        <f t="shared" si="48"/>
        <v>2.3506045659680663</v>
      </c>
      <c r="AE1368" s="834"/>
      <c r="AF1368" s="834"/>
      <c r="AG1368" s="834"/>
      <c r="AH1368" s="834"/>
      <c r="AI1368" s="834"/>
      <c r="AJ1368" s="834"/>
      <c r="AK1368" s="834"/>
      <c r="AL1368" s="834"/>
      <c r="AM1368" s="832">
        <f t="shared" si="47"/>
        <v>955075348.76501799</v>
      </c>
      <c r="AN1368" s="834"/>
      <c r="AO1368" s="834"/>
      <c r="AP1368" s="834"/>
    </row>
    <row r="1369" spans="1:42" s="15" customFormat="1">
      <c r="A1369" s="73" t="s">
        <v>2252</v>
      </c>
      <c r="B1369" s="1132" t="s">
        <v>2252</v>
      </c>
      <c r="C1369" s="73"/>
      <c r="D1369" s="1132" t="s">
        <v>1967</v>
      </c>
      <c r="E1369" s="15" t="s">
        <v>1968</v>
      </c>
      <c r="F1369" s="679">
        <v>1446803132.4623499</v>
      </c>
      <c r="G1369" s="73" t="s">
        <v>300</v>
      </c>
      <c r="H1369" s="73" t="s">
        <v>3355</v>
      </c>
      <c r="K1369" s="831"/>
      <c r="L1369" s="1143"/>
      <c r="M1369" s="831">
        <v>3.2547000000000002E-7</v>
      </c>
      <c r="N1369" s="831">
        <v>1.0807E-8</v>
      </c>
      <c r="O1369" s="1144"/>
      <c r="P1369" s="831"/>
      <c r="Q1369" s="831"/>
      <c r="R1369" s="831"/>
      <c r="S1369" s="831"/>
      <c r="T1369" s="831"/>
      <c r="U1369" s="831"/>
      <c r="V1369" s="1143"/>
      <c r="W1369" s="1145">
        <v>0.25180000000000002</v>
      </c>
      <c r="X1369" s="1144"/>
      <c r="Y1369" s="831"/>
      <c r="Z1369" s="831"/>
      <c r="AA1369" s="834"/>
      <c r="AB1369" s="834"/>
      <c r="AC1369" s="832">
        <f t="shared" si="49"/>
        <v>470.89101552252106</v>
      </c>
      <c r="AD1369" s="832">
        <f t="shared" si="48"/>
        <v>15.635601452520616</v>
      </c>
      <c r="AE1369" s="834"/>
      <c r="AF1369" s="834"/>
      <c r="AG1369" s="834"/>
      <c r="AH1369" s="834"/>
      <c r="AI1369" s="834"/>
      <c r="AJ1369" s="834"/>
      <c r="AK1369" s="834"/>
      <c r="AL1369" s="834"/>
      <c r="AM1369" s="832">
        <f t="shared" si="47"/>
        <v>364305028.75401974</v>
      </c>
      <c r="AN1369" s="834"/>
      <c r="AO1369" s="834"/>
      <c r="AP1369" s="834"/>
    </row>
    <row r="1370" spans="1:42" s="15" customFormat="1">
      <c r="A1370" s="73" t="s">
        <v>2252</v>
      </c>
      <c r="B1370" s="1132" t="s">
        <v>3054</v>
      </c>
      <c r="C1370" s="73" t="s">
        <v>3313</v>
      </c>
      <c r="D1370" s="1132" t="s">
        <v>2001</v>
      </c>
      <c r="E1370" s="15" t="s">
        <v>2015</v>
      </c>
      <c r="F1370" s="679">
        <v>3033216.9726940598</v>
      </c>
      <c r="G1370" s="73" t="s">
        <v>300</v>
      </c>
      <c r="H1370" s="73" t="s">
        <v>3355</v>
      </c>
      <c r="K1370" s="831"/>
      <c r="L1370" s="1143"/>
      <c r="M1370" s="831">
        <v>2.2191E-8</v>
      </c>
      <c r="N1370" s="831">
        <v>2.4175E-8</v>
      </c>
      <c r="O1370" s="1144"/>
      <c r="P1370" s="831"/>
      <c r="Q1370" s="831"/>
      <c r="R1370" s="831"/>
      <c r="S1370" s="831"/>
      <c r="T1370" s="831"/>
      <c r="U1370" s="831"/>
      <c r="V1370" s="1143"/>
      <c r="W1370" s="1145">
        <v>839.26</v>
      </c>
      <c r="X1370" s="1144"/>
      <c r="Y1370" s="831"/>
      <c r="Z1370" s="831"/>
      <c r="AA1370" s="834"/>
      <c r="AB1370" s="834"/>
      <c r="AC1370" s="832">
        <f t="shared" si="49"/>
        <v>6.7310117841053882E-2</v>
      </c>
      <c r="AD1370" s="832">
        <f t="shared" si="48"/>
        <v>7.3328020314878894E-2</v>
      </c>
      <c r="AE1370" s="834"/>
      <c r="AF1370" s="834"/>
      <c r="AG1370" s="834"/>
      <c r="AH1370" s="834"/>
      <c r="AI1370" s="834"/>
      <c r="AJ1370" s="834"/>
      <c r="AK1370" s="834"/>
      <c r="AL1370" s="834"/>
      <c r="AM1370" s="832">
        <f t="shared" si="47"/>
        <v>2545657676.5032167</v>
      </c>
      <c r="AN1370" s="834"/>
      <c r="AO1370" s="834"/>
      <c r="AP1370" s="834"/>
    </row>
    <row r="1371" spans="1:42" s="15" customFormat="1">
      <c r="A1371" s="73" t="s">
        <v>2801</v>
      </c>
      <c r="B1371" s="1132" t="s">
        <v>3055</v>
      </c>
      <c r="C1371" s="73"/>
      <c r="D1371" s="1132" t="s">
        <v>1967</v>
      </c>
      <c r="E1371" s="15" t="s">
        <v>1968</v>
      </c>
      <c r="F1371" s="679">
        <v>73152451.682840303</v>
      </c>
      <c r="G1371" s="73" t="s">
        <v>300</v>
      </c>
      <c r="H1371" s="73"/>
      <c r="K1371" s="831"/>
      <c r="L1371" s="1143"/>
      <c r="M1371" s="831"/>
      <c r="N1371" s="831"/>
      <c r="O1371" s="1144"/>
      <c r="P1371" s="831"/>
      <c r="Q1371" s="831"/>
      <c r="R1371" s="831"/>
      <c r="S1371" s="831"/>
      <c r="T1371" s="831"/>
      <c r="U1371" s="831"/>
      <c r="V1371" s="1143"/>
      <c r="W1371" s="1145">
        <v>2.3713999999999999E-2</v>
      </c>
      <c r="X1371" s="1144"/>
      <c r="Y1371" s="831"/>
      <c r="Z1371" s="831"/>
      <c r="AA1371" s="834"/>
      <c r="AB1371" s="834"/>
      <c r="AC1371" s="832">
        <f t="shared" si="49"/>
        <v>0</v>
      </c>
      <c r="AD1371" s="832">
        <f t="shared" si="48"/>
        <v>0</v>
      </c>
      <c r="AE1371" s="834"/>
      <c r="AF1371" s="834"/>
      <c r="AG1371" s="834"/>
      <c r="AH1371" s="834"/>
      <c r="AI1371" s="834"/>
      <c r="AJ1371" s="834"/>
      <c r="AK1371" s="834"/>
      <c r="AL1371" s="834"/>
      <c r="AM1371" s="832">
        <f t="shared" si="47"/>
        <v>1734737.239206875</v>
      </c>
      <c r="AN1371" s="834"/>
      <c r="AO1371" s="834"/>
      <c r="AP1371" s="834"/>
    </row>
    <row r="1372" spans="1:42" s="15" customFormat="1">
      <c r="A1372" s="73" t="s">
        <v>2664</v>
      </c>
      <c r="B1372" s="1132" t="s">
        <v>2664</v>
      </c>
      <c r="C1372" s="73" t="s">
        <v>3325</v>
      </c>
      <c r="D1372" s="1132" t="s">
        <v>1967</v>
      </c>
      <c r="E1372" s="15" t="s">
        <v>1968</v>
      </c>
      <c r="F1372" s="679">
        <v>6950000000</v>
      </c>
      <c r="G1372" s="73" t="s">
        <v>300</v>
      </c>
      <c r="H1372" s="73" t="s">
        <v>3358</v>
      </c>
      <c r="K1372" s="831"/>
      <c r="L1372" s="1143"/>
      <c r="M1372" s="831"/>
      <c r="N1372" s="831">
        <v>6.5652000000000002E-10</v>
      </c>
      <c r="O1372" s="1144"/>
      <c r="P1372" s="831"/>
      <c r="Q1372" s="831"/>
      <c r="R1372" s="831"/>
      <c r="S1372" s="831"/>
      <c r="T1372" s="831"/>
      <c r="U1372" s="831"/>
      <c r="V1372" s="1143"/>
      <c r="W1372" s="1145">
        <v>9.4698000000000004E-4</v>
      </c>
      <c r="X1372" s="1144"/>
      <c r="Y1372" s="831"/>
      <c r="Z1372" s="831"/>
      <c r="AA1372" s="834"/>
      <c r="AB1372" s="834"/>
      <c r="AC1372" s="832">
        <f t="shared" si="49"/>
        <v>0</v>
      </c>
      <c r="AD1372" s="832">
        <f t="shared" si="48"/>
        <v>4.5628140000000004</v>
      </c>
      <c r="AE1372" s="834"/>
      <c r="AF1372" s="834"/>
      <c r="AG1372" s="834"/>
      <c r="AH1372" s="834"/>
      <c r="AI1372" s="834"/>
      <c r="AJ1372" s="834"/>
      <c r="AK1372" s="834"/>
      <c r="AL1372" s="834"/>
      <c r="AM1372" s="832">
        <f t="shared" si="47"/>
        <v>6581511</v>
      </c>
      <c r="AN1372" s="834"/>
      <c r="AO1372" s="834"/>
      <c r="AP1372" s="834"/>
    </row>
    <row r="1373" spans="1:42" s="15" customFormat="1">
      <c r="A1373" s="73" t="s">
        <v>2253</v>
      </c>
      <c r="B1373" s="1132" t="s">
        <v>3056</v>
      </c>
      <c r="C1373" s="73"/>
      <c r="D1373" s="1132" t="s">
        <v>1967</v>
      </c>
      <c r="E1373" s="15" t="s">
        <v>1968</v>
      </c>
      <c r="F1373" s="679">
        <v>0</v>
      </c>
      <c r="G1373" s="73" t="s">
        <v>300</v>
      </c>
      <c r="H1373" s="73" t="s">
        <v>3355</v>
      </c>
      <c r="K1373" s="831"/>
      <c r="L1373" s="1143"/>
      <c r="M1373" s="831">
        <v>0</v>
      </c>
      <c r="N1373" s="831">
        <v>1.5907999999999999E-8</v>
      </c>
      <c r="O1373" s="1144"/>
      <c r="P1373" s="831"/>
      <c r="Q1373" s="831"/>
      <c r="R1373" s="831"/>
      <c r="S1373" s="831"/>
      <c r="T1373" s="831"/>
      <c r="U1373" s="831"/>
      <c r="V1373" s="1143"/>
      <c r="W1373" s="1145">
        <v>0.32279000000000002</v>
      </c>
      <c r="X1373" s="1144"/>
      <c r="Y1373" s="831"/>
      <c r="Z1373" s="831"/>
      <c r="AA1373" s="834"/>
      <c r="AB1373" s="834"/>
      <c r="AC1373" s="832">
        <f t="shared" si="49"/>
        <v>0</v>
      </c>
      <c r="AD1373" s="832">
        <f t="shared" si="48"/>
        <v>0</v>
      </c>
      <c r="AE1373" s="834"/>
      <c r="AF1373" s="834"/>
      <c r="AG1373" s="834"/>
      <c r="AH1373" s="834"/>
      <c r="AI1373" s="834"/>
      <c r="AJ1373" s="834"/>
      <c r="AK1373" s="834"/>
      <c r="AL1373" s="834"/>
      <c r="AM1373" s="832">
        <f t="shared" si="47"/>
        <v>0</v>
      </c>
      <c r="AN1373" s="834"/>
      <c r="AO1373" s="834"/>
      <c r="AP1373" s="834"/>
    </row>
    <row r="1374" spans="1:42" s="15" customFormat="1">
      <c r="A1374" s="73" t="s">
        <v>2254</v>
      </c>
      <c r="B1374" s="1132" t="s">
        <v>3057</v>
      </c>
      <c r="C1374" s="73"/>
      <c r="D1374" s="1132" t="s">
        <v>1967</v>
      </c>
      <c r="E1374" s="15" t="s">
        <v>1968</v>
      </c>
      <c r="F1374" s="679">
        <v>809782</v>
      </c>
      <c r="G1374" s="73" t="s">
        <v>300</v>
      </c>
      <c r="H1374" s="73" t="s">
        <v>3355</v>
      </c>
      <c r="K1374" s="831"/>
      <c r="L1374" s="1143"/>
      <c r="M1374" s="831">
        <v>6.4914E-7</v>
      </c>
      <c r="N1374" s="831">
        <v>2.0352000000000001E-7</v>
      </c>
      <c r="O1374" s="1144"/>
      <c r="P1374" s="831"/>
      <c r="Q1374" s="831"/>
      <c r="R1374" s="831"/>
      <c r="S1374" s="831"/>
      <c r="T1374" s="831"/>
      <c r="U1374" s="831"/>
      <c r="V1374" s="1143"/>
      <c r="W1374" s="1145">
        <v>2.2094</v>
      </c>
      <c r="X1374" s="1144"/>
      <c r="Y1374" s="831"/>
      <c r="Z1374" s="831"/>
      <c r="AA1374" s="834"/>
      <c r="AB1374" s="834"/>
      <c r="AC1374" s="832">
        <f t="shared" si="49"/>
        <v>0.52566188747999998</v>
      </c>
      <c r="AD1374" s="832">
        <f t="shared" si="48"/>
        <v>0.16480683264000001</v>
      </c>
      <c r="AE1374" s="834"/>
      <c r="AF1374" s="834"/>
      <c r="AG1374" s="834"/>
      <c r="AH1374" s="834"/>
      <c r="AI1374" s="834"/>
      <c r="AJ1374" s="834"/>
      <c r="AK1374" s="834"/>
      <c r="AL1374" s="834"/>
      <c r="AM1374" s="832">
        <f t="shared" si="47"/>
        <v>1789132.3508000001</v>
      </c>
      <c r="AN1374" s="834"/>
      <c r="AO1374" s="834"/>
      <c r="AP1374" s="834"/>
    </row>
    <row r="1375" spans="1:42" s="15" customFormat="1">
      <c r="A1375" s="73" t="s">
        <v>2254</v>
      </c>
      <c r="B1375" s="1132" t="s">
        <v>3057</v>
      </c>
      <c r="C1375" s="73" t="s">
        <v>3313</v>
      </c>
      <c r="D1375" s="1132" t="s">
        <v>2001</v>
      </c>
      <c r="E1375" s="15" t="s">
        <v>2015</v>
      </c>
      <c r="F1375" s="679">
        <v>37569.421258873597</v>
      </c>
      <c r="G1375" s="73" t="s">
        <v>300</v>
      </c>
      <c r="H1375" s="73" t="s">
        <v>3355</v>
      </c>
      <c r="K1375" s="831"/>
      <c r="L1375" s="1143"/>
      <c r="M1375" s="831">
        <v>8.0103999999999998E-7</v>
      </c>
      <c r="N1375" s="831">
        <v>4.5397999999999999E-7</v>
      </c>
      <c r="O1375" s="1144"/>
      <c r="P1375" s="831"/>
      <c r="Q1375" s="831"/>
      <c r="R1375" s="831"/>
      <c r="S1375" s="831"/>
      <c r="T1375" s="831"/>
      <c r="U1375" s="831"/>
      <c r="V1375" s="1143"/>
      <c r="W1375" s="1145">
        <v>40.121000000000002</v>
      </c>
      <c r="X1375" s="1144"/>
      <c r="Y1375" s="831"/>
      <c r="Z1375" s="831"/>
      <c r="AA1375" s="834"/>
      <c r="AB1375" s="834"/>
      <c r="AC1375" s="832">
        <f t="shared" si="49"/>
        <v>3.0094609205208105E-2</v>
      </c>
      <c r="AD1375" s="832">
        <f t="shared" si="48"/>
        <v>1.7055765863103436E-2</v>
      </c>
      <c r="AE1375" s="834"/>
      <c r="AF1375" s="834"/>
      <c r="AG1375" s="834"/>
      <c r="AH1375" s="834"/>
      <c r="AI1375" s="834"/>
      <c r="AJ1375" s="834"/>
      <c r="AK1375" s="834"/>
      <c r="AL1375" s="834"/>
      <c r="AM1375" s="832">
        <f t="shared" si="47"/>
        <v>1507322.7503272677</v>
      </c>
      <c r="AN1375" s="834"/>
      <c r="AO1375" s="834"/>
      <c r="AP1375" s="834"/>
    </row>
    <row r="1376" spans="1:42" s="15" customFormat="1">
      <c r="A1376" s="73" t="s">
        <v>2255</v>
      </c>
      <c r="B1376" s="1132" t="s">
        <v>3058</v>
      </c>
      <c r="C1376" s="73" t="s">
        <v>3329</v>
      </c>
      <c r="D1376" s="1132" t="s">
        <v>1967</v>
      </c>
      <c r="E1376" s="15" t="s">
        <v>1968</v>
      </c>
      <c r="F1376" s="679">
        <v>589657.46208362002</v>
      </c>
      <c r="G1376" s="73" t="s">
        <v>300</v>
      </c>
      <c r="H1376" s="73" t="s">
        <v>3352</v>
      </c>
      <c r="K1376" s="831"/>
      <c r="L1376" s="1143"/>
      <c r="M1376" s="831"/>
      <c r="N1376" s="831">
        <v>1.3145999999999999E-5</v>
      </c>
      <c r="O1376" s="1144"/>
      <c r="P1376" s="831"/>
      <c r="Q1376" s="831"/>
      <c r="R1376" s="831"/>
      <c r="S1376" s="831"/>
      <c r="T1376" s="831"/>
      <c r="U1376" s="831"/>
      <c r="V1376" s="1143"/>
      <c r="W1376" s="1145">
        <v>982.93</v>
      </c>
      <c r="X1376" s="1144"/>
      <c r="Y1376" s="831"/>
      <c r="Z1376" s="831"/>
      <c r="AA1376" s="834"/>
      <c r="AB1376" s="834"/>
      <c r="AC1376" s="832">
        <f t="shared" si="49"/>
        <v>0</v>
      </c>
      <c r="AD1376" s="832">
        <f t="shared" si="48"/>
        <v>7.7516369965512686</v>
      </c>
      <c r="AE1376" s="834"/>
      <c r="AF1376" s="834"/>
      <c r="AG1376" s="834"/>
      <c r="AH1376" s="834"/>
      <c r="AI1376" s="834"/>
      <c r="AJ1376" s="834"/>
      <c r="AK1376" s="834"/>
      <c r="AL1376" s="834"/>
      <c r="AM1376" s="832">
        <f t="shared" si="47"/>
        <v>579592009.20585263</v>
      </c>
      <c r="AN1376" s="834"/>
      <c r="AO1376" s="834"/>
      <c r="AP1376" s="834"/>
    </row>
    <row r="1377" spans="1:42" s="15" customFormat="1">
      <c r="A1377" s="73" t="s">
        <v>2255</v>
      </c>
      <c r="B1377" s="1132" t="s">
        <v>3058</v>
      </c>
      <c r="C1377" s="73" t="s">
        <v>3329</v>
      </c>
      <c r="D1377" s="1132" t="s">
        <v>1998</v>
      </c>
      <c r="E1377" s="15" t="s">
        <v>1999</v>
      </c>
      <c r="F1377" s="679">
        <v>786209.94944164099</v>
      </c>
      <c r="G1377" s="73" t="s">
        <v>300</v>
      </c>
      <c r="H1377" s="73" t="s">
        <v>3352</v>
      </c>
      <c r="K1377" s="831"/>
      <c r="L1377" s="1143"/>
      <c r="M1377" s="831"/>
      <c r="N1377" s="831">
        <v>6.0027999999999997E-7</v>
      </c>
      <c r="O1377" s="1144"/>
      <c r="P1377" s="831"/>
      <c r="Q1377" s="831"/>
      <c r="R1377" s="831"/>
      <c r="S1377" s="831"/>
      <c r="T1377" s="831"/>
      <c r="U1377" s="831"/>
      <c r="V1377" s="1143"/>
      <c r="W1377" s="1145">
        <v>233.5</v>
      </c>
      <c r="X1377" s="1144"/>
      <c r="Y1377" s="831"/>
      <c r="Z1377" s="831"/>
      <c r="AA1377" s="834"/>
      <c r="AB1377" s="834"/>
      <c r="AC1377" s="832">
        <f t="shared" si="49"/>
        <v>0</v>
      </c>
      <c r="AD1377" s="832">
        <f t="shared" si="48"/>
        <v>0.47194610845082824</v>
      </c>
      <c r="AE1377" s="834"/>
      <c r="AF1377" s="834"/>
      <c r="AG1377" s="834"/>
      <c r="AH1377" s="834"/>
      <c r="AI1377" s="834"/>
      <c r="AJ1377" s="834"/>
      <c r="AK1377" s="834"/>
      <c r="AL1377" s="834"/>
      <c r="AM1377" s="832">
        <f t="shared" si="47"/>
        <v>183580023.19462317</v>
      </c>
      <c r="AN1377" s="834"/>
      <c r="AO1377" s="834"/>
      <c r="AP1377" s="834"/>
    </row>
    <row r="1378" spans="1:42" s="15" customFormat="1">
      <c r="A1378" s="73" t="s">
        <v>2255</v>
      </c>
      <c r="B1378" s="1132" t="s">
        <v>3058</v>
      </c>
      <c r="C1378" s="73" t="s">
        <v>3329</v>
      </c>
      <c r="D1378" s="1132" t="s">
        <v>2001</v>
      </c>
      <c r="E1378" s="15" t="s">
        <v>2015</v>
      </c>
      <c r="F1378" s="679">
        <v>39310.497473932301</v>
      </c>
      <c r="G1378" s="73" t="s">
        <v>300</v>
      </c>
      <c r="H1378" s="73" t="s">
        <v>3352</v>
      </c>
      <c r="K1378" s="831"/>
      <c r="L1378" s="1143"/>
      <c r="M1378" s="831"/>
      <c r="N1378" s="831">
        <v>1.1602E-5</v>
      </c>
      <c r="O1378" s="1144"/>
      <c r="P1378" s="831"/>
      <c r="Q1378" s="831"/>
      <c r="R1378" s="831"/>
      <c r="S1378" s="831"/>
      <c r="T1378" s="831"/>
      <c r="U1378" s="831"/>
      <c r="V1378" s="1143"/>
      <c r="W1378" s="1145">
        <v>20395</v>
      </c>
      <c r="X1378" s="1144"/>
      <c r="Y1378" s="831"/>
      <c r="Z1378" s="831"/>
      <c r="AA1378" s="834"/>
      <c r="AB1378" s="834"/>
      <c r="AC1378" s="832">
        <f t="shared" si="49"/>
        <v>0</v>
      </c>
      <c r="AD1378" s="832">
        <f t="shared" si="48"/>
        <v>0.45608039169256254</v>
      </c>
      <c r="AE1378" s="834"/>
      <c r="AF1378" s="834"/>
      <c r="AG1378" s="834"/>
      <c r="AH1378" s="834"/>
      <c r="AI1378" s="834"/>
      <c r="AJ1378" s="834"/>
      <c r="AK1378" s="834"/>
      <c r="AL1378" s="834"/>
      <c r="AM1378" s="832">
        <f t="shared" si="47"/>
        <v>801737595.98084927</v>
      </c>
      <c r="AN1378" s="834"/>
      <c r="AO1378" s="834"/>
      <c r="AP1378" s="834"/>
    </row>
    <row r="1379" spans="1:42" s="15" customFormat="1">
      <c r="A1379" s="73" t="s">
        <v>2665</v>
      </c>
      <c r="B1379" s="1132"/>
      <c r="C1379" s="73" t="s">
        <v>3319</v>
      </c>
      <c r="D1379" s="1132" t="s">
        <v>1967</v>
      </c>
      <c r="E1379" s="15" t="s">
        <v>1968</v>
      </c>
      <c r="F1379" s="679">
        <v>118436.71875</v>
      </c>
      <c r="G1379" s="73" t="s">
        <v>300</v>
      </c>
      <c r="H1379" s="73" t="s">
        <v>3352</v>
      </c>
      <c r="K1379" s="831"/>
      <c r="L1379" s="1143"/>
      <c r="M1379" s="831"/>
      <c r="N1379" s="831">
        <v>3.0954999999999998E-6</v>
      </c>
      <c r="O1379" s="1144"/>
      <c r="P1379" s="831"/>
      <c r="Q1379" s="831"/>
      <c r="R1379" s="831"/>
      <c r="S1379" s="831"/>
      <c r="T1379" s="831"/>
      <c r="U1379" s="831"/>
      <c r="V1379" s="1143"/>
      <c r="W1379" s="1145">
        <v>72748</v>
      </c>
      <c r="X1379" s="1144"/>
      <c r="Y1379" s="831"/>
      <c r="Z1379" s="831"/>
      <c r="AA1379" s="834"/>
      <c r="AB1379" s="834"/>
      <c r="AC1379" s="832">
        <f t="shared" si="49"/>
        <v>0</v>
      </c>
      <c r="AD1379" s="832">
        <f t="shared" si="48"/>
        <v>0.36662086289062495</v>
      </c>
      <c r="AE1379" s="834"/>
      <c r="AF1379" s="834"/>
      <c r="AG1379" s="834"/>
      <c r="AH1379" s="834"/>
      <c r="AI1379" s="834"/>
      <c r="AJ1379" s="834"/>
      <c r="AK1379" s="834"/>
      <c r="AL1379" s="834"/>
      <c r="AM1379" s="832">
        <f t="shared" si="47"/>
        <v>8616034415.625</v>
      </c>
      <c r="AN1379" s="834"/>
      <c r="AO1379" s="834"/>
      <c r="AP1379" s="834"/>
    </row>
    <row r="1380" spans="1:42" s="15" customFormat="1">
      <c r="A1380" s="73" t="s">
        <v>2665</v>
      </c>
      <c r="B1380" s="1132"/>
      <c r="C1380" s="73" t="s">
        <v>3319</v>
      </c>
      <c r="D1380" s="1132" t="s">
        <v>2001</v>
      </c>
      <c r="E1380" s="15" t="s">
        <v>2015</v>
      </c>
      <c r="F1380" s="679">
        <v>7895.78125</v>
      </c>
      <c r="G1380" s="73" t="s">
        <v>300</v>
      </c>
      <c r="H1380" s="73" t="s">
        <v>3352</v>
      </c>
      <c r="K1380" s="831"/>
      <c r="L1380" s="1143"/>
      <c r="M1380" s="831"/>
      <c r="N1380" s="831">
        <v>6.1048000000000004E-6</v>
      </c>
      <c r="O1380" s="1144"/>
      <c r="P1380" s="831"/>
      <c r="Q1380" s="831"/>
      <c r="R1380" s="831"/>
      <c r="S1380" s="831"/>
      <c r="T1380" s="831"/>
      <c r="U1380" s="831"/>
      <c r="V1380" s="1143"/>
      <c r="W1380" s="1145">
        <v>3216600</v>
      </c>
      <c r="X1380" s="1144"/>
      <c r="Y1380" s="831"/>
      <c r="Z1380" s="831"/>
      <c r="AA1380" s="834"/>
      <c r="AB1380" s="834"/>
      <c r="AC1380" s="832">
        <f t="shared" si="49"/>
        <v>0</v>
      </c>
      <c r="AD1380" s="832">
        <f t="shared" si="48"/>
        <v>4.8202165375000001E-2</v>
      </c>
      <c r="AE1380" s="834"/>
      <c r="AF1380" s="834"/>
      <c r="AG1380" s="834"/>
      <c r="AH1380" s="834"/>
      <c r="AI1380" s="834"/>
      <c r="AJ1380" s="834"/>
      <c r="AK1380" s="834"/>
      <c r="AL1380" s="834"/>
      <c r="AM1380" s="832">
        <f t="shared" si="47"/>
        <v>25397569968.75</v>
      </c>
      <c r="AN1380" s="834"/>
      <c r="AO1380" s="834"/>
      <c r="AP1380" s="834"/>
    </row>
    <row r="1381" spans="1:42" s="15" customFormat="1">
      <c r="A1381" s="73" t="s">
        <v>2665</v>
      </c>
      <c r="B1381" s="1132"/>
      <c r="C1381" s="73" t="s">
        <v>3319</v>
      </c>
      <c r="D1381" s="1132" t="s">
        <v>1998</v>
      </c>
      <c r="E1381" s="15" t="s">
        <v>1999</v>
      </c>
      <c r="F1381" s="679">
        <v>157915.625</v>
      </c>
      <c r="G1381" s="73" t="s">
        <v>300</v>
      </c>
      <c r="H1381" s="73" t="s">
        <v>3352</v>
      </c>
      <c r="K1381" s="831"/>
      <c r="L1381" s="1143"/>
      <c r="M1381" s="831"/>
      <c r="N1381" s="831">
        <v>2.6852000000000002E-7</v>
      </c>
      <c r="O1381" s="1144"/>
      <c r="P1381" s="831"/>
      <c r="Q1381" s="831"/>
      <c r="R1381" s="831"/>
      <c r="S1381" s="831"/>
      <c r="T1381" s="831"/>
      <c r="U1381" s="831"/>
      <c r="V1381" s="1143"/>
      <c r="W1381" s="1145">
        <v>7720.6</v>
      </c>
      <c r="X1381" s="1144"/>
      <c r="Y1381" s="831"/>
      <c r="Z1381" s="831"/>
      <c r="AA1381" s="834"/>
      <c r="AB1381" s="834"/>
      <c r="AC1381" s="832">
        <f t="shared" si="49"/>
        <v>0</v>
      </c>
      <c r="AD1381" s="832">
        <f t="shared" si="48"/>
        <v>4.2403503625000005E-2</v>
      </c>
      <c r="AE1381" s="834"/>
      <c r="AF1381" s="834"/>
      <c r="AG1381" s="834"/>
      <c r="AH1381" s="834"/>
      <c r="AI1381" s="834"/>
      <c r="AJ1381" s="834"/>
      <c r="AK1381" s="834"/>
      <c r="AL1381" s="834"/>
      <c r="AM1381" s="832">
        <f t="shared" si="47"/>
        <v>1219203374.375</v>
      </c>
      <c r="AN1381" s="834"/>
      <c r="AO1381" s="834"/>
      <c r="AP1381" s="834"/>
    </row>
    <row r="1382" spans="1:42" s="15" customFormat="1">
      <c r="A1382" s="73" t="s">
        <v>2666</v>
      </c>
      <c r="B1382" s="1132"/>
      <c r="C1382" s="73" t="s">
        <v>3319</v>
      </c>
      <c r="D1382" s="1132" t="s">
        <v>1967</v>
      </c>
      <c r="E1382" s="15" t="s">
        <v>1968</v>
      </c>
      <c r="F1382" s="679">
        <v>81424.324010416705</v>
      </c>
      <c r="G1382" s="73" t="s">
        <v>300</v>
      </c>
      <c r="H1382" s="73" t="s">
        <v>3352</v>
      </c>
      <c r="K1382" s="831"/>
      <c r="L1382" s="1143"/>
      <c r="M1382" s="831"/>
      <c r="N1382" s="831">
        <v>3.7133999999999999E-6</v>
      </c>
      <c r="O1382" s="1144"/>
      <c r="P1382" s="831"/>
      <c r="Q1382" s="831"/>
      <c r="R1382" s="831"/>
      <c r="S1382" s="831"/>
      <c r="T1382" s="831"/>
      <c r="U1382" s="831"/>
      <c r="V1382" s="1143"/>
      <c r="W1382" s="1145">
        <v>11978</v>
      </c>
      <c r="X1382" s="1144"/>
      <c r="Y1382" s="831"/>
      <c r="Z1382" s="831"/>
      <c r="AA1382" s="834"/>
      <c r="AB1382" s="834"/>
      <c r="AC1382" s="832">
        <f t="shared" si="49"/>
        <v>0</v>
      </c>
      <c r="AD1382" s="832">
        <f t="shared" si="48"/>
        <v>0.3023610847802814</v>
      </c>
      <c r="AE1382" s="834"/>
      <c r="AF1382" s="834"/>
      <c r="AG1382" s="834"/>
      <c r="AH1382" s="834"/>
      <c r="AI1382" s="834"/>
      <c r="AJ1382" s="834"/>
      <c r="AK1382" s="834"/>
      <c r="AL1382" s="834"/>
      <c r="AM1382" s="832">
        <f t="shared" ref="AM1382:AM1445" si="50">IF(W1382="",0*$F1382,W1382*$F1382)</f>
        <v>975300552.99677134</v>
      </c>
      <c r="AN1382" s="834"/>
      <c r="AO1382" s="834"/>
      <c r="AP1382" s="834"/>
    </row>
    <row r="1383" spans="1:42" s="15" customFormat="1">
      <c r="A1383" s="73" t="s">
        <v>2666</v>
      </c>
      <c r="B1383" s="1132"/>
      <c r="C1383" s="73" t="s">
        <v>3319</v>
      </c>
      <c r="D1383" s="1132" t="s">
        <v>2001</v>
      </c>
      <c r="E1383" s="15" t="s">
        <v>2015</v>
      </c>
      <c r="F1383" s="679">
        <v>5428.2882682291702</v>
      </c>
      <c r="G1383" s="73" t="s">
        <v>300</v>
      </c>
      <c r="H1383" s="73" t="s">
        <v>3352</v>
      </c>
      <c r="K1383" s="831"/>
      <c r="L1383" s="1143"/>
      <c r="M1383" s="831"/>
      <c r="N1383" s="831">
        <v>1.6644999999999999E-6</v>
      </c>
      <c r="O1383" s="1144"/>
      <c r="P1383" s="831"/>
      <c r="Q1383" s="831"/>
      <c r="R1383" s="831"/>
      <c r="S1383" s="831"/>
      <c r="T1383" s="831"/>
      <c r="U1383" s="831"/>
      <c r="V1383" s="1143"/>
      <c r="W1383" s="1145">
        <v>328550</v>
      </c>
      <c r="X1383" s="1144"/>
      <c r="Y1383" s="831"/>
      <c r="Z1383" s="831"/>
      <c r="AA1383" s="834"/>
      <c r="AB1383" s="834"/>
      <c r="AC1383" s="832">
        <f t="shared" si="49"/>
        <v>0</v>
      </c>
      <c r="AD1383" s="832">
        <f t="shared" si="48"/>
        <v>9.0353858224674535E-3</v>
      </c>
      <c r="AE1383" s="834"/>
      <c r="AF1383" s="834"/>
      <c r="AG1383" s="834"/>
      <c r="AH1383" s="834"/>
      <c r="AI1383" s="834"/>
      <c r="AJ1383" s="834"/>
      <c r="AK1383" s="834"/>
      <c r="AL1383" s="834"/>
      <c r="AM1383" s="832">
        <f t="shared" si="50"/>
        <v>1783464110.5266938</v>
      </c>
      <c r="AN1383" s="834"/>
      <c r="AO1383" s="834"/>
      <c r="AP1383" s="834"/>
    </row>
    <row r="1384" spans="1:42" s="15" customFormat="1">
      <c r="A1384" s="73" t="s">
        <v>2666</v>
      </c>
      <c r="B1384" s="1132"/>
      <c r="C1384" s="73" t="s">
        <v>3319</v>
      </c>
      <c r="D1384" s="1132" t="s">
        <v>1998</v>
      </c>
      <c r="E1384" s="15" t="s">
        <v>1999</v>
      </c>
      <c r="F1384" s="679">
        <v>108565.765338542</v>
      </c>
      <c r="G1384" s="73" t="s">
        <v>300</v>
      </c>
      <c r="H1384" s="73" t="s">
        <v>3352</v>
      </c>
      <c r="K1384" s="831"/>
      <c r="L1384" s="1143"/>
      <c r="M1384" s="831"/>
      <c r="N1384" s="831">
        <v>2.4506999999999999E-8</v>
      </c>
      <c r="O1384" s="1144"/>
      <c r="P1384" s="831"/>
      <c r="Q1384" s="831"/>
      <c r="R1384" s="831"/>
      <c r="S1384" s="831"/>
      <c r="T1384" s="831"/>
      <c r="U1384" s="831"/>
      <c r="V1384" s="1143"/>
      <c r="W1384" s="1145">
        <v>594.98</v>
      </c>
      <c r="X1384" s="1144"/>
      <c r="Y1384" s="831"/>
      <c r="Z1384" s="831"/>
      <c r="AA1384" s="834"/>
      <c r="AB1384" s="834"/>
      <c r="AC1384" s="832">
        <f t="shared" si="49"/>
        <v>0</v>
      </c>
      <c r="AD1384" s="832">
        <f t="shared" si="48"/>
        <v>2.6606212111516488E-3</v>
      </c>
      <c r="AE1384" s="834"/>
      <c r="AF1384" s="834"/>
      <c r="AG1384" s="834"/>
      <c r="AH1384" s="834"/>
      <c r="AI1384" s="834"/>
      <c r="AJ1384" s="834"/>
      <c r="AK1384" s="834"/>
      <c r="AL1384" s="834"/>
      <c r="AM1384" s="832">
        <f t="shared" si="50"/>
        <v>64594459.061125718</v>
      </c>
      <c r="AN1384" s="834"/>
      <c r="AO1384" s="834"/>
      <c r="AP1384" s="834"/>
    </row>
    <row r="1385" spans="1:42" s="15" customFormat="1">
      <c r="A1385" s="73" t="s">
        <v>2256</v>
      </c>
      <c r="B1385" s="1132" t="s">
        <v>3059</v>
      </c>
      <c r="C1385" s="73" t="s">
        <v>3329</v>
      </c>
      <c r="D1385" s="1132" t="s">
        <v>1967</v>
      </c>
      <c r="E1385" s="15" t="s">
        <v>1968</v>
      </c>
      <c r="F1385" s="679">
        <v>232778.560516875</v>
      </c>
      <c r="G1385" s="73" t="s">
        <v>300</v>
      </c>
      <c r="H1385" s="73" t="s">
        <v>3352</v>
      </c>
      <c r="K1385" s="831"/>
      <c r="L1385" s="1143"/>
      <c r="M1385" s="831"/>
      <c r="N1385" s="831">
        <v>5.1008E-3</v>
      </c>
      <c r="O1385" s="1144"/>
      <c r="P1385" s="831"/>
      <c r="Q1385" s="831"/>
      <c r="R1385" s="831"/>
      <c r="S1385" s="831"/>
      <c r="T1385" s="831"/>
      <c r="U1385" s="831"/>
      <c r="V1385" s="1143"/>
      <c r="W1385" s="1145">
        <v>47910</v>
      </c>
      <c r="X1385" s="1144"/>
      <c r="Y1385" s="831"/>
      <c r="Z1385" s="831"/>
      <c r="AA1385" s="834"/>
      <c r="AB1385" s="834"/>
      <c r="AC1385" s="832">
        <f t="shared" si="49"/>
        <v>0</v>
      </c>
      <c r="AD1385" s="832">
        <f t="shared" si="48"/>
        <v>1187.3568814844759</v>
      </c>
      <c r="AE1385" s="834"/>
      <c r="AF1385" s="834"/>
      <c r="AG1385" s="834"/>
      <c r="AH1385" s="834"/>
      <c r="AI1385" s="834"/>
      <c r="AJ1385" s="834"/>
      <c r="AK1385" s="834"/>
      <c r="AL1385" s="834"/>
      <c r="AM1385" s="832">
        <f t="shared" si="50"/>
        <v>11152420834.363482</v>
      </c>
      <c r="AN1385" s="834"/>
      <c r="AO1385" s="834"/>
      <c r="AP1385" s="834"/>
    </row>
    <row r="1386" spans="1:42" s="15" customFormat="1">
      <c r="A1386" s="73" t="s">
        <v>2256</v>
      </c>
      <c r="B1386" s="1132" t="s">
        <v>3059</v>
      </c>
      <c r="C1386" s="73" t="s">
        <v>3329</v>
      </c>
      <c r="D1386" s="1132" t="s">
        <v>2001</v>
      </c>
      <c r="E1386" s="15" t="s">
        <v>2015</v>
      </c>
      <c r="F1386" s="679">
        <v>15518.5707015104</v>
      </c>
      <c r="G1386" s="73" t="s">
        <v>300</v>
      </c>
      <c r="H1386" s="73" t="s">
        <v>3352</v>
      </c>
      <c r="K1386" s="831"/>
      <c r="L1386" s="1143"/>
      <c r="M1386" s="831"/>
      <c r="N1386" s="831">
        <v>4.5349999999999998E-5</v>
      </c>
      <c r="O1386" s="1144"/>
      <c r="P1386" s="831"/>
      <c r="Q1386" s="831"/>
      <c r="R1386" s="831"/>
      <c r="S1386" s="831"/>
      <c r="T1386" s="831"/>
      <c r="U1386" s="831"/>
      <c r="V1386" s="1143"/>
      <c r="W1386" s="1145">
        <v>2127800</v>
      </c>
      <c r="X1386" s="1144"/>
      <c r="Y1386" s="831"/>
      <c r="Z1386" s="831"/>
      <c r="AA1386" s="834"/>
      <c r="AB1386" s="834"/>
      <c r="AC1386" s="832">
        <f t="shared" si="49"/>
        <v>0</v>
      </c>
      <c r="AD1386" s="832">
        <f t="shared" si="48"/>
        <v>0.70376718131349658</v>
      </c>
      <c r="AE1386" s="834"/>
      <c r="AF1386" s="834"/>
      <c r="AG1386" s="834"/>
      <c r="AH1386" s="834"/>
      <c r="AI1386" s="834"/>
      <c r="AJ1386" s="834"/>
      <c r="AK1386" s="834"/>
      <c r="AL1386" s="834"/>
      <c r="AM1386" s="832">
        <f t="shared" si="50"/>
        <v>33020414738.673828</v>
      </c>
      <c r="AN1386" s="834"/>
      <c r="AO1386" s="834"/>
      <c r="AP1386" s="834"/>
    </row>
    <row r="1387" spans="1:42" s="15" customFormat="1">
      <c r="A1387" s="73" t="s">
        <v>2256</v>
      </c>
      <c r="B1387" s="1132" t="s">
        <v>3059</v>
      </c>
      <c r="C1387" s="73" t="s">
        <v>3329</v>
      </c>
      <c r="D1387" s="1132" t="s">
        <v>1998</v>
      </c>
      <c r="E1387" s="15" t="s">
        <v>1999</v>
      </c>
      <c r="F1387" s="679">
        <v>310371.414040156</v>
      </c>
      <c r="G1387" s="73" t="s">
        <v>300</v>
      </c>
      <c r="H1387" s="73" t="s">
        <v>3352</v>
      </c>
      <c r="K1387" s="831"/>
      <c r="L1387" s="1143"/>
      <c r="M1387" s="831"/>
      <c r="N1387" s="831">
        <v>2.7985000000000001E-7</v>
      </c>
      <c r="O1387" s="1144"/>
      <c r="P1387" s="831"/>
      <c r="Q1387" s="831"/>
      <c r="R1387" s="831"/>
      <c r="S1387" s="831"/>
      <c r="T1387" s="831"/>
      <c r="U1387" s="831"/>
      <c r="V1387" s="1143"/>
      <c r="W1387" s="1145">
        <v>2905.7</v>
      </c>
      <c r="X1387" s="1144"/>
      <c r="Y1387" s="831"/>
      <c r="Z1387" s="831"/>
      <c r="AA1387" s="834"/>
      <c r="AB1387" s="834"/>
      <c r="AC1387" s="832">
        <f t="shared" si="49"/>
        <v>0</v>
      </c>
      <c r="AD1387" s="832">
        <f t="shared" si="48"/>
        <v>8.685744021913766E-2</v>
      </c>
      <c r="AE1387" s="834"/>
      <c r="AF1387" s="834"/>
      <c r="AG1387" s="834"/>
      <c r="AH1387" s="834"/>
      <c r="AI1387" s="834"/>
      <c r="AJ1387" s="834"/>
      <c r="AK1387" s="834"/>
      <c r="AL1387" s="834"/>
      <c r="AM1387" s="832">
        <f t="shared" si="50"/>
        <v>901846217.77648127</v>
      </c>
      <c r="AN1387" s="834"/>
      <c r="AO1387" s="834"/>
      <c r="AP1387" s="834"/>
    </row>
    <row r="1388" spans="1:42" s="15" customFormat="1">
      <c r="A1388" s="73" t="s">
        <v>2667</v>
      </c>
      <c r="B1388" s="1132"/>
      <c r="C1388" s="73" t="s">
        <v>3322</v>
      </c>
      <c r="D1388" s="1132" t="s">
        <v>1967</v>
      </c>
      <c r="E1388" s="15" t="s">
        <v>1968</v>
      </c>
      <c r="F1388" s="679">
        <v>14080.4291221354</v>
      </c>
      <c r="G1388" s="73" t="s">
        <v>300</v>
      </c>
      <c r="H1388" s="73" t="s">
        <v>3352</v>
      </c>
      <c r="K1388" s="831"/>
      <c r="L1388" s="1143"/>
      <c r="M1388" s="831"/>
      <c r="N1388" s="831">
        <v>1.6123000000000001E-5</v>
      </c>
      <c r="O1388" s="1144"/>
      <c r="P1388" s="831"/>
      <c r="Q1388" s="831"/>
      <c r="R1388" s="831"/>
      <c r="S1388" s="831"/>
      <c r="T1388" s="831"/>
      <c r="U1388" s="831"/>
      <c r="V1388" s="1143"/>
      <c r="W1388" s="1145">
        <v>58314</v>
      </c>
      <c r="X1388" s="1144"/>
      <c r="Y1388" s="831"/>
      <c r="Z1388" s="831"/>
      <c r="AA1388" s="834"/>
      <c r="AB1388" s="834"/>
      <c r="AC1388" s="832">
        <f t="shared" si="49"/>
        <v>0</v>
      </c>
      <c r="AD1388" s="832">
        <f t="shared" si="48"/>
        <v>0.22701875873618907</v>
      </c>
      <c r="AE1388" s="834"/>
      <c r="AF1388" s="834"/>
      <c r="AG1388" s="834"/>
      <c r="AH1388" s="834"/>
      <c r="AI1388" s="834"/>
      <c r="AJ1388" s="834"/>
      <c r="AK1388" s="834"/>
      <c r="AL1388" s="834"/>
      <c r="AM1388" s="832">
        <f t="shared" si="50"/>
        <v>821086143.82820368</v>
      </c>
      <c r="AN1388" s="834"/>
      <c r="AO1388" s="834"/>
      <c r="AP1388" s="834"/>
    </row>
    <row r="1389" spans="1:42" s="15" customFormat="1">
      <c r="A1389" s="73" t="s">
        <v>2667</v>
      </c>
      <c r="B1389" s="1132"/>
      <c r="C1389" s="73" t="s">
        <v>3322</v>
      </c>
      <c r="D1389" s="1132" t="s">
        <v>2001</v>
      </c>
      <c r="E1389" s="15" t="s">
        <v>2015</v>
      </c>
      <c r="F1389" s="679">
        <v>938.69527463541704</v>
      </c>
      <c r="G1389" s="73" t="s">
        <v>300</v>
      </c>
      <c r="H1389" s="73" t="s">
        <v>3352</v>
      </c>
      <c r="K1389" s="831"/>
      <c r="L1389" s="1143"/>
      <c r="M1389" s="831"/>
      <c r="N1389" s="831">
        <v>4.6238E-5</v>
      </c>
      <c r="O1389" s="1144"/>
      <c r="P1389" s="831"/>
      <c r="Q1389" s="831"/>
      <c r="R1389" s="831"/>
      <c r="S1389" s="831"/>
      <c r="T1389" s="831"/>
      <c r="U1389" s="831"/>
      <c r="V1389" s="1143"/>
      <c r="W1389" s="1145">
        <v>2241900</v>
      </c>
      <c r="X1389" s="1144"/>
      <c r="Y1389" s="831"/>
      <c r="Z1389" s="831"/>
      <c r="AA1389" s="834"/>
      <c r="AB1389" s="834"/>
      <c r="AC1389" s="832">
        <f t="shared" si="49"/>
        <v>0</v>
      </c>
      <c r="AD1389" s="832">
        <f t="shared" si="48"/>
        <v>4.3403392108592412E-2</v>
      </c>
      <c r="AE1389" s="834"/>
      <c r="AF1389" s="834"/>
      <c r="AG1389" s="834"/>
      <c r="AH1389" s="834"/>
      <c r="AI1389" s="834"/>
      <c r="AJ1389" s="834"/>
      <c r="AK1389" s="834"/>
      <c r="AL1389" s="834"/>
      <c r="AM1389" s="832">
        <f t="shared" si="50"/>
        <v>2104460936.2051415</v>
      </c>
      <c r="AN1389" s="834"/>
      <c r="AO1389" s="834"/>
      <c r="AP1389" s="834"/>
    </row>
    <row r="1390" spans="1:42" s="15" customFormat="1">
      <c r="A1390" s="73" t="s">
        <v>2667</v>
      </c>
      <c r="B1390" s="1132"/>
      <c r="C1390" s="73" t="s">
        <v>3322</v>
      </c>
      <c r="D1390" s="1132" t="s">
        <v>1998</v>
      </c>
      <c r="E1390" s="15" t="s">
        <v>1999</v>
      </c>
      <c r="F1390" s="679">
        <v>18773.905495312501</v>
      </c>
      <c r="G1390" s="73" t="s">
        <v>300</v>
      </c>
      <c r="H1390" s="73" t="s">
        <v>3352</v>
      </c>
      <c r="K1390" s="831"/>
      <c r="L1390" s="1143"/>
      <c r="M1390" s="831"/>
      <c r="N1390" s="831">
        <v>1.9569E-7</v>
      </c>
      <c r="O1390" s="1144"/>
      <c r="P1390" s="831"/>
      <c r="Q1390" s="831"/>
      <c r="R1390" s="831"/>
      <c r="S1390" s="831"/>
      <c r="T1390" s="831"/>
      <c r="U1390" s="831"/>
      <c r="V1390" s="1143"/>
      <c r="W1390" s="1145">
        <v>442.25</v>
      </c>
      <c r="X1390" s="1144"/>
      <c r="Y1390" s="831"/>
      <c r="Z1390" s="831"/>
      <c r="AA1390" s="834"/>
      <c r="AB1390" s="834"/>
      <c r="AC1390" s="832">
        <f t="shared" si="49"/>
        <v>0</v>
      </c>
      <c r="AD1390" s="832">
        <f t="shared" ref="AD1390:AD1453" si="51">IF(N1390="",0*$F1390,N1390*$F1390)</f>
        <v>3.6738655663777035E-3</v>
      </c>
      <c r="AE1390" s="834"/>
      <c r="AF1390" s="834"/>
      <c r="AG1390" s="834"/>
      <c r="AH1390" s="834"/>
      <c r="AI1390" s="834"/>
      <c r="AJ1390" s="834"/>
      <c r="AK1390" s="834"/>
      <c r="AL1390" s="834"/>
      <c r="AM1390" s="832">
        <f t="shared" si="50"/>
        <v>8302759.7053019535</v>
      </c>
      <c r="AN1390" s="834"/>
      <c r="AO1390" s="834"/>
      <c r="AP1390" s="834"/>
    </row>
    <row r="1391" spans="1:42" s="15" customFormat="1">
      <c r="A1391" s="73" t="s">
        <v>2257</v>
      </c>
      <c r="B1391" s="1132" t="s">
        <v>3060</v>
      </c>
      <c r="C1391" s="73" t="s">
        <v>3329</v>
      </c>
      <c r="D1391" s="1132" t="s">
        <v>1967</v>
      </c>
      <c r="E1391" s="15" t="s">
        <v>1968</v>
      </c>
      <c r="F1391" s="679">
        <v>589657.46208362002</v>
      </c>
      <c r="G1391" s="73" t="s">
        <v>300</v>
      </c>
      <c r="H1391" s="73" t="s">
        <v>3352</v>
      </c>
      <c r="K1391" s="831"/>
      <c r="L1391" s="1143"/>
      <c r="M1391" s="831"/>
      <c r="N1391" s="831">
        <v>1.2264E-5</v>
      </c>
      <c r="O1391" s="1144"/>
      <c r="P1391" s="831"/>
      <c r="Q1391" s="831"/>
      <c r="R1391" s="831"/>
      <c r="S1391" s="831"/>
      <c r="T1391" s="831"/>
      <c r="U1391" s="831"/>
      <c r="V1391" s="1143"/>
      <c r="W1391" s="1145">
        <v>2640</v>
      </c>
      <c r="X1391" s="1144"/>
      <c r="Y1391" s="831"/>
      <c r="Z1391" s="831"/>
      <c r="AA1391" s="834"/>
      <c r="AB1391" s="834"/>
      <c r="AC1391" s="832">
        <f t="shared" ref="AC1391:AC1454" si="52">IF(M1391="",0*$F1391,M1391*$F1391)</f>
        <v>0</v>
      </c>
      <c r="AD1391" s="832">
        <f t="shared" si="51"/>
        <v>7.2315591149935159</v>
      </c>
      <c r="AE1391" s="834"/>
      <c r="AF1391" s="834"/>
      <c r="AG1391" s="834"/>
      <c r="AH1391" s="834"/>
      <c r="AI1391" s="834"/>
      <c r="AJ1391" s="834"/>
      <c r="AK1391" s="834"/>
      <c r="AL1391" s="834"/>
      <c r="AM1391" s="832">
        <f t="shared" si="50"/>
        <v>1556695699.9007568</v>
      </c>
      <c r="AN1391" s="834"/>
      <c r="AO1391" s="834"/>
      <c r="AP1391" s="834"/>
    </row>
    <row r="1392" spans="1:42" s="15" customFormat="1">
      <c r="A1392" s="73" t="s">
        <v>2257</v>
      </c>
      <c r="B1392" s="1132" t="s">
        <v>3060</v>
      </c>
      <c r="C1392" s="73" t="s">
        <v>3329</v>
      </c>
      <c r="D1392" s="1132" t="s">
        <v>2001</v>
      </c>
      <c r="E1392" s="15" t="s">
        <v>2015</v>
      </c>
      <c r="F1392" s="679">
        <v>39310.497473932301</v>
      </c>
      <c r="G1392" s="73" t="s">
        <v>300</v>
      </c>
      <c r="H1392" s="73" t="s">
        <v>3352</v>
      </c>
      <c r="K1392" s="831"/>
      <c r="L1392" s="1143"/>
      <c r="M1392" s="831"/>
      <c r="N1392" s="831">
        <v>4.1552999999999998E-6</v>
      </c>
      <c r="O1392" s="1144"/>
      <c r="P1392" s="831"/>
      <c r="Q1392" s="831"/>
      <c r="R1392" s="831"/>
      <c r="S1392" s="831"/>
      <c r="T1392" s="831"/>
      <c r="U1392" s="831"/>
      <c r="V1392" s="1143"/>
      <c r="W1392" s="1145">
        <v>60623</v>
      </c>
      <c r="X1392" s="1144"/>
      <c r="Y1392" s="831"/>
      <c r="Z1392" s="831"/>
      <c r="AA1392" s="834"/>
      <c r="AB1392" s="834"/>
      <c r="AC1392" s="832">
        <f t="shared" si="52"/>
        <v>0</v>
      </c>
      <c r="AD1392" s="832">
        <f t="shared" si="51"/>
        <v>0.16334691015343089</v>
      </c>
      <c r="AE1392" s="834"/>
      <c r="AF1392" s="834"/>
      <c r="AG1392" s="834"/>
      <c r="AH1392" s="834"/>
      <c r="AI1392" s="834"/>
      <c r="AJ1392" s="834"/>
      <c r="AK1392" s="834"/>
      <c r="AL1392" s="834"/>
      <c r="AM1392" s="832">
        <f t="shared" si="50"/>
        <v>2383120288.3621979</v>
      </c>
      <c r="AN1392" s="834"/>
      <c r="AO1392" s="834"/>
      <c r="AP1392" s="834"/>
    </row>
    <row r="1393" spans="1:42" s="15" customFormat="1">
      <c r="A1393" s="73" t="s">
        <v>2257</v>
      </c>
      <c r="B1393" s="1132" t="s">
        <v>3060</v>
      </c>
      <c r="C1393" s="73" t="s">
        <v>3329</v>
      </c>
      <c r="D1393" s="1132" t="s">
        <v>1998</v>
      </c>
      <c r="E1393" s="15" t="s">
        <v>1999</v>
      </c>
      <c r="F1393" s="679">
        <v>786209.94944164099</v>
      </c>
      <c r="G1393" s="73" t="s">
        <v>300</v>
      </c>
      <c r="H1393" s="73" t="s">
        <v>3352</v>
      </c>
      <c r="K1393" s="831"/>
      <c r="L1393" s="1143"/>
      <c r="M1393" s="831"/>
      <c r="N1393" s="831">
        <v>9.0479000000000006E-9</v>
      </c>
      <c r="O1393" s="1144"/>
      <c r="P1393" s="831"/>
      <c r="Q1393" s="831"/>
      <c r="R1393" s="831"/>
      <c r="S1393" s="831"/>
      <c r="T1393" s="831"/>
      <c r="U1393" s="831"/>
      <c r="V1393" s="1143"/>
      <c r="W1393" s="1145">
        <v>25.408000000000001</v>
      </c>
      <c r="X1393" s="1144"/>
      <c r="Y1393" s="831"/>
      <c r="Z1393" s="831"/>
      <c r="AA1393" s="834"/>
      <c r="AB1393" s="834"/>
      <c r="AC1393" s="832">
        <f t="shared" si="52"/>
        <v>0</v>
      </c>
      <c r="AD1393" s="832">
        <f t="shared" si="51"/>
        <v>7.1135490015530236E-3</v>
      </c>
      <c r="AE1393" s="834"/>
      <c r="AF1393" s="834"/>
      <c r="AG1393" s="834"/>
      <c r="AH1393" s="834"/>
      <c r="AI1393" s="834"/>
      <c r="AJ1393" s="834"/>
      <c r="AK1393" s="834"/>
      <c r="AL1393" s="834"/>
      <c r="AM1393" s="832">
        <f t="shared" si="50"/>
        <v>19976022.395413216</v>
      </c>
      <c r="AN1393" s="834"/>
      <c r="AO1393" s="834"/>
      <c r="AP1393" s="834"/>
    </row>
    <row r="1394" spans="1:42" s="15" customFormat="1">
      <c r="A1394" s="73" t="s">
        <v>2668</v>
      </c>
      <c r="B1394" s="1132"/>
      <c r="C1394" s="73" t="s">
        <v>3319</v>
      </c>
      <c r="D1394" s="1132" t="s">
        <v>1967</v>
      </c>
      <c r="E1394" s="15" t="s">
        <v>1968</v>
      </c>
      <c r="F1394" s="679">
        <v>47534.765625</v>
      </c>
      <c r="G1394" s="73" t="s">
        <v>300</v>
      </c>
      <c r="H1394" s="73" t="s">
        <v>3352</v>
      </c>
      <c r="K1394" s="831"/>
      <c r="L1394" s="1143"/>
      <c r="M1394" s="831"/>
      <c r="N1394" s="831">
        <v>5.9739000000000003E-7</v>
      </c>
      <c r="O1394" s="1144"/>
      <c r="P1394" s="831"/>
      <c r="Q1394" s="831"/>
      <c r="R1394" s="831"/>
      <c r="S1394" s="831"/>
      <c r="T1394" s="831"/>
      <c r="U1394" s="831"/>
      <c r="V1394" s="1143"/>
      <c r="W1394" s="1145">
        <v>1431.2</v>
      </c>
      <c r="X1394" s="1144"/>
      <c r="Y1394" s="831"/>
      <c r="Z1394" s="831"/>
      <c r="AA1394" s="834"/>
      <c r="AB1394" s="834"/>
      <c r="AC1394" s="832">
        <f t="shared" si="52"/>
        <v>0</v>
      </c>
      <c r="AD1394" s="832">
        <f t="shared" si="51"/>
        <v>2.8396793636718751E-2</v>
      </c>
      <c r="AE1394" s="834"/>
      <c r="AF1394" s="834"/>
      <c r="AG1394" s="834"/>
      <c r="AH1394" s="834"/>
      <c r="AI1394" s="834"/>
      <c r="AJ1394" s="834"/>
      <c r="AK1394" s="834"/>
      <c r="AL1394" s="834"/>
      <c r="AM1394" s="832">
        <f t="shared" si="50"/>
        <v>68031756.5625</v>
      </c>
      <c r="AN1394" s="834"/>
      <c r="AO1394" s="834"/>
      <c r="AP1394" s="834"/>
    </row>
    <row r="1395" spans="1:42" s="15" customFormat="1">
      <c r="A1395" s="73" t="s">
        <v>2668</v>
      </c>
      <c r="B1395" s="1132"/>
      <c r="C1395" s="73" t="s">
        <v>3319</v>
      </c>
      <c r="D1395" s="1132" t="s">
        <v>2001</v>
      </c>
      <c r="E1395" s="15" t="s">
        <v>2015</v>
      </c>
      <c r="F1395" s="679">
        <v>3168.984375</v>
      </c>
      <c r="G1395" s="73" t="s">
        <v>300</v>
      </c>
      <c r="H1395" s="73" t="s">
        <v>3352</v>
      </c>
      <c r="K1395" s="831"/>
      <c r="L1395" s="1143"/>
      <c r="M1395" s="831"/>
      <c r="N1395" s="831">
        <v>1.6254E-7</v>
      </c>
      <c r="O1395" s="1144"/>
      <c r="P1395" s="831"/>
      <c r="Q1395" s="831"/>
      <c r="R1395" s="831"/>
      <c r="S1395" s="831"/>
      <c r="T1395" s="831"/>
      <c r="U1395" s="831"/>
      <c r="V1395" s="1143"/>
      <c r="W1395" s="1145">
        <v>27597</v>
      </c>
      <c r="X1395" s="1144"/>
      <c r="Y1395" s="831"/>
      <c r="Z1395" s="831"/>
      <c r="AA1395" s="834"/>
      <c r="AB1395" s="834"/>
      <c r="AC1395" s="832">
        <f t="shared" si="52"/>
        <v>0</v>
      </c>
      <c r="AD1395" s="832">
        <f t="shared" si="51"/>
        <v>5.1508672031249996E-4</v>
      </c>
      <c r="AE1395" s="834"/>
      <c r="AF1395" s="834"/>
      <c r="AG1395" s="834"/>
      <c r="AH1395" s="834"/>
      <c r="AI1395" s="834"/>
      <c r="AJ1395" s="834"/>
      <c r="AK1395" s="834"/>
      <c r="AL1395" s="834"/>
      <c r="AM1395" s="832">
        <f t="shared" si="50"/>
        <v>87454461.796875</v>
      </c>
      <c r="AN1395" s="834"/>
      <c r="AO1395" s="834"/>
      <c r="AP1395" s="834"/>
    </row>
    <row r="1396" spans="1:42" s="15" customFormat="1">
      <c r="A1396" s="73" t="s">
        <v>2668</v>
      </c>
      <c r="B1396" s="1132"/>
      <c r="C1396" s="73" t="s">
        <v>3319</v>
      </c>
      <c r="D1396" s="1132" t="s">
        <v>1998</v>
      </c>
      <c r="E1396" s="15" t="s">
        <v>1999</v>
      </c>
      <c r="F1396" s="679">
        <v>63379.6875</v>
      </c>
      <c r="G1396" s="73" t="s">
        <v>300</v>
      </c>
      <c r="H1396" s="73" t="s">
        <v>3352</v>
      </c>
      <c r="K1396" s="831"/>
      <c r="L1396" s="1143"/>
      <c r="M1396" s="831"/>
      <c r="N1396" s="831">
        <v>6.2010000000000001E-11</v>
      </c>
      <c r="O1396" s="1144"/>
      <c r="P1396" s="831"/>
      <c r="Q1396" s="831"/>
      <c r="R1396" s="831"/>
      <c r="S1396" s="831"/>
      <c r="T1396" s="831"/>
      <c r="U1396" s="831"/>
      <c r="V1396" s="1143"/>
      <c r="W1396" s="1145">
        <v>1.4107000000000001</v>
      </c>
      <c r="X1396" s="1144"/>
      <c r="Y1396" s="831"/>
      <c r="Z1396" s="831"/>
      <c r="AA1396" s="834"/>
      <c r="AB1396" s="834"/>
      <c r="AC1396" s="832">
        <f t="shared" si="52"/>
        <v>0</v>
      </c>
      <c r="AD1396" s="832">
        <f t="shared" si="51"/>
        <v>3.9301744218749998E-6</v>
      </c>
      <c r="AE1396" s="834"/>
      <c r="AF1396" s="834"/>
      <c r="AG1396" s="834"/>
      <c r="AH1396" s="834"/>
      <c r="AI1396" s="834"/>
      <c r="AJ1396" s="834"/>
      <c r="AK1396" s="834"/>
      <c r="AL1396" s="834"/>
      <c r="AM1396" s="832">
        <f t="shared" si="50"/>
        <v>89409.725156250002</v>
      </c>
      <c r="AN1396" s="834"/>
      <c r="AO1396" s="834"/>
      <c r="AP1396" s="834"/>
    </row>
    <row r="1397" spans="1:42" s="15" customFormat="1">
      <c r="A1397" s="73" t="s">
        <v>2258</v>
      </c>
      <c r="B1397" s="1132" t="s">
        <v>3061</v>
      </c>
      <c r="C1397" s="73" t="s">
        <v>3329</v>
      </c>
      <c r="D1397" s="1132" t="s">
        <v>1967</v>
      </c>
      <c r="E1397" s="15" t="s">
        <v>1968</v>
      </c>
      <c r="F1397" s="679">
        <v>232778.560516875</v>
      </c>
      <c r="G1397" s="73" t="s">
        <v>300</v>
      </c>
      <c r="H1397" s="73" t="s">
        <v>3352</v>
      </c>
      <c r="K1397" s="831"/>
      <c r="L1397" s="1143"/>
      <c r="M1397" s="831"/>
      <c r="N1397" s="831">
        <v>1.8354999999999999E-4</v>
      </c>
      <c r="O1397" s="1144"/>
      <c r="P1397" s="831"/>
      <c r="Q1397" s="831"/>
      <c r="R1397" s="831"/>
      <c r="S1397" s="831"/>
      <c r="T1397" s="831"/>
      <c r="U1397" s="831"/>
      <c r="V1397" s="1143"/>
      <c r="W1397" s="1145">
        <v>60911</v>
      </c>
      <c r="X1397" s="1144"/>
      <c r="Y1397" s="831"/>
      <c r="Z1397" s="831"/>
      <c r="AA1397" s="834"/>
      <c r="AB1397" s="834"/>
      <c r="AC1397" s="832">
        <f t="shared" si="52"/>
        <v>0</v>
      </c>
      <c r="AD1397" s="832">
        <f t="shared" si="51"/>
        <v>42.726504782872404</v>
      </c>
      <c r="AE1397" s="834"/>
      <c r="AF1397" s="834"/>
      <c r="AG1397" s="834"/>
      <c r="AH1397" s="834"/>
      <c r="AI1397" s="834"/>
      <c r="AJ1397" s="834"/>
      <c r="AK1397" s="834"/>
      <c r="AL1397" s="834"/>
      <c r="AM1397" s="832">
        <f t="shared" si="50"/>
        <v>14178774899.643373</v>
      </c>
      <c r="AN1397" s="834"/>
      <c r="AO1397" s="834"/>
      <c r="AP1397" s="834"/>
    </row>
    <row r="1398" spans="1:42" s="15" customFormat="1">
      <c r="A1398" s="73" t="s">
        <v>2258</v>
      </c>
      <c r="B1398" s="1132" t="s">
        <v>3061</v>
      </c>
      <c r="C1398" s="73" t="s">
        <v>3329</v>
      </c>
      <c r="D1398" s="1132" t="s">
        <v>2001</v>
      </c>
      <c r="E1398" s="15" t="s">
        <v>2015</v>
      </c>
      <c r="F1398" s="679">
        <v>15518.5707015104</v>
      </c>
      <c r="G1398" s="73" t="s">
        <v>300</v>
      </c>
      <c r="H1398" s="73" t="s">
        <v>3352</v>
      </c>
      <c r="K1398" s="831"/>
      <c r="L1398" s="1143"/>
      <c r="M1398" s="831"/>
      <c r="N1398" s="831">
        <v>2.1024999999999999E-5</v>
      </c>
      <c r="O1398" s="1144"/>
      <c r="P1398" s="831"/>
      <c r="Q1398" s="831"/>
      <c r="R1398" s="831"/>
      <c r="S1398" s="831"/>
      <c r="T1398" s="831"/>
      <c r="U1398" s="831"/>
      <c r="V1398" s="1143"/>
      <c r="W1398" s="1145">
        <v>5011200</v>
      </c>
      <c r="X1398" s="1144"/>
      <c r="Y1398" s="831"/>
      <c r="Z1398" s="831"/>
      <c r="AA1398" s="834"/>
      <c r="AB1398" s="834"/>
      <c r="AC1398" s="832">
        <f t="shared" si="52"/>
        <v>0</v>
      </c>
      <c r="AD1398" s="832">
        <f t="shared" si="51"/>
        <v>0.32627794899925616</v>
      </c>
      <c r="AE1398" s="834"/>
      <c r="AF1398" s="834"/>
      <c r="AG1398" s="834"/>
      <c r="AH1398" s="834"/>
      <c r="AI1398" s="834"/>
      <c r="AJ1398" s="834"/>
      <c r="AK1398" s="834"/>
      <c r="AL1398" s="834"/>
      <c r="AM1398" s="832">
        <f t="shared" si="50"/>
        <v>77766661499.40892</v>
      </c>
      <c r="AN1398" s="834"/>
      <c r="AO1398" s="834"/>
      <c r="AP1398" s="834"/>
    </row>
    <row r="1399" spans="1:42" s="15" customFormat="1">
      <c r="A1399" s="73" t="s">
        <v>2258</v>
      </c>
      <c r="B1399" s="1132" t="s">
        <v>3061</v>
      </c>
      <c r="C1399" s="73" t="s">
        <v>3329</v>
      </c>
      <c r="D1399" s="1132" t="s">
        <v>1998</v>
      </c>
      <c r="E1399" s="15" t="s">
        <v>1999</v>
      </c>
      <c r="F1399" s="679">
        <v>310371.414040156</v>
      </c>
      <c r="G1399" s="73" t="s">
        <v>300</v>
      </c>
      <c r="H1399" s="73" t="s">
        <v>3352</v>
      </c>
      <c r="K1399" s="831"/>
      <c r="L1399" s="1143"/>
      <c r="M1399" s="831"/>
      <c r="N1399" s="831">
        <v>3.7225000000000001E-7</v>
      </c>
      <c r="O1399" s="1144"/>
      <c r="P1399" s="831"/>
      <c r="Q1399" s="831"/>
      <c r="R1399" s="831"/>
      <c r="S1399" s="831"/>
      <c r="T1399" s="831"/>
      <c r="U1399" s="831"/>
      <c r="V1399" s="1143"/>
      <c r="W1399" s="1145">
        <v>16602</v>
      </c>
      <c r="X1399" s="1144"/>
      <c r="Y1399" s="831"/>
      <c r="Z1399" s="831"/>
      <c r="AA1399" s="834"/>
      <c r="AB1399" s="834"/>
      <c r="AC1399" s="832">
        <f t="shared" si="52"/>
        <v>0</v>
      </c>
      <c r="AD1399" s="832">
        <f t="shared" si="51"/>
        <v>0.11553575887644807</v>
      </c>
      <c r="AE1399" s="834"/>
      <c r="AF1399" s="834"/>
      <c r="AG1399" s="834"/>
      <c r="AH1399" s="834"/>
      <c r="AI1399" s="834"/>
      <c r="AJ1399" s="834"/>
      <c r="AK1399" s="834"/>
      <c r="AL1399" s="834"/>
      <c r="AM1399" s="832">
        <f t="shared" si="50"/>
        <v>5152786215.8946695</v>
      </c>
      <c r="AN1399" s="834"/>
      <c r="AO1399" s="834"/>
      <c r="AP1399" s="834"/>
    </row>
    <row r="1400" spans="1:42" s="15" customFormat="1">
      <c r="A1400" s="73" t="s">
        <v>2669</v>
      </c>
      <c r="B1400" s="1132"/>
      <c r="C1400" s="73" t="s">
        <v>3337</v>
      </c>
      <c r="D1400" s="1132"/>
      <c r="F1400" s="679">
        <v>175534.51332872399</v>
      </c>
      <c r="G1400" s="73" t="s">
        <v>300</v>
      </c>
      <c r="H1400" s="73" t="s">
        <v>3352</v>
      </c>
      <c r="K1400" s="831"/>
      <c r="L1400" s="1143"/>
      <c r="M1400" s="831"/>
      <c r="N1400" s="1150">
        <v>2.2413499043699988E-4</v>
      </c>
      <c r="O1400" s="1144"/>
      <c r="P1400" s="831"/>
      <c r="Q1400" s="831"/>
      <c r="R1400" s="831"/>
      <c r="S1400" s="831"/>
      <c r="T1400" s="831"/>
      <c r="U1400" s="831"/>
      <c r="V1400" s="1143"/>
      <c r="W1400" s="1146">
        <v>740449.00608755986</v>
      </c>
      <c r="X1400" s="1144"/>
      <c r="Y1400" s="831"/>
      <c r="Z1400" s="831"/>
      <c r="AA1400" s="834"/>
      <c r="AB1400" s="834"/>
      <c r="AC1400" s="832">
        <f t="shared" si="52"/>
        <v>0</v>
      </c>
      <c r="AD1400" s="832">
        <f t="shared" si="51"/>
        <v>39.343426466296975</v>
      </c>
      <c r="AE1400" s="834"/>
      <c r="AF1400" s="834"/>
      <c r="AG1400" s="834"/>
      <c r="AH1400" s="834"/>
      <c r="AI1400" s="834"/>
      <c r="AJ1400" s="834"/>
      <c r="AK1400" s="834"/>
      <c r="AL1400" s="834"/>
      <c r="AM1400" s="832">
        <f t="shared" si="50"/>
        <v>129974355928.3172</v>
      </c>
      <c r="AN1400" s="834"/>
      <c r="AO1400" s="834"/>
      <c r="AP1400" s="834"/>
    </row>
    <row r="1401" spans="1:42" s="15" customFormat="1">
      <c r="A1401" s="73" t="s">
        <v>2669</v>
      </c>
      <c r="B1401" s="1132"/>
      <c r="C1401" s="73" t="s">
        <v>3337</v>
      </c>
      <c r="D1401" s="1132"/>
      <c r="F1401" s="679">
        <v>234046.017731745</v>
      </c>
      <c r="G1401" s="73" t="s">
        <v>300</v>
      </c>
      <c r="H1401" s="73" t="s">
        <v>3352</v>
      </c>
      <c r="K1401" s="831"/>
      <c r="L1401" s="1143"/>
      <c r="M1401" s="831"/>
      <c r="N1401" s="1150">
        <v>1.6420805118051806E-5</v>
      </c>
      <c r="O1401" s="1144"/>
      <c r="P1401" s="831"/>
      <c r="Q1401" s="831"/>
      <c r="R1401" s="831"/>
      <c r="S1401" s="831"/>
      <c r="T1401" s="831"/>
      <c r="U1401" s="831"/>
      <c r="V1401" s="1143"/>
      <c r="W1401" s="1146">
        <v>143030.9259972368</v>
      </c>
      <c r="X1401" s="1144"/>
      <c r="Y1401" s="831"/>
      <c r="Z1401" s="831"/>
      <c r="AA1401" s="834"/>
      <c r="AB1401" s="834"/>
      <c r="AC1401" s="832">
        <f t="shared" si="52"/>
        <v>0</v>
      </c>
      <c r="AD1401" s="832">
        <f t="shared" si="51"/>
        <v>3.8432240458290821</v>
      </c>
      <c r="AE1401" s="834"/>
      <c r="AF1401" s="834"/>
      <c r="AG1401" s="834"/>
      <c r="AH1401" s="834"/>
      <c r="AI1401" s="834"/>
      <c r="AJ1401" s="834"/>
      <c r="AK1401" s="834"/>
      <c r="AL1401" s="834"/>
      <c r="AM1401" s="832">
        <f t="shared" si="50"/>
        <v>33475818642.137192</v>
      </c>
      <c r="AN1401" s="834"/>
      <c r="AO1401" s="834"/>
      <c r="AP1401" s="834"/>
    </row>
    <row r="1402" spans="1:42" s="15" customFormat="1">
      <c r="A1402" s="73" t="s">
        <v>2669</v>
      </c>
      <c r="B1402" s="1132"/>
      <c r="C1402" s="73" t="s">
        <v>3337</v>
      </c>
      <c r="D1402" s="1132"/>
      <c r="F1402" s="679">
        <v>11702.3008883333</v>
      </c>
      <c r="G1402" s="73" t="s">
        <v>300</v>
      </c>
      <c r="H1402" s="73" t="s">
        <v>3352</v>
      </c>
      <c r="K1402" s="831"/>
      <c r="L1402" s="1143"/>
      <c r="M1402" s="831"/>
      <c r="N1402" s="1150">
        <v>1.2492882786617452E-4</v>
      </c>
      <c r="O1402" s="1144"/>
      <c r="P1402" s="831"/>
      <c r="Q1402" s="831"/>
      <c r="R1402" s="831"/>
      <c r="S1402" s="831"/>
      <c r="T1402" s="831"/>
      <c r="U1402" s="831"/>
      <c r="V1402" s="1143"/>
      <c r="W1402" s="1146">
        <v>26851708.962072387</v>
      </c>
      <c r="X1402" s="1144"/>
      <c r="Y1402" s="831"/>
      <c r="Z1402" s="831"/>
      <c r="AA1402" s="834"/>
      <c r="AB1402" s="834"/>
      <c r="AC1402" s="832">
        <f t="shared" si="52"/>
        <v>0</v>
      </c>
      <c r="AD1402" s="832">
        <f t="shared" si="51"/>
        <v>1.4619547333167719</v>
      </c>
      <c r="AE1402" s="834"/>
      <c r="AF1402" s="834"/>
      <c r="AG1402" s="834"/>
      <c r="AH1402" s="834"/>
      <c r="AI1402" s="834"/>
      <c r="AJ1402" s="834"/>
      <c r="AK1402" s="834"/>
      <c r="AL1402" s="834"/>
      <c r="AM1402" s="832">
        <f t="shared" si="50"/>
        <v>314226777640.12695</v>
      </c>
      <c r="AN1402" s="834"/>
      <c r="AO1402" s="834"/>
      <c r="AP1402" s="834"/>
    </row>
    <row r="1403" spans="1:42" s="15" customFormat="1">
      <c r="A1403" s="73" t="s">
        <v>2670</v>
      </c>
      <c r="B1403" s="1132"/>
      <c r="C1403" s="73" t="s">
        <v>3338</v>
      </c>
      <c r="D1403" s="1132" t="s">
        <v>1967</v>
      </c>
      <c r="E1403" s="15" t="s">
        <v>1968</v>
      </c>
      <c r="F1403" s="679">
        <v>255399.004985156</v>
      </c>
      <c r="G1403" s="73" t="s">
        <v>300</v>
      </c>
      <c r="H1403" s="73" t="s">
        <v>3352</v>
      </c>
      <c r="K1403" s="831"/>
      <c r="L1403" s="1143"/>
      <c r="M1403" s="831"/>
      <c r="N1403" s="831">
        <v>4.7121000000000002E-6</v>
      </c>
      <c r="O1403" s="1144"/>
      <c r="P1403" s="831"/>
      <c r="Q1403" s="831"/>
      <c r="R1403" s="831"/>
      <c r="S1403" s="831"/>
      <c r="T1403" s="831"/>
      <c r="U1403" s="831"/>
      <c r="V1403" s="1143"/>
      <c r="W1403" s="1145">
        <v>9173.2000000000007</v>
      </c>
      <c r="X1403" s="1144"/>
      <c r="Y1403" s="831"/>
      <c r="Z1403" s="831"/>
      <c r="AA1403" s="834"/>
      <c r="AB1403" s="834"/>
      <c r="AC1403" s="832">
        <f t="shared" si="52"/>
        <v>0</v>
      </c>
      <c r="AD1403" s="832">
        <f t="shared" si="51"/>
        <v>1.2034656513905537</v>
      </c>
      <c r="AE1403" s="834"/>
      <c r="AF1403" s="834"/>
      <c r="AG1403" s="834"/>
      <c r="AH1403" s="834"/>
      <c r="AI1403" s="834"/>
      <c r="AJ1403" s="834"/>
      <c r="AK1403" s="834"/>
      <c r="AL1403" s="834"/>
      <c r="AM1403" s="832">
        <f t="shared" si="50"/>
        <v>2342826152.5298333</v>
      </c>
      <c r="AN1403" s="834"/>
      <c r="AO1403" s="834"/>
      <c r="AP1403" s="834"/>
    </row>
    <row r="1404" spans="1:42" s="15" customFormat="1">
      <c r="A1404" s="73" t="s">
        <v>2670</v>
      </c>
      <c r="B1404" s="1132"/>
      <c r="C1404" s="73" t="s">
        <v>3338</v>
      </c>
      <c r="D1404" s="1132" t="s">
        <v>2001</v>
      </c>
      <c r="E1404" s="15" t="s">
        <v>2015</v>
      </c>
      <c r="F1404" s="679">
        <v>17026.600332343802</v>
      </c>
      <c r="G1404" s="73" t="s">
        <v>300</v>
      </c>
      <c r="H1404" s="73" t="s">
        <v>3352</v>
      </c>
      <c r="K1404" s="831"/>
      <c r="L1404" s="1143"/>
      <c r="M1404" s="1148"/>
      <c r="N1404" s="1148">
        <v>5.0730000000000004E-6</v>
      </c>
      <c r="O1404" s="1144"/>
      <c r="P1404" s="831"/>
      <c r="Q1404" s="831"/>
      <c r="R1404" s="831"/>
      <c r="S1404" s="831"/>
      <c r="T1404" s="831"/>
      <c r="U1404" s="831"/>
      <c r="V1404" s="1143"/>
      <c r="W1404" s="1145">
        <v>329800</v>
      </c>
      <c r="X1404" s="1144"/>
      <c r="Y1404" s="831"/>
      <c r="Z1404" s="831"/>
      <c r="AA1404" s="834"/>
      <c r="AB1404" s="834"/>
      <c r="AC1404" s="832">
        <f t="shared" si="52"/>
        <v>0</v>
      </c>
      <c r="AD1404" s="832">
        <f t="shared" si="51"/>
        <v>8.6375943485980114E-2</v>
      </c>
      <c r="AE1404" s="834"/>
      <c r="AF1404" s="834"/>
      <c r="AG1404" s="834"/>
      <c r="AH1404" s="834"/>
      <c r="AI1404" s="834"/>
      <c r="AJ1404" s="834"/>
      <c r="AK1404" s="834"/>
      <c r="AL1404" s="834"/>
      <c r="AM1404" s="832">
        <f t="shared" si="50"/>
        <v>5615372789.606986</v>
      </c>
      <c r="AN1404" s="834"/>
      <c r="AO1404" s="834"/>
      <c r="AP1404" s="834"/>
    </row>
    <row r="1405" spans="1:42" s="15" customFormat="1">
      <c r="A1405" s="73" t="s">
        <v>2670</v>
      </c>
      <c r="B1405" s="1132"/>
      <c r="C1405" s="73" t="s">
        <v>3338</v>
      </c>
      <c r="D1405" s="1132" t="s">
        <v>1998</v>
      </c>
      <c r="E1405" s="15" t="s">
        <v>1999</v>
      </c>
      <c r="F1405" s="679">
        <v>1259918.6433453099</v>
      </c>
      <c r="G1405" s="73" t="s">
        <v>300</v>
      </c>
      <c r="H1405" s="73" t="s">
        <v>3352</v>
      </c>
      <c r="K1405" s="831"/>
      <c r="L1405" s="1143"/>
      <c r="M1405" s="1148"/>
      <c r="N1405" s="1148">
        <v>3.6913000000000001E-8</v>
      </c>
      <c r="O1405" s="1144"/>
      <c r="P1405" s="831"/>
      <c r="Q1405" s="831"/>
      <c r="R1405" s="831"/>
      <c r="S1405" s="831"/>
      <c r="T1405" s="831"/>
      <c r="U1405" s="831"/>
      <c r="V1405" s="1143"/>
      <c r="W1405" s="1145">
        <v>95.744</v>
      </c>
      <c r="X1405" s="1144"/>
      <c r="Y1405" s="831"/>
      <c r="Z1405" s="831"/>
      <c r="AA1405" s="834"/>
      <c r="AB1405" s="834"/>
      <c r="AC1405" s="832">
        <f t="shared" si="52"/>
        <v>0</v>
      </c>
      <c r="AD1405" s="832">
        <f t="shared" si="51"/>
        <v>4.6507376881805423E-2</v>
      </c>
      <c r="AE1405" s="834"/>
      <c r="AF1405" s="834"/>
      <c r="AG1405" s="834"/>
      <c r="AH1405" s="834"/>
      <c r="AI1405" s="834"/>
      <c r="AJ1405" s="834"/>
      <c r="AK1405" s="834"/>
      <c r="AL1405" s="834"/>
      <c r="AM1405" s="832">
        <f t="shared" si="50"/>
        <v>120629650.58845335</v>
      </c>
      <c r="AN1405" s="834"/>
      <c r="AO1405" s="834"/>
      <c r="AP1405" s="834"/>
    </row>
    <row r="1406" spans="1:42" s="15" customFormat="1">
      <c r="A1406" s="73" t="s">
        <v>2671</v>
      </c>
      <c r="B1406" s="1132"/>
      <c r="C1406" s="73" t="s">
        <v>3315</v>
      </c>
      <c r="D1406" s="1132" t="s">
        <v>1998</v>
      </c>
      <c r="E1406" s="15" t="s">
        <v>1999</v>
      </c>
      <c r="F1406" s="679">
        <v>1259918.6433453099</v>
      </c>
      <c r="G1406" s="73" t="s">
        <v>300</v>
      </c>
      <c r="H1406" s="73" t="s">
        <v>3352</v>
      </c>
      <c r="K1406" s="831"/>
      <c r="L1406" s="1143"/>
      <c r="M1406" s="831"/>
      <c r="N1406" s="831">
        <v>2.4054000000000001E-7</v>
      </c>
      <c r="O1406" s="1144"/>
      <c r="P1406" s="831"/>
      <c r="Q1406" s="831"/>
      <c r="R1406" s="831"/>
      <c r="S1406" s="831"/>
      <c r="T1406" s="831"/>
      <c r="U1406" s="831"/>
      <c r="V1406" s="1143"/>
      <c r="W1406" s="1145">
        <v>663.63</v>
      </c>
      <c r="X1406" s="1144"/>
      <c r="Y1406" s="831"/>
      <c r="Z1406" s="831"/>
      <c r="AA1406" s="834"/>
      <c r="AB1406" s="834"/>
      <c r="AC1406" s="832">
        <f t="shared" si="52"/>
        <v>0</v>
      </c>
      <c r="AD1406" s="832">
        <f t="shared" si="51"/>
        <v>0.30306083047028087</v>
      </c>
      <c r="AE1406" s="834"/>
      <c r="AF1406" s="834"/>
      <c r="AG1406" s="834"/>
      <c r="AH1406" s="834"/>
      <c r="AI1406" s="834"/>
      <c r="AJ1406" s="834"/>
      <c r="AK1406" s="834"/>
      <c r="AL1406" s="834"/>
      <c r="AM1406" s="832">
        <f t="shared" si="50"/>
        <v>836119809.28324795</v>
      </c>
      <c r="AN1406" s="834"/>
      <c r="AO1406" s="834"/>
      <c r="AP1406" s="834"/>
    </row>
    <row r="1407" spans="1:42" s="15" customFormat="1">
      <c r="A1407" s="73" t="s">
        <v>2671</v>
      </c>
      <c r="B1407" s="1132"/>
      <c r="C1407" s="73" t="s">
        <v>3315</v>
      </c>
      <c r="D1407" s="1132" t="s">
        <v>1967</v>
      </c>
      <c r="E1407" s="15" t="s">
        <v>1968</v>
      </c>
      <c r="F1407" s="679">
        <v>255399.004985156</v>
      </c>
      <c r="G1407" s="73" t="s">
        <v>300</v>
      </c>
      <c r="H1407" s="73" t="s">
        <v>3352</v>
      </c>
      <c r="K1407" s="831"/>
      <c r="L1407" s="1143"/>
      <c r="M1407" s="831"/>
      <c r="N1407" s="831">
        <v>9.6448999999999998E-7</v>
      </c>
      <c r="O1407" s="1144"/>
      <c r="P1407" s="831"/>
      <c r="Q1407" s="831"/>
      <c r="R1407" s="831"/>
      <c r="S1407" s="831"/>
      <c r="T1407" s="831"/>
      <c r="U1407" s="831"/>
      <c r="V1407" s="1143"/>
      <c r="W1407" s="1145">
        <v>2773.9</v>
      </c>
      <c r="X1407" s="1144"/>
      <c r="Y1407" s="831"/>
      <c r="Z1407" s="831"/>
      <c r="AA1407" s="834"/>
      <c r="AB1407" s="834"/>
      <c r="AC1407" s="832">
        <f t="shared" si="52"/>
        <v>0</v>
      </c>
      <c r="AD1407" s="832">
        <f t="shared" si="51"/>
        <v>0.2463297863181331</v>
      </c>
      <c r="AE1407" s="834"/>
      <c r="AF1407" s="834"/>
      <c r="AG1407" s="834"/>
      <c r="AH1407" s="834"/>
      <c r="AI1407" s="834"/>
      <c r="AJ1407" s="834"/>
      <c r="AK1407" s="834"/>
      <c r="AL1407" s="834"/>
      <c r="AM1407" s="832">
        <f t="shared" si="50"/>
        <v>708451299.92832422</v>
      </c>
      <c r="AN1407" s="834"/>
      <c r="AO1407" s="834"/>
      <c r="AP1407" s="834"/>
    </row>
    <row r="1408" spans="1:42" s="15" customFormat="1">
      <c r="A1408" s="73" t="s">
        <v>2671</v>
      </c>
      <c r="B1408" s="1132"/>
      <c r="C1408" s="73" t="s">
        <v>3315</v>
      </c>
      <c r="D1408" s="1132" t="s">
        <v>2001</v>
      </c>
      <c r="E1408" s="15" t="s">
        <v>2015</v>
      </c>
      <c r="F1408" s="679">
        <v>17026.600332343802</v>
      </c>
      <c r="G1408" s="73" t="s">
        <v>300</v>
      </c>
      <c r="H1408" s="73" t="s">
        <v>3352</v>
      </c>
      <c r="K1408" s="831"/>
      <c r="L1408" s="1143"/>
      <c r="M1408" s="831"/>
      <c r="N1408" s="831">
        <v>1.3873E-6</v>
      </c>
      <c r="O1408" s="1144"/>
      <c r="P1408" s="831"/>
      <c r="Q1408" s="831"/>
      <c r="R1408" s="831"/>
      <c r="S1408" s="831"/>
      <c r="T1408" s="831"/>
      <c r="U1408" s="831"/>
      <c r="V1408" s="1143"/>
      <c r="W1408" s="1145">
        <v>95886</v>
      </c>
      <c r="X1408" s="1144"/>
      <c r="Y1408" s="831"/>
      <c r="Z1408" s="831"/>
      <c r="AA1408" s="834"/>
      <c r="AB1408" s="834"/>
      <c r="AC1408" s="832">
        <f t="shared" si="52"/>
        <v>0</v>
      </c>
      <c r="AD1408" s="832">
        <f t="shared" si="51"/>
        <v>2.3621002641060557E-2</v>
      </c>
      <c r="AE1408" s="834"/>
      <c r="AF1408" s="834"/>
      <c r="AG1408" s="834"/>
      <c r="AH1408" s="834"/>
      <c r="AI1408" s="834"/>
      <c r="AJ1408" s="834"/>
      <c r="AK1408" s="834"/>
      <c r="AL1408" s="834"/>
      <c r="AM1408" s="832">
        <f t="shared" si="50"/>
        <v>1632612599.4671178</v>
      </c>
      <c r="AN1408" s="834"/>
      <c r="AO1408" s="834"/>
      <c r="AP1408" s="834"/>
    </row>
    <row r="1409" spans="1:42" s="15" customFormat="1">
      <c r="A1409" s="73" t="s">
        <v>2259</v>
      </c>
      <c r="B1409" s="1132" t="s">
        <v>3062</v>
      </c>
      <c r="C1409" s="73" t="s">
        <v>3329</v>
      </c>
      <c r="D1409" s="1132" t="s">
        <v>1967</v>
      </c>
      <c r="E1409" s="15" t="s">
        <v>1968</v>
      </c>
      <c r="F1409" s="679">
        <v>175534.51332872399</v>
      </c>
      <c r="G1409" s="73" t="s">
        <v>300</v>
      </c>
      <c r="H1409" s="73" t="s">
        <v>3352</v>
      </c>
      <c r="K1409" s="831"/>
      <c r="L1409" s="1143"/>
      <c r="M1409" s="831"/>
      <c r="N1409" s="1150">
        <v>2.2413499043699988E-4</v>
      </c>
      <c r="O1409" s="1144"/>
      <c r="P1409" s="831"/>
      <c r="Q1409" s="831"/>
      <c r="R1409" s="831"/>
      <c r="S1409" s="831"/>
      <c r="T1409" s="831"/>
      <c r="U1409" s="831"/>
      <c r="V1409" s="1143"/>
      <c r="W1409" s="1145">
        <v>1374.3</v>
      </c>
      <c r="X1409" s="1144"/>
      <c r="Y1409" s="831"/>
      <c r="Z1409" s="831"/>
      <c r="AA1409" s="834"/>
      <c r="AB1409" s="834"/>
      <c r="AC1409" s="832">
        <f t="shared" si="52"/>
        <v>0</v>
      </c>
      <c r="AD1409" s="832">
        <f t="shared" si="51"/>
        <v>39.343426466296975</v>
      </c>
      <c r="AE1409" s="834"/>
      <c r="AF1409" s="834"/>
      <c r="AG1409" s="834"/>
      <c r="AH1409" s="834"/>
      <c r="AI1409" s="834"/>
      <c r="AJ1409" s="834"/>
      <c r="AK1409" s="834"/>
      <c r="AL1409" s="834"/>
      <c r="AM1409" s="832">
        <f t="shared" si="50"/>
        <v>241237081.66766536</v>
      </c>
      <c r="AN1409" s="834"/>
      <c r="AO1409" s="834"/>
      <c r="AP1409" s="834"/>
    </row>
    <row r="1410" spans="1:42" s="15" customFormat="1">
      <c r="A1410" s="73" t="s">
        <v>2259</v>
      </c>
      <c r="B1410" s="1132" t="s">
        <v>3062</v>
      </c>
      <c r="C1410" s="73" t="s">
        <v>3329</v>
      </c>
      <c r="D1410" s="1132" t="s">
        <v>1998</v>
      </c>
      <c r="E1410" s="15" t="s">
        <v>1999</v>
      </c>
      <c r="F1410" s="679">
        <v>234046.017731745</v>
      </c>
      <c r="G1410" s="73" t="s">
        <v>300</v>
      </c>
      <c r="H1410" s="73" t="s">
        <v>3352</v>
      </c>
      <c r="K1410" s="831"/>
      <c r="L1410" s="1143"/>
      <c r="M1410" s="831"/>
      <c r="N1410" s="1150">
        <v>1.6420805118051806E-5</v>
      </c>
      <c r="O1410" s="1144"/>
      <c r="P1410" s="831"/>
      <c r="Q1410" s="831"/>
      <c r="R1410" s="831"/>
      <c r="S1410" s="831"/>
      <c r="T1410" s="831"/>
      <c r="U1410" s="831"/>
      <c r="V1410" s="1143"/>
      <c r="W1410" s="1145">
        <v>172.93</v>
      </c>
      <c r="X1410" s="1144"/>
      <c r="Y1410" s="831"/>
      <c r="Z1410" s="831"/>
      <c r="AA1410" s="834"/>
      <c r="AB1410" s="834"/>
      <c r="AC1410" s="832">
        <f t="shared" si="52"/>
        <v>0</v>
      </c>
      <c r="AD1410" s="832">
        <f t="shared" si="51"/>
        <v>3.8432240458290821</v>
      </c>
      <c r="AE1410" s="834"/>
      <c r="AF1410" s="834"/>
      <c r="AG1410" s="834"/>
      <c r="AH1410" s="834"/>
      <c r="AI1410" s="834"/>
      <c r="AJ1410" s="834"/>
      <c r="AK1410" s="834"/>
      <c r="AL1410" s="834"/>
      <c r="AM1410" s="832">
        <f t="shared" si="50"/>
        <v>40473577.846350662</v>
      </c>
      <c r="AN1410" s="834"/>
      <c r="AO1410" s="834"/>
      <c r="AP1410" s="834"/>
    </row>
    <row r="1411" spans="1:42" s="15" customFormat="1">
      <c r="A1411" s="73" t="s">
        <v>2259</v>
      </c>
      <c r="B1411" s="1132" t="s">
        <v>3062</v>
      </c>
      <c r="C1411" s="73" t="s">
        <v>3329</v>
      </c>
      <c r="D1411" s="1132" t="s">
        <v>2001</v>
      </c>
      <c r="E1411" s="15" t="s">
        <v>2015</v>
      </c>
      <c r="F1411" s="679">
        <v>11702.3008883333</v>
      </c>
      <c r="G1411" s="73" t="s">
        <v>300</v>
      </c>
      <c r="H1411" s="73" t="s">
        <v>3352</v>
      </c>
      <c r="K1411" s="831"/>
      <c r="L1411" s="1143"/>
      <c r="M1411" s="831"/>
      <c r="N1411" s="1150">
        <v>1.2492882786617452E-4</v>
      </c>
      <c r="O1411" s="1144"/>
      <c r="P1411" s="831"/>
      <c r="Q1411" s="831"/>
      <c r="R1411" s="831"/>
      <c r="S1411" s="831"/>
      <c r="T1411" s="831"/>
      <c r="U1411" s="831"/>
      <c r="V1411" s="1143"/>
      <c r="W1411" s="1145">
        <v>55051</v>
      </c>
      <c r="X1411" s="1144"/>
      <c r="Y1411" s="831"/>
      <c r="Z1411" s="831"/>
      <c r="AA1411" s="834"/>
      <c r="AB1411" s="834"/>
      <c r="AC1411" s="832">
        <f t="shared" si="52"/>
        <v>0</v>
      </c>
      <c r="AD1411" s="832">
        <f t="shared" si="51"/>
        <v>1.4619547333167719</v>
      </c>
      <c r="AE1411" s="834"/>
      <c r="AF1411" s="834"/>
      <c r="AG1411" s="834"/>
      <c r="AH1411" s="834"/>
      <c r="AI1411" s="834"/>
      <c r="AJ1411" s="834"/>
      <c r="AK1411" s="834"/>
      <c r="AL1411" s="834"/>
      <c r="AM1411" s="832">
        <f t="shared" si="50"/>
        <v>644223366.20363653</v>
      </c>
      <c r="AN1411" s="834"/>
      <c r="AO1411" s="834"/>
      <c r="AP1411" s="834"/>
    </row>
    <row r="1412" spans="1:42" s="15" customFormat="1">
      <c r="A1412" s="73" t="s">
        <v>2260</v>
      </c>
      <c r="B1412" s="1132" t="s">
        <v>3063</v>
      </c>
      <c r="C1412" s="73" t="s">
        <v>3329</v>
      </c>
      <c r="D1412" s="1132" t="s">
        <v>1967</v>
      </c>
      <c r="E1412" s="15" t="s">
        <v>1968</v>
      </c>
      <c r="F1412" s="679">
        <v>4300.78125</v>
      </c>
      <c r="G1412" s="73" t="s">
        <v>300</v>
      </c>
      <c r="H1412" s="73" t="s">
        <v>3352</v>
      </c>
      <c r="K1412" s="831"/>
      <c r="L1412" s="1143"/>
      <c r="M1412" s="831"/>
      <c r="N1412" s="1150">
        <v>2.2413499043699988E-4</v>
      </c>
      <c r="O1412" s="1144"/>
      <c r="P1412" s="831"/>
      <c r="Q1412" s="831"/>
      <c r="R1412" s="831"/>
      <c r="S1412" s="831"/>
      <c r="T1412" s="831"/>
      <c r="U1412" s="831"/>
      <c r="V1412" s="1143"/>
      <c r="W1412" s="1145">
        <v>8928.6</v>
      </c>
      <c r="X1412" s="1144"/>
      <c r="Y1412" s="831"/>
      <c r="Z1412" s="831"/>
      <c r="AA1412" s="834"/>
      <c r="AB1412" s="834"/>
      <c r="AC1412" s="832">
        <f t="shared" si="52"/>
        <v>0</v>
      </c>
      <c r="AD1412" s="832">
        <f t="shared" si="51"/>
        <v>0.96395556434037832</v>
      </c>
      <c r="AE1412" s="834"/>
      <c r="AF1412" s="834"/>
      <c r="AG1412" s="834"/>
      <c r="AH1412" s="834"/>
      <c r="AI1412" s="834"/>
      <c r="AJ1412" s="834"/>
      <c r="AK1412" s="834"/>
      <c r="AL1412" s="834"/>
      <c r="AM1412" s="832">
        <f t="shared" si="50"/>
        <v>38399955.46875</v>
      </c>
      <c r="AN1412" s="834"/>
      <c r="AO1412" s="834"/>
      <c r="AP1412" s="834"/>
    </row>
    <row r="1413" spans="1:42" s="15" customFormat="1">
      <c r="A1413" s="73" t="s">
        <v>2260</v>
      </c>
      <c r="B1413" s="1132" t="s">
        <v>3063</v>
      </c>
      <c r="C1413" s="73" t="s">
        <v>3329</v>
      </c>
      <c r="D1413" s="1132" t="s">
        <v>1998</v>
      </c>
      <c r="E1413" s="15" t="s">
        <v>1999</v>
      </c>
      <c r="F1413" s="679">
        <v>5734.375</v>
      </c>
      <c r="G1413" s="73" t="s">
        <v>300</v>
      </c>
      <c r="H1413" s="73" t="s">
        <v>3352</v>
      </c>
      <c r="K1413" s="831"/>
      <c r="L1413" s="1143"/>
      <c r="M1413" s="831"/>
      <c r="N1413" s="1150">
        <v>1.6420805118051806E-5</v>
      </c>
      <c r="O1413" s="1144"/>
      <c r="P1413" s="831"/>
      <c r="Q1413" s="831"/>
      <c r="R1413" s="831"/>
      <c r="S1413" s="831"/>
      <c r="T1413" s="831"/>
      <c r="U1413" s="831"/>
      <c r="V1413" s="1143"/>
      <c r="W1413" s="1145">
        <v>12131</v>
      </c>
      <c r="X1413" s="1144"/>
      <c r="Y1413" s="831"/>
      <c r="Z1413" s="831"/>
      <c r="AA1413" s="834"/>
      <c r="AB1413" s="834"/>
      <c r="AC1413" s="832">
        <f t="shared" si="52"/>
        <v>0</v>
      </c>
      <c r="AD1413" s="832">
        <f t="shared" si="51"/>
        <v>9.4163054348828323E-2</v>
      </c>
      <c r="AE1413" s="834"/>
      <c r="AF1413" s="834"/>
      <c r="AG1413" s="834"/>
      <c r="AH1413" s="834"/>
      <c r="AI1413" s="834"/>
      <c r="AJ1413" s="834"/>
      <c r="AK1413" s="834"/>
      <c r="AL1413" s="834"/>
      <c r="AM1413" s="832">
        <f t="shared" si="50"/>
        <v>69563703.125</v>
      </c>
      <c r="AN1413" s="834"/>
      <c r="AO1413" s="834"/>
      <c r="AP1413" s="834"/>
    </row>
    <row r="1414" spans="1:42" s="15" customFormat="1">
      <c r="A1414" s="73" t="s">
        <v>2260</v>
      </c>
      <c r="B1414" s="1132" t="s">
        <v>3063</v>
      </c>
      <c r="C1414" s="73" t="s">
        <v>3329</v>
      </c>
      <c r="D1414" s="1132" t="s">
        <v>2001</v>
      </c>
      <c r="E1414" s="15" t="s">
        <v>2015</v>
      </c>
      <c r="F1414" s="679">
        <v>286.71875</v>
      </c>
      <c r="G1414" s="73" t="s">
        <v>300</v>
      </c>
      <c r="H1414" s="73" t="s">
        <v>3352</v>
      </c>
      <c r="K1414" s="831"/>
      <c r="L1414" s="1143"/>
      <c r="M1414" s="831"/>
      <c r="N1414" s="1150">
        <v>1.2492882786617452E-4</v>
      </c>
      <c r="O1414" s="1144"/>
      <c r="P1414" s="831"/>
      <c r="Q1414" s="831"/>
      <c r="R1414" s="831"/>
      <c r="S1414" s="831"/>
      <c r="T1414" s="831"/>
      <c r="U1414" s="831"/>
      <c r="V1414" s="1143"/>
      <c r="W1414" s="1145">
        <v>159210</v>
      </c>
      <c r="X1414" s="1144"/>
      <c r="Y1414" s="831"/>
      <c r="Z1414" s="831"/>
      <c r="AA1414" s="834"/>
      <c r="AB1414" s="834"/>
      <c r="AC1414" s="832">
        <f t="shared" si="52"/>
        <v>0</v>
      </c>
      <c r="AD1414" s="832">
        <f t="shared" si="51"/>
        <v>3.5819437364754722E-2</v>
      </c>
      <c r="AE1414" s="834"/>
      <c r="AF1414" s="834"/>
      <c r="AG1414" s="834"/>
      <c r="AH1414" s="834"/>
      <c r="AI1414" s="834"/>
      <c r="AJ1414" s="834"/>
      <c r="AK1414" s="834"/>
      <c r="AL1414" s="834"/>
      <c r="AM1414" s="832">
        <f t="shared" si="50"/>
        <v>45648492.1875</v>
      </c>
      <c r="AN1414" s="834"/>
      <c r="AO1414" s="834"/>
      <c r="AP1414" s="834"/>
    </row>
    <row r="1415" spans="1:42" s="15" customFormat="1">
      <c r="A1415" s="73" t="s">
        <v>2261</v>
      </c>
      <c r="B1415" s="1132" t="s">
        <v>3064</v>
      </c>
      <c r="C1415" s="73" t="s">
        <v>3329</v>
      </c>
      <c r="D1415" s="1132" t="s">
        <v>1967</v>
      </c>
      <c r="E1415" s="15" t="s">
        <v>1968</v>
      </c>
      <c r="F1415" s="679">
        <v>28737.490308958299</v>
      </c>
      <c r="G1415" s="73" t="s">
        <v>300</v>
      </c>
      <c r="H1415" s="73" t="s">
        <v>3352</v>
      </c>
      <c r="K1415" s="831"/>
      <c r="L1415" s="1143"/>
      <c r="M1415" s="831"/>
      <c r="N1415" s="831">
        <v>7.3679000000000002E-7</v>
      </c>
      <c r="O1415" s="1144"/>
      <c r="P1415" s="831"/>
      <c r="Q1415" s="831"/>
      <c r="R1415" s="831"/>
      <c r="S1415" s="831"/>
      <c r="T1415" s="831"/>
      <c r="U1415" s="831"/>
      <c r="V1415" s="1143"/>
      <c r="W1415" s="1145">
        <v>2983700</v>
      </c>
      <c r="X1415" s="1144"/>
      <c r="Y1415" s="831"/>
      <c r="Z1415" s="831"/>
      <c r="AA1415" s="834"/>
      <c r="AB1415" s="834"/>
      <c r="AC1415" s="832">
        <f t="shared" si="52"/>
        <v>0</v>
      </c>
      <c r="AD1415" s="832">
        <f t="shared" si="51"/>
        <v>2.1173495484737386E-2</v>
      </c>
      <c r="AE1415" s="834"/>
      <c r="AF1415" s="834"/>
      <c r="AG1415" s="834"/>
      <c r="AH1415" s="834"/>
      <c r="AI1415" s="834"/>
      <c r="AJ1415" s="834"/>
      <c r="AK1415" s="834"/>
      <c r="AL1415" s="834"/>
      <c r="AM1415" s="832">
        <f t="shared" si="50"/>
        <v>85744049834.838882</v>
      </c>
      <c r="AN1415" s="834"/>
      <c r="AO1415" s="834"/>
      <c r="AP1415" s="834"/>
    </row>
    <row r="1416" spans="1:42" s="15" customFormat="1">
      <c r="A1416" s="73" t="s">
        <v>2261</v>
      </c>
      <c r="B1416" s="1132" t="s">
        <v>3064</v>
      </c>
      <c r="C1416" s="73" t="s">
        <v>3329</v>
      </c>
      <c r="D1416" s="1132" t="s">
        <v>1998</v>
      </c>
      <c r="E1416" s="15" t="s">
        <v>1999</v>
      </c>
      <c r="F1416" s="679">
        <v>38316.653749791702</v>
      </c>
      <c r="G1416" s="73" t="s">
        <v>300</v>
      </c>
      <c r="H1416" s="73" t="s">
        <v>3352</v>
      </c>
      <c r="K1416" s="831"/>
      <c r="L1416" s="1143"/>
      <c r="M1416" s="831"/>
      <c r="N1416" s="831">
        <v>7.8155000000000001E-8</v>
      </c>
      <c r="O1416" s="1144"/>
      <c r="P1416" s="831"/>
      <c r="Q1416" s="831"/>
      <c r="R1416" s="831"/>
      <c r="S1416" s="831"/>
      <c r="T1416" s="831"/>
      <c r="U1416" s="831"/>
      <c r="V1416" s="1143"/>
      <c r="W1416" s="1145">
        <v>170970</v>
      </c>
      <c r="X1416" s="1144"/>
      <c r="Y1416" s="831"/>
      <c r="Z1416" s="831"/>
      <c r="AA1416" s="834"/>
      <c r="AB1416" s="834"/>
      <c r="AC1416" s="832">
        <f t="shared" si="52"/>
        <v>0</v>
      </c>
      <c r="AD1416" s="832">
        <f t="shared" si="51"/>
        <v>2.9946380738149706E-3</v>
      </c>
      <c r="AE1416" s="834"/>
      <c r="AF1416" s="834"/>
      <c r="AG1416" s="834"/>
      <c r="AH1416" s="834"/>
      <c r="AI1416" s="834"/>
      <c r="AJ1416" s="834"/>
      <c r="AK1416" s="834"/>
      <c r="AL1416" s="834"/>
      <c r="AM1416" s="832">
        <f t="shared" si="50"/>
        <v>6550998291.6018867</v>
      </c>
      <c r="AN1416" s="834"/>
      <c r="AO1416" s="834"/>
      <c r="AP1416" s="834"/>
    </row>
    <row r="1417" spans="1:42" s="15" customFormat="1">
      <c r="A1417" s="73" t="s">
        <v>2261</v>
      </c>
      <c r="B1417" s="1132" t="s">
        <v>3064</v>
      </c>
      <c r="C1417" s="73" t="s">
        <v>3329</v>
      </c>
      <c r="D1417" s="1132" t="s">
        <v>2001</v>
      </c>
      <c r="E1417" s="15" t="s">
        <v>2015</v>
      </c>
      <c r="F1417" s="679">
        <v>1915.8326872135401</v>
      </c>
      <c r="G1417" s="73" t="s">
        <v>300</v>
      </c>
      <c r="H1417" s="73" t="s">
        <v>3352</v>
      </c>
      <c r="K1417" s="831"/>
      <c r="L1417" s="1143"/>
      <c r="M1417" s="831"/>
      <c r="N1417" s="831">
        <v>1.0556999999999999E-6</v>
      </c>
      <c r="O1417" s="1144"/>
      <c r="P1417" s="831"/>
      <c r="Q1417" s="831"/>
      <c r="R1417" s="831"/>
      <c r="S1417" s="831"/>
      <c r="T1417" s="831"/>
      <c r="U1417" s="831"/>
      <c r="V1417" s="1143"/>
      <c r="W1417" s="1145">
        <v>190200000</v>
      </c>
      <c r="X1417" s="1144"/>
      <c r="Y1417" s="831"/>
      <c r="Z1417" s="831"/>
      <c r="AA1417" s="834"/>
      <c r="AB1417" s="834"/>
      <c r="AC1417" s="832">
        <f t="shared" si="52"/>
        <v>0</v>
      </c>
      <c r="AD1417" s="832">
        <f t="shared" si="51"/>
        <v>2.022544567891334E-3</v>
      </c>
      <c r="AE1417" s="834"/>
      <c r="AF1417" s="834"/>
      <c r="AG1417" s="834"/>
      <c r="AH1417" s="834"/>
      <c r="AI1417" s="834"/>
      <c r="AJ1417" s="834"/>
      <c r="AK1417" s="834"/>
      <c r="AL1417" s="834"/>
      <c r="AM1417" s="832">
        <f t="shared" si="50"/>
        <v>364391377108.01532</v>
      </c>
      <c r="AN1417" s="834"/>
      <c r="AO1417" s="834"/>
      <c r="AP1417" s="834"/>
    </row>
    <row r="1418" spans="1:42" s="15" customFormat="1">
      <c r="A1418" s="73" t="s">
        <v>2672</v>
      </c>
      <c r="B1418" s="1132" t="s">
        <v>3065</v>
      </c>
      <c r="C1418" s="73" t="s">
        <v>3329</v>
      </c>
      <c r="D1418" s="1132" t="s">
        <v>1967</v>
      </c>
      <c r="E1418" s="15" t="s">
        <v>1968</v>
      </c>
      <c r="F1418" s="679">
        <v>109395.241470833</v>
      </c>
      <c r="G1418" s="73" t="s">
        <v>300</v>
      </c>
      <c r="H1418" s="73" t="s">
        <v>3352</v>
      </c>
      <c r="K1418" s="831"/>
      <c r="L1418" s="1143"/>
      <c r="M1418" s="831"/>
      <c r="N1418" s="831">
        <v>8.2004000000000003E-6</v>
      </c>
      <c r="O1418" s="1144"/>
      <c r="P1418" s="831"/>
      <c r="Q1418" s="831"/>
      <c r="R1418" s="831"/>
      <c r="S1418" s="831"/>
      <c r="T1418" s="831"/>
      <c r="U1418" s="831"/>
      <c r="V1418" s="1143"/>
      <c r="W1418" s="1145">
        <v>6402</v>
      </c>
      <c r="X1418" s="1144"/>
      <c r="Y1418" s="831"/>
      <c r="Z1418" s="831"/>
      <c r="AA1418" s="834"/>
      <c r="AB1418" s="834"/>
      <c r="AC1418" s="832">
        <f t="shared" si="52"/>
        <v>0</v>
      </c>
      <c r="AD1418" s="832">
        <f t="shared" si="51"/>
        <v>0.89708473815741896</v>
      </c>
      <c r="AE1418" s="834"/>
      <c r="AF1418" s="834"/>
      <c r="AG1418" s="834"/>
      <c r="AH1418" s="834"/>
      <c r="AI1418" s="834"/>
      <c r="AJ1418" s="834"/>
      <c r="AK1418" s="834"/>
      <c r="AL1418" s="834"/>
      <c r="AM1418" s="832">
        <f t="shared" si="50"/>
        <v>700348335.8962729</v>
      </c>
      <c r="AN1418" s="834"/>
      <c r="AO1418" s="834"/>
      <c r="AP1418" s="834"/>
    </row>
    <row r="1419" spans="1:42" s="15" customFormat="1">
      <c r="A1419" s="73" t="s">
        <v>2672</v>
      </c>
      <c r="B1419" s="1132" t="s">
        <v>3065</v>
      </c>
      <c r="C1419" s="73" t="s">
        <v>3329</v>
      </c>
      <c r="D1419" s="1132" t="s">
        <v>2001</v>
      </c>
      <c r="E1419" s="15" t="s">
        <v>2015</v>
      </c>
      <c r="F1419" s="679">
        <v>7293.0160981770796</v>
      </c>
      <c r="G1419" s="73" t="s">
        <v>300</v>
      </c>
      <c r="H1419" s="73" t="s">
        <v>3352</v>
      </c>
      <c r="K1419" s="831"/>
      <c r="L1419" s="1143"/>
      <c r="M1419" s="831"/>
      <c r="N1419" s="831">
        <v>2.5718E-5</v>
      </c>
      <c r="O1419" s="1144"/>
      <c r="P1419" s="831"/>
      <c r="Q1419" s="831"/>
      <c r="R1419" s="831"/>
      <c r="S1419" s="831"/>
      <c r="T1419" s="831"/>
      <c r="U1419" s="831"/>
      <c r="V1419" s="1143"/>
      <c r="W1419" s="1145">
        <v>180480</v>
      </c>
      <c r="X1419" s="1144"/>
      <c r="Y1419" s="831"/>
      <c r="Z1419" s="831"/>
      <c r="AA1419" s="834"/>
      <c r="AB1419" s="834"/>
      <c r="AC1419" s="832">
        <f t="shared" si="52"/>
        <v>0</v>
      </c>
      <c r="AD1419" s="832">
        <f t="shared" si="51"/>
        <v>0.18756178801291815</v>
      </c>
      <c r="AE1419" s="834"/>
      <c r="AF1419" s="834"/>
      <c r="AG1419" s="834"/>
      <c r="AH1419" s="834"/>
      <c r="AI1419" s="834"/>
      <c r="AJ1419" s="834"/>
      <c r="AK1419" s="834"/>
      <c r="AL1419" s="834"/>
      <c r="AM1419" s="832">
        <f t="shared" si="50"/>
        <v>1316243545.3989992</v>
      </c>
      <c r="AN1419" s="834"/>
      <c r="AO1419" s="834"/>
      <c r="AP1419" s="834"/>
    </row>
    <row r="1420" spans="1:42" s="15" customFormat="1">
      <c r="A1420" s="73" t="s">
        <v>2672</v>
      </c>
      <c r="B1420" s="1132" t="s">
        <v>3065</v>
      </c>
      <c r="C1420" s="73" t="s">
        <v>3329</v>
      </c>
      <c r="D1420" s="1132" t="s">
        <v>1998</v>
      </c>
      <c r="E1420" s="15" t="s">
        <v>1999</v>
      </c>
      <c r="F1420" s="679">
        <v>145860.321961198</v>
      </c>
      <c r="G1420" s="73" t="s">
        <v>300</v>
      </c>
      <c r="H1420" s="73" t="s">
        <v>3352</v>
      </c>
      <c r="K1420" s="831"/>
      <c r="L1420" s="1143"/>
      <c r="M1420" s="831"/>
      <c r="N1420" s="831">
        <v>8.6041000000000001E-7</v>
      </c>
      <c r="O1420" s="1144"/>
      <c r="P1420" s="831"/>
      <c r="Q1420" s="831"/>
      <c r="R1420" s="831"/>
      <c r="S1420" s="831"/>
      <c r="T1420" s="831"/>
      <c r="U1420" s="831"/>
      <c r="V1420" s="1143"/>
      <c r="W1420" s="1145">
        <v>508.13</v>
      </c>
      <c r="X1420" s="1144"/>
      <c r="Y1420" s="831"/>
      <c r="Z1420" s="831"/>
      <c r="AA1420" s="834"/>
      <c r="AB1420" s="834"/>
      <c r="AC1420" s="832">
        <f t="shared" si="52"/>
        <v>0</v>
      </c>
      <c r="AD1420" s="832">
        <f t="shared" si="51"/>
        <v>0.12549967961863437</v>
      </c>
      <c r="AE1420" s="834"/>
      <c r="AF1420" s="834"/>
      <c r="AG1420" s="834"/>
      <c r="AH1420" s="834"/>
      <c r="AI1420" s="834"/>
      <c r="AJ1420" s="834"/>
      <c r="AK1420" s="834"/>
      <c r="AL1420" s="834"/>
      <c r="AM1420" s="832">
        <f t="shared" si="50"/>
        <v>74116005.398143545</v>
      </c>
      <c r="AN1420" s="834"/>
      <c r="AO1420" s="834"/>
      <c r="AP1420" s="834"/>
    </row>
    <row r="1421" spans="1:42" s="15" customFormat="1">
      <c r="A1421" s="73" t="s">
        <v>2673</v>
      </c>
      <c r="B1421" s="1132" t="s">
        <v>3066</v>
      </c>
      <c r="C1421" s="73" t="s">
        <v>3329</v>
      </c>
      <c r="D1421" s="1132" t="s">
        <v>1967</v>
      </c>
      <c r="E1421" s="15" t="s">
        <v>1968</v>
      </c>
      <c r="F1421" s="679">
        <v>2099043.22393229</v>
      </c>
      <c r="G1421" s="73" t="s">
        <v>300</v>
      </c>
      <c r="H1421" s="73" t="s">
        <v>3352</v>
      </c>
      <c r="K1421" s="831"/>
      <c r="L1421" s="1143"/>
      <c r="M1421" s="831"/>
      <c r="N1421" s="1150">
        <v>2.2413499043699988E-4</v>
      </c>
      <c r="O1421" s="1144"/>
      <c r="P1421" s="831"/>
      <c r="Q1421" s="831"/>
      <c r="R1421" s="831"/>
      <c r="S1421" s="831"/>
      <c r="T1421" s="831"/>
      <c r="U1421" s="831"/>
      <c r="V1421" s="1143"/>
      <c r="W1421" s="1146">
        <v>740449.00608755986</v>
      </c>
      <c r="X1421" s="1144"/>
      <c r="Y1421" s="831"/>
      <c r="Z1421" s="831"/>
      <c r="AA1421" s="834"/>
      <c r="AB1421" s="834"/>
      <c r="AC1421" s="832">
        <f t="shared" si="52"/>
        <v>0</v>
      </c>
      <c r="AD1421" s="832">
        <f t="shared" si="51"/>
        <v>470.46903292291319</v>
      </c>
      <c r="AE1421" s="834"/>
      <c r="AF1421" s="834"/>
      <c r="AG1421" s="834"/>
      <c r="AH1421" s="834"/>
      <c r="AI1421" s="834"/>
      <c r="AJ1421" s="834"/>
      <c r="AK1421" s="834"/>
      <c r="AL1421" s="834"/>
      <c r="AM1421" s="832">
        <f t="shared" si="50"/>
        <v>1554234468895.4915</v>
      </c>
      <c r="AN1421" s="834"/>
      <c r="AO1421" s="834"/>
      <c r="AP1421" s="834"/>
    </row>
    <row r="1422" spans="1:42" s="15" customFormat="1">
      <c r="A1422" s="73" t="s">
        <v>2673</v>
      </c>
      <c r="B1422" s="1132" t="s">
        <v>3066</v>
      </c>
      <c r="C1422" s="73" t="s">
        <v>3329</v>
      </c>
      <c r="D1422" s="1132" t="s">
        <v>1998</v>
      </c>
      <c r="E1422" s="15" t="s">
        <v>1999</v>
      </c>
      <c r="F1422" s="679">
        <v>2798724.29856771</v>
      </c>
      <c r="G1422" s="73" t="s">
        <v>300</v>
      </c>
      <c r="H1422" s="73" t="s">
        <v>3352</v>
      </c>
      <c r="K1422" s="831"/>
      <c r="L1422" s="1143"/>
      <c r="M1422" s="831"/>
      <c r="N1422" s="1150">
        <v>1.6420805118051806E-5</v>
      </c>
      <c r="O1422" s="1144"/>
      <c r="P1422" s="831"/>
      <c r="Q1422" s="831"/>
      <c r="R1422" s="831"/>
      <c r="S1422" s="831"/>
      <c r="T1422" s="831"/>
      <c r="U1422" s="831"/>
      <c r="V1422" s="1143"/>
      <c r="W1422" s="1146">
        <v>143030.9259972368</v>
      </c>
      <c r="X1422" s="1144"/>
      <c r="Y1422" s="831"/>
      <c r="Z1422" s="831"/>
      <c r="AA1422" s="834"/>
      <c r="AB1422" s="834"/>
      <c r="AC1422" s="832">
        <f t="shared" si="52"/>
        <v>0</v>
      </c>
      <c r="AD1422" s="832">
        <f t="shared" si="51"/>
        <v>45.957306285936603</v>
      </c>
      <c r="AE1422" s="834"/>
      <c r="AF1422" s="834"/>
      <c r="AG1422" s="834"/>
      <c r="AH1422" s="834"/>
      <c r="AI1422" s="834"/>
      <c r="AJ1422" s="834"/>
      <c r="AK1422" s="834"/>
      <c r="AL1422" s="834"/>
      <c r="AM1422" s="832">
        <f t="shared" si="50"/>
        <v>400304128035.10663</v>
      </c>
      <c r="AN1422" s="834"/>
      <c r="AO1422" s="834"/>
      <c r="AP1422" s="834"/>
    </row>
    <row r="1423" spans="1:42" s="15" customFormat="1">
      <c r="A1423" s="73" t="s">
        <v>2673</v>
      </c>
      <c r="B1423" s="1132" t="s">
        <v>3066</v>
      </c>
      <c r="C1423" s="73" t="s">
        <v>3329</v>
      </c>
      <c r="D1423" s="1132" t="s">
        <v>2001</v>
      </c>
      <c r="E1423" s="15" t="s">
        <v>2015</v>
      </c>
      <c r="F1423" s="679">
        <v>139936.214929687</v>
      </c>
      <c r="G1423" s="73" t="s">
        <v>300</v>
      </c>
      <c r="H1423" s="73" t="s">
        <v>3352</v>
      </c>
      <c r="K1423" s="831"/>
      <c r="L1423" s="1143"/>
      <c r="M1423" s="831"/>
      <c r="N1423" s="1150">
        <v>1.2492882786617452E-4</v>
      </c>
      <c r="O1423" s="1144"/>
      <c r="P1423" s="831"/>
      <c r="Q1423" s="831"/>
      <c r="R1423" s="831"/>
      <c r="S1423" s="831"/>
      <c r="T1423" s="831"/>
      <c r="U1423" s="831"/>
      <c r="V1423" s="1143"/>
      <c r="W1423" s="1146">
        <v>26851708.962072387</v>
      </c>
      <c r="X1423" s="1144"/>
      <c r="Y1423" s="831"/>
      <c r="Z1423" s="831"/>
      <c r="AA1423" s="834"/>
      <c r="AB1423" s="834"/>
      <c r="AC1423" s="832">
        <f t="shared" si="52"/>
        <v>0</v>
      </c>
      <c r="AD1423" s="832">
        <f t="shared" si="51"/>
        <v>17.482067307194868</v>
      </c>
      <c r="AE1423" s="834"/>
      <c r="AF1423" s="834"/>
      <c r="AG1423" s="834"/>
      <c r="AH1423" s="834"/>
      <c r="AI1423" s="834"/>
      <c r="AJ1423" s="834"/>
      <c r="AK1423" s="834"/>
      <c r="AL1423" s="834"/>
      <c r="AM1423" s="832">
        <f t="shared" si="50"/>
        <v>3757526516545.9644</v>
      </c>
      <c r="AN1423" s="834"/>
      <c r="AO1423" s="834"/>
      <c r="AP1423" s="834"/>
    </row>
    <row r="1424" spans="1:42" s="15" customFormat="1">
      <c r="A1424" s="73" t="s">
        <v>2674</v>
      </c>
      <c r="B1424" s="1132"/>
      <c r="C1424" s="73" t="s">
        <v>3316</v>
      </c>
      <c r="D1424" s="1132"/>
      <c r="F1424" s="679">
        <v>6377.2236842105203</v>
      </c>
      <c r="G1424" s="73" t="s">
        <v>300</v>
      </c>
      <c r="H1424" s="73" t="s">
        <v>3355</v>
      </c>
      <c r="K1424" s="831"/>
      <c r="L1424" s="1143"/>
      <c r="M1424" s="831"/>
      <c r="N1424" s="1150">
        <v>2.2413499043699988E-4</v>
      </c>
      <c r="O1424" s="1144"/>
      <c r="P1424" s="831"/>
      <c r="Q1424" s="831"/>
      <c r="R1424" s="831"/>
      <c r="S1424" s="831"/>
      <c r="T1424" s="831"/>
      <c r="U1424" s="831"/>
      <c r="V1424" s="1143"/>
      <c r="W1424" s="1146">
        <v>740449.00608755986</v>
      </c>
      <c r="X1424" s="1144"/>
      <c r="Y1424" s="831"/>
      <c r="Z1424" s="831"/>
      <c r="AA1424" s="834"/>
      <c r="AB1424" s="834"/>
      <c r="AC1424" s="832">
        <f t="shared" si="52"/>
        <v>0</v>
      </c>
      <c r="AD1424" s="832">
        <f t="shared" si="51"/>
        <v>1.4293589694751341</v>
      </c>
      <c r="AE1424" s="834"/>
      <c r="AF1424" s="834"/>
      <c r="AG1424" s="834"/>
      <c r="AH1424" s="834"/>
      <c r="AI1424" s="834"/>
      <c r="AJ1424" s="834"/>
      <c r="AK1424" s="834"/>
      <c r="AL1424" s="834"/>
      <c r="AM1424" s="832">
        <f t="shared" si="50"/>
        <v>4722008938.5717268</v>
      </c>
      <c r="AN1424" s="834"/>
      <c r="AO1424" s="834"/>
      <c r="AP1424" s="834"/>
    </row>
    <row r="1425" spans="1:42" s="15" customFormat="1">
      <c r="A1425" s="73" t="s">
        <v>2674</v>
      </c>
      <c r="B1425" s="1132"/>
      <c r="C1425" s="73" t="s">
        <v>3316</v>
      </c>
      <c r="D1425" s="1132"/>
      <c r="F1425" s="679">
        <v>35712.452631578999</v>
      </c>
      <c r="G1425" s="73" t="s">
        <v>300</v>
      </c>
      <c r="H1425" s="73" t="s">
        <v>3355</v>
      </c>
      <c r="K1425" s="831"/>
      <c r="L1425" s="1143"/>
      <c r="M1425" s="831"/>
      <c r="N1425" s="1150">
        <v>1.6420805118051806E-5</v>
      </c>
      <c r="O1425" s="1144"/>
      <c r="P1425" s="831"/>
      <c r="Q1425" s="831"/>
      <c r="R1425" s="831"/>
      <c r="S1425" s="831"/>
      <c r="T1425" s="831"/>
      <c r="U1425" s="831"/>
      <c r="V1425" s="1143"/>
      <c r="W1425" s="1146">
        <v>143030.9259972368</v>
      </c>
      <c r="X1425" s="1144"/>
      <c r="Y1425" s="831"/>
      <c r="Z1425" s="831"/>
      <c r="AA1425" s="834"/>
      <c r="AB1425" s="834"/>
      <c r="AC1425" s="832">
        <f t="shared" si="52"/>
        <v>0</v>
      </c>
      <c r="AD1425" s="832">
        <f t="shared" si="51"/>
        <v>0.58642722495081512</v>
      </c>
      <c r="AE1425" s="834"/>
      <c r="AF1425" s="834"/>
      <c r="AG1425" s="834"/>
      <c r="AH1425" s="834"/>
      <c r="AI1425" s="834"/>
      <c r="AJ1425" s="834"/>
      <c r="AK1425" s="834"/>
      <c r="AL1425" s="834"/>
      <c r="AM1425" s="832">
        <f t="shared" si="50"/>
        <v>5107985169.5272007</v>
      </c>
      <c r="AN1425" s="834"/>
      <c r="AO1425" s="834"/>
      <c r="AP1425" s="834"/>
    </row>
    <row r="1426" spans="1:42" s="15" customFormat="1">
      <c r="A1426" s="73" t="s">
        <v>2674</v>
      </c>
      <c r="B1426" s="1132"/>
      <c r="C1426" s="73" t="s">
        <v>3316</v>
      </c>
      <c r="D1426" s="1132"/>
      <c r="F1426" s="679">
        <v>425.14824561403498</v>
      </c>
      <c r="G1426" s="73" t="s">
        <v>300</v>
      </c>
      <c r="H1426" s="73" t="s">
        <v>3355</v>
      </c>
      <c r="K1426" s="831"/>
      <c r="L1426" s="1143"/>
      <c r="M1426" s="831"/>
      <c r="N1426" s="1150">
        <v>1.2492882786617452E-4</v>
      </c>
      <c r="O1426" s="1144"/>
      <c r="P1426" s="831"/>
      <c r="Q1426" s="831"/>
      <c r="R1426" s="831"/>
      <c r="S1426" s="831"/>
      <c r="T1426" s="831"/>
      <c r="U1426" s="831"/>
      <c r="V1426" s="1143"/>
      <c r="W1426" s="1146">
        <v>26851708.962072387</v>
      </c>
      <c r="X1426" s="1144"/>
      <c r="Y1426" s="831"/>
      <c r="Z1426" s="831"/>
      <c r="AA1426" s="834"/>
      <c r="AB1426" s="834"/>
      <c r="AC1426" s="832">
        <f t="shared" si="52"/>
        <v>0</v>
      </c>
      <c r="AD1426" s="832">
        <f t="shared" si="51"/>
        <v>5.3113271993921865E-2</v>
      </c>
      <c r="AE1426" s="834"/>
      <c r="AF1426" s="834"/>
      <c r="AG1426" s="834"/>
      <c r="AH1426" s="834"/>
      <c r="AI1426" s="834"/>
      <c r="AJ1426" s="834"/>
      <c r="AK1426" s="834"/>
      <c r="AL1426" s="834"/>
      <c r="AM1426" s="832">
        <f t="shared" si="50"/>
        <v>11415956956.963736</v>
      </c>
      <c r="AN1426" s="834"/>
      <c r="AO1426" s="834"/>
      <c r="AP1426" s="834"/>
    </row>
    <row r="1427" spans="1:42" s="15" customFormat="1">
      <c r="A1427" s="73" t="s">
        <v>2262</v>
      </c>
      <c r="B1427" s="1132" t="s">
        <v>3067</v>
      </c>
      <c r="C1427" s="73" t="s">
        <v>3329</v>
      </c>
      <c r="D1427" s="1132" t="s">
        <v>1967</v>
      </c>
      <c r="E1427" s="15" t="s">
        <v>1968</v>
      </c>
      <c r="F1427" s="679">
        <v>952158.91764187498</v>
      </c>
      <c r="G1427" s="73" t="s">
        <v>300</v>
      </c>
      <c r="H1427" s="73" t="s">
        <v>3352</v>
      </c>
      <c r="K1427" s="831"/>
      <c r="L1427" s="1143"/>
      <c r="M1427" s="831">
        <v>0</v>
      </c>
      <c r="N1427" s="831">
        <v>3.6642000000000001E-4</v>
      </c>
      <c r="O1427" s="1144"/>
      <c r="P1427" s="831"/>
      <c r="Q1427" s="831"/>
      <c r="R1427" s="831"/>
      <c r="S1427" s="831"/>
      <c r="T1427" s="831"/>
      <c r="U1427" s="831"/>
      <c r="V1427" s="1143"/>
      <c r="W1427" s="1145">
        <v>219010</v>
      </c>
      <c r="X1427" s="1144"/>
      <c r="Y1427" s="831"/>
      <c r="Z1427" s="831"/>
      <c r="AA1427" s="834"/>
      <c r="AB1427" s="834"/>
      <c r="AC1427" s="832">
        <f t="shared" si="52"/>
        <v>0</v>
      </c>
      <c r="AD1427" s="832">
        <f t="shared" si="51"/>
        <v>348.89007060233581</v>
      </c>
      <c r="AE1427" s="834"/>
      <c r="AF1427" s="834"/>
      <c r="AG1427" s="834"/>
      <c r="AH1427" s="834"/>
      <c r="AI1427" s="834"/>
      <c r="AJ1427" s="834"/>
      <c r="AK1427" s="834"/>
      <c r="AL1427" s="834"/>
      <c r="AM1427" s="832">
        <f t="shared" si="50"/>
        <v>208532324552.74704</v>
      </c>
      <c r="AN1427" s="834"/>
      <c r="AO1427" s="834"/>
      <c r="AP1427" s="834"/>
    </row>
    <row r="1428" spans="1:42" s="15" customFormat="1">
      <c r="A1428" s="73" t="s">
        <v>2262</v>
      </c>
      <c r="B1428" s="1132" t="s">
        <v>3067</v>
      </c>
      <c r="C1428" s="73" t="s">
        <v>3329</v>
      </c>
      <c r="D1428" s="1132" t="s">
        <v>1998</v>
      </c>
      <c r="E1428" s="15" t="s">
        <v>1999</v>
      </c>
      <c r="F1428" s="679">
        <v>1269545.22362609</v>
      </c>
      <c r="G1428" s="73" t="s">
        <v>300</v>
      </c>
      <c r="H1428" s="73" t="s">
        <v>3352</v>
      </c>
      <c r="K1428" s="831"/>
      <c r="L1428" s="1143"/>
      <c r="M1428" s="831">
        <v>0</v>
      </c>
      <c r="N1428" s="831">
        <v>2.1678000000000001E-5</v>
      </c>
      <c r="O1428" s="1144"/>
      <c r="P1428" s="831"/>
      <c r="Q1428" s="831"/>
      <c r="R1428" s="831"/>
      <c r="S1428" s="831"/>
      <c r="T1428" s="831"/>
      <c r="U1428" s="831"/>
      <c r="V1428" s="1143"/>
      <c r="W1428" s="1145">
        <v>171650</v>
      </c>
      <c r="X1428" s="1144"/>
      <c r="Y1428" s="831"/>
      <c r="Z1428" s="831"/>
      <c r="AA1428" s="834"/>
      <c r="AB1428" s="834"/>
      <c r="AC1428" s="832">
        <f t="shared" si="52"/>
        <v>0</v>
      </c>
      <c r="AD1428" s="832">
        <f t="shared" si="51"/>
        <v>27.52120135776638</v>
      </c>
      <c r="AE1428" s="834"/>
      <c r="AF1428" s="834"/>
      <c r="AG1428" s="834"/>
      <c r="AH1428" s="834"/>
      <c r="AI1428" s="834"/>
      <c r="AJ1428" s="834"/>
      <c r="AK1428" s="834"/>
      <c r="AL1428" s="834"/>
      <c r="AM1428" s="832">
        <f t="shared" si="50"/>
        <v>217917437635.41833</v>
      </c>
      <c r="AN1428" s="834"/>
      <c r="AO1428" s="834"/>
      <c r="AP1428" s="834"/>
    </row>
    <row r="1429" spans="1:42" s="15" customFormat="1">
      <c r="A1429" s="73" t="s">
        <v>2262</v>
      </c>
      <c r="B1429" s="1132" t="s">
        <v>3067</v>
      </c>
      <c r="C1429" s="73" t="s">
        <v>3329</v>
      </c>
      <c r="D1429" s="1132" t="s">
        <v>2001</v>
      </c>
      <c r="E1429" s="15" t="s">
        <v>2015</v>
      </c>
      <c r="F1429" s="679">
        <v>63477.261167916702</v>
      </c>
      <c r="G1429" s="73" t="s">
        <v>300</v>
      </c>
      <c r="H1429" s="73" t="s">
        <v>3352</v>
      </c>
      <c r="K1429" s="831"/>
      <c r="L1429" s="1143"/>
      <c r="M1429" s="831">
        <v>0</v>
      </c>
      <c r="N1429" s="831">
        <v>1.838E-4</v>
      </c>
      <c r="O1429" s="1144"/>
      <c r="P1429" s="831"/>
      <c r="Q1429" s="831"/>
      <c r="R1429" s="831"/>
      <c r="S1429" s="831"/>
      <c r="T1429" s="831"/>
      <c r="U1429" s="831"/>
      <c r="V1429" s="1143"/>
      <c r="W1429" s="1145">
        <v>22486000</v>
      </c>
      <c r="X1429" s="1144"/>
      <c r="Y1429" s="831"/>
      <c r="Z1429" s="831"/>
      <c r="AA1429" s="834"/>
      <c r="AB1429" s="834"/>
      <c r="AC1429" s="832">
        <f t="shared" si="52"/>
        <v>0</v>
      </c>
      <c r="AD1429" s="832">
        <f t="shared" si="51"/>
        <v>11.66712060266309</v>
      </c>
      <c r="AE1429" s="834"/>
      <c r="AF1429" s="834"/>
      <c r="AG1429" s="834"/>
      <c r="AH1429" s="834"/>
      <c r="AI1429" s="834"/>
      <c r="AJ1429" s="834"/>
      <c r="AK1429" s="834"/>
      <c r="AL1429" s="834"/>
      <c r="AM1429" s="832">
        <f t="shared" si="50"/>
        <v>1427349694621.7749</v>
      </c>
      <c r="AN1429" s="834"/>
      <c r="AO1429" s="834"/>
      <c r="AP1429" s="834"/>
    </row>
    <row r="1430" spans="1:42" s="15" customFormat="1">
      <c r="A1430" s="73" t="s">
        <v>2263</v>
      </c>
      <c r="B1430" s="1132" t="s">
        <v>3068</v>
      </c>
      <c r="C1430" s="73" t="s">
        <v>3329</v>
      </c>
      <c r="D1430" s="1132" t="s">
        <v>1967</v>
      </c>
      <c r="E1430" s="15" t="s">
        <v>1968</v>
      </c>
      <c r="F1430" s="679">
        <v>95844.616470130204</v>
      </c>
      <c r="G1430" s="73" t="s">
        <v>300</v>
      </c>
      <c r="H1430" s="73" t="s">
        <v>3352</v>
      </c>
      <c r="K1430" s="831"/>
      <c r="L1430" s="1143"/>
      <c r="M1430" s="831">
        <v>0</v>
      </c>
      <c r="N1430" s="831">
        <v>7.7416000000000006E-5</v>
      </c>
      <c r="O1430" s="1144"/>
      <c r="P1430" s="831"/>
      <c r="Q1430" s="831"/>
      <c r="R1430" s="831"/>
      <c r="S1430" s="831"/>
      <c r="T1430" s="831"/>
      <c r="U1430" s="831"/>
      <c r="V1430" s="1143"/>
      <c r="W1430" s="1145">
        <v>22038000</v>
      </c>
      <c r="X1430" s="1144"/>
      <c r="Y1430" s="831"/>
      <c r="Z1430" s="831"/>
      <c r="AA1430" s="834"/>
      <c r="AB1430" s="834"/>
      <c r="AC1430" s="832">
        <f t="shared" si="52"/>
        <v>0</v>
      </c>
      <c r="AD1430" s="832">
        <f t="shared" si="51"/>
        <v>7.4199068286516008</v>
      </c>
      <c r="AE1430" s="834"/>
      <c r="AF1430" s="834"/>
      <c r="AG1430" s="834"/>
      <c r="AH1430" s="834"/>
      <c r="AI1430" s="834"/>
      <c r="AJ1430" s="834"/>
      <c r="AK1430" s="834"/>
      <c r="AL1430" s="834"/>
      <c r="AM1430" s="832">
        <f t="shared" si="50"/>
        <v>2112223657768.7295</v>
      </c>
      <c r="AN1430" s="834"/>
      <c r="AO1430" s="834"/>
      <c r="AP1430" s="834"/>
    </row>
    <row r="1431" spans="1:42" s="15" customFormat="1">
      <c r="A1431" s="73" t="s">
        <v>2263</v>
      </c>
      <c r="B1431" s="1132" t="s">
        <v>3068</v>
      </c>
      <c r="C1431" s="73" t="s">
        <v>3329</v>
      </c>
      <c r="D1431" s="1132" t="s">
        <v>2001</v>
      </c>
      <c r="E1431" s="15" t="s">
        <v>2015</v>
      </c>
      <c r="F1431" s="679">
        <v>6389.6410981250001</v>
      </c>
      <c r="G1431" s="73" t="s">
        <v>300</v>
      </c>
      <c r="H1431" s="73" t="s">
        <v>3352</v>
      </c>
      <c r="K1431" s="831"/>
      <c r="L1431" s="1143"/>
      <c r="M1431" s="831">
        <v>0</v>
      </c>
      <c r="N1431" s="831">
        <v>2.3649999999999999E-5</v>
      </c>
      <c r="O1431" s="1144"/>
      <c r="P1431" s="831"/>
      <c r="Q1431" s="831"/>
      <c r="R1431" s="831"/>
      <c r="S1431" s="831"/>
      <c r="T1431" s="831"/>
      <c r="U1431" s="831"/>
      <c r="V1431" s="1143"/>
      <c r="W1431" s="1145">
        <v>425240000</v>
      </c>
      <c r="X1431" s="1144"/>
      <c r="Y1431" s="831"/>
      <c r="Z1431" s="831"/>
      <c r="AA1431" s="834"/>
      <c r="AB1431" s="834"/>
      <c r="AC1431" s="832">
        <f t="shared" si="52"/>
        <v>0</v>
      </c>
      <c r="AD1431" s="832">
        <f t="shared" si="51"/>
        <v>0.15111501197065624</v>
      </c>
      <c r="AE1431" s="834"/>
      <c r="AF1431" s="834"/>
      <c r="AG1431" s="834"/>
      <c r="AH1431" s="834"/>
      <c r="AI1431" s="834"/>
      <c r="AJ1431" s="834"/>
      <c r="AK1431" s="834"/>
      <c r="AL1431" s="834"/>
      <c r="AM1431" s="832">
        <f t="shared" si="50"/>
        <v>2717130980566.6748</v>
      </c>
      <c r="AN1431" s="834"/>
      <c r="AO1431" s="834"/>
      <c r="AP1431" s="834"/>
    </row>
    <row r="1432" spans="1:42" s="15" customFormat="1">
      <c r="A1432" s="73" t="s">
        <v>2263</v>
      </c>
      <c r="B1432" s="1132" t="s">
        <v>3068</v>
      </c>
      <c r="C1432" s="73" t="s">
        <v>3329</v>
      </c>
      <c r="D1432" s="1132" t="s">
        <v>1998</v>
      </c>
      <c r="E1432" s="15" t="s">
        <v>1999</v>
      </c>
      <c r="F1432" s="679">
        <v>127792.82196026</v>
      </c>
      <c r="G1432" s="73" t="s">
        <v>300</v>
      </c>
      <c r="H1432" s="73" t="s">
        <v>3352</v>
      </c>
      <c r="K1432" s="831"/>
      <c r="L1432" s="1143"/>
      <c r="M1432" s="831">
        <v>0</v>
      </c>
      <c r="N1432" s="831">
        <v>9.3218999999999996E-8</v>
      </c>
      <c r="O1432" s="1144"/>
      <c r="P1432" s="831"/>
      <c r="Q1432" s="831"/>
      <c r="R1432" s="831"/>
      <c r="S1432" s="831"/>
      <c r="T1432" s="831"/>
      <c r="U1432" s="831"/>
      <c r="V1432" s="1143"/>
      <c r="W1432" s="1145">
        <v>588610</v>
      </c>
      <c r="X1432" s="1144"/>
      <c r="Y1432" s="831"/>
      <c r="Z1432" s="831"/>
      <c r="AA1432" s="834"/>
      <c r="AB1432" s="834"/>
      <c r="AC1432" s="832">
        <f t="shared" si="52"/>
        <v>0</v>
      </c>
      <c r="AD1432" s="832">
        <f t="shared" si="51"/>
        <v>1.1912719070313476E-2</v>
      </c>
      <c r="AE1432" s="834"/>
      <c r="AF1432" s="834"/>
      <c r="AG1432" s="834"/>
      <c r="AH1432" s="834"/>
      <c r="AI1432" s="834"/>
      <c r="AJ1432" s="834"/>
      <c r="AK1432" s="834"/>
      <c r="AL1432" s="834"/>
      <c r="AM1432" s="832">
        <f t="shared" si="50"/>
        <v>75220132934.028641</v>
      </c>
      <c r="AN1432" s="834"/>
      <c r="AO1432" s="834"/>
      <c r="AP1432" s="834"/>
    </row>
    <row r="1433" spans="1:42" s="15" customFormat="1">
      <c r="A1433" s="73" t="s">
        <v>2264</v>
      </c>
      <c r="B1433" s="1132" t="s">
        <v>3069</v>
      </c>
      <c r="C1433" s="73" t="s">
        <v>3329</v>
      </c>
      <c r="D1433" s="1132" t="s">
        <v>1967</v>
      </c>
      <c r="E1433" s="15" t="s">
        <v>1968</v>
      </c>
      <c r="F1433" s="679">
        <v>95844.616470130204</v>
      </c>
      <c r="G1433" s="73" t="s">
        <v>300</v>
      </c>
      <c r="H1433" s="73" t="s">
        <v>3352</v>
      </c>
      <c r="K1433" s="831"/>
      <c r="L1433" s="1143"/>
      <c r="M1433" s="831">
        <v>0</v>
      </c>
      <c r="N1433" s="831">
        <v>1.8704999999999999E-4</v>
      </c>
      <c r="O1433" s="1144"/>
      <c r="P1433" s="831"/>
      <c r="Q1433" s="831"/>
      <c r="R1433" s="831"/>
      <c r="S1433" s="831"/>
      <c r="T1433" s="831"/>
      <c r="U1433" s="831"/>
      <c r="V1433" s="1143"/>
      <c r="W1433" s="1145">
        <v>1432000</v>
      </c>
      <c r="X1433" s="1144"/>
      <c r="Y1433" s="831"/>
      <c r="Z1433" s="831"/>
      <c r="AA1433" s="834"/>
      <c r="AB1433" s="834"/>
      <c r="AC1433" s="832">
        <f t="shared" si="52"/>
        <v>0</v>
      </c>
      <c r="AD1433" s="832">
        <f t="shared" si="51"/>
        <v>17.927735510737854</v>
      </c>
      <c r="AE1433" s="834"/>
      <c r="AF1433" s="834"/>
      <c r="AG1433" s="834"/>
      <c r="AH1433" s="834"/>
      <c r="AI1433" s="834"/>
      <c r="AJ1433" s="834"/>
      <c r="AK1433" s="834"/>
      <c r="AL1433" s="834"/>
      <c r="AM1433" s="832">
        <f t="shared" si="50"/>
        <v>137249490785.22646</v>
      </c>
      <c r="AN1433" s="834"/>
      <c r="AO1433" s="834"/>
      <c r="AP1433" s="834"/>
    </row>
    <row r="1434" spans="1:42" s="15" customFormat="1">
      <c r="A1434" s="73" t="s">
        <v>2264</v>
      </c>
      <c r="B1434" s="1132" t="s">
        <v>3069</v>
      </c>
      <c r="C1434" s="73" t="s">
        <v>3329</v>
      </c>
      <c r="D1434" s="1132" t="s">
        <v>2001</v>
      </c>
      <c r="E1434" s="15" t="s">
        <v>2015</v>
      </c>
      <c r="F1434" s="679">
        <v>6389.6410981250001</v>
      </c>
      <c r="G1434" s="73" t="s">
        <v>300</v>
      </c>
      <c r="H1434" s="73" t="s">
        <v>3352</v>
      </c>
      <c r="K1434" s="831"/>
      <c r="L1434" s="1143"/>
      <c r="M1434" s="831">
        <v>0</v>
      </c>
      <c r="N1434" s="831">
        <v>1.0584999999999999E-5</v>
      </c>
      <c r="O1434" s="1144"/>
      <c r="P1434" s="831"/>
      <c r="Q1434" s="831"/>
      <c r="R1434" s="831"/>
      <c r="S1434" s="831"/>
      <c r="T1434" s="831"/>
      <c r="U1434" s="831"/>
      <c r="V1434" s="1143"/>
      <c r="W1434" s="1145">
        <v>34196000</v>
      </c>
      <c r="X1434" s="1144"/>
      <c r="Y1434" s="831"/>
      <c r="Z1434" s="831"/>
      <c r="AA1434" s="834"/>
      <c r="AB1434" s="834"/>
      <c r="AC1434" s="832">
        <f t="shared" si="52"/>
        <v>0</v>
      </c>
      <c r="AD1434" s="832">
        <f t="shared" si="51"/>
        <v>6.7634351023653116E-2</v>
      </c>
      <c r="AE1434" s="834"/>
      <c r="AF1434" s="834"/>
      <c r="AG1434" s="834"/>
      <c r="AH1434" s="834"/>
      <c r="AI1434" s="834"/>
      <c r="AJ1434" s="834"/>
      <c r="AK1434" s="834"/>
      <c r="AL1434" s="834"/>
      <c r="AM1434" s="832">
        <f t="shared" si="50"/>
        <v>218500166991.48251</v>
      </c>
      <c r="AN1434" s="834"/>
      <c r="AO1434" s="834"/>
      <c r="AP1434" s="834"/>
    </row>
    <row r="1435" spans="1:42" s="15" customFormat="1">
      <c r="A1435" s="73" t="s">
        <v>2264</v>
      </c>
      <c r="B1435" s="1132" t="s">
        <v>3069</v>
      </c>
      <c r="C1435" s="73" t="s">
        <v>3329</v>
      </c>
      <c r="D1435" s="1132" t="s">
        <v>1998</v>
      </c>
      <c r="E1435" s="15" t="s">
        <v>1999</v>
      </c>
      <c r="F1435" s="679">
        <v>127792.82196026</v>
      </c>
      <c r="G1435" s="73" t="s">
        <v>300</v>
      </c>
      <c r="H1435" s="73" t="s">
        <v>3352</v>
      </c>
      <c r="K1435" s="831"/>
      <c r="L1435" s="1143"/>
      <c r="M1435" s="831">
        <v>0</v>
      </c>
      <c r="N1435" s="831">
        <v>2.0249999999999999E-8</v>
      </c>
      <c r="O1435" s="1144"/>
      <c r="P1435" s="831"/>
      <c r="Q1435" s="831"/>
      <c r="R1435" s="831"/>
      <c r="S1435" s="831"/>
      <c r="T1435" s="831"/>
      <c r="U1435" s="831"/>
      <c r="V1435" s="1143"/>
      <c r="W1435" s="1145">
        <v>3039.2</v>
      </c>
      <c r="X1435" s="1144"/>
      <c r="Y1435" s="831"/>
      <c r="Z1435" s="831"/>
      <c r="AA1435" s="834"/>
      <c r="AB1435" s="834"/>
      <c r="AC1435" s="832">
        <f t="shared" si="52"/>
        <v>0</v>
      </c>
      <c r="AD1435" s="832">
        <f t="shared" si="51"/>
        <v>2.587804644695265E-3</v>
      </c>
      <c r="AE1435" s="834"/>
      <c r="AF1435" s="834"/>
      <c r="AG1435" s="834"/>
      <c r="AH1435" s="834"/>
      <c r="AI1435" s="834"/>
      <c r="AJ1435" s="834"/>
      <c r="AK1435" s="834"/>
      <c r="AL1435" s="834"/>
      <c r="AM1435" s="832">
        <f t="shared" si="50"/>
        <v>388387944.50162214</v>
      </c>
      <c r="AN1435" s="834"/>
      <c r="AO1435" s="834"/>
      <c r="AP1435" s="834"/>
    </row>
    <row r="1436" spans="1:42" s="15" customFormat="1">
      <c r="A1436" s="73" t="s">
        <v>2265</v>
      </c>
      <c r="B1436" s="1132" t="s">
        <v>3070</v>
      </c>
      <c r="C1436" s="73" t="s">
        <v>3329</v>
      </c>
      <c r="D1436" s="1132" t="s">
        <v>1967</v>
      </c>
      <c r="E1436" s="15" t="s">
        <v>1968</v>
      </c>
      <c r="F1436" s="679">
        <v>230196.890234297</v>
      </c>
      <c r="G1436" s="73" t="s">
        <v>300</v>
      </c>
      <c r="H1436" s="73" t="s">
        <v>3352</v>
      </c>
      <c r="K1436" s="831"/>
      <c r="L1436" s="1143"/>
      <c r="M1436" s="831"/>
      <c r="N1436" s="1150">
        <v>2.2413499043699988E-4</v>
      </c>
      <c r="O1436" s="1144"/>
      <c r="P1436" s="831"/>
      <c r="Q1436" s="831"/>
      <c r="R1436" s="831"/>
      <c r="S1436" s="831"/>
      <c r="T1436" s="831"/>
      <c r="U1436" s="831"/>
      <c r="V1436" s="1143"/>
      <c r="W1436" s="1145">
        <v>443.81</v>
      </c>
      <c r="X1436" s="1144"/>
      <c r="Y1436" s="831"/>
      <c r="Z1436" s="831"/>
      <c r="AA1436" s="834"/>
      <c r="AB1436" s="834"/>
      <c r="AC1436" s="832">
        <f t="shared" si="52"/>
        <v>0</v>
      </c>
      <c r="AD1436" s="832">
        <f t="shared" si="51"/>
        <v>51.59517779129127</v>
      </c>
      <c r="AE1436" s="834"/>
      <c r="AF1436" s="834"/>
      <c r="AG1436" s="834"/>
      <c r="AH1436" s="834"/>
      <c r="AI1436" s="834"/>
      <c r="AJ1436" s="834"/>
      <c r="AK1436" s="834"/>
      <c r="AL1436" s="834"/>
      <c r="AM1436" s="832">
        <f t="shared" si="50"/>
        <v>102163681.85488334</v>
      </c>
      <c r="AN1436" s="834"/>
      <c r="AO1436" s="834"/>
      <c r="AP1436" s="834"/>
    </row>
    <row r="1437" spans="1:42" s="15" customFormat="1">
      <c r="A1437" s="73" t="s">
        <v>2265</v>
      </c>
      <c r="B1437" s="1132" t="s">
        <v>3070</v>
      </c>
      <c r="C1437" s="73" t="s">
        <v>3329</v>
      </c>
      <c r="D1437" s="1132" t="s">
        <v>1998</v>
      </c>
      <c r="E1437" s="15" t="s">
        <v>1999</v>
      </c>
      <c r="F1437" s="679">
        <v>1061614.22523219</v>
      </c>
      <c r="G1437" s="73" t="s">
        <v>300</v>
      </c>
      <c r="H1437" s="73" t="s">
        <v>3352</v>
      </c>
      <c r="K1437" s="831"/>
      <c r="L1437" s="1143"/>
      <c r="M1437" s="831"/>
      <c r="N1437" s="1150">
        <v>1.6420805118051806E-5</v>
      </c>
      <c r="O1437" s="1144"/>
      <c r="P1437" s="831"/>
      <c r="Q1437" s="831"/>
      <c r="R1437" s="831"/>
      <c r="S1437" s="831"/>
      <c r="T1437" s="831"/>
      <c r="U1437" s="831"/>
      <c r="V1437" s="1143"/>
      <c r="W1437" s="1145">
        <v>2288.5</v>
      </c>
      <c r="X1437" s="1144"/>
      <c r="Y1437" s="831"/>
      <c r="Z1437" s="831"/>
      <c r="AA1437" s="834"/>
      <c r="AB1437" s="834"/>
      <c r="AC1437" s="832">
        <f t="shared" si="52"/>
        <v>0</v>
      </c>
      <c r="AD1437" s="832">
        <f t="shared" si="51"/>
        <v>17.43256030308935</v>
      </c>
      <c r="AE1437" s="834"/>
      <c r="AF1437" s="834"/>
      <c r="AG1437" s="834"/>
      <c r="AH1437" s="834"/>
      <c r="AI1437" s="834"/>
      <c r="AJ1437" s="834"/>
      <c r="AK1437" s="834"/>
      <c r="AL1437" s="834"/>
      <c r="AM1437" s="832">
        <f t="shared" si="50"/>
        <v>2429504154.4438667</v>
      </c>
      <c r="AN1437" s="834"/>
      <c r="AO1437" s="834"/>
      <c r="AP1437" s="834"/>
    </row>
    <row r="1438" spans="1:42" s="15" customFormat="1">
      <c r="A1438" s="73" t="s">
        <v>2265</v>
      </c>
      <c r="B1438" s="1132" t="s">
        <v>3070</v>
      </c>
      <c r="C1438" s="73" t="s">
        <v>3329</v>
      </c>
      <c r="D1438" s="1132" t="s">
        <v>2001</v>
      </c>
      <c r="E1438" s="15" t="s">
        <v>2015</v>
      </c>
      <c r="F1438" s="679">
        <v>15346.459348046899</v>
      </c>
      <c r="G1438" s="73" t="s">
        <v>300</v>
      </c>
      <c r="H1438" s="73" t="s">
        <v>3352</v>
      </c>
      <c r="K1438" s="831"/>
      <c r="L1438" s="1143"/>
      <c r="M1438" s="831"/>
      <c r="N1438" s="1150">
        <v>1.2492882786617452E-4</v>
      </c>
      <c r="O1438" s="1144"/>
      <c r="P1438" s="831"/>
      <c r="Q1438" s="831"/>
      <c r="R1438" s="831"/>
      <c r="S1438" s="831"/>
      <c r="T1438" s="831"/>
      <c r="U1438" s="831"/>
      <c r="V1438" s="1143"/>
      <c r="W1438" s="1145">
        <v>4646.8</v>
      </c>
      <c r="X1438" s="1144"/>
      <c r="Y1438" s="831"/>
      <c r="Z1438" s="831"/>
      <c r="AA1438" s="834"/>
      <c r="AB1438" s="834"/>
      <c r="AC1438" s="832">
        <f t="shared" si="52"/>
        <v>0</v>
      </c>
      <c r="AD1438" s="832">
        <f t="shared" si="51"/>
        <v>1.9172151782473958</v>
      </c>
      <c r="AE1438" s="834"/>
      <c r="AF1438" s="834"/>
      <c r="AG1438" s="834"/>
      <c r="AH1438" s="834"/>
      <c r="AI1438" s="834"/>
      <c r="AJ1438" s="834"/>
      <c r="AK1438" s="834"/>
      <c r="AL1438" s="834"/>
      <c r="AM1438" s="832">
        <f t="shared" si="50"/>
        <v>71311927.298504338</v>
      </c>
      <c r="AN1438" s="834"/>
      <c r="AO1438" s="834"/>
      <c r="AP1438" s="834"/>
    </row>
    <row r="1439" spans="1:42" s="15" customFormat="1">
      <c r="A1439" s="73" t="s">
        <v>2266</v>
      </c>
      <c r="B1439" s="1132" t="s">
        <v>3071</v>
      </c>
      <c r="C1439" s="73" t="s">
        <v>3329</v>
      </c>
      <c r="D1439" s="1132" t="s">
        <v>1967</v>
      </c>
      <c r="E1439" s="15" t="s">
        <v>1968</v>
      </c>
      <c r="F1439" s="679">
        <v>28737.490308958299</v>
      </c>
      <c r="G1439" s="73" t="s">
        <v>300</v>
      </c>
      <c r="H1439" s="73" t="s">
        <v>3352</v>
      </c>
      <c r="K1439" s="831"/>
      <c r="L1439" s="1143"/>
      <c r="M1439" s="831">
        <v>0</v>
      </c>
      <c r="N1439" s="831">
        <v>3.3303999999999999E-6</v>
      </c>
      <c r="O1439" s="1144"/>
      <c r="P1439" s="831"/>
      <c r="Q1439" s="831"/>
      <c r="R1439" s="831"/>
      <c r="S1439" s="831"/>
      <c r="T1439" s="831"/>
      <c r="U1439" s="831"/>
      <c r="V1439" s="1143"/>
      <c r="W1439" s="1145">
        <v>1936300</v>
      </c>
      <c r="X1439" s="1144"/>
      <c r="Y1439" s="831"/>
      <c r="Z1439" s="831"/>
      <c r="AA1439" s="834"/>
      <c r="AB1439" s="834"/>
      <c r="AC1439" s="832">
        <f t="shared" si="52"/>
        <v>0</v>
      </c>
      <c r="AD1439" s="832">
        <f t="shared" si="51"/>
        <v>9.5707337724954711E-2</v>
      </c>
      <c r="AE1439" s="834"/>
      <c r="AF1439" s="834"/>
      <c r="AG1439" s="834"/>
      <c r="AH1439" s="834"/>
      <c r="AI1439" s="834"/>
      <c r="AJ1439" s="834"/>
      <c r="AK1439" s="834"/>
      <c r="AL1439" s="834"/>
      <c r="AM1439" s="832">
        <f t="shared" si="50"/>
        <v>55644402485.235954</v>
      </c>
      <c r="AN1439" s="834"/>
      <c r="AO1439" s="834"/>
      <c r="AP1439" s="834"/>
    </row>
    <row r="1440" spans="1:42" s="15" customFormat="1">
      <c r="A1440" s="73" t="s">
        <v>2266</v>
      </c>
      <c r="B1440" s="1132" t="s">
        <v>3071</v>
      </c>
      <c r="C1440" s="73" t="s">
        <v>3329</v>
      </c>
      <c r="D1440" s="1132" t="s">
        <v>1998</v>
      </c>
      <c r="E1440" s="15" t="s">
        <v>1999</v>
      </c>
      <c r="F1440" s="679">
        <v>38316.653749791702</v>
      </c>
      <c r="G1440" s="73" t="s">
        <v>300</v>
      </c>
      <c r="H1440" s="73" t="s">
        <v>3352</v>
      </c>
      <c r="K1440" s="831"/>
      <c r="L1440" s="1143"/>
      <c r="M1440" s="831">
        <v>0</v>
      </c>
      <c r="N1440" s="831">
        <v>1.3778E-6</v>
      </c>
      <c r="O1440" s="1144"/>
      <c r="P1440" s="831"/>
      <c r="Q1440" s="831"/>
      <c r="R1440" s="831"/>
      <c r="S1440" s="831"/>
      <c r="T1440" s="831"/>
      <c r="U1440" s="831"/>
      <c r="V1440" s="1143"/>
      <c r="W1440" s="1145">
        <v>212390</v>
      </c>
      <c r="X1440" s="1144"/>
      <c r="Y1440" s="831"/>
      <c r="Z1440" s="831"/>
      <c r="AA1440" s="834"/>
      <c r="AB1440" s="834"/>
      <c r="AC1440" s="832">
        <f t="shared" si="52"/>
        <v>0</v>
      </c>
      <c r="AD1440" s="832">
        <f t="shared" si="51"/>
        <v>5.2792685536463005E-2</v>
      </c>
      <c r="AE1440" s="834"/>
      <c r="AF1440" s="834"/>
      <c r="AG1440" s="834"/>
      <c r="AH1440" s="834"/>
      <c r="AI1440" s="834"/>
      <c r="AJ1440" s="834"/>
      <c r="AK1440" s="834"/>
      <c r="AL1440" s="834"/>
      <c r="AM1440" s="832">
        <f t="shared" si="50"/>
        <v>8138074089.9182596</v>
      </c>
      <c r="AN1440" s="834"/>
      <c r="AO1440" s="834"/>
      <c r="AP1440" s="834"/>
    </row>
    <row r="1441" spans="1:42" s="15" customFormat="1">
      <c r="A1441" s="73" t="s">
        <v>2266</v>
      </c>
      <c r="B1441" s="1132" t="s">
        <v>3071</v>
      </c>
      <c r="C1441" s="73" t="s">
        <v>3329</v>
      </c>
      <c r="D1441" s="1132" t="s">
        <v>2001</v>
      </c>
      <c r="E1441" s="15" t="s">
        <v>2015</v>
      </c>
      <c r="F1441" s="679">
        <v>1915.8326872135401</v>
      </c>
      <c r="G1441" s="73" t="s">
        <v>300</v>
      </c>
      <c r="H1441" s="73" t="s">
        <v>3352</v>
      </c>
      <c r="K1441" s="831"/>
      <c r="L1441" s="1143"/>
      <c r="M1441" s="831">
        <v>0</v>
      </c>
      <c r="N1441" s="831">
        <v>1.4345000000000001E-5</v>
      </c>
      <c r="O1441" s="1144"/>
      <c r="P1441" s="831"/>
      <c r="Q1441" s="831"/>
      <c r="R1441" s="831"/>
      <c r="S1441" s="831"/>
      <c r="T1441" s="831"/>
      <c r="U1441" s="831"/>
      <c r="V1441" s="1143"/>
      <c r="W1441" s="1145">
        <v>53735000</v>
      </c>
      <c r="X1441" s="1144"/>
      <c r="Y1441" s="831"/>
      <c r="Z1441" s="831"/>
      <c r="AA1441" s="834"/>
      <c r="AB1441" s="834"/>
      <c r="AC1441" s="832">
        <f t="shared" si="52"/>
        <v>0</v>
      </c>
      <c r="AD1441" s="832">
        <f t="shared" si="51"/>
        <v>2.7482619898078233E-2</v>
      </c>
      <c r="AE1441" s="834"/>
      <c r="AF1441" s="834"/>
      <c r="AG1441" s="834"/>
      <c r="AH1441" s="834"/>
      <c r="AI1441" s="834"/>
      <c r="AJ1441" s="834"/>
      <c r="AK1441" s="834"/>
      <c r="AL1441" s="834"/>
      <c r="AM1441" s="832">
        <f t="shared" si="50"/>
        <v>102947269447.41957</v>
      </c>
      <c r="AN1441" s="834"/>
      <c r="AO1441" s="834"/>
      <c r="AP1441" s="834"/>
    </row>
    <row r="1442" spans="1:42" s="15" customFormat="1">
      <c r="A1442" s="73" t="s">
        <v>2267</v>
      </c>
      <c r="B1442" s="1132" t="s">
        <v>3072</v>
      </c>
      <c r="C1442" s="73" t="s">
        <v>3329</v>
      </c>
      <c r="D1442" s="1132" t="s">
        <v>1967</v>
      </c>
      <c r="E1442" s="15" t="s">
        <v>1968</v>
      </c>
      <c r="F1442" s="679">
        <v>175534.51332872399</v>
      </c>
      <c r="G1442" s="73" t="s">
        <v>300</v>
      </c>
      <c r="H1442" s="73" t="s">
        <v>3352</v>
      </c>
      <c r="K1442" s="831"/>
      <c r="L1442" s="1143"/>
      <c r="M1442" s="831"/>
      <c r="N1442" s="831">
        <v>9.9846999999999995E-6</v>
      </c>
      <c r="O1442" s="1144"/>
      <c r="P1442" s="831"/>
      <c r="Q1442" s="831"/>
      <c r="R1442" s="831"/>
      <c r="S1442" s="831"/>
      <c r="T1442" s="831"/>
      <c r="U1442" s="831"/>
      <c r="V1442" s="1143"/>
      <c r="W1442" s="1145">
        <v>15742</v>
      </c>
      <c r="X1442" s="1144"/>
      <c r="Y1442" s="831"/>
      <c r="Z1442" s="831"/>
      <c r="AA1442" s="834"/>
      <c r="AB1442" s="834"/>
      <c r="AC1442" s="832">
        <f t="shared" si="52"/>
        <v>0</v>
      </c>
      <c r="AD1442" s="832">
        <f t="shared" si="51"/>
        <v>1.7526594552333103</v>
      </c>
      <c r="AE1442" s="834"/>
      <c r="AF1442" s="834"/>
      <c r="AG1442" s="834"/>
      <c r="AH1442" s="834"/>
      <c r="AI1442" s="834"/>
      <c r="AJ1442" s="834"/>
      <c r="AK1442" s="834"/>
      <c r="AL1442" s="834"/>
      <c r="AM1442" s="832">
        <f t="shared" si="50"/>
        <v>2763264308.8207731</v>
      </c>
      <c r="AN1442" s="834"/>
      <c r="AO1442" s="834"/>
      <c r="AP1442" s="834"/>
    </row>
    <row r="1443" spans="1:42" s="15" customFormat="1">
      <c r="A1443" s="73" t="s">
        <v>2267</v>
      </c>
      <c r="B1443" s="1132" t="s">
        <v>3072</v>
      </c>
      <c r="C1443" s="73" t="s">
        <v>3329</v>
      </c>
      <c r="D1443" s="1132" t="s">
        <v>2001</v>
      </c>
      <c r="E1443" s="15" t="s">
        <v>2015</v>
      </c>
      <c r="F1443" s="679">
        <v>11702.3008883333</v>
      </c>
      <c r="G1443" s="73" t="s">
        <v>300</v>
      </c>
      <c r="H1443" s="73" t="s">
        <v>3352</v>
      </c>
      <c r="K1443" s="831"/>
      <c r="L1443" s="1143"/>
      <c r="M1443" s="831"/>
      <c r="N1443" s="831">
        <v>1.3906E-5</v>
      </c>
      <c r="O1443" s="1144"/>
      <c r="P1443" s="831"/>
      <c r="Q1443" s="831"/>
      <c r="R1443" s="831"/>
      <c r="S1443" s="831"/>
      <c r="T1443" s="831"/>
      <c r="U1443" s="831"/>
      <c r="V1443" s="1143"/>
      <c r="W1443" s="1145">
        <v>467500</v>
      </c>
      <c r="X1443" s="1144"/>
      <c r="Y1443" s="831"/>
      <c r="Z1443" s="831"/>
      <c r="AA1443" s="834"/>
      <c r="AB1443" s="834"/>
      <c r="AC1443" s="832">
        <f t="shared" si="52"/>
        <v>0</v>
      </c>
      <c r="AD1443" s="832">
        <f t="shared" si="51"/>
        <v>0.16273219615316287</v>
      </c>
      <c r="AE1443" s="834"/>
      <c r="AF1443" s="834"/>
      <c r="AG1443" s="834"/>
      <c r="AH1443" s="834"/>
      <c r="AI1443" s="834"/>
      <c r="AJ1443" s="834"/>
      <c r="AK1443" s="834"/>
      <c r="AL1443" s="834"/>
      <c r="AM1443" s="832">
        <f t="shared" si="50"/>
        <v>5470825665.2958183</v>
      </c>
      <c r="AN1443" s="834"/>
      <c r="AO1443" s="834"/>
      <c r="AP1443" s="834"/>
    </row>
    <row r="1444" spans="1:42" s="15" customFormat="1">
      <c r="A1444" s="73" t="s">
        <v>2267</v>
      </c>
      <c r="B1444" s="1132" t="s">
        <v>3072</v>
      </c>
      <c r="C1444" s="73" t="s">
        <v>3329</v>
      </c>
      <c r="D1444" s="1132" t="s">
        <v>1998</v>
      </c>
      <c r="E1444" s="15" t="s">
        <v>1999</v>
      </c>
      <c r="F1444" s="679">
        <v>234046.017731745</v>
      </c>
      <c r="G1444" s="73" t="s">
        <v>300</v>
      </c>
      <c r="H1444" s="73" t="s">
        <v>3352</v>
      </c>
      <c r="K1444" s="831"/>
      <c r="L1444" s="1143"/>
      <c r="M1444" s="831"/>
      <c r="N1444" s="831">
        <v>2.7636999999999998E-7</v>
      </c>
      <c r="O1444" s="1144"/>
      <c r="P1444" s="831"/>
      <c r="Q1444" s="831"/>
      <c r="R1444" s="831"/>
      <c r="S1444" s="831"/>
      <c r="T1444" s="831"/>
      <c r="U1444" s="831"/>
      <c r="V1444" s="1143"/>
      <c r="W1444" s="1145">
        <v>4172.2</v>
      </c>
      <c r="X1444" s="1144"/>
      <c r="Y1444" s="831"/>
      <c r="Z1444" s="831"/>
      <c r="AA1444" s="834"/>
      <c r="AB1444" s="834"/>
      <c r="AC1444" s="832">
        <f t="shared" si="52"/>
        <v>0</v>
      </c>
      <c r="AD1444" s="832">
        <f t="shared" si="51"/>
        <v>6.4683297920522367E-2</v>
      </c>
      <c r="AE1444" s="834"/>
      <c r="AF1444" s="834"/>
      <c r="AG1444" s="834"/>
      <c r="AH1444" s="834"/>
      <c r="AI1444" s="834"/>
      <c r="AJ1444" s="834"/>
      <c r="AK1444" s="834"/>
      <c r="AL1444" s="834"/>
      <c r="AM1444" s="832">
        <f t="shared" si="50"/>
        <v>976486795.18038642</v>
      </c>
      <c r="AN1444" s="834"/>
      <c r="AO1444" s="834"/>
      <c r="AP1444" s="834"/>
    </row>
    <row r="1445" spans="1:42" s="15" customFormat="1">
      <c r="A1445" s="73" t="s">
        <v>2268</v>
      </c>
      <c r="B1445" s="1132" t="s">
        <v>3073</v>
      </c>
      <c r="C1445" s="73" t="s">
        <v>3329</v>
      </c>
      <c r="D1445" s="1132" t="s">
        <v>1967</v>
      </c>
      <c r="E1445" s="15" t="s">
        <v>1968</v>
      </c>
      <c r="F1445" s="679">
        <v>11559.9977354167</v>
      </c>
      <c r="G1445" s="73" t="s">
        <v>300</v>
      </c>
      <c r="H1445" s="73" t="s">
        <v>3352</v>
      </c>
      <c r="K1445" s="831"/>
      <c r="L1445" s="1143"/>
      <c r="M1445" s="831"/>
      <c r="N1445" s="831">
        <v>1.1747999999999999E-3</v>
      </c>
      <c r="O1445" s="1144"/>
      <c r="P1445" s="831"/>
      <c r="Q1445" s="831"/>
      <c r="R1445" s="831"/>
      <c r="S1445" s="831"/>
      <c r="T1445" s="831"/>
      <c r="U1445" s="831"/>
      <c r="V1445" s="1143"/>
      <c r="W1445" s="1145">
        <v>1418100</v>
      </c>
      <c r="X1445" s="1144"/>
      <c r="Y1445" s="831"/>
      <c r="Z1445" s="831"/>
      <c r="AA1445" s="834"/>
      <c r="AB1445" s="834"/>
      <c r="AC1445" s="832">
        <f t="shared" si="52"/>
        <v>0</v>
      </c>
      <c r="AD1445" s="832">
        <f t="shared" si="51"/>
        <v>13.580685339567539</v>
      </c>
      <c r="AE1445" s="834"/>
      <c r="AF1445" s="834"/>
      <c r="AG1445" s="834"/>
      <c r="AH1445" s="834"/>
      <c r="AI1445" s="834"/>
      <c r="AJ1445" s="834"/>
      <c r="AK1445" s="834"/>
      <c r="AL1445" s="834"/>
      <c r="AM1445" s="832">
        <f t="shared" si="50"/>
        <v>16393232788.594423</v>
      </c>
      <c r="AN1445" s="834"/>
      <c r="AO1445" s="834"/>
      <c r="AP1445" s="834"/>
    </row>
    <row r="1446" spans="1:42" s="15" customFormat="1">
      <c r="A1446" s="73" t="s">
        <v>2268</v>
      </c>
      <c r="B1446" s="1132" t="s">
        <v>3073</v>
      </c>
      <c r="C1446" s="73" t="s">
        <v>3329</v>
      </c>
      <c r="D1446" s="1132" t="s">
        <v>1998</v>
      </c>
      <c r="E1446" s="15" t="s">
        <v>1999</v>
      </c>
      <c r="F1446" s="679">
        <v>15413.330314921899</v>
      </c>
      <c r="G1446" s="73" t="s">
        <v>300</v>
      </c>
      <c r="H1446" s="73" t="s">
        <v>3352</v>
      </c>
      <c r="K1446" s="831"/>
      <c r="L1446" s="1143"/>
      <c r="M1446" s="831"/>
      <c r="N1446" s="831">
        <v>9.8476999999999999E-5</v>
      </c>
      <c r="O1446" s="1144"/>
      <c r="P1446" s="831"/>
      <c r="Q1446" s="831"/>
      <c r="R1446" s="831"/>
      <c r="S1446" s="831"/>
      <c r="T1446" s="831"/>
      <c r="U1446" s="831"/>
      <c r="V1446" s="1143"/>
      <c r="W1446" s="1145">
        <v>809740</v>
      </c>
      <c r="X1446" s="1144"/>
      <c r="Y1446" s="831"/>
      <c r="Z1446" s="831"/>
      <c r="AA1446" s="834"/>
      <c r="AB1446" s="834"/>
      <c r="AC1446" s="832">
        <f t="shared" si="52"/>
        <v>0</v>
      </c>
      <c r="AD1446" s="832">
        <f t="shared" si="51"/>
        <v>1.5178585294225639</v>
      </c>
      <c r="AE1446" s="834"/>
      <c r="AF1446" s="834"/>
      <c r="AG1446" s="834"/>
      <c r="AH1446" s="834"/>
      <c r="AI1446" s="834"/>
      <c r="AJ1446" s="834"/>
      <c r="AK1446" s="834"/>
      <c r="AL1446" s="834"/>
      <c r="AM1446" s="832">
        <f t="shared" ref="AM1446:AM1509" si="53">IF(W1446="",0*$F1446,W1446*$F1446)</f>
        <v>12480790089.204859</v>
      </c>
      <c r="AN1446" s="834"/>
      <c r="AO1446" s="834"/>
      <c r="AP1446" s="834"/>
    </row>
    <row r="1447" spans="1:42" s="15" customFormat="1">
      <c r="A1447" s="73" t="s">
        <v>2268</v>
      </c>
      <c r="B1447" s="1132" t="s">
        <v>3073</v>
      </c>
      <c r="C1447" s="73" t="s">
        <v>3329</v>
      </c>
      <c r="D1447" s="1132" t="s">
        <v>2001</v>
      </c>
      <c r="E1447" s="15" t="s">
        <v>2015</v>
      </c>
      <c r="F1447" s="679">
        <v>770.66651562499999</v>
      </c>
      <c r="G1447" s="73" t="s">
        <v>300</v>
      </c>
      <c r="H1447" s="73" t="s">
        <v>3352</v>
      </c>
      <c r="K1447" s="831"/>
      <c r="L1447" s="1143"/>
      <c r="M1447" s="831"/>
      <c r="N1447" s="831">
        <v>1.4809000000000001E-3</v>
      </c>
      <c r="O1447" s="1144"/>
      <c r="P1447" s="831"/>
      <c r="Q1447" s="831"/>
      <c r="R1447" s="831"/>
      <c r="S1447" s="831"/>
      <c r="T1447" s="831"/>
      <c r="U1447" s="831"/>
      <c r="V1447" s="1143"/>
      <c r="W1447" s="1145">
        <v>62713000</v>
      </c>
      <c r="X1447" s="1144"/>
      <c r="Y1447" s="831"/>
      <c r="Z1447" s="831"/>
      <c r="AA1447" s="834"/>
      <c r="AB1447" s="834"/>
      <c r="AC1447" s="832">
        <f t="shared" si="52"/>
        <v>0</v>
      </c>
      <c r="AD1447" s="832">
        <f t="shared" si="51"/>
        <v>1.1412800429890626</v>
      </c>
      <c r="AE1447" s="834"/>
      <c r="AF1447" s="834"/>
      <c r="AG1447" s="834"/>
      <c r="AH1447" s="834"/>
      <c r="AI1447" s="834"/>
      <c r="AJ1447" s="834"/>
      <c r="AK1447" s="834"/>
      <c r="AL1447" s="834"/>
      <c r="AM1447" s="832">
        <f t="shared" si="53"/>
        <v>48330809194.390625</v>
      </c>
      <c r="AN1447" s="834"/>
      <c r="AO1447" s="834"/>
      <c r="AP1447" s="834"/>
    </row>
    <row r="1448" spans="1:42" s="15" customFormat="1">
      <c r="A1448" s="73" t="s">
        <v>2675</v>
      </c>
      <c r="B1448" s="1132"/>
      <c r="C1448" s="73" t="s">
        <v>3339</v>
      </c>
      <c r="D1448" s="1132"/>
      <c r="F1448" s="679">
        <v>474117.975070833</v>
      </c>
      <c r="G1448" s="73" t="s">
        <v>300</v>
      </c>
      <c r="H1448" s="73" t="s">
        <v>3352</v>
      </c>
      <c r="K1448" s="831"/>
      <c r="L1448" s="1143"/>
      <c r="M1448" s="831"/>
      <c r="N1448" s="1150">
        <v>2.2413499043699988E-4</v>
      </c>
      <c r="O1448" s="1144"/>
      <c r="P1448" s="831"/>
      <c r="Q1448" s="831"/>
      <c r="R1448" s="831"/>
      <c r="S1448" s="831"/>
      <c r="T1448" s="831"/>
      <c r="U1448" s="831"/>
      <c r="V1448" s="1143"/>
      <c r="W1448" s="1146">
        <v>740449.00608755986</v>
      </c>
      <c r="X1448" s="1144"/>
      <c r="Y1448" s="831"/>
      <c r="Z1448" s="831"/>
      <c r="AA1448" s="834"/>
      <c r="AB1448" s="834"/>
      <c r="AC1448" s="832">
        <f t="shared" si="52"/>
        <v>0</v>
      </c>
      <c r="AD1448" s="832">
        <f t="shared" si="51"/>
        <v>106.2664278085109</v>
      </c>
      <c r="AE1448" s="834"/>
      <c r="AF1448" s="834"/>
      <c r="AG1448" s="834"/>
      <c r="AH1448" s="834"/>
      <c r="AI1448" s="834"/>
      <c r="AJ1448" s="834"/>
      <c r="AK1448" s="834"/>
      <c r="AL1448" s="834"/>
      <c r="AM1448" s="832">
        <f t="shared" si="53"/>
        <v>351060183409.44476</v>
      </c>
      <c r="AN1448" s="834"/>
      <c r="AO1448" s="834"/>
      <c r="AP1448" s="834"/>
    </row>
    <row r="1449" spans="1:42" s="15" customFormat="1">
      <c r="A1449" s="73" t="s">
        <v>2675</v>
      </c>
      <c r="B1449" s="1132"/>
      <c r="C1449" s="73" t="s">
        <v>3339</v>
      </c>
      <c r="D1449" s="1132"/>
      <c r="F1449" s="679">
        <v>2338982.0104375002</v>
      </c>
      <c r="G1449" s="73" t="s">
        <v>300</v>
      </c>
      <c r="H1449" s="73" t="s">
        <v>3352</v>
      </c>
      <c r="K1449" s="831"/>
      <c r="L1449" s="1143"/>
      <c r="M1449" s="831"/>
      <c r="N1449" s="1150">
        <v>1.6420805118051806E-5</v>
      </c>
      <c r="O1449" s="1144"/>
      <c r="P1449" s="831"/>
      <c r="Q1449" s="831"/>
      <c r="R1449" s="831"/>
      <c r="S1449" s="831"/>
      <c r="T1449" s="831"/>
      <c r="U1449" s="831"/>
      <c r="V1449" s="1143"/>
      <c r="W1449" s="1146">
        <v>143030.9259972368</v>
      </c>
      <c r="X1449" s="1144"/>
      <c r="Y1449" s="831"/>
      <c r="Z1449" s="831"/>
      <c r="AA1449" s="834"/>
      <c r="AB1449" s="834"/>
      <c r="AC1449" s="832">
        <f t="shared" si="52"/>
        <v>0</v>
      </c>
      <c r="AD1449" s="832">
        <f t="shared" si="51"/>
        <v>38.407967768023205</v>
      </c>
      <c r="AE1449" s="834"/>
      <c r="AF1449" s="834"/>
      <c r="AG1449" s="834"/>
      <c r="AH1449" s="834"/>
      <c r="AI1449" s="834"/>
      <c r="AJ1449" s="834"/>
      <c r="AK1449" s="834"/>
      <c r="AL1449" s="834"/>
      <c r="AM1449" s="832">
        <f t="shared" si="53"/>
        <v>334546762843.75427</v>
      </c>
      <c r="AN1449" s="834"/>
      <c r="AO1449" s="834"/>
      <c r="AP1449" s="834"/>
    </row>
    <row r="1450" spans="1:42" s="15" customFormat="1">
      <c r="A1450" s="73" t="s">
        <v>2675</v>
      </c>
      <c r="B1450" s="1132"/>
      <c r="C1450" s="73" t="s">
        <v>3339</v>
      </c>
      <c r="D1450" s="1132"/>
      <c r="F1450" s="679">
        <v>31607.8649959375</v>
      </c>
      <c r="G1450" s="73" t="s">
        <v>300</v>
      </c>
      <c r="H1450" s="73" t="s">
        <v>3352</v>
      </c>
      <c r="K1450" s="831"/>
      <c r="L1450" s="1143"/>
      <c r="M1450" s="831"/>
      <c r="N1450" s="1150">
        <v>1.2492882786617452E-4</v>
      </c>
      <c r="O1450" s="1144"/>
      <c r="P1450" s="831"/>
      <c r="Q1450" s="831"/>
      <c r="R1450" s="831"/>
      <c r="S1450" s="831"/>
      <c r="T1450" s="831"/>
      <c r="U1450" s="831"/>
      <c r="V1450" s="1143"/>
      <c r="W1450" s="1146">
        <v>26851708.962072387</v>
      </c>
      <c r="X1450" s="1144"/>
      <c r="Y1450" s="831"/>
      <c r="Z1450" s="831"/>
      <c r="AA1450" s="834"/>
      <c r="AB1450" s="834"/>
      <c r="AC1450" s="832">
        <f t="shared" si="52"/>
        <v>0</v>
      </c>
      <c r="AD1450" s="832">
        <f t="shared" si="51"/>
        <v>3.9487335252947591</v>
      </c>
      <c r="AE1450" s="834"/>
      <c r="AF1450" s="834"/>
      <c r="AG1450" s="834"/>
      <c r="AH1450" s="834"/>
      <c r="AI1450" s="834"/>
      <c r="AJ1450" s="834"/>
      <c r="AK1450" s="834"/>
      <c r="AL1450" s="834"/>
      <c r="AM1450" s="832">
        <f t="shared" si="53"/>
        <v>848725191783.38904</v>
      </c>
      <c r="AN1450" s="834"/>
      <c r="AO1450" s="834"/>
      <c r="AP1450" s="834"/>
    </row>
    <row r="1451" spans="1:42" s="15" customFormat="1">
      <c r="A1451" s="73" t="s">
        <v>2676</v>
      </c>
      <c r="B1451" s="1132"/>
      <c r="C1451" s="73" t="s">
        <v>3315</v>
      </c>
      <c r="D1451" s="1132"/>
      <c r="F1451" s="679">
        <v>247364.15661623201</v>
      </c>
      <c r="G1451" s="73" t="s">
        <v>300</v>
      </c>
      <c r="H1451" s="73" t="s">
        <v>3355</v>
      </c>
      <c r="K1451" s="831"/>
      <c r="L1451" s="1143"/>
      <c r="M1451" s="831"/>
      <c r="N1451" s="1150">
        <v>2.2413499043699988E-4</v>
      </c>
      <c r="O1451" s="1144"/>
      <c r="P1451" s="831"/>
      <c r="Q1451" s="831"/>
      <c r="R1451" s="831"/>
      <c r="S1451" s="831"/>
      <c r="T1451" s="831"/>
      <c r="U1451" s="831"/>
      <c r="V1451" s="1143"/>
      <c r="W1451" s="1146">
        <v>740449.00608755986</v>
      </c>
      <c r="X1451" s="1144"/>
      <c r="Y1451" s="831"/>
      <c r="Z1451" s="831"/>
      <c r="AA1451" s="834"/>
      <c r="AB1451" s="834"/>
      <c r="AC1451" s="832">
        <f t="shared" si="52"/>
        <v>0</v>
      </c>
      <c r="AD1451" s="832">
        <f t="shared" si="51"/>
        <v>55.442962877635701</v>
      </c>
      <c r="AE1451" s="834"/>
      <c r="AF1451" s="834"/>
      <c r="AG1451" s="834"/>
      <c r="AH1451" s="834"/>
      <c r="AI1451" s="834"/>
      <c r="AJ1451" s="834"/>
      <c r="AK1451" s="834"/>
      <c r="AL1451" s="834"/>
      <c r="AM1451" s="832">
        <f t="shared" si="53"/>
        <v>183160543908.17648</v>
      </c>
      <c r="AN1451" s="834"/>
      <c r="AO1451" s="834"/>
      <c r="AP1451" s="834"/>
    </row>
    <row r="1452" spans="1:42" s="15" customFormat="1">
      <c r="A1452" s="73" t="s">
        <v>2676</v>
      </c>
      <c r="B1452" s="1132"/>
      <c r="C1452" s="73" t="s">
        <v>3315</v>
      </c>
      <c r="D1452" s="1132"/>
      <c r="F1452" s="679">
        <v>1385239.2770509</v>
      </c>
      <c r="G1452" s="73" t="s">
        <v>300</v>
      </c>
      <c r="H1452" s="73" t="s">
        <v>3355</v>
      </c>
      <c r="K1452" s="831"/>
      <c r="L1452" s="1143"/>
      <c r="M1452" s="831"/>
      <c r="N1452" s="1150">
        <v>1.6420805118051806E-5</v>
      </c>
      <c r="O1452" s="1144"/>
      <c r="P1452" s="831"/>
      <c r="Q1452" s="831"/>
      <c r="R1452" s="831"/>
      <c r="S1452" s="831"/>
      <c r="T1452" s="831"/>
      <c r="U1452" s="831"/>
      <c r="V1452" s="1143"/>
      <c r="W1452" s="1146">
        <v>143030.9259972368</v>
      </c>
      <c r="X1452" s="1144"/>
      <c r="Y1452" s="831"/>
      <c r="Z1452" s="831"/>
      <c r="AA1452" s="834"/>
      <c r="AB1452" s="834"/>
      <c r="AC1452" s="832">
        <f t="shared" si="52"/>
        <v>0</v>
      </c>
      <c r="AD1452" s="832">
        <f t="shared" si="51"/>
        <v>22.746744210323804</v>
      </c>
      <c r="AE1452" s="834"/>
      <c r="AF1452" s="834"/>
      <c r="AG1452" s="834"/>
      <c r="AH1452" s="834"/>
      <c r="AI1452" s="834"/>
      <c r="AJ1452" s="834"/>
      <c r="AK1452" s="834"/>
      <c r="AL1452" s="834"/>
      <c r="AM1452" s="832">
        <f t="shared" si="53"/>
        <v>198132056524.3331</v>
      </c>
      <c r="AN1452" s="834"/>
      <c r="AO1452" s="834"/>
      <c r="AP1452" s="834"/>
    </row>
    <row r="1453" spans="1:42" s="15" customFormat="1">
      <c r="A1453" s="73" t="s">
        <v>2676</v>
      </c>
      <c r="B1453" s="1132"/>
      <c r="C1453" s="73" t="s">
        <v>3315</v>
      </c>
      <c r="D1453" s="1132"/>
      <c r="F1453" s="679">
        <v>16490.9437744155</v>
      </c>
      <c r="G1453" s="73" t="s">
        <v>300</v>
      </c>
      <c r="H1453" s="73" t="s">
        <v>3355</v>
      </c>
      <c r="K1453" s="831"/>
      <c r="L1453" s="1143"/>
      <c r="M1453" s="831"/>
      <c r="N1453" s="1150">
        <v>1.2492882786617452E-4</v>
      </c>
      <c r="O1453" s="1144"/>
      <c r="P1453" s="831"/>
      <c r="Q1453" s="831"/>
      <c r="R1453" s="831"/>
      <c r="S1453" s="831"/>
      <c r="T1453" s="831"/>
      <c r="U1453" s="831"/>
      <c r="V1453" s="1143"/>
      <c r="W1453" s="1146">
        <v>26851708.962072387</v>
      </c>
      <c r="X1453" s="1144"/>
      <c r="Y1453" s="831"/>
      <c r="Z1453" s="831"/>
      <c r="AA1453" s="834"/>
      <c r="AB1453" s="834"/>
      <c r="AC1453" s="832">
        <f t="shared" si="52"/>
        <v>0</v>
      </c>
      <c r="AD1453" s="832">
        <f t="shared" si="51"/>
        <v>2.0601942761447165</v>
      </c>
      <c r="AE1453" s="834"/>
      <c r="AF1453" s="834"/>
      <c r="AG1453" s="834"/>
      <c r="AH1453" s="834"/>
      <c r="AI1453" s="834"/>
      <c r="AJ1453" s="834"/>
      <c r="AK1453" s="834"/>
      <c r="AL1453" s="834"/>
      <c r="AM1453" s="832">
        <f t="shared" si="53"/>
        <v>442810022740.50452</v>
      </c>
      <c r="AN1453" s="834"/>
      <c r="AO1453" s="834"/>
      <c r="AP1453" s="834"/>
    </row>
    <row r="1454" spans="1:42" s="15" customFormat="1">
      <c r="A1454" s="73" t="s">
        <v>2677</v>
      </c>
      <c r="B1454" s="1132"/>
      <c r="C1454" s="73" t="s">
        <v>3315</v>
      </c>
      <c r="D1454" s="1132" t="s">
        <v>1998</v>
      </c>
      <c r="E1454" s="15" t="s">
        <v>1999</v>
      </c>
      <c r="F1454" s="679">
        <v>12691.2637041667</v>
      </c>
      <c r="G1454" s="73" t="s">
        <v>300</v>
      </c>
      <c r="H1454" s="73" t="s">
        <v>3352</v>
      </c>
      <c r="K1454" s="831"/>
      <c r="L1454" s="1143"/>
      <c r="M1454" s="831"/>
      <c r="N1454" s="831">
        <v>9.4509999999999998E-6</v>
      </c>
      <c r="O1454" s="1144"/>
      <c r="P1454" s="831"/>
      <c r="Q1454" s="831"/>
      <c r="R1454" s="831"/>
      <c r="S1454" s="831"/>
      <c r="T1454" s="831"/>
      <c r="U1454" s="831"/>
      <c r="V1454" s="1143"/>
      <c r="W1454" s="1145">
        <v>91591</v>
      </c>
      <c r="X1454" s="1144"/>
      <c r="Y1454" s="831"/>
      <c r="Z1454" s="831"/>
      <c r="AA1454" s="834"/>
      <c r="AB1454" s="834"/>
      <c r="AC1454" s="832">
        <f t="shared" si="52"/>
        <v>0</v>
      </c>
      <c r="AD1454" s="832">
        <f t="shared" ref="AD1454:AD1517" si="54">IF(N1454="",0*$F1454,N1454*$F1454)</f>
        <v>0.11994513326807948</v>
      </c>
      <c r="AE1454" s="834"/>
      <c r="AF1454" s="834"/>
      <c r="AG1454" s="834"/>
      <c r="AH1454" s="834"/>
      <c r="AI1454" s="834"/>
      <c r="AJ1454" s="834"/>
      <c r="AK1454" s="834"/>
      <c r="AL1454" s="834"/>
      <c r="AM1454" s="832">
        <f t="shared" si="53"/>
        <v>1162405533.9283323</v>
      </c>
      <c r="AN1454" s="834"/>
      <c r="AO1454" s="834"/>
      <c r="AP1454" s="834"/>
    </row>
    <row r="1455" spans="1:42" s="15" customFormat="1">
      <c r="A1455" s="73" t="s">
        <v>2677</v>
      </c>
      <c r="B1455" s="1132"/>
      <c r="C1455" s="73" t="s">
        <v>3315</v>
      </c>
      <c r="D1455" s="1132" t="s">
        <v>1967</v>
      </c>
      <c r="E1455" s="15" t="s">
        <v>1968</v>
      </c>
      <c r="F1455" s="679">
        <v>2572.5534536197902</v>
      </c>
      <c r="G1455" s="73" t="s">
        <v>300</v>
      </c>
      <c r="H1455" s="73" t="s">
        <v>3352</v>
      </c>
      <c r="K1455" s="831"/>
      <c r="L1455" s="1143"/>
      <c r="M1455" s="831"/>
      <c r="N1455" s="831">
        <v>6.5807999999999997E-6</v>
      </c>
      <c r="O1455" s="1144"/>
      <c r="P1455" s="831"/>
      <c r="Q1455" s="831"/>
      <c r="R1455" s="831"/>
      <c r="S1455" s="831"/>
      <c r="T1455" s="831"/>
      <c r="U1455" s="831"/>
      <c r="V1455" s="1143"/>
      <c r="W1455" s="1145">
        <v>17433</v>
      </c>
      <c r="X1455" s="1144"/>
      <c r="Y1455" s="831"/>
      <c r="Z1455" s="831"/>
      <c r="AA1455" s="834"/>
      <c r="AB1455" s="834"/>
      <c r="AC1455" s="832">
        <f t="shared" ref="AC1455:AC1518" si="55">IF(M1455="",0*$F1455,M1455*$F1455)</f>
        <v>0</v>
      </c>
      <c r="AD1455" s="832">
        <f t="shared" si="54"/>
        <v>1.6929459767581114E-2</v>
      </c>
      <c r="AE1455" s="834"/>
      <c r="AF1455" s="834"/>
      <c r="AG1455" s="834"/>
      <c r="AH1455" s="834"/>
      <c r="AI1455" s="834"/>
      <c r="AJ1455" s="834"/>
      <c r="AK1455" s="834"/>
      <c r="AL1455" s="834"/>
      <c r="AM1455" s="832">
        <f t="shared" si="53"/>
        <v>44847324.3569538</v>
      </c>
      <c r="AN1455" s="834"/>
      <c r="AO1455" s="834"/>
      <c r="AP1455" s="834"/>
    </row>
    <row r="1456" spans="1:42" s="15" customFormat="1">
      <c r="A1456" s="73" t="s">
        <v>2677</v>
      </c>
      <c r="B1456" s="1132"/>
      <c r="C1456" s="73" t="s">
        <v>3315</v>
      </c>
      <c r="D1456" s="1132" t="s">
        <v>2001</v>
      </c>
      <c r="E1456" s="15" t="s">
        <v>2015</v>
      </c>
      <c r="F1456" s="679">
        <v>171.503563619792</v>
      </c>
      <c r="G1456" s="73" t="s">
        <v>300</v>
      </c>
      <c r="H1456" s="73" t="s">
        <v>3352</v>
      </c>
      <c r="K1456" s="831"/>
      <c r="L1456" s="1143"/>
      <c r="M1456" s="831"/>
      <c r="N1456" s="831">
        <v>9.4088000000000004E-6</v>
      </c>
      <c r="O1456" s="1144"/>
      <c r="P1456" s="831"/>
      <c r="Q1456" s="831"/>
      <c r="R1456" s="831"/>
      <c r="S1456" s="831"/>
      <c r="T1456" s="831"/>
      <c r="U1456" s="831"/>
      <c r="V1456" s="1143"/>
      <c r="W1456" s="1145">
        <v>150330</v>
      </c>
      <c r="X1456" s="1144"/>
      <c r="Y1456" s="831"/>
      <c r="Z1456" s="831"/>
      <c r="AA1456" s="834"/>
      <c r="AB1456" s="834"/>
      <c r="AC1456" s="832">
        <f t="shared" si="55"/>
        <v>0</v>
      </c>
      <c r="AD1456" s="832">
        <f t="shared" si="54"/>
        <v>1.6136427293858991E-3</v>
      </c>
      <c r="AE1456" s="834"/>
      <c r="AF1456" s="834"/>
      <c r="AG1456" s="834"/>
      <c r="AH1456" s="834"/>
      <c r="AI1456" s="834"/>
      <c r="AJ1456" s="834"/>
      <c r="AK1456" s="834"/>
      <c r="AL1456" s="834"/>
      <c r="AM1456" s="832">
        <f t="shared" si="53"/>
        <v>25782130.718963332</v>
      </c>
      <c r="AN1456" s="834"/>
      <c r="AO1456" s="834"/>
      <c r="AP1456" s="834"/>
    </row>
    <row r="1457" spans="1:42" s="15" customFormat="1">
      <c r="A1457" s="73" t="s">
        <v>2678</v>
      </c>
      <c r="B1457" s="1132"/>
      <c r="C1457" s="73" t="s">
        <v>3315</v>
      </c>
      <c r="D1457" s="1132" t="s">
        <v>1998</v>
      </c>
      <c r="E1457" s="15" t="s">
        <v>1999</v>
      </c>
      <c r="F1457" s="679">
        <v>2432654.1302897702</v>
      </c>
      <c r="G1457" s="73" t="s">
        <v>300</v>
      </c>
      <c r="H1457" s="73" t="s">
        <v>3352</v>
      </c>
      <c r="K1457" s="831"/>
      <c r="L1457" s="1143"/>
      <c r="M1457" s="831"/>
      <c r="N1457" s="831">
        <v>2.6927999999999999E-6</v>
      </c>
      <c r="O1457" s="1144"/>
      <c r="P1457" s="831"/>
      <c r="Q1457" s="831"/>
      <c r="R1457" s="831"/>
      <c r="S1457" s="831"/>
      <c r="T1457" s="831"/>
      <c r="U1457" s="831"/>
      <c r="V1457" s="1143"/>
      <c r="W1457" s="1145">
        <v>116510</v>
      </c>
      <c r="X1457" s="1144"/>
      <c r="Y1457" s="831"/>
      <c r="Z1457" s="831"/>
      <c r="AA1457" s="834"/>
      <c r="AB1457" s="834"/>
      <c r="AC1457" s="832">
        <f t="shared" si="55"/>
        <v>0</v>
      </c>
      <c r="AD1457" s="832">
        <f t="shared" si="54"/>
        <v>6.5506510420442927</v>
      </c>
      <c r="AE1457" s="834"/>
      <c r="AF1457" s="834"/>
      <c r="AG1457" s="834"/>
      <c r="AH1457" s="834"/>
      <c r="AI1457" s="834"/>
      <c r="AJ1457" s="834"/>
      <c r="AK1457" s="834"/>
      <c r="AL1457" s="834"/>
      <c r="AM1457" s="832">
        <f t="shared" si="53"/>
        <v>283428532720.0611</v>
      </c>
      <c r="AN1457" s="834"/>
      <c r="AO1457" s="834"/>
      <c r="AP1457" s="834"/>
    </row>
    <row r="1458" spans="1:42" s="15" customFormat="1">
      <c r="A1458" s="73" t="s">
        <v>2678</v>
      </c>
      <c r="B1458" s="1132"/>
      <c r="C1458" s="73" t="s">
        <v>3315</v>
      </c>
      <c r="D1458" s="1132" t="s">
        <v>1967</v>
      </c>
      <c r="E1458" s="15" t="s">
        <v>1968</v>
      </c>
      <c r="F1458" s="679">
        <v>494985.00105114601</v>
      </c>
      <c r="G1458" s="73" t="s">
        <v>300</v>
      </c>
      <c r="H1458" s="73" t="s">
        <v>3352</v>
      </c>
      <c r="K1458" s="831"/>
      <c r="L1458" s="1143"/>
      <c r="M1458" s="831"/>
      <c r="N1458" s="831">
        <v>5.8443000000000001E-6</v>
      </c>
      <c r="O1458" s="1144"/>
      <c r="P1458" s="831"/>
      <c r="Q1458" s="831"/>
      <c r="R1458" s="831"/>
      <c r="S1458" s="831"/>
      <c r="T1458" s="831"/>
      <c r="U1458" s="831"/>
      <c r="V1458" s="1143"/>
      <c r="W1458" s="1145">
        <v>62585</v>
      </c>
      <c r="X1458" s="1144"/>
      <c r="Y1458" s="831"/>
      <c r="Z1458" s="831"/>
      <c r="AA1458" s="834"/>
      <c r="AB1458" s="834"/>
      <c r="AC1458" s="832">
        <f t="shared" si="55"/>
        <v>0</v>
      </c>
      <c r="AD1458" s="832">
        <f t="shared" si="54"/>
        <v>2.8928408416432125</v>
      </c>
      <c r="AE1458" s="834"/>
      <c r="AF1458" s="834"/>
      <c r="AG1458" s="834"/>
      <c r="AH1458" s="834"/>
      <c r="AI1458" s="834"/>
      <c r="AJ1458" s="834"/>
      <c r="AK1458" s="834"/>
      <c r="AL1458" s="834"/>
      <c r="AM1458" s="832">
        <f t="shared" si="53"/>
        <v>30978636290.785973</v>
      </c>
      <c r="AN1458" s="834"/>
      <c r="AO1458" s="834"/>
      <c r="AP1458" s="834"/>
    </row>
    <row r="1459" spans="1:42" s="15" customFormat="1">
      <c r="A1459" s="73" t="s">
        <v>2678</v>
      </c>
      <c r="B1459" s="1132"/>
      <c r="C1459" s="73" t="s">
        <v>3315</v>
      </c>
      <c r="D1459" s="1132" t="s">
        <v>2001</v>
      </c>
      <c r="E1459" s="15" t="s">
        <v>2015</v>
      </c>
      <c r="F1459" s="679">
        <v>32999.000069114598</v>
      </c>
      <c r="G1459" s="73" t="s">
        <v>300</v>
      </c>
      <c r="H1459" s="73" t="s">
        <v>3352</v>
      </c>
      <c r="K1459" s="831"/>
      <c r="L1459" s="1143"/>
      <c r="M1459" s="831"/>
      <c r="N1459" s="831">
        <v>1.9809E-6</v>
      </c>
      <c r="O1459" s="1144"/>
      <c r="P1459" s="831"/>
      <c r="Q1459" s="831"/>
      <c r="R1459" s="831"/>
      <c r="S1459" s="831"/>
      <c r="T1459" s="831"/>
      <c r="U1459" s="831"/>
      <c r="V1459" s="1143"/>
      <c r="W1459" s="1145">
        <v>164930</v>
      </c>
      <c r="X1459" s="1144"/>
      <c r="Y1459" s="831"/>
      <c r="Z1459" s="831"/>
      <c r="AA1459" s="834"/>
      <c r="AB1459" s="834"/>
      <c r="AC1459" s="832">
        <f t="shared" si="55"/>
        <v>0</v>
      </c>
      <c r="AD1459" s="832">
        <f t="shared" si="54"/>
        <v>6.5367719236909108E-2</v>
      </c>
      <c r="AE1459" s="834"/>
      <c r="AF1459" s="834"/>
      <c r="AG1459" s="834"/>
      <c r="AH1459" s="834"/>
      <c r="AI1459" s="834"/>
      <c r="AJ1459" s="834"/>
      <c r="AK1459" s="834"/>
      <c r="AL1459" s="834"/>
      <c r="AM1459" s="832">
        <f t="shared" si="53"/>
        <v>5442525081.3990707</v>
      </c>
      <c r="AN1459" s="834"/>
      <c r="AO1459" s="834"/>
      <c r="AP1459" s="834"/>
    </row>
    <row r="1460" spans="1:42" s="15" customFormat="1">
      <c r="A1460" s="73" t="s">
        <v>2679</v>
      </c>
      <c r="B1460" s="1132"/>
      <c r="C1460" s="73" t="s">
        <v>3340</v>
      </c>
      <c r="D1460" s="1132" t="s">
        <v>1998</v>
      </c>
      <c r="E1460" s="15" t="s">
        <v>1999</v>
      </c>
      <c r="F1460" s="679">
        <v>1259918.6433453099</v>
      </c>
      <c r="G1460" s="73" t="s">
        <v>300</v>
      </c>
      <c r="H1460" s="73" t="s">
        <v>3352</v>
      </c>
      <c r="K1460" s="831"/>
      <c r="L1460" s="1143"/>
      <c r="M1460" s="831"/>
      <c r="N1460" s="831">
        <v>2.0092999999999999E-5</v>
      </c>
      <c r="O1460" s="1144"/>
      <c r="P1460" s="831"/>
      <c r="Q1460" s="831"/>
      <c r="R1460" s="831"/>
      <c r="S1460" s="831"/>
      <c r="T1460" s="831"/>
      <c r="U1460" s="831"/>
      <c r="V1460" s="1143"/>
      <c r="W1460" s="1146">
        <v>143030.9259972368</v>
      </c>
      <c r="X1460" s="1144"/>
      <c r="Y1460" s="831"/>
      <c r="Z1460" s="831"/>
      <c r="AA1460" s="834"/>
      <c r="AB1460" s="834"/>
      <c r="AC1460" s="832">
        <f t="shared" si="55"/>
        <v>0</v>
      </c>
      <c r="AD1460" s="832">
        <f t="shared" si="54"/>
        <v>25.315545300737309</v>
      </c>
      <c r="AE1460" s="834"/>
      <c r="AF1460" s="834"/>
      <c r="AG1460" s="834"/>
      <c r="AH1460" s="834"/>
      <c r="AI1460" s="834"/>
      <c r="AJ1460" s="834"/>
      <c r="AK1460" s="834"/>
      <c r="AL1460" s="834"/>
      <c r="AM1460" s="832">
        <f t="shared" si="53"/>
        <v>180207330238.862</v>
      </c>
      <c r="AN1460" s="834"/>
      <c r="AO1460" s="834"/>
      <c r="AP1460" s="834"/>
    </row>
    <row r="1461" spans="1:42" s="15" customFormat="1">
      <c r="A1461" s="73" t="s">
        <v>2679</v>
      </c>
      <c r="B1461" s="1132"/>
      <c r="C1461" s="73" t="s">
        <v>3340</v>
      </c>
      <c r="D1461" s="1132" t="s">
        <v>1967</v>
      </c>
      <c r="E1461" s="15" t="s">
        <v>1968</v>
      </c>
      <c r="F1461" s="679">
        <v>255399.004985156</v>
      </c>
      <c r="G1461" s="73" t="s">
        <v>300</v>
      </c>
      <c r="H1461" s="73" t="s">
        <v>3352</v>
      </c>
      <c r="K1461" s="831"/>
      <c r="L1461" s="1143"/>
      <c r="M1461" s="831"/>
      <c r="N1461" s="831">
        <v>2.4621999999999999E-5</v>
      </c>
      <c r="O1461" s="1144"/>
      <c r="P1461" s="831"/>
      <c r="Q1461" s="831"/>
      <c r="R1461" s="831"/>
      <c r="S1461" s="831"/>
      <c r="T1461" s="831"/>
      <c r="U1461" s="831"/>
      <c r="V1461" s="1143"/>
      <c r="W1461" s="1146">
        <v>740449.00608755986</v>
      </c>
      <c r="X1461" s="1144"/>
      <c r="Y1461" s="831"/>
      <c r="Z1461" s="831"/>
      <c r="AA1461" s="834"/>
      <c r="AB1461" s="834"/>
      <c r="AC1461" s="832">
        <f t="shared" si="55"/>
        <v>0</v>
      </c>
      <c r="AD1461" s="832">
        <f t="shared" si="54"/>
        <v>6.2884343007445107</v>
      </c>
      <c r="AE1461" s="834"/>
      <c r="AF1461" s="834"/>
      <c r="AG1461" s="834"/>
      <c r="AH1461" s="834"/>
      <c r="AI1461" s="834"/>
      <c r="AJ1461" s="834"/>
      <c r="AK1461" s="834"/>
      <c r="AL1461" s="834"/>
      <c r="AM1461" s="832">
        <f t="shared" si="53"/>
        <v>189109939397.0105</v>
      </c>
      <c r="AN1461" s="834"/>
      <c r="AO1461" s="834"/>
      <c r="AP1461" s="834"/>
    </row>
    <row r="1462" spans="1:42" s="15" customFormat="1">
      <c r="A1462" s="73" t="s">
        <v>2679</v>
      </c>
      <c r="B1462" s="1132"/>
      <c r="C1462" s="73" t="s">
        <v>3340</v>
      </c>
      <c r="D1462" s="1132" t="s">
        <v>2001</v>
      </c>
      <c r="E1462" s="15" t="s">
        <v>2015</v>
      </c>
      <c r="F1462" s="679">
        <v>17026.600332343802</v>
      </c>
      <c r="G1462" s="73" t="s">
        <v>300</v>
      </c>
      <c r="H1462" s="73" t="s">
        <v>3352</v>
      </c>
      <c r="K1462" s="831"/>
      <c r="L1462" s="1143"/>
      <c r="M1462" s="831"/>
      <c r="N1462" s="831">
        <v>1.4282E-5</v>
      </c>
      <c r="O1462" s="1144"/>
      <c r="P1462" s="831"/>
      <c r="Q1462" s="831"/>
      <c r="R1462" s="831"/>
      <c r="S1462" s="831"/>
      <c r="T1462" s="831"/>
      <c r="U1462" s="831"/>
      <c r="V1462" s="1143"/>
      <c r="W1462" s="1146">
        <v>26851708.962072387</v>
      </c>
      <c r="X1462" s="1144"/>
      <c r="Y1462" s="831"/>
      <c r="Z1462" s="831"/>
      <c r="AA1462" s="834"/>
      <c r="AB1462" s="834"/>
      <c r="AC1462" s="832">
        <f t="shared" si="55"/>
        <v>0</v>
      </c>
      <c r="AD1462" s="832">
        <f t="shared" si="54"/>
        <v>0.24317390594653418</v>
      </c>
      <c r="AE1462" s="834"/>
      <c r="AF1462" s="834"/>
      <c r="AG1462" s="834"/>
      <c r="AH1462" s="834"/>
      <c r="AI1462" s="834"/>
      <c r="AJ1462" s="834"/>
      <c r="AK1462" s="834"/>
      <c r="AL1462" s="834"/>
      <c r="AM1462" s="832">
        <f t="shared" si="53"/>
        <v>457193316737.62073</v>
      </c>
      <c r="AN1462" s="834"/>
      <c r="AO1462" s="834"/>
      <c r="AP1462" s="834"/>
    </row>
    <row r="1463" spans="1:42" s="15" customFormat="1">
      <c r="A1463" s="73" t="s">
        <v>2269</v>
      </c>
      <c r="B1463" s="1132" t="s">
        <v>3074</v>
      </c>
      <c r="C1463" s="73" t="s">
        <v>3329</v>
      </c>
      <c r="D1463" s="1132" t="s">
        <v>1967</v>
      </c>
      <c r="E1463" s="15" t="s">
        <v>1968</v>
      </c>
      <c r="F1463" s="679">
        <v>285905.645610156</v>
      </c>
      <c r="G1463" s="73" t="s">
        <v>300</v>
      </c>
      <c r="H1463" s="73" t="s">
        <v>3352</v>
      </c>
      <c r="K1463" s="831"/>
      <c r="L1463" s="1143"/>
      <c r="M1463" s="831"/>
      <c r="N1463" s="831">
        <v>2.3247E-5</v>
      </c>
      <c r="O1463" s="1144"/>
      <c r="P1463" s="831"/>
      <c r="Q1463" s="831"/>
      <c r="R1463" s="831"/>
      <c r="S1463" s="831"/>
      <c r="T1463" s="831"/>
      <c r="U1463" s="831"/>
      <c r="V1463" s="1143"/>
      <c r="W1463" s="1145">
        <v>1396</v>
      </c>
      <c r="X1463" s="1144"/>
      <c r="Y1463" s="831"/>
      <c r="Z1463" s="831"/>
      <c r="AA1463" s="834"/>
      <c r="AB1463" s="834"/>
      <c r="AC1463" s="832">
        <f t="shared" si="55"/>
        <v>0</v>
      </c>
      <c r="AD1463" s="832">
        <f t="shared" si="54"/>
        <v>6.6464485434992966</v>
      </c>
      <c r="AE1463" s="834"/>
      <c r="AF1463" s="834"/>
      <c r="AG1463" s="834"/>
      <c r="AH1463" s="834"/>
      <c r="AI1463" s="834"/>
      <c r="AJ1463" s="834"/>
      <c r="AK1463" s="834"/>
      <c r="AL1463" s="834"/>
      <c r="AM1463" s="832">
        <f t="shared" si="53"/>
        <v>399124281.27177781</v>
      </c>
      <c r="AN1463" s="834"/>
      <c r="AO1463" s="834"/>
      <c r="AP1463" s="834"/>
    </row>
    <row r="1464" spans="1:42" s="15" customFormat="1">
      <c r="A1464" s="73" t="s">
        <v>2269</v>
      </c>
      <c r="B1464" s="1132" t="s">
        <v>3074</v>
      </c>
      <c r="C1464" s="73" t="s">
        <v>3329</v>
      </c>
      <c r="D1464" s="1132" t="s">
        <v>1998</v>
      </c>
      <c r="E1464" s="15" t="s">
        <v>1999</v>
      </c>
      <c r="F1464" s="679">
        <v>1410418.0704286499</v>
      </c>
      <c r="G1464" s="73" t="s">
        <v>300</v>
      </c>
      <c r="H1464" s="73" t="s">
        <v>3352</v>
      </c>
      <c r="K1464" s="831"/>
      <c r="L1464" s="1143"/>
      <c r="M1464" s="831"/>
      <c r="N1464" s="831">
        <v>1.3986E-6</v>
      </c>
      <c r="O1464" s="1144"/>
      <c r="P1464" s="831"/>
      <c r="Q1464" s="831"/>
      <c r="R1464" s="831"/>
      <c r="S1464" s="831"/>
      <c r="T1464" s="831"/>
      <c r="U1464" s="831"/>
      <c r="V1464" s="1143"/>
      <c r="W1464" s="1145">
        <v>147.47</v>
      </c>
      <c r="X1464" s="1144"/>
      <c r="Y1464" s="831"/>
      <c r="Z1464" s="831"/>
      <c r="AA1464" s="834"/>
      <c r="AB1464" s="834"/>
      <c r="AC1464" s="832">
        <f t="shared" si="55"/>
        <v>0</v>
      </c>
      <c r="AD1464" s="832">
        <f t="shared" si="54"/>
        <v>1.9726107133015098</v>
      </c>
      <c r="AE1464" s="834"/>
      <c r="AF1464" s="834"/>
      <c r="AG1464" s="834"/>
      <c r="AH1464" s="834"/>
      <c r="AI1464" s="834"/>
      <c r="AJ1464" s="834"/>
      <c r="AK1464" s="834"/>
      <c r="AL1464" s="834"/>
      <c r="AM1464" s="832">
        <f t="shared" si="53"/>
        <v>207994352.846113</v>
      </c>
      <c r="AN1464" s="834"/>
      <c r="AO1464" s="834"/>
      <c r="AP1464" s="834"/>
    </row>
    <row r="1465" spans="1:42" s="15" customFormat="1">
      <c r="A1465" s="73" t="s">
        <v>2269</v>
      </c>
      <c r="B1465" s="1132" t="s">
        <v>3074</v>
      </c>
      <c r="C1465" s="73" t="s">
        <v>3329</v>
      </c>
      <c r="D1465" s="1132" t="s">
        <v>2001</v>
      </c>
      <c r="E1465" s="15" t="s">
        <v>2015</v>
      </c>
      <c r="F1465" s="679">
        <v>19060.3763740104</v>
      </c>
      <c r="G1465" s="73" t="s">
        <v>300</v>
      </c>
      <c r="H1465" s="73" t="s">
        <v>3352</v>
      </c>
      <c r="K1465" s="831"/>
      <c r="L1465" s="1143"/>
      <c r="M1465" s="831"/>
      <c r="N1465" s="831">
        <v>2.9292999999999999E-5</v>
      </c>
      <c r="O1465" s="1144"/>
      <c r="P1465" s="831"/>
      <c r="Q1465" s="831"/>
      <c r="R1465" s="831"/>
      <c r="S1465" s="831"/>
      <c r="T1465" s="831"/>
      <c r="U1465" s="831"/>
      <c r="V1465" s="1143"/>
      <c r="W1465" s="1145">
        <v>73646</v>
      </c>
      <c r="X1465" s="1144"/>
      <c r="Y1465" s="831"/>
      <c r="Z1465" s="831"/>
      <c r="AA1465" s="834"/>
      <c r="AB1465" s="834"/>
      <c r="AC1465" s="832">
        <f t="shared" si="55"/>
        <v>0</v>
      </c>
      <c r="AD1465" s="832">
        <f t="shared" si="54"/>
        <v>0.55833560512388669</v>
      </c>
      <c r="AE1465" s="834"/>
      <c r="AF1465" s="834"/>
      <c r="AG1465" s="834"/>
      <c r="AH1465" s="834"/>
      <c r="AI1465" s="834"/>
      <c r="AJ1465" s="834"/>
      <c r="AK1465" s="834"/>
      <c r="AL1465" s="834"/>
      <c r="AM1465" s="832">
        <f t="shared" si="53"/>
        <v>1403720478.4403698</v>
      </c>
      <c r="AN1465" s="834"/>
      <c r="AO1465" s="834"/>
      <c r="AP1465" s="834"/>
    </row>
    <row r="1466" spans="1:42" s="15" customFormat="1">
      <c r="A1466" s="73" t="s">
        <v>2270</v>
      </c>
      <c r="B1466" s="1132" t="s">
        <v>3075</v>
      </c>
      <c r="C1466" s="73" t="s">
        <v>3329</v>
      </c>
      <c r="D1466" s="1132" t="s">
        <v>1967</v>
      </c>
      <c r="E1466" s="15" t="s">
        <v>1968</v>
      </c>
      <c r="F1466" s="679">
        <v>1979188.4765625</v>
      </c>
      <c r="G1466" s="73" t="s">
        <v>300</v>
      </c>
      <c r="H1466" s="73" t="s">
        <v>3352</v>
      </c>
      <c r="K1466" s="831"/>
      <c r="L1466" s="1143"/>
      <c r="M1466" s="831"/>
      <c r="N1466" s="831">
        <v>1.0448999999999999E-5</v>
      </c>
      <c r="O1466" s="1144"/>
      <c r="P1466" s="831"/>
      <c r="Q1466" s="831"/>
      <c r="R1466" s="831"/>
      <c r="S1466" s="831"/>
      <c r="T1466" s="831"/>
      <c r="U1466" s="831"/>
      <c r="V1466" s="1143"/>
      <c r="W1466" s="1145">
        <v>26631</v>
      </c>
      <c r="X1466" s="1144"/>
      <c r="Y1466" s="831"/>
      <c r="Z1466" s="831"/>
      <c r="AA1466" s="834"/>
      <c r="AB1466" s="834"/>
      <c r="AC1466" s="832">
        <f t="shared" si="55"/>
        <v>0</v>
      </c>
      <c r="AD1466" s="832">
        <f t="shared" si="54"/>
        <v>20.680540391601561</v>
      </c>
      <c r="AE1466" s="834"/>
      <c r="AF1466" s="834"/>
      <c r="AG1466" s="834"/>
      <c r="AH1466" s="834"/>
      <c r="AI1466" s="834"/>
      <c r="AJ1466" s="834"/>
      <c r="AK1466" s="834"/>
      <c r="AL1466" s="834"/>
      <c r="AM1466" s="832">
        <f t="shared" si="53"/>
        <v>52707768319.335938</v>
      </c>
      <c r="AN1466" s="834"/>
      <c r="AO1466" s="834"/>
      <c r="AP1466" s="834"/>
    </row>
    <row r="1467" spans="1:42" s="15" customFormat="1">
      <c r="A1467" s="73" t="s">
        <v>2270</v>
      </c>
      <c r="B1467" s="1132" t="s">
        <v>3075</v>
      </c>
      <c r="C1467" s="73" t="s">
        <v>3329</v>
      </c>
      <c r="D1467" s="1132" t="s">
        <v>2001</v>
      </c>
      <c r="E1467" s="15" t="s">
        <v>2015</v>
      </c>
      <c r="F1467" s="679">
        <v>131945.8984375</v>
      </c>
      <c r="G1467" s="73" t="s">
        <v>300</v>
      </c>
      <c r="H1467" s="73" t="s">
        <v>3352</v>
      </c>
      <c r="K1467" s="831"/>
      <c r="L1467" s="1143"/>
      <c r="M1467" s="831"/>
      <c r="N1467" s="831">
        <v>2.7398999999999998E-6</v>
      </c>
      <c r="O1467" s="1144"/>
      <c r="P1467" s="831"/>
      <c r="Q1467" s="831"/>
      <c r="R1467" s="831"/>
      <c r="S1467" s="831"/>
      <c r="T1467" s="831"/>
      <c r="U1467" s="831"/>
      <c r="V1467" s="1143"/>
      <c r="W1467" s="1145">
        <v>378860</v>
      </c>
      <c r="X1467" s="1144"/>
      <c r="Y1467" s="831"/>
      <c r="Z1467" s="831"/>
      <c r="AA1467" s="834"/>
      <c r="AB1467" s="834"/>
      <c r="AC1467" s="832">
        <f t="shared" si="55"/>
        <v>0</v>
      </c>
      <c r="AD1467" s="832">
        <f t="shared" si="54"/>
        <v>0.36151856712890623</v>
      </c>
      <c r="AE1467" s="834"/>
      <c r="AF1467" s="834"/>
      <c r="AG1467" s="834"/>
      <c r="AH1467" s="834"/>
      <c r="AI1467" s="834"/>
      <c r="AJ1467" s="834"/>
      <c r="AK1467" s="834"/>
      <c r="AL1467" s="834"/>
      <c r="AM1467" s="832">
        <f t="shared" si="53"/>
        <v>49989023082.03125</v>
      </c>
      <c r="AN1467" s="834"/>
      <c r="AO1467" s="834"/>
      <c r="AP1467" s="834"/>
    </row>
    <row r="1468" spans="1:42" s="15" customFormat="1">
      <c r="A1468" s="73" t="s">
        <v>2270</v>
      </c>
      <c r="B1468" s="1132" t="s">
        <v>3075</v>
      </c>
      <c r="C1468" s="73" t="s">
        <v>3329</v>
      </c>
      <c r="D1468" s="1132" t="s">
        <v>1998</v>
      </c>
      <c r="E1468" s="15" t="s">
        <v>1999</v>
      </c>
      <c r="F1468" s="679">
        <v>2638917.96875</v>
      </c>
      <c r="G1468" s="73" t="s">
        <v>300</v>
      </c>
      <c r="H1468" s="73" t="s">
        <v>3352</v>
      </c>
      <c r="K1468" s="831"/>
      <c r="L1468" s="1143"/>
      <c r="M1468" s="831"/>
      <c r="N1468" s="831">
        <v>3.8788999999999997E-8</v>
      </c>
      <c r="O1468" s="1144"/>
      <c r="P1468" s="831"/>
      <c r="Q1468" s="831"/>
      <c r="R1468" s="831"/>
      <c r="S1468" s="831"/>
      <c r="T1468" s="831"/>
      <c r="U1468" s="831"/>
      <c r="V1468" s="1143"/>
      <c r="W1468" s="1145">
        <v>874.4</v>
      </c>
      <c r="X1468" s="1144"/>
      <c r="Y1468" s="831"/>
      <c r="Z1468" s="831"/>
      <c r="AA1468" s="834"/>
      <c r="AB1468" s="834"/>
      <c r="AC1468" s="832">
        <f t="shared" si="55"/>
        <v>0</v>
      </c>
      <c r="AD1468" s="832">
        <f t="shared" si="54"/>
        <v>0.10236098908984374</v>
      </c>
      <c r="AE1468" s="834"/>
      <c r="AF1468" s="834"/>
      <c r="AG1468" s="834"/>
      <c r="AH1468" s="834"/>
      <c r="AI1468" s="834"/>
      <c r="AJ1468" s="834"/>
      <c r="AK1468" s="834"/>
      <c r="AL1468" s="834"/>
      <c r="AM1468" s="832">
        <f t="shared" si="53"/>
        <v>2307469871.875</v>
      </c>
      <c r="AN1468" s="834"/>
      <c r="AO1468" s="834"/>
      <c r="AP1468" s="834"/>
    </row>
    <row r="1469" spans="1:42" s="15" customFormat="1">
      <c r="A1469" s="73" t="s">
        <v>2680</v>
      </c>
      <c r="B1469" s="1132"/>
      <c r="C1469" s="73" t="s">
        <v>3341</v>
      </c>
      <c r="D1469" s="1132"/>
      <c r="F1469" s="679">
        <v>7480.3125</v>
      </c>
      <c r="G1469" s="73" t="s">
        <v>300</v>
      </c>
      <c r="H1469" s="73" t="s">
        <v>3352</v>
      </c>
      <c r="K1469" s="831"/>
      <c r="L1469" s="1143"/>
      <c r="M1469" s="831"/>
      <c r="N1469" s="1150">
        <v>2.2413499043699988E-4</v>
      </c>
      <c r="O1469" s="1144"/>
      <c r="P1469" s="831"/>
      <c r="Q1469" s="831"/>
      <c r="R1469" s="831"/>
      <c r="S1469" s="831"/>
      <c r="T1469" s="831"/>
      <c r="U1469" s="831"/>
      <c r="V1469" s="1143"/>
      <c r="W1469" s="1146">
        <v>740449.00608755986</v>
      </c>
      <c r="X1469" s="1144"/>
      <c r="Y1469" s="831"/>
      <c r="Z1469" s="831"/>
      <c r="AA1469" s="834"/>
      <c r="AB1469" s="834"/>
      <c r="AC1469" s="832">
        <f t="shared" si="55"/>
        <v>0</v>
      </c>
      <c r="AD1469" s="832">
        <f t="shared" si="54"/>
        <v>1.6765997706532707</v>
      </c>
      <c r="AE1469" s="834"/>
      <c r="AF1469" s="834"/>
      <c r="AG1469" s="834"/>
      <c r="AH1469" s="834"/>
      <c r="AI1469" s="834"/>
      <c r="AJ1469" s="834"/>
      <c r="AK1469" s="834"/>
      <c r="AL1469" s="834"/>
      <c r="AM1469" s="832">
        <f t="shared" si="53"/>
        <v>5538789955.84935</v>
      </c>
      <c r="AN1469" s="834"/>
      <c r="AO1469" s="834"/>
      <c r="AP1469" s="834"/>
    </row>
    <row r="1470" spans="1:42" s="15" customFormat="1">
      <c r="A1470" s="73" t="s">
        <v>2680</v>
      </c>
      <c r="B1470" s="1132"/>
      <c r="C1470" s="73" t="s">
        <v>3341</v>
      </c>
      <c r="D1470" s="1132"/>
      <c r="F1470" s="679">
        <v>9973.75</v>
      </c>
      <c r="G1470" s="73" t="s">
        <v>300</v>
      </c>
      <c r="H1470" s="73" t="s">
        <v>3352</v>
      </c>
      <c r="K1470" s="831"/>
      <c r="L1470" s="1143"/>
      <c r="M1470" s="831"/>
      <c r="N1470" s="1150">
        <v>1.6420805118051806E-5</v>
      </c>
      <c r="O1470" s="1144"/>
      <c r="P1470" s="831"/>
      <c r="Q1470" s="831"/>
      <c r="R1470" s="831"/>
      <c r="S1470" s="831"/>
      <c r="T1470" s="831"/>
      <c r="U1470" s="831"/>
      <c r="V1470" s="1143"/>
      <c r="W1470" s="1146">
        <v>143030.9259972368</v>
      </c>
      <c r="X1470" s="1144"/>
      <c r="Y1470" s="831"/>
      <c r="Z1470" s="831"/>
      <c r="AA1470" s="834"/>
      <c r="AB1470" s="834"/>
      <c r="AC1470" s="832">
        <f t="shared" si="55"/>
        <v>0</v>
      </c>
      <c r="AD1470" s="832">
        <f t="shared" si="54"/>
        <v>0.16377700504616921</v>
      </c>
      <c r="AE1470" s="834"/>
      <c r="AF1470" s="834"/>
      <c r="AG1470" s="834"/>
      <c r="AH1470" s="834"/>
      <c r="AI1470" s="834"/>
      <c r="AJ1470" s="834"/>
      <c r="AK1470" s="834"/>
      <c r="AL1470" s="834"/>
      <c r="AM1470" s="832">
        <f t="shared" si="53"/>
        <v>1426554698.1649406</v>
      </c>
      <c r="AN1470" s="834"/>
      <c r="AO1470" s="834"/>
      <c r="AP1470" s="834"/>
    </row>
    <row r="1471" spans="1:42" s="15" customFormat="1">
      <c r="A1471" s="73" t="s">
        <v>2680</v>
      </c>
      <c r="B1471" s="1132"/>
      <c r="C1471" s="73" t="s">
        <v>3341</v>
      </c>
      <c r="D1471" s="1132"/>
      <c r="F1471" s="679">
        <v>498.6875</v>
      </c>
      <c r="G1471" s="73" t="s">
        <v>300</v>
      </c>
      <c r="H1471" s="73" t="s">
        <v>3352</v>
      </c>
      <c r="K1471" s="831"/>
      <c r="L1471" s="1143"/>
      <c r="M1471" s="831"/>
      <c r="N1471" s="1150">
        <v>1.2492882786617452E-4</v>
      </c>
      <c r="O1471" s="1144"/>
      <c r="P1471" s="831"/>
      <c r="Q1471" s="831"/>
      <c r="R1471" s="831"/>
      <c r="S1471" s="831"/>
      <c r="T1471" s="831"/>
      <c r="U1471" s="831"/>
      <c r="V1471" s="1143"/>
      <c r="W1471" s="1146">
        <v>26851708.962072387</v>
      </c>
      <c r="X1471" s="1144"/>
      <c r="Y1471" s="831"/>
      <c r="Z1471" s="831"/>
      <c r="AA1471" s="834"/>
      <c r="AB1471" s="834"/>
      <c r="AC1471" s="832">
        <f t="shared" si="55"/>
        <v>0</v>
      </c>
      <c r="AD1471" s="832">
        <f t="shared" si="54"/>
        <v>6.2300444846512905E-2</v>
      </c>
      <c r="AE1471" s="834"/>
      <c r="AF1471" s="834"/>
      <c r="AG1471" s="834"/>
      <c r="AH1471" s="834"/>
      <c r="AI1471" s="834"/>
      <c r="AJ1471" s="834"/>
      <c r="AK1471" s="834"/>
      <c r="AL1471" s="834"/>
      <c r="AM1471" s="832">
        <f t="shared" si="53"/>
        <v>13390611613.023474</v>
      </c>
      <c r="AN1471" s="834"/>
      <c r="AO1471" s="834"/>
      <c r="AP1471" s="834"/>
    </row>
    <row r="1472" spans="1:42" s="15" customFormat="1">
      <c r="A1472" s="73" t="s">
        <v>2681</v>
      </c>
      <c r="B1472" s="1132"/>
      <c r="C1472" s="73" t="s">
        <v>3342</v>
      </c>
      <c r="D1472" s="1132"/>
      <c r="F1472" s="679">
        <v>7480.3125</v>
      </c>
      <c r="G1472" s="73" t="s">
        <v>300</v>
      </c>
      <c r="H1472" s="73" t="s">
        <v>3352</v>
      </c>
      <c r="K1472" s="831"/>
      <c r="L1472" s="1143"/>
      <c r="M1472" s="831"/>
      <c r="N1472" s="1150">
        <v>2.2413499043699988E-4</v>
      </c>
      <c r="O1472" s="1144"/>
      <c r="P1472" s="831"/>
      <c r="Q1472" s="831"/>
      <c r="R1472" s="831"/>
      <c r="S1472" s="831"/>
      <c r="T1472" s="831"/>
      <c r="U1472" s="831"/>
      <c r="V1472" s="1143"/>
      <c r="W1472" s="1146">
        <v>740449.00608755986</v>
      </c>
      <c r="X1472" s="1144"/>
      <c r="Y1472" s="831"/>
      <c r="Z1472" s="831"/>
      <c r="AA1472" s="834"/>
      <c r="AB1472" s="834"/>
      <c r="AC1472" s="832">
        <f t="shared" si="55"/>
        <v>0</v>
      </c>
      <c r="AD1472" s="832">
        <f t="shared" si="54"/>
        <v>1.6765997706532707</v>
      </c>
      <c r="AE1472" s="834"/>
      <c r="AF1472" s="834"/>
      <c r="AG1472" s="834"/>
      <c r="AH1472" s="834"/>
      <c r="AI1472" s="834"/>
      <c r="AJ1472" s="834"/>
      <c r="AK1472" s="834"/>
      <c r="AL1472" s="834"/>
      <c r="AM1472" s="832">
        <f t="shared" si="53"/>
        <v>5538789955.84935</v>
      </c>
      <c r="AN1472" s="834"/>
      <c r="AO1472" s="834"/>
      <c r="AP1472" s="834"/>
    </row>
    <row r="1473" spans="1:42" s="15" customFormat="1">
      <c r="A1473" s="73" t="s">
        <v>2681</v>
      </c>
      <c r="B1473" s="1132"/>
      <c r="C1473" s="73" t="s">
        <v>3342</v>
      </c>
      <c r="D1473" s="1132"/>
      <c r="F1473" s="679">
        <v>9973.75</v>
      </c>
      <c r="G1473" s="73" t="s">
        <v>300</v>
      </c>
      <c r="H1473" s="73" t="s">
        <v>3352</v>
      </c>
      <c r="K1473" s="831"/>
      <c r="L1473" s="1143"/>
      <c r="M1473" s="831"/>
      <c r="N1473" s="1150">
        <v>1.6420805118051806E-5</v>
      </c>
      <c r="O1473" s="1144"/>
      <c r="P1473" s="831"/>
      <c r="Q1473" s="831"/>
      <c r="R1473" s="831"/>
      <c r="S1473" s="831"/>
      <c r="T1473" s="831"/>
      <c r="U1473" s="831"/>
      <c r="V1473" s="1143"/>
      <c r="W1473" s="1146">
        <v>143030.9259972368</v>
      </c>
      <c r="X1473" s="1144"/>
      <c r="Y1473" s="831"/>
      <c r="Z1473" s="831"/>
      <c r="AA1473" s="834"/>
      <c r="AB1473" s="834"/>
      <c r="AC1473" s="832">
        <f t="shared" si="55"/>
        <v>0</v>
      </c>
      <c r="AD1473" s="832">
        <f t="shared" si="54"/>
        <v>0.16377700504616921</v>
      </c>
      <c r="AE1473" s="834"/>
      <c r="AF1473" s="834"/>
      <c r="AG1473" s="834"/>
      <c r="AH1473" s="834"/>
      <c r="AI1473" s="834"/>
      <c r="AJ1473" s="834"/>
      <c r="AK1473" s="834"/>
      <c r="AL1473" s="834"/>
      <c r="AM1473" s="832">
        <f t="shared" si="53"/>
        <v>1426554698.1649406</v>
      </c>
      <c r="AN1473" s="834"/>
      <c r="AO1473" s="834"/>
      <c r="AP1473" s="834"/>
    </row>
    <row r="1474" spans="1:42" s="15" customFormat="1">
      <c r="A1474" s="73" t="s">
        <v>2681</v>
      </c>
      <c r="B1474" s="1132"/>
      <c r="C1474" s="73" t="s">
        <v>3342</v>
      </c>
      <c r="D1474" s="1132"/>
      <c r="F1474" s="679">
        <v>498.6875</v>
      </c>
      <c r="G1474" s="73" t="s">
        <v>300</v>
      </c>
      <c r="H1474" s="73" t="s">
        <v>3352</v>
      </c>
      <c r="K1474" s="831"/>
      <c r="L1474" s="1143"/>
      <c r="M1474" s="831"/>
      <c r="N1474" s="1150">
        <v>1.2492882786617452E-4</v>
      </c>
      <c r="O1474" s="1144"/>
      <c r="P1474" s="831"/>
      <c r="Q1474" s="831"/>
      <c r="R1474" s="831"/>
      <c r="S1474" s="831"/>
      <c r="T1474" s="831"/>
      <c r="U1474" s="831"/>
      <c r="V1474" s="1143"/>
      <c r="W1474" s="1146">
        <v>26851708.962072387</v>
      </c>
      <c r="X1474" s="1144"/>
      <c r="Y1474" s="831"/>
      <c r="Z1474" s="831"/>
      <c r="AA1474" s="834"/>
      <c r="AB1474" s="834"/>
      <c r="AC1474" s="832">
        <f t="shared" si="55"/>
        <v>0</v>
      </c>
      <c r="AD1474" s="832">
        <f t="shared" si="54"/>
        <v>6.2300444846512905E-2</v>
      </c>
      <c r="AE1474" s="834"/>
      <c r="AF1474" s="834"/>
      <c r="AG1474" s="834"/>
      <c r="AH1474" s="834"/>
      <c r="AI1474" s="834"/>
      <c r="AJ1474" s="834"/>
      <c r="AK1474" s="834"/>
      <c r="AL1474" s="834"/>
      <c r="AM1474" s="832">
        <f t="shared" si="53"/>
        <v>13390611613.023474</v>
      </c>
      <c r="AN1474" s="834"/>
      <c r="AO1474" s="834"/>
      <c r="AP1474" s="834"/>
    </row>
    <row r="1475" spans="1:42" s="15" customFormat="1">
      <c r="A1475" s="73" t="s">
        <v>2271</v>
      </c>
      <c r="B1475" s="1132" t="s">
        <v>3076</v>
      </c>
      <c r="C1475" s="73" t="s">
        <v>3329</v>
      </c>
      <c r="D1475" s="1132" t="s">
        <v>1967</v>
      </c>
      <c r="E1475" s="15" t="s">
        <v>1968</v>
      </c>
      <c r="F1475" s="679">
        <v>28737.490308958299</v>
      </c>
      <c r="G1475" s="73" t="s">
        <v>300</v>
      </c>
      <c r="H1475" s="73" t="s">
        <v>3352</v>
      </c>
      <c r="K1475" s="831"/>
      <c r="L1475" s="1143"/>
      <c r="M1475" s="831"/>
      <c r="N1475" s="831">
        <v>2.5374E-6</v>
      </c>
      <c r="O1475" s="1144"/>
      <c r="P1475" s="831"/>
      <c r="Q1475" s="831"/>
      <c r="R1475" s="831"/>
      <c r="S1475" s="831"/>
      <c r="T1475" s="831"/>
      <c r="U1475" s="831"/>
      <c r="V1475" s="1143"/>
      <c r="W1475" s="1145">
        <v>1235800</v>
      </c>
      <c r="X1475" s="1144"/>
      <c r="Y1475" s="831"/>
      <c r="Z1475" s="831"/>
      <c r="AA1475" s="834"/>
      <c r="AB1475" s="834"/>
      <c r="AC1475" s="832">
        <f t="shared" si="55"/>
        <v>0</v>
      </c>
      <c r="AD1475" s="832">
        <f t="shared" si="54"/>
        <v>7.2918507909950789E-2</v>
      </c>
      <c r="AE1475" s="834"/>
      <c r="AF1475" s="834"/>
      <c r="AG1475" s="834"/>
      <c r="AH1475" s="834"/>
      <c r="AI1475" s="834"/>
      <c r="AJ1475" s="834"/>
      <c r="AK1475" s="834"/>
      <c r="AL1475" s="834"/>
      <c r="AM1475" s="832">
        <f t="shared" si="53"/>
        <v>35513790523.810669</v>
      </c>
      <c r="AN1475" s="834"/>
      <c r="AO1475" s="834"/>
      <c r="AP1475" s="834"/>
    </row>
    <row r="1476" spans="1:42" s="15" customFormat="1">
      <c r="A1476" s="73" t="s">
        <v>2271</v>
      </c>
      <c r="B1476" s="1132" t="s">
        <v>3076</v>
      </c>
      <c r="C1476" s="73" t="s">
        <v>3329</v>
      </c>
      <c r="D1476" s="1132" t="s">
        <v>2001</v>
      </c>
      <c r="E1476" s="15" t="s">
        <v>2015</v>
      </c>
      <c r="F1476" s="679">
        <v>1915.8326872135401</v>
      </c>
      <c r="G1476" s="73" t="s">
        <v>300</v>
      </c>
      <c r="H1476" s="73" t="s">
        <v>3352</v>
      </c>
      <c r="K1476" s="831"/>
      <c r="L1476" s="1143"/>
      <c r="M1476" s="831"/>
      <c r="N1476" s="831">
        <v>4.8010000000000003E-6</v>
      </c>
      <c r="O1476" s="1144"/>
      <c r="P1476" s="831"/>
      <c r="Q1476" s="831"/>
      <c r="R1476" s="831"/>
      <c r="S1476" s="831"/>
      <c r="T1476" s="831"/>
      <c r="U1476" s="831"/>
      <c r="V1476" s="1143"/>
      <c r="W1476" s="1145">
        <v>53504000</v>
      </c>
      <c r="X1476" s="1144"/>
      <c r="Y1476" s="831"/>
      <c r="Z1476" s="831"/>
      <c r="AA1476" s="834"/>
      <c r="AB1476" s="834"/>
      <c r="AC1476" s="832">
        <f t="shared" si="55"/>
        <v>0</v>
      </c>
      <c r="AD1476" s="832">
        <f t="shared" si="54"/>
        <v>9.197912731312206E-3</v>
      </c>
      <c r="AE1476" s="834"/>
      <c r="AF1476" s="834"/>
      <c r="AG1476" s="834"/>
      <c r="AH1476" s="834"/>
      <c r="AI1476" s="834"/>
      <c r="AJ1476" s="834"/>
      <c r="AK1476" s="834"/>
      <c r="AL1476" s="834"/>
      <c r="AM1476" s="832">
        <f t="shared" si="53"/>
        <v>102504712096.67325</v>
      </c>
      <c r="AN1476" s="834"/>
      <c r="AO1476" s="834"/>
      <c r="AP1476" s="834"/>
    </row>
    <row r="1477" spans="1:42" s="15" customFormat="1">
      <c r="A1477" s="73" t="s">
        <v>2271</v>
      </c>
      <c r="B1477" s="1132" t="s">
        <v>3076</v>
      </c>
      <c r="C1477" s="73" t="s">
        <v>3329</v>
      </c>
      <c r="D1477" s="1132" t="s">
        <v>1998</v>
      </c>
      <c r="E1477" s="15" t="s">
        <v>1999</v>
      </c>
      <c r="F1477" s="679">
        <v>38316.653749791702</v>
      </c>
      <c r="G1477" s="73" t="s">
        <v>300</v>
      </c>
      <c r="H1477" s="73" t="s">
        <v>3352</v>
      </c>
      <c r="K1477" s="831"/>
      <c r="L1477" s="1143"/>
      <c r="M1477" s="831"/>
      <c r="N1477" s="831">
        <v>1.5265999999999999E-7</v>
      </c>
      <c r="O1477" s="1144"/>
      <c r="P1477" s="831"/>
      <c r="Q1477" s="831"/>
      <c r="R1477" s="831"/>
      <c r="S1477" s="831"/>
      <c r="T1477" s="831"/>
      <c r="U1477" s="831"/>
      <c r="V1477" s="1143"/>
      <c r="W1477" s="1145">
        <v>24716</v>
      </c>
      <c r="X1477" s="1144"/>
      <c r="Y1477" s="831"/>
      <c r="Z1477" s="831"/>
      <c r="AA1477" s="834"/>
      <c r="AB1477" s="834"/>
      <c r="AC1477" s="832">
        <f t="shared" si="55"/>
        <v>0</v>
      </c>
      <c r="AD1477" s="832">
        <f t="shared" si="54"/>
        <v>5.849420361443201E-3</v>
      </c>
      <c r="AE1477" s="834"/>
      <c r="AF1477" s="834"/>
      <c r="AG1477" s="834"/>
      <c r="AH1477" s="834"/>
      <c r="AI1477" s="834"/>
      <c r="AJ1477" s="834"/>
      <c r="AK1477" s="834"/>
      <c r="AL1477" s="834"/>
      <c r="AM1477" s="832">
        <f t="shared" si="53"/>
        <v>947034414.07985175</v>
      </c>
      <c r="AN1477" s="834"/>
      <c r="AO1477" s="834"/>
      <c r="AP1477" s="834"/>
    </row>
    <row r="1478" spans="1:42" s="15" customFormat="1">
      <c r="A1478" s="73" t="s">
        <v>2272</v>
      </c>
      <c r="B1478" s="1132" t="s">
        <v>3077</v>
      </c>
      <c r="C1478" s="73" t="s">
        <v>3329</v>
      </c>
      <c r="D1478" s="1132" t="s">
        <v>1967</v>
      </c>
      <c r="E1478" s="15" t="s">
        <v>1968</v>
      </c>
      <c r="F1478" s="679">
        <v>8389.7189869791691</v>
      </c>
      <c r="G1478" s="73" t="s">
        <v>300</v>
      </c>
      <c r="H1478" s="73" t="s">
        <v>3352</v>
      </c>
      <c r="K1478" s="831"/>
      <c r="L1478" s="1143"/>
      <c r="M1478" s="831"/>
      <c r="N1478" s="831">
        <v>5.7105000000000002E-7</v>
      </c>
      <c r="O1478" s="1144"/>
      <c r="P1478" s="831"/>
      <c r="Q1478" s="831"/>
      <c r="R1478" s="831"/>
      <c r="S1478" s="831"/>
      <c r="T1478" s="831"/>
      <c r="U1478" s="831"/>
      <c r="V1478" s="1143"/>
      <c r="W1478" s="1145">
        <v>20475</v>
      </c>
      <c r="X1478" s="1144"/>
      <c r="Y1478" s="831"/>
      <c r="Z1478" s="831"/>
      <c r="AA1478" s="834"/>
      <c r="AB1478" s="834"/>
      <c r="AC1478" s="832">
        <f t="shared" si="55"/>
        <v>0</v>
      </c>
      <c r="AD1478" s="832">
        <f t="shared" si="54"/>
        <v>4.7909490275144543E-3</v>
      </c>
      <c r="AE1478" s="834"/>
      <c r="AF1478" s="834"/>
      <c r="AG1478" s="834"/>
      <c r="AH1478" s="834"/>
      <c r="AI1478" s="834"/>
      <c r="AJ1478" s="834"/>
      <c r="AK1478" s="834"/>
      <c r="AL1478" s="834"/>
      <c r="AM1478" s="832">
        <f t="shared" si="53"/>
        <v>171779496.25839847</v>
      </c>
      <c r="AN1478" s="834"/>
      <c r="AO1478" s="834"/>
      <c r="AP1478" s="834"/>
    </row>
    <row r="1479" spans="1:42" s="15" customFormat="1">
      <c r="A1479" s="73" t="s">
        <v>2272</v>
      </c>
      <c r="B1479" s="1132" t="s">
        <v>3077</v>
      </c>
      <c r="C1479" s="73" t="s">
        <v>3329</v>
      </c>
      <c r="D1479" s="1132" t="s">
        <v>1998</v>
      </c>
      <c r="E1479" s="15" t="s">
        <v>1999</v>
      </c>
      <c r="F1479" s="679">
        <v>11186.291984375001</v>
      </c>
      <c r="G1479" s="73" t="s">
        <v>300</v>
      </c>
      <c r="H1479" s="73" t="s">
        <v>3352</v>
      </c>
      <c r="K1479" s="831"/>
      <c r="L1479" s="1143"/>
      <c r="M1479" s="831"/>
      <c r="N1479" s="831">
        <v>3.0116999999999999E-7</v>
      </c>
      <c r="O1479" s="1144"/>
      <c r="P1479" s="831"/>
      <c r="Q1479" s="831"/>
      <c r="R1479" s="831"/>
      <c r="S1479" s="831"/>
      <c r="T1479" s="831"/>
      <c r="U1479" s="831"/>
      <c r="V1479" s="1143"/>
      <c r="W1479" s="1145">
        <v>33289</v>
      </c>
      <c r="X1479" s="1144"/>
      <c r="Y1479" s="831"/>
      <c r="Z1479" s="831"/>
      <c r="AA1479" s="834"/>
      <c r="AB1479" s="834"/>
      <c r="AC1479" s="832">
        <f t="shared" si="55"/>
        <v>0</v>
      </c>
      <c r="AD1479" s="832">
        <f t="shared" si="54"/>
        <v>3.368975556934219E-3</v>
      </c>
      <c r="AE1479" s="834"/>
      <c r="AF1479" s="834"/>
      <c r="AG1479" s="834"/>
      <c r="AH1479" s="834"/>
      <c r="AI1479" s="834"/>
      <c r="AJ1479" s="834"/>
      <c r="AK1479" s="834"/>
      <c r="AL1479" s="834"/>
      <c r="AM1479" s="832">
        <f t="shared" si="53"/>
        <v>372380473.86785936</v>
      </c>
      <c r="AN1479" s="834"/>
      <c r="AO1479" s="834"/>
      <c r="AP1479" s="834"/>
    </row>
    <row r="1480" spans="1:42" s="15" customFormat="1">
      <c r="A1480" s="73" t="s">
        <v>2272</v>
      </c>
      <c r="B1480" s="1132" t="s">
        <v>3077</v>
      </c>
      <c r="C1480" s="73" t="s">
        <v>3329</v>
      </c>
      <c r="D1480" s="1132" t="s">
        <v>2001</v>
      </c>
      <c r="E1480" s="15" t="s">
        <v>2015</v>
      </c>
      <c r="F1480" s="679">
        <v>559.31459921875</v>
      </c>
      <c r="G1480" s="73" t="s">
        <v>300</v>
      </c>
      <c r="H1480" s="73" t="s">
        <v>3352</v>
      </c>
      <c r="K1480" s="831"/>
      <c r="L1480" s="1143"/>
      <c r="M1480" s="831"/>
      <c r="N1480" s="831">
        <v>1.5678E-6</v>
      </c>
      <c r="O1480" s="1144"/>
      <c r="P1480" s="831"/>
      <c r="Q1480" s="831"/>
      <c r="R1480" s="831"/>
      <c r="S1480" s="831"/>
      <c r="T1480" s="831"/>
      <c r="U1480" s="831"/>
      <c r="V1480" s="1143"/>
      <c r="W1480" s="1145">
        <v>632570</v>
      </c>
      <c r="X1480" s="1144"/>
      <c r="Y1480" s="831"/>
      <c r="Z1480" s="831"/>
      <c r="AA1480" s="834"/>
      <c r="AB1480" s="834"/>
      <c r="AC1480" s="832">
        <f t="shared" si="55"/>
        <v>0</v>
      </c>
      <c r="AD1480" s="832">
        <f t="shared" si="54"/>
        <v>8.768934286551563E-4</v>
      </c>
      <c r="AE1480" s="834"/>
      <c r="AF1480" s="834"/>
      <c r="AG1480" s="834"/>
      <c r="AH1480" s="834"/>
      <c r="AI1480" s="834"/>
      <c r="AJ1480" s="834"/>
      <c r="AK1480" s="834"/>
      <c r="AL1480" s="834"/>
      <c r="AM1480" s="832">
        <f t="shared" si="53"/>
        <v>353805636.02780467</v>
      </c>
      <c r="AN1480" s="834"/>
      <c r="AO1480" s="834"/>
      <c r="AP1480" s="834"/>
    </row>
    <row r="1481" spans="1:42" s="15" customFormat="1">
      <c r="A1481" s="73" t="s">
        <v>2273</v>
      </c>
      <c r="B1481" s="1132" t="s">
        <v>3078</v>
      </c>
      <c r="C1481" s="73" t="s">
        <v>3329</v>
      </c>
      <c r="D1481" s="1132" t="s">
        <v>1967</v>
      </c>
      <c r="E1481" s="15" t="s">
        <v>1968</v>
      </c>
      <c r="F1481" s="679">
        <v>494985.00105114601</v>
      </c>
      <c r="G1481" s="73" t="s">
        <v>300</v>
      </c>
      <c r="H1481" s="73" t="s">
        <v>3352</v>
      </c>
      <c r="K1481" s="831"/>
      <c r="L1481" s="1143"/>
      <c r="M1481" s="831"/>
      <c r="N1481" s="1150">
        <v>2.2413499043699988E-4</v>
      </c>
      <c r="O1481" s="1144"/>
      <c r="P1481" s="831"/>
      <c r="Q1481" s="831"/>
      <c r="R1481" s="831"/>
      <c r="S1481" s="831"/>
      <c r="T1481" s="831"/>
      <c r="U1481" s="831"/>
      <c r="V1481" s="1143"/>
      <c r="W1481" s="1145">
        <v>303940</v>
      </c>
      <c r="X1481" s="1144"/>
      <c r="Y1481" s="831"/>
      <c r="Z1481" s="831"/>
      <c r="AA1481" s="834"/>
      <c r="AB1481" s="834"/>
      <c r="AC1481" s="832">
        <f t="shared" si="55"/>
        <v>0</v>
      </c>
      <c r="AD1481" s="832">
        <f t="shared" si="54"/>
        <v>110.94345847705698</v>
      </c>
      <c r="AE1481" s="834"/>
      <c r="AF1481" s="834"/>
      <c r="AG1481" s="834"/>
      <c r="AH1481" s="834"/>
      <c r="AI1481" s="834"/>
      <c r="AJ1481" s="834"/>
      <c r="AK1481" s="834"/>
      <c r="AL1481" s="834"/>
      <c r="AM1481" s="832">
        <f t="shared" si="53"/>
        <v>150445741219.48532</v>
      </c>
      <c r="AN1481" s="834"/>
      <c r="AO1481" s="834"/>
      <c r="AP1481" s="834"/>
    </row>
    <row r="1482" spans="1:42" s="15" customFormat="1">
      <c r="A1482" s="73" t="s">
        <v>2273</v>
      </c>
      <c r="B1482" s="1132" t="s">
        <v>3078</v>
      </c>
      <c r="C1482" s="73" t="s">
        <v>3329</v>
      </c>
      <c r="D1482" s="1132" t="s">
        <v>1998</v>
      </c>
      <c r="E1482" s="15" t="s">
        <v>1999</v>
      </c>
      <c r="F1482" s="679">
        <v>2432654.1302897702</v>
      </c>
      <c r="G1482" s="73" t="s">
        <v>300</v>
      </c>
      <c r="H1482" s="73" t="s">
        <v>3352</v>
      </c>
      <c r="K1482" s="831"/>
      <c r="L1482" s="1143"/>
      <c r="M1482" s="831"/>
      <c r="N1482" s="1150">
        <v>1.6420805118051806E-5</v>
      </c>
      <c r="O1482" s="1144"/>
      <c r="P1482" s="831"/>
      <c r="Q1482" s="831"/>
      <c r="R1482" s="831"/>
      <c r="S1482" s="831"/>
      <c r="T1482" s="831"/>
      <c r="U1482" s="831"/>
      <c r="V1482" s="1143"/>
      <c r="W1482" s="1145">
        <v>266380</v>
      </c>
      <c r="X1482" s="1144"/>
      <c r="Y1482" s="831"/>
      <c r="Z1482" s="831"/>
      <c r="AA1482" s="834"/>
      <c r="AB1482" s="834"/>
      <c r="AC1482" s="832">
        <f t="shared" si="55"/>
        <v>0</v>
      </c>
      <c r="AD1482" s="832">
        <f t="shared" si="54"/>
        <v>39.946139393112126</v>
      </c>
      <c r="AE1482" s="834"/>
      <c r="AF1482" s="834"/>
      <c r="AG1482" s="834"/>
      <c r="AH1482" s="834"/>
      <c r="AI1482" s="834"/>
      <c r="AJ1482" s="834"/>
      <c r="AK1482" s="834"/>
      <c r="AL1482" s="834"/>
      <c r="AM1482" s="832">
        <f t="shared" si="53"/>
        <v>648010407226.58899</v>
      </c>
      <c r="AN1482" s="834"/>
      <c r="AO1482" s="834"/>
      <c r="AP1482" s="834"/>
    </row>
    <row r="1483" spans="1:42" s="15" customFormat="1">
      <c r="A1483" s="73" t="s">
        <v>2273</v>
      </c>
      <c r="B1483" s="1132" t="s">
        <v>3078</v>
      </c>
      <c r="C1483" s="73" t="s">
        <v>3329</v>
      </c>
      <c r="D1483" s="1132" t="s">
        <v>2001</v>
      </c>
      <c r="E1483" s="15" t="s">
        <v>2015</v>
      </c>
      <c r="F1483" s="679">
        <v>32999.000069114598</v>
      </c>
      <c r="G1483" s="73" t="s">
        <v>300</v>
      </c>
      <c r="H1483" s="73" t="s">
        <v>3352</v>
      </c>
      <c r="K1483" s="831"/>
      <c r="L1483" s="1143"/>
      <c r="M1483" s="831"/>
      <c r="N1483" s="1150">
        <v>1.2492882786617452E-4</v>
      </c>
      <c r="O1483" s="1144"/>
      <c r="P1483" s="831"/>
      <c r="Q1483" s="831"/>
      <c r="R1483" s="831"/>
      <c r="S1483" s="831"/>
      <c r="T1483" s="831"/>
      <c r="U1483" s="831"/>
      <c r="V1483" s="1143"/>
      <c r="W1483" s="1145">
        <v>6511500</v>
      </c>
      <c r="X1483" s="1144"/>
      <c r="Y1483" s="831"/>
      <c r="Z1483" s="831"/>
      <c r="AA1483" s="834"/>
      <c r="AB1483" s="834"/>
      <c r="AC1483" s="832">
        <f t="shared" si="55"/>
        <v>0</v>
      </c>
      <c r="AD1483" s="832">
        <f t="shared" si="54"/>
        <v>4.1225263993902983</v>
      </c>
      <c r="AE1483" s="834"/>
      <c r="AF1483" s="834"/>
      <c r="AG1483" s="834"/>
      <c r="AH1483" s="834"/>
      <c r="AI1483" s="834"/>
      <c r="AJ1483" s="834"/>
      <c r="AK1483" s="834"/>
      <c r="AL1483" s="834"/>
      <c r="AM1483" s="832">
        <f t="shared" si="53"/>
        <v>214872988950.0397</v>
      </c>
      <c r="AN1483" s="834"/>
      <c r="AO1483" s="834"/>
      <c r="AP1483" s="834"/>
    </row>
    <row r="1484" spans="1:42" s="15" customFormat="1">
      <c r="A1484" s="73" t="s">
        <v>2682</v>
      </c>
      <c r="B1484" s="1132"/>
      <c r="C1484" s="73" t="s">
        <v>3322</v>
      </c>
      <c r="D1484" s="1132" t="s">
        <v>1967</v>
      </c>
      <c r="E1484" s="15" t="s">
        <v>1968</v>
      </c>
      <c r="F1484" s="679">
        <v>30776.868879974001</v>
      </c>
      <c r="G1484" s="73" t="s">
        <v>300</v>
      </c>
      <c r="H1484" s="73" t="s">
        <v>3352</v>
      </c>
      <c r="K1484" s="831"/>
      <c r="L1484" s="1143"/>
      <c r="M1484" s="831"/>
      <c r="N1484" s="831">
        <v>3.9751999999999996E-6</v>
      </c>
      <c r="O1484" s="1144"/>
      <c r="P1484" s="831"/>
      <c r="Q1484" s="831"/>
      <c r="R1484" s="831"/>
      <c r="S1484" s="831"/>
      <c r="T1484" s="831"/>
      <c r="U1484" s="831"/>
      <c r="V1484" s="1143"/>
      <c r="W1484" s="1145">
        <v>24311000</v>
      </c>
      <c r="X1484" s="1144"/>
      <c r="Y1484" s="831"/>
      <c r="Z1484" s="831"/>
      <c r="AA1484" s="834"/>
      <c r="AB1484" s="834"/>
      <c r="AC1484" s="832">
        <f t="shared" si="55"/>
        <v>0</v>
      </c>
      <c r="AD1484" s="832">
        <f t="shared" si="54"/>
        <v>0.12234420917167264</v>
      </c>
      <c r="AE1484" s="834"/>
      <c r="AF1484" s="834"/>
      <c r="AG1484" s="834"/>
      <c r="AH1484" s="834"/>
      <c r="AI1484" s="834"/>
      <c r="AJ1484" s="834"/>
      <c r="AK1484" s="834"/>
      <c r="AL1484" s="834"/>
      <c r="AM1484" s="832">
        <f t="shared" si="53"/>
        <v>748216459341.04797</v>
      </c>
      <c r="AN1484" s="834"/>
      <c r="AO1484" s="834"/>
      <c r="AP1484" s="834"/>
    </row>
    <row r="1485" spans="1:42" s="15" customFormat="1">
      <c r="A1485" s="73" t="s">
        <v>2682</v>
      </c>
      <c r="B1485" s="1132"/>
      <c r="C1485" s="73" t="s">
        <v>3322</v>
      </c>
      <c r="D1485" s="1132" t="s">
        <v>2001</v>
      </c>
      <c r="E1485" s="15" t="s">
        <v>2015</v>
      </c>
      <c r="F1485" s="679">
        <v>2051.7912588541699</v>
      </c>
      <c r="G1485" s="73" t="s">
        <v>300</v>
      </c>
      <c r="H1485" s="73" t="s">
        <v>3352</v>
      </c>
      <c r="K1485" s="831"/>
      <c r="L1485" s="1143"/>
      <c r="M1485" s="831"/>
      <c r="N1485" s="831">
        <v>1.1236000000000001E-5</v>
      </c>
      <c r="O1485" s="1144"/>
      <c r="P1485" s="831"/>
      <c r="Q1485" s="831"/>
      <c r="R1485" s="831"/>
      <c r="S1485" s="831"/>
      <c r="T1485" s="831"/>
      <c r="U1485" s="831"/>
      <c r="V1485" s="1143"/>
      <c r="W1485" s="1145">
        <v>443070000</v>
      </c>
      <c r="X1485" s="1144"/>
      <c r="Y1485" s="831"/>
      <c r="Z1485" s="831"/>
      <c r="AA1485" s="834"/>
      <c r="AB1485" s="834"/>
      <c r="AC1485" s="832">
        <f t="shared" si="55"/>
        <v>0</v>
      </c>
      <c r="AD1485" s="832">
        <f t="shared" si="54"/>
        <v>2.3053926584485455E-2</v>
      </c>
      <c r="AE1485" s="834"/>
      <c r="AF1485" s="834"/>
      <c r="AG1485" s="834"/>
      <c r="AH1485" s="834"/>
      <c r="AI1485" s="834"/>
      <c r="AJ1485" s="834"/>
      <c r="AK1485" s="834"/>
      <c r="AL1485" s="834"/>
      <c r="AM1485" s="832">
        <f t="shared" si="53"/>
        <v>909087153060.51709</v>
      </c>
      <c r="AN1485" s="834"/>
      <c r="AO1485" s="834"/>
      <c r="AP1485" s="834"/>
    </row>
    <row r="1486" spans="1:42" s="15" customFormat="1">
      <c r="A1486" s="73" t="s">
        <v>2682</v>
      </c>
      <c r="B1486" s="1132"/>
      <c r="C1486" s="73" t="s">
        <v>3322</v>
      </c>
      <c r="D1486" s="1132" t="s">
        <v>1998</v>
      </c>
      <c r="E1486" s="15" t="s">
        <v>1999</v>
      </c>
      <c r="F1486" s="679">
        <v>41035.825174088503</v>
      </c>
      <c r="G1486" s="73" t="s">
        <v>300</v>
      </c>
      <c r="H1486" s="73" t="s">
        <v>3352</v>
      </c>
      <c r="K1486" s="831"/>
      <c r="L1486" s="1143"/>
      <c r="M1486" s="831"/>
      <c r="N1486" s="831">
        <v>2.6155000000000002E-8</v>
      </c>
      <c r="O1486" s="1144"/>
      <c r="P1486" s="831"/>
      <c r="Q1486" s="831"/>
      <c r="R1486" s="831"/>
      <c r="S1486" s="831"/>
      <c r="T1486" s="831"/>
      <c r="U1486" s="831"/>
      <c r="V1486" s="1143"/>
      <c r="W1486" s="1145">
        <v>185720</v>
      </c>
      <c r="X1486" s="1144"/>
      <c r="Y1486" s="831"/>
      <c r="Z1486" s="831"/>
      <c r="AA1486" s="834"/>
      <c r="AB1486" s="834"/>
      <c r="AC1486" s="832">
        <f t="shared" si="55"/>
        <v>0</v>
      </c>
      <c r="AD1486" s="832">
        <f t="shared" si="54"/>
        <v>1.0732920074282848E-3</v>
      </c>
      <c r="AE1486" s="834"/>
      <c r="AF1486" s="834"/>
      <c r="AG1486" s="834"/>
      <c r="AH1486" s="834"/>
      <c r="AI1486" s="834"/>
      <c r="AJ1486" s="834"/>
      <c r="AK1486" s="834"/>
      <c r="AL1486" s="834"/>
      <c r="AM1486" s="832">
        <f t="shared" si="53"/>
        <v>7621173451.3317165</v>
      </c>
      <c r="AN1486" s="834"/>
      <c r="AO1486" s="834"/>
      <c r="AP1486" s="834"/>
    </row>
    <row r="1487" spans="1:42" s="15" customFormat="1">
      <c r="A1487" s="73" t="s">
        <v>2274</v>
      </c>
      <c r="B1487" s="1132" t="s">
        <v>3079</v>
      </c>
      <c r="C1487" s="73" t="s">
        <v>3329</v>
      </c>
      <c r="D1487" s="1132" t="s">
        <v>1998</v>
      </c>
      <c r="E1487" s="15" t="s">
        <v>1999</v>
      </c>
      <c r="F1487" s="679">
        <v>2432654.1302897702</v>
      </c>
      <c r="G1487" s="73" t="s">
        <v>300</v>
      </c>
      <c r="H1487" s="73" t="s">
        <v>3352</v>
      </c>
      <c r="K1487" s="831"/>
      <c r="L1487" s="1143"/>
      <c r="M1487" s="831"/>
      <c r="N1487" s="831">
        <v>3.4095000000000002E-8</v>
      </c>
      <c r="O1487" s="1144"/>
      <c r="P1487" s="831"/>
      <c r="Q1487" s="831"/>
      <c r="R1487" s="831"/>
      <c r="S1487" s="831"/>
      <c r="T1487" s="831"/>
      <c r="U1487" s="831"/>
      <c r="V1487" s="1143"/>
      <c r="W1487" s="1145">
        <v>1468900</v>
      </c>
      <c r="X1487" s="1144"/>
      <c r="Y1487" s="831"/>
      <c r="Z1487" s="831"/>
      <c r="AA1487" s="834"/>
      <c r="AB1487" s="834"/>
      <c r="AC1487" s="832">
        <f t="shared" si="55"/>
        <v>0</v>
      </c>
      <c r="AD1487" s="832">
        <f t="shared" si="54"/>
        <v>8.2941342572229723E-2</v>
      </c>
      <c r="AE1487" s="834"/>
      <c r="AF1487" s="834"/>
      <c r="AG1487" s="834"/>
      <c r="AH1487" s="834"/>
      <c r="AI1487" s="834"/>
      <c r="AJ1487" s="834"/>
      <c r="AK1487" s="834"/>
      <c r="AL1487" s="834"/>
      <c r="AM1487" s="832">
        <f t="shared" si="53"/>
        <v>3573325651982.6436</v>
      </c>
      <c r="AN1487" s="834"/>
      <c r="AO1487" s="834"/>
      <c r="AP1487" s="834"/>
    </row>
    <row r="1488" spans="1:42" s="15" customFormat="1">
      <c r="A1488" s="73" t="s">
        <v>2274</v>
      </c>
      <c r="B1488" s="1132" t="s">
        <v>3079</v>
      </c>
      <c r="C1488" s="73" t="s">
        <v>3329</v>
      </c>
      <c r="D1488" s="1132" t="s">
        <v>1967</v>
      </c>
      <c r="E1488" s="15" t="s">
        <v>1968</v>
      </c>
      <c r="F1488" s="679">
        <v>494985.00105114601</v>
      </c>
      <c r="G1488" s="73" t="s">
        <v>300</v>
      </c>
      <c r="H1488" s="73" t="s">
        <v>3352</v>
      </c>
      <c r="K1488" s="831"/>
      <c r="L1488" s="1143"/>
      <c r="M1488" s="831"/>
      <c r="N1488" s="831">
        <v>8.4296000000000003E-8</v>
      </c>
      <c r="O1488" s="1144"/>
      <c r="P1488" s="831"/>
      <c r="Q1488" s="831"/>
      <c r="R1488" s="831"/>
      <c r="S1488" s="831"/>
      <c r="T1488" s="831"/>
      <c r="U1488" s="831"/>
      <c r="V1488" s="1143"/>
      <c r="W1488" s="1145">
        <v>988410</v>
      </c>
      <c r="X1488" s="1144"/>
      <c r="Y1488" s="831"/>
      <c r="Z1488" s="831"/>
      <c r="AA1488" s="834"/>
      <c r="AB1488" s="834"/>
      <c r="AC1488" s="832">
        <f t="shared" si="55"/>
        <v>0</v>
      </c>
      <c r="AD1488" s="832">
        <f t="shared" si="54"/>
        <v>4.1725255648607407E-2</v>
      </c>
      <c r="AE1488" s="834"/>
      <c r="AF1488" s="834"/>
      <c r="AG1488" s="834"/>
      <c r="AH1488" s="834"/>
      <c r="AI1488" s="834"/>
      <c r="AJ1488" s="834"/>
      <c r="AK1488" s="834"/>
      <c r="AL1488" s="834"/>
      <c r="AM1488" s="832">
        <f t="shared" si="53"/>
        <v>489248124888.96326</v>
      </c>
      <c r="AN1488" s="834"/>
      <c r="AO1488" s="834"/>
      <c r="AP1488" s="834"/>
    </row>
    <row r="1489" spans="1:42" s="15" customFormat="1">
      <c r="A1489" s="73" t="s">
        <v>2274</v>
      </c>
      <c r="B1489" s="1132" t="s">
        <v>3079</v>
      </c>
      <c r="C1489" s="73" t="s">
        <v>3329</v>
      </c>
      <c r="D1489" s="1132" t="s">
        <v>2001</v>
      </c>
      <c r="E1489" s="15" t="s">
        <v>2015</v>
      </c>
      <c r="F1489" s="679">
        <v>32999.000069114598</v>
      </c>
      <c r="G1489" s="73" t="s">
        <v>300</v>
      </c>
      <c r="H1489" s="73" t="s">
        <v>3352</v>
      </c>
      <c r="K1489" s="831"/>
      <c r="L1489" s="1143"/>
      <c r="M1489" s="831"/>
      <c r="N1489" s="831">
        <v>2.5098000000000001E-8</v>
      </c>
      <c r="O1489" s="1144"/>
      <c r="P1489" s="831"/>
      <c r="Q1489" s="831"/>
      <c r="R1489" s="831"/>
      <c r="S1489" s="831"/>
      <c r="T1489" s="831"/>
      <c r="U1489" s="831"/>
      <c r="V1489" s="1143"/>
      <c r="W1489" s="1145">
        <v>1905300</v>
      </c>
      <c r="X1489" s="1144"/>
      <c r="Y1489" s="831"/>
      <c r="Z1489" s="831"/>
      <c r="AA1489" s="834"/>
      <c r="AB1489" s="834"/>
      <c r="AC1489" s="832">
        <f t="shared" si="55"/>
        <v>0</v>
      </c>
      <c r="AD1489" s="832">
        <f t="shared" si="54"/>
        <v>8.2820890373463821E-4</v>
      </c>
      <c r="AE1489" s="834"/>
      <c r="AF1489" s="834"/>
      <c r="AG1489" s="834"/>
      <c r="AH1489" s="834"/>
      <c r="AI1489" s="834"/>
      <c r="AJ1489" s="834"/>
      <c r="AK1489" s="834"/>
      <c r="AL1489" s="834"/>
      <c r="AM1489" s="832">
        <f t="shared" si="53"/>
        <v>62872994831.684044</v>
      </c>
      <c r="AN1489" s="834"/>
      <c r="AO1489" s="834"/>
      <c r="AP1489" s="834"/>
    </row>
    <row r="1490" spans="1:42" s="15" customFormat="1">
      <c r="A1490" s="73" t="s">
        <v>2275</v>
      </c>
      <c r="B1490" s="1132" t="s">
        <v>3080</v>
      </c>
      <c r="C1490" s="73" t="s">
        <v>3329</v>
      </c>
      <c r="D1490" s="1132" t="s">
        <v>1998</v>
      </c>
      <c r="E1490" s="15" t="s">
        <v>1999</v>
      </c>
      <c r="F1490" s="679">
        <v>1061614.22523219</v>
      </c>
      <c r="G1490" s="73" t="s">
        <v>300</v>
      </c>
      <c r="H1490" s="73" t="s">
        <v>3352</v>
      </c>
      <c r="K1490" s="831"/>
      <c r="L1490" s="1143"/>
      <c r="M1490" s="831">
        <v>0</v>
      </c>
      <c r="N1490" s="831">
        <v>1.1669E-5</v>
      </c>
      <c r="O1490" s="1144"/>
      <c r="P1490" s="831"/>
      <c r="Q1490" s="831"/>
      <c r="R1490" s="831"/>
      <c r="S1490" s="831"/>
      <c r="T1490" s="831"/>
      <c r="U1490" s="831"/>
      <c r="V1490" s="1143"/>
      <c r="W1490" s="1145">
        <v>6736.5</v>
      </c>
      <c r="X1490" s="1144"/>
      <c r="Y1490" s="831"/>
      <c r="Z1490" s="831"/>
      <c r="AA1490" s="834"/>
      <c r="AB1490" s="834"/>
      <c r="AC1490" s="832">
        <f t="shared" si="55"/>
        <v>0</v>
      </c>
      <c r="AD1490" s="832">
        <f t="shared" si="54"/>
        <v>12.387976394234425</v>
      </c>
      <c r="AE1490" s="834"/>
      <c r="AF1490" s="834"/>
      <c r="AG1490" s="834"/>
      <c r="AH1490" s="834"/>
      <c r="AI1490" s="834"/>
      <c r="AJ1490" s="834"/>
      <c r="AK1490" s="834"/>
      <c r="AL1490" s="834"/>
      <c r="AM1490" s="832">
        <f t="shared" si="53"/>
        <v>7151564228.2766476</v>
      </c>
      <c r="AN1490" s="834"/>
      <c r="AO1490" s="834"/>
      <c r="AP1490" s="834"/>
    </row>
    <row r="1491" spans="1:42" s="15" customFormat="1">
      <c r="A1491" s="73" t="s">
        <v>2275</v>
      </c>
      <c r="B1491" s="1132" t="s">
        <v>3080</v>
      </c>
      <c r="C1491" s="73" t="s">
        <v>3329</v>
      </c>
      <c r="D1491" s="1132" t="s">
        <v>1967</v>
      </c>
      <c r="E1491" s="15" t="s">
        <v>1968</v>
      </c>
      <c r="F1491" s="679">
        <v>230196.890234297</v>
      </c>
      <c r="G1491" s="73" t="s">
        <v>300</v>
      </c>
      <c r="H1491" s="73" t="s">
        <v>3352</v>
      </c>
      <c r="K1491" s="831"/>
      <c r="L1491" s="1143"/>
      <c r="M1491" s="831">
        <v>0</v>
      </c>
      <c r="N1491" s="831">
        <v>3.1050000000000003E-5</v>
      </c>
      <c r="O1491" s="1144"/>
      <c r="P1491" s="831"/>
      <c r="Q1491" s="831"/>
      <c r="R1491" s="831"/>
      <c r="S1491" s="831"/>
      <c r="T1491" s="831"/>
      <c r="U1491" s="831"/>
      <c r="V1491" s="1143"/>
      <c r="W1491" s="1145">
        <v>3972.8</v>
      </c>
      <c r="X1491" s="1144"/>
      <c r="Y1491" s="831"/>
      <c r="Z1491" s="831"/>
      <c r="AA1491" s="834"/>
      <c r="AB1491" s="834"/>
      <c r="AC1491" s="832">
        <f t="shared" si="55"/>
        <v>0</v>
      </c>
      <c r="AD1491" s="832">
        <f t="shared" si="54"/>
        <v>7.1476134417749222</v>
      </c>
      <c r="AE1491" s="834"/>
      <c r="AF1491" s="834"/>
      <c r="AG1491" s="834"/>
      <c r="AH1491" s="834"/>
      <c r="AI1491" s="834"/>
      <c r="AJ1491" s="834"/>
      <c r="AK1491" s="834"/>
      <c r="AL1491" s="834"/>
      <c r="AM1491" s="832">
        <f t="shared" si="53"/>
        <v>914526205.52281511</v>
      </c>
      <c r="AN1491" s="834"/>
      <c r="AO1491" s="834"/>
      <c r="AP1491" s="834"/>
    </row>
    <row r="1492" spans="1:42" s="15" customFormat="1">
      <c r="A1492" s="73" t="s">
        <v>2275</v>
      </c>
      <c r="B1492" s="1132" t="s">
        <v>3080</v>
      </c>
      <c r="C1492" s="73" t="s">
        <v>3329</v>
      </c>
      <c r="D1492" s="1132" t="s">
        <v>2001</v>
      </c>
      <c r="E1492" s="15" t="s">
        <v>2015</v>
      </c>
      <c r="F1492" s="679">
        <v>15346.459348046899</v>
      </c>
      <c r="G1492" s="73" t="s">
        <v>300</v>
      </c>
      <c r="H1492" s="73" t="s">
        <v>3352</v>
      </c>
      <c r="K1492" s="831"/>
      <c r="L1492" s="1143"/>
      <c r="M1492" s="831">
        <v>0</v>
      </c>
      <c r="N1492" s="831">
        <v>1.4691E-5</v>
      </c>
      <c r="O1492" s="1144"/>
      <c r="P1492" s="831"/>
      <c r="Q1492" s="831"/>
      <c r="R1492" s="831"/>
      <c r="S1492" s="831"/>
      <c r="T1492" s="831"/>
      <c r="U1492" s="831"/>
      <c r="V1492" s="1143"/>
      <c r="W1492" s="1145">
        <v>24085</v>
      </c>
      <c r="X1492" s="1144"/>
      <c r="Y1492" s="831"/>
      <c r="Z1492" s="831"/>
      <c r="AA1492" s="834"/>
      <c r="AB1492" s="834"/>
      <c r="AC1492" s="832">
        <f t="shared" si="55"/>
        <v>0</v>
      </c>
      <c r="AD1492" s="832">
        <f t="shared" si="54"/>
        <v>0.22545483428215701</v>
      </c>
      <c r="AE1492" s="834"/>
      <c r="AF1492" s="834"/>
      <c r="AG1492" s="834"/>
      <c r="AH1492" s="834"/>
      <c r="AI1492" s="834"/>
      <c r="AJ1492" s="834"/>
      <c r="AK1492" s="834"/>
      <c r="AL1492" s="834"/>
      <c r="AM1492" s="832">
        <f t="shared" si="53"/>
        <v>369619473.39770955</v>
      </c>
      <c r="AN1492" s="834"/>
      <c r="AO1492" s="834"/>
      <c r="AP1492" s="834"/>
    </row>
    <row r="1493" spans="1:42" s="15" customFormat="1">
      <c r="A1493" s="73" t="s">
        <v>2276</v>
      </c>
      <c r="B1493" s="1132" t="s">
        <v>3081</v>
      </c>
      <c r="C1493" s="73" t="s">
        <v>3313</v>
      </c>
      <c r="D1493" s="1132" t="s">
        <v>2001</v>
      </c>
      <c r="E1493" s="15" t="s">
        <v>2015</v>
      </c>
      <c r="F1493" s="679">
        <v>5448787.9004875999</v>
      </c>
      <c r="G1493" s="73" t="s">
        <v>300</v>
      </c>
      <c r="H1493" s="73" t="s">
        <v>3355</v>
      </c>
      <c r="K1493" s="831"/>
      <c r="L1493" s="1143"/>
      <c r="M1493" s="831">
        <v>5.1143999999999997E-5</v>
      </c>
      <c r="N1493" s="831">
        <v>2.5328999999999999E-6</v>
      </c>
      <c r="O1493" s="1144"/>
      <c r="P1493" s="831"/>
      <c r="Q1493" s="831"/>
      <c r="R1493" s="831"/>
      <c r="S1493" s="831"/>
      <c r="T1493" s="831"/>
      <c r="U1493" s="831"/>
      <c r="V1493" s="1143"/>
      <c r="W1493" s="1145">
        <v>190120</v>
      </c>
      <c r="X1493" s="1144"/>
      <c r="Y1493" s="831"/>
      <c r="Z1493" s="831"/>
      <c r="AA1493" s="834"/>
      <c r="AB1493" s="834"/>
      <c r="AC1493" s="832">
        <f t="shared" si="55"/>
        <v>278.67280838253777</v>
      </c>
      <c r="AD1493" s="832">
        <f t="shared" si="54"/>
        <v>13.801234873145042</v>
      </c>
      <c r="AE1493" s="834"/>
      <c r="AF1493" s="834"/>
      <c r="AG1493" s="834"/>
      <c r="AH1493" s="834"/>
      <c r="AI1493" s="834"/>
      <c r="AJ1493" s="834"/>
      <c r="AK1493" s="834"/>
      <c r="AL1493" s="834"/>
      <c r="AM1493" s="832">
        <f t="shared" si="53"/>
        <v>1035923555640.7025</v>
      </c>
      <c r="AN1493" s="834"/>
      <c r="AO1493" s="834"/>
      <c r="AP1493" s="834"/>
    </row>
    <row r="1494" spans="1:42" s="15" customFormat="1">
      <c r="A1494" s="73" t="s">
        <v>2276</v>
      </c>
      <c r="B1494" s="1132"/>
      <c r="C1494" s="73"/>
      <c r="D1494" s="1132" t="s">
        <v>1967</v>
      </c>
      <c r="E1494" s="15" t="s">
        <v>1968</v>
      </c>
      <c r="F1494" s="679">
        <v>24000000</v>
      </c>
      <c r="G1494" s="73" t="s">
        <v>300</v>
      </c>
      <c r="H1494" s="73" t="s">
        <v>3357</v>
      </c>
      <c r="K1494" s="831"/>
      <c r="L1494" s="1143"/>
      <c r="M1494" s="831">
        <v>5.2781999999999997E-6</v>
      </c>
      <c r="N1494" s="831">
        <v>2.614E-7</v>
      </c>
      <c r="O1494" s="1144"/>
      <c r="P1494" s="831"/>
      <c r="Q1494" s="831"/>
      <c r="R1494" s="831"/>
      <c r="S1494" s="831"/>
      <c r="T1494" s="831"/>
      <c r="U1494" s="831"/>
      <c r="V1494" s="1143"/>
      <c r="W1494" s="1145">
        <v>2216.3000000000002</v>
      </c>
      <c r="X1494" s="1144"/>
      <c r="Y1494" s="831"/>
      <c r="Z1494" s="831"/>
      <c r="AA1494" s="834"/>
      <c r="AB1494" s="834"/>
      <c r="AC1494" s="832">
        <f t="shared" si="55"/>
        <v>126.6768</v>
      </c>
      <c r="AD1494" s="832">
        <f t="shared" si="54"/>
        <v>6.2736000000000001</v>
      </c>
      <c r="AE1494" s="834"/>
      <c r="AF1494" s="834"/>
      <c r="AG1494" s="834"/>
      <c r="AH1494" s="834"/>
      <c r="AI1494" s="834"/>
      <c r="AJ1494" s="834"/>
      <c r="AK1494" s="834"/>
      <c r="AL1494" s="834"/>
      <c r="AM1494" s="832">
        <f t="shared" si="53"/>
        <v>53191200000.000008</v>
      </c>
      <c r="AN1494" s="834"/>
      <c r="AO1494" s="834"/>
      <c r="AP1494" s="834"/>
    </row>
    <row r="1495" spans="1:42" s="15" customFormat="1">
      <c r="A1495" s="73" t="s">
        <v>2276</v>
      </c>
      <c r="B1495" s="1132" t="s">
        <v>3081</v>
      </c>
      <c r="C1495" s="73" t="s">
        <v>3317</v>
      </c>
      <c r="D1495" s="1132" t="s">
        <v>2001</v>
      </c>
      <c r="E1495" s="15" t="s">
        <v>2015</v>
      </c>
      <c r="F1495" s="679">
        <v>36234.145021722201</v>
      </c>
      <c r="G1495" s="73" t="s">
        <v>300</v>
      </c>
      <c r="H1495" s="73" t="s">
        <v>3355</v>
      </c>
      <c r="K1495" s="831"/>
      <c r="L1495" s="1143"/>
      <c r="M1495" s="831">
        <v>5.1143999999999997E-5</v>
      </c>
      <c r="N1495" s="831">
        <v>2.5328999999999999E-6</v>
      </c>
      <c r="O1495" s="1144"/>
      <c r="P1495" s="831"/>
      <c r="Q1495" s="831"/>
      <c r="R1495" s="831"/>
      <c r="S1495" s="831"/>
      <c r="T1495" s="831"/>
      <c r="U1495" s="831"/>
      <c r="V1495" s="1143"/>
      <c r="W1495" s="1145">
        <v>190120</v>
      </c>
      <c r="X1495" s="1144"/>
      <c r="Y1495" s="831"/>
      <c r="Z1495" s="831"/>
      <c r="AA1495" s="834"/>
      <c r="AB1495" s="834"/>
      <c r="AC1495" s="832">
        <f t="shared" si="55"/>
        <v>1.8531591129909601</v>
      </c>
      <c r="AD1495" s="832">
        <f t="shared" si="54"/>
        <v>9.1777465925520163E-2</v>
      </c>
      <c r="AE1495" s="834"/>
      <c r="AF1495" s="834"/>
      <c r="AG1495" s="834"/>
      <c r="AH1495" s="834"/>
      <c r="AI1495" s="834"/>
      <c r="AJ1495" s="834"/>
      <c r="AK1495" s="834"/>
      <c r="AL1495" s="834"/>
      <c r="AM1495" s="832">
        <f t="shared" si="53"/>
        <v>6888835651.5298252</v>
      </c>
      <c r="AN1495" s="834"/>
      <c r="AO1495" s="834"/>
      <c r="AP1495" s="834"/>
    </row>
    <row r="1496" spans="1:42" s="15" customFormat="1">
      <c r="A1496" s="73" t="s">
        <v>2276</v>
      </c>
      <c r="B1496" s="1132" t="s">
        <v>3081</v>
      </c>
      <c r="C1496" s="73" t="s">
        <v>3313</v>
      </c>
      <c r="D1496" s="1132" t="s">
        <v>1998</v>
      </c>
      <c r="E1496" s="15" t="s">
        <v>1999</v>
      </c>
      <c r="F1496" s="679">
        <v>0</v>
      </c>
      <c r="G1496" s="73" t="s">
        <v>300</v>
      </c>
      <c r="H1496" s="73" t="s">
        <v>3355</v>
      </c>
      <c r="K1496" s="831"/>
      <c r="L1496" s="1143"/>
      <c r="M1496" s="831">
        <v>2.0435E-6</v>
      </c>
      <c r="N1496" s="831">
        <v>1.0120000000000001E-7</v>
      </c>
      <c r="O1496" s="1144"/>
      <c r="P1496" s="831"/>
      <c r="Q1496" s="831"/>
      <c r="R1496" s="831"/>
      <c r="S1496" s="831"/>
      <c r="T1496" s="831"/>
      <c r="U1496" s="831"/>
      <c r="V1496" s="1143"/>
      <c r="W1496" s="1145">
        <v>1042.2</v>
      </c>
      <c r="X1496" s="1144"/>
      <c r="Y1496" s="831"/>
      <c r="Z1496" s="831"/>
      <c r="AA1496" s="834"/>
      <c r="AB1496" s="834"/>
      <c r="AC1496" s="832">
        <f t="shared" si="55"/>
        <v>0</v>
      </c>
      <c r="AD1496" s="832">
        <f t="shared" si="54"/>
        <v>0</v>
      </c>
      <c r="AE1496" s="834"/>
      <c r="AF1496" s="834"/>
      <c r="AG1496" s="834"/>
      <c r="AH1496" s="834"/>
      <c r="AI1496" s="834"/>
      <c r="AJ1496" s="834"/>
      <c r="AK1496" s="834"/>
      <c r="AL1496" s="834"/>
      <c r="AM1496" s="832">
        <f t="shared" si="53"/>
        <v>0</v>
      </c>
      <c r="AN1496" s="834"/>
      <c r="AO1496" s="834"/>
      <c r="AP1496" s="834"/>
    </row>
    <row r="1497" spans="1:42" s="15" customFormat="1">
      <c r="A1497" s="73" t="s">
        <v>2277</v>
      </c>
      <c r="B1497" s="1132" t="s">
        <v>2277</v>
      </c>
      <c r="C1497" s="73"/>
      <c r="D1497" s="1132" t="s">
        <v>1967</v>
      </c>
      <c r="E1497" s="15" t="s">
        <v>1968</v>
      </c>
      <c r="F1497" s="679">
        <v>18000000</v>
      </c>
      <c r="G1497" s="73" t="s">
        <v>300</v>
      </c>
      <c r="H1497" s="73" t="s">
        <v>3357</v>
      </c>
      <c r="K1497" s="831"/>
      <c r="L1497" s="1143"/>
      <c r="M1497" s="831">
        <v>1.5889999999999999E-6</v>
      </c>
      <c r="N1497" s="831">
        <v>7.8697000000000006E-8</v>
      </c>
      <c r="O1497" s="1144"/>
      <c r="P1497" s="831"/>
      <c r="Q1497" s="831"/>
      <c r="R1497" s="831"/>
      <c r="S1497" s="831"/>
      <c r="T1497" s="831"/>
      <c r="U1497" s="831"/>
      <c r="V1497" s="1143"/>
      <c r="W1497" s="1145">
        <v>38.347999999999999</v>
      </c>
      <c r="X1497" s="1144"/>
      <c r="Y1497" s="831"/>
      <c r="Z1497" s="831"/>
      <c r="AA1497" s="834"/>
      <c r="AB1497" s="834"/>
      <c r="AC1497" s="832">
        <f t="shared" si="55"/>
        <v>28.602</v>
      </c>
      <c r="AD1497" s="832">
        <f t="shared" si="54"/>
        <v>1.4165460000000001</v>
      </c>
      <c r="AE1497" s="834"/>
      <c r="AF1497" s="834"/>
      <c r="AG1497" s="834"/>
      <c r="AH1497" s="834"/>
      <c r="AI1497" s="834"/>
      <c r="AJ1497" s="834"/>
      <c r="AK1497" s="834"/>
      <c r="AL1497" s="834"/>
      <c r="AM1497" s="832">
        <f t="shared" si="53"/>
        <v>690264000</v>
      </c>
      <c r="AN1497" s="834"/>
      <c r="AO1497" s="834"/>
      <c r="AP1497" s="834"/>
    </row>
    <row r="1498" spans="1:42" s="15" customFormat="1">
      <c r="A1498" s="73" t="s">
        <v>2683</v>
      </c>
      <c r="B1498" s="1132"/>
      <c r="C1498" s="73"/>
      <c r="D1498" s="1132" t="s">
        <v>2001</v>
      </c>
      <c r="E1498" s="15" t="s">
        <v>2015</v>
      </c>
      <c r="F1498" s="679">
        <v>690239716.90050697</v>
      </c>
      <c r="G1498" s="73" t="s">
        <v>300</v>
      </c>
      <c r="H1498" s="73" t="s">
        <v>3355</v>
      </c>
      <c r="K1498" s="831"/>
      <c r="L1498" s="1143"/>
      <c r="M1498" s="831"/>
      <c r="N1498" s="831">
        <v>3.7627999999999998E-7</v>
      </c>
      <c r="O1498" s="1144"/>
      <c r="P1498" s="831"/>
      <c r="Q1498" s="831"/>
      <c r="R1498" s="831"/>
      <c r="S1498" s="831"/>
      <c r="T1498" s="831"/>
      <c r="U1498" s="831"/>
      <c r="V1498" s="1143"/>
      <c r="W1498" s="1145">
        <v>10.202999999999999</v>
      </c>
      <c r="X1498" s="1144"/>
      <c r="Y1498" s="831"/>
      <c r="Z1498" s="831"/>
      <c r="AA1498" s="834"/>
      <c r="AB1498" s="834"/>
      <c r="AC1498" s="832">
        <f t="shared" si="55"/>
        <v>0</v>
      </c>
      <c r="AD1498" s="832">
        <f t="shared" si="54"/>
        <v>259.72340067532275</v>
      </c>
      <c r="AE1498" s="834"/>
      <c r="AF1498" s="834"/>
      <c r="AG1498" s="834"/>
      <c r="AH1498" s="834"/>
      <c r="AI1498" s="834"/>
      <c r="AJ1498" s="834"/>
      <c r="AK1498" s="834"/>
      <c r="AL1498" s="834"/>
      <c r="AM1498" s="832">
        <f t="shared" si="53"/>
        <v>7042515831.5358725</v>
      </c>
      <c r="AN1498" s="834"/>
      <c r="AO1498" s="834"/>
      <c r="AP1498" s="834"/>
    </row>
    <row r="1499" spans="1:42" s="15" customFormat="1">
      <c r="A1499" s="73" t="s">
        <v>2278</v>
      </c>
      <c r="B1499" s="1132" t="s">
        <v>3082</v>
      </c>
      <c r="C1499" s="73" t="s">
        <v>3329</v>
      </c>
      <c r="D1499" s="1132" t="s">
        <v>1967</v>
      </c>
      <c r="E1499" s="15" t="s">
        <v>1968</v>
      </c>
      <c r="F1499" s="679">
        <v>229873.969822396</v>
      </c>
      <c r="G1499" s="73" t="s">
        <v>300</v>
      </c>
      <c r="H1499" s="73" t="s">
        <v>3352</v>
      </c>
      <c r="K1499" s="831"/>
      <c r="L1499" s="1143"/>
      <c r="M1499" s="831"/>
      <c r="N1499" s="1150">
        <v>2.2413499043699988E-4</v>
      </c>
      <c r="O1499" s="1144"/>
      <c r="P1499" s="831"/>
      <c r="Q1499" s="831"/>
      <c r="R1499" s="831"/>
      <c r="S1499" s="831"/>
      <c r="T1499" s="831"/>
      <c r="U1499" s="831"/>
      <c r="V1499" s="1143"/>
      <c r="W1499" s="1145">
        <v>2882.3</v>
      </c>
      <c r="X1499" s="1144"/>
      <c r="Y1499" s="831"/>
      <c r="Z1499" s="831"/>
      <c r="AA1499" s="834"/>
      <c r="AB1499" s="834"/>
      <c r="AC1499" s="832">
        <f t="shared" si="55"/>
        <v>0</v>
      </c>
      <c r="AD1499" s="832">
        <f t="shared" si="54"/>
        <v>51.522800027857926</v>
      </c>
      <c r="AE1499" s="834"/>
      <c r="AF1499" s="834"/>
      <c r="AG1499" s="834"/>
      <c r="AH1499" s="834"/>
      <c r="AI1499" s="834"/>
      <c r="AJ1499" s="834"/>
      <c r="AK1499" s="834"/>
      <c r="AL1499" s="834"/>
      <c r="AM1499" s="832">
        <f t="shared" si="53"/>
        <v>662565743.21909201</v>
      </c>
      <c r="AN1499" s="834"/>
      <c r="AO1499" s="834"/>
      <c r="AP1499" s="834"/>
    </row>
    <row r="1500" spans="1:42" s="15" customFormat="1">
      <c r="A1500" s="73" t="s">
        <v>2278</v>
      </c>
      <c r="B1500" s="1132" t="s">
        <v>3082</v>
      </c>
      <c r="C1500" s="73" t="s">
        <v>3329</v>
      </c>
      <c r="D1500" s="1132" t="s">
        <v>1998</v>
      </c>
      <c r="E1500" s="15" t="s">
        <v>1999</v>
      </c>
      <c r="F1500" s="679">
        <v>1133626.0897428901</v>
      </c>
      <c r="G1500" s="73" t="s">
        <v>300</v>
      </c>
      <c r="H1500" s="73" t="s">
        <v>3352</v>
      </c>
      <c r="K1500" s="831"/>
      <c r="L1500" s="1143"/>
      <c r="M1500" s="831"/>
      <c r="N1500" s="1150">
        <v>1.6420805118051806E-5</v>
      </c>
      <c r="O1500" s="1144"/>
      <c r="P1500" s="831"/>
      <c r="Q1500" s="831"/>
      <c r="R1500" s="831"/>
      <c r="S1500" s="831"/>
      <c r="T1500" s="831"/>
      <c r="U1500" s="831"/>
      <c r="V1500" s="1143"/>
      <c r="W1500" s="1145">
        <v>3151.6</v>
      </c>
      <c r="X1500" s="1144"/>
      <c r="Y1500" s="831"/>
      <c r="Z1500" s="831"/>
      <c r="AA1500" s="834"/>
      <c r="AB1500" s="834"/>
      <c r="AC1500" s="832">
        <f t="shared" si="55"/>
        <v>0</v>
      </c>
      <c r="AD1500" s="832">
        <f t="shared" si="54"/>
        <v>18.615053096407106</v>
      </c>
      <c r="AE1500" s="834"/>
      <c r="AF1500" s="834"/>
      <c r="AG1500" s="834"/>
      <c r="AH1500" s="834"/>
      <c r="AI1500" s="834"/>
      <c r="AJ1500" s="834"/>
      <c r="AK1500" s="834"/>
      <c r="AL1500" s="834"/>
      <c r="AM1500" s="832">
        <f t="shared" si="53"/>
        <v>3572735984.4336925</v>
      </c>
      <c r="AN1500" s="834"/>
      <c r="AO1500" s="834"/>
      <c r="AP1500" s="834"/>
    </row>
    <row r="1501" spans="1:42" s="15" customFormat="1">
      <c r="A1501" s="73" t="s">
        <v>2278</v>
      </c>
      <c r="B1501" s="1132" t="s">
        <v>3082</v>
      </c>
      <c r="C1501" s="73" t="s">
        <v>3329</v>
      </c>
      <c r="D1501" s="1132" t="s">
        <v>2001</v>
      </c>
      <c r="E1501" s="15" t="s">
        <v>2015</v>
      </c>
      <c r="F1501" s="679">
        <v>15324.931320703099</v>
      </c>
      <c r="G1501" s="73" t="s">
        <v>300</v>
      </c>
      <c r="H1501" s="73" t="s">
        <v>3352</v>
      </c>
      <c r="K1501" s="831"/>
      <c r="L1501" s="1143"/>
      <c r="M1501" s="831"/>
      <c r="N1501" s="1150">
        <v>1.2492882786617452E-4</v>
      </c>
      <c r="O1501" s="1144"/>
      <c r="P1501" s="831"/>
      <c r="Q1501" s="831"/>
      <c r="R1501" s="831"/>
      <c r="S1501" s="831"/>
      <c r="T1501" s="831"/>
      <c r="U1501" s="831"/>
      <c r="V1501" s="1143"/>
      <c r="W1501" s="1145">
        <v>22206</v>
      </c>
      <c r="X1501" s="1144"/>
      <c r="Y1501" s="831"/>
      <c r="Z1501" s="831"/>
      <c r="AA1501" s="834"/>
      <c r="AB1501" s="834"/>
      <c r="AC1501" s="832">
        <f t="shared" si="55"/>
        <v>0</v>
      </c>
      <c r="AD1501" s="832">
        <f t="shared" si="54"/>
        <v>1.9145257070250641</v>
      </c>
      <c r="AE1501" s="834"/>
      <c r="AF1501" s="834"/>
      <c r="AG1501" s="834"/>
      <c r="AH1501" s="834"/>
      <c r="AI1501" s="834"/>
      <c r="AJ1501" s="834"/>
      <c r="AK1501" s="834"/>
      <c r="AL1501" s="834"/>
      <c r="AM1501" s="832">
        <f t="shared" si="53"/>
        <v>340305424.90753299</v>
      </c>
      <c r="AN1501" s="834"/>
      <c r="AO1501" s="834"/>
      <c r="AP1501" s="834"/>
    </row>
    <row r="1502" spans="1:42" s="15" customFormat="1">
      <c r="A1502" s="73" t="s">
        <v>2684</v>
      </c>
      <c r="B1502" s="1132"/>
      <c r="C1502" s="73" t="s">
        <v>3315</v>
      </c>
      <c r="D1502" s="1132"/>
      <c r="F1502" s="679">
        <v>110035.177769231</v>
      </c>
      <c r="G1502" s="73" t="s">
        <v>300</v>
      </c>
      <c r="H1502" s="73" t="s">
        <v>3355</v>
      </c>
      <c r="K1502" s="831"/>
      <c r="L1502" s="1143"/>
      <c r="M1502" s="831"/>
      <c r="N1502" s="1150">
        <v>2.2413499043699988E-4</v>
      </c>
      <c r="O1502" s="1144"/>
      <c r="P1502" s="831"/>
      <c r="Q1502" s="831"/>
      <c r="R1502" s="831"/>
      <c r="S1502" s="831"/>
      <c r="T1502" s="831"/>
      <c r="U1502" s="831"/>
      <c r="V1502" s="1143"/>
      <c r="W1502" s="1146">
        <v>740449.00608755986</v>
      </c>
      <c r="X1502" s="1144"/>
      <c r="Y1502" s="831"/>
      <c r="Z1502" s="831"/>
      <c r="AA1502" s="834"/>
      <c r="AB1502" s="834"/>
      <c r="AC1502" s="832">
        <f t="shared" si="55"/>
        <v>0</v>
      </c>
      <c r="AD1502" s="832">
        <f t="shared" si="54"/>
        <v>24.66273351704017</v>
      </c>
      <c r="AE1502" s="834"/>
      <c r="AF1502" s="834"/>
      <c r="AG1502" s="834"/>
      <c r="AH1502" s="834"/>
      <c r="AI1502" s="834"/>
      <c r="AJ1502" s="834"/>
      <c r="AK1502" s="834"/>
      <c r="AL1502" s="834"/>
      <c r="AM1502" s="832">
        <f t="shared" si="53"/>
        <v>81475438013.89505</v>
      </c>
      <c r="AN1502" s="834"/>
      <c r="AO1502" s="834"/>
      <c r="AP1502" s="834"/>
    </row>
    <row r="1503" spans="1:42" s="15" customFormat="1">
      <c r="A1503" s="73" t="s">
        <v>2684</v>
      </c>
      <c r="B1503" s="1132"/>
      <c r="C1503" s="73" t="s">
        <v>3315</v>
      </c>
      <c r="D1503" s="1132"/>
      <c r="F1503" s="679">
        <v>616196.99550769199</v>
      </c>
      <c r="G1503" s="73" t="s">
        <v>300</v>
      </c>
      <c r="H1503" s="73" t="s">
        <v>3355</v>
      </c>
      <c r="K1503" s="831"/>
      <c r="L1503" s="1143"/>
      <c r="M1503" s="831"/>
      <c r="N1503" s="1150">
        <v>1.6420805118051806E-5</v>
      </c>
      <c r="O1503" s="1144"/>
      <c r="P1503" s="831"/>
      <c r="Q1503" s="831"/>
      <c r="R1503" s="831"/>
      <c r="S1503" s="831"/>
      <c r="T1503" s="831"/>
      <c r="U1503" s="831"/>
      <c r="V1503" s="1143"/>
      <c r="W1503" s="1146">
        <v>143030.9259972368</v>
      </c>
      <c r="X1503" s="1144"/>
      <c r="Y1503" s="831"/>
      <c r="Z1503" s="831"/>
      <c r="AA1503" s="834"/>
      <c r="AB1503" s="834"/>
      <c r="AC1503" s="832">
        <f t="shared" si="55"/>
        <v>0</v>
      </c>
      <c r="AD1503" s="832">
        <f t="shared" si="54"/>
        <v>10.118450777560854</v>
      </c>
      <c r="AE1503" s="834"/>
      <c r="AF1503" s="834"/>
      <c r="AG1503" s="834"/>
      <c r="AH1503" s="834"/>
      <c r="AI1503" s="834"/>
      <c r="AJ1503" s="834"/>
      <c r="AK1503" s="834"/>
      <c r="AL1503" s="834"/>
      <c r="AM1503" s="832">
        <f t="shared" si="53"/>
        <v>88135226864.180344</v>
      </c>
      <c r="AN1503" s="834"/>
      <c r="AO1503" s="834"/>
      <c r="AP1503" s="834"/>
    </row>
    <row r="1504" spans="1:42" s="15" customFormat="1">
      <c r="A1504" s="73" t="s">
        <v>2684</v>
      </c>
      <c r="B1504" s="1132"/>
      <c r="C1504" s="73" t="s">
        <v>3315</v>
      </c>
      <c r="D1504" s="1132"/>
      <c r="F1504" s="679">
        <v>7335.6785179487097</v>
      </c>
      <c r="G1504" s="73" t="s">
        <v>300</v>
      </c>
      <c r="H1504" s="73" t="s">
        <v>3355</v>
      </c>
      <c r="K1504" s="831"/>
      <c r="L1504" s="1143"/>
      <c r="M1504" s="831"/>
      <c r="N1504" s="1150">
        <v>1.2492882786617452E-4</v>
      </c>
      <c r="O1504" s="1144"/>
      <c r="P1504" s="831"/>
      <c r="Q1504" s="831"/>
      <c r="R1504" s="831"/>
      <c r="S1504" s="831"/>
      <c r="T1504" s="831"/>
      <c r="U1504" s="831"/>
      <c r="V1504" s="1143"/>
      <c r="W1504" s="1146">
        <v>26851708.962072387</v>
      </c>
      <c r="X1504" s="1144"/>
      <c r="Y1504" s="831"/>
      <c r="Z1504" s="831"/>
      <c r="AA1504" s="834"/>
      <c r="AB1504" s="834"/>
      <c r="AC1504" s="832">
        <f t="shared" si="55"/>
        <v>0</v>
      </c>
      <c r="AD1504" s="832">
        <f t="shared" si="54"/>
        <v>0.91643771885040859</v>
      </c>
      <c r="AE1504" s="834"/>
      <c r="AF1504" s="834"/>
      <c r="AG1504" s="834"/>
      <c r="AH1504" s="834"/>
      <c r="AI1504" s="834"/>
      <c r="AJ1504" s="834"/>
      <c r="AK1504" s="834"/>
      <c r="AL1504" s="834"/>
      <c r="AM1504" s="832">
        <f t="shared" si="53"/>
        <v>196975504603.28525</v>
      </c>
      <c r="AN1504" s="834"/>
      <c r="AO1504" s="834"/>
      <c r="AP1504" s="834"/>
    </row>
    <row r="1505" spans="1:42" s="15" customFormat="1">
      <c r="A1505" s="73" t="s">
        <v>2685</v>
      </c>
      <c r="B1505" s="1132"/>
      <c r="C1505" s="73" t="s">
        <v>3315</v>
      </c>
      <c r="D1505" s="1132"/>
      <c r="F1505" s="679">
        <v>319535.73777669301</v>
      </c>
      <c r="G1505" s="73" t="s">
        <v>300</v>
      </c>
      <c r="H1505" s="73" t="s">
        <v>3352</v>
      </c>
      <c r="K1505" s="831"/>
      <c r="L1505" s="1143"/>
      <c r="M1505" s="831"/>
      <c r="N1505" s="1150">
        <v>2.2413499043699988E-4</v>
      </c>
      <c r="O1505" s="1144"/>
      <c r="P1505" s="831"/>
      <c r="Q1505" s="831"/>
      <c r="R1505" s="831"/>
      <c r="S1505" s="831"/>
      <c r="T1505" s="831"/>
      <c r="U1505" s="831"/>
      <c r="V1505" s="1143"/>
      <c r="W1505" s="1146">
        <v>740449.00608755986</v>
      </c>
      <c r="X1505" s="1144"/>
      <c r="Y1505" s="831"/>
      <c r="Z1505" s="831"/>
      <c r="AA1505" s="834"/>
      <c r="AB1505" s="834"/>
      <c r="AC1505" s="832">
        <f t="shared" si="55"/>
        <v>0</v>
      </c>
      <c r="AD1505" s="832">
        <f t="shared" si="54"/>
        <v>71.619139530858789</v>
      </c>
      <c r="AE1505" s="834"/>
      <c r="AF1505" s="834"/>
      <c r="AG1505" s="834"/>
      <c r="AH1505" s="834"/>
      <c r="AI1505" s="834"/>
      <c r="AJ1505" s="834"/>
      <c r="AK1505" s="834"/>
      <c r="AL1505" s="834"/>
      <c r="AM1505" s="832">
        <f t="shared" si="53"/>
        <v>236599919446.20749</v>
      </c>
      <c r="AN1505" s="834"/>
      <c r="AO1505" s="834"/>
      <c r="AP1505" s="834"/>
    </row>
    <row r="1506" spans="1:42" s="15" customFormat="1">
      <c r="A1506" s="73" t="s">
        <v>2685</v>
      </c>
      <c r="B1506" s="1132"/>
      <c r="C1506" s="73" t="s">
        <v>3315</v>
      </c>
      <c r="D1506" s="1132"/>
      <c r="F1506" s="679">
        <v>1570292.8686011201</v>
      </c>
      <c r="G1506" s="73" t="s">
        <v>300</v>
      </c>
      <c r="H1506" s="73" t="s">
        <v>3352</v>
      </c>
      <c r="K1506" s="831"/>
      <c r="L1506" s="1143"/>
      <c r="M1506" s="831"/>
      <c r="N1506" s="1150">
        <v>1.6420805118051806E-5</v>
      </c>
      <c r="O1506" s="1144"/>
      <c r="P1506" s="831"/>
      <c r="Q1506" s="831"/>
      <c r="R1506" s="831"/>
      <c r="S1506" s="831"/>
      <c r="T1506" s="831"/>
      <c r="U1506" s="831"/>
      <c r="V1506" s="1143"/>
      <c r="W1506" s="1146">
        <v>143030.9259972368</v>
      </c>
      <c r="X1506" s="1144"/>
      <c r="Y1506" s="831"/>
      <c r="Z1506" s="831"/>
      <c r="AA1506" s="834"/>
      <c r="AB1506" s="834"/>
      <c r="AC1506" s="832">
        <f t="shared" si="55"/>
        <v>0</v>
      </c>
      <c r="AD1506" s="832">
        <f t="shared" si="54"/>
        <v>25.785473173565524</v>
      </c>
      <c r="AE1506" s="834"/>
      <c r="AF1506" s="834"/>
      <c r="AG1506" s="834"/>
      <c r="AH1506" s="834"/>
      <c r="AI1506" s="834"/>
      <c r="AJ1506" s="834"/>
      <c r="AK1506" s="834"/>
      <c r="AL1506" s="834"/>
      <c r="AM1506" s="832">
        <f t="shared" si="53"/>
        <v>224600443082.87549</v>
      </c>
      <c r="AN1506" s="834"/>
      <c r="AO1506" s="834"/>
      <c r="AP1506" s="834"/>
    </row>
    <row r="1507" spans="1:42" s="15" customFormat="1">
      <c r="A1507" s="73" t="s">
        <v>2685</v>
      </c>
      <c r="B1507" s="1132"/>
      <c r="C1507" s="73" t="s">
        <v>3315</v>
      </c>
      <c r="D1507" s="1132"/>
      <c r="F1507" s="679">
        <v>21302.382517604201</v>
      </c>
      <c r="G1507" s="73" t="s">
        <v>300</v>
      </c>
      <c r="H1507" s="73" t="s">
        <v>3352</v>
      </c>
      <c r="K1507" s="831"/>
      <c r="L1507" s="1143"/>
      <c r="M1507" s="831"/>
      <c r="N1507" s="1150">
        <v>1.2492882786617452E-4</v>
      </c>
      <c r="O1507" s="1144"/>
      <c r="P1507" s="831"/>
      <c r="Q1507" s="831"/>
      <c r="R1507" s="831"/>
      <c r="S1507" s="831"/>
      <c r="T1507" s="831"/>
      <c r="U1507" s="831"/>
      <c r="V1507" s="1143"/>
      <c r="W1507" s="1146">
        <v>26851708.962072387</v>
      </c>
      <c r="X1507" s="1144"/>
      <c r="Y1507" s="831"/>
      <c r="Z1507" s="831"/>
      <c r="AA1507" s="834"/>
      <c r="AB1507" s="834"/>
      <c r="AC1507" s="832">
        <f t="shared" si="55"/>
        <v>0</v>
      </c>
      <c r="AD1507" s="832">
        <f t="shared" si="54"/>
        <v>2.6612816786811808</v>
      </c>
      <c r="AE1507" s="834"/>
      <c r="AF1507" s="834"/>
      <c r="AG1507" s="834"/>
      <c r="AH1507" s="834"/>
      <c r="AI1507" s="834"/>
      <c r="AJ1507" s="834"/>
      <c r="AK1507" s="834"/>
      <c r="AL1507" s="834"/>
      <c r="AM1507" s="832">
        <f t="shared" si="53"/>
        <v>572005375561.4469</v>
      </c>
      <c r="AN1507" s="834"/>
      <c r="AO1507" s="834"/>
      <c r="AP1507" s="834"/>
    </row>
    <row r="1508" spans="1:42" s="15" customFormat="1">
      <c r="A1508" s="73" t="s">
        <v>2686</v>
      </c>
      <c r="B1508" s="1132"/>
      <c r="C1508" s="73" t="s">
        <v>3315</v>
      </c>
      <c r="D1508" s="1132" t="s">
        <v>1998</v>
      </c>
      <c r="E1508" s="15" t="s">
        <v>1999</v>
      </c>
      <c r="F1508" s="679">
        <v>12691.2637041667</v>
      </c>
      <c r="G1508" s="73" t="s">
        <v>300</v>
      </c>
      <c r="H1508" s="73" t="s">
        <v>3352</v>
      </c>
      <c r="K1508" s="831"/>
      <c r="L1508" s="1143"/>
      <c r="M1508" s="831"/>
      <c r="N1508" s="831">
        <v>8.4225999999999996E-6</v>
      </c>
      <c r="O1508" s="1144"/>
      <c r="P1508" s="831"/>
      <c r="Q1508" s="831"/>
      <c r="R1508" s="831"/>
      <c r="S1508" s="831"/>
      <c r="T1508" s="831"/>
      <c r="U1508" s="831"/>
      <c r="V1508" s="1143"/>
      <c r="W1508" s="1145">
        <v>3421100</v>
      </c>
      <c r="X1508" s="1144"/>
      <c r="Y1508" s="831"/>
      <c r="Z1508" s="831"/>
      <c r="AA1508" s="834"/>
      <c r="AB1508" s="834"/>
      <c r="AC1508" s="832">
        <f t="shared" si="55"/>
        <v>0</v>
      </c>
      <c r="AD1508" s="832">
        <f t="shared" si="54"/>
        <v>0.10689343767471444</v>
      </c>
      <c r="AE1508" s="834"/>
      <c r="AF1508" s="834"/>
      <c r="AG1508" s="834"/>
      <c r="AH1508" s="834"/>
      <c r="AI1508" s="834"/>
      <c r="AJ1508" s="834"/>
      <c r="AK1508" s="834"/>
      <c r="AL1508" s="834"/>
      <c r="AM1508" s="832">
        <f t="shared" si="53"/>
        <v>43418082258.324699</v>
      </c>
      <c r="AN1508" s="834"/>
      <c r="AO1508" s="834"/>
      <c r="AP1508" s="834"/>
    </row>
    <row r="1509" spans="1:42" s="15" customFormat="1">
      <c r="A1509" s="73" t="s">
        <v>2686</v>
      </c>
      <c r="B1509" s="1132"/>
      <c r="C1509" s="73" t="s">
        <v>3315</v>
      </c>
      <c r="D1509" s="1132" t="s">
        <v>1967</v>
      </c>
      <c r="E1509" s="15" t="s">
        <v>1968</v>
      </c>
      <c r="F1509" s="679">
        <v>2572.5534536197902</v>
      </c>
      <c r="G1509" s="73" t="s">
        <v>300</v>
      </c>
      <c r="H1509" s="73" t="s">
        <v>3352</v>
      </c>
      <c r="K1509" s="831"/>
      <c r="L1509" s="1143"/>
      <c r="M1509" s="831"/>
      <c r="N1509" s="831">
        <v>2.5896000000000001E-5</v>
      </c>
      <c r="O1509" s="1144"/>
      <c r="P1509" s="831"/>
      <c r="Q1509" s="831"/>
      <c r="R1509" s="831"/>
      <c r="S1509" s="831"/>
      <c r="T1509" s="831"/>
      <c r="U1509" s="831"/>
      <c r="V1509" s="1143"/>
      <c r="W1509" s="1145">
        <v>2413900</v>
      </c>
      <c r="X1509" s="1144"/>
      <c r="Y1509" s="831"/>
      <c r="Z1509" s="831"/>
      <c r="AA1509" s="834"/>
      <c r="AB1509" s="834"/>
      <c r="AC1509" s="832">
        <f t="shared" si="55"/>
        <v>0</v>
      </c>
      <c r="AD1509" s="832">
        <f t="shared" si="54"/>
        <v>6.6618844234938093E-2</v>
      </c>
      <c r="AE1509" s="834"/>
      <c r="AF1509" s="834"/>
      <c r="AG1509" s="834"/>
      <c r="AH1509" s="834"/>
      <c r="AI1509" s="834"/>
      <c r="AJ1509" s="834"/>
      <c r="AK1509" s="834"/>
      <c r="AL1509" s="834"/>
      <c r="AM1509" s="832">
        <f t="shared" si="53"/>
        <v>6209886781.692811</v>
      </c>
      <c r="AN1509" s="834"/>
      <c r="AO1509" s="834"/>
      <c r="AP1509" s="834"/>
    </row>
    <row r="1510" spans="1:42" s="15" customFormat="1">
      <c r="A1510" s="73" t="s">
        <v>2686</v>
      </c>
      <c r="B1510" s="1132"/>
      <c r="C1510" s="73" t="s">
        <v>3315</v>
      </c>
      <c r="D1510" s="1132" t="s">
        <v>2001</v>
      </c>
      <c r="E1510" s="15" t="s">
        <v>2015</v>
      </c>
      <c r="F1510" s="679">
        <v>171.503563619792</v>
      </c>
      <c r="G1510" s="73" t="s">
        <v>300</v>
      </c>
      <c r="H1510" s="73" t="s">
        <v>3352</v>
      </c>
      <c r="K1510" s="831"/>
      <c r="L1510" s="1143"/>
      <c r="M1510" s="831"/>
      <c r="N1510" s="831">
        <v>6.2384000000000003E-6</v>
      </c>
      <c r="O1510" s="1144"/>
      <c r="P1510" s="831"/>
      <c r="Q1510" s="831"/>
      <c r="R1510" s="831"/>
      <c r="S1510" s="831"/>
      <c r="T1510" s="831"/>
      <c r="U1510" s="831"/>
      <c r="V1510" s="1143"/>
      <c r="W1510" s="1145">
        <v>4073100</v>
      </c>
      <c r="X1510" s="1144"/>
      <c r="Y1510" s="831"/>
      <c r="Z1510" s="831"/>
      <c r="AA1510" s="834"/>
      <c r="AB1510" s="834"/>
      <c r="AC1510" s="832">
        <f t="shared" si="55"/>
        <v>0</v>
      </c>
      <c r="AD1510" s="832">
        <f t="shared" si="54"/>
        <v>1.0699078312857106E-3</v>
      </c>
      <c r="AE1510" s="834"/>
      <c r="AF1510" s="834"/>
      <c r="AG1510" s="834"/>
      <c r="AH1510" s="834"/>
      <c r="AI1510" s="834"/>
      <c r="AJ1510" s="834"/>
      <c r="AK1510" s="834"/>
      <c r="AL1510" s="834"/>
      <c r="AM1510" s="832">
        <f t="shared" ref="AM1510:AM1573" si="56">IF(W1510="",0*$F1510,W1510*$F1510)</f>
        <v>698551164.97977483</v>
      </c>
      <c r="AN1510" s="834"/>
      <c r="AO1510" s="834"/>
      <c r="AP1510" s="834"/>
    </row>
    <row r="1511" spans="1:42" s="15" customFormat="1">
      <c r="A1511" s="73" t="s">
        <v>2687</v>
      </c>
      <c r="B1511" s="1132"/>
      <c r="C1511" s="73" t="s">
        <v>3319</v>
      </c>
      <c r="D1511" s="1132" t="s">
        <v>1967</v>
      </c>
      <c r="E1511" s="15" t="s">
        <v>1968</v>
      </c>
      <c r="F1511" s="679">
        <v>589657.46208362002</v>
      </c>
      <c r="G1511" s="73" t="s">
        <v>300</v>
      </c>
      <c r="H1511" s="73" t="s">
        <v>3352</v>
      </c>
      <c r="K1511" s="831"/>
      <c r="L1511" s="1143"/>
      <c r="M1511" s="831"/>
      <c r="N1511" s="831">
        <v>5.7797000000000002E-5</v>
      </c>
      <c r="O1511" s="1144"/>
      <c r="P1511" s="831"/>
      <c r="Q1511" s="831"/>
      <c r="R1511" s="831"/>
      <c r="S1511" s="831"/>
      <c r="T1511" s="831"/>
      <c r="U1511" s="831"/>
      <c r="V1511" s="1143"/>
      <c r="W1511" s="1145">
        <v>53692</v>
      </c>
      <c r="X1511" s="1144"/>
      <c r="Y1511" s="831"/>
      <c r="Z1511" s="831"/>
      <c r="AA1511" s="834"/>
      <c r="AB1511" s="834"/>
      <c r="AC1511" s="832">
        <f t="shared" si="55"/>
        <v>0</v>
      </c>
      <c r="AD1511" s="832">
        <f t="shared" si="54"/>
        <v>34.080432336046989</v>
      </c>
      <c r="AE1511" s="834"/>
      <c r="AF1511" s="834"/>
      <c r="AG1511" s="834"/>
      <c r="AH1511" s="834"/>
      <c r="AI1511" s="834"/>
      <c r="AJ1511" s="834"/>
      <c r="AK1511" s="834"/>
      <c r="AL1511" s="834"/>
      <c r="AM1511" s="832">
        <f t="shared" si="56"/>
        <v>31659888454.193726</v>
      </c>
      <c r="AN1511" s="834"/>
      <c r="AO1511" s="834"/>
      <c r="AP1511" s="834"/>
    </row>
    <row r="1512" spans="1:42" s="15" customFormat="1">
      <c r="A1512" s="73" t="s">
        <v>2687</v>
      </c>
      <c r="B1512" s="1132"/>
      <c r="C1512" s="73" t="s">
        <v>3319</v>
      </c>
      <c r="D1512" s="1132" t="s">
        <v>1998</v>
      </c>
      <c r="E1512" s="15" t="s">
        <v>1999</v>
      </c>
      <c r="F1512" s="679">
        <v>786209.94944164099</v>
      </c>
      <c r="G1512" s="73" t="s">
        <v>300</v>
      </c>
      <c r="H1512" s="73" t="s">
        <v>3352</v>
      </c>
      <c r="K1512" s="831"/>
      <c r="L1512" s="1143"/>
      <c r="M1512" s="831"/>
      <c r="N1512" s="831">
        <v>9.6593999999999994E-6</v>
      </c>
      <c r="O1512" s="1144"/>
      <c r="P1512" s="831"/>
      <c r="Q1512" s="831"/>
      <c r="R1512" s="831"/>
      <c r="S1512" s="831"/>
      <c r="T1512" s="831"/>
      <c r="U1512" s="831"/>
      <c r="V1512" s="1143"/>
      <c r="W1512" s="1145">
        <v>38691</v>
      </c>
      <c r="X1512" s="1144"/>
      <c r="Y1512" s="831"/>
      <c r="Z1512" s="831"/>
      <c r="AA1512" s="834"/>
      <c r="AB1512" s="834"/>
      <c r="AC1512" s="832">
        <f t="shared" si="55"/>
        <v>0</v>
      </c>
      <c r="AD1512" s="832">
        <f t="shared" si="54"/>
        <v>7.5943163856365867</v>
      </c>
      <c r="AE1512" s="834"/>
      <c r="AF1512" s="834"/>
      <c r="AG1512" s="834"/>
      <c r="AH1512" s="834"/>
      <c r="AI1512" s="834"/>
      <c r="AJ1512" s="834"/>
      <c r="AK1512" s="834"/>
      <c r="AL1512" s="834"/>
      <c r="AM1512" s="832">
        <f t="shared" si="56"/>
        <v>30419249153.846531</v>
      </c>
      <c r="AN1512" s="834"/>
      <c r="AO1512" s="834"/>
      <c r="AP1512" s="834"/>
    </row>
    <row r="1513" spans="1:42" s="15" customFormat="1">
      <c r="A1513" s="73" t="s">
        <v>2687</v>
      </c>
      <c r="B1513" s="1132"/>
      <c r="C1513" s="73" t="s">
        <v>3319</v>
      </c>
      <c r="D1513" s="1132" t="s">
        <v>2001</v>
      </c>
      <c r="E1513" s="15" t="s">
        <v>2015</v>
      </c>
      <c r="F1513" s="679">
        <v>39310.497473932301</v>
      </c>
      <c r="G1513" s="73" t="s">
        <v>300</v>
      </c>
      <c r="H1513" s="73" t="s">
        <v>3352</v>
      </c>
      <c r="K1513" s="831"/>
      <c r="L1513" s="1143"/>
      <c r="M1513" s="831"/>
      <c r="N1513" s="831">
        <v>5.3658E-5</v>
      </c>
      <c r="O1513" s="1144"/>
      <c r="P1513" s="831"/>
      <c r="Q1513" s="831"/>
      <c r="R1513" s="831"/>
      <c r="S1513" s="831"/>
      <c r="T1513" s="831"/>
      <c r="U1513" s="831"/>
      <c r="V1513" s="1143"/>
      <c r="W1513" s="1145">
        <v>482770</v>
      </c>
      <c r="X1513" s="1144"/>
      <c r="Y1513" s="831"/>
      <c r="Z1513" s="831"/>
      <c r="AA1513" s="834"/>
      <c r="AB1513" s="834"/>
      <c r="AC1513" s="832">
        <f t="shared" si="55"/>
        <v>0</v>
      </c>
      <c r="AD1513" s="832">
        <f t="shared" si="54"/>
        <v>2.1093226734562593</v>
      </c>
      <c r="AE1513" s="834"/>
      <c r="AF1513" s="834"/>
      <c r="AG1513" s="834"/>
      <c r="AH1513" s="834"/>
      <c r="AI1513" s="834"/>
      <c r="AJ1513" s="834"/>
      <c r="AK1513" s="834"/>
      <c r="AL1513" s="834"/>
      <c r="AM1513" s="832">
        <f t="shared" si="56"/>
        <v>18977928865.490295</v>
      </c>
      <c r="AN1513" s="834"/>
      <c r="AO1513" s="834"/>
      <c r="AP1513" s="834"/>
    </row>
    <row r="1514" spans="1:42" s="15" customFormat="1">
      <c r="A1514" s="73" t="s">
        <v>2279</v>
      </c>
      <c r="B1514" s="1132" t="s">
        <v>3083</v>
      </c>
      <c r="C1514" s="73" t="s">
        <v>3329</v>
      </c>
      <c r="D1514" s="1132" t="s">
        <v>1998</v>
      </c>
      <c r="E1514" s="15" t="s">
        <v>1999</v>
      </c>
      <c r="F1514" s="679">
        <v>833315.83333333302</v>
      </c>
      <c r="G1514" s="73" t="s">
        <v>300</v>
      </c>
      <c r="H1514" s="73" t="s">
        <v>3352</v>
      </c>
      <c r="K1514" s="831"/>
      <c r="L1514" s="1143"/>
      <c r="M1514" s="831"/>
      <c r="N1514" s="831">
        <v>1.048E-7</v>
      </c>
      <c r="O1514" s="1144"/>
      <c r="P1514" s="831"/>
      <c r="Q1514" s="831"/>
      <c r="R1514" s="831"/>
      <c r="S1514" s="831"/>
      <c r="T1514" s="831"/>
      <c r="U1514" s="831"/>
      <c r="V1514" s="1143"/>
      <c r="W1514" s="1145">
        <v>755.22</v>
      </c>
      <c r="X1514" s="1144"/>
      <c r="Y1514" s="831"/>
      <c r="Z1514" s="831"/>
      <c r="AA1514" s="834"/>
      <c r="AB1514" s="834"/>
      <c r="AC1514" s="832">
        <f t="shared" si="55"/>
        <v>0</v>
      </c>
      <c r="AD1514" s="832">
        <f t="shared" si="54"/>
        <v>8.7331499333333298E-2</v>
      </c>
      <c r="AE1514" s="834"/>
      <c r="AF1514" s="834"/>
      <c r="AG1514" s="834"/>
      <c r="AH1514" s="834"/>
      <c r="AI1514" s="834"/>
      <c r="AJ1514" s="834"/>
      <c r="AK1514" s="834"/>
      <c r="AL1514" s="834"/>
      <c r="AM1514" s="832">
        <f t="shared" si="56"/>
        <v>629336783.64999974</v>
      </c>
      <c r="AN1514" s="834"/>
      <c r="AO1514" s="834"/>
      <c r="AP1514" s="834"/>
    </row>
    <row r="1515" spans="1:42" s="15" customFormat="1">
      <c r="A1515" s="73" t="s">
        <v>2279</v>
      </c>
      <c r="B1515" s="1132" t="s">
        <v>3083</v>
      </c>
      <c r="C1515" s="73" t="s">
        <v>3329</v>
      </c>
      <c r="D1515" s="1132" t="s">
        <v>1967</v>
      </c>
      <c r="E1515" s="15" t="s">
        <v>1968</v>
      </c>
      <c r="F1515" s="679">
        <v>180017.3828125</v>
      </c>
      <c r="G1515" s="73" t="s">
        <v>300</v>
      </c>
      <c r="H1515" s="73" t="s">
        <v>3352</v>
      </c>
      <c r="K1515" s="831"/>
      <c r="L1515" s="1143"/>
      <c r="M1515" s="831"/>
      <c r="N1515" s="831">
        <v>1.3344000000000001E-7</v>
      </c>
      <c r="O1515" s="1144"/>
      <c r="P1515" s="831"/>
      <c r="Q1515" s="831"/>
      <c r="R1515" s="831"/>
      <c r="S1515" s="831"/>
      <c r="T1515" s="831"/>
      <c r="U1515" s="831"/>
      <c r="V1515" s="1143"/>
      <c r="W1515" s="1145">
        <v>192.24</v>
      </c>
      <c r="X1515" s="1144"/>
      <c r="Y1515" s="831"/>
      <c r="Z1515" s="831"/>
      <c r="AA1515" s="834"/>
      <c r="AB1515" s="834"/>
      <c r="AC1515" s="832">
        <f t="shared" si="55"/>
        <v>0</v>
      </c>
      <c r="AD1515" s="832">
        <f t="shared" si="54"/>
        <v>2.4021519562500003E-2</v>
      </c>
      <c r="AE1515" s="834"/>
      <c r="AF1515" s="834"/>
      <c r="AG1515" s="834"/>
      <c r="AH1515" s="834"/>
      <c r="AI1515" s="834"/>
      <c r="AJ1515" s="834"/>
      <c r="AK1515" s="834"/>
      <c r="AL1515" s="834"/>
      <c r="AM1515" s="832">
        <f t="shared" si="56"/>
        <v>34606541.671875</v>
      </c>
      <c r="AN1515" s="834"/>
      <c r="AO1515" s="834"/>
      <c r="AP1515" s="834"/>
    </row>
    <row r="1516" spans="1:42" s="15" customFormat="1">
      <c r="A1516" s="73" t="s">
        <v>2279</v>
      </c>
      <c r="B1516" s="1132" t="s">
        <v>3083</v>
      </c>
      <c r="C1516" s="73" t="s">
        <v>3329</v>
      </c>
      <c r="D1516" s="1132" t="s">
        <v>2001</v>
      </c>
      <c r="E1516" s="15" t="s">
        <v>2015</v>
      </c>
      <c r="F1516" s="679">
        <v>12001.158854166701</v>
      </c>
      <c r="G1516" s="73" t="s">
        <v>300</v>
      </c>
      <c r="H1516" s="73" t="s">
        <v>3352</v>
      </c>
      <c r="K1516" s="831"/>
      <c r="L1516" s="1143"/>
      <c r="M1516" s="831"/>
      <c r="N1516" s="831">
        <v>9.0267999999999998E-8</v>
      </c>
      <c r="O1516" s="1144"/>
      <c r="P1516" s="831"/>
      <c r="Q1516" s="831"/>
      <c r="R1516" s="831"/>
      <c r="S1516" s="831"/>
      <c r="T1516" s="831"/>
      <c r="U1516" s="831"/>
      <c r="V1516" s="1143"/>
      <c r="W1516" s="1145">
        <v>1397</v>
      </c>
      <c r="X1516" s="1144"/>
      <c r="Y1516" s="831"/>
      <c r="Z1516" s="831"/>
      <c r="AA1516" s="834"/>
      <c r="AB1516" s="834"/>
      <c r="AC1516" s="832">
        <f t="shared" si="55"/>
        <v>0</v>
      </c>
      <c r="AD1516" s="832">
        <f t="shared" si="54"/>
        <v>1.0833206074479197E-3</v>
      </c>
      <c r="AE1516" s="834"/>
      <c r="AF1516" s="834"/>
      <c r="AG1516" s="834"/>
      <c r="AH1516" s="834"/>
      <c r="AI1516" s="834"/>
      <c r="AJ1516" s="834"/>
      <c r="AK1516" s="834"/>
      <c r="AL1516" s="834"/>
      <c r="AM1516" s="832">
        <f t="shared" si="56"/>
        <v>16765618.919270881</v>
      </c>
      <c r="AN1516" s="834"/>
      <c r="AO1516" s="834"/>
      <c r="AP1516" s="834"/>
    </row>
    <row r="1517" spans="1:42" s="15" customFormat="1">
      <c r="A1517" s="73" t="s">
        <v>2688</v>
      </c>
      <c r="B1517" s="1132"/>
      <c r="C1517" s="73" t="s">
        <v>3315</v>
      </c>
      <c r="D1517" s="1132" t="s">
        <v>1967</v>
      </c>
      <c r="E1517" s="15" t="s">
        <v>1968</v>
      </c>
      <c r="F1517" s="679">
        <v>38931.119208333301</v>
      </c>
      <c r="G1517" s="73" t="s">
        <v>300</v>
      </c>
      <c r="H1517" s="73" t="s">
        <v>3352</v>
      </c>
      <c r="K1517" s="831"/>
      <c r="L1517" s="1143"/>
      <c r="M1517" s="831"/>
      <c r="N1517" s="831">
        <v>4.2245999999999999E-7</v>
      </c>
      <c r="O1517" s="1144"/>
      <c r="P1517" s="831"/>
      <c r="Q1517" s="831"/>
      <c r="R1517" s="831"/>
      <c r="S1517" s="831"/>
      <c r="T1517" s="831"/>
      <c r="U1517" s="831"/>
      <c r="V1517" s="1143"/>
      <c r="W1517" s="1145">
        <v>4244.6000000000004</v>
      </c>
      <c r="X1517" s="1144"/>
      <c r="Y1517" s="831"/>
      <c r="Z1517" s="831"/>
      <c r="AA1517" s="834"/>
      <c r="AB1517" s="834"/>
      <c r="AC1517" s="832">
        <f t="shared" si="55"/>
        <v>0</v>
      </c>
      <c r="AD1517" s="832">
        <f t="shared" si="54"/>
        <v>1.6446840620752485E-2</v>
      </c>
      <c r="AE1517" s="834"/>
      <c r="AF1517" s="834"/>
      <c r="AG1517" s="834"/>
      <c r="AH1517" s="834"/>
      <c r="AI1517" s="834"/>
      <c r="AJ1517" s="834"/>
      <c r="AK1517" s="834"/>
      <c r="AL1517" s="834"/>
      <c r="AM1517" s="832">
        <f t="shared" si="56"/>
        <v>165247028.59169155</v>
      </c>
      <c r="AN1517" s="834"/>
      <c r="AO1517" s="834"/>
      <c r="AP1517" s="834"/>
    </row>
    <row r="1518" spans="1:42" s="15" customFormat="1">
      <c r="A1518" s="73" t="s">
        <v>2688</v>
      </c>
      <c r="B1518" s="1132"/>
      <c r="C1518" s="73" t="s">
        <v>3315</v>
      </c>
      <c r="D1518" s="1132" t="s">
        <v>1998</v>
      </c>
      <c r="E1518" s="15" t="s">
        <v>1999</v>
      </c>
      <c r="F1518" s="679">
        <v>152797.68810156299</v>
      </c>
      <c r="G1518" s="73" t="s">
        <v>300</v>
      </c>
      <c r="H1518" s="73" t="s">
        <v>3352</v>
      </c>
      <c r="K1518" s="831"/>
      <c r="L1518" s="1143"/>
      <c r="M1518" s="831"/>
      <c r="N1518" s="831">
        <v>6.6532999999999998E-9</v>
      </c>
      <c r="O1518" s="1144"/>
      <c r="P1518" s="831"/>
      <c r="Q1518" s="831"/>
      <c r="R1518" s="831"/>
      <c r="S1518" s="831"/>
      <c r="T1518" s="831"/>
      <c r="U1518" s="831"/>
      <c r="V1518" s="1143"/>
      <c r="W1518" s="1145">
        <v>956.02</v>
      </c>
      <c r="X1518" s="1144"/>
      <c r="Y1518" s="831"/>
      <c r="Z1518" s="831"/>
      <c r="AA1518" s="834"/>
      <c r="AB1518" s="834"/>
      <c r="AC1518" s="832">
        <f t="shared" si="55"/>
        <v>0</v>
      </c>
      <c r="AD1518" s="832">
        <f t="shared" ref="AD1518:AD1581" si="57">IF(N1518="",0*$F1518,N1518*$F1518)</f>
        <v>1.0166088582461291E-3</v>
      </c>
      <c r="AE1518" s="834"/>
      <c r="AF1518" s="834"/>
      <c r="AG1518" s="834"/>
      <c r="AH1518" s="834"/>
      <c r="AI1518" s="834"/>
      <c r="AJ1518" s="834"/>
      <c r="AK1518" s="834"/>
      <c r="AL1518" s="834"/>
      <c r="AM1518" s="832">
        <f t="shared" si="56"/>
        <v>146077645.77885625</v>
      </c>
      <c r="AN1518" s="834"/>
      <c r="AO1518" s="834"/>
      <c r="AP1518" s="834"/>
    </row>
    <row r="1519" spans="1:42" s="15" customFormat="1">
      <c r="A1519" s="73" t="s">
        <v>2688</v>
      </c>
      <c r="B1519" s="1132"/>
      <c r="C1519" s="73" t="s">
        <v>3315</v>
      </c>
      <c r="D1519" s="1132" t="s">
        <v>2001</v>
      </c>
      <c r="E1519" s="15" t="s">
        <v>2015</v>
      </c>
      <c r="F1519" s="679">
        <v>2595.4079471093801</v>
      </c>
      <c r="G1519" s="73" t="s">
        <v>300</v>
      </c>
      <c r="H1519" s="73" t="s">
        <v>3352</v>
      </c>
      <c r="K1519" s="831"/>
      <c r="L1519" s="1143"/>
      <c r="M1519" s="831"/>
      <c r="N1519" s="831">
        <v>3.4805E-7</v>
      </c>
      <c r="O1519" s="1144"/>
      <c r="P1519" s="831"/>
      <c r="Q1519" s="831"/>
      <c r="R1519" s="831"/>
      <c r="S1519" s="831"/>
      <c r="T1519" s="831"/>
      <c r="U1519" s="831"/>
      <c r="V1519" s="1143"/>
      <c r="W1519" s="1145">
        <v>192430</v>
      </c>
      <c r="X1519" s="1144"/>
      <c r="Y1519" s="831"/>
      <c r="Z1519" s="831"/>
      <c r="AA1519" s="834"/>
      <c r="AB1519" s="834"/>
      <c r="AC1519" s="832">
        <f t="shared" ref="AC1519:AC1582" si="58">IF(M1519="",0*$F1519,M1519*$F1519)</f>
        <v>0</v>
      </c>
      <c r="AD1519" s="832">
        <f t="shared" si="57"/>
        <v>9.0333173599141977E-4</v>
      </c>
      <c r="AE1519" s="834"/>
      <c r="AF1519" s="834"/>
      <c r="AG1519" s="834"/>
      <c r="AH1519" s="834"/>
      <c r="AI1519" s="834"/>
      <c r="AJ1519" s="834"/>
      <c r="AK1519" s="834"/>
      <c r="AL1519" s="834"/>
      <c r="AM1519" s="832">
        <f t="shared" si="56"/>
        <v>499434351.26225799</v>
      </c>
      <c r="AN1519" s="834"/>
      <c r="AO1519" s="834"/>
      <c r="AP1519" s="834"/>
    </row>
    <row r="1520" spans="1:42" s="15" customFormat="1">
      <c r="A1520" s="73" t="s">
        <v>2689</v>
      </c>
      <c r="B1520" s="1132" t="s">
        <v>3084</v>
      </c>
      <c r="C1520" s="73" t="s">
        <v>3329</v>
      </c>
      <c r="D1520" s="1132" t="s">
        <v>1967</v>
      </c>
      <c r="E1520" s="15" t="s">
        <v>1968</v>
      </c>
      <c r="F1520" s="679">
        <v>589657.46208362002</v>
      </c>
      <c r="G1520" s="73" t="s">
        <v>300</v>
      </c>
      <c r="H1520" s="73" t="s">
        <v>3352</v>
      </c>
      <c r="K1520" s="831"/>
      <c r="L1520" s="1143"/>
      <c r="M1520" s="831"/>
      <c r="N1520" s="831">
        <v>6.4578000000000004E-5</v>
      </c>
      <c r="O1520" s="1144"/>
      <c r="P1520" s="831"/>
      <c r="Q1520" s="831"/>
      <c r="R1520" s="831"/>
      <c r="S1520" s="831"/>
      <c r="T1520" s="831"/>
      <c r="U1520" s="831"/>
      <c r="V1520" s="1143"/>
      <c r="W1520" s="1145">
        <v>30911</v>
      </c>
      <c r="X1520" s="1144"/>
      <c r="Y1520" s="831"/>
      <c r="Z1520" s="831"/>
      <c r="AA1520" s="834"/>
      <c r="AB1520" s="834"/>
      <c r="AC1520" s="832">
        <f t="shared" si="58"/>
        <v>0</v>
      </c>
      <c r="AD1520" s="832">
        <f t="shared" si="57"/>
        <v>38.078899586436016</v>
      </c>
      <c r="AE1520" s="834"/>
      <c r="AF1520" s="834"/>
      <c r="AG1520" s="834"/>
      <c r="AH1520" s="834"/>
      <c r="AI1520" s="834"/>
      <c r="AJ1520" s="834"/>
      <c r="AK1520" s="834"/>
      <c r="AL1520" s="834"/>
      <c r="AM1520" s="832">
        <f t="shared" si="56"/>
        <v>18226901810.466778</v>
      </c>
      <c r="AN1520" s="834"/>
      <c r="AO1520" s="834"/>
      <c r="AP1520" s="834"/>
    </row>
    <row r="1521" spans="1:42" s="15" customFormat="1">
      <c r="A1521" s="73" t="s">
        <v>2689</v>
      </c>
      <c r="B1521" s="1132" t="s">
        <v>3084</v>
      </c>
      <c r="C1521" s="73" t="s">
        <v>3329</v>
      </c>
      <c r="D1521" s="1132" t="s">
        <v>2001</v>
      </c>
      <c r="E1521" s="15" t="s">
        <v>2015</v>
      </c>
      <c r="F1521" s="679">
        <v>39310.497473932301</v>
      </c>
      <c r="G1521" s="73" t="s">
        <v>300</v>
      </c>
      <c r="H1521" s="73" t="s">
        <v>3352</v>
      </c>
      <c r="K1521" s="831"/>
      <c r="L1521" s="1143"/>
      <c r="M1521" s="831"/>
      <c r="N1521" s="831">
        <v>4.9156999999999997E-5</v>
      </c>
      <c r="O1521" s="1144"/>
      <c r="P1521" s="831"/>
      <c r="Q1521" s="831"/>
      <c r="R1521" s="831"/>
      <c r="S1521" s="831"/>
      <c r="T1521" s="831"/>
      <c r="U1521" s="831"/>
      <c r="V1521" s="1143"/>
      <c r="W1521" s="1145">
        <v>577170</v>
      </c>
      <c r="X1521" s="1144"/>
      <c r="Y1521" s="831"/>
      <c r="Z1521" s="831"/>
      <c r="AA1521" s="834"/>
      <c r="AB1521" s="834"/>
      <c r="AC1521" s="832">
        <f t="shared" si="58"/>
        <v>0</v>
      </c>
      <c r="AD1521" s="832">
        <f t="shared" si="57"/>
        <v>1.93238612432609</v>
      </c>
      <c r="AE1521" s="834"/>
      <c r="AF1521" s="834"/>
      <c r="AG1521" s="834"/>
      <c r="AH1521" s="834"/>
      <c r="AI1521" s="834"/>
      <c r="AJ1521" s="834"/>
      <c r="AK1521" s="834"/>
      <c r="AL1521" s="834"/>
      <c r="AM1521" s="832">
        <f t="shared" si="56"/>
        <v>22688839827.029507</v>
      </c>
      <c r="AN1521" s="834"/>
      <c r="AO1521" s="834"/>
      <c r="AP1521" s="834"/>
    </row>
    <row r="1522" spans="1:42" s="15" customFormat="1">
      <c r="A1522" s="73" t="s">
        <v>2689</v>
      </c>
      <c r="B1522" s="1132" t="s">
        <v>3084</v>
      </c>
      <c r="C1522" s="73" t="s">
        <v>3329</v>
      </c>
      <c r="D1522" s="1132" t="s">
        <v>1998</v>
      </c>
      <c r="E1522" s="15" t="s">
        <v>1999</v>
      </c>
      <c r="F1522" s="679">
        <v>786209.94944164099</v>
      </c>
      <c r="G1522" s="73" t="s">
        <v>300</v>
      </c>
      <c r="H1522" s="73" t="s">
        <v>3352</v>
      </c>
      <c r="K1522" s="831"/>
      <c r="L1522" s="1143"/>
      <c r="M1522" s="831"/>
      <c r="N1522" s="831">
        <v>4.7841000000000001E-7</v>
      </c>
      <c r="O1522" s="1144"/>
      <c r="P1522" s="831"/>
      <c r="Q1522" s="831"/>
      <c r="R1522" s="831"/>
      <c r="S1522" s="831"/>
      <c r="T1522" s="831"/>
      <c r="U1522" s="831"/>
      <c r="V1522" s="1143"/>
      <c r="W1522" s="1145">
        <v>1860.8</v>
      </c>
      <c r="X1522" s="1144"/>
      <c r="Y1522" s="831"/>
      <c r="Z1522" s="831"/>
      <c r="AA1522" s="834"/>
      <c r="AB1522" s="834"/>
      <c r="AC1522" s="832">
        <f t="shared" si="58"/>
        <v>0</v>
      </c>
      <c r="AD1522" s="832">
        <f t="shared" si="57"/>
        <v>0.37613070191237546</v>
      </c>
      <c r="AE1522" s="834"/>
      <c r="AF1522" s="834"/>
      <c r="AG1522" s="834"/>
      <c r="AH1522" s="834"/>
      <c r="AI1522" s="834"/>
      <c r="AJ1522" s="834"/>
      <c r="AK1522" s="834"/>
      <c r="AL1522" s="834"/>
      <c r="AM1522" s="832">
        <f t="shared" si="56"/>
        <v>1462979473.9210055</v>
      </c>
      <c r="AN1522" s="834"/>
      <c r="AO1522" s="834"/>
      <c r="AP1522" s="834"/>
    </row>
    <row r="1523" spans="1:42" s="15" customFormat="1">
      <c r="A1523" s="73" t="s">
        <v>2280</v>
      </c>
      <c r="B1523" s="1132" t="s">
        <v>3085</v>
      </c>
      <c r="C1523" s="73" t="s">
        <v>3329</v>
      </c>
      <c r="D1523" s="1132" t="s">
        <v>1967</v>
      </c>
      <c r="E1523" s="15" t="s">
        <v>1968</v>
      </c>
      <c r="F1523" s="679">
        <v>63880.607948203098</v>
      </c>
      <c r="G1523" s="73" t="s">
        <v>300</v>
      </c>
      <c r="H1523" s="73" t="s">
        <v>3352</v>
      </c>
      <c r="K1523" s="831"/>
      <c r="L1523" s="1143"/>
      <c r="M1523" s="831"/>
      <c r="N1523" s="831">
        <v>3.9878999999999999E-7</v>
      </c>
      <c r="O1523" s="1144"/>
      <c r="P1523" s="831"/>
      <c r="Q1523" s="831"/>
      <c r="R1523" s="831"/>
      <c r="S1523" s="831"/>
      <c r="T1523" s="831"/>
      <c r="U1523" s="831"/>
      <c r="V1523" s="1143"/>
      <c r="W1523" s="1145">
        <v>452.97</v>
      </c>
      <c r="X1523" s="1144"/>
      <c r="Y1523" s="831"/>
      <c r="Z1523" s="831"/>
      <c r="AA1523" s="834"/>
      <c r="AB1523" s="834"/>
      <c r="AC1523" s="832">
        <f t="shared" si="58"/>
        <v>0</v>
      </c>
      <c r="AD1523" s="832">
        <f t="shared" si="57"/>
        <v>2.5474947643663912E-2</v>
      </c>
      <c r="AE1523" s="834"/>
      <c r="AF1523" s="834"/>
      <c r="AG1523" s="834"/>
      <c r="AH1523" s="834"/>
      <c r="AI1523" s="834"/>
      <c r="AJ1523" s="834"/>
      <c r="AK1523" s="834"/>
      <c r="AL1523" s="834"/>
      <c r="AM1523" s="832">
        <f t="shared" si="56"/>
        <v>28935998.982297558</v>
      </c>
      <c r="AN1523" s="834"/>
      <c r="AO1523" s="834"/>
      <c r="AP1523" s="834"/>
    </row>
    <row r="1524" spans="1:42" s="15" customFormat="1">
      <c r="A1524" s="73" t="s">
        <v>2280</v>
      </c>
      <c r="B1524" s="1132" t="s">
        <v>3085</v>
      </c>
      <c r="C1524" s="73" t="s">
        <v>3329</v>
      </c>
      <c r="D1524" s="1132" t="s">
        <v>1998</v>
      </c>
      <c r="E1524" s="15" t="s">
        <v>1999</v>
      </c>
      <c r="F1524" s="679">
        <v>85174.143951536505</v>
      </c>
      <c r="G1524" s="73" t="s">
        <v>300</v>
      </c>
      <c r="H1524" s="73" t="s">
        <v>3352</v>
      </c>
      <c r="K1524" s="831"/>
      <c r="L1524" s="1143"/>
      <c r="M1524" s="831"/>
      <c r="N1524" s="831">
        <v>2.4591000000000001E-7</v>
      </c>
      <c r="O1524" s="1144"/>
      <c r="P1524" s="831"/>
      <c r="Q1524" s="831"/>
      <c r="R1524" s="831"/>
      <c r="S1524" s="831"/>
      <c r="T1524" s="831"/>
      <c r="U1524" s="831"/>
      <c r="V1524" s="1143"/>
      <c r="W1524" s="1145">
        <v>507.14</v>
      </c>
      <c r="X1524" s="1144"/>
      <c r="Y1524" s="831"/>
      <c r="Z1524" s="831"/>
      <c r="AA1524" s="834"/>
      <c r="AB1524" s="834"/>
      <c r="AC1524" s="832">
        <f t="shared" si="58"/>
        <v>0</v>
      </c>
      <c r="AD1524" s="832">
        <f t="shared" si="57"/>
        <v>2.0945173739122344E-2</v>
      </c>
      <c r="AE1524" s="834"/>
      <c r="AF1524" s="834"/>
      <c r="AG1524" s="834"/>
      <c r="AH1524" s="834"/>
      <c r="AI1524" s="834"/>
      <c r="AJ1524" s="834"/>
      <c r="AK1524" s="834"/>
      <c r="AL1524" s="834"/>
      <c r="AM1524" s="832">
        <f t="shared" si="56"/>
        <v>43195215.363582224</v>
      </c>
      <c r="AN1524" s="834"/>
      <c r="AO1524" s="834"/>
      <c r="AP1524" s="834"/>
    </row>
    <row r="1525" spans="1:42" s="15" customFormat="1">
      <c r="A1525" s="73" t="s">
        <v>2280</v>
      </c>
      <c r="B1525" s="1132" t="s">
        <v>3085</v>
      </c>
      <c r="C1525" s="73" t="s">
        <v>3329</v>
      </c>
      <c r="D1525" s="1132" t="s">
        <v>2001</v>
      </c>
      <c r="E1525" s="15" t="s">
        <v>2015</v>
      </c>
      <c r="F1525" s="679">
        <v>4258.7071971354198</v>
      </c>
      <c r="G1525" s="73" t="s">
        <v>300</v>
      </c>
      <c r="H1525" s="73" t="s">
        <v>3352</v>
      </c>
      <c r="K1525" s="831"/>
      <c r="L1525" s="1143"/>
      <c r="M1525" s="831"/>
      <c r="N1525" s="831">
        <v>1.3337E-6</v>
      </c>
      <c r="O1525" s="1144"/>
      <c r="P1525" s="831"/>
      <c r="Q1525" s="831"/>
      <c r="R1525" s="831"/>
      <c r="S1525" s="831"/>
      <c r="T1525" s="831"/>
      <c r="U1525" s="831"/>
      <c r="V1525" s="1143"/>
      <c r="W1525" s="1145">
        <v>20651</v>
      </c>
      <c r="X1525" s="1144"/>
      <c r="Y1525" s="831"/>
      <c r="Z1525" s="831"/>
      <c r="AA1525" s="834"/>
      <c r="AB1525" s="834"/>
      <c r="AC1525" s="832">
        <f t="shared" si="58"/>
        <v>0</v>
      </c>
      <c r="AD1525" s="832">
        <f t="shared" si="57"/>
        <v>5.6798377888195098E-3</v>
      </c>
      <c r="AE1525" s="834"/>
      <c r="AF1525" s="834"/>
      <c r="AG1525" s="834"/>
      <c r="AH1525" s="834"/>
      <c r="AI1525" s="834"/>
      <c r="AJ1525" s="834"/>
      <c r="AK1525" s="834"/>
      <c r="AL1525" s="834"/>
      <c r="AM1525" s="832">
        <f t="shared" si="56"/>
        <v>87946562.32804355</v>
      </c>
      <c r="AN1525" s="834"/>
      <c r="AO1525" s="834"/>
      <c r="AP1525" s="834"/>
    </row>
    <row r="1526" spans="1:42" s="15" customFormat="1">
      <c r="A1526" s="73" t="s">
        <v>2690</v>
      </c>
      <c r="B1526" s="1132"/>
      <c r="C1526" s="73" t="s">
        <v>3319</v>
      </c>
      <c r="D1526" s="1132" t="s">
        <v>1967</v>
      </c>
      <c r="E1526" s="15" t="s">
        <v>1968</v>
      </c>
      <c r="F1526" s="679">
        <v>589657.46208362002</v>
      </c>
      <c r="G1526" s="73" t="s">
        <v>300</v>
      </c>
      <c r="H1526" s="73" t="s">
        <v>3352</v>
      </c>
      <c r="K1526" s="831"/>
      <c r="L1526" s="1143"/>
      <c r="M1526" s="831"/>
      <c r="N1526" s="831">
        <v>3.2477000000000001E-5</v>
      </c>
      <c r="O1526" s="1144"/>
      <c r="P1526" s="831"/>
      <c r="Q1526" s="831"/>
      <c r="R1526" s="831"/>
      <c r="S1526" s="831"/>
      <c r="T1526" s="831"/>
      <c r="U1526" s="831"/>
      <c r="V1526" s="1143"/>
      <c r="W1526" s="1145">
        <v>8513.7000000000007</v>
      </c>
      <c r="X1526" s="1144"/>
      <c r="Y1526" s="831"/>
      <c r="Z1526" s="831"/>
      <c r="AA1526" s="834"/>
      <c r="AB1526" s="834"/>
      <c r="AC1526" s="832">
        <f t="shared" si="58"/>
        <v>0</v>
      </c>
      <c r="AD1526" s="832">
        <f t="shared" si="57"/>
        <v>19.150305396089728</v>
      </c>
      <c r="AE1526" s="834"/>
      <c r="AF1526" s="834"/>
      <c r="AG1526" s="834"/>
      <c r="AH1526" s="834"/>
      <c r="AI1526" s="834"/>
      <c r="AJ1526" s="834"/>
      <c r="AK1526" s="834"/>
      <c r="AL1526" s="834"/>
      <c r="AM1526" s="832">
        <f t="shared" si="56"/>
        <v>5020166734.9413166</v>
      </c>
      <c r="AN1526" s="834"/>
      <c r="AO1526" s="834"/>
      <c r="AP1526" s="834"/>
    </row>
    <row r="1527" spans="1:42" s="15" customFormat="1">
      <c r="A1527" s="73" t="s">
        <v>2690</v>
      </c>
      <c r="B1527" s="1132"/>
      <c r="C1527" s="73" t="s">
        <v>3319</v>
      </c>
      <c r="D1527" s="1132" t="s">
        <v>1998</v>
      </c>
      <c r="E1527" s="15" t="s">
        <v>1999</v>
      </c>
      <c r="F1527" s="679">
        <v>786209.94944164099</v>
      </c>
      <c r="G1527" s="73" t="s">
        <v>300</v>
      </c>
      <c r="H1527" s="73" t="s">
        <v>3352</v>
      </c>
      <c r="K1527" s="831"/>
      <c r="L1527" s="1143"/>
      <c r="M1527" s="831"/>
      <c r="N1527" s="831">
        <v>2.0032999999999999E-5</v>
      </c>
      <c r="O1527" s="1144"/>
      <c r="P1527" s="831"/>
      <c r="Q1527" s="831"/>
      <c r="R1527" s="831"/>
      <c r="S1527" s="831"/>
      <c r="T1527" s="831"/>
      <c r="U1527" s="831"/>
      <c r="V1527" s="1143"/>
      <c r="W1527" s="1145">
        <v>11302</v>
      </c>
      <c r="X1527" s="1144"/>
      <c r="Y1527" s="831"/>
      <c r="Z1527" s="831"/>
      <c r="AA1527" s="834"/>
      <c r="AB1527" s="834"/>
      <c r="AC1527" s="832">
        <f t="shared" si="58"/>
        <v>0</v>
      </c>
      <c r="AD1527" s="832">
        <f t="shared" si="57"/>
        <v>15.750143917164394</v>
      </c>
      <c r="AE1527" s="834"/>
      <c r="AF1527" s="834"/>
      <c r="AG1527" s="834"/>
      <c r="AH1527" s="834"/>
      <c r="AI1527" s="834"/>
      <c r="AJ1527" s="834"/>
      <c r="AK1527" s="834"/>
      <c r="AL1527" s="834"/>
      <c r="AM1527" s="832">
        <f t="shared" si="56"/>
        <v>8885744848.589426</v>
      </c>
      <c r="AN1527" s="834"/>
      <c r="AO1527" s="834"/>
      <c r="AP1527" s="834"/>
    </row>
    <row r="1528" spans="1:42" s="15" customFormat="1">
      <c r="A1528" s="73" t="s">
        <v>2690</v>
      </c>
      <c r="B1528" s="1132"/>
      <c r="C1528" s="73" t="s">
        <v>3319</v>
      </c>
      <c r="D1528" s="1132" t="s">
        <v>2001</v>
      </c>
      <c r="E1528" s="15" t="s">
        <v>2015</v>
      </c>
      <c r="F1528" s="679">
        <v>39310.497473932301</v>
      </c>
      <c r="G1528" s="73" t="s">
        <v>300</v>
      </c>
      <c r="H1528" s="73" t="s">
        <v>3352</v>
      </c>
      <c r="K1528" s="831"/>
      <c r="L1528" s="1143"/>
      <c r="M1528" s="831"/>
      <c r="N1528" s="831">
        <v>1.4375999999999999E-5</v>
      </c>
      <c r="O1528" s="1144"/>
      <c r="P1528" s="831"/>
      <c r="Q1528" s="831"/>
      <c r="R1528" s="831"/>
      <c r="S1528" s="831"/>
      <c r="T1528" s="831"/>
      <c r="U1528" s="831"/>
      <c r="V1528" s="1143"/>
      <c r="W1528" s="1145">
        <v>16253</v>
      </c>
      <c r="X1528" s="1144"/>
      <c r="Y1528" s="831"/>
      <c r="Z1528" s="831"/>
      <c r="AA1528" s="834"/>
      <c r="AB1528" s="834"/>
      <c r="AC1528" s="832">
        <f t="shared" si="58"/>
        <v>0</v>
      </c>
      <c r="AD1528" s="832">
        <f t="shared" si="57"/>
        <v>0.56512771168525078</v>
      </c>
      <c r="AE1528" s="834"/>
      <c r="AF1528" s="834"/>
      <c r="AG1528" s="834"/>
      <c r="AH1528" s="834"/>
      <c r="AI1528" s="834"/>
      <c r="AJ1528" s="834"/>
      <c r="AK1528" s="834"/>
      <c r="AL1528" s="834"/>
      <c r="AM1528" s="832">
        <f t="shared" si="56"/>
        <v>638913515.44382167</v>
      </c>
      <c r="AN1528" s="834"/>
      <c r="AO1528" s="834"/>
      <c r="AP1528" s="834"/>
    </row>
    <row r="1529" spans="1:42" s="15" customFormat="1">
      <c r="A1529" s="73" t="s">
        <v>2281</v>
      </c>
      <c r="B1529" s="1132" t="s">
        <v>3086</v>
      </c>
      <c r="C1529" s="73" t="s">
        <v>3329</v>
      </c>
      <c r="D1529" s="1132" t="s">
        <v>1967</v>
      </c>
      <c r="E1529" s="15" t="s">
        <v>1968</v>
      </c>
      <c r="F1529" s="679">
        <v>8607005.4122317694</v>
      </c>
      <c r="G1529" s="73" t="s">
        <v>300</v>
      </c>
      <c r="H1529" s="73" t="s">
        <v>3352</v>
      </c>
      <c r="K1529" s="831"/>
      <c r="L1529" s="1143"/>
      <c r="M1529" s="831">
        <v>1.1815E-7</v>
      </c>
      <c r="N1529" s="831">
        <v>5.8920999999999997E-7</v>
      </c>
      <c r="O1529" s="1144"/>
      <c r="P1529" s="831"/>
      <c r="Q1529" s="831"/>
      <c r="R1529" s="831"/>
      <c r="S1529" s="831"/>
      <c r="T1529" s="831"/>
      <c r="U1529" s="831"/>
      <c r="V1529" s="1143"/>
      <c r="W1529" s="1145">
        <v>79288</v>
      </c>
      <c r="X1529" s="1144"/>
      <c r="Y1529" s="831"/>
      <c r="Z1529" s="831"/>
      <c r="AA1529" s="834"/>
      <c r="AB1529" s="834"/>
      <c r="AC1529" s="832">
        <f t="shared" si="58"/>
        <v>1.0169176894551835</v>
      </c>
      <c r="AD1529" s="832">
        <f t="shared" si="57"/>
        <v>5.0713336589410805</v>
      </c>
      <c r="AE1529" s="834"/>
      <c r="AF1529" s="834"/>
      <c r="AG1529" s="834"/>
      <c r="AH1529" s="834"/>
      <c r="AI1529" s="834"/>
      <c r="AJ1529" s="834"/>
      <c r="AK1529" s="834"/>
      <c r="AL1529" s="834"/>
      <c r="AM1529" s="832">
        <f t="shared" si="56"/>
        <v>682432245125.03259</v>
      </c>
      <c r="AN1529" s="834"/>
      <c r="AO1529" s="834"/>
      <c r="AP1529" s="834"/>
    </row>
    <row r="1530" spans="1:42" s="15" customFormat="1">
      <c r="A1530" s="73" t="s">
        <v>2281</v>
      </c>
      <c r="B1530" s="1132" t="s">
        <v>3086</v>
      </c>
      <c r="C1530" s="73" t="s">
        <v>3329</v>
      </c>
      <c r="D1530" s="1132" t="s">
        <v>1998</v>
      </c>
      <c r="E1530" s="15" t="s">
        <v>1999</v>
      </c>
      <c r="F1530" s="679">
        <v>11476007.216132799</v>
      </c>
      <c r="G1530" s="73" t="s">
        <v>300</v>
      </c>
      <c r="H1530" s="73" t="s">
        <v>3352</v>
      </c>
      <c r="K1530" s="831"/>
      <c r="L1530" s="1143"/>
      <c r="M1530" s="831">
        <v>3.1275E-8</v>
      </c>
      <c r="N1530" s="831">
        <v>1.108E-7</v>
      </c>
      <c r="O1530" s="1144"/>
      <c r="P1530" s="831"/>
      <c r="Q1530" s="831"/>
      <c r="R1530" s="831"/>
      <c r="S1530" s="831"/>
      <c r="T1530" s="831"/>
      <c r="U1530" s="831"/>
      <c r="V1530" s="1143"/>
      <c r="W1530" s="1145">
        <v>121030</v>
      </c>
      <c r="X1530" s="1144"/>
      <c r="Y1530" s="831"/>
      <c r="Z1530" s="831"/>
      <c r="AA1530" s="834"/>
      <c r="AB1530" s="834"/>
      <c r="AC1530" s="832">
        <f t="shared" si="58"/>
        <v>0.35891212568455327</v>
      </c>
      <c r="AD1530" s="832">
        <f t="shared" si="57"/>
        <v>1.2715415995475141</v>
      </c>
      <c r="AE1530" s="834"/>
      <c r="AF1530" s="834"/>
      <c r="AG1530" s="834"/>
      <c r="AH1530" s="834"/>
      <c r="AI1530" s="834"/>
      <c r="AJ1530" s="834"/>
      <c r="AK1530" s="834"/>
      <c r="AL1530" s="834"/>
      <c r="AM1530" s="832">
        <f t="shared" si="56"/>
        <v>1388941153368.5527</v>
      </c>
      <c r="AN1530" s="834"/>
      <c r="AO1530" s="834"/>
      <c r="AP1530" s="834"/>
    </row>
    <row r="1531" spans="1:42" s="15" customFormat="1">
      <c r="A1531" s="73" t="s">
        <v>2281</v>
      </c>
      <c r="B1531" s="1132" t="s">
        <v>3086</v>
      </c>
      <c r="C1531" s="73" t="s">
        <v>3329</v>
      </c>
      <c r="D1531" s="1132" t="s">
        <v>2001</v>
      </c>
      <c r="E1531" s="15" t="s">
        <v>2015</v>
      </c>
      <c r="F1531" s="679">
        <v>573800.36081192701</v>
      </c>
      <c r="G1531" s="73" t="s">
        <v>300</v>
      </c>
      <c r="H1531" s="73" t="s">
        <v>3352</v>
      </c>
      <c r="K1531" s="831"/>
      <c r="L1531" s="1143"/>
      <c r="M1531" s="831">
        <v>1.1661999999999999E-7</v>
      </c>
      <c r="N1531" s="831">
        <v>4.1273999999999998E-7</v>
      </c>
      <c r="O1531" s="1144"/>
      <c r="P1531" s="831"/>
      <c r="Q1531" s="831"/>
      <c r="R1531" s="831"/>
      <c r="S1531" s="831"/>
      <c r="T1531" s="831"/>
      <c r="U1531" s="831"/>
      <c r="V1531" s="1143"/>
      <c r="W1531" s="1145">
        <v>1357100</v>
      </c>
      <c r="X1531" s="1144"/>
      <c r="Y1531" s="831"/>
      <c r="Z1531" s="831"/>
      <c r="AA1531" s="834"/>
      <c r="AB1531" s="834"/>
      <c r="AC1531" s="832">
        <f t="shared" si="58"/>
        <v>6.6916598077886927E-2</v>
      </c>
      <c r="AD1531" s="832">
        <f t="shared" si="57"/>
        <v>0.23683036092151474</v>
      </c>
      <c r="AE1531" s="834"/>
      <c r="AF1531" s="834"/>
      <c r="AG1531" s="834"/>
      <c r="AH1531" s="834"/>
      <c r="AI1531" s="834"/>
      <c r="AJ1531" s="834"/>
      <c r="AK1531" s="834"/>
      <c r="AL1531" s="834"/>
      <c r="AM1531" s="832">
        <f t="shared" si="56"/>
        <v>778704469657.86609</v>
      </c>
      <c r="AN1531" s="834"/>
      <c r="AO1531" s="834"/>
      <c r="AP1531" s="834"/>
    </row>
    <row r="1532" spans="1:42" s="15" customFormat="1">
      <c r="A1532" s="73" t="s">
        <v>2282</v>
      </c>
      <c r="B1532" s="1132" t="s">
        <v>3087</v>
      </c>
      <c r="C1532" s="73" t="s">
        <v>3329</v>
      </c>
      <c r="D1532" s="1132" t="s">
        <v>1998</v>
      </c>
      <c r="E1532" s="15" t="s">
        <v>1999</v>
      </c>
      <c r="F1532" s="679">
        <v>310371.414040156</v>
      </c>
      <c r="G1532" s="73" t="s">
        <v>300</v>
      </c>
      <c r="H1532" s="73" t="s">
        <v>3352</v>
      </c>
      <c r="K1532" s="831"/>
      <c r="L1532" s="1143"/>
      <c r="M1532" s="831"/>
      <c r="N1532" s="831">
        <v>5.0033E-6</v>
      </c>
      <c r="O1532" s="1144"/>
      <c r="P1532" s="831"/>
      <c r="Q1532" s="831"/>
      <c r="R1532" s="831"/>
      <c r="S1532" s="831"/>
      <c r="T1532" s="831"/>
      <c r="U1532" s="831"/>
      <c r="V1532" s="1143"/>
      <c r="W1532" s="1145">
        <v>113940</v>
      </c>
      <c r="X1532" s="1144"/>
      <c r="Y1532" s="831"/>
      <c r="Z1532" s="831"/>
      <c r="AA1532" s="834"/>
      <c r="AB1532" s="834"/>
      <c r="AC1532" s="832">
        <f t="shared" si="58"/>
        <v>0</v>
      </c>
      <c r="AD1532" s="832">
        <f t="shared" si="57"/>
        <v>1.5528812958671125</v>
      </c>
      <c r="AE1532" s="834"/>
      <c r="AF1532" s="834"/>
      <c r="AG1532" s="834"/>
      <c r="AH1532" s="834"/>
      <c r="AI1532" s="834"/>
      <c r="AJ1532" s="834"/>
      <c r="AK1532" s="834"/>
      <c r="AL1532" s="834"/>
      <c r="AM1532" s="832">
        <f t="shared" si="56"/>
        <v>35363718915.735374</v>
      </c>
      <c r="AN1532" s="834"/>
      <c r="AO1532" s="834"/>
      <c r="AP1532" s="834"/>
    </row>
    <row r="1533" spans="1:42" s="15" customFormat="1">
      <c r="A1533" s="73" t="s">
        <v>2282</v>
      </c>
      <c r="B1533" s="1132" t="s">
        <v>3087</v>
      </c>
      <c r="C1533" s="73" t="s">
        <v>3329</v>
      </c>
      <c r="D1533" s="1132" t="s">
        <v>1967</v>
      </c>
      <c r="E1533" s="15" t="s">
        <v>1968</v>
      </c>
      <c r="F1533" s="679">
        <v>232778.560516875</v>
      </c>
      <c r="G1533" s="73" t="s">
        <v>300</v>
      </c>
      <c r="H1533" s="73" t="s">
        <v>3352</v>
      </c>
      <c r="K1533" s="831"/>
      <c r="L1533" s="1143"/>
      <c r="M1533" s="831"/>
      <c r="N1533" s="831">
        <v>3.9319000000000004E-6</v>
      </c>
      <c r="O1533" s="1144"/>
      <c r="P1533" s="831"/>
      <c r="Q1533" s="831"/>
      <c r="R1533" s="831"/>
      <c r="S1533" s="831"/>
      <c r="T1533" s="831"/>
      <c r="U1533" s="831"/>
      <c r="V1533" s="1143"/>
      <c r="W1533" s="1145">
        <v>21949</v>
      </c>
      <c r="X1533" s="1144"/>
      <c r="Y1533" s="831"/>
      <c r="Z1533" s="831"/>
      <c r="AA1533" s="834"/>
      <c r="AB1533" s="834"/>
      <c r="AC1533" s="832">
        <f t="shared" si="58"/>
        <v>0</v>
      </c>
      <c r="AD1533" s="832">
        <f t="shared" si="57"/>
        <v>0.91526202209630092</v>
      </c>
      <c r="AE1533" s="834"/>
      <c r="AF1533" s="834"/>
      <c r="AG1533" s="834"/>
      <c r="AH1533" s="834"/>
      <c r="AI1533" s="834"/>
      <c r="AJ1533" s="834"/>
      <c r="AK1533" s="834"/>
      <c r="AL1533" s="834"/>
      <c r="AM1533" s="832">
        <f t="shared" si="56"/>
        <v>5109256624.7848892</v>
      </c>
      <c r="AN1533" s="834"/>
      <c r="AO1533" s="834"/>
      <c r="AP1533" s="834"/>
    </row>
    <row r="1534" spans="1:42" s="15" customFormat="1">
      <c r="A1534" s="73" t="s">
        <v>2282</v>
      </c>
      <c r="B1534" s="1132" t="s">
        <v>3087</v>
      </c>
      <c r="C1534" s="73" t="s">
        <v>3329</v>
      </c>
      <c r="D1534" s="1132" t="s">
        <v>2001</v>
      </c>
      <c r="E1534" s="15" t="s">
        <v>2015</v>
      </c>
      <c r="F1534" s="679">
        <v>15518.5707015104</v>
      </c>
      <c r="G1534" s="73" t="s">
        <v>300</v>
      </c>
      <c r="H1534" s="73" t="s">
        <v>3352</v>
      </c>
      <c r="K1534" s="831"/>
      <c r="L1534" s="1143"/>
      <c r="M1534" s="831"/>
      <c r="N1534" s="831">
        <v>1.7124000000000001E-5</v>
      </c>
      <c r="O1534" s="1144"/>
      <c r="P1534" s="831"/>
      <c r="Q1534" s="831"/>
      <c r="R1534" s="831"/>
      <c r="S1534" s="831"/>
      <c r="T1534" s="831"/>
      <c r="U1534" s="831"/>
      <c r="V1534" s="1143"/>
      <c r="W1534" s="1145">
        <v>5107800</v>
      </c>
      <c r="X1534" s="1144"/>
      <c r="Y1534" s="831"/>
      <c r="Z1534" s="831"/>
      <c r="AA1534" s="834"/>
      <c r="AB1534" s="834"/>
      <c r="AC1534" s="832">
        <f t="shared" si="58"/>
        <v>0</v>
      </c>
      <c r="AD1534" s="832">
        <f t="shared" si="57"/>
        <v>0.26574000469266412</v>
      </c>
      <c r="AE1534" s="834"/>
      <c r="AF1534" s="834"/>
      <c r="AG1534" s="834"/>
      <c r="AH1534" s="834"/>
      <c r="AI1534" s="834"/>
      <c r="AJ1534" s="834"/>
      <c r="AK1534" s="834"/>
      <c r="AL1534" s="834"/>
      <c r="AM1534" s="832">
        <f t="shared" si="56"/>
        <v>79265755429.17482</v>
      </c>
      <c r="AN1534" s="834"/>
      <c r="AO1534" s="834"/>
      <c r="AP1534" s="834"/>
    </row>
    <row r="1535" spans="1:42" s="15" customFormat="1">
      <c r="A1535" s="73" t="s">
        <v>2691</v>
      </c>
      <c r="B1535" s="1132"/>
      <c r="C1535" s="73" t="s">
        <v>3315</v>
      </c>
      <c r="D1535" s="1132" t="s">
        <v>1967</v>
      </c>
      <c r="E1535" s="15" t="s">
        <v>1968</v>
      </c>
      <c r="F1535" s="679">
        <v>2572.5534536197902</v>
      </c>
      <c r="G1535" s="73" t="s">
        <v>300</v>
      </c>
      <c r="H1535" s="73" t="s">
        <v>3352</v>
      </c>
      <c r="K1535" s="831"/>
      <c r="L1535" s="1143"/>
      <c r="M1535" s="831"/>
      <c r="N1535" s="831">
        <v>1.7937000000000001E-6</v>
      </c>
      <c r="O1535" s="1144"/>
      <c r="P1535" s="831"/>
      <c r="Q1535" s="831"/>
      <c r="R1535" s="831"/>
      <c r="S1535" s="831"/>
      <c r="T1535" s="831"/>
      <c r="U1535" s="831"/>
      <c r="V1535" s="1143"/>
      <c r="W1535" s="1145">
        <v>74.852999999999994</v>
      </c>
      <c r="X1535" s="1144"/>
      <c r="Y1535" s="831"/>
      <c r="Z1535" s="831"/>
      <c r="AA1535" s="834"/>
      <c r="AB1535" s="834"/>
      <c r="AC1535" s="832">
        <f t="shared" si="58"/>
        <v>0</v>
      </c>
      <c r="AD1535" s="832">
        <f t="shared" si="57"/>
        <v>4.6143891297578182E-3</v>
      </c>
      <c r="AE1535" s="834"/>
      <c r="AF1535" s="834"/>
      <c r="AG1535" s="834"/>
      <c r="AH1535" s="834"/>
      <c r="AI1535" s="834"/>
      <c r="AJ1535" s="834"/>
      <c r="AK1535" s="834"/>
      <c r="AL1535" s="834"/>
      <c r="AM1535" s="832">
        <f t="shared" si="56"/>
        <v>192563.34366380214</v>
      </c>
      <c r="AN1535" s="834"/>
      <c r="AO1535" s="834"/>
      <c r="AP1535" s="834"/>
    </row>
    <row r="1536" spans="1:42" s="15" customFormat="1">
      <c r="A1536" s="73" t="s">
        <v>2691</v>
      </c>
      <c r="B1536" s="1132"/>
      <c r="C1536" s="73" t="s">
        <v>3315</v>
      </c>
      <c r="D1536" s="1132" t="s">
        <v>1998</v>
      </c>
      <c r="E1536" s="15" t="s">
        <v>1999</v>
      </c>
      <c r="F1536" s="679">
        <v>12691.2637041667</v>
      </c>
      <c r="G1536" s="73" t="s">
        <v>300</v>
      </c>
      <c r="H1536" s="73" t="s">
        <v>3352</v>
      </c>
      <c r="K1536" s="831"/>
      <c r="L1536" s="1143"/>
      <c r="M1536" s="831"/>
      <c r="N1536" s="831">
        <v>3.2180999999999999E-7</v>
      </c>
      <c r="O1536" s="1144"/>
      <c r="P1536" s="831"/>
      <c r="Q1536" s="831"/>
      <c r="R1536" s="831"/>
      <c r="S1536" s="831"/>
      <c r="T1536" s="831"/>
      <c r="U1536" s="831"/>
      <c r="V1536" s="1143"/>
      <c r="W1536" s="1145">
        <v>105.37</v>
      </c>
      <c r="X1536" s="1144"/>
      <c r="Y1536" s="831"/>
      <c r="Z1536" s="831"/>
      <c r="AA1536" s="834"/>
      <c r="AB1536" s="834"/>
      <c r="AC1536" s="832">
        <f t="shared" si="58"/>
        <v>0</v>
      </c>
      <c r="AD1536" s="832">
        <f t="shared" si="57"/>
        <v>4.0841755726378857E-3</v>
      </c>
      <c r="AE1536" s="834"/>
      <c r="AF1536" s="834"/>
      <c r="AG1536" s="834"/>
      <c r="AH1536" s="834"/>
      <c r="AI1536" s="834"/>
      <c r="AJ1536" s="834"/>
      <c r="AK1536" s="834"/>
      <c r="AL1536" s="834"/>
      <c r="AM1536" s="832">
        <f t="shared" si="56"/>
        <v>1337278.4565080453</v>
      </c>
      <c r="AN1536" s="834"/>
      <c r="AO1536" s="834"/>
      <c r="AP1536" s="834"/>
    </row>
    <row r="1537" spans="1:42" s="15" customFormat="1">
      <c r="A1537" s="73" t="s">
        <v>2691</v>
      </c>
      <c r="B1537" s="1132"/>
      <c r="C1537" s="73" t="s">
        <v>3315</v>
      </c>
      <c r="D1537" s="1132" t="s">
        <v>2001</v>
      </c>
      <c r="E1537" s="15" t="s">
        <v>2015</v>
      </c>
      <c r="F1537" s="679">
        <v>171.503563619792</v>
      </c>
      <c r="G1537" s="73" t="s">
        <v>300</v>
      </c>
      <c r="H1537" s="73" t="s">
        <v>3352</v>
      </c>
      <c r="K1537" s="831"/>
      <c r="L1537" s="1143"/>
      <c r="M1537" s="831"/>
      <c r="N1537" s="831">
        <v>2.8587E-7</v>
      </c>
      <c r="O1537" s="1144"/>
      <c r="P1537" s="831"/>
      <c r="Q1537" s="831"/>
      <c r="R1537" s="831"/>
      <c r="S1537" s="831"/>
      <c r="T1537" s="831"/>
      <c r="U1537" s="831"/>
      <c r="V1537" s="1143"/>
      <c r="W1537" s="1145">
        <v>134.56</v>
      </c>
      <c r="X1537" s="1144"/>
      <c r="Y1537" s="831"/>
      <c r="Z1537" s="831"/>
      <c r="AA1537" s="834"/>
      <c r="AB1537" s="834"/>
      <c r="AC1537" s="832">
        <f t="shared" si="58"/>
        <v>0</v>
      </c>
      <c r="AD1537" s="832">
        <f t="shared" si="57"/>
        <v>4.9027723731989943E-5</v>
      </c>
      <c r="AE1537" s="834"/>
      <c r="AF1537" s="834"/>
      <c r="AG1537" s="834"/>
      <c r="AH1537" s="834"/>
      <c r="AI1537" s="834"/>
      <c r="AJ1537" s="834"/>
      <c r="AK1537" s="834"/>
      <c r="AL1537" s="834"/>
      <c r="AM1537" s="832">
        <f t="shared" si="56"/>
        <v>23077.519520679212</v>
      </c>
      <c r="AN1537" s="834"/>
      <c r="AO1537" s="834"/>
      <c r="AP1537" s="834"/>
    </row>
    <row r="1538" spans="1:42" s="15" customFormat="1">
      <c r="A1538" s="73" t="s">
        <v>2283</v>
      </c>
      <c r="B1538" s="1132" t="s">
        <v>2283</v>
      </c>
      <c r="C1538" s="73"/>
      <c r="D1538" s="1132" t="s">
        <v>1967</v>
      </c>
      <c r="E1538" s="15" t="s">
        <v>1968</v>
      </c>
      <c r="F1538" s="679">
        <v>5518856050.4825401</v>
      </c>
      <c r="G1538" s="73" t="s">
        <v>300</v>
      </c>
      <c r="H1538" s="73" t="s">
        <v>3369</v>
      </c>
      <c r="K1538" s="831"/>
      <c r="L1538" s="1143"/>
      <c r="M1538" s="831">
        <v>1.3216E-5</v>
      </c>
      <c r="N1538" s="831">
        <v>1.6359E-7</v>
      </c>
      <c r="O1538" s="1144"/>
      <c r="P1538" s="831"/>
      <c r="Q1538" s="831"/>
      <c r="R1538" s="831"/>
      <c r="S1538" s="831"/>
      <c r="T1538" s="831"/>
      <c r="U1538" s="831"/>
      <c r="V1538" s="1143"/>
      <c r="W1538" s="1145">
        <v>179.86</v>
      </c>
      <c r="X1538" s="1144"/>
      <c r="Y1538" s="831"/>
      <c r="Z1538" s="831"/>
      <c r="AA1538" s="834"/>
      <c r="AB1538" s="834"/>
      <c r="AC1538" s="832">
        <f t="shared" si="58"/>
        <v>72937.201563177252</v>
      </c>
      <c r="AD1538" s="832">
        <f t="shared" si="57"/>
        <v>902.82966129843874</v>
      </c>
      <c r="AE1538" s="834"/>
      <c r="AF1538" s="834"/>
      <c r="AG1538" s="834"/>
      <c r="AH1538" s="834"/>
      <c r="AI1538" s="834"/>
      <c r="AJ1538" s="834"/>
      <c r="AK1538" s="834"/>
      <c r="AL1538" s="834"/>
      <c r="AM1538" s="832">
        <f t="shared" si="56"/>
        <v>992621449239.78979</v>
      </c>
      <c r="AN1538" s="834"/>
      <c r="AO1538" s="834"/>
      <c r="AP1538" s="834"/>
    </row>
    <row r="1539" spans="1:42" s="15" customFormat="1">
      <c r="A1539" s="73" t="s">
        <v>2692</v>
      </c>
      <c r="B1539" s="1132"/>
      <c r="C1539" s="73" t="s">
        <v>3322</v>
      </c>
      <c r="D1539" s="1132" t="s">
        <v>1967</v>
      </c>
      <c r="E1539" s="15" t="s">
        <v>1968</v>
      </c>
      <c r="F1539" s="679">
        <v>175534.51332872399</v>
      </c>
      <c r="G1539" s="73" t="s">
        <v>300</v>
      </c>
      <c r="H1539" s="73" t="s">
        <v>3352</v>
      </c>
      <c r="K1539" s="831"/>
      <c r="L1539" s="1143"/>
      <c r="M1539" s="831"/>
      <c r="N1539" s="1150">
        <v>2.2413499043699988E-4</v>
      </c>
      <c r="O1539" s="1144"/>
      <c r="P1539" s="831"/>
      <c r="Q1539" s="831"/>
      <c r="R1539" s="831"/>
      <c r="S1539" s="831"/>
      <c r="T1539" s="831"/>
      <c r="U1539" s="831"/>
      <c r="V1539" s="1143"/>
      <c r="W1539" s="1145">
        <v>5155.5</v>
      </c>
      <c r="X1539" s="1144"/>
      <c r="Y1539" s="831"/>
      <c r="Z1539" s="831"/>
      <c r="AA1539" s="834"/>
      <c r="AB1539" s="834"/>
      <c r="AC1539" s="832">
        <f t="shared" si="58"/>
        <v>0</v>
      </c>
      <c r="AD1539" s="832">
        <f t="shared" si="57"/>
        <v>39.343426466296975</v>
      </c>
      <c r="AE1539" s="834"/>
      <c r="AF1539" s="834"/>
      <c r="AG1539" s="834"/>
      <c r="AH1539" s="834"/>
      <c r="AI1539" s="834"/>
      <c r="AJ1539" s="834"/>
      <c r="AK1539" s="834"/>
      <c r="AL1539" s="834"/>
      <c r="AM1539" s="832">
        <f t="shared" si="56"/>
        <v>904968183.46623647</v>
      </c>
      <c r="AN1539" s="834"/>
      <c r="AO1539" s="834"/>
      <c r="AP1539" s="834"/>
    </row>
    <row r="1540" spans="1:42" s="15" customFormat="1">
      <c r="A1540" s="73" t="s">
        <v>2692</v>
      </c>
      <c r="B1540" s="1132"/>
      <c r="C1540" s="73" t="s">
        <v>3322</v>
      </c>
      <c r="D1540" s="1132" t="s">
        <v>1998</v>
      </c>
      <c r="E1540" s="15" t="s">
        <v>1999</v>
      </c>
      <c r="F1540" s="679">
        <v>234046.017731745</v>
      </c>
      <c r="G1540" s="73" t="s">
        <v>300</v>
      </c>
      <c r="H1540" s="73" t="s">
        <v>3352</v>
      </c>
      <c r="K1540" s="831"/>
      <c r="L1540" s="1143"/>
      <c r="M1540" s="831"/>
      <c r="N1540" s="1150">
        <v>1.6420805118051806E-5</v>
      </c>
      <c r="O1540" s="1144"/>
      <c r="P1540" s="831"/>
      <c r="Q1540" s="831"/>
      <c r="R1540" s="831"/>
      <c r="S1540" s="831"/>
      <c r="T1540" s="831"/>
      <c r="U1540" s="831"/>
      <c r="V1540" s="1143"/>
      <c r="W1540" s="1145">
        <v>243.52</v>
      </c>
      <c r="X1540" s="1144"/>
      <c r="Y1540" s="831"/>
      <c r="Z1540" s="831"/>
      <c r="AA1540" s="834"/>
      <c r="AB1540" s="834"/>
      <c r="AC1540" s="832">
        <f t="shared" si="58"/>
        <v>0</v>
      </c>
      <c r="AD1540" s="832">
        <f t="shared" si="57"/>
        <v>3.8432240458290821</v>
      </c>
      <c r="AE1540" s="834"/>
      <c r="AF1540" s="834"/>
      <c r="AG1540" s="834"/>
      <c r="AH1540" s="834"/>
      <c r="AI1540" s="834"/>
      <c r="AJ1540" s="834"/>
      <c r="AK1540" s="834"/>
      <c r="AL1540" s="834"/>
      <c r="AM1540" s="832">
        <f t="shared" si="56"/>
        <v>56994886.238034546</v>
      </c>
      <c r="AN1540" s="834"/>
      <c r="AO1540" s="834"/>
      <c r="AP1540" s="834"/>
    </row>
    <row r="1541" spans="1:42" s="15" customFormat="1">
      <c r="A1541" s="73" t="s">
        <v>2692</v>
      </c>
      <c r="B1541" s="1132"/>
      <c r="C1541" s="73" t="s">
        <v>3322</v>
      </c>
      <c r="D1541" s="1132" t="s">
        <v>2001</v>
      </c>
      <c r="E1541" s="15" t="s">
        <v>2015</v>
      </c>
      <c r="F1541" s="679">
        <v>11702.3008883333</v>
      </c>
      <c r="G1541" s="73" t="s">
        <v>300</v>
      </c>
      <c r="H1541" s="73" t="s">
        <v>3352</v>
      </c>
      <c r="K1541" s="831"/>
      <c r="L1541" s="1143"/>
      <c r="M1541" s="831"/>
      <c r="N1541" s="1150">
        <v>1.2492882786617452E-4</v>
      </c>
      <c r="O1541" s="1144"/>
      <c r="P1541" s="831"/>
      <c r="Q1541" s="831"/>
      <c r="R1541" s="831"/>
      <c r="S1541" s="831"/>
      <c r="T1541" s="831"/>
      <c r="U1541" s="831"/>
      <c r="V1541" s="1143"/>
      <c r="W1541" s="1145">
        <v>227120</v>
      </c>
      <c r="X1541" s="1144"/>
      <c r="Y1541" s="831"/>
      <c r="Z1541" s="831"/>
      <c r="AA1541" s="834"/>
      <c r="AB1541" s="834"/>
      <c r="AC1541" s="832">
        <f t="shared" si="58"/>
        <v>0</v>
      </c>
      <c r="AD1541" s="832">
        <f t="shared" si="57"/>
        <v>1.4619547333167719</v>
      </c>
      <c r="AE1541" s="834"/>
      <c r="AF1541" s="834"/>
      <c r="AG1541" s="834"/>
      <c r="AH1541" s="834"/>
      <c r="AI1541" s="834"/>
      <c r="AJ1541" s="834"/>
      <c r="AK1541" s="834"/>
      <c r="AL1541" s="834"/>
      <c r="AM1541" s="832">
        <f t="shared" si="56"/>
        <v>2657826577.7582593</v>
      </c>
      <c r="AN1541" s="834"/>
      <c r="AO1541" s="834"/>
      <c r="AP1541" s="834"/>
    </row>
    <row r="1542" spans="1:42" s="15" customFormat="1">
      <c r="A1542" s="73" t="s">
        <v>2284</v>
      </c>
      <c r="B1542" s="1132" t="s">
        <v>2284</v>
      </c>
      <c r="C1542" s="73" t="s">
        <v>3335</v>
      </c>
      <c r="D1542" s="1132" t="s">
        <v>1967</v>
      </c>
      <c r="E1542" s="15" t="s">
        <v>1968</v>
      </c>
      <c r="F1542" s="679">
        <v>14913369.3717592</v>
      </c>
      <c r="G1542" s="73" t="s">
        <v>300</v>
      </c>
      <c r="H1542" s="73" t="s">
        <v>3355</v>
      </c>
      <c r="K1542" s="831"/>
      <c r="L1542" s="1143"/>
      <c r="M1542" s="831"/>
      <c r="N1542" s="831">
        <v>7.2023999999999997E-8</v>
      </c>
      <c r="O1542" s="1144"/>
      <c r="P1542" s="831"/>
      <c r="Q1542" s="831"/>
      <c r="R1542" s="831"/>
      <c r="S1542" s="831"/>
      <c r="T1542" s="831"/>
      <c r="U1542" s="831"/>
      <c r="V1542" s="1143"/>
      <c r="W1542" s="1145">
        <v>4.0955000000000004</v>
      </c>
      <c r="X1542" s="1144"/>
      <c r="Y1542" s="831"/>
      <c r="Z1542" s="831"/>
      <c r="AA1542" s="834"/>
      <c r="AB1542" s="834"/>
      <c r="AC1542" s="832">
        <f t="shared" si="58"/>
        <v>0</v>
      </c>
      <c r="AD1542" s="832">
        <f t="shared" si="57"/>
        <v>1.0741205156315845</v>
      </c>
      <c r="AE1542" s="834"/>
      <c r="AF1542" s="834"/>
      <c r="AG1542" s="834"/>
      <c r="AH1542" s="834"/>
      <c r="AI1542" s="834"/>
      <c r="AJ1542" s="834"/>
      <c r="AK1542" s="834"/>
      <c r="AL1542" s="834"/>
      <c r="AM1542" s="832">
        <f t="shared" si="56"/>
        <v>61077704.26203981</v>
      </c>
      <c r="AN1542" s="834"/>
      <c r="AO1542" s="834"/>
      <c r="AP1542" s="834"/>
    </row>
    <row r="1543" spans="1:42" s="15" customFormat="1">
      <c r="A1543" s="73" t="s">
        <v>2285</v>
      </c>
      <c r="B1543" s="1132" t="s">
        <v>3088</v>
      </c>
      <c r="C1543" s="73" t="s">
        <v>3329</v>
      </c>
      <c r="D1543" s="1132" t="s">
        <v>1998</v>
      </c>
      <c r="E1543" s="15" t="s">
        <v>1999</v>
      </c>
      <c r="F1543" s="679">
        <v>310371.414040156</v>
      </c>
      <c r="G1543" s="73" t="s">
        <v>300</v>
      </c>
      <c r="H1543" s="73" t="s">
        <v>3352</v>
      </c>
      <c r="K1543" s="831"/>
      <c r="L1543" s="1143"/>
      <c r="M1543" s="831"/>
      <c r="N1543" s="831">
        <v>1.9375999999999999E-6</v>
      </c>
      <c r="O1543" s="1144"/>
      <c r="P1543" s="831"/>
      <c r="Q1543" s="831"/>
      <c r="R1543" s="831"/>
      <c r="S1543" s="831"/>
      <c r="T1543" s="831"/>
      <c r="U1543" s="831"/>
      <c r="V1543" s="1143"/>
      <c r="W1543" s="1145">
        <v>262.93</v>
      </c>
      <c r="X1543" s="1144"/>
      <c r="Y1543" s="831"/>
      <c r="Z1543" s="831"/>
      <c r="AA1543" s="834"/>
      <c r="AB1543" s="834"/>
      <c r="AC1543" s="832">
        <f t="shared" si="58"/>
        <v>0</v>
      </c>
      <c r="AD1543" s="832">
        <f t="shared" si="57"/>
        <v>0.60137565184420627</v>
      </c>
      <c r="AE1543" s="834"/>
      <c r="AF1543" s="834"/>
      <c r="AG1543" s="834"/>
      <c r="AH1543" s="834"/>
      <c r="AI1543" s="834"/>
      <c r="AJ1543" s="834"/>
      <c r="AK1543" s="834"/>
      <c r="AL1543" s="834"/>
      <c r="AM1543" s="832">
        <f t="shared" si="56"/>
        <v>81605955.893578216</v>
      </c>
      <c r="AN1543" s="834"/>
      <c r="AO1543" s="834"/>
      <c r="AP1543" s="834"/>
    </row>
    <row r="1544" spans="1:42" s="15" customFormat="1">
      <c r="A1544" s="73" t="s">
        <v>2285</v>
      </c>
      <c r="B1544" s="1132" t="s">
        <v>3088</v>
      </c>
      <c r="C1544" s="73" t="s">
        <v>3329</v>
      </c>
      <c r="D1544" s="1132" t="s">
        <v>1967</v>
      </c>
      <c r="E1544" s="15" t="s">
        <v>1968</v>
      </c>
      <c r="F1544" s="679">
        <v>232778.560516875</v>
      </c>
      <c r="G1544" s="73" t="s">
        <v>300</v>
      </c>
      <c r="H1544" s="73" t="s">
        <v>3352</v>
      </c>
      <c r="K1544" s="831"/>
      <c r="L1544" s="1143"/>
      <c r="M1544" s="831"/>
      <c r="N1544" s="831">
        <v>2.0916E-6</v>
      </c>
      <c r="O1544" s="1144"/>
      <c r="P1544" s="831"/>
      <c r="Q1544" s="831"/>
      <c r="R1544" s="831"/>
      <c r="S1544" s="831"/>
      <c r="T1544" s="831"/>
      <c r="U1544" s="831"/>
      <c r="V1544" s="1143"/>
      <c r="W1544" s="1145">
        <v>51.468000000000004</v>
      </c>
      <c r="X1544" s="1144"/>
      <c r="Y1544" s="831"/>
      <c r="Z1544" s="831"/>
      <c r="AA1544" s="834"/>
      <c r="AB1544" s="834"/>
      <c r="AC1544" s="832">
        <f t="shared" si="58"/>
        <v>0</v>
      </c>
      <c r="AD1544" s="832">
        <f t="shared" si="57"/>
        <v>0.48687963717709576</v>
      </c>
      <c r="AE1544" s="834"/>
      <c r="AF1544" s="834"/>
      <c r="AG1544" s="834"/>
      <c r="AH1544" s="834"/>
      <c r="AI1544" s="834"/>
      <c r="AJ1544" s="834"/>
      <c r="AK1544" s="834"/>
      <c r="AL1544" s="834"/>
      <c r="AM1544" s="832">
        <f t="shared" si="56"/>
        <v>11980646.952682523</v>
      </c>
      <c r="AN1544" s="834"/>
      <c r="AO1544" s="834"/>
      <c r="AP1544" s="834"/>
    </row>
    <row r="1545" spans="1:42" s="15" customFormat="1">
      <c r="A1545" s="73" t="s">
        <v>2285</v>
      </c>
      <c r="B1545" s="1132" t="s">
        <v>3088</v>
      </c>
      <c r="C1545" s="73" t="s">
        <v>3329</v>
      </c>
      <c r="D1545" s="1132" t="s">
        <v>2001</v>
      </c>
      <c r="E1545" s="15" t="s">
        <v>2015</v>
      </c>
      <c r="F1545" s="679">
        <v>15518.5707015104</v>
      </c>
      <c r="G1545" s="73" t="s">
        <v>300</v>
      </c>
      <c r="H1545" s="73" t="s">
        <v>3352</v>
      </c>
      <c r="K1545" s="831"/>
      <c r="L1545" s="1143"/>
      <c r="M1545" s="831"/>
      <c r="N1545" s="831">
        <v>3.1020000000000001E-6</v>
      </c>
      <c r="O1545" s="1144"/>
      <c r="P1545" s="831"/>
      <c r="Q1545" s="831"/>
      <c r="R1545" s="831"/>
      <c r="S1545" s="831"/>
      <c r="T1545" s="831"/>
      <c r="U1545" s="831"/>
      <c r="V1545" s="1143"/>
      <c r="W1545" s="1145">
        <v>1237.2</v>
      </c>
      <c r="X1545" s="1144"/>
      <c r="Y1545" s="831"/>
      <c r="Z1545" s="831"/>
      <c r="AA1545" s="834"/>
      <c r="AB1545" s="834"/>
      <c r="AC1545" s="832">
        <f t="shared" si="58"/>
        <v>0</v>
      </c>
      <c r="AD1545" s="832">
        <f t="shared" si="57"/>
        <v>4.8138606316085263E-2</v>
      </c>
      <c r="AE1545" s="834"/>
      <c r="AF1545" s="834"/>
      <c r="AG1545" s="834"/>
      <c r="AH1545" s="834"/>
      <c r="AI1545" s="834"/>
      <c r="AJ1545" s="834"/>
      <c r="AK1545" s="834"/>
      <c r="AL1545" s="834"/>
      <c r="AM1545" s="832">
        <f t="shared" si="56"/>
        <v>19199575.671908669</v>
      </c>
      <c r="AN1545" s="834"/>
      <c r="AO1545" s="834"/>
      <c r="AP1545" s="834"/>
    </row>
    <row r="1546" spans="1:42" s="15" customFormat="1">
      <c r="A1546" s="73" t="s">
        <v>2693</v>
      </c>
      <c r="B1546" s="1132"/>
      <c r="C1546" s="73" t="s">
        <v>3319</v>
      </c>
      <c r="D1546" s="1132"/>
      <c r="F1546" s="679">
        <v>9973246.1101562493</v>
      </c>
      <c r="G1546" s="73" t="s">
        <v>300</v>
      </c>
      <c r="H1546" s="73" t="s">
        <v>3352</v>
      </c>
      <c r="K1546" s="831"/>
      <c r="L1546" s="1143"/>
      <c r="M1546" s="831"/>
      <c r="N1546" s="1150">
        <v>2.2413499043699988E-4</v>
      </c>
      <c r="O1546" s="1144"/>
      <c r="P1546" s="831"/>
      <c r="Q1546" s="831"/>
      <c r="R1546" s="831"/>
      <c r="S1546" s="831"/>
      <c r="T1546" s="831"/>
      <c r="U1546" s="831"/>
      <c r="V1546" s="1143"/>
      <c r="W1546" s="1146">
        <v>740449.00608755986</v>
      </c>
      <c r="X1546" s="1144"/>
      <c r="Y1546" s="831"/>
      <c r="Z1546" s="831"/>
      <c r="AA1546" s="834"/>
      <c r="AB1546" s="834"/>
      <c r="AC1546" s="832">
        <f t="shared" si="58"/>
        <v>0</v>
      </c>
      <c r="AD1546" s="832">
        <f t="shared" si="57"/>
        <v>2235.3534215257173</v>
      </c>
      <c r="AE1546" s="834"/>
      <c r="AF1546" s="834"/>
      <c r="AG1546" s="834"/>
      <c r="AH1546" s="834"/>
      <c r="AI1546" s="834"/>
      <c r="AJ1546" s="834"/>
      <c r="AK1546" s="834"/>
      <c r="AL1546" s="834"/>
      <c r="AM1546" s="832">
        <f t="shared" si="56"/>
        <v>7384680169731.8174</v>
      </c>
      <c r="AN1546" s="834"/>
      <c r="AO1546" s="834"/>
      <c r="AP1546" s="834"/>
    </row>
    <row r="1547" spans="1:42" s="15" customFormat="1">
      <c r="A1547" s="73" t="s">
        <v>2693</v>
      </c>
      <c r="B1547" s="1132"/>
      <c r="C1547" s="73" t="s">
        <v>3319</v>
      </c>
      <c r="D1547" s="1132"/>
      <c r="F1547" s="679">
        <v>13297661.4799479</v>
      </c>
      <c r="G1547" s="73" t="s">
        <v>300</v>
      </c>
      <c r="H1547" s="73" t="s">
        <v>3352</v>
      </c>
      <c r="K1547" s="831"/>
      <c r="L1547" s="1143"/>
      <c r="M1547" s="831"/>
      <c r="N1547" s="1150">
        <v>1.6420805118051806E-5</v>
      </c>
      <c r="O1547" s="1144"/>
      <c r="P1547" s="831"/>
      <c r="Q1547" s="831"/>
      <c r="R1547" s="831"/>
      <c r="S1547" s="831"/>
      <c r="T1547" s="831"/>
      <c r="U1547" s="831"/>
      <c r="V1547" s="1143"/>
      <c r="W1547" s="1146">
        <v>143030.9259972368</v>
      </c>
      <c r="X1547" s="1144"/>
      <c r="Y1547" s="831"/>
      <c r="Z1547" s="831"/>
      <c r="AA1547" s="834"/>
      <c r="AB1547" s="834"/>
      <c r="AC1547" s="832">
        <f t="shared" si="58"/>
        <v>0</v>
      </c>
      <c r="AD1547" s="832">
        <f t="shared" si="57"/>
        <v>218.35830768804882</v>
      </c>
      <c r="AE1547" s="834"/>
      <c r="AF1547" s="834"/>
      <c r="AG1547" s="834"/>
      <c r="AH1547" s="834"/>
      <c r="AI1547" s="834"/>
      <c r="AJ1547" s="834"/>
      <c r="AK1547" s="834"/>
      <c r="AL1547" s="834"/>
      <c r="AM1547" s="832">
        <f t="shared" si="56"/>
        <v>1901976835074.7346</v>
      </c>
      <c r="AN1547" s="834"/>
      <c r="AO1547" s="834"/>
      <c r="AP1547" s="834"/>
    </row>
    <row r="1548" spans="1:42" s="15" customFormat="1">
      <c r="A1548" s="73" t="s">
        <v>2693</v>
      </c>
      <c r="B1548" s="1132"/>
      <c r="C1548" s="73" t="s">
        <v>3319</v>
      </c>
      <c r="D1548" s="1132"/>
      <c r="F1548" s="679">
        <v>664883.07401041698</v>
      </c>
      <c r="G1548" s="73" t="s">
        <v>300</v>
      </c>
      <c r="H1548" s="73" t="s">
        <v>3352</v>
      </c>
      <c r="K1548" s="831"/>
      <c r="L1548" s="1143"/>
      <c r="M1548" s="831"/>
      <c r="N1548" s="1150">
        <v>1.2492882786617452E-4</v>
      </c>
      <c r="O1548" s="1144"/>
      <c r="P1548" s="831"/>
      <c r="Q1548" s="831"/>
      <c r="R1548" s="831"/>
      <c r="S1548" s="831"/>
      <c r="T1548" s="831"/>
      <c r="U1548" s="831"/>
      <c r="V1548" s="1143"/>
      <c r="W1548" s="1146">
        <v>26851708.962072387</v>
      </c>
      <c r="X1548" s="1144"/>
      <c r="Y1548" s="831"/>
      <c r="Z1548" s="831"/>
      <c r="AA1548" s="834"/>
      <c r="AB1548" s="834"/>
      <c r="AC1548" s="832">
        <f t="shared" si="58"/>
        <v>0</v>
      </c>
      <c r="AD1548" s="832">
        <f t="shared" si="57"/>
        <v>83.063063104180358</v>
      </c>
      <c r="AE1548" s="834"/>
      <c r="AF1548" s="834"/>
      <c r="AG1548" s="834"/>
      <c r="AH1548" s="834"/>
      <c r="AI1548" s="834"/>
      <c r="AJ1548" s="834"/>
      <c r="AK1548" s="834"/>
      <c r="AL1548" s="834"/>
      <c r="AM1548" s="832">
        <f t="shared" si="56"/>
        <v>17853246797135.754</v>
      </c>
      <c r="AN1548" s="834"/>
      <c r="AO1548" s="834"/>
      <c r="AP1548" s="834"/>
    </row>
    <row r="1549" spans="1:42" s="15" customFormat="1">
      <c r="A1549" s="73" t="s">
        <v>2286</v>
      </c>
      <c r="B1549" s="1132" t="s">
        <v>3089</v>
      </c>
      <c r="C1549" s="73" t="s">
        <v>3329</v>
      </c>
      <c r="D1549" s="1132" t="s">
        <v>1967</v>
      </c>
      <c r="E1549" s="15" t="s">
        <v>1968</v>
      </c>
      <c r="F1549" s="679">
        <v>452886.27756249998</v>
      </c>
      <c r="G1549" s="73" t="s">
        <v>300</v>
      </c>
      <c r="H1549" s="73" t="s">
        <v>3352</v>
      </c>
      <c r="K1549" s="831"/>
      <c r="L1549" s="1143"/>
      <c r="M1549" s="831"/>
      <c r="N1549" s="831">
        <v>6.8511000000000004E-6</v>
      </c>
      <c r="O1549" s="1144"/>
      <c r="P1549" s="831"/>
      <c r="Q1549" s="831"/>
      <c r="R1549" s="831"/>
      <c r="S1549" s="831"/>
      <c r="T1549" s="831"/>
      <c r="U1549" s="831"/>
      <c r="V1549" s="1143"/>
      <c r="W1549" s="1145">
        <v>395.06</v>
      </c>
      <c r="X1549" s="1144"/>
      <c r="Y1549" s="831"/>
      <c r="Z1549" s="831"/>
      <c r="AA1549" s="834"/>
      <c r="AB1549" s="834"/>
      <c r="AC1549" s="832">
        <f t="shared" si="58"/>
        <v>0</v>
      </c>
      <c r="AD1549" s="832">
        <f t="shared" si="57"/>
        <v>3.1027691762084437</v>
      </c>
      <c r="AE1549" s="834"/>
      <c r="AF1549" s="834"/>
      <c r="AG1549" s="834"/>
      <c r="AH1549" s="834"/>
      <c r="AI1549" s="834"/>
      <c r="AJ1549" s="834"/>
      <c r="AK1549" s="834"/>
      <c r="AL1549" s="834"/>
      <c r="AM1549" s="832">
        <f t="shared" si="56"/>
        <v>178917252.81384125</v>
      </c>
      <c r="AN1549" s="834"/>
      <c r="AO1549" s="834"/>
      <c r="AP1549" s="834"/>
    </row>
    <row r="1550" spans="1:42" s="15" customFormat="1">
      <c r="A1550" s="73" t="s">
        <v>2286</v>
      </c>
      <c r="B1550" s="1132" t="s">
        <v>3089</v>
      </c>
      <c r="C1550" s="73" t="s">
        <v>3329</v>
      </c>
      <c r="D1550" s="1132" t="s">
        <v>2001</v>
      </c>
      <c r="E1550" s="15" t="s">
        <v>2015</v>
      </c>
      <c r="F1550" s="679">
        <v>30192.418503463501</v>
      </c>
      <c r="G1550" s="73" t="s">
        <v>300</v>
      </c>
      <c r="H1550" s="73" t="s">
        <v>3352</v>
      </c>
      <c r="K1550" s="831"/>
      <c r="L1550" s="1143"/>
      <c r="M1550" s="831"/>
      <c r="N1550" s="831">
        <v>1.5967000000000001E-6</v>
      </c>
      <c r="O1550" s="1144"/>
      <c r="P1550" s="831"/>
      <c r="Q1550" s="831"/>
      <c r="R1550" s="831"/>
      <c r="S1550" s="831"/>
      <c r="T1550" s="831"/>
      <c r="U1550" s="831"/>
      <c r="V1550" s="1143"/>
      <c r="W1550" s="1145">
        <v>18821</v>
      </c>
      <c r="X1550" s="1144"/>
      <c r="Y1550" s="831"/>
      <c r="Z1550" s="831"/>
      <c r="AA1550" s="834"/>
      <c r="AB1550" s="834"/>
      <c r="AC1550" s="832">
        <f t="shared" si="58"/>
        <v>0</v>
      </c>
      <c r="AD1550" s="832">
        <f t="shared" si="57"/>
        <v>4.8208234624480178E-2</v>
      </c>
      <c r="AE1550" s="834"/>
      <c r="AF1550" s="834"/>
      <c r="AG1550" s="834"/>
      <c r="AH1550" s="834"/>
      <c r="AI1550" s="834"/>
      <c r="AJ1550" s="834"/>
      <c r="AK1550" s="834"/>
      <c r="AL1550" s="834"/>
      <c r="AM1550" s="832">
        <f t="shared" si="56"/>
        <v>568251508.65368652</v>
      </c>
      <c r="AN1550" s="834"/>
      <c r="AO1550" s="834"/>
      <c r="AP1550" s="834"/>
    </row>
    <row r="1551" spans="1:42" s="15" customFormat="1">
      <c r="A1551" s="73" t="s">
        <v>2286</v>
      </c>
      <c r="B1551" s="1132" t="s">
        <v>3089</v>
      </c>
      <c r="C1551" s="73" t="s">
        <v>3329</v>
      </c>
      <c r="D1551" s="1132" t="s">
        <v>1998</v>
      </c>
      <c r="E1551" s="15" t="s">
        <v>1999</v>
      </c>
      <c r="F1551" s="679">
        <v>603848.37005468702</v>
      </c>
      <c r="G1551" s="73" t="s">
        <v>300</v>
      </c>
      <c r="H1551" s="73" t="s">
        <v>3352</v>
      </c>
      <c r="K1551" s="831"/>
      <c r="L1551" s="1143"/>
      <c r="M1551" s="831"/>
      <c r="N1551" s="831">
        <v>8.8193999999999996E-9</v>
      </c>
      <c r="O1551" s="1144"/>
      <c r="P1551" s="831"/>
      <c r="Q1551" s="831"/>
      <c r="R1551" s="831"/>
      <c r="S1551" s="831"/>
      <c r="T1551" s="831"/>
      <c r="U1551" s="831"/>
      <c r="V1551" s="1143"/>
      <c r="W1551" s="1145">
        <v>15.275</v>
      </c>
      <c r="X1551" s="1144"/>
      <c r="Y1551" s="831"/>
      <c r="Z1551" s="831"/>
      <c r="AA1551" s="834"/>
      <c r="AB1551" s="834"/>
      <c r="AC1551" s="832">
        <f t="shared" si="58"/>
        <v>0</v>
      </c>
      <c r="AD1551" s="832">
        <f t="shared" si="57"/>
        <v>5.3255803148603061E-3</v>
      </c>
      <c r="AE1551" s="834"/>
      <c r="AF1551" s="834"/>
      <c r="AG1551" s="834"/>
      <c r="AH1551" s="834"/>
      <c r="AI1551" s="834"/>
      <c r="AJ1551" s="834"/>
      <c r="AK1551" s="834"/>
      <c r="AL1551" s="834"/>
      <c r="AM1551" s="832">
        <f t="shared" si="56"/>
        <v>9223783.8525853436</v>
      </c>
      <c r="AN1551" s="834"/>
      <c r="AO1551" s="834"/>
      <c r="AP1551" s="834"/>
    </row>
    <row r="1552" spans="1:42" s="15" customFormat="1">
      <c r="A1552" s="73" t="s">
        <v>2287</v>
      </c>
      <c r="B1552" s="1132" t="s">
        <v>3090</v>
      </c>
      <c r="C1552" s="73"/>
      <c r="D1552" s="1132" t="s">
        <v>1967</v>
      </c>
      <c r="E1552" s="15" t="s">
        <v>1968</v>
      </c>
      <c r="F1552" s="679">
        <v>242773619.21702099</v>
      </c>
      <c r="G1552" s="73" t="s">
        <v>300</v>
      </c>
      <c r="H1552" s="73" t="s">
        <v>3355</v>
      </c>
      <c r="K1552" s="831"/>
      <c r="L1552" s="1143"/>
      <c r="M1552" s="831">
        <v>3.2039000000000003E-5</v>
      </c>
      <c r="N1552" s="831">
        <v>3.5731000000000001E-6</v>
      </c>
      <c r="O1552" s="1144"/>
      <c r="P1552" s="831"/>
      <c r="Q1552" s="831"/>
      <c r="R1552" s="831"/>
      <c r="S1552" s="831"/>
      <c r="T1552" s="831"/>
      <c r="U1552" s="831"/>
      <c r="V1552" s="1143"/>
      <c r="W1552" s="1145">
        <v>1.626E-2</v>
      </c>
      <c r="X1552" s="1144"/>
      <c r="Y1552" s="831"/>
      <c r="Z1552" s="831"/>
      <c r="AA1552" s="834"/>
      <c r="AB1552" s="834"/>
      <c r="AC1552" s="832">
        <f t="shared" si="58"/>
        <v>7778.2239860941363</v>
      </c>
      <c r="AD1552" s="832">
        <f t="shared" si="57"/>
        <v>867.45441882433772</v>
      </c>
      <c r="AE1552" s="834"/>
      <c r="AF1552" s="834"/>
      <c r="AG1552" s="834"/>
      <c r="AH1552" s="834"/>
      <c r="AI1552" s="834"/>
      <c r="AJ1552" s="834"/>
      <c r="AK1552" s="834"/>
      <c r="AL1552" s="834"/>
      <c r="AM1552" s="832">
        <f t="shared" si="56"/>
        <v>3947499.0484687611</v>
      </c>
      <c r="AN1552" s="834"/>
      <c r="AO1552" s="834"/>
      <c r="AP1552" s="834"/>
    </row>
    <row r="1553" spans="1:42" s="15" customFormat="1">
      <c r="A1553" s="73" t="s">
        <v>2694</v>
      </c>
      <c r="B1553" s="1132"/>
      <c r="C1553" s="73" t="s">
        <v>3322</v>
      </c>
      <c r="D1553" s="1132"/>
      <c r="F1553" s="679">
        <v>175534.51332872399</v>
      </c>
      <c r="G1553" s="73" t="s">
        <v>300</v>
      </c>
      <c r="H1553" s="73" t="s">
        <v>3352</v>
      </c>
      <c r="K1553" s="831"/>
      <c r="L1553" s="1143"/>
      <c r="M1553" s="831"/>
      <c r="N1553" s="1150">
        <v>2.2413499043699988E-4</v>
      </c>
      <c r="O1553" s="1144"/>
      <c r="P1553" s="831"/>
      <c r="Q1553" s="831"/>
      <c r="R1553" s="831"/>
      <c r="S1553" s="831"/>
      <c r="T1553" s="831"/>
      <c r="U1553" s="831"/>
      <c r="V1553" s="1143"/>
      <c r="W1553" s="1146">
        <v>740449.00608755986</v>
      </c>
      <c r="X1553" s="1144"/>
      <c r="Y1553" s="831"/>
      <c r="Z1553" s="831"/>
      <c r="AA1553" s="834"/>
      <c r="AB1553" s="834"/>
      <c r="AC1553" s="832">
        <f t="shared" si="58"/>
        <v>0</v>
      </c>
      <c r="AD1553" s="832">
        <f t="shared" si="57"/>
        <v>39.343426466296975</v>
      </c>
      <c r="AE1553" s="834"/>
      <c r="AF1553" s="834"/>
      <c r="AG1553" s="834"/>
      <c r="AH1553" s="834"/>
      <c r="AI1553" s="834"/>
      <c r="AJ1553" s="834"/>
      <c r="AK1553" s="834"/>
      <c r="AL1553" s="834"/>
      <c r="AM1553" s="832">
        <f t="shared" si="56"/>
        <v>129974355928.3172</v>
      </c>
      <c r="AN1553" s="834"/>
      <c r="AO1553" s="834"/>
      <c r="AP1553" s="834"/>
    </row>
    <row r="1554" spans="1:42" s="15" customFormat="1">
      <c r="A1554" s="73" t="s">
        <v>2694</v>
      </c>
      <c r="B1554" s="1132"/>
      <c r="C1554" s="73" t="s">
        <v>3322</v>
      </c>
      <c r="D1554" s="1132"/>
      <c r="F1554" s="679">
        <v>234046.017731745</v>
      </c>
      <c r="G1554" s="73" t="s">
        <v>300</v>
      </c>
      <c r="H1554" s="73" t="s">
        <v>3352</v>
      </c>
      <c r="K1554" s="831"/>
      <c r="L1554" s="1143"/>
      <c r="M1554" s="831"/>
      <c r="N1554" s="1150">
        <v>1.6420805118051806E-5</v>
      </c>
      <c r="O1554" s="1144"/>
      <c r="P1554" s="831"/>
      <c r="Q1554" s="831"/>
      <c r="R1554" s="831"/>
      <c r="S1554" s="831"/>
      <c r="T1554" s="831"/>
      <c r="U1554" s="831"/>
      <c r="V1554" s="1143"/>
      <c r="W1554" s="1146">
        <v>143030.9259972368</v>
      </c>
      <c r="X1554" s="1144"/>
      <c r="Y1554" s="831"/>
      <c r="Z1554" s="831"/>
      <c r="AA1554" s="834"/>
      <c r="AB1554" s="834"/>
      <c r="AC1554" s="832">
        <f t="shared" si="58"/>
        <v>0</v>
      </c>
      <c r="AD1554" s="832">
        <f t="shared" si="57"/>
        <v>3.8432240458290821</v>
      </c>
      <c r="AE1554" s="834"/>
      <c r="AF1554" s="834"/>
      <c r="AG1554" s="834"/>
      <c r="AH1554" s="834"/>
      <c r="AI1554" s="834"/>
      <c r="AJ1554" s="834"/>
      <c r="AK1554" s="834"/>
      <c r="AL1554" s="834"/>
      <c r="AM1554" s="832">
        <f t="shared" si="56"/>
        <v>33475818642.137192</v>
      </c>
      <c r="AN1554" s="834"/>
      <c r="AO1554" s="834"/>
      <c r="AP1554" s="834"/>
    </row>
    <row r="1555" spans="1:42" s="15" customFormat="1">
      <c r="A1555" s="73" t="s">
        <v>2694</v>
      </c>
      <c r="B1555" s="1132"/>
      <c r="C1555" s="73" t="s">
        <v>3322</v>
      </c>
      <c r="D1555" s="1132"/>
      <c r="F1555" s="679">
        <v>11702.3008883333</v>
      </c>
      <c r="G1555" s="73" t="s">
        <v>300</v>
      </c>
      <c r="H1555" s="73" t="s">
        <v>3352</v>
      </c>
      <c r="K1555" s="831"/>
      <c r="L1555" s="1143"/>
      <c r="M1555" s="831"/>
      <c r="N1555" s="1150">
        <v>1.2492882786617452E-4</v>
      </c>
      <c r="O1555" s="1144"/>
      <c r="P1555" s="831"/>
      <c r="Q1555" s="831"/>
      <c r="R1555" s="831"/>
      <c r="S1555" s="831"/>
      <c r="T1555" s="831"/>
      <c r="U1555" s="831"/>
      <c r="V1555" s="1143"/>
      <c r="W1555" s="1146">
        <v>26851708.962072387</v>
      </c>
      <c r="X1555" s="1144"/>
      <c r="Y1555" s="831"/>
      <c r="Z1555" s="831"/>
      <c r="AA1555" s="834"/>
      <c r="AB1555" s="834"/>
      <c r="AC1555" s="832">
        <f t="shared" si="58"/>
        <v>0</v>
      </c>
      <c r="AD1555" s="832">
        <f t="shared" si="57"/>
        <v>1.4619547333167719</v>
      </c>
      <c r="AE1555" s="834"/>
      <c r="AF1555" s="834"/>
      <c r="AG1555" s="834"/>
      <c r="AH1555" s="834"/>
      <c r="AI1555" s="834"/>
      <c r="AJ1555" s="834"/>
      <c r="AK1555" s="834"/>
      <c r="AL1555" s="834"/>
      <c r="AM1555" s="832">
        <f t="shared" si="56"/>
        <v>314226777640.12695</v>
      </c>
      <c r="AN1555" s="834"/>
      <c r="AO1555" s="834"/>
      <c r="AP1555" s="834"/>
    </row>
    <row r="1556" spans="1:42" s="15" customFormat="1">
      <c r="A1556" s="73" t="s">
        <v>2288</v>
      </c>
      <c r="B1556" s="1132" t="s">
        <v>3091</v>
      </c>
      <c r="C1556" s="73"/>
      <c r="D1556" s="1132" t="s">
        <v>1967</v>
      </c>
      <c r="E1556" s="15" t="s">
        <v>1968</v>
      </c>
      <c r="F1556" s="679">
        <v>11398814.954378201</v>
      </c>
      <c r="G1556" s="73" t="s">
        <v>300</v>
      </c>
      <c r="H1556" s="73" t="s">
        <v>3355</v>
      </c>
      <c r="K1556" s="831"/>
      <c r="L1556" s="1143"/>
      <c r="M1556" s="831">
        <v>7.5949999999999995E-9</v>
      </c>
      <c r="N1556" s="831">
        <v>1.1697E-6</v>
      </c>
      <c r="O1556" s="1144"/>
      <c r="P1556" s="831"/>
      <c r="Q1556" s="831"/>
      <c r="R1556" s="831"/>
      <c r="S1556" s="831"/>
      <c r="T1556" s="831"/>
      <c r="U1556" s="831"/>
      <c r="V1556" s="1143"/>
      <c r="W1556" s="1145">
        <v>32.886000000000003</v>
      </c>
      <c r="X1556" s="1144"/>
      <c r="Y1556" s="831"/>
      <c r="Z1556" s="831"/>
      <c r="AA1556" s="834"/>
      <c r="AB1556" s="834"/>
      <c r="AC1556" s="832">
        <f t="shared" si="58"/>
        <v>8.6573999578502425E-2</v>
      </c>
      <c r="AD1556" s="832">
        <f t="shared" si="57"/>
        <v>13.333193852136182</v>
      </c>
      <c r="AE1556" s="834"/>
      <c r="AF1556" s="834"/>
      <c r="AG1556" s="834"/>
      <c r="AH1556" s="834"/>
      <c r="AI1556" s="834"/>
      <c r="AJ1556" s="834"/>
      <c r="AK1556" s="834"/>
      <c r="AL1556" s="834"/>
      <c r="AM1556" s="832">
        <f t="shared" si="56"/>
        <v>374861428.58968157</v>
      </c>
      <c r="AN1556" s="834"/>
      <c r="AO1556" s="834"/>
      <c r="AP1556" s="834"/>
    </row>
    <row r="1557" spans="1:42" s="15" customFormat="1">
      <c r="A1557" s="73" t="s">
        <v>2289</v>
      </c>
      <c r="B1557" s="1132" t="s">
        <v>3092</v>
      </c>
      <c r="C1557" s="73" t="s">
        <v>3329</v>
      </c>
      <c r="D1557" s="1132" t="s">
        <v>1967</v>
      </c>
      <c r="E1557" s="15" t="s">
        <v>1968</v>
      </c>
      <c r="F1557" s="679">
        <v>2659787.2395833302</v>
      </c>
      <c r="G1557" s="73" t="s">
        <v>300</v>
      </c>
      <c r="H1557" s="73" t="s">
        <v>3352</v>
      </c>
      <c r="K1557" s="831"/>
      <c r="L1557" s="1143"/>
      <c r="M1557" s="831"/>
      <c r="N1557" s="831">
        <v>9.4458999999999996E-7</v>
      </c>
      <c r="O1557" s="1144"/>
      <c r="P1557" s="831"/>
      <c r="Q1557" s="831"/>
      <c r="R1557" s="831"/>
      <c r="S1557" s="831"/>
      <c r="T1557" s="831"/>
      <c r="U1557" s="831"/>
      <c r="V1557" s="1143"/>
      <c r="W1557" s="1145">
        <v>19.172999999999998</v>
      </c>
      <c r="X1557" s="1144"/>
      <c r="Y1557" s="831"/>
      <c r="Z1557" s="831"/>
      <c r="AA1557" s="834"/>
      <c r="AB1557" s="834"/>
      <c r="AC1557" s="832">
        <f t="shared" si="58"/>
        <v>0</v>
      </c>
      <c r="AD1557" s="832">
        <f t="shared" si="57"/>
        <v>2.5124084286380177</v>
      </c>
      <c r="AE1557" s="834"/>
      <c r="AF1557" s="834"/>
      <c r="AG1557" s="834"/>
      <c r="AH1557" s="834"/>
      <c r="AI1557" s="834"/>
      <c r="AJ1557" s="834"/>
      <c r="AK1557" s="834"/>
      <c r="AL1557" s="834"/>
      <c r="AM1557" s="832">
        <f t="shared" si="56"/>
        <v>50996100.744531184</v>
      </c>
      <c r="AN1557" s="834"/>
      <c r="AO1557" s="834"/>
      <c r="AP1557" s="834"/>
    </row>
    <row r="1558" spans="1:42" s="15" customFormat="1">
      <c r="A1558" s="73" t="s">
        <v>2289</v>
      </c>
      <c r="B1558" s="1132" t="s">
        <v>3092</v>
      </c>
      <c r="C1558" s="73" t="s">
        <v>3329</v>
      </c>
      <c r="D1558" s="1132" t="s">
        <v>1998</v>
      </c>
      <c r="E1558" s="15" t="s">
        <v>1999</v>
      </c>
      <c r="F1558" s="679">
        <v>10230019.9393229</v>
      </c>
      <c r="G1558" s="73" t="s">
        <v>300</v>
      </c>
      <c r="H1558" s="73" t="s">
        <v>3352</v>
      </c>
      <c r="K1558" s="831"/>
      <c r="L1558" s="1143"/>
      <c r="M1558" s="831"/>
      <c r="N1558" s="831">
        <v>6.9053999999999997E-9</v>
      </c>
      <c r="O1558" s="1144"/>
      <c r="P1558" s="831"/>
      <c r="Q1558" s="831"/>
      <c r="R1558" s="831"/>
      <c r="S1558" s="831"/>
      <c r="T1558" s="831"/>
      <c r="U1558" s="831"/>
      <c r="V1558" s="1143"/>
      <c r="W1558" s="1145">
        <v>9.9468999999999994</v>
      </c>
      <c r="X1558" s="1144"/>
      <c r="Y1558" s="831"/>
      <c r="Z1558" s="831"/>
      <c r="AA1558" s="834"/>
      <c r="AB1558" s="834"/>
      <c r="AC1558" s="832">
        <f t="shared" si="58"/>
        <v>0</v>
      </c>
      <c r="AD1558" s="832">
        <f t="shared" si="57"/>
        <v>7.0642379689000348E-2</v>
      </c>
      <c r="AE1558" s="834"/>
      <c r="AF1558" s="834"/>
      <c r="AG1558" s="834"/>
      <c r="AH1558" s="834"/>
      <c r="AI1558" s="834"/>
      <c r="AJ1558" s="834"/>
      <c r="AK1558" s="834"/>
      <c r="AL1558" s="834"/>
      <c r="AM1558" s="832">
        <f t="shared" si="56"/>
        <v>101756985.33445095</v>
      </c>
      <c r="AN1558" s="834"/>
      <c r="AO1558" s="834"/>
      <c r="AP1558" s="834"/>
    </row>
    <row r="1559" spans="1:42" s="15" customFormat="1">
      <c r="A1559" s="73" t="s">
        <v>2289</v>
      </c>
      <c r="B1559" s="1132" t="s">
        <v>3092</v>
      </c>
      <c r="C1559" s="73" t="s">
        <v>3329</v>
      </c>
      <c r="D1559" s="1132" t="s">
        <v>2001</v>
      </c>
      <c r="E1559" s="15" t="s">
        <v>2015</v>
      </c>
      <c r="F1559" s="679">
        <v>177319.149296875</v>
      </c>
      <c r="G1559" s="73" t="s">
        <v>300</v>
      </c>
      <c r="H1559" s="73" t="s">
        <v>3352</v>
      </c>
      <c r="K1559" s="831"/>
      <c r="L1559" s="1143"/>
      <c r="M1559" s="831"/>
      <c r="N1559" s="831">
        <v>2.0125000000000001E-7</v>
      </c>
      <c r="O1559" s="1144"/>
      <c r="P1559" s="831"/>
      <c r="Q1559" s="831"/>
      <c r="R1559" s="831"/>
      <c r="S1559" s="831"/>
      <c r="T1559" s="831"/>
      <c r="U1559" s="831"/>
      <c r="V1559" s="1143"/>
      <c r="W1559" s="1145">
        <v>572.09</v>
      </c>
      <c r="X1559" s="1144"/>
      <c r="Y1559" s="831"/>
      <c r="Z1559" s="831"/>
      <c r="AA1559" s="834"/>
      <c r="AB1559" s="834"/>
      <c r="AC1559" s="832">
        <f t="shared" si="58"/>
        <v>0</v>
      </c>
      <c r="AD1559" s="832">
        <f t="shared" si="57"/>
        <v>3.5685478795996095E-2</v>
      </c>
      <c r="AE1559" s="834"/>
      <c r="AF1559" s="834"/>
      <c r="AG1559" s="834"/>
      <c r="AH1559" s="834"/>
      <c r="AI1559" s="834"/>
      <c r="AJ1559" s="834"/>
      <c r="AK1559" s="834"/>
      <c r="AL1559" s="834"/>
      <c r="AM1559" s="832">
        <f t="shared" si="56"/>
        <v>101442512.12124923</v>
      </c>
      <c r="AN1559" s="834"/>
      <c r="AO1559" s="834"/>
      <c r="AP1559" s="834"/>
    </row>
    <row r="1560" spans="1:42" s="15" customFormat="1">
      <c r="A1560" s="73" t="s">
        <v>2290</v>
      </c>
      <c r="B1560" s="1132" t="s">
        <v>2290</v>
      </c>
      <c r="C1560" s="73"/>
      <c r="D1560" s="1132" t="s">
        <v>1967</v>
      </c>
      <c r="E1560" s="15" t="s">
        <v>1968</v>
      </c>
      <c r="F1560" s="679">
        <v>16013053.6480048</v>
      </c>
      <c r="G1560" s="73" t="s">
        <v>300</v>
      </c>
      <c r="H1560" s="73" t="s">
        <v>3355</v>
      </c>
      <c r="K1560" s="831"/>
      <c r="L1560" s="1143"/>
      <c r="M1560" s="831"/>
      <c r="N1560" s="831">
        <v>2.5001999999999999E-5</v>
      </c>
      <c r="O1560" s="1144"/>
      <c r="P1560" s="831"/>
      <c r="Q1560" s="831"/>
      <c r="R1560" s="831"/>
      <c r="S1560" s="831"/>
      <c r="T1560" s="831"/>
      <c r="U1560" s="831"/>
      <c r="V1560" s="1143"/>
      <c r="W1560" s="1145">
        <v>23.474</v>
      </c>
      <c r="X1560" s="1144"/>
      <c r="Y1560" s="831"/>
      <c r="Z1560" s="831"/>
      <c r="AA1560" s="834"/>
      <c r="AB1560" s="834"/>
      <c r="AC1560" s="832">
        <f t="shared" si="58"/>
        <v>0</v>
      </c>
      <c r="AD1560" s="832">
        <f t="shared" si="57"/>
        <v>400.35836730741602</v>
      </c>
      <c r="AE1560" s="834"/>
      <c r="AF1560" s="834"/>
      <c r="AG1560" s="834"/>
      <c r="AH1560" s="834"/>
      <c r="AI1560" s="834"/>
      <c r="AJ1560" s="834"/>
      <c r="AK1560" s="834"/>
      <c r="AL1560" s="834"/>
      <c r="AM1560" s="832">
        <f t="shared" si="56"/>
        <v>375890421.33326471</v>
      </c>
      <c r="AN1560" s="834"/>
      <c r="AO1560" s="834"/>
      <c r="AP1560" s="834"/>
    </row>
    <row r="1561" spans="1:42" s="15" customFormat="1">
      <c r="A1561" s="73" t="s">
        <v>2291</v>
      </c>
      <c r="B1561" s="1132" t="s">
        <v>3093</v>
      </c>
      <c r="C1561" s="73" t="s">
        <v>3329</v>
      </c>
      <c r="D1561" s="1132" t="s">
        <v>1967</v>
      </c>
      <c r="E1561" s="15" t="s">
        <v>1968</v>
      </c>
      <c r="F1561" s="679">
        <v>73626983.521263003</v>
      </c>
      <c r="G1561" s="73" t="s">
        <v>300</v>
      </c>
      <c r="H1561" s="73" t="s">
        <v>3352</v>
      </c>
      <c r="K1561" s="831"/>
      <c r="L1561" s="1143"/>
      <c r="M1561" s="831"/>
      <c r="N1561" s="831">
        <v>5.2562999999999999E-8</v>
      </c>
      <c r="O1561" s="1144"/>
      <c r="P1561" s="831"/>
      <c r="Q1561" s="831"/>
      <c r="R1561" s="831"/>
      <c r="S1561" s="831"/>
      <c r="T1561" s="831"/>
      <c r="U1561" s="831"/>
      <c r="V1561" s="1143"/>
      <c r="W1561" s="1145">
        <v>30.4</v>
      </c>
      <c r="X1561" s="1144"/>
      <c r="Y1561" s="831"/>
      <c r="Z1561" s="831"/>
      <c r="AA1561" s="834"/>
      <c r="AB1561" s="834"/>
      <c r="AC1561" s="832">
        <f t="shared" si="58"/>
        <v>0</v>
      </c>
      <c r="AD1561" s="832">
        <f t="shared" si="57"/>
        <v>3.8700551348281471</v>
      </c>
      <c r="AE1561" s="834"/>
      <c r="AF1561" s="834"/>
      <c r="AG1561" s="834"/>
      <c r="AH1561" s="834"/>
      <c r="AI1561" s="834"/>
      <c r="AJ1561" s="834"/>
      <c r="AK1561" s="834"/>
      <c r="AL1561" s="834"/>
      <c r="AM1561" s="832">
        <f t="shared" si="56"/>
        <v>2238260299.0463953</v>
      </c>
      <c r="AN1561" s="834"/>
      <c r="AO1561" s="834"/>
      <c r="AP1561" s="834"/>
    </row>
    <row r="1562" spans="1:42" s="15" customFormat="1">
      <c r="A1562" s="73" t="s">
        <v>2291</v>
      </c>
      <c r="B1562" s="1132" t="s">
        <v>3093</v>
      </c>
      <c r="C1562" s="73" t="s">
        <v>3329</v>
      </c>
      <c r="D1562" s="1132" t="s">
        <v>1998</v>
      </c>
      <c r="E1562" s="15" t="s">
        <v>1999</v>
      </c>
      <c r="F1562" s="679">
        <v>324039204.10257602</v>
      </c>
      <c r="G1562" s="73" t="s">
        <v>300</v>
      </c>
      <c r="H1562" s="73" t="s">
        <v>3352</v>
      </c>
      <c r="K1562" s="831"/>
      <c r="L1562" s="1143"/>
      <c r="M1562" s="831"/>
      <c r="N1562" s="831">
        <v>1.0951999999999999E-8</v>
      </c>
      <c r="O1562" s="1144"/>
      <c r="P1562" s="831"/>
      <c r="Q1562" s="831"/>
      <c r="R1562" s="831"/>
      <c r="S1562" s="831"/>
      <c r="T1562" s="831"/>
      <c r="U1562" s="831"/>
      <c r="V1562" s="1143"/>
      <c r="W1562" s="1145">
        <v>182.93</v>
      </c>
      <c r="X1562" s="1144"/>
      <c r="Y1562" s="831"/>
      <c r="Z1562" s="831"/>
      <c r="AA1562" s="834"/>
      <c r="AB1562" s="834"/>
      <c r="AC1562" s="832">
        <f t="shared" si="58"/>
        <v>0</v>
      </c>
      <c r="AD1562" s="832">
        <f t="shared" si="57"/>
        <v>3.5488773633314121</v>
      </c>
      <c r="AE1562" s="834"/>
      <c r="AF1562" s="834"/>
      <c r="AG1562" s="834"/>
      <c r="AH1562" s="834"/>
      <c r="AI1562" s="834"/>
      <c r="AJ1562" s="834"/>
      <c r="AK1562" s="834"/>
      <c r="AL1562" s="834"/>
      <c r="AM1562" s="832">
        <f t="shared" si="56"/>
        <v>59276491606.48423</v>
      </c>
      <c r="AN1562" s="834"/>
      <c r="AO1562" s="834"/>
      <c r="AP1562" s="834"/>
    </row>
    <row r="1563" spans="1:42" s="15" customFormat="1">
      <c r="A1563" s="73" t="s">
        <v>2291</v>
      </c>
      <c r="B1563" s="1132" t="s">
        <v>3093</v>
      </c>
      <c r="C1563" s="73" t="s">
        <v>3329</v>
      </c>
      <c r="D1563" s="1132" t="s">
        <v>2001</v>
      </c>
      <c r="E1563" s="15" t="s">
        <v>2015</v>
      </c>
      <c r="F1563" s="679">
        <v>4908465.5679886499</v>
      </c>
      <c r="G1563" s="73" t="s">
        <v>300</v>
      </c>
      <c r="H1563" s="73" t="s">
        <v>3352</v>
      </c>
      <c r="K1563" s="831"/>
      <c r="L1563" s="1143"/>
      <c r="M1563" s="831"/>
      <c r="N1563" s="831">
        <v>1.2642E-8</v>
      </c>
      <c r="O1563" s="1144"/>
      <c r="P1563" s="831"/>
      <c r="Q1563" s="831"/>
      <c r="R1563" s="831"/>
      <c r="S1563" s="831"/>
      <c r="T1563" s="831"/>
      <c r="U1563" s="831"/>
      <c r="V1563" s="1143"/>
      <c r="W1563" s="1145">
        <v>542.27</v>
      </c>
      <c r="X1563" s="1144"/>
      <c r="Y1563" s="831"/>
      <c r="Z1563" s="831"/>
      <c r="AA1563" s="834"/>
      <c r="AB1563" s="834"/>
      <c r="AC1563" s="832">
        <f t="shared" si="58"/>
        <v>0</v>
      </c>
      <c r="AD1563" s="832">
        <f t="shared" si="57"/>
        <v>6.2052821710512511E-2</v>
      </c>
      <c r="AE1563" s="834"/>
      <c r="AF1563" s="834"/>
      <c r="AG1563" s="834"/>
      <c r="AH1563" s="834"/>
      <c r="AI1563" s="834"/>
      <c r="AJ1563" s="834"/>
      <c r="AK1563" s="834"/>
      <c r="AL1563" s="834"/>
      <c r="AM1563" s="832">
        <f t="shared" si="56"/>
        <v>2661713623.553205</v>
      </c>
      <c r="AN1563" s="834"/>
      <c r="AO1563" s="834"/>
      <c r="AP1563" s="834"/>
    </row>
    <row r="1564" spans="1:42" s="15" customFormat="1">
      <c r="A1564" s="73" t="s">
        <v>2695</v>
      </c>
      <c r="B1564" s="1132"/>
      <c r="C1564" s="73" t="s">
        <v>3319</v>
      </c>
      <c r="D1564" s="1132"/>
      <c r="F1564" s="679">
        <v>226594.541818828</v>
      </c>
      <c r="G1564" s="73" t="s">
        <v>300</v>
      </c>
      <c r="H1564" s="73" t="s">
        <v>3352</v>
      </c>
      <c r="K1564" s="831"/>
      <c r="L1564" s="1143"/>
      <c r="M1564" s="831"/>
      <c r="N1564" s="1150">
        <v>2.2413499043699988E-4</v>
      </c>
      <c r="O1564" s="1144"/>
      <c r="P1564" s="831"/>
      <c r="Q1564" s="831"/>
      <c r="R1564" s="831"/>
      <c r="S1564" s="831"/>
      <c r="T1564" s="831"/>
      <c r="U1564" s="831"/>
      <c r="V1564" s="1143"/>
      <c r="W1564" s="1146">
        <v>740449.00608755986</v>
      </c>
      <c r="X1564" s="1144"/>
      <c r="Y1564" s="831"/>
      <c r="Z1564" s="831"/>
      <c r="AA1564" s="834"/>
      <c r="AB1564" s="834"/>
      <c r="AC1564" s="832">
        <f t="shared" si="58"/>
        <v>0</v>
      </c>
      <c r="AD1564" s="832">
        <f t="shared" si="57"/>
        <v>50.787765463639381</v>
      </c>
      <c r="AE1564" s="834"/>
      <c r="AF1564" s="834"/>
      <c r="AG1564" s="834"/>
      <c r="AH1564" s="834"/>
      <c r="AI1564" s="834"/>
      <c r="AJ1564" s="834"/>
      <c r="AK1564" s="834"/>
      <c r="AL1564" s="834"/>
      <c r="AM1564" s="832">
        <f t="shared" si="56"/>
        <v>167781703274.61722</v>
      </c>
      <c r="AN1564" s="834"/>
      <c r="AO1564" s="834"/>
      <c r="AP1564" s="834"/>
    </row>
    <row r="1565" spans="1:42" s="15" customFormat="1">
      <c r="A1565" s="73" t="s">
        <v>2695</v>
      </c>
      <c r="B1565" s="1132"/>
      <c r="C1565" s="73" t="s">
        <v>3319</v>
      </c>
      <c r="D1565" s="1132"/>
      <c r="F1565" s="679">
        <v>302126.05575843703</v>
      </c>
      <c r="G1565" s="73" t="s">
        <v>300</v>
      </c>
      <c r="H1565" s="73" t="s">
        <v>3352</v>
      </c>
      <c r="K1565" s="831"/>
      <c r="L1565" s="1143"/>
      <c r="M1565" s="831"/>
      <c r="N1565" s="1150">
        <v>1.6420805118051806E-5</v>
      </c>
      <c r="O1565" s="1144"/>
      <c r="P1565" s="831"/>
      <c r="Q1565" s="831"/>
      <c r="R1565" s="831"/>
      <c r="S1565" s="831"/>
      <c r="T1565" s="831"/>
      <c r="U1565" s="831"/>
      <c r="V1565" s="1143"/>
      <c r="W1565" s="1146">
        <v>143030.9259972368</v>
      </c>
      <c r="X1565" s="1144"/>
      <c r="Y1565" s="831"/>
      <c r="Z1565" s="831"/>
      <c r="AA1565" s="834"/>
      <c r="AB1565" s="834"/>
      <c r="AC1565" s="832">
        <f t="shared" si="58"/>
        <v>0</v>
      </c>
      <c r="AD1565" s="832">
        <f t="shared" si="57"/>
        <v>4.9611530826949481</v>
      </c>
      <c r="AE1565" s="834"/>
      <c r="AF1565" s="834"/>
      <c r="AG1565" s="834"/>
      <c r="AH1565" s="834"/>
      <c r="AI1565" s="834"/>
      <c r="AJ1565" s="834"/>
      <c r="AK1565" s="834"/>
      <c r="AL1565" s="834"/>
      <c r="AM1565" s="832">
        <f t="shared" si="56"/>
        <v>43213369523.022049</v>
      </c>
      <c r="AN1565" s="834"/>
      <c r="AO1565" s="834"/>
      <c r="AP1565" s="834"/>
    </row>
    <row r="1566" spans="1:42" s="15" customFormat="1">
      <c r="A1566" s="73" t="s">
        <v>2695</v>
      </c>
      <c r="B1566" s="1132"/>
      <c r="C1566" s="73" t="s">
        <v>3319</v>
      </c>
      <c r="D1566" s="1132"/>
      <c r="F1566" s="679">
        <v>15106.3027878385</v>
      </c>
      <c r="G1566" s="73" t="s">
        <v>300</v>
      </c>
      <c r="H1566" s="73" t="s">
        <v>3352</v>
      </c>
      <c r="K1566" s="831"/>
      <c r="L1566" s="1143"/>
      <c r="M1566" s="831"/>
      <c r="N1566" s="1150">
        <v>1.2492882786617452E-4</v>
      </c>
      <c r="O1566" s="1144"/>
      <c r="P1566" s="831"/>
      <c r="Q1566" s="831"/>
      <c r="R1566" s="831"/>
      <c r="S1566" s="831"/>
      <c r="T1566" s="831"/>
      <c r="U1566" s="831"/>
      <c r="V1566" s="1143"/>
      <c r="W1566" s="1146">
        <v>26851708.962072387</v>
      </c>
      <c r="X1566" s="1144"/>
      <c r="Y1566" s="831"/>
      <c r="Z1566" s="831"/>
      <c r="AA1566" s="834"/>
      <c r="AB1566" s="834"/>
      <c r="AC1566" s="832">
        <f t="shared" si="58"/>
        <v>0</v>
      </c>
      <c r="AD1566" s="832">
        <f t="shared" si="57"/>
        <v>1.8872127006761883</v>
      </c>
      <c r="AE1566" s="834"/>
      <c r="AF1566" s="834"/>
      <c r="AG1566" s="834"/>
      <c r="AH1566" s="834"/>
      <c r="AI1566" s="834"/>
      <c r="AJ1566" s="834"/>
      <c r="AK1566" s="834"/>
      <c r="AL1566" s="834"/>
      <c r="AM1566" s="832">
        <f t="shared" si="56"/>
        <v>405630045951.98212</v>
      </c>
      <c r="AN1566" s="834"/>
      <c r="AO1566" s="834"/>
      <c r="AP1566" s="834"/>
    </row>
    <row r="1567" spans="1:42" s="15" customFormat="1">
      <c r="A1567" s="73" t="s">
        <v>2696</v>
      </c>
      <c r="B1567" s="1132"/>
      <c r="C1567" s="73"/>
      <c r="D1567" s="1132" t="s">
        <v>2001</v>
      </c>
      <c r="E1567" s="15" t="s">
        <v>2015</v>
      </c>
      <c r="F1567" s="679">
        <v>82949137.333426803</v>
      </c>
      <c r="G1567" s="73" t="s">
        <v>300</v>
      </c>
      <c r="H1567" s="73" t="s">
        <v>3355</v>
      </c>
      <c r="K1567" s="831"/>
      <c r="L1567" s="1143"/>
      <c r="M1567" s="831"/>
      <c r="N1567" s="831">
        <v>2.3272999999999999E-7</v>
      </c>
      <c r="O1567" s="1144"/>
      <c r="P1567" s="831"/>
      <c r="Q1567" s="831"/>
      <c r="R1567" s="831"/>
      <c r="S1567" s="831"/>
      <c r="T1567" s="831"/>
      <c r="U1567" s="831"/>
      <c r="V1567" s="1143"/>
      <c r="W1567" s="1145">
        <v>1845.1</v>
      </c>
      <c r="X1567" s="1144"/>
      <c r="Y1567" s="831"/>
      <c r="Z1567" s="831"/>
      <c r="AA1567" s="834"/>
      <c r="AB1567" s="834"/>
      <c r="AC1567" s="832">
        <f t="shared" si="58"/>
        <v>0</v>
      </c>
      <c r="AD1567" s="832">
        <f t="shared" si="57"/>
        <v>19.304752731608421</v>
      </c>
      <c r="AE1567" s="834"/>
      <c r="AF1567" s="834"/>
      <c r="AG1567" s="834"/>
      <c r="AH1567" s="834"/>
      <c r="AI1567" s="834"/>
      <c r="AJ1567" s="834"/>
      <c r="AK1567" s="834"/>
      <c r="AL1567" s="834"/>
      <c r="AM1567" s="832">
        <f t="shared" si="56"/>
        <v>153049453293.90579</v>
      </c>
      <c r="AN1567" s="834"/>
      <c r="AO1567" s="834"/>
      <c r="AP1567" s="834"/>
    </row>
    <row r="1568" spans="1:42" s="15" customFormat="1">
      <c r="A1568" s="73" t="s">
        <v>2696</v>
      </c>
      <c r="B1568" s="1132"/>
      <c r="C1568" s="73"/>
      <c r="D1568" s="1132" t="s">
        <v>1998</v>
      </c>
      <c r="E1568" s="15" t="s">
        <v>1999</v>
      </c>
      <c r="F1568" s="679">
        <v>57468.4</v>
      </c>
      <c r="G1568" s="73" t="s">
        <v>300</v>
      </c>
      <c r="H1568" s="73" t="s">
        <v>3355</v>
      </c>
      <c r="K1568" s="831"/>
      <c r="L1568" s="1143"/>
      <c r="M1568" s="831"/>
      <c r="N1568" s="831">
        <v>8.8945999999999995E-8</v>
      </c>
      <c r="O1568" s="1144"/>
      <c r="P1568" s="831"/>
      <c r="Q1568" s="831"/>
      <c r="R1568" s="831"/>
      <c r="S1568" s="831"/>
      <c r="T1568" s="831"/>
      <c r="U1568" s="831"/>
      <c r="V1568" s="1143"/>
      <c r="W1568" s="1145">
        <v>141</v>
      </c>
      <c r="X1568" s="1144"/>
      <c r="Y1568" s="831"/>
      <c r="Z1568" s="831"/>
      <c r="AA1568" s="834"/>
      <c r="AB1568" s="834"/>
      <c r="AC1568" s="832">
        <f t="shared" si="58"/>
        <v>0</v>
      </c>
      <c r="AD1568" s="832">
        <f t="shared" si="57"/>
        <v>5.1115843063999997E-3</v>
      </c>
      <c r="AE1568" s="834"/>
      <c r="AF1568" s="834"/>
      <c r="AG1568" s="834"/>
      <c r="AH1568" s="834"/>
      <c r="AI1568" s="834"/>
      <c r="AJ1568" s="834"/>
      <c r="AK1568" s="834"/>
      <c r="AL1568" s="834"/>
      <c r="AM1568" s="832">
        <f t="shared" si="56"/>
        <v>8103044.4000000004</v>
      </c>
      <c r="AN1568" s="834"/>
      <c r="AO1568" s="834"/>
      <c r="AP1568" s="834"/>
    </row>
    <row r="1569" spans="1:42" s="15" customFormat="1">
      <c r="A1569" s="73" t="s">
        <v>2697</v>
      </c>
      <c r="B1569" s="1132"/>
      <c r="C1569" s="73" t="s">
        <v>3343</v>
      </c>
      <c r="D1569" s="1132"/>
      <c r="F1569" s="679">
        <v>287165.31956276001</v>
      </c>
      <c r="G1569" s="73" t="s">
        <v>300</v>
      </c>
      <c r="H1569" s="73" t="s">
        <v>3352</v>
      </c>
      <c r="K1569" s="831"/>
      <c r="L1569" s="1143"/>
      <c r="M1569" s="831"/>
      <c r="N1569" s="1150">
        <v>2.2413499043699988E-4</v>
      </c>
      <c r="O1569" s="1144"/>
      <c r="P1569" s="831"/>
      <c r="Q1569" s="831"/>
      <c r="R1569" s="831"/>
      <c r="S1569" s="831"/>
      <c r="T1569" s="831"/>
      <c r="U1569" s="831"/>
      <c r="V1569" s="1143"/>
      <c r="W1569" s="1146">
        <v>740449.00608755986</v>
      </c>
      <c r="X1569" s="1144"/>
      <c r="Y1569" s="831"/>
      <c r="Z1569" s="831"/>
      <c r="AA1569" s="834"/>
      <c r="AB1569" s="834"/>
      <c r="AC1569" s="832">
        <f t="shared" si="58"/>
        <v>0</v>
      </c>
      <c r="AD1569" s="832">
        <f t="shared" si="57"/>
        <v>64.363796154037232</v>
      </c>
      <c r="AE1569" s="834"/>
      <c r="AF1569" s="834"/>
      <c r="AG1569" s="834"/>
      <c r="AH1569" s="834"/>
      <c r="AI1569" s="834"/>
      <c r="AJ1569" s="834"/>
      <c r="AK1569" s="834"/>
      <c r="AL1569" s="834"/>
      <c r="AM1569" s="832">
        <f t="shared" si="56"/>
        <v>212631275453.06216</v>
      </c>
      <c r="AN1569" s="834"/>
      <c r="AO1569" s="834"/>
      <c r="AP1569" s="834"/>
    </row>
    <row r="1570" spans="1:42" s="15" customFormat="1">
      <c r="A1570" s="73" t="s">
        <v>2697</v>
      </c>
      <c r="B1570" s="1132"/>
      <c r="C1570" s="73" t="s">
        <v>3343</v>
      </c>
      <c r="D1570" s="1132"/>
      <c r="F1570" s="679">
        <v>1416632.46192083</v>
      </c>
      <c r="G1570" s="73" t="s">
        <v>300</v>
      </c>
      <c r="H1570" s="73" t="s">
        <v>3352</v>
      </c>
      <c r="K1570" s="831"/>
      <c r="L1570" s="1143"/>
      <c r="M1570" s="831"/>
      <c r="N1570" s="1150">
        <v>1.6420805118051806E-5</v>
      </c>
      <c r="O1570" s="1144"/>
      <c r="P1570" s="831"/>
      <c r="Q1570" s="831"/>
      <c r="R1570" s="831"/>
      <c r="S1570" s="831"/>
      <c r="T1570" s="831"/>
      <c r="U1570" s="831"/>
      <c r="V1570" s="1143"/>
      <c r="W1570" s="1146">
        <v>143030.9259972368</v>
      </c>
      <c r="X1570" s="1144"/>
      <c r="Y1570" s="831"/>
      <c r="Z1570" s="831"/>
      <c r="AA1570" s="834"/>
      <c r="AB1570" s="834"/>
      <c r="AC1570" s="832">
        <f t="shared" si="58"/>
        <v>0</v>
      </c>
      <c r="AD1570" s="832">
        <f t="shared" si="57"/>
        <v>23.262245581107894</v>
      </c>
      <c r="AE1570" s="834"/>
      <c r="AF1570" s="834"/>
      <c r="AG1570" s="834"/>
      <c r="AH1570" s="834"/>
      <c r="AI1570" s="834"/>
      <c r="AJ1570" s="834"/>
      <c r="AK1570" s="834"/>
      <c r="AL1570" s="834"/>
      <c r="AM1570" s="832">
        <f t="shared" si="56"/>
        <v>202622252826.28162</v>
      </c>
      <c r="AN1570" s="834"/>
      <c r="AO1570" s="834"/>
      <c r="AP1570" s="834"/>
    </row>
    <row r="1571" spans="1:42" s="15" customFormat="1">
      <c r="A1571" s="73" t="s">
        <v>2697</v>
      </c>
      <c r="B1571" s="1132"/>
      <c r="C1571" s="73" t="s">
        <v>3343</v>
      </c>
      <c r="D1571" s="1132"/>
      <c r="F1571" s="679">
        <v>19144.3546376042</v>
      </c>
      <c r="G1571" s="73" t="s">
        <v>300</v>
      </c>
      <c r="H1571" s="73" t="s">
        <v>3352</v>
      </c>
      <c r="K1571" s="831"/>
      <c r="L1571" s="1143"/>
      <c r="M1571" s="831"/>
      <c r="N1571" s="1150">
        <v>1.2492882786617452E-4</v>
      </c>
      <c r="O1571" s="1144"/>
      <c r="P1571" s="831"/>
      <c r="Q1571" s="831"/>
      <c r="R1571" s="831"/>
      <c r="S1571" s="831"/>
      <c r="T1571" s="831"/>
      <c r="U1571" s="831"/>
      <c r="V1571" s="1143"/>
      <c r="W1571" s="1146">
        <v>26851708.962072387</v>
      </c>
      <c r="X1571" s="1144"/>
      <c r="Y1571" s="831"/>
      <c r="Z1571" s="831"/>
      <c r="AA1571" s="834"/>
      <c r="AB1571" s="834"/>
      <c r="AC1571" s="832">
        <f t="shared" si="58"/>
        <v>0</v>
      </c>
      <c r="AD1571" s="832">
        <f t="shared" si="57"/>
        <v>2.3916817851302548</v>
      </c>
      <c r="AE1571" s="834"/>
      <c r="AF1571" s="834"/>
      <c r="AG1571" s="834"/>
      <c r="AH1571" s="834"/>
      <c r="AI1571" s="834"/>
      <c r="AJ1571" s="834"/>
      <c r="AK1571" s="834"/>
      <c r="AL1571" s="834"/>
      <c r="AM1571" s="832">
        <f t="shared" si="56"/>
        <v>514058638995.64874</v>
      </c>
      <c r="AN1571" s="834"/>
      <c r="AO1571" s="834"/>
      <c r="AP1571" s="834"/>
    </row>
    <row r="1572" spans="1:42" s="15" customFormat="1">
      <c r="A1572" s="73" t="s">
        <v>2698</v>
      </c>
      <c r="B1572" s="1132"/>
      <c r="C1572" s="73" t="s">
        <v>3315</v>
      </c>
      <c r="D1572" s="1132" t="s">
        <v>1967</v>
      </c>
      <c r="E1572" s="15" t="s">
        <v>1968</v>
      </c>
      <c r="F1572" s="679">
        <v>255399.004985156</v>
      </c>
      <c r="G1572" s="73" t="s">
        <v>300</v>
      </c>
      <c r="H1572" s="73" t="s">
        <v>3352</v>
      </c>
      <c r="K1572" s="831"/>
      <c r="L1572" s="1143"/>
      <c r="M1572" s="831"/>
      <c r="N1572" s="1150">
        <v>2.2413499043699988E-4</v>
      </c>
      <c r="O1572" s="1144"/>
      <c r="P1572" s="831"/>
      <c r="Q1572" s="831"/>
      <c r="R1572" s="831"/>
      <c r="S1572" s="831"/>
      <c r="T1572" s="831"/>
      <c r="U1572" s="831"/>
      <c r="V1572" s="1143"/>
      <c r="W1572" s="1145">
        <v>21059</v>
      </c>
      <c r="X1572" s="1144"/>
      <c r="Y1572" s="831"/>
      <c r="Z1572" s="831"/>
      <c r="AA1572" s="834"/>
      <c r="AB1572" s="834"/>
      <c r="AC1572" s="832">
        <f t="shared" si="58"/>
        <v>0</v>
      </c>
      <c r="AD1572" s="832">
        <f t="shared" si="57"/>
        <v>57.243853539967226</v>
      </c>
      <c r="AE1572" s="834"/>
      <c r="AF1572" s="834"/>
      <c r="AG1572" s="834"/>
      <c r="AH1572" s="834"/>
      <c r="AI1572" s="834"/>
      <c r="AJ1572" s="834"/>
      <c r="AK1572" s="834"/>
      <c r="AL1572" s="834"/>
      <c r="AM1572" s="832">
        <f t="shared" si="56"/>
        <v>5378447645.9823999</v>
      </c>
      <c r="AN1572" s="834"/>
      <c r="AO1572" s="834"/>
      <c r="AP1572" s="834"/>
    </row>
    <row r="1573" spans="1:42" s="15" customFormat="1">
      <c r="A1573" s="73" t="s">
        <v>2698</v>
      </c>
      <c r="B1573" s="1132"/>
      <c r="C1573" s="73" t="s">
        <v>3315</v>
      </c>
      <c r="D1573" s="1132" t="s">
        <v>1998</v>
      </c>
      <c r="E1573" s="15" t="s">
        <v>1999</v>
      </c>
      <c r="F1573" s="679">
        <v>1259918.6433453099</v>
      </c>
      <c r="G1573" s="73" t="s">
        <v>300</v>
      </c>
      <c r="H1573" s="73" t="s">
        <v>3352</v>
      </c>
      <c r="K1573" s="831"/>
      <c r="L1573" s="1143"/>
      <c r="M1573" s="831"/>
      <c r="N1573" s="1150">
        <v>1.6420805118051806E-5</v>
      </c>
      <c r="O1573" s="1144"/>
      <c r="P1573" s="831"/>
      <c r="Q1573" s="831"/>
      <c r="R1573" s="831"/>
      <c r="S1573" s="831"/>
      <c r="T1573" s="831"/>
      <c r="U1573" s="831"/>
      <c r="V1573" s="1143"/>
      <c r="W1573" s="1145">
        <v>40.415999999999997</v>
      </c>
      <c r="X1573" s="1144"/>
      <c r="Y1573" s="831"/>
      <c r="Z1573" s="831"/>
      <c r="AA1573" s="834"/>
      <c r="AB1573" s="834"/>
      <c r="AC1573" s="832">
        <f t="shared" si="58"/>
        <v>0</v>
      </c>
      <c r="AD1573" s="832">
        <f t="shared" si="57"/>
        <v>20.688878506973552</v>
      </c>
      <c r="AE1573" s="834"/>
      <c r="AF1573" s="834"/>
      <c r="AG1573" s="834"/>
      <c r="AH1573" s="834"/>
      <c r="AI1573" s="834"/>
      <c r="AJ1573" s="834"/>
      <c r="AK1573" s="834"/>
      <c r="AL1573" s="834"/>
      <c r="AM1573" s="832">
        <f t="shared" si="56"/>
        <v>50920871.889444038</v>
      </c>
      <c r="AN1573" s="834"/>
      <c r="AO1573" s="834"/>
      <c r="AP1573" s="834"/>
    </row>
    <row r="1574" spans="1:42" s="15" customFormat="1">
      <c r="A1574" s="73" t="s">
        <v>2698</v>
      </c>
      <c r="B1574" s="1132"/>
      <c r="C1574" s="73" t="s">
        <v>3315</v>
      </c>
      <c r="D1574" s="1132" t="s">
        <v>2001</v>
      </c>
      <c r="E1574" s="15" t="s">
        <v>2015</v>
      </c>
      <c r="F1574" s="679">
        <v>17026.600332343802</v>
      </c>
      <c r="G1574" s="73" t="s">
        <v>300</v>
      </c>
      <c r="H1574" s="73" t="s">
        <v>3352</v>
      </c>
      <c r="K1574" s="831"/>
      <c r="L1574" s="1143"/>
      <c r="M1574" s="831"/>
      <c r="N1574" s="1150">
        <v>1.2492882786617452E-4</v>
      </c>
      <c r="O1574" s="1144"/>
      <c r="P1574" s="831"/>
      <c r="Q1574" s="831"/>
      <c r="R1574" s="831"/>
      <c r="S1574" s="831"/>
      <c r="T1574" s="831"/>
      <c r="U1574" s="831"/>
      <c r="V1574" s="1143"/>
      <c r="W1574" s="1145">
        <v>802890</v>
      </c>
      <c r="X1574" s="1144"/>
      <c r="Y1574" s="831"/>
      <c r="Z1574" s="831"/>
      <c r="AA1574" s="834"/>
      <c r="AB1574" s="834"/>
      <c r="AC1574" s="832">
        <f t="shared" si="58"/>
        <v>0</v>
      </c>
      <c r="AD1574" s="832">
        <f t="shared" si="57"/>
        <v>2.1271132220655287</v>
      </c>
      <c r="AE1574" s="834"/>
      <c r="AF1574" s="834"/>
      <c r="AG1574" s="834"/>
      <c r="AH1574" s="834"/>
      <c r="AI1574" s="834"/>
      <c r="AJ1574" s="834"/>
      <c r="AK1574" s="834"/>
      <c r="AL1574" s="834"/>
      <c r="AM1574" s="832">
        <f t="shared" ref="AM1574:AM1637" si="59">IF(W1574="",0*$F1574,W1574*$F1574)</f>
        <v>13670487140.835514</v>
      </c>
      <c r="AN1574" s="834"/>
      <c r="AO1574" s="834"/>
      <c r="AP1574" s="834"/>
    </row>
    <row r="1575" spans="1:42" s="15" customFormat="1">
      <c r="A1575" s="73" t="s">
        <v>450</v>
      </c>
      <c r="B1575" s="1132" t="s">
        <v>3094</v>
      </c>
      <c r="C1575" s="73"/>
      <c r="D1575" s="1132" t="s">
        <v>1967</v>
      </c>
      <c r="E1575" s="15" t="s">
        <v>1968</v>
      </c>
      <c r="F1575" s="679">
        <v>24561768.597564999</v>
      </c>
      <c r="G1575" s="73" t="s">
        <v>300</v>
      </c>
      <c r="H1575" s="73"/>
      <c r="K1575" s="831"/>
      <c r="L1575" s="1143"/>
      <c r="M1575" s="831"/>
      <c r="N1575" s="831"/>
      <c r="O1575" s="1144"/>
      <c r="P1575" s="831"/>
      <c r="Q1575" s="831"/>
      <c r="R1575" s="831"/>
      <c r="S1575" s="831"/>
      <c r="T1575" s="831"/>
      <c r="U1575" s="831"/>
      <c r="V1575" s="1143"/>
      <c r="W1575" s="1145"/>
      <c r="X1575" s="1144"/>
      <c r="Y1575" s="831"/>
      <c r="Z1575" s="831"/>
      <c r="AA1575" s="834"/>
      <c r="AB1575" s="834"/>
      <c r="AC1575" s="832">
        <f t="shared" si="58"/>
        <v>0</v>
      </c>
      <c r="AD1575" s="832">
        <f t="shared" si="57"/>
        <v>0</v>
      </c>
      <c r="AE1575" s="834"/>
      <c r="AF1575" s="834"/>
      <c r="AG1575" s="834"/>
      <c r="AH1575" s="834"/>
      <c r="AI1575" s="834"/>
      <c r="AJ1575" s="834"/>
      <c r="AK1575" s="834"/>
      <c r="AL1575" s="834"/>
      <c r="AM1575" s="832">
        <f t="shared" si="59"/>
        <v>0</v>
      </c>
      <c r="AN1575" s="834"/>
      <c r="AO1575" s="834"/>
      <c r="AP1575" s="834"/>
    </row>
    <row r="1576" spans="1:42" s="15" customFormat="1">
      <c r="A1576" s="73" t="s">
        <v>11</v>
      </c>
      <c r="B1576" s="1132" t="s">
        <v>3095</v>
      </c>
      <c r="C1576" s="73"/>
      <c r="D1576" s="1132" t="s">
        <v>1967</v>
      </c>
      <c r="E1576" s="15" t="s">
        <v>1968</v>
      </c>
      <c r="F1576" s="679">
        <v>100293888.44005699</v>
      </c>
      <c r="G1576" s="73" t="s">
        <v>300</v>
      </c>
      <c r="H1576" s="73" t="s">
        <v>3355</v>
      </c>
      <c r="K1576" s="831"/>
      <c r="L1576" s="1143"/>
      <c r="M1576" s="831">
        <v>0</v>
      </c>
      <c r="N1576" s="831">
        <v>1.0533000000000001E-8</v>
      </c>
      <c r="O1576" s="1144"/>
      <c r="P1576" s="831"/>
      <c r="Q1576" s="831"/>
      <c r="R1576" s="831"/>
      <c r="S1576" s="831"/>
      <c r="T1576" s="831"/>
      <c r="U1576" s="831"/>
      <c r="V1576" s="1143"/>
      <c r="W1576" s="1145">
        <v>0.26440000000000002</v>
      </c>
      <c r="X1576" s="1144"/>
      <c r="Y1576" s="831"/>
      <c r="Z1576" s="831"/>
      <c r="AA1576" s="834"/>
      <c r="AB1576" s="834"/>
      <c r="AC1576" s="832">
        <f t="shared" si="58"/>
        <v>0</v>
      </c>
      <c r="AD1576" s="832">
        <f t="shared" si="57"/>
        <v>1.0563955269391203</v>
      </c>
      <c r="AE1576" s="834"/>
      <c r="AF1576" s="834"/>
      <c r="AG1576" s="834"/>
      <c r="AH1576" s="834"/>
      <c r="AI1576" s="834"/>
      <c r="AJ1576" s="834"/>
      <c r="AK1576" s="834"/>
      <c r="AL1576" s="834"/>
      <c r="AM1576" s="832">
        <f t="shared" si="59"/>
        <v>26517704.103551071</v>
      </c>
      <c r="AN1576" s="834"/>
      <c r="AO1576" s="834"/>
      <c r="AP1576" s="834"/>
    </row>
    <row r="1577" spans="1:42" s="15" customFormat="1">
      <c r="A1577" s="73" t="s">
        <v>2840</v>
      </c>
      <c r="B1577" s="1132" t="s">
        <v>3096</v>
      </c>
      <c r="C1577" s="73"/>
      <c r="D1577" s="1132" t="s">
        <v>1967</v>
      </c>
      <c r="E1577" s="15" t="s">
        <v>1968</v>
      </c>
      <c r="F1577" s="679">
        <v>36842652.896347597</v>
      </c>
      <c r="G1577" s="73" t="s">
        <v>300</v>
      </c>
      <c r="H1577" s="73"/>
      <c r="K1577" s="831"/>
      <c r="L1577" s="1143"/>
      <c r="M1577" s="831">
        <v>2.1100000000000001E-6</v>
      </c>
      <c r="N1577" s="831"/>
      <c r="O1577" s="1144"/>
      <c r="P1577" s="831"/>
      <c r="Q1577" s="831"/>
      <c r="R1577" s="831"/>
      <c r="S1577" s="831"/>
      <c r="T1577" s="831"/>
      <c r="U1577" s="831"/>
      <c r="V1577" s="1143"/>
      <c r="W1577" s="1145"/>
      <c r="X1577" s="1144"/>
      <c r="Y1577" s="831"/>
      <c r="Z1577" s="831"/>
      <c r="AA1577" s="834"/>
      <c r="AB1577" s="834"/>
      <c r="AC1577" s="832">
        <f t="shared" si="58"/>
        <v>77.737997611293437</v>
      </c>
      <c r="AD1577" s="832">
        <f t="shared" si="57"/>
        <v>0</v>
      </c>
      <c r="AE1577" s="834"/>
      <c r="AF1577" s="834"/>
      <c r="AG1577" s="834"/>
      <c r="AH1577" s="834"/>
      <c r="AI1577" s="834"/>
      <c r="AJ1577" s="834"/>
      <c r="AK1577" s="834"/>
      <c r="AL1577" s="834"/>
      <c r="AM1577" s="832">
        <f t="shared" si="59"/>
        <v>0</v>
      </c>
      <c r="AN1577" s="834"/>
      <c r="AO1577" s="834"/>
      <c r="AP1577" s="834"/>
    </row>
    <row r="1578" spans="1:42" s="15" customFormat="1">
      <c r="A1578" s="73" t="s">
        <v>2292</v>
      </c>
      <c r="B1578" s="1132" t="s">
        <v>3097</v>
      </c>
      <c r="C1578" s="73" t="s">
        <v>3313</v>
      </c>
      <c r="D1578" s="1132" t="s">
        <v>2001</v>
      </c>
      <c r="E1578" s="15" t="s">
        <v>2015</v>
      </c>
      <c r="F1578" s="679">
        <v>1165.5328398450999</v>
      </c>
      <c r="G1578" s="73" t="s">
        <v>300</v>
      </c>
      <c r="H1578" s="73" t="s">
        <v>3355</v>
      </c>
      <c r="K1578" s="831"/>
      <c r="L1578" s="1143"/>
      <c r="M1578" s="831">
        <v>1.1816000000000001E-3</v>
      </c>
      <c r="N1578" s="831">
        <v>6.8477000000000002E-5</v>
      </c>
      <c r="O1578" s="1144"/>
      <c r="P1578" s="831"/>
      <c r="Q1578" s="831"/>
      <c r="R1578" s="831"/>
      <c r="S1578" s="831"/>
      <c r="T1578" s="831"/>
      <c r="U1578" s="831"/>
      <c r="V1578" s="1143"/>
      <c r="W1578" s="1145">
        <v>224230</v>
      </c>
      <c r="X1578" s="1144"/>
      <c r="Y1578" s="831"/>
      <c r="Z1578" s="831"/>
      <c r="AA1578" s="834"/>
      <c r="AB1578" s="834"/>
      <c r="AC1578" s="832">
        <f t="shared" si="58"/>
        <v>1.3771936035609702</v>
      </c>
      <c r="AD1578" s="832">
        <f t="shared" si="57"/>
        <v>7.9812192274072907E-2</v>
      </c>
      <c r="AE1578" s="834"/>
      <c r="AF1578" s="834"/>
      <c r="AG1578" s="834"/>
      <c r="AH1578" s="834"/>
      <c r="AI1578" s="834"/>
      <c r="AJ1578" s="834"/>
      <c r="AK1578" s="834"/>
      <c r="AL1578" s="834"/>
      <c r="AM1578" s="832">
        <f t="shared" si="59"/>
        <v>261347428.67846677</v>
      </c>
      <c r="AN1578" s="834"/>
      <c r="AO1578" s="834"/>
      <c r="AP1578" s="834"/>
    </row>
    <row r="1579" spans="1:42" s="15" customFormat="1">
      <c r="A1579" s="73" t="s">
        <v>2292</v>
      </c>
      <c r="B1579" s="1132" t="s">
        <v>3097</v>
      </c>
      <c r="C1579" s="73" t="s">
        <v>3313</v>
      </c>
      <c r="D1579" s="1132" t="s">
        <v>1998</v>
      </c>
      <c r="E1579" s="15" t="s">
        <v>1999</v>
      </c>
      <c r="F1579" s="679">
        <v>0</v>
      </c>
      <c r="G1579" s="73" t="s">
        <v>300</v>
      </c>
      <c r="H1579" s="73" t="s">
        <v>3355</v>
      </c>
      <c r="K1579" s="831"/>
      <c r="L1579" s="1143"/>
      <c r="M1579" s="831">
        <v>4.8440999999999999E-5</v>
      </c>
      <c r="N1579" s="831">
        <v>2.8072E-6</v>
      </c>
      <c r="O1579" s="1144"/>
      <c r="P1579" s="831"/>
      <c r="Q1579" s="831"/>
      <c r="R1579" s="831"/>
      <c r="S1579" s="831"/>
      <c r="T1579" s="831"/>
      <c r="U1579" s="831"/>
      <c r="V1579" s="1143"/>
      <c r="W1579" s="1145">
        <v>1158.3</v>
      </c>
      <c r="X1579" s="1144"/>
      <c r="Y1579" s="831"/>
      <c r="Z1579" s="831"/>
      <c r="AA1579" s="834"/>
      <c r="AB1579" s="834"/>
      <c r="AC1579" s="832">
        <f t="shared" si="58"/>
        <v>0</v>
      </c>
      <c r="AD1579" s="832">
        <f t="shared" si="57"/>
        <v>0</v>
      </c>
      <c r="AE1579" s="834"/>
      <c r="AF1579" s="834"/>
      <c r="AG1579" s="834"/>
      <c r="AH1579" s="834"/>
      <c r="AI1579" s="834"/>
      <c r="AJ1579" s="834"/>
      <c r="AK1579" s="834"/>
      <c r="AL1579" s="834"/>
      <c r="AM1579" s="832">
        <f t="shared" si="59"/>
        <v>0</v>
      </c>
      <c r="AN1579" s="834"/>
      <c r="AO1579" s="834"/>
      <c r="AP1579" s="834"/>
    </row>
    <row r="1580" spans="1:42" s="15" customFormat="1">
      <c r="A1580" s="73" t="s">
        <v>2292</v>
      </c>
      <c r="B1580" s="1132" t="s">
        <v>3097</v>
      </c>
      <c r="C1580" s="73" t="s">
        <v>3335</v>
      </c>
      <c r="D1580" s="1132" t="s">
        <v>1967</v>
      </c>
      <c r="E1580" s="15" t="s">
        <v>1968</v>
      </c>
      <c r="F1580" s="679">
        <v>0</v>
      </c>
      <c r="G1580" s="73" t="s">
        <v>300</v>
      </c>
      <c r="H1580" s="73" t="s">
        <v>3355</v>
      </c>
      <c r="K1580" s="831"/>
      <c r="L1580" s="1143"/>
      <c r="M1580" s="831">
        <v>3.1551999999999999E-5</v>
      </c>
      <c r="N1580" s="831">
        <v>1.8284999999999999E-6</v>
      </c>
      <c r="O1580" s="1144"/>
      <c r="P1580" s="831"/>
      <c r="Q1580" s="831"/>
      <c r="R1580" s="831"/>
      <c r="S1580" s="831"/>
      <c r="T1580" s="831"/>
      <c r="U1580" s="831"/>
      <c r="V1580" s="1143"/>
      <c r="W1580" s="1145">
        <v>219.21</v>
      </c>
      <c r="X1580" s="1144"/>
      <c r="Y1580" s="831"/>
      <c r="Z1580" s="831"/>
      <c r="AA1580" s="834"/>
      <c r="AB1580" s="834"/>
      <c r="AC1580" s="832">
        <f t="shared" si="58"/>
        <v>0</v>
      </c>
      <c r="AD1580" s="832">
        <f t="shared" si="57"/>
        <v>0</v>
      </c>
      <c r="AE1580" s="834"/>
      <c r="AF1580" s="834"/>
      <c r="AG1580" s="834"/>
      <c r="AH1580" s="834"/>
      <c r="AI1580" s="834"/>
      <c r="AJ1580" s="834"/>
      <c r="AK1580" s="834"/>
      <c r="AL1580" s="834"/>
      <c r="AM1580" s="832">
        <f t="shared" si="59"/>
        <v>0</v>
      </c>
      <c r="AN1580" s="834"/>
      <c r="AO1580" s="834"/>
      <c r="AP1580" s="834"/>
    </row>
    <row r="1581" spans="1:42" s="15" customFormat="1">
      <c r="A1581" s="73" t="s">
        <v>2293</v>
      </c>
      <c r="B1581" s="1132" t="s">
        <v>2293</v>
      </c>
      <c r="C1581" s="73"/>
      <c r="D1581" s="1132" t="s">
        <v>1967</v>
      </c>
      <c r="E1581" s="15" t="s">
        <v>1968</v>
      </c>
      <c r="F1581" s="679">
        <v>447364200.853508</v>
      </c>
      <c r="G1581" s="73" t="s">
        <v>300</v>
      </c>
      <c r="H1581" s="73" t="s">
        <v>3355</v>
      </c>
      <c r="K1581" s="831"/>
      <c r="L1581" s="1143"/>
      <c r="M1581" s="831"/>
      <c r="N1581" s="831">
        <v>3.7499000000000002E-10</v>
      </c>
      <c r="O1581" s="1144"/>
      <c r="P1581" s="831"/>
      <c r="Q1581" s="831"/>
      <c r="R1581" s="831"/>
      <c r="S1581" s="831"/>
      <c r="T1581" s="831"/>
      <c r="U1581" s="831"/>
      <c r="V1581" s="1143"/>
      <c r="W1581" s="1145">
        <v>1.2401000000000001E-3</v>
      </c>
      <c r="X1581" s="1144"/>
      <c r="Y1581" s="831"/>
      <c r="Z1581" s="831"/>
      <c r="AA1581" s="834"/>
      <c r="AB1581" s="834"/>
      <c r="AC1581" s="832">
        <f t="shared" si="58"/>
        <v>0</v>
      </c>
      <c r="AD1581" s="832">
        <f t="shared" si="57"/>
        <v>0.16775710167805696</v>
      </c>
      <c r="AE1581" s="834"/>
      <c r="AF1581" s="834"/>
      <c r="AG1581" s="834"/>
      <c r="AH1581" s="834"/>
      <c r="AI1581" s="834"/>
      <c r="AJ1581" s="834"/>
      <c r="AK1581" s="834"/>
      <c r="AL1581" s="834"/>
      <c r="AM1581" s="832">
        <f t="shared" si="59"/>
        <v>554776.34547843528</v>
      </c>
      <c r="AN1581" s="834"/>
      <c r="AO1581" s="834"/>
      <c r="AP1581" s="834"/>
    </row>
    <row r="1582" spans="1:42" s="15" customFormat="1">
      <c r="A1582" s="73" t="s">
        <v>2293</v>
      </c>
      <c r="B1582" s="1132" t="s">
        <v>3098</v>
      </c>
      <c r="C1582" s="73"/>
      <c r="D1582" s="1132" t="s">
        <v>1967</v>
      </c>
      <c r="E1582" s="15" t="s">
        <v>1968</v>
      </c>
      <c r="F1582" s="679">
        <v>124498624.07102901</v>
      </c>
      <c r="G1582" s="73" t="s">
        <v>300</v>
      </c>
      <c r="H1582" s="73" t="s">
        <v>3355</v>
      </c>
      <c r="K1582" s="831"/>
      <c r="L1582" s="1143"/>
      <c r="M1582" s="831"/>
      <c r="N1582" s="831">
        <v>3.7499000000000002E-10</v>
      </c>
      <c r="O1582" s="1144"/>
      <c r="P1582" s="831"/>
      <c r="Q1582" s="831"/>
      <c r="R1582" s="831"/>
      <c r="S1582" s="831"/>
      <c r="T1582" s="831"/>
      <c r="U1582" s="831"/>
      <c r="V1582" s="1143"/>
      <c r="W1582" s="1145">
        <v>1.2401000000000001E-3</v>
      </c>
      <c r="X1582" s="1144"/>
      <c r="Y1582" s="831"/>
      <c r="Z1582" s="831"/>
      <c r="AA1582" s="834"/>
      <c r="AB1582" s="834"/>
      <c r="AC1582" s="832">
        <f t="shared" si="58"/>
        <v>0</v>
      </c>
      <c r="AD1582" s="832">
        <f t="shared" ref="AD1582:AD1645" si="60">IF(N1582="",0*$F1582,N1582*$F1582)</f>
        <v>4.668573904039517E-2</v>
      </c>
      <c r="AE1582" s="834"/>
      <c r="AF1582" s="834"/>
      <c r="AG1582" s="834"/>
      <c r="AH1582" s="834"/>
      <c r="AI1582" s="834"/>
      <c r="AJ1582" s="834"/>
      <c r="AK1582" s="834"/>
      <c r="AL1582" s="834"/>
      <c r="AM1582" s="832">
        <f t="shared" si="59"/>
        <v>154390.74371048308</v>
      </c>
      <c r="AN1582" s="834"/>
      <c r="AO1582" s="834"/>
      <c r="AP1582" s="834"/>
    </row>
    <row r="1583" spans="1:42" s="15" customFormat="1">
      <c r="A1583" s="73" t="s">
        <v>2802</v>
      </c>
      <c r="B1583" s="1132" t="s">
        <v>3099</v>
      </c>
      <c r="C1583" s="73"/>
      <c r="D1583" s="1132" t="s">
        <v>1967</v>
      </c>
      <c r="E1583" s="15" t="s">
        <v>1968</v>
      </c>
      <c r="F1583" s="679">
        <v>298815555.54628301</v>
      </c>
      <c r="G1583" s="73" t="s">
        <v>300</v>
      </c>
      <c r="H1583" s="73"/>
      <c r="K1583" s="831"/>
      <c r="L1583" s="1143"/>
      <c r="M1583" s="831"/>
      <c r="N1583" s="831"/>
      <c r="O1583" s="1144"/>
      <c r="P1583" s="831"/>
      <c r="Q1583" s="831"/>
      <c r="R1583" s="831"/>
      <c r="S1583" s="831"/>
      <c r="T1583" s="831"/>
      <c r="U1583" s="831"/>
      <c r="V1583" s="1143"/>
      <c r="W1583" s="1145">
        <v>4.0731999999999999E-3</v>
      </c>
      <c r="X1583" s="1144"/>
      <c r="Y1583" s="831"/>
      <c r="Z1583" s="831"/>
      <c r="AA1583" s="834"/>
      <c r="AB1583" s="834"/>
      <c r="AC1583" s="832">
        <f t="shared" ref="AC1583:AC1646" si="61">IF(M1583="",0*$F1583,M1583*$F1583)</f>
        <v>0</v>
      </c>
      <c r="AD1583" s="832">
        <f t="shared" si="60"/>
        <v>0</v>
      </c>
      <c r="AE1583" s="834"/>
      <c r="AF1583" s="834"/>
      <c r="AG1583" s="834"/>
      <c r="AH1583" s="834"/>
      <c r="AI1583" s="834"/>
      <c r="AJ1583" s="834"/>
      <c r="AK1583" s="834"/>
      <c r="AL1583" s="834"/>
      <c r="AM1583" s="832">
        <f t="shared" si="59"/>
        <v>1217135.5208511199</v>
      </c>
      <c r="AN1583" s="834"/>
      <c r="AO1583" s="834"/>
      <c r="AP1583" s="834"/>
    </row>
    <row r="1584" spans="1:42" s="15" customFormat="1">
      <c r="A1584" s="73" t="s">
        <v>2294</v>
      </c>
      <c r="B1584" s="1132" t="s">
        <v>3100</v>
      </c>
      <c r="C1584" s="73" t="s">
        <v>3329</v>
      </c>
      <c r="D1584" s="1132" t="s">
        <v>1967</v>
      </c>
      <c r="E1584" s="15" t="s">
        <v>1968</v>
      </c>
      <c r="F1584" s="679">
        <v>232778.560516875</v>
      </c>
      <c r="G1584" s="73" t="s">
        <v>300</v>
      </c>
      <c r="H1584" s="73" t="s">
        <v>3352</v>
      </c>
      <c r="K1584" s="831"/>
      <c r="L1584" s="1143"/>
      <c r="M1584" s="831"/>
      <c r="N1584" s="1150">
        <v>2.2413499043699988E-4</v>
      </c>
      <c r="O1584" s="1144"/>
      <c r="P1584" s="831"/>
      <c r="Q1584" s="831"/>
      <c r="R1584" s="831"/>
      <c r="S1584" s="831"/>
      <c r="T1584" s="831"/>
      <c r="U1584" s="831"/>
      <c r="V1584" s="1143"/>
      <c r="W1584" s="1145">
        <v>2041.1</v>
      </c>
      <c r="X1584" s="1144"/>
      <c r="Y1584" s="831"/>
      <c r="Z1584" s="831"/>
      <c r="AA1584" s="834"/>
      <c r="AB1584" s="834"/>
      <c r="AC1584" s="832">
        <f t="shared" si="61"/>
        <v>0</v>
      </c>
      <c r="AD1584" s="832">
        <f t="shared" si="60"/>
        <v>52.173820435388379</v>
      </c>
      <c r="AE1584" s="834"/>
      <c r="AF1584" s="834"/>
      <c r="AG1584" s="834"/>
      <c r="AH1584" s="834"/>
      <c r="AI1584" s="834"/>
      <c r="AJ1584" s="834"/>
      <c r="AK1584" s="834"/>
      <c r="AL1584" s="834"/>
      <c r="AM1584" s="832">
        <f t="shared" si="59"/>
        <v>475124319.87099355</v>
      </c>
      <c r="AN1584" s="834"/>
      <c r="AO1584" s="834"/>
      <c r="AP1584" s="834"/>
    </row>
    <row r="1585" spans="1:42" s="15" customFormat="1">
      <c r="A1585" s="73" t="s">
        <v>2294</v>
      </c>
      <c r="B1585" s="1132" t="s">
        <v>3100</v>
      </c>
      <c r="C1585" s="73" t="s">
        <v>3329</v>
      </c>
      <c r="D1585" s="1132" t="s">
        <v>1998</v>
      </c>
      <c r="E1585" s="15" t="s">
        <v>1999</v>
      </c>
      <c r="F1585" s="679">
        <v>310371.414040156</v>
      </c>
      <c r="G1585" s="73" t="s">
        <v>300</v>
      </c>
      <c r="H1585" s="73" t="s">
        <v>3352</v>
      </c>
      <c r="K1585" s="831"/>
      <c r="L1585" s="1143"/>
      <c r="M1585" s="831"/>
      <c r="N1585" s="1150">
        <v>1.6420805118051806E-5</v>
      </c>
      <c r="O1585" s="1144"/>
      <c r="P1585" s="831"/>
      <c r="Q1585" s="831"/>
      <c r="R1585" s="831"/>
      <c r="S1585" s="831"/>
      <c r="T1585" s="831"/>
      <c r="U1585" s="831"/>
      <c r="V1585" s="1143"/>
      <c r="W1585" s="1145">
        <v>861.53</v>
      </c>
      <c r="X1585" s="1144"/>
      <c r="Y1585" s="831"/>
      <c r="Z1585" s="831"/>
      <c r="AA1585" s="834"/>
      <c r="AB1585" s="834"/>
      <c r="AC1585" s="832">
        <f t="shared" si="61"/>
        <v>0</v>
      </c>
      <c r="AD1585" s="832">
        <f t="shared" si="60"/>
        <v>5.0965485041675702</v>
      </c>
      <c r="AE1585" s="834"/>
      <c r="AF1585" s="834"/>
      <c r="AG1585" s="834"/>
      <c r="AH1585" s="834"/>
      <c r="AI1585" s="834"/>
      <c r="AJ1585" s="834"/>
      <c r="AK1585" s="834"/>
      <c r="AL1585" s="834"/>
      <c r="AM1585" s="832">
        <f t="shared" si="59"/>
        <v>267394284.33801559</v>
      </c>
      <c r="AN1585" s="834"/>
      <c r="AO1585" s="834"/>
      <c r="AP1585" s="834"/>
    </row>
    <row r="1586" spans="1:42" s="15" customFormat="1">
      <c r="A1586" s="73" t="s">
        <v>2294</v>
      </c>
      <c r="B1586" s="1132" t="s">
        <v>3100</v>
      </c>
      <c r="C1586" s="73" t="s">
        <v>3329</v>
      </c>
      <c r="D1586" s="1132" t="s">
        <v>2001</v>
      </c>
      <c r="E1586" s="15" t="s">
        <v>2015</v>
      </c>
      <c r="F1586" s="679">
        <v>15518.5707015104</v>
      </c>
      <c r="G1586" s="73" t="s">
        <v>300</v>
      </c>
      <c r="H1586" s="73" t="s">
        <v>3352</v>
      </c>
      <c r="K1586" s="831"/>
      <c r="L1586" s="1143"/>
      <c r="M1586" s="831"/>
      <c r="N1586" s="1150">
        <v>1.2492882786617452E-4</v>
      </c>
      <c r="O1586" s="1144"/>
      <c r="P1586" s="831"/>
      <c r="Q1586" s="831"/>
      <c r="R1586" s="831"/>
      <c r="S1586" s="831"/>
      <c r="T1586" s="831"/>
      <c r="U1586" s="831"/>
      <c r="V1586" s="1143"/>
      <c r="W1586" s="1145">
        <v>120060</v>
      </c>
      <c r="X1586" s="1144"/>
      <c r="Y1586" s="831"/>
      <c r="Z1586" s="831"/>
      <c r="AA1586" s="834"/>
      <c r="AB1586" s="834"/>
      <c r="AC1586" s="832">
        <f t="shared" si="61"/>
        <v>0</v>
      </c>
      <c r="AD1586" s="832">
        <f t="shared" si="60"/>
        <v>1.9387168478980519</v>
      </c>
      <c r="AE1586" s="834"/>
      <c r="AF1586" s="834"/>
      <c r="AG1586" s="834"/>
      <c r="AH1586" s="834"/>
      <c r="AI1586" s="834"/>
      <c r="AJ1586" s="834"/>
      <c r="AK1586" s="834"/>
      <c r="AL1586" s="834"/>
      <c r="AM1586" s="832">
        <f t="shared" si="59"/>
        <v>1863159598.4233387</v>
      </c>
      <c r="AN1586" s="834"/>
      <c r="AO1586" s="834"/>
      <c r="AP1586" s="834"/>
    </row>
    <row r="1587" spans="1:42" s="15" customFormat="1">
      <c r="A1587" s="73" t="s">
        <v>2295</v>
      </c>
      <c r="B1587" s="1132" t="s">
        <v>3101</v>
      </c>
      <c r="C1587" s="73" t="s">
        <v>3313</v>
      </c>
      <c r="D1587" s="1132" t="s">
        <v>2001</v>
      </c>
      <c r="E1587" s="15" t="s">
        <v>2015</v>
      </c>
      <c r="F1587" s="679">
        <v>4043.85845605228</v>
      </c>
      <c r="G1587" s="73" t="s">
        <v>300</v>
      </c>
      <c r="H1587" s="73" t="s">
        <v>3371</v>
      </c>
      <c r="K1587" s="831"/>
      <c r="L1587" s="1143"/>
      <c r="M1587" s="831">
        <v>4.9005000000000001E-4</v>
      </c>
      <c r="N1587" s="831">
        <v>1.6776000000000001E-4</v>
      </c>
      <c r="O1587" s="1144"/>
      <c r="P1587" s="831"/>
      <c r="Q1587" s="831"/>
      <c r="R1587" s="831"/>
      <c r="S1587" s="831"/>
      <c r="T1587" s="831"/>
      <c r="U1587" s="831"/>
      <c r="V1587" s="1143"/>
      <c r="W1587" s="1145">
        <v>171240</v>
      </c>
      <c r="X1587" s="1144"/>
      <c r="Y1587" s="831"/>
      <c r="Z1587" s="831"/>
      <c r="AA1587" s="834"/>
      <c r="AB1587" s="834"/>
      <c r="AC1587" s="832">
        <f t="shared" si="61"/>
        <v>1.9816928363884199</v>
      </c>
      <c r="AD1587" s="832">
        <f t="shared" si="60"/>
        <v>0.67839769458733046</v>
      </c>
      <c r="AE1587" s="834"/>
      <c r="AF1587" s="834"/>
      <c r="AG1587" s="834"/>
      <c r="AH1587" s="834"/>
      <c r="AI1587" s="834"/>
      <c r="AJ1587" s="834"/>
      <c r="AK1587" s="834"/>
      <c r="AL1587" s="834"/>
      <c r="AM1587" s="832">
        <f t="shared" si="59"/>
        <v>692470322.01439238</v>
      </c>
      <c r="AN1587" s="834"/>
      <c r="AO1587" s="834"/>
      <c r="AP1587" s="834"/>
    </row>
    <row r="1588" spans="1:42" s="15" customFormat="1">
      <c r="A1588" s="73" t="s">
        <v>2295</v>
      </c>
      <c r="B1588" s="1132" t="s">
        <v>3102</v>
      </c>
      <c r="C1588" s="73"/>
      <c r="D1588" s="1132" t="s">
        <v>1967</v>
      </c>
      <c r="E1588" s="15" t="s">
        <v>1968</v>
      </c>
      <c r="F1588" s="679">
        <v>26100</v>
      </c>
      <c r="G1588" s="73" t="s">
        <v>300</v>
      </c>
      <c r="H1588" s="73" t="s">
        <v>3367</v>
      </c>
      <c r="K1588" s="831"/>
      <c r="L1588" s="1143"/>
      <c r="M1588" s="831">
        <v>7.1705999999999994E-5</v>
      </c>
      <c r="N1588" s="831">
        <v>2.4547000000000001E-5</v>
      </c>
      <c r="O1588" s="1144"/>
      <c r="P1588" s="831"/>
      <c r="Q1588" s="831"/>
      <c r="R1588" s="831"/>
      <c r="S1588" s="831"/>
      <c r="T1588" s="831"/>
      <c r="U1588" s="831"/>
      <c r="V1588" s="1143"/>
      <c r="W1588" s="1145">
        <v>1763</v>
      </c>
      <c r="X1588" s="1144"/>
      <c r="Y1588" s="831"/>
      <c r="Z1588" s="831"/>
      <c r="AA1588" s="834"/>
      <c r="AB1588" s="834"/>
      <c r="AC1588" s="832">
        <f t="shared" si="61"/>
        <v>1.8715265999999999</v>
      </c>
      <c r="AD1588" s="832">
        <f t="shared" si="60"/>
        <v>0.64067669999999999</v>
      </c>
      <c r="AE1588" s="834"/>
      <c r="AF1588" s="834"/>
      <c r="AG1588" s="834"/>
      <c r="AH1588" s="834"/>
      <c r="AI1588" s="834"/>
      <c r="AJ1588" s="834"/>
      <c r="AK1588" s="834"/>
      <c r="AL1588" s="834"/>
      <c r="AM1588" s="832">
        <f t="shared" si="59"/>
        <v>46014300</v>
      </c>
      <c r="AN1588" s="834"/>
      <c r="AO1588" s="834"/>
      <c r="AP1588" s="834"/>
    </row>
    <row r="1589" spans="1:42" s="15" customFormat="1">
      <c r="A1589" s="73" t="s">
        <v>2295</v>
      </c>
      <c r="B1589" s="1132" t="s">
        <v>3101</v>
      </c>
      <c r="C1589" s="73" t="s">
        <v>3317</v>
      </c>
      <c r="D1589" s="1132" t="s">
        <v>2001</v>
      </c>
      <c r="E1589" s="15" t="s">
        <v>2015</v>
      </c>
      <c r="F1589" s="679">
        <v>1117.8710991993</v>
      </c>
      <c r="G1589" s="73" t="s">
        <v>300</v>
      </c>
      <c r="H1589" s="73" t="s">
        <v>3371</v>
      </c>
      <c r="K1589" s="831"/>
      <c r="L1589" s="1143"/>
      <c r="M1589" s="831">
        <v>4.9005000000000001E-4</v>
      </c>
      <c r="N1589" s="831">
        <v>1.6776000000000001E-4</v>
      </c>
      <c r="O1589" s="1144"/>
      <c r="P1589" s="831"/>
      <c r="Q1589" s="831"/>
      <c r="R1589" s="831"/>
      <c r="S1589" s="831"/>
      <c r="T1589" s="831"/>
      <c r="U1589" s="831"/>
      <c r="V1589" s="1143"/>
      <c r="W1589" s="1145">
        <v>171240</v>
      </c>
      <c r="X1589" s="1144"/>
      <c r="Y1589" s="831"/>
      <c r="Z1589" s="831"/>
      <c r="AA1589" s="834"/>
      <c r="AB1589" s="834"/>
      <c r="AC1589" s="832">
        <f t="shared" si="61"/>
        <v>0.54781273216261694</v>
      </c>
      <c r="AD1589" s="832">
        <f t="shared" si="60"/>
        <v>0.18753405560167458</v>
      </c>
      <c r="AE1589" s="834"/>
      <c r="AF1589" s="834"/>
      <c r="AG1589" s="834"/>
      <c r="AH1589" s="834"/>
      <c r="AI1589" s="834"/>
      <c r="AJ1589" s="834"/>
      <c r="AK1589" s="834"/>
      <c r="AL1589" s="834"/>
      <c r="AM1589" s="832">
        <f t="shared" si="59"/>
        <v>191424247.02688813</v>
      </c>
      <c r="AN1589" s="834"/>
      <c r="AO1589" s="834"/>
      <c r="AP1589" s="834"/>
    </row>
    <row r="1590" spans="1:42" s="15" customFormat="1">
      <c r="A1590" s="73" t="s">
        <v>2295</v>
      </c>
      <c r="B1590" s="1132" t="s">
        <v>3103</v>
      </c>
      <c r="C1590" s="73"/>
      <c r="D1590" s="1132" t="s">
        <v>1998</v>
      </c>
      <c r="E1590" s="15" t="s">
        <v>1999</v>
      </c>
      <c r="F1590" s="679">
        <v>0</v>
      </c>
      <c r="G1590" s="73" t="s">
        <v>300</v>
      </c>
      <c r="H1590" s="73" t="s">
        <v>3355</v>
      </c>
      <c r="K1590" s="831"/>
      <c r="L1590" s="1143"/>
      <c r="M1590" s="831">
        <v>1.6199000000000001E-4</v>
      </c>
      <c r="N1590" s="831">
        <v>5.5452999999999999E-5</v>
      </c>
      <c r="O1590" s="1144"/>
      <c r="P1590" s="831"/>
      <c r="Q1590" s="831"/>
      <c r="R1590" s="831"/>
      <c r="S1590" s="831"/>
      <c r="T1590" s="831"/>
      <c r="U1590" s="831"/>
      <c r="V1590" s="1143"/>
      <c r="W1590" s="1145">
        <v>11703</v>
      </c>
      <c r="X1590" s="1144"/>
      <c r="Y1590" s="831"/>
      <c r="Z1590" s="831"/>
      <c r="AA1590" s="834"/>
      <c r="AB1590" s="834"/>
      <c r="AC1590" s="832">
        <f t="shared" si="61"/>
        <v>0</v>
      </c>
      <c r="AD1590" s="832">
        <f t="shared" si="60"/>
        <v>0</v>
      </c>
      <c r="AE1590" s="834"/>
      <c r="AF1590" s="834"/>
      <c r="AG1590" s="834"/>
      <c r="AH1590" s="834"/>
      <c r="AI1590" s="834"/>
      <c r="AJ1590" s="834"/>
      <c r="AK1590" s="834"/>
      <c r="AL1590" s="834"/>
      <c r="AM1590" s="832">
        <f t="shared" si="59"/>
        <v>0</v>
      </c>
      <c r="AN1590" s="834"/>
      <c r="AO1590" s="834"/>
      <c r="AP1590" s="834"/>
    </row>
    <row r="1591" spans="1:42" s="15" customFormat="1">
      <c r="A1591" s="73" t="s">
        <v>2803</v>
      </c>
      <c r="B1591" s="1132" t="s">
        <v>3104</v>
      </c>
      <c r="C1591" s="73" t="s">
        <v>3317</v>
      </c>
      <c r="D1591" s="1132" t="s">
        <v>2001</v>
      </c>
      <c r="E1591" s="15" t="s">
        <v>2015</v>
      </c>
      <c r="F1591" s="679">
        <v>36949.3581577808</v>
      </c>
      <c r="G1591" s="73" t="s">
        <v>300</v>
      </c>
      <c r="H1591" s="73"/>
      <c r="K1591" s="831"/>
      <c r="L1591" s="1143"/>
      <c r="M1591" s="831">
        <v>9.0381999999999993E-6</v>
      </c>
      <c r="N1591" s="831"/>
      <c r="O1591" s="1144"/>
      <c r="P1591" s="831"/>
      <c r="Q1591" s="831"/>
      <c r="R1591" s="831"/>
      <c r="S1591" s="831"/>
      <c r="T1591" s="831"/>
      <c r="U1591" s="831"/>
      <c r="V1591" s="1143"/>
      <c r="W1591" s="1145">
        <v>12798</v>
      </c>
      <c r="X1591" s="1144"/>
      <c r="Y1591" s="831"/>
      <c r="Z1591" s="831"/>
      <c r="AA1591" s="834"/>
      <c r="AB1591" s="834"/>
      <c r="AC1591" s="832">
        <f t="shared" si="61"/>
        <v>0.33395568890165439</v>
      </c>
      <c r="AD1591" s="832">
        <f t="shared" si="60"/>
        <v>0</v>
      </c>
      <c r="AE1591" s="834"/>
      <c r="AF1591" s="834"/>
      <c r="AG1591" s="834"/>
      <c r="AH1591" s="834"/>
      <c r="AI1591" s="834"/>
      <c r="AJ1591" s="834"/>
      <c r="AK1591" s="834"/>
      <c r="AL1591" s="834"/>
      <c r="AM1591" s="832">
        <f t="shared" si="59"/>
        <v>472877885.70327866</v>
      </c>
      <c r="AN1591" s="834"/>
      <c r="AO1591" s="834"/>
      <c r="AP1591" s="834"/>
    </row>
    <row r="1592" spans="1:42" s="15" customFormat="1">
      <c r="A1592" s="73" t="s">
        <v>2804</v>
      </c>
      <c r="B1592" s="1132" t="s">
        <v>3105</v>
      </c>
      <c r="C1592" s="73"/>
      <c r="D1592" s="1132" t="s">
        <v>1967</v>
      </c>
      <c r="E1592" s="15" t="s">
        <v>1968</v>
      </c>
      <c r="F1592" s="679">
        <v>166054.56455520299</v>
      </c>
      <c r="G1592" s="73" t="s">
        <v>300</v>
      </c>
      <c r="H1592" s="73"/>
      <c r="K1592" s="831"/>
      <c r="L1592" s="1143"/>
      <c r="M1592" s="831">
        <v>3.2227999999999997E-5</v>
      </c>
      <c r="N1592" s="831"/>
      <c r="O1592" s="1144"/>
      <c r="P1592" s="831"/>
      <c r="Q1592" s="831"/>
      <c r="R1592" s="831"/>
      <c r="S1592" s="831"/>
      <c r="T1592" s="831"/>
      <c r="U1592" s="831"/>
      <c r="V1592" s="1143"/>
      <c r="W1592" s="1145">
        <v>20272</v>
      </c>
      <c r="X1592" s="1144"/>
      <c r="Y1592" s="831"/>
      <c r="Z1592" s="831"/>
      <c r="AA1592" s="834"/>
      <c r="AB1592" s="834"/>
      <c r="AC1592" s="832">
        <f t="shared" si="61"/>
        <v>5.3516065064850817</v>
      </c>
      <c r="AD1592" s="832">
        <f t="shared" si="60"/>
        <v>0</v>
      </c>
      <c r="AE1592" s="834"/>
      <c r="AF1592" s="834"/>
      <c r="AG1592" s="834"/>
      <c r="AH1592" s="834"/>
      <c r="AI1592" s="834"/>
      <c r="AJ1592" s="834"/>
      <c r="AK1592" s="834"/>
      <c r="AL1592" s="834"/>
      <c r="AM1592" s="832">
        <f t="shared" si="59"/>
        <v>3366258132.663075</v>
      </c>
      <c r="AN1592" s="834"/>
      <c r="AO1592" s="834"/>
      <c r="AP1592" s="834"/>
    </row>
    <row r="1593" spans="1:42" s="15" customFormat="1">
      <c r="A1593" s="73" t="s">
        <v>2699</v>
      </c>
      <c r="B1593" s="1132"/>
      <c r="C1593" s="73" t="s">
        <v>3344</v>
      </c>
      <c r="D1593" s="1132"/>
      <c r="F1593" s="679">
        <v>589657.46208362002</v>
      </c>
      <c r="G1593" s="73" t="s">
        <v>300</v>
      </c>
      <c r="H1593" s="73" t="s">
        <v>3352</v>
      </c>
      <c r="K1593" s="831"/>
      <c r="L1593" s="1143"/>
      <c r="M1593" s="831"/>
      <c r="N1593" s="1150">
        <v>2.2413499043699988E-4</v>
      </c>
      <c r="O1593" s="1144"/>
      <c r="P1593" s="831"/>
      <c r="Q1593" s="831"/>
      <c r="R1593" s="831"/>
      <c r="S1593" s="831"/>
      <c r="T1593" s="831"/>
      <c r="U1593" s="831"/>
      <c r="V1593" s="1143"/>
      <c r="W1593" s="1146">
        <v>740449.00608755986</v>
      </c>
      <c r="X1593" s="1144"/>
      <c r="Y1593" s="831"/>
      <c r="Z1593" s="831"/>
      <c r="AA1593" s="834"/>
      <c r="AB1593" s="834"/>
      <c r="AC1593" s="832">
        <f t="shared" si="61"/>
        <v>0</v>
      </c>
      <c r="AD1593" s="832">
        <f t="shared" si="60"/>
        <v>132.16286962521778</v>
      </c>
      <c r="AE1593" s="834"/>
      <c r="AF1593" s="834"/>
      <c r="AG1593" s="834"/>
      <c r="AH1593" s="834"/>
      <c r="AI1593" s="834"/>
      <c r="AJ1593" s="834"/>
      <c r="AK1593" s="834"/>
      <c r="AL1593" s="834"/>
      <c r="AM1593" s="832">
        <f t="shared" si="59"/>
        <v>436611281731.92944</v>
      </c>
      <c r="AN1593" s="834"/>
      <c r="AO1593" s="834"/>
      <c r="AP1593" s="834"/>
    </row>
    <row r="1594" spans="1:42" s="15" customFormat="1">
      <c r="A1594" s="73" t="s">
        <v>2699</v>
      </c>
      <c r="B1594" s="1132"/>
      <c r="C1594" s="73" t="s">
        <v>3344</v>
      </c>
      <c r="D1594" s="1132"/>
      <c r="F1594" s="679">
        <v>786209.94944164099</v>
      </c>
      <c r="G1594" s="73" t="s">
        <v>300</v>
      </c>
      <c r="H1594" s="73" t="s">
        <v>3352</v>
      </c>
      <c r="K1594" s="831"/>
      <c r="L1594" s="1143"/>
      <c r="M1594" s="831"/>
      <c r="N1594" s="1150">
        <v>1.6420805118051806E-5</v>
      </c>
      <c r="O1594" s="1144"/>
      <c r="P1594" s="831"/>
      <c r="Q1594" s="831"/>
      <c r="R1594" s="831"/>
      <c r="S1594" s="831"/>
      <c r="T1594" s="831"/>
      <c r="U1594" s="831"/>
      <c r="V1594" s="1143"/>
      <c r="W1594" s="1146">
        <v>143030.9259972368</v>
      </c>
      <c r="X1594" s="1144"/>
      <c r="Y1594" s="831"/>
      <c r="Z1594" s="831"/>
      <c r="AA1594" s="834"/>
      <c r="AB1594" s="834"/>
      <c r="AC1594" s="832">
        <f t="shared" si="61"/>
        <v>0</v>
      </c>
      <c r="AD1594" s="832">
        <f t="shared" si="60"/>
        <v>12.91020036165455</v>
      </c>
      <c r="AE1594" s="834"/>
      <c r="AF1594" s="834"/>
      <c r="AG1594" s="834"/>
      <c r="AH1594" s="834"/>
      <c r="AI1594" s="834"/>
      <c r="AJ1594" s="834"/>
      <c r="AK1594" s="834"/>
      <c r="AL1594" s="834"/>
      <c r="AM1594" s="832">
        <f t="shared" si="59"/>
        <v>112452337096.87865</v>
      </c>
      <c r="AN1594" s="834"/>
      <c r="AO1594" s="834"/>
      <c r="AP1594" s="834"/>
    </row>
    <row r="1595" spans="1:42" s="15" customFormat="1">
      <c r="A1595" s="73" t="s">
        <v>2699</v>
      </c>
      <c r="B1595" s="1132"/>
      <c r="C1595" s="73" t="s">
        <v>3344</v>
      </c>
      <c r="D1595" s="1132"/>
      <c r="F1595" s="679">
        <v>39310.497473932301</v>
      </c>
      <c r="G1595" s="73" t="s">
        <v>300</v>
      </c>
      <c r="H1595" s="73" t="s">
        <v>3352</v>
      </c>
      <c r="K1595" s="831"/>
      <c r="L1595" s="1143"/>
      <c r="M1595" s="831"/>
      <c r="N1595" s="1150">
        <v>1.2492882786617452E-4</v>
      </c>
      <c r="O1595" s="1144"/>
      <c r="P1595" s="831"/>
      <c r="Q1595" s="831"/>
      <c r="R1595" s="831"/>
      <c r="S1595" s="831"/>
      <c r="T1595" s="831"/>
      <c r="U1595" s="831"/>
      <c r="V1595" s="1143"/>
      <c r="W1595" s="1146">
        <v>26851708.962072387</v>
      </c>
      <c r="X1595" s="1144"/>
      <c r="Y1595" s="831"/>
      <c r="Z1595" s="831"/>
      <c r="AA1595" s="834"/>
      <c r="AB1595" s="834"/>
      <c r="AC1595" s="832">
        <f t="shared" si="61"/>
        <v>0</v>
      </c>
      <c r="AD1595" s="832">
        <f t="shared" si="60"/>
        <v>4.9110143722545763</v>
      </c>
      <c r="AE1595" s="834"/>
      <c r="AF1595" s="834"/>
      <c r="AG1595" s="834"/>
      <c r="AH1595" s="834"/>
      <c r="AI1595" s="834"/>
      <c r="AJ1595" s="834"/>
      <c r="AK1595" s="834"/>
      <c r="AL1595" s="834"/>
      <c r="AM1595" s="832">
        <f t="shared" si="59"/>
        <v>1055554037324.3119</v>
      </c>
      <c r="AN1595" s="834"/>
      <c r="AO1595" s="834"/>
      <c r="AP1595" s="834"/>
    </row>
    <row r="1596" spans="1:42" s="15" customFormat="1">
      <c r="A1596" s="73" t="s">
        <v>2700</v>
      </c>
      <c r="B1596" s="1132"/>
      <c r="C1596" s="73" t="s">
        <v>3345</v>
      </c>
      <c r="D1596" s="1132"/>
      <c r="F1596" s="679">
        <v>30776.868879974001</v>
      </c>
      <c r="G1596" s="73" t="s">
        <v>300</v>
      </c>
      <c r="H1596" s="73" t="s">
        <v>3352</v>
      </c>
      <c r="K1596" s="831"/>
      <c r="L1596" s="1143"/>
      <c r="M1596" s="831"/>
      <c r="N1596" s="1150">
        <v>2.2413499043699988E-4</v>
      </c>
      <c r="O1596" s="1144"/>
      <c r="P1596" s="831"/>
      <c r="Q1596" s="831"/>
      <c r="R1596" s="831"/>
      <c r="S1596" s="831"/>
      <c r="T1596" s="831"/>
      <c r="U1596" s="831"/>
      <c r="V1596" s="1143"/>
      <c r="W1596" s="1146">
        <v>740449.00608755986</v>
      </c>
      <c r="X1596" s="1144"/>
      <c r="Y1596" s="831"/>
      <c r="Z1596" s="831"/>
      <c r="AA1596" s="834"/>
      <c r="AB1596" s="834"/>
      <c r="AC1596" s="832">
        <f t="shared" si="61"/>
        <v>0</v>
      </c>
      <c r="AD1596" s="832">
        <f t="shared" si="60"/>
        <v>6.8981732120937718</v>
      </c>
      <c r="AE1596" s="834"/>
      <c r="AF1596" s="834"/>
      <c r="AG1596" s="834"/>
      <c r="AH1596" s="834"/>
      <c r="AI1596" s="834"/>
      <c r="AJ1596" s="834"/>
      <c r="AK1596" s="834"/>
      <c r="AL1596" s="834"/>
      <c r="AM1596" s="832">
        <f t="shared" si="59"/>
        <v>22788701972.663902</v>
      </c>
      <c r="AN1596" s="834"/>
      <c r="AO1596" s="834"/>
      <c r="AP1596" s="834"/>
    </row>
    <row r="1597" spans="1:42" s="15" customFormat="1">
      <c r="A1597" s="73" t="s">
        <v>2700</v>
      </c>
      <c r="B1597" s="1132"/>
      <c r="C1597" s="73" t="s">
        <v>3345</v>
      </c>
      <c r="D1597" s="1132"/>
      <c r="F1597" s="679">
        <v>41035.825174088503</v>
      </c>
      <c r="G1597" s="73" t="s">
        <v>300</v>
      </c>
      <c r="H1597" s="73" t="s">
        <v>3352</v>
      </c>
      <c r="K1597" s="831"/>
      <c r="L1597" s="1143"/>
      <c r="M1597" s="831"/>
      <c r="N1597" s="1150">
        <v>1.6420805118051806E-5</v>
      </c>
      <c r="O1597" s="1144"/>
      <c r="P1597" s="831"/>
      <c r="Q1597" s="831"/>
      <c r="R1597" s="831"/>
      <c r="S1597" s="831"/>
      <c r="T1597" s="831"/>
      <c r="U1597" s="831"/>
      <c r="V1597" s="1143"/>
      <c r="W1597" s="1146">
        <v>143030.9259972368</v>
      </c>
      <c r="X1597" s="1144"/>
      <c r="Y1597" s="831"/>
      <c r="Z1597" s="831"/>
      <c r="AA1597" s="834"/>
      <c r="AB1597" s="834"/>
      <c r="AC1597" s="832">
        <f t="shared" si="61"/>
        <v>0</v>
      </c>
      <c r="AD1597" s="832">
        <f t="shared" si="60"/>
        <v>0.6738412880421516</v>
      </c>
      <c r="AE1597" s="834"/>
      <c r="AF1597" s="834"/>
      <c r="AG1597" s="834"/>
      <c r="AH1597" s="834"/>
      <c r="AI1597" s="834"/>
      <c r="AJ1597" s="834"/>
      <c r="AK1597" s="834"/>
      <c r="AL1597" s="834"/>
      <c r="AM1597" s="832">
        <f t="shared" si="59"/>
        <v>5869392073.7105999</v>
      </c>
      <c r="AN1597" s="834"/>
      <c r="AO1597" s="834"/>
      <c r="AP1597" s="834"/>
    </row>
    <row r="1598" spans="1:42" s="15" customFormat="1">
      <c r="A1598" s="73" t="s">
        <v>2700</v>
      </c>
      <c r="B1598" s="1132"/>
      <c r="C1598" s="73" t="s">
        <v>3345</v>
      </c>
      <c r="D1598" s="1132"/>
      <c r="F1598" s="679">
        <v>2051.7912588541699</v>
      </c>
      <c r="G1598" s="73" t="s">
        <v>300</v>
      </c>
      <c r="H1598" s="73" t="s">
        <v>3352</v>
      </c>
      <c r="K1598" s="831"/>
      <c r="L1598" s="1143"/>
      <c r="M1598" s="831"/>
      <c r="N1598" s="1150">
        <v>1.2492882786617452E-4</v>
      </c>
      <c r="O1598" s="1144"/>
      <c r="P1598" s="831"/>
      <c r="Q1598" s="831"/>
      <c r="R1598" s="831"/>
      <c r="S1598" s="831"/>
      <c r="T1598" s="831"/>
      <c r="U1598" s="831"/>
      <c r="V1598" s="1143"/>
      <c r="W1598" s="1146">
        <v>26851708.962072387</v>
      </c>
      <c r="X1598" s="1144"/>
      <c r="Y1598" s="831"/>
      <c r="Z1598" s="831"/>
      <c r="AA1598" s="834"/>
      <c r="AB1598" s="834"/>
      <c r="AC1598" s="832">
        <f t="shared" si="61"/>
        <v>0</v>
      </c>
      <c r="AD1598" s="832">
        <f t="shared" si="60"/>
        <v>0.2563278769947141</v>
      </c>
      <c r="AE1598" s="834"/>
      <c r="AF1598" s="834"/>
      <c r="AG1598" s="834"/>
      <c r="AH1598" s="834"/>
      <c r="AI1598" s="834"/>
      <c r="AJ1598" s="834"/>
      <c r="AK1598" s="834"/>
      <c r="AL1598" s="834"/>
      <c r="AM1598" s="832">
        <f t="shared" si="59"/>
        <v>55094101733.6763</v>
      </c>
      <c r="AN1598" s="834"/>
      <c r="AO1598" s="834"/>
      <c r="AP1598" s="834"/>
    </row>
    <row r="1599" spans="1:42" s="15" customFormat="1">
      <c r="A1599" s="73" t="s">
        <v>2805</v>
      </c>
      <c r="B1599" s="1132" t="s">
        <v>2805</v>
      </c>
      <c r="C1599" s="73"/>
      <c r="D1599" s="1132" t="s">
        <v>1967</v>
      </c>
      <c r="E1599" s="15" t="s">
        <v>1968</v>
      </c>
      <c r="F1599" s="679">
        <v>2872891.3426706698</v>
      </c>
      <c r="G1599" s="73" t="s">
        <v>300</v>
      </c>
      <c r="H1599" s="73"/>
      <c r="K1599" s="831"/>
      <c r="L1599" s="1143"/>
      <c r="M1599" s="831"/>
      <c r="N1599" s="831"/>
      <c r="O1599" s="1144"/>
      <c r="P1599" s="831"/>
      <c r="Q1599" s="831"/>
      <c r="R1599" s="831"/>
      <c r="S1599" s="831"/>
      <c r="T1599" s="831"/>
      <c r="U1599" s="831"/>
      <c r="V1599" s="1143"/>
      <c r="W1599" s="1145">
        <v>0.68911999999999995</v>
      </c>
      <c r="X1599" s="1144"/>
      <c r="Y1599" s="831"/>
      <c r="Z1599" s="831"/>
      <c r="AA1599" s="834"/>
      <c r="AB1599" s="834"/>
      <c r="AC1599" s="832">
        <f t="shared" si="61"/>
        <v>0</v>
      </c>
      <c r="AD1599" s="832">
        <f t="shared" si="60"/>
        <v>0</v>
      </c>
      <c r="AE1599" s="834"/>
      <c r="AF1599" s="834"/>
      <c r="AG1599" s="834"/>
      <c r="AH1599" s="834"/>
      <c r="AI1599" s="834"/>
      <c r="AJ1599" s="834"/>
      <c r="AK1599" s="834"/>
      <c r="AL1599" s="834"/>
      <c r="AM1599" s="832">
        <f t="shared" si="59"/>
        <v>1979766.8820612119</v>
      </c>
      <c r="AN1599" s="834"/>
      <c r="AO1599" s="834"/>
      <c r="AP1599" s="834"/>
    </row>
    <row r="1600" spans="1:42" s="15" customFormat="1">
      <c r="A1600" s="73" t="s">
        <v>2296</v>
      </c>
      <c r="B1600" s="1132" t="s">
        <v>2296</v>
      </c>
      <c r="C1600" s="73" t="s">
        <v>3325</v>
      </c>
      <c r="D1600" s="1132" t="s">
        <v>1967</v>
      </c>
      <c r="E1600" s="15" t="s">
        <v>1968</v>
      </c>
      <c r="F1600" s="679">
        <v>21248745446.5037</v>
      </c>
      <c r="G1600" s="73" t="s">
        <v>300</v>
      </c>
      <c r="H1600" s="73" t="s">
        <v>3358</v>
      </c>
      <c r="K1600" s="831"/>
      <c r="L1600" s="1143"/>
      <c r="M1600" s="831">
        <v>9.5796000000000007E-10</v>
      </c>
      <c r="N1600" s="831">
        <v>1.3035E-7</v>
      </c>
      <c r="O1600" s="1144"/>
      <c r="P1600" s="831"/>
      <c r="Q1600" s="831"/>
      <c r="R1600" s="831"/>
      <c r="S1600" s="831"/>
      <c r="T1600" s="831"/>
      <c r="U1600" s="831"/>
      <c r="V1600" s="1143"/>
      <c r="W1600" s="1145">
        <v>8.9543000000000001E-4</v>
      </c>
      <c r="X1600" s="1144"/>
      <c r="Y1600" s="831"/>
      <c r="Z1600" s="831"/>
      <c r="AA1600" s="834"/>
      <c r="AB1600" s="834"/>
      <c r="AC1600" s="832">
        <f t="shared" si="61"/>
        <v>20.355448187932687</v>
      </c>
      <c r="AD1600" s="832">
        <f t="shared" si="60"/>
        <v>2769.7739689517575</v>
      </c>
      <c r="AE1600" s="834"/>
      <c r="AF1600" s="834"/>
      <c r="AG1600" s="834"/>
      <c r="AH1600" s="834"/>
      <c r="AI1600" s="834"/>
      <c r="AJ1600" s="834"/>
      <c r="AK1600" s="834"/>
      <c r="AL1600" s="834"/>
      <c r="AM1600" s="832">
        <f t="shared" si="59"/>
        <v>19026764.135162808</v>
      </c>
      <c r="AN1600" s="834"/>
      <c r="AO1600" s="834"/>
      <c r="AP1600" s="834"/>
    </row>
    <row r="1601" spans="1:42" s="15" customFormat="1">
      <c r="A1601" s="73" t="s">
        <v>2296</v>
      </c>
      <c r="B1601" s="1132" t="s">
        <v>3106</v>
      </c>
      <c r="C1601" s="73" t="s">
        <v>3325</v>
      </c>
      <c r="D1601" s="1132" t="s">
        <v>1967</v>
      </c>
      <c r="E1601" s="15" t="s">
        <v>1968</v>
      </c>
      <c r="F1601" s="679"/>
      <c r="G1601" s="73" t="s">
        <v>300</v>
      </c>
      <c r="H1601" s="73" t="s">
        <v>3366</v>
      </c>
      <c r="K1601" s="831"/>
      <c r="L1601" s="1143"/>
      <c r="M1601" s="831">
        <v>9.5796000000000007E-10</v>
      </c>
      <c r="N1601" s="831">
        <v>1.3035E-7</v>
      </c>
      <c r="O1601" s="1144"/>
      <c r="P1601" s="831"/>
      <c r="Q1601" s="831"/>
      <c r="R1601" s="831"/>
      <c r="S1601" s="831"/>
      <c r="T1601" s="831"/>
      <c r="U1601" s="831"/>
      <c r="V1601" s="1143"/>
      <c r="W1601" s="1145">
        <v>8.9543000000000001E-4</v>
      </c>
      <c r="X1601" s="1144"/>
      <c r="Y1601" s="831"/>
      <c r="Z1601" s="831"/>
      <c r="AA1601" s="834"/>
      <c r="AB1601" s="834"/>
      <c r="AC1601" s="832">
        <f t="shared" si="61"/>
        <v>0</v>
      </c>
      <c r="AD1601" s="832">
        <f t="shared" si="60"/>
        <v>0</v>
      </c>
      <c r="AE1601" s="834"/>
      <c r="AF1601" s="834"/>
      <c r="AG1601" s="834"/>
      <c r="AH1601" s="834"/>
      <c r="AI1601" s="834"/>
      <c r="AJ1601" s="834"/>
      <c r="AK1601" s="834"/>
      <c r="AL1601" s="834"/>
      <c r="AM1601" s="832">
        <f t="shared" si="59"/>
        <v>0</v>
      </c>
      <c r="AN1601" s="834"/>
      <c r="AO1601" s="834"/>
      <c r="AP1601" s="834"/>
    </row>
    <row r="1602" spans="1:42" s="15" customFormat="1">
      <c r="A1602" s="73" t="s">
        <v>2806</v>
      </c>
      <c r="B1602" s="1132" t="s">
        <v>3107</v>
      </c>
      <c r="C1602" s="73"/>
      <c r="D1602" s="1132" t="s">
        <v>1967</v>
      </c>
      <c r="E1602" s="15" t="s">
        <v>1968</v>
      </c>
      <c r="F1602" s="679">
        <v>1358442.3103400699</v>
      </c>
      <c r="G1602" s="73" t="s">
        <v>300</v>
      </c>
      <c r="H1602" s="73"/>
      <c r="K1602" s="831"/>
      <c r="L1602" s="1143"/>
      <c r="M1602" s="831"/>
      <c r="N1602" s="831"/>
      <c r="O1602" s="1144"/>
      <c r="P1602" s="831"/>
      <c r="Q1602" s="831"/>
      <c r="R1602" s="831"/>
      <c r="S1602" s="831"/>
      <c r="T1602" s="831"/>
      <c r="U1602" s="831"/>
      <c r="V1602" s="1143"/>
      <c r="W1602" s="1145"/>
      <c r="X1602" s="1144"/>
      <c r="Y1602" s="831"/>
      <c r="Z1602" s="831"/>
      <c r="AA1602" s="834"/>
      <c r="AB1602" s="834"/>
      <c r="AC1602" s="832">
        <f t="shared" si="61"/>
        <v>0</v>
      </c>
      <c r="AD1602" s="832">
        <f t="shared" si="60"/>
        <v>0</v>
      </c>
      <c r="AE1602" s="834"/>
      <c r="AF1602" s="834"/>
      <c r="AG1602" s="834"/>
      <c r="AH1602" s="834"/>
      <c r="AI1602" s="834"/>
      <c r="AJ1602" s="834"/>
      <c r="AK1602" s="834"/>
      <c r="AL1602" s="834"/>
      <c r="AM1602" s="832">
        <f t="shared" si="59"/>
        <v>0</v>
      </c>
      <c r="AN1602" s="834"/>
      <c r="AO1602" s="834"/>
      <c r="AP1602" s="834"/>
    </row>
    <row r="1603" spans="1:42" s="15" customFormat="1">
      <c r="A1603" s="73" t="s">
        <v>2297</v>
      </c>
      <c r="B1603" s="1132" t="s">
        <v>3108</v>
      </c>
      <c r="C1603" s="73" t="s">
        <v>3329</v>
      </c>
      <c r="D1603" s="1132" t="s">
        <v>1967</v>
      </c>
      <c r="E1603" s="15" t="s">
        <v>1968</v>
      </c>
      <c r="F1603" s="679">
        <v>7480.3125</v>
      </c>
      <c r="G1603" s="73" t="s">
        <v>300</v>
      </c>
      <c r="H1603" s="73" t="s">
        <v>3352</v>
      </c>
      <c r="K1603" s="831"/>
      <c r="L1603" s="1143"/>
      <c r="M1603" s="831"/>
      <c r="N1603" s="831">
        <v>1.7987E-6</v>
      </c>
      <c r="O1603" s="1144"/>
      <c r="P1603" s="831"/>
      <c r="Q1603" s="831"/>
      <c r="R1603" s="831"/>
      <c r="S1603" s="831"/>
      <c r="T1603" s="831"/>
      <c r="U1603" s="831"/>
      <c r="V1603" s="1143"/>
      <c r="W1603" s="1145">
        <v>6065.9</v>
      </c>
      <c r="X1603" s="1144"/>
      <c r="Y1603" s="831"/>
      <c r="Z1603" s="831"/>
      <c r="AA1603" s="834"/>
      <c r="AB1603" s="834"/>
      <c r="AC1603" s="832">
        <f t="shared" si="61"/>
        <v>0</v>
      </c>
      <c r="AD1603" s="832">
        <f t="shared" si="60"/>
        <v>1.3454838093750001E-2</v>
      </c>
      <c r="AE1603" s="834"/>
      <c r="AF1603" s="834"/>
      <c r="AG1603" s="834"/>
      <c r="AH1603" s="834"/>
      <c r="AI1603" s="834"/>
      <c r="AJ1603" s="834"/>
      <c r="AK1603" s="834"/>
      <c r="AL1603" s="834"/>
      <c r="AM1603" s="832">
        <f t="shared" si="59"/>
        <v>45374827.59375</v>
      </c>
      <c r="AN1603" s="834"/>
      <c r="AO1603" s="834"/>
      <c r="AP1603" s="834"/>
    </row>
    <row r="1604" spans="1:42" s="15" customFormat="1">
      <c r="A1604" s="73" t="s">
        <v>2297</v>
      </c>
      <c r="B1604" s="1132" t="s">
        <v>3108</v>
      </c>
      <c r="C1604" s="73" t="s">
        <v>3329</v>
      </c>
      <c r="D1604" s="1132" t="s">
        <v>1998</v>
      </c>
      <c r="E1604" s="15" t="s">
        <v>1999</v>
      </c>
      <c r="F1604" s="679">
        <v>9973.75</v>
      </c>
      <c r="G1604" s="73" t="s">
        <v>300</v>
      </c>
      <c r="H1604" s="73" t="s">
        <v>3352</v>
      </c>
      <c r="K1604" s="831"/>
      <c r="L1604" s="1143"/>
      <c r="M1604" s="831"/>
      <c r="N1604" s="831">
        <v>8.9815000000000003E-7</v>
      </c>
      <c r="O1604" s="1144"/>
      <c r="P1604" s="831"/>
      <c r="Q1604" s="831"/>
      <c r="R1604" s="831"/>
      <c r="S1604" s="831"/>
      <c r="T1604" s="831"/>
      <c r="U1604" s="831"/>
      <c r="V1604" s="1143"/>
      <c r="W1604" s="1145">
        <v>2161.5</v>
      </c>
      <c r="X1604" s="1144"/>
      <c r="Y1604" s="831"/>
      <c r="Z1604" s="831"/>
      <c r="AA1604" s="834"/>
      <c r="AB1604" s="834"/>
      <c r="AC1604" s="832">
        <f t="shared" si="61"/>
        <v>0</v>
      </c>
      <c r="AD1604" s="832">
        <f t="shared" si="60"/>
        <v>8.957923562500001E-3</v>
      </c>
      <c r="AE1604" s="834"/>
      <c r="AF1604" s="834"/>
      <c r="AG1604" s="834"/>
      <c r="AH1604" s="834"/>
      <c r="AI1604" s="834"/>
      <c r="AJ1604" s="834"/>
      <c r="AK1604" s="834"/>
      <c r="AL1604" s="834"/>
      <c r="AM1604" s="832">
        <f t="shared" si="59"/>
        <v>21558260.625</v>
      </c>
      <c r="AN1604" s="834"/>
      <c r="AO1604" s="834"/>
      <c r="AP1604" s="834"/>
    </row>
    <row r="1605" spans="1:42" s="15" customFormat="1">
      <c r="A1605" s="73" t="s">
        <v>2297</v>
      </c>
      <c r="B1605" s="1132" t="s">
        <v>3108</v>
      </c>
      <c r="C1605" s="73" t="s">
        <v>3329</v>
      </c>
      <c r="D1605" s="1132" t="s">
        <v>2001</v>
      </c>
      <c r="E1605" s="15" t="s">
        <v>2015</v>
      </c>
      <c r="F1605" s="679">
        <v>498.6875</v>
      </c>
      <c r="G1605" s="73" t="s">
        <v>300</v>
      </c>
      <c r="H1605" s="73" t="s">
        <v>3352</v>
      </c>
      <c r="K1605" s="831"/>
      <c r="L1605" s="1143"/>
      <c r="M1605" s="831"/>
      <c r="N1605" s="831">
        <v>1.2387000000000001E-6</v>
      </c>
      <c r="O1605" s="1144"/>
      <c r="P1605" s="831"/>
      <c r="Q1605" s="831"/>
      <c r="R1605" s="831"/>
      <c r="S1605" s="831"/>
      <c r="T1605" s="831"/>
      <c r="U1605" s="831"/>
      <c r="V1605" s="1143"/>
      <c r="W1605" s="1145">
        <v>205440</v>
      </c>
      <c r="X1605" s="1144"/>
      <c r="Y1605" s="831"/>
      <c r="Z1605" s="831"/>
      <c r="AA1605" s="834"/>
      <c r="AB1605" s="834"/>
      <c r="AC1605" s="832">
        <f t="shared" si="61"/>
        <v>0</v>
      </c>
      <c r="AD1605" s="832">
        <f t="shared" si="60"/>
        <v>6.1772420625000009E-4</v>
      </c>
      <c r="AE1605" s="834"/>
      <c r="AF1605" s="834"/>
      <c r="AG1605" s="834"/>
      <c r="AH1605" s="834"/>
      <c r="AI1605" s="834"/>
      <c r="AJ1605" s="834"/>
      <c r="AK1605" s="834"/>
      <c r="AL1605" s="834"/>
      <c r="AM1605" s="832">
        <f t="shared" si="59"/>
        <v>102450360</v>
      </c>
      <c r="AN1605" s="834"/>
      <c r="AO1605" s="834"/>
      <c r="AP1605" s="834"/>
    </row>
    <row r="1606" spans="1:42" s="15" customFormat="1">
      <c r="A1606" s="73" t="s">
        <v>2298</v>
      </c>
      <c r="B1606" s="1132"/>
      <c r="C1606" s="73"/>
      <c r="D1606" s="1132" t="s">
        <v>1967</v>
      </c>
      <c r="E1606" s="15" t="s">
        <v>1968</v>
      </c>
      <c r="F1606" s="679">
        <v>181063166.55399999</v>
      </c>
      <c r="G1606" s="73" t="s">
        <v>300</v>
      </c>
      <c r="H1606" s="73" t="s">
        <v>3368</v>
      </c>
      <c r="K1606" s="831"/>
      <c r="L1606" s="1143"/>
      <c r="M1606" s="831">
        <v>1.1727999999999999E-8</v>
      </c>
      <c r="N1606" s="831">
        <v>4.9632999999999998E-10</v>
      </c>
      <c r="O1606" s="1144"/>
      <c r="P1606" s="831"/>
      <c r="Q1606" s="831"/>
      <c r="R1606" s="831"/>
      <c r="S1606" s="831"/>
      <c r="T1606" s="831"/>
      <c r="U1606" s="831"/>
      <c r="V1606" s="1143"/>
      <c r="W1606" s="1145">
        <v>0.49235000000000001</v>
      </c>
      <c r="X1606" s="1144"/>
      <c r="Y1606" s="831"/>
      <c r="Z1606" s="831"/>
      <c r="AA1606" s="834"/>
      <c r="AB1606" s="834"/>
      <c r="AC1606" s="832">
        <f t="shared" si="61"/>
        <v>2.1235088173453116</v>
      </c>
      <c r="AD1606" s="832">
        <f t="shared" si="60"/>
        <v>8.9867081455746817E-2</v>
      </c>
      <c r="AE1606" s="834"/>
      <c r="AF1606" s="834"/>
      <c r="AG1606" s="834"/>
      <c r="AH1606" s="834"/>
      <c r="AI1606" s="834"/>
      <c r="AJ1606" s="834"/>
      <c r="AK1606" s="834"/>
      <c r="AL1606" s="834"/>
      <c r="AM1606" s="832">
        <f t="shared" si="59"/>
        <v>89146450.052861899</v>
      </c>
      <c r="AN1606" s="834"/>
      <c r="AO1606" s="834"/>
      <c r="AP1606" s="834"/>
    </row>
    <row r="1607" spans="1:42" s="15" customFormat="1">
      <c r="A1607" s="73" t="s">
        <v>2701</v>
      </c>
      <c r="B1607" s="1132"/>
      <c r="C1607" s="73"/>
      <c r="D1607" s="1132" t="s">
        <v>1967</v>
      </c>
      <c r="E1607" s="15" t="s">
        <v>1968</v>
      </c>
      <c r="F1607" s="679">
        <v>34526108.200499997</v>
      </c>
      <c r="G1607" s="73" t="s">
        <v>300</v>
      </c>
      <c r="H1607" s="73" t="s">
        <v>3368</v>
      </c>
      <c r="K1607" s="831"/>
      <c r="L1607" s="1143"/>
      <c r="M1607" s="831"/>
      <c r="N1607" s="831">
        <v>2.0923999999999999E-10</v>
      </c>
      <c r="O1607" s="1144"/>
      <c r="P1607" s="831"/>
      <c r="Q1607" s="831"/>
      <c r="R1607" s="831"/>
      <c r="S1607" s="831"/>
      <c r="T1607" s="831"/>
      <c r="U1607" s="831"/>
      <c r="V1607" s="1143"/>
      <c r="W1607" s="1145">
        <v>0.53761999999999999</v>
      </c>
      <c r="X1607" s="1144"/>
      <c r="Y1607" s="831"/>
      <c r="Z1607" s="831"/>
      <c r="AA1607" s="834"/>
      <c r="AB1607" s="834"/>
      <c r="AC1607" s="832">
        <f t="shared" si="61"/>
        <v>0</v>
      </c>
      <c r="AD1607" s="832">
        <f t="shared" si="60"/>
        <v>7.2242428798726189E-3</v>
      </c>
      <c r="AE1607" s="834"/>
      <c r="AF1607" s="834"/>
      <c r="AG1607" s="834"/>
      <c r="AH1607" s="834"/>
      <c r="AI1607" s="834"/>
      <c r="AJ1607" s="834"/>
      <c r="AK1607" s="834"/>
      <c r="AL1607" s="834"/>
      <c r="AM1607" s="832">
        <f t="shared" si="59"/>
        <v>18561926.290752809</v>
      </c>
      <c r="AN1607" s="834"/>
      <c r="AO1607" s="834"/>
      <c r="AP1607" s="834"/>
    </row>
    <row r="1608" spans="1:42" s="15" customFormat="1">
      <c r="A1608" s="73" t="s">
        <v>2703</v>
      </c>
      <c r="B1608" s="1132"/>
      <c r="C1608" s="73"/>
      <c r="D1608" s="1132" t="s">
        <v>1967</v>
      </c>
      <c r="E1608" s="15" t="s">
        <v>1968</v>
      </c>
      <c r="F1608" s="679">
        <v>2086314.72</v>
      </c>
      <c r="G1608" s="73" t="s">
        <v>300</v>
      </c>
      <c r="H1608" s="73" t="s">
        <v>3355</v>
      </c>
      <c r="K1608" s="831"/>
      <c r="L1608" s="1143"/>
      <c r="M1608" s="831"/>
      <c r="N1608" s="831">
        <v>3.9384000000000003E-6</v>
      </c>
      <c r="O1608" s="1144"/>
      <c r="P1608" s="831"/>
      <c r="Q1608" s="831"/>
      <c r="R1608" s="831"/>
      <c r="S1608" s="831"/>
      <c r="T1608" s="831"/>
      <c r="U1608" s="831"/>
      <c r="V1608" s="1143"/>
      <c r="W1608" s="1145">
        <v>2352.5</v>
      </c>
      <c r="X1608" s="1144"/>
      <c r="Y1608" s="831"/>
      <c r="Z1608" s="831"/>
      <c r="AA1608" s="834"/>
      <c r="AB1608" s="834"/>
      <c r="AC1608" s="832">
        <f t="shared" si="61"/>
        <v>0</v>
      </c>
      <c r="AD1608" s="832">
        <f t="shared" si="60"/>
        <v>8.2167418932480007</v>
      </c>
      <c r="AE1608" s="834"/>
      <c r="AF1608" s="834"/>
      <c r="AG1608" s="834"/>
      <c r="AH1608" s="834"/>
      <c r="AI1608" s="834"/>
      <c r="AJ1608" s="834"/>
      <c r="AK1608" s="834"/>
      <c r="AL1608" s="834"/>
      <c r="AM1608" s="832">
        <f t="shared" si="59"/>
        <v>4908055378.8000002</v>
      </c>
      <c r="AN1608" s="834"/>
      <c r="AO1608" s="834"/>
      <c r="AP1608" s="834"/>
    </row>
    <row r="1609" spans="1:42" s="15" customFormat="1">
      <c r="A1609" s="73" t="s">
        <v>2299</v>
      </c>
      <c r="B1609" s="1132" t="s">
        <v>3109</v>
      </c>
      <c r="C1609" s="73" t="s">
        <v>3329</v>
      </c>
      <c r="D1609" s="1132" t="s">
        <v>1967</v>
      </c>
      <c r="E1609" s="15" t="s">
        <v>1968</v>
      </c>
      <c r="F1609" s="679">
        <v>133034.375</v>
      </c>
      <c r="G1609" s="73" t="s">
        <v>300</v>
      </c>
      <c r="H1609" s="73" t="s">
        <v>3352</v>
      </c>
      <c r="K1609" s="831"/>
      <c r="L1609" s="1143"/>
      <c r="M1609" s="831"/>
      <c r="N1609" s="831">
        <v>1.0017E-7</v>
      </c>
      <c r="O1609" s="1144"/>
      <c r="P1609" s="831"/>
      <c r="Q1609" s="831"/>
      <c r="R1609" s="831"/>
      <c r="S1609" s="831"/>
      <c r="T1609" s="831"/>
      <c r="U1609" s="831"/>
      <c r="V1609" s="1143"/>
      <c r="W1609" s="1145">
        <v>36.204000000000001</v>
      </c>
      <c r="X1609" s="1144"/>
      <c r="Y1609" s="831"/>
      <c r="Z1609" s="831"/>
      <c r="AA1609" s="834"/>
      <c r="AB1609" s="834"/>
      <c r="AC1609" s="832">
        <f t="shared" si="61"/>
        <v>0</v>
      </c>
      <c r="AD1609" s="832">
        <f t="shared" si="60"/>
        <v>1.332605334375E-2</v>
      </c>
      <c r="AE1609" s="834"/>
      <c r="AF1609" s="834"/>
      <c r="AG1609" s="834"/>
      <c r="AH1609" s="834"/>
      <c r="AI1609" s="834"/>
      <c r="AJ1609" s="834"/>
      <c r="AK1609" s="834"/>
      <c r="AL1609" s="834"/>
      <c r="AM1609" s="832">
        <f t="shared" si="59"/>
        <v>4816376.5125000002</v>
      </c>
      <c r="AN1609" s="834"/>
      <c r="AO1609" s="834"/>
      <c r="AP1609" s="834"/>
    </row>
    <row r="1610" spans="1:42" s="15" customFormat="1">
      <c r="A1610" s="73" t="s">
        <v>2299</v>
      </c>
      <c r="B1610" s="1132" t="s">
        <v>3109</v>
      </c>
      <c r="C1610" s="73" t="s">
        <v>3329</v>
      </c>
      <c r="D1610" s="1132" t="s">
        <v>1998</v>
      </c>
      <c r="E1610" s="15" t="s">
        <v>1999</v>
      </c>
      <c r="F1610" s="679">
        <v>177379.16666666701</v>
      </c>
      <c r="G1610" s="73" t="s">
        <v>300</v>
      </c>
      <c r="H1610" s="73" t="s">
        <v>3352</v>
      </c>
      <c r="K1610" s="831"/>
      <c r="L1610" s="1143"/>
      <c r="M1610" s="831"/>
      <c r="N1610" s="831">
        <v>1.4335000000000001E-8</v>
      </c>
      <c r="O1610" s="1144"/>
      <c r="P1610" s="831"/>
      <c r="Q1610" s="831"/>
      <c r="R1610" s="831"/>
      <c r="S1610" s="831"/>
      <c r="T1610" s="831"/>
      <c r="U1610" s="831"/>
      <c r="V1610" s="1143"/>
      <c r="W1610" s="1145">
        <v>121.51</v>
      </c>
      <c r="X1610" s="1144"/>
      <c r="Y1610" s="831"/>
      <c r="Z1610" s="831"/>
      <c r="AA1610" s="834"/>
      <c r="AB1610" s="834"/>
      <c r="AC1610" s="832">
        <f t="shared" si="61"/>
        <v>0</v>
      </c>
      <c r="AD1610" s="832">
        <f t="shared" si="60"/>
        <v>2.5427303541666717E-3</v>
      </c>
      <c r="AE1610" s="834"/>
      <c r="AF1610" s="834"/>
      <c r="AG1610" s="834"/>
      <c r="AH1610" s="834"/>
      <c r="AI1610" s="834"/>
      <c r="AJ1610" s="834"/>
      <c r="AK1610" s="834"/>
      <c r="AL1610" s="834"/>
      <c r="AM1610" s="832">
        <f t="shared" si="59"/>
        <v>21553342.541666709</v>
      </c>
      <c r="AN1610" s="834"/>
      <c r="AO1610" s="834"/>
      <c r="AP1610" s="834"/>
    </row>
    <row r="1611" spans="1:42" s="15" customFormat="1">
      <c r="A1611" s="73" t="s">
        <v>2299</v>
      </c>
      <c r="B1611" s="1132" t="s">
        <v>3109</v>
      </c>
      <c r="C1611" s="73" t="s">
        <v>3329</v>
      </c>
      <c r="D1611" s="1132" t="s">
        <v>2001</v>
      </c>
      <c r="E1611" s="15" t="s">
        <v>2015</v>
      </c>
      <c r="F1611" s="679">
        <v>8868.9583333333303</v>
      </c>
      <c r="G1611" s="73" t="s">
        <v>300</v>
      </c>
      <c r="H1611" s="73" t="s">
        <v>3352</v>
      </c>
      <c r="K1611" s="831"/>
      <c r="L1611" s="1143"/>
      <c r="M1611" s="831"/>
      <c r="N1611" s="831">
        <v>5.3418000000000002E-8</v>
      </c>
      <c r="O1611" s="1144"/>
      <c r="P1611" s="831"/>
      <c r="Q1611" s="831"/>
      <c r="R1611" s="831"/>
      <c r="S1611" s="831"/>
      <c r="T1611" s="831"/>
      <c r="U1611" s="831"/>
      <c r="V1611" s="1143"/>
      <c r="W1611" s="1145">
        <v>1428</v>
      </c>
      <c r="X1611" s="1144"/>
      <c r="Y1611" s="831"/>
      <c r="Z1611" s="831"/>
      <c r="AA1611" s="834"/>
      <c r="AB1611" s="834"/>
      <c r="AC1611" s="832">
        <f t="shared" si="61"/>
        <v>0</v>
      </c>
      <c r="AD1611" s="832">
        <f t="shared" si="60"/>
        <v>4.7376201624999985E-4</v>
      </c>
      <c r="AE1611" s="834"/>
      <c r="AF1611" s="834"/>
      <c r="AG1611" s="834"/>
      <c r="AH1611" s="834"/>
      <c r="AI1611" s="834"/>
      <c r="AJ1611" s="834"/>
      <c r="AK1611" s="834"/>
      <c r="AL1611" s="834"/>
      <c r="AM1611" s="832">
        <f t="shared" si="59"/>
        <v>12664872.499999996</v>
      </c>
      <c r="AN1611" s="834"/>
      <c r="AO1611" s="834"/>
      <c r="AP1611" s="834"/>
    </row>
    <row r="1612" spans="1:42" s="15" customFormat="1">
      <c r="A1612" s="73" t="s">
        <v>2807</v>
      </c>
      <c r="B1612" s="1132" t="s">
        <v>3110</v>
      </c>
      <c r="C1612" s="73" t="s">
        <v>3334</v>
      </c>
      <c r="D1612" s="1132" t="s">
        <v>2001</v>
      </c>
      <c r="E1612" s="15" t="s">
        <v>2015</v>
      </c>
      <c r="F1612" s="679">
        <v>1763454.8357448699</v>
      </c>
      <c r="G1612" s="73" t="s">
        <v>300</v>
      </c>
      <c r="H1612" s="73"/>
      <c r="K1612" s="831"/>
      <c r="L1612" s="1143"/>
      <c r="M1612" s="831">
        <v>0</v>
      </c>
      <c r="N1612" s="831"/>
      <c r="O1612" s="1144"/>
      <c r="P1612" s="831"/>
      <c r="Q1612" s="831"/>
      <c r="R1612" s="831"/>
      <c r="S1612" s="831"/>
      <c r="T1612" s="831"/>
      <c r="U1612" s="831"/>
      <c r="V1612" s="1143"/>
      <c r="W1612" s="1145">
        <v>393.18</v>
      </c>
      <c r="X1612" s="1144"/>
      <c r="Y1612" s="831"/>
      <c r="Z1612" s="831"/>
      <c r="AA1612" s="834"/>
      <c r="AB1612" s="834"/>
      <c r="AC1612" s="832">
        <f t="shared" si="61"/>
        <v>0</v>
      </c>
      <c r="AD1612" s="832">
        <f t="shared" si="60"/>
        <v>0</v>
      </c>
      <c r="AE1612" s="834"/>
      <c r="AF1612" s="834"/>
      <c r="AG1612" s="834"/>
      <c r="AH1612" s="834"/>
      <c r="AI1612" s="834"/>
      <c r="AJ1612" s="834"/>
      <c r="AK1612" s="834"/>
      <c r="AL1612" s="834"/>
      <c r="AM1612" s="832">
        <f t="shared" si="59"/>
        <v>693355172.31816792</v>
      </c>
      <c r="AN1612" s="834"/>
      <c r="AO1612" s="834"/>
      <c r="AP1612" s="834"/>
    </row>
    <row r="1613" spans="1:42" s="15" customFormat="1">
      <c r="A1613" s="73" t="s">
        <v>2300</v>
      </c>
      <c r="B1613" s="1132" t="s">
        <v>3111</v>
      </c>
      <c r="C1613" s="73" t="s">
        <v>3329</v>
      </c>
      <c r="D1613" s="1132" t="s">
        <v>1967</v>
      </c>
      <c r="E1613" s="15" t="s">
        <v>1968</v>
      </c>
      <c r="F1613" s="679">
        <v>589657.46208362002</v>
      </c>
      <c r="G1613" s="73" t="s">
        <v>300</v>
      </c>
      <c r="H1613" s="73" t="s">
        <v>3352</v>
      </c>
      <c r="K1613" s="831"/>
      <c r="L1613" s="1143"/>
      <c r="M1613" s="831"/>
      <c r="N1613" s="831">
        <v>2.0432E-4</v>
      </c>
      <c r="O1613" s="1144"/>
      <c r="P1613" s="831"/>
      <c r="Q1613" s="831"/>
      <c r="R1613" s="831"/>
      <c r="S1613" s="831"/>
      <c r="T1613" s="831"/>
      <c r="U1613" s="831"/>
      <c r="V1613" s="1143"/>
      <c r="W1613" s="1145">
        <v>620.63</v>
      </c>
      <c r="X1613" s="1144"/>
      <c r="Y1613" s="831"/>
      <c r="Z1613" s="831"/>
      <c r="AA1613" s="834"/>
      <c r="AB1613" s="834"/>
      <c r="AC1613" s="832">
        <f t="shared" si="61"/>
        <v>0</v>
      </c>
      <c r="AD1613" s="832">
        <f t="shared" si="60"/>
        <v>120.47881265292524</v>
      </c>
      <c r="AE1613" s="834"/>
      <c r="AF1613" s="834"/>
      <c r="AG1613" s="834"/>
      <c r="AH1613" s="834"/>
      <c r="AI1613" s="834"/>
      <c r="AJ1613" s="834"/>
      <c r="AK1613" s="834"/>
      <c r="AL1613" s="834"/>
      <c r="AM1613" s="832">
        <f t="shared" si="59"/>
        <v>365959110.6929571</v>
      </c>
      <c r="AN1613" s="834"/>
      <c r="AO1613" s="834"/>
      <c r="AP1613" s="834"/>
    </row>
    <row r="1614" spans="1:42" s="15" customFormat="1">
      <c r="A1614" s="73" t="s">
        <v>2300</v>
      </c>
      <c r="B1614" s="1132" t="s">
        <v>3111</v>
      </c>
      <c r="C1614" s="73" t="s">
        <v>3329</v>
      </c>
      <c r="D1614" s="1132" t="s">
        <v>2001</v>
      </c>
      <c r="E1614" s="15" t="s">
        <v>2015</v>
      </c>
      <c r="F1614" s="679">
        <v>39310.497473932301</v>
      </c>
      <c r="G1614" s="73" t="s">
        <v>300</v>
      </c>
      <c r="H1614" s="73" t="s">
        <v>3352</v>
      </c>
      <c r="K1614" s="831"/>
      <c r="L1614" s="1143"/>
      <c r="M1614" s="831"/>
      <c r="N1614" s="831">
        <v>4.9977999999999998E-6</v>
      </c>
      <c r="O1614" s="1144"/>
      <c r="P1614" s="831"/>
      <c r="Q1614" s="831"/>
      <c r="R1614" s="831"/>
      <c r="S1614" s="831"/>
      <c r="T1614" s="831"/>
      <c r="U1614" s="831"/>
      <c r="V1614" s="1143"/>
      <c r="W1614" s="1145">
        <v>27736</v>
      </c>
      <c r="X1614" s="1144"/>
      <c r="Y1614" s="831"/>
      <c r="Z1614" s="831"/>
      <c r="AA1614" s="834"/>
      <c r="AB1614" s="834"/>
      <c r="AC1614" s="832">
        <f t="shared" si="61"/>
        <v>0</v>
      </c>
      <c r="AD1614" s="832">
        <f t="shared" si="60"/>
        <v>0.19646600427521885</v>
      </c>
      <c r="AE1614" s="834"/>
      <c r="AF1614" s="834"/>
      <c r="AG1614" s="834"/>
      <c r="AH1614" s="834"/>
      <c r="AI1614" s="834"/>
      <c r="AJ1614" s="834"/>
      <c r="AK1614" s="834"/>
      <c r="AL1614" s="834"/>
      <c r="AM1614" s="832">
        <f t="shared" si="59"/>
        <v>1090315957.9369862</v>
      </c>
      <c r="AN1614" s="834"/>
      <c r="AO1614" s="834"/>
      <c r="AP1614" s="834"/>
    </row>
    <row r="1615" spans="1:42" s="15" customFormat="1">
      <c r="A1615" s="73" t="s">
        <v>2300</v>
      </c>
      <c r="B1615" s="1132" t="s">
        <v>3111</v>
      </c>
      <c r="C1615" s="73" t="s">
        <v>3329</v>
      </c>
      <c r="D1615" s="1132" t="s">
        <v>1998</v>
      </c>
      <c r="E1615" s="15" t="s">
        <v>1999</v>
      </c>
      <c r="F1615" s="679">
        <v>786209.94944164099</v>
      </c>
      <c r="G1615" s="73" t="s">
        <v>300</v>
      </c>
      <c r="H1615" s="73" t="s">
        <v>3352</v>
      </c>
      <c r="K1615" s="831"/>
      <c r="L1615" s="1143"/>
      <c r="M1615" s="831"/>
      <c r="N1615" s="831">
        <v>1.5160999999999999E-8</v>
      </c>
      <c r="O1615" s="1144"/>
      <c r="P1615" s="831"/>
      <c r="Q1615" s="831"/>
      <c r="R1615" s="831"/>
      <c r="S1615" s="831"/>
      <c r="T1615" s="831"/>
      <c r="U1615" s="831"/>
      <c r="V1615" s="1143"/>
      <c r="W1615" s="1145">
        <v>28.969000000000001</v>
      </c>
      <c r="X1615" s="1144"/>
      <c r="Y1615" s="831"/>
      <c r="Z1615" s="831"/>
      <c r="AA1615" s="834"/>
      <c r="AB1615" s="834"/>
      <c r="AC1615" s="832">
        <f t="shared" si="61"/>
        <v>0</v>
      </c>
      <c r="AD1615" s="832">
        <f t="shared" si="60"/>
        <v>1.1919729043484718E-2</v>
      </c>
      <c r="AE1615" s="834"/>
      <c r="AF1615" s="834"/>
      <c r="AG1615" s="834"/>
      <c r="AH1615" s="834"/>
      <c r="AI1615" s="834"/>
      <c r="AJ1615" s="834"/>
      <c r="AK1615" s="834"/>
      <c r="AL1615" s="834"/>
      <c r="AM1615" s="832">
        <f t="shared" si="59"/>
        <v>22775716.025374901</v>
      </c>
      <c r="AN1615" s="834"/>
      <c r="AO1615" s="834"/>
      <c r="AP1615" s="834"/>
    </row>
    <row r="1616" spans="1:42" s="15" customFormat="1">
      <c r="A1616" s="73" t="s">
        <v>2704</v>
      </c>
      <c r="B1616" s="1132"/>
      <c r="C1616" s="73" t="s">
        <v>3315</v>
      </c>
      <c r="D1616" s="1132"/>
      <c r="F1616" s="679">
        <v>40908.59375</v>
      </c>
      <c r="G1616" s="73" t="s">
        <v>300</v>
      </c>
      <c r="H1616" s="73" t="s">
        <v>3352</v>
      </c>
      <c r="K1616" s="831"/>
      <c r="L1616" s="1143"/>
      <c r="M1616" s="831"/>
      <c r="N1616" s="1150">
        <v>2.2413499043699988E-4</v>
      </c>
      <c r="O1616" s="1144"/>
      <c r="P1616" s="831"/>
      <c r="Q1616" s="831"/>
      <c r="R1616" s="831"/>
      <c r="S1616" s="831"/>
      <c r="T1616" s="831"/>
      <c r="U1616" s="831"/>
      <c r="V1616" s="1143"/>
      <c r="W1616" s="1146">
        <v>740449.00608755986</v>
      </c>
      <c r="X1616" s="1144"/>
      <c r="Y1616" s="831"/>
      <c r="Z1616" s="831"/>
      <c r="AA1616" s="834"/>
      <c r="AB1616" s="834"/>
      <c r="AC1616" s="832">
        <f t="shared" si="61"/>
        <v>0</v>
      </c>
      <c r="AD1616" s="832">
        <f t="shared" si="60"/>
        <v>9.169047268947363</v>
      </c>
      <c r="AE1616" s="834"/>
      <c r="AF1616" s="834"/>
      <c r="AG1616" s="834"/>
      <c r="AH1616" s="834"/>
      <c r="AI1616" s="834"/>
      <c r="AJ1616" s="834"/>
      <c r="AK1616" s="834"/>
      <c r="AL1616" s="834"/>
      <c r="AM1616" s="832">
        <f t="shared" si="59"/>
        <v>30290727582.627262</v>
      </c>
      <c r="AN1616" s="834"/>
      <c r="AO1616" s="834"/>
      <c r="AP1616" s="834"/>
    </row>
    <row r="1617" spans="1:42" s="15" customFormat="1">
      <c r="A1617" s="73" t="s">
        <v>2704</v>
      </c>
      <c r="B1617" s="1132"/>
      <c r="C1617" s="73" t="s">
        <v>3315</v>
      </c>
      <c r="D1617" s="1132"/>
      <c r="F1617" s="679">
        <v>201815.72916666701</v>
      </c>
      <c r="G1617" s="73" t="s">
        <v>300</v>
      </c>
      <c r="H1617" s="73" t="s">
        <v>3352</v>
      </c>
      <c r="K1617" s="831"/>
      <c r="L1617" s="1143"/>
      <c r="M1617" s="831"/>
      <c r="N1617" s="1150">
        <v>1.6420805118051806E-5</v>
      </c>
      <c r="O1617" s="1144"/>
      <c r="P1617" s="831"/>
      <c r="Q1617" s="831"/>
      <c r="R1617" s="831"/>
      <c r="S1617" s="831"/>
      <c r="T1617" s="831"/>
      <c r="U1617" s="831"/>
      <c r="V1617" s="1143"/>
      <c r="W1617" s="1146">
        <v>143030.9259972368</v>
      </c>
      <c r="X1617" s="1144"/>
      <c r="Y1617" s="831"/>
      <c r="Z1617" s="831"/>
      <c r="AA1617" s="834"/>
      <c r="AB1617" s="834"/>
      <c r="AC1617" s="832">
        <f t="shared" si="61"/>
        <v>0</v>
      </c>
      <c r="AD1617" s="832">
        <f t="shared" si="60"/>
        <v>3.3139767584033626</v>
      </c>
      <c r="AE1617" s="834"/>
      <c r="AF1617" s="834"/>
      <c r="AG1617" s="834"/>
      <c r="AH1617" s="834"/>
      <c r="AI1617" s="834"/>
      <c r="AJ1617" s="834"/>
      <c r="AK1617" s="834"/>
      <c r="AL1617" s="834"/>
      <c r="AM1617" s="832">
        <f t="shared" si="59"/>
        <v>28865890623.515934</v>
      </c>
      <c r="AN1617" s="834"/>
      <c r="AO1617" s="834"/>
      <c r="AP1617" s="834"/>
    </row>
    <row r="1618" spans="1:42" s="15" customFormat="1">
      <c r="A1618" s="73" t="s">
        <v>2704</v>
      </c>
      <c r="B1618" s="1132"/>
      <c r="C1618" s="73" t="s">
        <v>3315</v>
      </c>
      <c r="D1618" s="1132"/>
      <c r="F1618" s="679">
        <v>2727.2395833333298</v>
      </c>
      <c r="G1618" s="73" t="s">
        <v>300</v>
      </c>
      <c r="H1618" s="73" t="s">
        <v>3352</v>
      </c>
      <c r="K1618" s="831"/>
      <c r="L1618" s="1143"/>
      <c r="M1618" s="831"/>
      <c r="N1618" s="1150">
        <v>1.2492882786617452E-4</v>
      </c>
      <c r="O1618" s="1144"/>
      <c r="P1618" s="831"/>
      <c r="Q1618" s="831"/>
      <c r="R1618" s="831"/>
      <c r="S1618" s="831"/>
      <c r="T1618" s="831"/>
      <c r="U1618" s="831"/>
      <c r="V1618" s="1143"/>
      <c r="W1618" s="1146">
        <v>26851708.962072387</v>
      </c>
      <c r="X1618" s="1144"/>
      <c r="Y1618" s="831"/>
      <c r="Z1618" s="831"/>
      <c r="AA1618" s="834"/>
      <c r="AB1618" s="834"/>
      <c r="AC1618" s="832">
        <f t="shared" si="61"/>
        <v>0</v>
      </c>
      <c r="AD1618" s="832">
        <f t="shared" si="60"/>
        <v>0.34071084445606709</v>
      </c>
      <c r="AE1618" s="834"/>
      <c r="AF1618" s="834"/>
      <c r="AG1618" s="834"/>
      <c r="AH1618" s="834"/>
      <c r="AI1618" s="834"/>
      <c r="AJ1618" s="834"/>
      <c r="AK1618" s="834"/>
      <c r="AL1618" s="834"/>
      <c r="AM1618" s="832">
        <f t="shared" si="59"/>
        <v>73231043561.510132</v>
      </c>
      <c r="AN1618" s="834"/>
      <c r="AO1618" s="834"/>
      <c r="AP1618" s="834"/>
    </row>
    <row r="1619" spans="1:42" s="15" customFormat="1">
      <c r="A1619" s="73" t="s">
        <v>2705</v>
      </c>
      <c r="B1619" s="1132" t="s">
        <v>3112</v>
      </c>
      <c r="C1619" s="73" t="s">
        <v>3329</v>
      </c>
      <c r="D1619" s="1132" t="s">
        <v>1967</v>
      </c>
      <c r="E1619" s="15" t="s">
        <v>1968</v>
      </c>
      <c r="F1619" s="679">
        <v>11972.65625</v>
      </c>
      <c r="G1619" s="73" t="s">
        <v>300</v>
      </c>
      <c r="H1619" s="73" t="s">
        <v>3352</v>
      </c>
      <c r="K1619" s="831"/>
      <c r="L1619" s="1143"/>
      <c r="M1619" s="831"/>
      <c r="N1619" s="831">
        <v>4.3495000000000001E-7</v>
      </c>
      <c r="O1619" s="1144"/>
      <c r="P1619" s="831"/>
      <c r="Q1619" s="831"/>
      <c r="R1619" s="831"/>
      <c r="S1619" s="831"/>
      <c r="T1619" s="831"/>
      <c r="U1619" s="831"/>
      <c r="V1619" s="1143"/>
      <c r="W1619" s="1145">
        <v>15.372</v>
      </c>
      <c r="X1619" s="1144"/>
      <c r="Y1619" s="831"/>
      <c r="Z1619" s="831"/>
      <c r="AA1619" s="834"/>
      <c r="AB1619" s="834"/>
      <c r="AC1619" s="832">
        <f t="shared" si="61"/>
        <v>0</v>
      </c>
      <c r="AD1619" s="832">
        <f t="shared" si="60"/>
        <v>5.2075068359375004E-3</v>
      </c>
      <c r="AE1619" s="834"/>
      <c r="AF1619" s="834"/>
      <c r="AG1619" s="834"/>
      <c r="AH1619" s="834"/>
      <c r="AI1619" s="834"/>
      <c r="AJ1619" s="834"/>
      <c r="AK1619" s="834"/>
      <c r="AL1619" s="834"/>
      <c r="AM1619" s="832">
        <f t="shared" si="59"/>
        <v>184043.671875</v>
      </c>
      <c r="AN1619" s="834"/>
      <c r="AO1619" s="834"/>
      <c r="AP1619" s="834"/>
    </row>
    <row r="1620" spans="1:42" s="15" customFormat="1">
      <c r="A1620" s="73" t="s">
        <v>2705</v>
      </c>
      <c r="B1620" s="1132" t="s">
        <v>3112</v>
      </c>
      <c r="C1620" s="73" t="s">
        <v>3329</v>
      </c>
      <c r="D1620" s="1132" t="s">
        <v>1998</v>
      </c>
      <c r="E1620" s="15" t="s">
        <v>1999</v>
      </c>
      <c r="F1620" s="679">
        <v>15963.541666666701</v>
      </c>
      <c r="G1620" s="73" t="s">
        <v>300</v>
      </c>
      <c r="H1620" s="73" t="s">
        <v>3352</v>
      </c>
      <c r="K1620" s="831"/>
      <c r="L1620" s="1143"/>
      <c r="M1620" s="831"/>
      <c r="N1620" s="831">
        <v>3.8816999999999999E-9</v>
      </c>
      <c r="O1620" s="1144"/>
      <c r="P1620" s="831"/>
      <c r="Q1620" s="831"/>
      <c r="R1620" s="831"/>
      <c r="S1620" s="831"/>
      <c r="T1620" s="831"/>
      <c r="U1620" s="831"/>
      <c r="V1620" s="1143"/>
      <c r="W1620" s="1145">
        <v>3.9278</v>
      </c>
      <c r="X1620" s="1144"/>
      <c r="Y1620" s="831"/>
      <c r="Z1620" s="831"/>
      <c r="AA1620" s="834"/>
      <c r="AB1620" s="834"/>
      <c r="AC1620" s="832">
        <f t="shared" si="61"/>
        <v>0</v>
      </c>
      <c r="AD1620" s="832">
        <f t="shared" si="60"/>
        <v>6.1965679687500137E-5</v>
      </c>
      <c r="AE1620" s="834"/>
      <c r="AF1620" s="834"/>
      <c r="AG1620" s="834"/>
      <c r="AH1620" s="834"/>
      <c r="AI1620" s="834"/>
      <c r="AJ1620" s="834"/>
      <c r="AK1620" s="834"/>
      <c r="AL1620" s="834"/>
      <c r="AM1620" s="832">
        <f t="shared" si="59"/>
        <v>62701.598958333467</v>
      </c>
      <c r="AN1620" s="834"/>
      <c r="AO1620" s="834"/>
      <c r="AP1620" s="834"/>
    </row>
    <row r="1621" spans="1:42" s="15" customFormat="1">
      <c r="A1621" s="73" t="s">
        <v>2705</v>
      </c>
      <c r="B1621" s="1132" t="s">
        <v>3112</v>
      </c>
      <c r="C1621" s="73" t="s">
        <v>3329</v>
      </c>
      <c r="D1621" s="1132" t="s">
        <v>2001</v>
      </c>
      <c r="E1621" s="15" t="s">
        <v>2015</v>
      </c>
      <c r="F1621" s="679">
        <v>798.17708333333303</v>
      </c>
      <c r="G1621" s="73" t="s">
        <v>300</v>
      </c>
      <c r="H1621" s="73" t="s">
        <v>3352</v>
      </c>
      <c r="K1621" s="831"/>
      <c r="L1621" s="1143"/>
      <c r="M1621" s="831"/>
      <c r="N1621" s="831">
        <v>7.3621999999999996E-8</v>
      </c>
      <c r="O1621" s="1144"/>
      <c r="P1621" s="831"/>
      <c r="Q1621" s="831"/>
      <c r="R1621" s="831"/>
      <c r="S1621" s="831"/>
      <c r="T1621" s="831"/>
      <c r="U1621" s="831"/>
      <c r="V1621" s="1143"/>
      <c r="W1621" s="1145">
        <v>236.93</v>
      </c>
      <c r="X1621" s="1144"/>
      <c r="Y1621" s="831"/>
      <c r="Z1621" s="831"/>
      <c r="AA1621" s="834"/>
      <c r="AB1621" s="834"/>
      <c r="AC1621" s="832">
        <f t="shared" si="61"/>
        <v>0</v>
      </c>
      <c r="AD1621" s="832">
        <f t="shared" si="60"/>
        <v>5.8763393229166642E-5</v>
      </c>
      <c r="AE1621" s="834"/>
      <c r="AF1621" s="834"/>
      <c r="AG1621" s="834"/>
      <c r="AH1621" s="834"/>
      <c r="AI1621" s="834"/>
      <c r="AJ1621" s="834"/>
      <c r="AK1621" s="834"/>
      <c r="AL1621" s="834"/>
      <c r="AM1621" s="832">
        <f t="shared" si="59"/>
        <v>189112.0963541666</v>
      </c>
      <c r="AN1621" s="834"/>
      <c r="AO1621" s="834"/>
      <c r="AP1621" s="834"/>
    </row>
    <row r="1622" spans="1:42" s="15" customFormat="1">
      <c r="A1622" s="73" t="s">
        <v>2301</v>
      </c>
      <c r="B1622" s="1132" t="s">
        <v>3113</v>
      </c>
      <c r="C1622" s="73" t="s">
        <v>3329</v>
      </c>
      <c r="D1622" s="1132" t="s">
        <v>1967</v>
      </c>
      <c r="E1622" s="15" t="s">
        <v>1968</v>
      </c>
      <c r="F1622" s="679">
        <v>947470.53934114601</v>
      </c>
      <c r="G1622" s="73" t="s">
        <v>300</v>
      </c>
      <c r="H1622" s="73" t="s">
        <v>3352</v>
      </c>
      <c r="K1622" s="831"/>
      <c r="L1622" s="1143"/>
      <c r="M1622" s="831"/>
      <c r="N1622" s="831">
        <v>1.4738E-6</v>
      </c>
      <c r="O1622" s="1144"/>
      <c r="P1622" s="831"/>
      <c r="Q1622" s="831"/>
      <c r="R1622" s="831"/>
      <c r="S1622" s="831"/>
      <c r="T1622" s="831"/>
      <c r="U1622" s="831"/>
      <c r="V1622" s="1143"/>
      <c r="W1622" s="1145">
        <v>34527</v>
      </c>
      <c r="X1622" s="1144"/>
      <c r="Y1622" s="831"/>
      <c r="Z1622" s="831"/>
      <c r="AA1622" s="834"/>
      <c r="AB1622" s="834"/>
      <c r="AC1622" s="832">
        <f t="shared" si="61"/>
        <v>0</v>
      </c>
      <c r="AD1622" s="832">
        <f t="shared" si="60"/>
        <v>1.396382080880981</v>
      </c>
      <c r="AE1622" s="834"/>
      <c r="AF1622" s="834"/>
      <c r="AG1622" s="834"/>
      <c r="AH1622" s="834"/>
      <c r="AI1622" s="834"/>
      <c r="AJ1622" s="834"/>
      <c r="AK1622" s="834"/>
      <c r="AL1622" s="834"/>
      <c r="AM1622" s="832">
        <f t="shared" si="59"/>
        <v>32713315311.831749</v>
      </c>
      <c r="AN1622" s="834"/>
      <c r="AO1622" s="834"/>
      <c r="AP1622" s="834"/>
    </row>
    <row r="1623" spans="1:42" s="15" customFormat="1">
      <c r="A1623" s="73" t="s">
        <v>2301</v>
      </c>
      <c r="B1623" s="1132" t="s">
        <v>3113</v>
      </c>
      <c r="C1623" s="73" t="s">
        <v>3329</v>
      </c>
      <c r="D1623" s="1132" t="s">
        <v>1998</v>
      </c>
      <c r="E1623" s="15" t="s">
        <v>1999</v>
      </c>
      <c r="F1623" s="679">
        <v>1263294.05242708</v>
      </c>
      <c r="G1623" s="73" t="s">
        <v>300</v>
      </c>
      <c r="H1623" s="73" t="s">
        <v>3352</v>
      </c>
      <c r="K1623" s="831"/>
      <c r="L1623" s="1143"/>
      <c r="M1623" s="831"/>
      <c r="N1623" s="831">
        <v>7.5149999999999995E-8</v>
      </c>
      <c r="O1623" s="1144"/>
      <c r="P1623" s="831"/>
      <c r="Q1623" s="831"/>
      <c r="R1623" s="831"/>
      <c r="S1623" s="831"/>
      <c r="T1623" s="831"/>
      <c r="U1623" s="831"/>
      <c r="V1623" s="1143"/>
      <c r="W1623" s="1145">
        <v>29581</v>
      </c>
      <c r="X1623" s="1144"/>
      <c r="Y1623" s="831"/>
      <c r="Z1623" s="831"/>
      <c r="AA1623" s="834"/>
      <c r="AB1623" s="834"/>
      <c r="AC1623" s="832">
        <f t="shared" si="61"/>
        <v>0</v>
      </c>
      <c r="AD1623" s="832">
        <f t="shared" si="60"/>
        <v>9.4936548039895055E-2</v>
      </c>
      <c r="AE1623" s="834"/>
      <c r="AF1623" s="834"/>
      <c r="AG1623" s="834"/>
      <c r="AH1623" s="834"/>
      <c r="AI1623" s="834"/>
      <c r="AJ1623" s="834"/>
      <c r="AK1623" s="834"/>
      <c r="AL1623" s="834"/>
      <c r="AM1623" s="832">
        <f t="shared" si="59"/>
        <v>37369501364.845451</v>
      </c>
      <c r="AN1623" s="834"/>
      <c r="AO1623" s="834"/>
      <c r="AP1623" s="834"/>
    </row>
    <row r="1624" spans="1:42" s="15" customFormat="1">
      <c r="A1624" s="73" t="s">
        <v>2301</v>
      </c>
      <c r="B1624" s="1132" t="s">
        <v>3113</v>
      </c>
      <c r="C1624" s="73" t="s">
        <v>3329</v>
      </c>
      <c r="D1624" s="1132" t="s">
        <v>2001</v>
      </c>
      <c r="E1624" s="15" t="s">
        <v>2015</v>
      </c>
      <c r="F1624" s="679">
        <v>63164.702620312499</v>
      </c>
      <c r="G1624" s="73" t="s">
        <v>300</v>
      </c>
      <c r="H1624" s="73" t="s">
        <v>3352</v>
      </c>
      <c r="K1624" s="831"/>
      <c r="L1624" s="1143"/>
      <c r="M1624" s="831"/>
      <c r="N1624" s="831">
        <v>6.5600000000000005E-7</v>
      </c>
      <c r="O1624" s="1144"/>
      <c r="P1624" s="831"/>
      <c r="Q1624" s="831"/>
      <c r="R1624" s="831"/>
      <c r="S1624" s="831"/>
      <c r="T1624" s="831"/>
      <c r="U1624" s="831"/>
      <c r="V1624" s="1143"/>
      <c r="W1624" s="1145">
        <v>480290</v>
      </c>
      <c r="X1624" s="1144"/>
      <c r="Y1624" s="831"/>
      <c r="Z1624" s="831"/>
      <c r="AA1624" s="834"/>
      <c r="AB1624" s="834"/>
      <c r="AC1624" s="832">
        <f t="shared" si="61"/>
        <v>0</v>
      </c>
      <c r="AD1624" s="832">
        <f t="shared" si="60"/>
        <v>4.1436044918925004E-2</v>
      </c>
      <c r="AE1624" s="834"/>
      <c r="AF1624" s="834"/>
      <c r="AG1624" s="834"/>
      <c r="AH1624" s="834"/>
      <c r="AI1624" s="834"/>
      <c r="AJ1624" s="834"/>
      <c r="AK1624" s="834"/>
      <c r="AL1624" s="834"/>
      <c r="AM1624" s="832">
        <f t="shared" si="59"/>
        <v>30337375021.509892</v>
      </c>
      <c r="AN1624" s="834"/>
      <c r="AO1624" s="834"/>
      <c r="AP1624" s="834"/>
    </row>
    <row r="1625" spans="1:42" s="15" customFormat="1">
      <c r="A1625" s="73" t="s">
        <v>2808</v>
      </c>
      <c r="B1625" s="1132" t="s">
        <v>3114</v>
      </c>
      <c r="C1625" s="73"/>
      <c r="D1625" s="1132" t="s">
        <v>1967</v>
      </c>
      <c r="E1625" s="15" t="s">
        <v>1968</v>
      </c>
      <c r="F1625" s="679">
        <v>118762525.655829</v>
      </c>
      <c r="G1625" s="73" t="s">
        <v>300</v>
      </c>
      <c r="H1625" s="73"/>
      <c r="K1625" s="831"/>
      <c r="L1625" s="1143"/>
      <c r="M1625" s="831"/>
      <c r="N1625" s="831"/>
      <c r="O1625" s="1144"/>
      <c r="P1625" s="831"/>
      <c r="Q1625" s="831"/>
      <c r="R1625" s="831"/>
      <c r="S1625" s="831"/>
      <c r="T1625" s="831"/>
      <c r="U1625" s="831"/>
      <c r="V1625" s="1143"/>
      <c r="W1625" s="1145">
        <v>3.1879</v>
      </c>
      <c r="X1625" s="1144"/>
      <c r="Y1625" s="831"/>
      <c r="Z1625" s="831"/>
      <c r="AA1625" s="834"/>
      <c r="AB1625" s="834"/>
      <c r="AC1625" s="832">
        <f t="shared" si="61"/>
        <v>0</v>
      </c>
      <c r="AD1625" s="832">
        <f t="shared" si="60"/>
        <v>0</v>
      </c>
      <c r="AE1625" s="834"/>
      <c r="AF1625" s="834"/>
      <c r="AG1625" s="834"/>
      <c r="AH1625" s="834"/>
      <c r="AI1625" s="834"/>
      <c r="AJ1625" s="834"/>
      <c r="AK1625" s="834"/>
      <c r="AL1625" s="834"/>
      <c r="AM1625" s="832">
        <f t="shared" si="59"/>
        <v>378603055.53821725</v>
      </c>
      <c r="AN1625" s="834"/>
      <c r="AO1625" s="834"/>
      <c r="AP1625" s="834"/>
    </row>
    <row r="1626" spans="1:42" s="15" customFormat="1">
      <c r="A1626" s="73" t="s">
        <v>2706</v>
      </c>
      <c r="B1626" s="1132" t="s">
        <v>3115</v>
      </c>
      <c r="C1626" s="73"/>
      <c r="D1626" s="1132" t="s">
        <v>1967</v>
      </c>
      <c r="E1626" s="15" t="s">
        <v>1968</v>
      </c>
      <c r="F1626" s="679">
        <v>1703806.8477242801</v>
      </c>
      <c r="G1626" s="73" t="s">
        <v>300</v>
      </c>
      <c r="H1626" s="73" t="s">
        <v>3355</v>
      </c>
      <c r="K1626" s="831"/>
      <c r="L1626" s="1143"/>
      <c r="M1626" s="831">
        <v>4.1861999999999997E-4</v>
      </c>
      <c r="N1626" s="831">
        <v>1.1047E-6</v>
      </c>
      <c r="O1626" s="1144"/>
      <c r="P1626" s="831"/>
      <c r="Q1626" s="831"/>
      <c r="R1626" s="831"/>
      <c r="S1626" s="831"/>
      <c r="T1626" s="831"/>
      <c r="U1626" s="831"/>
      <c r="V1626" s="1143"/>
      <c r="W1626" s="1145">
        <v>1137.0999999999999</v>
      </c>
      <c r="X1626" s="1144"/>
      <c r="Y1626" s="831"/>
      <c r="Z1626" s="831"/>
      <c r="AA1626" s="834"/>
      <c r="AB1626" s="834"/>
      <c r="AC1626" s="832">
        <f t="shared" si="61"/>
        <v>713.24762259433805</v>
      </c>
      <c r="AD1626" s="832">
        <f t="shared" si="60"/>
        <v>1.8821954246810122</v>
      </c>
      <c r="AE1626" s="834"/>
      <c r="AF1626" s="834"/>
      <c r="AG1626" s="834"/>
      <c r="AH1626" s="834"/>
      <c r="AI1626" s="834"/>
      <c r="AJ1626" s="834"/>
      <c r="AK1626" s="834"/>
      <c r="AL1626" s="834"/>
      <c r="AM1626" s="832">
        <f t="shared" si="59"/>
        <v>1937398766.5472786</v>
      </c>
      <c r="AN1626" s="834"/>
      <c r="AO1626" s="834"/>
      <c r="AP1626" s="834"/>
    </row>
    <row r="1627" spans="1:42" s="15" customFormat="1">
      <c r="A1627" s="73" t="s">
        <v>2707</v>
      </c>
      <c r="B1627" s="1132" t="s">
        <v>2706</v>
      </c>
      <c r="C1627" s="73" t="s">
        <v>3317</v>
      </c>
      <c r="D1627" s="1132" t="s">
        <v>2001</v>
      </c>
      <c r="E1627" s="15" t="s">
        <v>2015</v>
      </c>
      <c r="F1627" s="679">
        <v>6276.6459632062697</v>
      </c>
      <c r="G1627" s="73" t="s">
        <v>300</v>
      </c>
      <c r="H1627" s="73" t="s">
        <v>3355</v>
      </c>
      <c r="K1627" s="831"/>
      <c r="L1627" s="1143"/>
      <c r="M1627" s="831">
        <v>1.0015E-3</v>
      </c>
      <c r="N1627" s="831">
        <v>2.8976000000000002E-7</v>
      </c>
      <c r="O1627" s="1144"/>
      <c r="P1627" s="831"/>
      <c r="Q1627" s="831"/>
      <c r="R1627" s="831"/>
      <c r="S1627" s="831"/>
      <c r="T1627" s="831"/>
      <c r="U1627" s="831"/>
      <c r="V1627" s="1143"/>
      <c r="W1627" s="1145">
        <v>119590</v>
      </c>
      <c r="X1627" s="1144"/>
      <c r="Y1627" s="831"/>
      <c r="Z1627" s="831"/>
      <c r="AA1627" s="834"/>
      <c r="AB1627" s="834"/>
      <c r="AC1627" s="832">
        <f t="shared" si="61"/>
        <v>6.286060932151079</v>
      </c>
      <c r="AD1627" s="832">
        <f t="shared" si="60"/>
        <v>1.8187209342986489E-3</v>
      </c>
      <c r="AE1627" s="834"/>
      <c r="AF1627" s="834"/>
      <c r="AG1627" s="834"/>
      <c r="AH1627" s="834"/>
      <c r="AI1627" s="834"/>
      <c r="AJ1627" s="834"/>
      <c r="AK1627" s="834"/>
      <c r="AL1627" s="834"/>
      <c r="AM1627" s="832">
        <f t="shared" si="59"/>
        <v>750624090.73983777</v>
      </c>
      <c r="AN1627" s="834"/>
      <c r="AO1627" s="834"/>
      <c r="AP1627" s="834"/>
    </row>
    <row r="1628" spans="1:42" s="15" customFormat="1">
      <c r="A1628" s="73" t="s">
        <v>2707</v>
      </c>
      <c r="B1628" s="1132" t="s">
        <v>2706</v>
      </c>
      <c r="C1628" s="73" t="s">
        <v>3313</v>
      </c>
      <c r="D1628" s="1132" t="s">
        <v>2001</v>
      </c>
      <c r="E1628" s="15" t="s">
        <v>2015</v>
      </c>
      <c r="F1628" s="679">
        <v>95.860708239999994</v>
      </c>
      <c r="G1628" s="73" t="s">
        <v>300</v>
      </c>
      <c r="H1628" s="73" t="s">
        <v>3355</v>
      </c>
      <c r="K1628" s="831"/>
      <c r="L1628" s="1143"/>
      <c r="M1628" s="831">
        <v>1.0015E-3</v>
      </c>
      <c r="N1628" s="831">
        <v>2.8976000000000002E-7</v>
      </c>
      <c r="O1628" s="1144"/>
      <c r="P1628" s="831"/>
      <c r="Q1628" s="831"/>
      <c r="R1628" s="831"/>
      <c r="S1628" s="831"/>
      <c r="T1628" s="831"/>
      <c r="U1628" s="831"/>
      <c r="V1628" s="1143"/>
      <c r="W1628" s="1145">
        <v>119590</v>
      </c>
      <c r="X1628" s="1144"/>
      <c r="Y1628" s="831"/>
      <c r="Z1628" s="831"/>
      <c r="AA1628" s="834"/>
      <c r="AB1628" s="834"/>
      <c r="AC1628" s="832">
        <f t="shared" si="61"/>
        <v>9.6004499302359991E-2</v>
      </c>
      <c r="AD1628" s="832">
        <f t="shared" si="60"/>
        <v>2.7776598819622401E-5</v>
      </c>
      <c r="AE1628" s="834"/>
      <c r="AF1628" s="834"/>
      <c r="AG1628" s="834"/>
      <c r="AH1628" s="834"/>
      <c r="AI1628" s="834"/>
      <c r="AJ1628" s="834"/>
      <c r="AK1628" s="834"/>
      <c r="AL1628" s="834"/>
      <c r="AM1628" s="832">
        <f t="shared" si="59"/>
        <v>11463982.0984216</v>
      </c>
      <c r="AN1628" s="834"/>
      <c r="AO1628" s="834"/>
      <c r="AP1628" s="834"/>
    </row>
    <row r="1629" spans="1:42" s="15" customFormat="1">
      <c r="A1629" s="73" t="s">
        <v>2708</v>
      </c>
      <c r="B1629" s="1132"/>
      <c r="C1629" s="73" t="s">
        <v>3315</v>
      </c>
      <c r="D1629" s="1132"/>
      <c r="F1629" s="679">
        <v>2572.5534536197902</v>
      </c>
      <c r="G1629" s="73" t="s">
        <v>300</v>
      </c>
      <c r="H1629" s="73" t="s">
        <v>3352</v>
      </c>
      <c r="K1629" s="831"/>
      <c r="L1629" s="1143"/>
      <c r="M1629" s="831"/>
      <c r="N1629" s="1150">
        <v>2.2413499043699988E-4</v>
      </c>
      <c r="O1629" s="1144"/>
      <c r="P1629" s="831"/>
      <c r="Q1629" s="831"/>
      <c r="R1629" s="831"/>
      <c r="S1629" s="831"/>
      <c r="T1629" s="831"/>
      <c r="U1629" s="831"/>
      <c r="V1629" s="1143"/>
      <c r="W1629" s="1146">
        <v>740449.00608755986</v>
      </c>
      <c r="X1629" s="1144"/>
      <c r="Y1629" s="831"/>
      <c r="Z1629" s="831"/>
      <c r="AA1629" s="834"/>
      <c r="AB1629" s="834"/>
      <c r="AC1629" s="832">
        <f t="shared" si="61"/>
        <v>0</v>
      </c>
      <c r="AD1629" s="832">
        <f t="shared" si="60"/>
        <v>0.57659924372574267</v>
      </c>
      <c r="AE1629" s="834"/>
      <c r="AF1629" s="834"/>
      <c r="AG1629" s="834"/>
      <c r="AH1629" s="834"/>
      <c r="AI1629" s="834"/>
      <c r="AJ1629" s="834"/>
      <c r="AK1629" s="834"/>
      <c r="AL1629" s="834"/>
      <c r="AM1629" s="832">
        <f t="shared" si="59"/>
        <v>1904844647.8398931</v>
      </c>
      <c r="AN1629" s="834"/>
      <c r="AO1629" s="834"/>
      <c r="AP1629" s="834"/>
    </row>
    <row r="1630" spans="1:42" s="15" customFormat="1">
      <c r="A1630" s="73" t="s">
        <v>2708</v>
      </c>
      <c r="B1630" s="1132"/>
      <c r="C1630" s="73" t="s">
        <v>3315</v>
      </c>
      <c r="D1630" s="1132"/>
      <c r="F1630" s="679">
        <v>12691.2637041667</v>
      </c>
      <c r="G1630" s="73" t="s">
        <v>300</v>
      </c>
      <c r="H1630" s="73" t="s">
        <v>3352</v>
      </c>
      <c r="K1630" s="831"/>
      <c r="L1630" s="1143"/>
      <c r="M1630" s="831"/>
      <c r="N1630" s="1150">
        <v>1.6420805118051806E-5</v>
      </c>
      <c r="O1630" s="1144"/>
      <c r="P1630" s="831"/>
      <c r="Q1630" s="831"/>
      <c r="R1630" s="831"/>
      <c r="S1630" s="831"/>
      <c r="T1630" s="831"/>
      <c r="U1630" s="831"/>
      <c r="V1630" s="1143"/>
      <c r="W1630" s="1146">
        <v>143030.9259972368</v>
      </c>
      <c r="X1630" s="1144"/>
      <c r="Y1630" s="831"/>
      <c r="Z1630" s="831"/>
      <c r="AA1630" s="834"/>
      <c r="AB1630" s="834"/>
      <c r="AC1630" s="832">
        <f t="shared" si="61"/>
        <v>0</v>
      </c>
      <c r="AD1630" s="832">
        <f t="shared" si="60"/>
        <v>0.20840076798792567</v>
      </c>
      <c r="AE1630" s="834"/>
      <c r="AF1630" s="834"/>
      <c r="AG1630" s="834"/>
      <c r="AH1630" s="834"/>
      <c r="AI1630" s="834"/>
      <c r="AJ1630" s="834"/>
      <c r="AK1630" s="834"/>
      <c r="AL1630" s="834"/>
      <c r="AM1630" s="832">
        <f t="shared" si="59"/>
        <v>1815243199.6820848</v>
      </c>
      <c r="AN1630" s="834"/>
      <c r="AO1630" s="834"/>
      <c r="AP1630" s="834"/>
    </row>
    <row r="1631" spans="1:42" s="15" customFormat="1">
      <c r="A1631" s="73" t="s">
        <v>2708</v>
      </c>
      <c r="B1631" s="1132"/>
      <c r="C1631" s="73" t="s">
        <v>3315</v>
      </c>
      <c r="D1631" s="1132"/>
      <c r="F1631" s="679">
        <v>171.503563619792</v>
      </c>
      <c r="G1631" s="73" t="s">
        <v>300</v>
      </c>
      <c r="H1631" s="73" t="s">
        <v>3352</v>
      </c>
      <c r="K1631" s="831"/>
      <c r="L1631" s="1143"/>
      <c r="M1631" s="831"/>
      <c r="N1631" s="1150">
        <v>1.2492882786617452E-4</v>
      </c>
      <c r="O1631" s="1144"/>
      <c r="P1631" s="831"/>
      <c r="Q1631" s="831"/>
      <c r="R1631" s="831"/>
      <c r="S1631" s="831"/>
      <c r="T1631" s="831"/>
      <c r="U1631" s="831"/>
      <c r="V1631" s="1143"/>
      <c r="W1631" s="1146">
        <v>26851708.962072387</v>
      </c>
      <c r="X1631" s="1144"/>
      <c r="Y1631" s="831"/>
      <c r="Z1631" s="831"/>
      <c r="AA1631" s="834"/>
      <c r="AB1631" s="834"/>
      <c r="AC1631" s="832">
        <f t="shared" si="61"/>
        <v>0</v>
      </c>
      <c r="AD1631" s="832">
        <f t="shared" si="60"/>
        <v>2.1425739177892505E-2</v>
      </c>
      <c r="AE1631" s="834"/>
      <c r="AF1631" s="834"/>
      <c r="AG1631" s="834"/>
      <c r="AH1631" s="834"/>
      <c r="AI1631" s="834"/>
      <c r="AJ1631" s="834"/>
      <c r="AK1631" s="834"/>
      <c r="AL1631" s="834"/>
      <c r="AM1631" s="832">
        <f t="shared" si="59"/>
        <v>4605163776.2769213</v>
      </c>
      <c r="AN1631" s="834"/>
      <c r="AO1631" s="834"/>
      <c r="AP1631" s="834"/>
    </row>
    <row r="1632" spans="1:42" s="15" customFormat="1">
      <c r="A1632" s="73" t="s">
        <v>2709</v>
      </c>
      <c r="B1632" s="1132"/>
      <c r="C1632" s="73"/>
      <c r="D1632" s="1132" t="s">
        <v>2001</v>
      </c>
      <c r="E1632" s="15" t="s">
        <v>2015</v>
      </c>
      <c r="F1632" s="679">
        <v>5452161.4058638597</v>
      </c>
      <c r="G1632" s="73" t="s">
        <v>300</v>
      </c>
      <c r="H1632" s="73" t="s">
        <v>3355</v>
      </c>
      <c r="K1632" s="831"/>
      <c r="L1632" s="1143"/>
      <c r="M1632" s="831">
        <v>0</v>
      </c>
      <c r="N1632" s="831">
        <v>1.1769E-7</v>
      </c>
      <c r="O1632" s="1144"/>
      <c r="P1632" s="831"/>
      <c r="Q1632" s="831"/>
      <c r="R1632" s="831"/>
      <c r="S1632" s="831"/>
      <c r="T1632" s="831"/>
      <c r="U1632" s="831"/>
      <c r="V1632" s="1143"/>
      <c r="W1632" s="1145">
        <v>40.002000000000002</v>
      </c>
      <c r="X1632" s="1144"/>
      <c r="Y1632" s="831"/>
      <c r="Z1632" s="831"/>
      <c r="AA1632" s="834"/>
      <c r="AB1632" s="834"/>
      <c r="AC1632" s="832">
        <f t="shared" si="61"/>
        <v>0</v>
      </c>
      <c r="AD1632" s="832">
        <f t="shared" si="60"/>
        <v>0.64166487585611764</v>
      </c>
      <c r="AE1632" s="834"/>
      <c r="AF1632" s="834"/>
      <c r="AG1632" s="834"/>
      <c r="AH1632" s="834"/>
      <c r="AI1632" s="834"/>
      <c r="AJ1632" s="834"/>
      <c r="AK1632" s="834"/>
      <c r="AL1632" s="834"/>
      <c r="AM1632" s="832">
        <f t="shared" si="59"/>
        <v>218097360.55736613</v>
      </c>
      <c r="AN1632" s="834"/>
      <c r="AO1632" s="834"/>
      <c r="AP1632" s="834"/>
    </row>
    <row r="1633" spans="1:42" s="15" customFormat="1">
      <c r="A1633" s="73" t="s">
        <v>2302</v>
      </c>
      <c r="B1633" s="1132" t="s">
        <v>3116</v>
      </c>
      <c r="C1633" s="73" t="s">
        <v>3329</v>
      </c>
      <c r="D1633" s="1132" t="s">
        <v>1967</v>
      </c>
      <c r="E1633" s="15" t="s">
        <v>1968</v>
      </c>
      <c r="F1633" s="679">
        <v>570141.14583333302</v>
      </c>
      <c r="G1633" s="73" t="s">
        <v>300</v>
      </c>
      <c r="H1633" s="73" t="s">
        <v>3352</v>
      </c>
      <c r="K1633" s="831"/>
      <c r="L1633" s="1143"/>
      <c r="M1633" s="831"/>
      <c r="N1633" s="1150">
        <v>2.2413499043699988E-4</v>
      </c>
      <c r="O1633" s="1144"/>
      <c r="P1633" s="831"/>
      <c r="Q1633" s="831"/>
      <c r="R1633" s="831"/>
      <c r="S1633" s="831"/>
      <c r="T1633" s="831"/>
      <c r="U1633" s="831"/>
      <c r="V1633" s="1143"/>
      <c r="W1633" s="1145">
        <v>2601.5</v>
      </c>
      <c r="X1633" s="1144"/>
      <c r="Y1633" s="831"/>
      <c r="Z1633" s="831"/>
      <c r="AA1633" s="834"/>
      <c r="AB1633" s="834"/>
      <c r="AC1633" s="832">
        <f t="shared" si="61"/>
        <v>0</v>
      </c>
      <c r="AD1633" s="832">
        <f t="shared" si="60"/>
        <v>127.78858026909425</v>
      </c>
      <c r="AE1633" s="834"/>
      <c r="AF1633" s="834"/>
      <c r="AG1633" s="834"/>
      <c r="AH1633" s="834"/>
      <c r="AI1633" s="834"/>
      <c r="AJ1633" s="834"/>
      <c r="AK1633" s="834"/>
      <c r="AL1633" s="834"/>
      <c r="AM1633" s="832">
        <f t="shared" si="59"/>
        <v>1483222190.8854158</v>
      </c>
      <c r="AN1633" s="834"/>
      <c r="AO1633" s="834"/>
      <c r="AP1633" s="834"/>
    </row>
    <row r="1634" spans="1:42" s="15" customFormat="1">
      <c r="A1634" s="73" t="s">
        <v>2302</v>
      </c>
      <c r="B1634" s="1132" t="s">
        <v>3116</v>
      </c>
      <c r="C1634" s="73" t="s">
        <v>3329</v>
      </c>
      <c r="D1634" s="1132" t="s">
        <v>1998</v>
      </c>
      <c r="E1634" s="15" t="s">
        <v>1999</v>
      </c>
      <c r="F1634" s="679">
        <v>2806433.8196190102</v>
      </c>
      <c r="G1634" s="73" t="s">
        <v>300</v>
      </c>
      <c r="H1634" s="73" t="s">
        <v>3352</v>
      </c>
      <c r="K1634" s="831"/>
      <c r="L1634" s="1143"/>
      <c r="M1634" s="831"/>
      <c r="N1634" s="1150">
        <v>1.6420805118051806E-5</v>
      </c>
      <c r="O1634" s="1144"/>
      <c r="P1634" s="831"/>
      <c r="Q1634" s="831"/>
      <c r="R1634" s="831"/>
      <c r="S1634" s="831"/>
      <c r="T1634" s="831"/>
      <c r="U1634" s="831"/>
      <c r="V1634" s="1143"/>
      <c r="W1634" s="1145">
        <v>478.52</v>
      </c>
      <c r="X1634" s="1144"/>
      <c r="Y1634" s="831"/>
      <c r="Z1634" s="831"/>
      <c r="AA1634" s="834"/>
      <c r="AB1634" s="834"/>
      <c r="AC1634" s="832">
        <f t="shared" si="61"/>
        <v>0</v>
      </c>
      <c r="AD1634" s="832">
        <f t="shared" si="60"/>
        <v>46.083902828673523</v>
      </c>
      <c r="AE1634" s="834"/>
      <c r="AF1634" s="834"/>
      <c r="AG1634" s="834"/>
      <c r="AH1634" s="834"/>
      <c r="AI1634" s="834"/>
      <c r="AJ1634" s="834"/>
      <c r="AK1634" s="834"/>
      <c r="AL1634" s="834"/>
      <c r="AM1634" s="832">
        <f t="shared" si="59"/>
        <v>1342934711.3640888</v>
      </c>
      <c r="AN1634" s="834"/>
      <c r="AO1634" s="834"/>
      <c r="AP1634" s="834"/>
    </row>
    <row r="1635" spans="1:42" s="15" customFormat="1">
      <c r="A1635" s="73" t="s">
        <v>2302</v>
      </c>
      <c r="B1635" s="1132" t="s">
        <v>3116</v>
      </c>
      <c r="C1635" s="73" t="s">
        <v>3329</v>
      </c>
      <c r="D1635" s="1132" t="s">
        <v>2001</v>
      </c>
      <c r="E1635" s="15" t="s">
        <v>2015</v>
      </c>
      <c r="F1635" s="679">
        <v>38009.409720390599</v>
      </c>
      <c r="G1635" s="73" t="s">
        <v>300</v>
      </c>
      <c r="H1635" s="73" t="s">
        <v>3352</v>
      </c>
      <c r="K1635" s="831"/>
      <c r="L1635" s="1143"/>
      <c r="M1635" s="831"/>
      <c r="N1635" s="1150">
        <v>1.2492882786617452E-4</v>
      </c>
      <c r="O1635" s="1144"/>
      <c r="P1635" s="831"/>
      <c r="Q1635" s="831"/>
      <c r="R1635" s="831"/>
      <c r="S1635" s="831"/>
      <c r="T1635" s="831"/>
      <c r="U1635" s="831"/>
      <c r="V1635" s="1143"/>
      <c r="W1635" s="1145">
        <v>32983</v>
      </c>
      <c r="X1635" s="1144"/>
      <c r="Y1635" s="831"/>
      <c r="Z1635" s="831"/>
      <c r="AA1635" s="834"/>
      <c r="AB1635" s="834"/>
      <c r="AC1635" s="832">
        <f t="shared" si="61"/>
        <v>0</v>
      </c>
      <c r="AD1635" s="832">
        <f t="shared" si="60"/>
        <v>4.7484710042535774</v>
      </c>
      <c r="AE1635" s="834"/>
      <c r="AF1635" s="834"/>
      <c r="AG1635" s="834"/>
      <c r="AH1635" s="834"/>
      <c r="AI1635" s="834"/>
      <c r="AJ1635" s="834"/>
      <c r="AK1635" s="834"/>
      <c r="AL1635" s="834"/>
      <c r="AM1635" s="832">
        <f t="shared" si="59"/>
        <v>1253664360.8076432</v>
      </c>
      <c r="AN1635" s="834"/>
      <c r="AO1635" s="834"/>
      <c r="AP1635" s="834"/>
    </row>
    <row r="1636" spans="1:42" s="15" customFormat="1">
      <c r="A1636" s="73" t="s">
        <v>2303</v>
      </c>
      <c r="B1636" s="1132" t="s">
        <v>3117</v>
      </c>
      <c r="C1636" s="73" t="s">
        <v>3329</v>
      </c>
      <c r="D1636" s="1132" t="s">
        <v>1967</v>
      </c>
      <c r="E1636" s="15" t="s">
        <v>1968</v>
      </c>
      <c r="F1636" s="679">
        <v>511276.26223958301</v>
      </c>
      <c r="G1636" s="73" t="s">
        <v>300</v>
      </c>
      <c r="H1636" s="73" t="s">
        <v>3352</v>
      </c>
      <c r="K1636" s="831"/>
      <c r="L1636" s="1143"/>
      <c r="M1636" s="831"/>
      <c r="N1636" s="831">
        <v>8.4534999999999998E-7</v>
      </c>
      <c r="O1636" s="1144"/>
      <c r="P1636" s="831"/>
      <c r="Q1636" s="831"/>
      <c r="R1636" s="831"/>
      <c r="S1636" s="831"/>
      <c r="T1636" s="831"/>
      <c r="U1636" s="831"/>
      <c r="V1636" s="1143"/>
      <c r="W1636" s="1145">
        <v>35007</v>
      </c>
      <c r="X1636" s="1144"/>
      <c r="Y1636" s="831"/>
      <c r="Z1636" s="831"/>
      <c r="AA1636" s="834"/>
      <c r="AB1636" s="834"/>
      <c r="AC1636" s="832">
        <f t="shared" si="61"/>
        <v>0</v>
      </c>
      <c r="AD1636" s="832">
        <f t="shared" si="60"/>
        <v>0.4322073882842315</v>
      </c>
      <c r="AE1636" s="834"/>
      <c r="AF1636" s="834"/>
      <c r="AG1636" s="834"/>
      <c r="AH1636" s="834"/>
      <c r="AI1636" s="834"/>
      <c r="AJ1636" s="834"/>
      <c r="AK1636" s="834"/>
      <c r="AL1636" s="834"/>
      <c r="AM1636" s="832">
        <f t="shared" si="59"/>
        <v>17898248112.221081</v>
      </c>
      <c r="AN1636" s="834"/>
      <c r="AO1636" s="834"/>
      <c r="AP1636" s="834"/>
    </row>
    <row r="1637" spans="1:42" s="15" customFormat="1">
      <c r="A1637" s="73" t="s">
        <v>2303</v>
      </c>
      <c r="B1637" s="1132" t="s">
        <v>3117</v>
      </c>
      <c r="C1637" s="73" t="s">
        <v>3329</v>
      </c>
      <c r="D1637" s="1132" t="s">
        <v>1998</v>
      </c>
      <c r="E1637" s="15" t="s">
        <v>1999</v>
      </c>
      <c r="F1637" s="679">
        <v>681701.68307291705</v>
      </c>
      <c r="G1637" s="73" t="s">
        <v>300</v>
      </c>
      <c r="H1637" s="73" t="s">
        <v>3352</v>
      </c>
      <c r="K1637" s="831"/>
      <c r="L1637" s="1143"/>
      <c r="M1637" s="831"/>
      <c r="N1637" s="831">
        <v>4.0881000000000002E-7</v>
      </c>
      <c r="O1637" s="1144"/>
      <c r="P1637" s="831"/>
      <c r="Q1637" s="831"/>
      <c r="R1637" s="831"/>
      <c r="S1637" s="831"/>
      <c r="T1637" s="831"/>
      <c r="U1637" s="831"/>
      <c r="V1637" s="1143"/>
      <c r="W1637" s="1145">
        <v>86440</v>
      </c>
      <c r="X1637" s="1144"/>
      <c r="Y1637" s="831"/>
      <c r="Z1637" s="831"/>
      <c r="AA1637" s="834"/>
      <c r="AB1637" s="834"/>
      <c r="AC1637" s="832">
        <f t="shared" si="61"/>
        <v>0</v>
      </c>
      <c r="AD1637" s="832">
        <f t="shared" si="60"/>
        <v>0.27868646505703926</v>
      </c>
      <c r="AE1637" s="834"/>
      <c r="AF1637" s="834"/>
      <c r="AG1637" s="834"/>
      <c r="AH1637" s="834"/>
      <c r="AI1637" s="834"/>
      <c r="AJ1637" s="834"/>
      <c r="AK1637" s="834"/>
      <c r="AL1637" s="834"/>
      <c r="AM1637" s="832">
        <f t="shared" si="59"/>
        <v>58926293484.822952</v>
      </c>
      <c r="AN1637" s="834"/>
      <c r="AO1637" s="834"/>
      <c r="AP1637" s="834"/>
    </row>
    <row r="1638" spans="1:42" s="15" customFormat="1">
      <c r="A1638" s="73" t="s">
        <v>2303</v>
      </c>
      <c r="B1638" s="1132" t="s">
        <v>3117</v>
      </c>
      <c r="C1638" s="73" t="s">
        <v>3329</v>
      </c>
      <c r="D1638" s="1132" t="s">
        <v>2001</v>
      </c>
      <c r="E1638" s="15" t="s">
        <v>2015</v>
      </c>
      <c r="F1638" s="679">
        <v>34085.084156249999</v>
      </c>
      <c r="G1638" s="73" t="s">
        <v>300</v>
      </c>
      <c r="H1638" s="73" t="s">
        <v>3352</v>
      </c>
      <c r="K1638" s="831"/>
      <c r="L1638" s="1143"/>
      <c r="M1638" s="831"/>
      <c r="N1638" s="831">
        <v>3.7238E-7</v>
      </c>
      <c r="O1638" s="1144"/>
      <c r="P1638" s="831"/>
      <c r="Q1638" s="831"/>
      <c r="R1638" s="831"/>
      <c r="S1638" s="831"/>
      <c r="T1638" s="831"/>
      <c r="U1638" s="831"/>
      <c r="V1638" s="1143"/>
      <c r="W1638" s="1145">
        <v>362350</v>
      </c>
      <c r="X1638" s="1144"/>
      <c r="Y1638" s="831"/>
      <c r="Z1638" s="831"/>
      <c r="AA1638" s="834"/>
      <c r="AB1638" s="834"/>
      <c r="AC1638" s="832">
        <f t="shared" si="61"/>
        <v>0</v>
      </c>
      <c r="AD1638" s="832">
        <f t="shared" si="60"/>
        <v>1.2692603638104375E-2</v>
      </c>
      <c r="AE1638" s="834"/>
      <c r="AF1638" s="834"/>
      <c r="AG1638" s="834"/>
      <c r="AH1638" s="834"/>
      <c r="AI1638" s="834"/>
      <c r="AJ1638" s="834"/>
      <c r="AK1638" s="834"/>
      <c r="AL1638" s="834"/>
      <c r="AM1638" s="832">
        <f t="shared" ref="AM1638:AM1701" si="62">IF(W1638="",0*$F1638,W1638*$F1638)</f>
        <v>12350730244.017187</v>
      </c>
      <c r="AN1638" s="834"/>
      <c r="AO1638" s="834"/>
      <c r="AP1638" s="834"/>
    </row>
    <row r="1639" spans="1:42" s="15" customFormat="1">
      <c r="A1639" s="73" t="s">
        <v>2710</v>
      </c>
      <c r="B1639" s="1132"/>
      <c r="C1639" s="73" t="s">
        <v>3319</v>
      </c>
      <c r="D1639" s="1132" t="s">
        <v>1967</v>
      </c>
      <c r="E1639" s="15" t="s">
        <v>1968</v>
      </c>
      <c r="F1639" s="679">
        <v>279880.40797994798</v>
      </c>
      <c r="G1639" s="73" t="s">
        <v>300</v>
      </c>
      <c r="H1639" s="73" t="s">
        <v>3352</v>
      </c>
      <c r="K1639" s="831"/>
      <c r="L1639" s="1143"/>
      <c r="M1639" s="831"/>
      <c r="N1639" s="831">
        <v>8.8014000000000001E-6</v>
      </c>
      <c r="O1639" s="1144"/>
      <c r="P1639" s="831"/>
      <c r="Q1639" s="831"/>
      <c r="R1639" s="831"/>
      <c r="S1639" s="831"/>
      <c r="T1639" s="831"/>
      <c r="U1639" s="831"/>
      <c r="V1639" s="1143"/>
      <c r="W1639" s="1145">
        <v>126.63</v>
      </c>
      <c r="X1639" s="1144"/>
      <c r="Y1639" s="831"/>
      <c r="Z1639" s="831"/>
      <c r="AA1639" s="834"/>
      <c r="AB1639" s="834"/>
      <c r="AC1639" s="832">
        <f t="shared" si="61"/>
        <v>0</v>
      </c>
      <c r="AD1639" s="832">
        <f t="shared" si="60"/>
        <v>2.4633394227947143</v>
      </c>
      <c r="AE1639" s="834"/>
      <c r="AF1639" s="834"/>
      <c r="AG1639" s="834"/>
      <c r="AH1639" s="834"/>
      <c r="AI1639" s="834"/>
      <c r="AJ1639" s="834"/>
      <c r="AK1639" s="834"/>
      <c r="AL1639" s="834"/>
      <c r="AM1639" s="832">
        <f t="shared" si="62"/>
        <v>35441256.062500812</v>
      </c>
      <c r="AN1639" s="834"/>
      <c r="AO1639" s="834"/>
      <c r="AP1639" s="834"/>
    </row>
    <row r="1640" spans="1:42" s="15" customFormat="1">
      <c r="A1640" s="73" t="s">
        <v>2710</v>
      </c>
      <c r="B1640" s="1132"/>
      <c r="C1640" s="73" t="s">
        <v>3319</v>
      </c>
      <c r="D1640" s="1132" t="s">
        <v>1998</v>
      </c>
      <c r="E1640" s="15" t="s">
        <v>1999</v>
      </c>
      <c r="F1640" s="679">
        <v>373173.87729862001</v>
      </c>
      <c r="G1640" s="73" t="s">
        <v>300</v>
      </c>
      <c r="H1640" s="73" t="s">
        <v>3352</v>
      </c>
      <c r="K1640" s="831"/>
      <c r="L1640" s="1143"/>
      <c r="M1640" s="831"/>
      <c r="N1640" s="831">
        <v>1.5601999999999999E-7</v>
      </c>
      <c r="O1640" s="1144"/>
      <c r="P1640" s="831"/>
      <c r="Q1640" s="831"/>
      <c r="R1640" s="831"/>
      <c r="S1640" s="831"/>
      <c r="T1640" s="831"/>
      <c r="U1640" s="831"/>
      <c r="V1640" s="1143"/>
      <c r="W1640" s="1145">
        <v>32.643999999999998</v>
      </c>
      <c r="X1640" s="1144"/>
      <c r="Y1640" s="831"/>
      <c r="Z1640" s="831"/>
      <c r="AA1640" s="834"/>
      <c r="AB1640" s="834"/>
      <c r="AC1640" s="832">
        <f t="shared" si="61"/>
        <v>0</v>
      </c>
      <c r="AD1640" s="832">
        <f t="shared" si="60"/>
        <v>5.8222588336130691E-2</v>
      </c>
      <c r="AE1640" s="834"/>
      <c r="AF1640" s="834"/>
      <c r="AG1640" s="834"/>
      <c r="AH1640" s="834"/>
      <c r="AI1640" s="834"/>
      <c r="AJ1640" s="834"/>
      <c r="AK1640" s="834"/>
      <c r="AL1640" s="834"/>
      <c r="AM1640" s="832">
        <f t="shared" si="62"/>
        <v>12181888.05053615</v>
      </c>
      <c r="AN1640" s="834"/>
      <c r="AO1640" s="834"/>
      <c r="AP1640" s="834"/>
    </row>
    <row r="1641" spans="1:42" s="15" customFormat="1">
      <c r="A1641" s="73" t="s">
        <v>2710</v>
      </c>
      <c r="B1641" s="1132"/>
      <c r="C1641" s="73" t="s">
        <v>3319</v>
      </c>
      <c r="D1641" s="1132" t="s">
        <v>2001</v>
      </c>
      <c r="E1641" s="15" t="s">
        <v>2015</v>
      </c>
      <c r="F1641" s="679">
        <v>18658.6938663281</v>
      </c>
      <c r="G1641" s="73" t="s">
        <v>300</v>
      </c>
      <c r="H1641" s="73" t="s">
        <v>3352</v>
      </c>
      <c r="K1641" s="831"/>
      <c r="L1641" s="1143"/>
      <c r="M1641" s="831"/>
      <c r="N1641" s="831">
        <v>2.4117999999999999E-6</v>
      </c>
      <c r="O1641" s="1144"/>
      <c r="P1641" s="831"/>
      <c r="Q1641" s="831"/>
      <c r="R1641" s="831"/>
      <c r="S1641" s="831"/>
      <c r="T1641" s="831"/>
      <c r="U1641" s="831"/>
      <c r="V1641" s="1143"/>
      <c r="W1641" s="1145">
        <v>4679.3999999999996</v>
      </c>
      <c r="X1641" s="1144"/>
      <c r="Y1641" s="831"/>
      <c r="Z1641" s="831"/>
      <c r="AA1641" s="834"/>
      <c r="AB1641" s="834"/>
      <c r="AC1641" s="832">
        <f t="shared" si="61"/>
        <v>0</v>
      </c>
      <c r="AD1641" s="832">
        <f t="shared" si="60"/>
        <v>4.500103786681011E-2</v>
      </c>
      <c r="AE1641" s="834"/>
      <c r="AF1641" s="834"/>
      <c r="AG1641" s="834"/>
      <c r="AH1641" s="834"/>
      <c r="AI1641" s="834"/>
      <c r="AJ1641" s="834"/>
      <c r="AK1641" s="834"/>
      <c r="AL1641" s="834"/>
      <c r="AM1641" s="832">
        <f t="shared" si="62"/>
        <v>87311492.078095704</v>
      </c>
      <c r="AN1641" s="834"/>
      <c r="AO1641" s="834"/>
      <c r="AP1641" s="834"/>
    </row>
    <row r="1642" spans="1:42" s="15" customFormat="1">
      <c r="A1642" s="73" t="s">
        <v>2711</v>
      </c>
      <c r="B1642" s="1132" t="s">
        <v>2711</v>
      </c>
      <c r="C1642" s="73"/>
      <c r="D1642" s="1132" t="s">
        <v>1967</v>
      </c>
      <c r="E1642" s="15" t="s">
        <v>1968</v>
      </c>
      <c r="F1642" s="679">
        <v>1059243286.19582</v>
      </c>
      <c r="G1642" s="73" t="s">
        <v>300</v>
      </c>
      <c r="H1642" s="73" t="s">
        <v>3355</v>
      </c>
      <c r="K1642" s="831"/>
      <c r="L1642" s="1143"/>
      <c r="M1642" s="831"/>
      <c r="N1642" s="831">
        <v>7.4440000000000004E-10</v>
      </c>
      <c r="O1642" s="1144"/>
      <c r="P1642" s="831"/>
      <c r="Q1642" s="831"/>
      <c r="R1642" s="831"/>
      <c r="S1642" s="831"/>
      <c r="T1642" s="831"/>
      <c r="U1642" s="831"/>
      <c r="V1642" s="1143"/>
      <c r="W1642" s="1145">
        <v>1.3665999999999999E-3</v>
      </c>
      <c r="X1642" s="1144"/>
      <c r="Y1642" s="831"/>
      <c r="Z1642" s="831"/>
      <c r="AA1642" s="834"/>
      <c r="AB1642" s="834"/>
      <c r="AC1642" s="832">
        <f t="shared" si="61"/>
        <v>0</v>
      </c>
      <c r="AD1642" s="832">
        <f t="shared" si="60"/>
        <v>0.78850070224416846</v>
      </c>
      <c r="AE1642" s="834"/>
      <c r="AF1642" s="834"/>
      <c r="AG1642" s="834"/>
      <c r="AH1642" s="834"/>
      <c r="AI1642" s="834"/>
      <c r="AJ1642" s="834"/>
      <c r="AK1642" s="834"/>
      <c r="AL1642" s="834"/>
      <c r="AM1642" s="832">
        <f t="shared" si="62"/>
        <v>1447561.8749152075</v>
      </c>
      <c r="AN1642" s="834"/>
      <c r="AO1642" s="834"/>
      <c r="AP1642" s="834"/>
    </row>
    <row r="1643" spans="1:42" s="15" customFormat="1">
      <c r="A1643" s="73" t="s">
        <v>2304</v>
      </c>
      <c r="B1643" s="1132" t="s">
        <v>3118</v>
      </c>
      <c r="C1643" s="73"/>
      <c r="D1643" s="1132" t="s">
        <v>1967</v>
      </c>
      <c r="E1643" s="15" t="s">
        <v>1968</v>
      </c>
      <c r="F1643" s="679">
        <v>0</v>
      </c>
      <c r="G1643" s="73" t="s">
        <v>300</v>
      </c>
      <c r="H1643" s="73" t="s">
        <v>3355</v>
      </c>
      <c r="K1643" s="831"/>
      <c r="L1643" s="1143"/>
      <c r="M1643" s="831"/>
      <c r="N1643" s="831">
        <v>1.5044000000000001E-9</v>
      </c>
      <c r="O1643" s="1144"/>
      <c r="P1643" s="831"/>
      <c r="Q1643" s="831"/>
      <c r="R1643" s="831"/>
      <c r="S1643" s="831"/>
      <c r="T1643" s="831"/>
      <c r="U1643" s="831"/>
      <c r="V1643" s="1143"/>
      <c r="W1643" s="1145">
        <v>1.2717000000000001</v>
      </c>
      <c r="X1643" s="1144"/>
      <c r="Y1643" s="831"/>
      <c r="Z1643" s="831"/>
      <c r="AA1643" s="834"/>
      <c r="AB1643" s="834"/>
      <c r="AC1643" s="832">
        <f t="shared" si="61"/>
        <v>0</v>
      </c>
      <c r="AD1643" s="832">
        <f t="shared" si="60"/>
        <v>0</v>
      </c>
      <c r="AE1643" s="834"/>
      <c r="AF1643" s="834"/>
      <c r="AG1643" s="834"/>
      <c r="AH1643" s="834"/>
      <c r="AI1643" s="834"/>
      <c r="AJ1643" s="834"/>
      <c r="AK1643" s="834"/>
      <c r="AL1643" s="834"/>
      <c r="AM1643" s="832">
        <f t="shared" si="62"/>
        <v>0</v>
      </c>
      <c r="AN1643" s="834"/>
      <c r="AO1643" s="834"/>
      <c r="AP1643" s="834"/>
    </row>
    <row r="1644" spans="1:42" s="15" customFormat="1">
      <c r="A1644" s="73" t="s">
        <v>2305</v>
      </c>
      <c r="B1644" s="1132" t="s">
        <v>3119</v>
      </c>
      <c r="C1644" s="73"/>
      <c r="D1644" s="1132" t="s">
        <v>1967</v>
      </c>
      <c r="E1644" s="15" t="s">
        <v>1968</v>
      </c>
      <c r="F1644" s="679">
        <v>192697188.40472201</v>
      </c>
      <c r="G1644" s="73" t="s">
        <v>300</v>
      </c>
      <c r="H1644" s="73" t="s">
        <v>3355</v>
      </c>
      <c r="K1644" s="831"/>
      <c r="L1644" s="1143"/>
      <c r="M1644" s="831"/>
      <c r="N1644" s="831">
        <v>4.2352999999999998E-10</v>
      </c>
      <c r="O1644" s="1144"/>
      <c r="P1644" s="831"/>
      <c r="Q1644" s="831"/>
      <c r="R1644" s="831"/>
      <c r="S1644" s="831"/>
      <c r="T1644" s="831"/>
      <c r="U1644" s="831"/>
      <c r="V1644" s="1143"/>
      <c r="W1644" s="1145">
        <v>0.59645999999999999</v>
      </c>
      <c r="X1644" s="1144"/>
      <c r="Y1644" s="831"/>
      <c r="Z1644" s="831"/>
      <c r="AA1644" s="834"/>
      <c r="AB1644" s="834"/>
      <c r="AC1644" s="832">
        <f t="shared" si="61"/>
        <v>0</v>
      </c>
      <c r="AD1644" s="832">
        <f t="shared" si="60"/>
        <v>8.1613040205051904E-2</v>
      </c>
      <c r="AE1644" s="834"/>
      <c r="AF1644" s="834"/>
      <c r="AG1644" s="834"/>
      <c r="AH1644" s="834"/>
      <c r="AI1644" s="834"/>
      <c r="AJ1644" s="834"/>
      <c r="AK1644" s="834"/>
      <c r="AL1644" s="834"/>
      <c r="AM1644" s="832">
        <f t="shared" si="62"/>
        <v>114936164.99588048</v>
      </c>
      <c r="AN1644" s="834"/>
      <c r="AO1644" s="834"/>
      <c r="AP1644" s="834"/>
    </row>
    <row r="1645" spans="1:42" s="15" customFormat="1">
      <c r="A1645" s="73" t="s">
        <v>2306</v>
      </c>
      <c r="B1645" s="1132" t="s">
        <v>3120</v>
      </c>
      <c r="C1645" s="73" t="s">
        <v>3329</v>
      </c>
      <c r="D1645" s="1132" t="s">
        <v>1998</v>
      </c>
      <c r="E1645" s="15" t="s">
        <v>1999</v>
      </c>
      <c r="F1645" s="679">
        <v>310371.414040156</v>
      </c>
      <c r="G1645" s="73" t="s">
        <v>300</v>
      </c>
      <c r="H1645" s="73" t="s">
        <v>3352</v>
      </c>
      <c r="K1645" s="831"/>
      <c r="L1645" s="1143"/>
      <c r="M1645" s="831"/>
      <c r="N1645" s="831">
        <v>1.3600999999999999E-4</v>
      </c>
      <c r="O1645" s="1144"/>
      <c r="P1645" s="831"/>
      <c r="Q1645" s="831"/>
      <c r="R1645" s="831"/>
      <c r="S1645" s="831"/>
      <c r="T1645" s="831"/>
      <c r="U1645" s="831"/>
      <c r="V1645" s="1143"/>
      <c r="W1645" s="1145">
        <v>77810</v>
      </c>
      <c r="X1645" s="1144"/>
      <c r="Y1645" s="831"/>
      <c r="Z1645" s="831"/>
      <c r="AA1645" s="834"/>
      <c r="AB1645" s="834"/>
      <c r="AC1645" s="832">
        <f t="shared" si="61"/>
        <v>0</v>
      </c>
      <c r="AD1645" s="832">
        <f t="shared" si="60"/>
        <v>42.213616023601617</v>
      </c>
      <c r="AE1645" s="834"/>
      <c r="AF1645" s="834"/>
      <c r="AG1645" s="834"/>
      <c r="AH1645" s="834"/>
      <c r="AI1645" s="834"/>
      <c r="AJ1645" s="834"/>
      <c r="AK1645" s="834"/>
      <c r="AL1645" s="834"/>
      <c r="AM1645" s="832">
        <f t="shared" si="62"/>
        <v>24149999726.464539</v>
      </c>
      <c r="AN1645" s="834"/>
      <c r="AO1645" s="834"/>
      <c r="AP1645" s="834"/>
    </row>
    <row r="1646" spans="1:42" s="15" customFormat="1">
      <c r="A1646" s="73" t="s">
        <v>2306</v>
      </c>
      <c r="B1646" s="1132" t="s">
        <v>3120</v>
      </c>
      <c r="C1646" s="73" t="s">
        <v>3329</v>
      </c>
      <c r="D1646" s="1132" t="s">
        <v>1967</v>
      </c>
      <c r="E1646" s="15" t="s">
        <v>1968</v>
      </c>
      <c r="F1646" s="679">
        <v>232778.560516875</v>
      </c>
      <c r="G1646" s="73" t="s">
        <v>300</v>
      </c>
      <c r="H1646" s="73" t="s">
        <v>3352</v>
      </c>
      <c r="K1646" s="831"/>
      <c r="L1646" s="1143"/>
      <c r="M1646" s="831"/>
      <c r="N1646" s="831">
        <v>1.2106000000000001E-5</v>
      </c>
      <c r="O1646" s="1144"/>
      <c r="P1646" s="831"/>
      <c r="Q1646" s="831"/>
      <c r="R1646" s="831"/>
      <c r="S1646" s="831"/>
      <c r="T1646" s="831"/>
      <c r="U1646" s="831"/>
      <c r="V1646" s="1143"/>
      <c r="W1646" s="1145">
        <v>12561</v>
      </c>
      <c r="X1646" s="1144"/>
      <c r="Y1646" s="831"/>
      <c r="Z1646" s="831"/>
      <c r="AA1646" s="834"/>
      <c r="AB1646" s="834"/>
      <c r="AC1646" s="832">
        <f t="shared" si="61"/>
        <v>0</v>
      </c>
      <c r="AD1646" s="832">
        <f t="shared" ref="AD1646:AD1709" si="63">IF(N1646="",0*$F1646,N1646*$F1646)</f>
        <v>2.8180172536172892</v>
      </c>
      <c r="AE1646" s="834"/>
      <c r="AF1646" s="834"/>
      <c r="AG1646" s="834"/>
      <c r="AH1646" s="834"/>
      <c r="AI1646" s="834"/>
      <c r="AJ1646" s="834"/>
      <c r="AK1646" s="834"/>
      <c r="AL1646" s="834"/>
      <c r="AM1646" s="832">
        <f t="shared" si="62"/>
        <v>2923931498.6524668</v>
      </c>
      <c r="AN1646" s="834"/>
      <c r="AO1646" s="834"/>
      <c r="AP1646" s="834"/>
    </row>
    <row r="1647" spans="1:42" s="15" customFormat="1">
      <c r="A1647" s="73" t="s">
        <v>2306</v>
      </c>
      <c r="B1647" s="1132" t="s">
        <v>3120</v>
      </c>
      <c r="C1647" s="73" t="s">
        <v>3329</v>
      </c>
      <c r="D1647" s="1132" t="s">
        <v>2001</v>
      </c>
      <c r="E1647" s="15" t="s">
        <v>2015</v>
      </c>
      <c r="F1647" s="679">
        <v>15518.5707015104</v>
      </c>
      <c r="G1647" s="73" t="s">
        <v>300</v>
      </c>
      <c r="H1647" s="73" t="s">
        <v>3352</v>
      </c>
      <c r="K1647" s="831"/>
      <c r="L1647" s="1143"/>
      <c r="M1647" s="831"/>
      <c r="N1647" s="831">
        <v>7.5988000000000005E-5</v>
      </c>
      <c r="O1647" s="1144"/>
      <c r="P1647" s="831"/>
      <c r="Q1647" s="831"/>
      <c r="R1647" s="831"/>
      <c r="S1647" s="831"/>
      <c r="T1647" s="831"/>
      <c r="U1647" s="831"/>
      <c r="V1647" s="1143"/>
      <c r="W1647" s="1145">
        <v>678940</v>
      </c>
      <c r="X1647" s="1144"/>
      <c r="Y1647" s="831"/>
      <c r="Z1647" s="831"/>
      <c r="AA1647" s="834"/>
      <c r="AB1647" s="834"/>
      <c r="AC1647" s="832">
        <f t="shared" ref="AC1647:AC1710" si="64">IF(M1647="",0*$F1647,M1647*$F1647)</f>
        <v>0</v>
      </c>
      <c r="AD1647" s="832">
        <f t="shared" si="63"/>
        <v>1.1792251504663724</v>
      </c>
      <c r="AE1647" s="834"/>
      <c r="AF1647" s="834"/>
      <c r="AG1647" s="834"/>
      <c r="AH1647" s="834"/>
      <c r="AI1647" s="834"/>
      <c r="AJ1647" s="834"/>
      <c r="AK1647" s="834"/>
      <c r="AL1647" s="834"/>
      <c r="AM1647" s="832">
        <f t="shared" si="62"/>
        <v>10536178392.083471</v>
      </c>
      <c r="AN1647" s="834"/>
      <c r="AO1647" s="834"/>
      <c r="AP1647" s="834"/>
    </row>
    <row r="1648" spans="1:42" s="15" customFormat="1">
      <c r="A1648" s="73" t="s">
        <v>2712</v>
      </c>
      <c r="B1648" s="1132" t="s">
        <v>3121</v>
      </c>
      <c r="C1648" s="73"/>
      <c r="D1648" s="1132" t="s">
        <v>1967</v>
      </c>
      <c r="E1648" s="15" t="s">
        <v>1968</v>
      </c>
      <c r="F1648" s="679">
        <v>5024228404.05896</v>
      </c>
      <c r="G1648" s="73" t="s">
        <v>300</v>
      </c>
      <c r="H1648" s="73" t="s">
        <v>3355</v>
      </c>
      <c r="K1648" s="831"/>
      <c r="L1648" s="1143"/>
      <c r="M1648" s="831"/>
      <c r="N1648" s="831">
        <v>2.5519000000000003E-10</v>
      </c>
      <c r="O1648" s="1144"/>
      <c r="P1648" s="831"/>
      <c r="Q1648" s="831"/>
      <c r="R1648" s="831"/>
      <c r="S1648" s="831"/>
      <c r="T1648" s="831"/>
      <c r="U1648" s="831"/>
      <c r="V1648" s="1143"/>
      <c r="W1648" s="1145">
        <v>2.4250000000000001E-3</v>
      </c>
      <c r="X1648" s="1144"/>
      <c r="Y1648" s="831"/>
      <c r="Z1648" s="831"/>
      <c r="AA1648" s="834"/>
      <c r="AB1648" s="834"/>
      <c r="AC1648" s="832">
        <f t="shared" si="64"/>
        <v>0</v>
      </c>
      <c r="AD1648" s="832">
        <f t="shared" si="63"/>
        <v>1.282132846431806</v>
      </c>
      <c r="AE1648" s="834"/>
      <c r="AF1648" s="834"/>
      <c r="AG1648" s="834"/>
      <c r="AH1648" s="834"/>
      <c r="AI1648" s="834"/>
      <c r="AJ1648" s="834"/>
      <c r="AK1648" s="834"/>
      <c r="AL1648" s="834"/>
      <c r="AM1648" s="832">
        <f t="shared" si="62"/>
        <v>12183753.879842978</v>
      </c>
      <c r="AN1648" s="834"/>
      <c r="AO1648" s="834"/>
      <c r="AP1648" s="834"/>
    </row>
    <row r="1649" spans="1:42" s="15" customFormat="1">
      <c r="A1649" s="73" t="s">
        <v>2307</v>
      </c>
      <c r="B1649" s="1132" t="s">
        <v>2307</v>
      </c>
      <c r="C1649" s="73"/>
      <c r="D1649" s="1132" t="s">
        <v>1967</v>
      </c>
      <c r="E1649" s="15" t="s">
        <v>1968</v>
      </c>
      <c r="F1649" s="679">
        <v>86267128.782125294</v>
      </c>
      <c r="G1649" s="73" t="s">
        <v>300</v>
      </c>
      <c r="H1649" s="73" t="s">
        <v>3355</v>
      </c>
      <c r="K1649" s="831"/>
      <c r="L1649" s="1143"/>
      <c r="M1649" s="831">
        <v>9.3595000000000002E-9</v>
      </c>
      <c r="N1649" s="831">
        <v>6.0144999999999999E-9</v>
      </c>
      <c r="O1649" s="1144"/>
      <c r="P1649" s="831"/>
      <c r="Q1649" s="831"/>
      <c r="R1649" s="831"/>
      <c r="S1649" s="831"/>
      <c r="T1649" s="831"/>
      <c r="U1649" s="831"/>
      <c r="V1649" s="1143"/>
      <c r="W1649" s="1145">
        <v>0.75385999999999997</v>
      </c>
      <c r="X1649" s="1144"/>
      <c r="Y1649" s="831"/>
      <c r="Z1649" s="831"/>
      <c r="AA1649" s="834"/>
      <c r="AB1649" s="834"/>
      <c r="AC1649" s="832">
        <f t="shared" si="64"/>
        <v>0.80741719183630167</v>
      </c>
      <c r="AD1649" s="832">
        <f t="shared" si="63"/>
        <v>0.51885364606009254</v>
      </c>
      <c r="AE1649" s="834"/>
      <c r="AF1649" s="834"/>
      <c r="AG1649" s="834"/>
      <c r="AH1649" s="834"/>
      <c r="AI1649" s="834"/>
      <c r="AJ1649" s="834"/>
      <c r="AK1649" s="834"/>
      <c r="AL1649" s="834"/>
      <c r="AM1649" s="832">
        <f t="shared" si="62"/>
        <v>65033337.703692973</v>
      </c>
      <c r="AN1649" s="834"/>
      <c r="AO1649" s="834"/>
      <c r="AP1649" s="834"/>
    </row>
    <row r="1650" spans="1:42" s="15" customFormat="1">
      <c r="A1650" s="73" t="s">
        <v>2308</v>
      </c>
      <c r="B1650" s="1132" t="s">
        <v>2308</v>
      </c>
      <c r="C1650" s="73" t="s">
        <v>3325</v>
      </c>
      <c r="D1650" s="1132" t="s">
        <v>1967</v>
      </c>
      <c r="E1650" s="15" t="s">
        <v>1968</v>
      </c>
      <c r="F1650" s="679">
        <v>137745845.95463201</v>
      </c>
      <c r="G1650" s="73" t="s">
        <v>300</v>
      </c>
      <c r="H1650" s="73" t="s">
        <v>3358</v>
      </c>
      <c r="K1650" s="831"/>
      <c r="L1650" s="1143"/>
      <c r="M1650" s="831">
        <v>6.8125999999999997E-8</v>
      </c>
      <c r="N1650" s="831">
        <v>4.9916999999999996E-9</v>
      </c>
      <c r="O1650" s="1144"/>
      <c r="P1650" s="831"/>
      <c r="Q1650" s="831"/>
      <c r="R1650" s="831"/>
      <c r="S1650" s="831"/>
      <c r="T1650" s="831"/>
      <c r="U1650" s="831"/>
      <c r="V1650" s="1143"/>
      <c r="W1650" s="1145">
        <v>3.0029000000000002E-3</v>
      </c>
      <c r="X1650" s="1144"/>
      <c r="Y1650" s="831"/>
      <c r="Z1650" s="831"/>
      <c r="AA1650" s="834"/>
      <c r="AB1650" s="834"/>
      <c r="AC1650" s="832">
        <f t="shared" si="64"/>
        <v>9.3840735015052594</v>
      </c>
      <c r="AD1650" s="832">
        <f t="shared" si="63"/>
        <v>0.68758593925173661</v>
      </c>
      <c r="AE1650" s="834"/>
      <c r="AF1650" s="834"/>
      <c r="AG1650" s="834"/>
      <c r="AH1650" s="834"/>
      <c r="AI1650" s="834"/>
      <c r="AJ1650" s="834"/>
      <c r="AK1650" s="834"/>
      <c r="AL1650" s="834"/>
      <c r="AM1650" s="832">
        <f t="shared" si="62"/>
        <v>413637.00081716449</v>
      </c>
      <c r="AN1650" s="834"/>
      <c r="AO1650" s="834"/>
      <c r="AP1650" s="834"/>
    </row>
    <row r="1651" spans="1:42" s="15" customFormat="1">
      <c r="A1651" s="73" t="s">
        <v>2309</v>
      </c>
      <c r="B1651" s="1132" t="s">
        <v>3122</v>
      </c>
      <c r="C1651" s="73" t="s">
        <v>3329</v>
      </c>
      <c r="D1651" s="1132" t="s">
        <v>1998</v>
      </c>
      <c r="E1651" s="15" t="s">
        <v>1999</v>
      </c>
      <c r="F1651" s="679">
        <v>3588042.6746880198</v>
      </c>
      <c r="G1651" s="73" t="s">
        <v>300</v>
      </c>
      <c r="H1651" s="73" t="s">
        <v>3352</v>
      </c>
      <c r="K1651" s="831"/>
      <c r="L1651" s="1143"/>
      <c r="M1651" s="831"/>
      <c r="N1651" s="831">
        <v>5.4328999999999999E-7</v>
      </c>
      <c r="O1651" s="1144"/>
      <c r="P1651" s="831"/>
      <c r="Q1651" s="831"/>
      <c r="R1651" s="831"/>
      <c r="S1651" s="831"/>
      <c r="T1651" s="831"/>
      <c r="U1651" s="831"/>
      <c r="V1651" s="1143"/>
      <c r="W1651" s="1145">
        <v>96.748999999999995</v>
      </c>
      <c r="X1651" s="1144"/>
      <c r="Y1651" s="831"/>
      <c r="Z1651" s="831"/>
      <c r="AA1651" s="834"/>
      <c r="AB1651" s="834"/>
      <c r="AC1651" s="832">
        <f t="shared" si="64"/>
        <v>0</v>
      </c>
      <c r="AD1651" s="832">
        <f t="shared" si="63"/>
        <v>1.9493477047312542</v>
      </c>
      <c r="AE1651" s="834"/>
      <c r="AF1651" s="834"/>
      <c r="AG1651" s="834"/>
      <c r="AH1651" s="834"/>
      <c r="AI1651" s="834"/>
      <c r="AJ1651" s="834"/>
      <c r="AK1651" s="834"/>
      <c r="AL1651" s="834"/>
      <c r="AM1651" s="832">
        <f t="shared" si="62"/>
        <v>347139540.73339123</v>
      </c>
      <c r="AN1651" s="834"/>
      <c r="AO1651" s="834"/>
      <c r="AP1651" s="834"/>
    </row>
    <row r="1652" spans="1:42" s="15" customFormat="1">
      <c r="A1652" s="73" t="s">
        <v>2309</v>
      </c>
      <c r="B1652" s="1132" t="s">
        <v>3122</v>
      </c>
      <c r="C1652" s="73" t="s">
        <v>3329</v>
      </c>
      <c r="D1652" s="1132" t="s">
        <v>1967</v>
      </c>
      <c r="E1652" s="15" t="s">
        <v>1968</v>
      </c>
      <c r="F1652" s="679">
        <v>732979.23989479197</v>
      </c>
      <c r="G1652" s="73" t="s">
        <v>300</v>
      </c>
      <c r="H1652" s="73" t="s">
        <v>3352</v>
      </c>
      <c r="K1652" s="831"/>
      <c r="L1652" s="1143"/>
      <c r="M1652" s="831"/>
      <c r="N1652" s="831">
        <v>1.1724E-6</v>
      </c>
      <c r="O1652" s="1144"/>
      <c r="P1652" s="831"/>
      <c r="Q1652" s="831"/>
      <c r="R1652" s="831"/>
      <c r="S1652" s="831"/>
      <c r="T1652" s="831"/>
      <c r="U1652" s="831"/>
      <c r="V1652" s="1143"/>
      <c r="W1652" s="1145">
        <v>67.850999999999999</v>
      </c>
      <c r="X1652" s="1144"/>
      <c r="Y1652" s="831"/>
      <c r="Z1652" s="831"/>
      <c r="AA1652" s="834"/>
      <c r="AB1652" s="834"/>
      <c r="AC1652" s="832">
        <f t="shared" si="64"/>
        <v>0</v>
      </c>
      <c r="AD1652" s="832">
        <f t="shared" si="63"/>
        <v>0.85934486085265405</v>
      </c>
      <c r="AE1652" s="834"/>
      <c r="AF1652" s="834"/>
      <c r="AG1652" s="834"/>
      <c r="AH1652" s="834"/>
      <c r="AI1652" s="834"/>
      <c r="AJ1652" s="834"/>
      <c r="AK1652" s="834"/>
      <c r="AL1652" s="834"/>
      <c r="AM1652" s="832">
        <f t="shared" si="62"/>
        <v>49733374.406101532</v>
      </c>
      <c r="AN1652" s="834"/>
      <c r="AO1652" s="834"/>
      <c r="AP1652" s="834"/>
    </row>
    <row r="1653" spans="1:42" s="15" customFormat="1">
      <c r="A1653" s="73" t="s">
        <v>2309</v>
      </c>
      <c r="B1653" s="1132" t="s">
        <v>3122</v>
      </c>
      <c r="C1653" s="73" t="s">
        <v>3329</v>
      </c>
      <c r="D1653" s="1132" t="s">
        <v>2001</v>
      </c>
      <c r="E1653" s="15" t="s">
        <v>2015</v>
      </c>
      <c r="F1653" s="679">
        <v>48865.282660156299</v>
      </c>
      <c r="G1653" s="73" t="s">
        <v>300</v>
      </c>
      <c r="H1653" s="73" t="s">
        <v>3352</v>
      </c>
      <c r="K1653" s="831"/>
      <c r="L1653" s="1143"/>
      <c r="M1653" s="831"/>
      <c r="N1653" s="831">
        <v>8.0101999999999996E-7</v>
      </c>
      <c r="O1653" s="1144"/>
      <c r="P1653" s="831"/>
      <c r="Q1653" s="831"/>
      <c r="R1653" s="831"/>
      <c r="S1653" s="831"/>
      <c r="T1653" s="831"/>
      <c r="U1653" s="831"/>
      <c r="V1653" s="1143"/>
      <c r="W1653" s="1145">
        <v>18419</v>
      </c>
      <c r="X1653" s="1144"/>
      <c r="Y1653" s="831"/>
      <c r="Z1653" s="831"/>
      <c r="AA1653" s="834"/>
      <c r="AB1653" s="834"/>
      <c r="AC1653" s="832">
        <f t="shared" si="64"/>
        <v>0</v>
      </c>
      <c r="AD1653" s="832">
        <f t="shared" si="63"/>
        <v>3.9142068716438397E-2</v>
      </c>
      <c r="AE1653" s="834"/>
      <c r="AF1653" s="834"/>
      <c r="AG1653" s="834"/>
      <c r="AH1653" s="834"/>
      <c r="AI1653" s="834"/>
      <c r="AJ1653" s="834"/>
      <c r="AK1653" s="834"/>
      <c r="AL1653" s="834"/>
      <c r="AM1653" s="832">
        <f t="shared" si="62"/>
        <v>900049641.31741893</v>
      </c>
      <c r="AN1653" s="834"/>
      <c r="AO1653" s="834"/>
      <c r="AP1653" s="834"/>
    </row>
    <row r="1654" spans="1:42" s="15" customFormat="1">
      <c r="A1654" s="73" t="s">
        <v>2310</v>
      </c>
      <c r="B1654" s="1132" t="s">
        <v>2310</v>
      </c>
      <c r="C1654" s="73"/>
      <c r="D1654" s="1132" t="s">
        <v>1967</v>
      </c>
      <c r="E1654" s="15" t="s">
        <v>1968</v>
      </c>
      <c r="F1654" s="679">
        <v>5816177567.9626703</v>
      </c>
      <c r="G1654" s="73" t="s">
        <v>300</v>
      </c>
      <c r="H1654" s="73" t="s">
        <v>3355</v>
      </c>
      <c r="K1654" s="831"/>
      <c r="L1654" s="1143"/>
      <c r="M1654" s="831">
        <v>0</v>
      </c>
      <c r="N1654" s="831">
        <v>3.8458000000000001E-9</v>
      </c>
      <c r="O1654" s="1144"/>
      <c r="P1654" s="831"/>
      <c r="Q1654" s="831"/>
      <c r="R1654" s="831"/>
      <c r="S1654" s="831"/>
      <c r="T1654" s="831"/>
      <c r="U1654" s="831"/>
      <c r="V1654" s="1143"/>
      <c r="W1654" s="1145">
        <v>0.22561999999999999</v>
      </c>
      <c r="X1654" s="1144"/>
      <c r="Y1654" s="831"/>
      <c r="Z1654" s="831"/>
      <c r="AA1654" s="834"/>
      <c r="AB1654" s="834"/>
      <c r="AC1654" s="832">
        <f t="shared" si="64"/>
        <v>0</v>
      </c>
      <c r="AD1654" s="832">
        <f t="shared" si="63"/>
        <v>22.367855690870837</v>
      </c>
      <c r="AE1654" s="834"/>
      <c r="AF1654" s="834"/>
      <c r="AG1654" s="834"/>
      <c r="AH1654" s="834"/>
      <c r="AI1654" s="834"/>
      <c r="AJ1654" s="834"/>
      <c r="AK1654" s="834"/>
      <c r="AL1654" s="834"/>
      <c r="AM1654" s="832">
        <f t="shared" si="62"/>
        <v>1312245982.8837376</v>
      </c>
      <c r="AN1654" s="834"/>
      <c r="AO1654" s="834"/>
      <c r="AP1654" s="834"/>
    </row>
    <row r="1655" spans="1:42" s="15" customFormat="1">
      <c r="A1655" s="73" t="s">
        <v>2311</v>
      </c>
      <c r="B1655" s="1132" t="s">
        <v>3123</v>
      </c>
      <c r="C1655" s="73" t="s">
        <v>3329</v>
      </c>
      <c r="D1655" s="1132" t="s">
        <v>1967</v>
      </c>
      <c r="E1655" s="15" t="s">
        <v>1968</v>
      </c>
      <c r="F1655" s="679">
        <v>53058403.174523197</v>
      </c>
      <c r="G1655" s="73" t="s">
        <v>300</v>
      </c>
      <c r="H1655" s="73" t="s">
        <v>3352</v>
      </c>
      <c r="K1655" s="831"/>
      <c r="L1655" s="1143"/>
      <c r="M1655" s="831"/>
      <c r="N1655" s="831">
        <v>2.4722999999999998E-4</v>
      </c>
      <c r="O1655" s="1144"/>
      <c r="P1655" s="831"/>
      <c r="Q1655" s="831"/>
      <c r="R1655" s="831"/>
      <c r="S1655" s="831"/>
      <c r="T1655" s="831"/>
      <c r="U1655" s="831"/>
      <c r="V1655" s="1143"/>
      <c r="W1655" s="1145">
        <v>10814</v>
      </c>
      <c r="X1655" s="1144"/>
      <c r="Y1655" s="831"/>
      <c r="Z1655" s="831"/>
      <c r="AA1655" s="834"/>
      <c r="AB1655" s="834"/>
      <c r="AC1655" s="832">
        <f t="shared" si="64"/>
        <v>0</v>
      </c>
      <c r="AD1655" s="832">
        <f t="shared" si="63"/>
        <v>13117.629016837369</v>
      </c>
      <c r="AE1655" s="834"/>
      <c r="AF1655" s="834"/>
      <c r="AG1655" s="834"/>
      <c r="AH1655" s="834"/>
      <c r="AI1655" s="834"/>
      <c r="AJ1655" s="834"/>
      <c r="AK1655" s="834"/>
      <c r="AL1655" s="834"/>
      <c r="AM1655" s="832">
        <f t="shared" si="62"/>
        <v>573773571929.29382</v>
      </c>
      <c r="AN1655" s="834"/>
      <c r="AO1655" s="834"/>
      <c r="AP1655" s="834"/>
    </row>
    <row r="1656" spans="1:42" s="15" customFormat="1">
      <c r="A1656" s="73" t="s">
        <v>2311</v>
      </c>
      <c r="B1656" s="1132" t="s">
        <v>3123</v>
      </c>
      <c r="C1656" s="73" t="s">
        <v>3329</v>
      </c>
      <c r="D1656" s="1132" t="s">
        <v>1998</v>
      </c>
      <c r="E1656" s="15" t="s">
        <v>1999</v>
      </c>
      <c r="F1656" s="679">
        <v>261680765.22095799</v>
      </c>
      <c r="G1656" s="73" t="s">
        <v>300</v>
      </c>
      <c r="H1656" s="73" t="s">
        <v>3352</v>
      </c>
      <c r="K1656" s="831"/>
      <c r="L1656" s="1143"/>
      <c r="M1656" s="831"/>
      <c r="N1656" s="831">
        <v>4.9655000000000004E-7</v>
      </c>
      <c r="O1656" s="1144"/>
      <c r="P1656" s="831"/>
      <c r="Q1656" s="831"/>
      <c r="R1656" s="831"/>
      <c r="S1656" s="831"/>
      <c r="T1656" s="831"/>
      <c r="U1656" s="831"/>
      <c r="V1656" s="1143"/>
      <c r="W1656" s="1145">
        <v>5985.1</v>
      </c>
      <c r="X1656" s="1144"/>
      <c r="Y1656" s="831"/>
      <c r="Z1656" s="831"/>
      <c r="AA1656" s="834"/>
      <c r="AB1656" s="834"/>
      <c r="AC1656" s="832">
        <f t="shared" si="64"/>
        <v>0</v>
      </c>
      <c r="AD1656" s="832">
        <f t="shared" si="63"/>
        <v>129.9375839704667</v>
      </c>
      <c r="AE1656" s="834"/>
      <c r="AF1656" s="834"/>
      <c r="AG1656" s="834"/>
      <c r="AH1656" s="834"/>
      <c r="AI1656" s="834"/>
      <c r="AJ1656" s="834"/>
      <c r="AK1656" s="834"/>
      <c r="AL1656" s="834"/>
      <c r="AM1656" s="832">
        <f t="shared" si="62"/>
        <v>1566185547923.9558</v>
      </c>
      <c r="AN1656" s="834"/>
      <c r="AO1656" s="834"/>
      <c r="AP1656" s="834"/>
    </row>
    <row r="1657" spans="1:42" s="15" customFormat="1">
      <c r="A1657" s="73" t="s">
        <v>2311</v>
      </c>
      <c r="B1657" s="1132" t="s">
        <v>3123</v>
      </c>
      <c r="C1657" s="73" t="s">
        <v>3313</v>
      </c>
      <c r="D1657" s="1132" t="s">
        <v>2001</v>
      </c>
      <c r="E1657" s="15" t="s">
        <v>2015</v>
      </c>
      <c r="F1657" s="679">
        <v>6117840.3443451803</v>
      </c>
      <c r="G1657" s="73" t="s">
        <v>300</v>
      </c>
      <c r="H1657" s="73" t="s">
        <v>3355</v>
      </c>
      <c r="K1657" s="831"/>
      <c r="L1657" s="1143"/>
      <c r="M1657" s="831"/>
      <c r="N1657" s="831">
        <v>3.4807E-6</v>
      </c>
      <c r="O1657" s="1144"/>
      <c r="P1657" s="831"/>
      <c r="Q1657" s="831"/>
      <c r="R1657" s="831"/>
      <c r="S1657" s="831"/>
      <c r="T1657" s="831"/>
      <c r="U1657" s="831"/>
      <c r="V1657" s="1143"/>
      <c r="W1657" s="1145">
        <v>199430</v>
      </c>
      <c r="X1657" s="1144"/>
      <c r="Y1657" s="831"/>
      <c r="Z1657" s="831"/>
      <c r="AA1657" s="834"/>
      <c r="AB1657" s="834"/>
      <c r="AC1657" s="832">
        <f t="shared" si="64"/>
        <v>0</v>
      </c>
      <c r="AD1657" s="832">
        <f t="shared" si="63"/>
        <v>21.294366886562269</v>
      </c>
      <c r="AE1657" s="834"/>
      <c r="AF1657" s="834"/>
      <c r="AG1657" s="834"/>
      <c r="AH1657" s="834"/>
      <c r="AI1657" s="834"/>
      <c r="AJ1657" s="834"/>
      <c r="AK1657" s="834"/>
      <c r="AL1657" s="834"/>
      <c r="AM1657" s="832">
        <f t="shared" si="62"/>
        <v>1220080899872.7593</v>
      </c>
      <c r="AN1657" s="834"/>
      <c r="AO1657" s="834"/>
      <c r="AP1657" s="834"/>
    </row>
    <row r="1658" spans="1:42" s="15" customFormat="1">
      <c r="A1658" s="73" t="s">
        <v>2311</v>
      </c>
      <c r="B1658" s="1132" t="s">
        <v>3123</v>
      </c>
      <c r="C1658" s="73" t="s">
        <v>3329</v>
      </c>
      <c r="D1658" s="1132" t="s">
        <v>2001</v>
      </c>
      <c r="E1658" s="15" t="s">
        <v>2015</v>
      </c>
      <c r="F1658" s="679">
        <v>3537226.8783164602</v>
      </c>
      <c r="G1658" s="73" t="s">
        <v>300</v>
      </c>
      <c r="H1658" s="73" t="s">
        <v>3352</v>
      </c>
      <c r="K1658" s="831"/>
      <c r="L1658" s="1143"/>
      <c r="M1658" s="831"/>
      <c r="N1658" s="831">
        <v>3.4807E-6</v>
      </c>
      <c r="O1658" s="1144"/>
      <c r="P1658" s="831"/>
      <c r="Q1658" s="831"/>
      <c r="R1658" s="831"/>
      <c r="S1658" s="831"/>
      <c r="T1658" s="831"/>
      <c r="U1658" s="831"/>
      <c r="V1658" s="1143"/>
      <c r="W1658" s="1145">
        <v>199430</v>
      </c>
      <c r="X1658" s="1144"/>
      <c r="Y1658" s="831"/>
      <c r="Z1658" s="831"/>
      <c r="AA1658" s="834"/>
      <c r="AB1658" s="834"/>
      <c r="AC1658" s="832">
        <f t="shared" si="64"/>
        <v>0</v>
      </c>
      <c r="AD1658" s="832">
        <f t="shared" si="63"/>
        <v>12.312025595356102</v>
      </c>
      <c r="AE1658" s="834"/>
      <c r="AF1658" s="834"/>
      <c r="AG1658" s="834"/>
      <c r="AH1658" s="834"/>
      <c r="AI1658" s="834"/>
      <c r="AJ1658" s="834"/>
      <c r="AK1658" s="834"/>
      <c r="AL1658" s="834"/>
      <c r="AM1658" s="832">
        <f t="shared" si="62"/>
        <v>705429156342.65161</v>
      </c>
      <c r="AN1658" s="834"/>
      <c r="AO1658" s="834"/>
      <c r="AP1658" s="834"/>
    </row>
    <row r="1659" spans="1:42" s="15" customFormat="1">
      <c r="A1659" s="73" t="s">
        <v>2311</v>
      </c>
      <c r="B1659" s="1132" t="s">
        <v>3123</v>
      </c>
      <c r="C1659" s="73" t="s">
        <v>3317</v>
      </c>
      <c r="D1659" s="1132" t="s">
        <v>2001</v>
      </c>
      <c r="E1659" s="15" t="s">
        <v>2015</v>
      </c>
      <c r="F1659" s="679">
        <v>2811.2418011301002</v>
      </c>
      <c r="G1659" s="73" t="s">
        <v>300</v>
      </c>
      <c r="H1659" s="73" t="s">
        <v>3355</v>
      </c>
      <c r="K1659" s="831"/>
      <c r="L1659" s="1143"/>
      <c r="M1659" s="831"/>
      <c r="N1659" s="831">
        <v>3.4807E-6</v>
      </c>
      <c r="O1659" s="1144"/>
      <c r="P1659" s="831"/>
      <c r="Q1659" s="831"/>
      <c r="R1659" s="831"/>
      <c r="S1659" s="831"/>
      <c r="T1659" s="831"/>
      <c r="U1659" s="831"/>
      <c r="V1659" s="1143"/>
      <c r="W1659" s="1145">
        <v>199430</v>
      </c>
      <c r="X1659" s="1144"/>
      <c r="Y1659" s="831"/>
      <c r="Z1659" s="831"/>
      <c r="AA1659" s="834"/>
      <c r="AB1659" s="834"/>
      <c r="AC1659" s="832">
        <f t="shared" si="64"/>
        <v>0</v>
      </c>
      <c r="AD1659" s="832">
        <f t="shared" si="63"/>
        <v>9.785089337193539E-3</v>
      </c>
      <c r="AE1659" s="834"/>
      <c r="AF1659" s="834"/>
      <c r="AG1659" s="834"/>
      <c r="AH1659" s="834"/>
      <c r="AI1659" s="834"/>
      <c r="AJ1659" s="834"/>
      <c r="AK1659" s="834"/>
      <c r="AL1659" s="834"/>
      <c r="AM1659" s="832">
        <f t="shared" si="62"/>
        <v>560645952.39937592</v>
      </c>
      <c r="AN1659" s="834"/>
      <c r="AO1659" s="834"/>
      <c r="AP1659" s="834"/>
    </row>
    <row r="1660" spans="1:42" s="15" customFormat="1">
      <c r="A1660" s="73" t="s">
        <v>2312</v>
      </c>
      <c r="B1660" s="1132" t="s">
        <v>3124</v>
      </c>
      <c r="C1660" s="73" t="s">
        <v>3329</v>
      </c>
      <c r="D1660" s="1132" t="s">
        <v>1967</v>
      </c>
      <c r="E1660" s="15" t="s">
        <v>1968</v>
      </c>
      <c r="F1660" s="679">
        <v>319535.73777669301</v>
      </c>
      <c r="G1660" s="73" t="s">
        <v>300</v>
      </c>
      <c r="H1660" s="73" t="s">
        <v>3352</v>
      </c>
      <c r="K1660" s="831"/>
      <c r="L1660" s="1143"/>
      <c r="M1660" s="831"/>
      <c r="N1660" s="831">
        <v>1.0335E-4</v>
      </c>
      <c r="O1660" s="1144"/>
      <c r="P1660" s="831"/>
      <c r="Q1660" s="831"/>
      <c r="R1660" s="831"/>
      <c r="S1660" s="831"/>
      <c r="T1660" s="831"/>
      <c r="U1660" s="831"/>
      <c r="V1660" s="1143"/>
      <c r="W1660" s="1145">
        <v>265.56</v>
      </c>
      <c r="X1660" s="1144"/>
      <c r="Y1660" s="831"/>
      <c r="Z1660" s="831"/>
      <c r="AA1660" s="834"/>
      <c r="AB1660" s="834"/>
      <c r="AC1660" s="832">
        <f t="shared" si="64"/>
        <v>0</v>
      </c>
      <c r="AD1660" s="832">
        <f t="shared" si="63"/>
        <v>33.024018499221228</v>
      </c>
      <c r="AE1660" s="834"/>
      <c r="AF1660" s="834"/>
      <c r="AG1660" s="834"/>
      <c r="AH1660" s="834"/>
      <c r="AI1660" s="834"/>
      <c r="AJ1660" s="834"/>
      <c r="AK1660" s="834"/>
      <c r="AL1660" s="834"/>
      <c r="AM1660" s="832">
        <f t="shared" si="62"/>
        <v>84855910.523978591</v>
      </c>
      <c r="AN1660" s="834"/>
      <c r="AO1660" s="834"/>
      <c r="AP1660" s="834"/>
    </row>
    <row r="1661" spans="1:42" s="15" customFormat="1">
      <c r="A1661" s="73" t="s">
        <v>2312</v>
      </c>
      <c r="B1661" s="1132" t="s">
        <v>3124</v>
      </c>
      <c r="C1661" s="73" t="s">
        <v>3329</v>
      </c>
      <c r="D1661" s="1132" t="s">
        <v>1998</v>
      </c>
      <c r="E1661" s="15" t="s">
        <v>1999</v>
      </c>
      <c r="F1661" s="679">
        <v>1570292.8686011201</v>
      </c>
      <c r="G1661" s="73" t="s">
        <v>300</v>
      </c>
      <c r="H1661" s="73" t="s">
        <v>3352</v>
      </c>
      <c r="K1661" s="831"/>
      <c r="L1661" s="1143"/>
      <c r="M1661" s="831"/>
      <c r="N1661" s="831">
        <v>9.9274999999999994E-7</v>
      </c>
      <c r="O1661" s="1144"/>
      <c r="P1661" s="831"/>
      <c r="Q1661" s="831"/>
      <c r="R1661" s="831"/>
      <c r="S1661" s="831"/>
      <c r="T1661" s="831"/>
      <c r="U1661" s="831"/>
      <c r="V1661" s="1143"/>
      <c r="W1661" s="1145">
        <v>455.29</v>
      </c>
      <c r="X1661" s="1144"/>
      <c r="Y1661" s="831"/>
      <c r="Z1661" s="831"/>
      <c r="AA1661" s="834"/>
      <c r="AB1661" s="834"/>
      <c r="AC1661" s="832">
        <f t="shared" si="64"/>
        <v>0</v>
      </c>
      <c r="AD1661" s="832">
        <f t="shared" si="63"/>
        <v>1.5589082453037619</v>
      </c>
      <c r="AE1661" s="834"/>
      <c r="AF1661" s="834"/>
      <c r="AG1661" s="834"/>
      <c r="AH1661" s="834"/>
      <c r="AI1661" s="834"/>
      <c r="AJ1661" s="834"/>
      <c r="AK1661" s="834"/>
      <c r="AL1661" s="834"/>
      <c r="AM1661" s="832">
        <f t="shared" si="62"/>
        <v>714938640.14540398</v>
      </c>
      <c r="AN1661" s="834"/>
      <c r="AO1661" s="834"/>
      <c r="AP1661" s="834"/>
    </row>
    <row r="1662" spans="1:42" s="15" customFormat="1">
      <c r="A1662" s="73" t="s">
        <v>2312</v>
      </c>
      <c r="B1662" s="1132" t="s">
        <v>3124</v>
      </c>
      <c r="C1662" s="73" t="s">
        <v>3329</v>
      </c>
      <c r="D1662" s="1132" t="s">
        <v>2001</v>
      </c>
      <c r="E1662" s="15" t="s">
        <v>2015</v>
      </c>
      <c r="F1662" s="679">
        <v>21302.382517604201</v>
      </c>
      <c r="G1662" s="73" t="s">
        <v>300</v>
      </c>
      <c r="H1662" s="73" t="s">
        <v>3352</v>
      </c>
      <c r="K1662" s="831"/>
      <c r="L1662" s="1143"/>
      <c r="M1662" s="831"/>
      <c r="N1662" s="831">
        <v>3.3542E-6</v>
      </c>
      <c r="O1662" s="1144"/>
      <c r="P1662" s="831"/>
      <c r="Q1662" s="831"/>
      <c r="R1662" s="831"/>
      <c r="S1662" s="831"/>
      <c r="T1662" s="831"/>
      <c r="U1662" s="831"/>
      <c r="V1662" s="1143"/>
      <c r="W1662" s="1145">
        <v>11953</v>
      </c>
      <c r="X1662" s="1144"/>
      <c r="Y1662" s="831"/>
      <c r="Z1662" s="831"/>
      <c r="AA1662" s="834"/>
      <c r="AB1662" s="834"/>
      <c r="AC1662" s="832">
        <f t="shared" si="64"/>
        <v>0</v>
      </c>
      <c r="AD1662" s="832">
        <f t="shared" si="63"/>
        <v>7.1452451440548015E-2</v>
      </c>
      <c r="AE1662" s="834"/>
      <c r="AF1662" s="834"/>
      <c r="AG1662" s="834"/>
      <c r="AH1662" s="834"/>
      <c r="AI1662" s="834"/>
      <c r="AJ1662" s="834"/>
      <c r="AK1662" s="834"/>
      <c r="AL1662" s="834"/>
      <c r="AM1662" s="832">
        <f t="shared" si="62"/>
        <v>254627378.232923</v>
      </c>
      <c r="AN1662" s="834"/>
      <c r="AO1662" s="834"/>
      <c r="AP1662" s="834"/>
    </row>
    <row r="1663" spans="1:42" s="15" customFormat="1">
      <c r="A1663" s="73" t="s">
        <v>2313</v>
      </c>
      <c r="B1663" s="1132" t="s">
        <v>3125</v>
      </c>
      <c r="C1663" s="73" t="s">
        <v>3329</v>
      </c>
      <c r="D1663" s="1132" t="s">
        <v>1967</v>
      </c>
      <c r="E1663" s="15" t="s">
        <v>1968</v>
      </c>
      <c r="F1663" s="679">
        <v>1095741.08072917</v>
      </c>
      <c r="G1663" s="73" t="s">
        <v>300</v>
      </c>
      <c r="H1663" s="73" t="s">
        <v>3352</v>
      </c>
      <c r="K1663" s="831"/>
      <c r="L1663" s="1143"/>
      <c r="M1663" s="831"/>
      <c r="N1663" s="831">
        <v>5.7725000000000002E-8</v>
      </c>
      <c r="O1663" s="1144"/>
      <c r="P1663" s="831"/>
      <c r="Q1663" s="831"/>
      <c r="R1663" s="831"/>
      <c r="S1663" s="831"/>
      <c r="T1663" s="831"/>
      <c r="U1663" s="831"/>
      <c r="V1663" s="1143"/>
      <c r="W1663" s="1145">
        <v>20761</v>
      </c>
      <c r="X1663" s="1144"/>
      <c r="Y1663" s="831"/>
      <c r="Z1663" s="831"/>
      <c r="AA1663" s="834"/>
      <c r="AB1663" s="834"/>
      <c r="AC1663" s="832">
        <f t="shared" si="64"/>
        <v>0</v>
      </c>
      <c r="AD1663" s="832">
        <f t="shared" si="63"/>
        <v>6.3251653885091338E-2</v>
      </c>
      <c r="AE1663" s="834"/>
      <c r="AF1663" s="834"/>
      <c r="AG1663" s="834"/>
      <c r="AH1663" s="834"/>
      <c r="AI1663" s="834"/>
      <c r="AJ1663" s="834"/>
      <c r="AK1663" s="834"/>
      <c r="AL1663" s="834"/>
      <c r="AM1663" s="832">
        <f t="shared" si="62"/>
        <v>22748680577.018299</v>
      </c>
      <c r="AN1663" s="834"/>
      <c r="AO1663" s="834"/>
      <c r="AP1663" s="834"/>
    </row>
    <row r="1664" spans="1:42" s="15" customFormat="1">
      <c r="A1664" s="73" t="s">
        <v>2313</v>
      </c>
      <c r="B1664" s="1132" t="s">
        <v>3125</v>
      </c>
      <c r="C1664" s="73" t="s">
        <v>3329</v>
      </c>
      <c r="D1664" s="1132" t="s">
        <v>1998</v>
      </c>
      <c r="E1664" s="15" t="s">
        <v>1999</v>
      </c>
      <c r="F1664" s="679">
        <v>1460988.10782214</v>
      </c>
      <c r="G1664" s="73" t="s">
        <v>300</v>
      </c>
      <c r="H1664" s="73" t="s">
        <v>3352</v>
      </c>
      <c r="K1664" s="831"/>
      <c r="L1664" s="1143"/>
      <c r="M1664" s="831"/>
      <c r="N1664" s="831">
        <v>1.7643999999999999E-8</v>
      </c>
      <c r="O1664" s="1144"/>
      <c r="P1664" s="831"/>
      <c r="Q1664" s="831"/>
      <c r="R1664" s="831"/>
      <c r="S1664" s="831"/>
      <c r="T1664" s="831"/>
      <c r="U1664" s="831"/>
      <c r="V1664" s="1143"/>
      <c r="W1664" s="1145">
        <v>53540</v>
      </c>
      <c r="X1664" s="1144"/>
      <c r="Y1664" s="831"/>
      <c r="Z1664" s="831"/>
      <c r="AA1664" s="834"/>
      <c r="AB1664" s="834"/>
      <c r="AC1664" s="832">
        <f t="shared" si="64"/>
        <v>0</v>
      </c>
      <c r="AD1664" s="832">
        <f t="shared" si="63"/>
        <v>2.5777674174413838E-2</v>
      </c>
      <c r="AE1664" s="834"/>
      <c r="AF1664" s="834"/>
      <c r="AG1664" s="834"/>
      <c r="AH1664" s="834"/>
      <c r="AI1664" s="834"/>
      <c r="AJ1664" s="834"/>
      <c r="AK1664" s="834"/>
      <c r="AL1664" s="834"/>
      <c r="AM1664" s="832">
        <f t="shared" si="62"/>
        <v>78221303292.797379</v>
      </c>
      <c r="AN1664" s="834"/>
      <c r="AO1664" s="834"/>
      <c r="AP1664" s="834"/>
    </row>
    <row r="1665" spans="1:42" s="15" customFormat="1">
      <c r="A1665" s="73" t="s">
        <v>2313</v>
      </c>
      <c r="B1665" s="1132" t="s">
        <v>3125</v>
      </c>
      <c r="C1665" s="73" t="s">
        <v>3329</v>
      </c>
      <c r="D1665" s="1132" t="s">
        <v>2001</v>
      </c>
      <c r="E1665" s="15" t="s">
        <v>2015</v>
      </c>
      <c r="F1665" s="679">
        <v>73049.405372135399</v>
      </c>
      <c r="G1665" s="73" t="s">
        <v>300</v>
      </c>
      <c r="H1665" s="73" t="s">
        <v>3352</v>
      </c>
      <c r="K1665" s="831"/>
      <c r="L1665" s="1143"/>
      <c r="M1665" s="831"/>
      <c r="N1665" s="831">
        <v>2.2034000000000001E-8</v>
      </c>
      <c r="O1665" s="1144"/>
      <c r="P1665" s="831"/>
      <c r="Q1665" s="831"/>
      <c r="R1665" s="831"/>
      <c r="S1665" s="831"/>
      <c r="T1665" s="831"/>
      <c r="U1665" s="831"/>
      <c r="V1665" s="1143"/>
      <c r="W1665" s="1145">
        <v>459930</v>
      </c>
      <c r="X1665" s="1144"/>
      <c r="Y1665" s="831"/>
      <c r="Z1665" s="831"/>
      <c r="AA1665" s="834"/>
      <c r="AB1665" s="834"/>
      <c r="AC1665" s="832">
        <f t="shared" si="64"/>
        <v>0</v>
      </c>
      <c r="AD1665" s="832">
        <f t="shared" si="63"/>
        <v>1.6095705979696313E-3</v>
      </c>
      <c r="AE1665" s="834"/>
      <c r="AF1665" s="834"/>
      <c r="AG1665" s="834"/>
      <c r="AH1665" s="834"/>
      <c r="AI1665" s="834"/>
      <c r="AJ1665" s="834"/>
      <c r="AK1665" s="834"/>
      <c r="AL1665" s="834"/>
      <c r="AM1665" s="832">
        <f t="shared" si="62"/>
        <v>33597613012.806232</v>
      </c>
      <c r="AN1665" s="834"/>
      <c r="AO1665" s="834"/>
      <c r="AP1665" s="834"/>
    </row>
    <row r="1666" spans="1:42" s="15" customFormat="1">
      <c r="A1666" s="73" t="s">
        <v>2314</v>
      </c>
      <c r="B1666" s="1132" t="s">
        <v>3126</v>
      </c>
      <c r="C1666" s="73" t="s">
        <v>3329</v>
      </c>
      <c r="D1666" s="1132" t="s">
        <v>1967</v>
      </c>
      <c r="E1666" s="15" t="s">
        <v>1968</v>
      </c>
      <c r="F1666" s="679">
        <v>4804566.3957369803</v>
      </c>
      <c r="G1666" s="73" t="s">
        <v>300</v>
      </c>
      <c r="H1666" s="73" t="s">
        <v>3352</v>
      </c>
      <c r="K1666" s="831"/>
      <c r="L1666" s="1143"/>
      <c r="M1666" s="831"/>
      <c r="N1666" s="1150">
        <v>2.2413499043699988E-4</v>
      </c>
      <c r="O1666" s="1144"/>
      <c r="P1666" s="831"/>
      <c r="Q1666" s="831"/>
      <c r="R1666" s="831"/>
      <c r="S1666" s="831"/>
      <c r="T1666" s="831"/>
      <c r="U1666" s="831"/>
      <c r="V1666" s="1143"/>
      <c r="W1666" s="1145">
        <v>3875.2</v>
      </c>
      <c r="X1666" s="1144"/>
      <c r="Y1666" s="831"/>
      <c r="Z1666" s="831"/>
      <c r="AA1666" s="834"/>
      <c r="AB1666" s="834"/>
      <c r="AC1666" s="832">
        <f t="shared" si="64"/>
        <v>0</v>
      </c>
      <c r="AD1666" s="832">
        <f t="shared" si="63"/>
        <v>1076.8714431624389</v>
      </c>
      <c r="AE1666" s="834"/>
      <c r="AF1666" s="834"/>
      <c r="AG1666" s="834"/>
      <c r="AH1666" s="834"/>
      <c r="AI1666" s="834"/>
      <c r="AJ1666" s="834"/>
      <c r="AK1666" s="834"/>
      <c r="AL1666" s="834"/>
      <c r="AM1666" s="832">
        <f t="shared" si="62"/>
        <v>18618655696.759945</v>
      </c>
      <c r="AN1666" s="834"/>
      <c r="AO1666" s="834"/>
      <c r="AP1666" s="834"/>
    </row>
    <row r="1667" spans="1:42" s="15" customFormat="1">
      <c r="A1667" s="73" t="s">
        <v>2314</v>
      </c>
      <c r="B1667" s="1132" t="s">
        <v>3126</v>
      </c>
      <c r="C1667" s="73" t="s">
        <v>3329</v>
      </c>
      <c r="D1667" s="1132" t="s">
        <v>1998</v>
      </c>
      <c r="E1667" s="15" t="s">
        <v>1999</v>
      </c>
      <c r="F1667" s="679">
        <v>23702527.551224001</v>
      </c>
      <c r="G1667" s="73" t="s">
        <v>300</v>
      </c>
      <c r="H1667" s="73" t="s">
        <v>3352</v>
      </c>
      <c r="K1667" s="831"/>
      <c r="L1667" s="1143"/>
      <c r="M1667" s="831"/>
      <c r="N1667" s="1150">
        <v>1.6420805118051806E-5</v>
      </c>
      <c r="O1667" s="1144"/>
      <c r="P1667" s="831"/>
      <c r="Q1667" s="831"/>
      <c r="R1667" s="831"/>
      <c r="S1667" s="831"/>
      <c r="T1667" s="831"/>
      <c r="U1667" s="831"/>
      <c r="V1667" s="1143"/>
      <c r="W1667" s="1145">
        <v>4596.7</v>
      </c>
      <c r="X1667" s="1144"/>
      <c r="Y1667" s="831"/>
      <c r="Z1667" s="831"/>
      <c r="AA1667" s="834"/>
      <c r="AB1667" s="834"/>
      <c r="AC1667" s="832">
        <f t="shared" si="64"/>
        <v>0</v>
      </c>
      <c r="AD1667" s="832">
        <f t="shared" si="63"/>
        <v>389.21458572390299</v>
      </c>
      <c r="AE1667" s="834"/>
      <c r="AF1667" s="834"/>
      <c r="AG1667" s="834"/>
      <c r="AH1667" s="834"/>
      <c r="AI1667" s="834"/>
      <c r="AJ1667" s="834"/>
      <c r="AK1667" s="834"/>
      <c r="AL1667" s="834"/>
      <c r="AM1667" s="832">
        <f t="shared" si="62"/>
        <v>108953408394.71136</v>
      </c>
      <c r="AN1667" s="834"/>
      <c r="AO1667" s="834"/>
      <c r="AP1667" s="834"/>
    </row>
    <row r="1668" spans="1:42" s="15" customFormat="1">
      <c r="A1668" s="73" t="s">
        <v>2314</v>
      </c>
      <c r="B1668" s="1132" t="s">
        <v>3126</v>
      </c>
      <c r="C1668" s="73" t="s">
        <v>3329</v>
      </c>
      <c r="D1668" s="1132" t="s">
        <v>2001</v>
      </c>
      <c r="E1668" s="15" t="s">
        <v>2015</v>
      </c>
      <c r="F1668" s="679">
        <v>320304.42638150998</v>
      </c>
      <c r="G1668" s="73" t="s">
        <v>300</v>
      </c>
      <c r="H1668" s="73" t="s">
        <v>3352</v>
      </c>
      <c r="K1668" s="831"/>
      <c r="L1668" s="1143"/>
      <c r="M1668" s="831"/>
      <c r="N1668" s="1150">
        <v>1.2492882786617452E-4</v>
      </c>
      <c r="O1668" s="1144"/>
      <c r="P1668" s="831"/>
      <c r="Q1668" s="831"/>
      <c r="R1668" s="831"/>
      <c r="S1668" s="831"/>
      <c r="T1668" s="831"/>
      <c r="U1668" s="831"/>
      <c r="V1668" s="1143"/>
      <c r="W1668" s="1145">
        <v>126830</v>
      </c>
      <c r="X1668" s="1144"/>
      <c r="Y1668" s="831"/>
      <c r="Z1668" s="831"/>
      <c r="AA1668" s="834"/>
      <c r="AB1668" s="834"/>
      <c r="AC1668" s="832">
        <f t="shared" si="64"/>
        <v>0</v>
      </c>
      <c r="AD1668" s="832">
        <f t="shared" si="63"/>
        <v>40.015256548189427</v>
      </c>
      <c r="AE1668" s="834"/>
      <c r="AF1668" s="834"/>
      <c r="AG1668" s="834"/>
      <c r="AH1668" s="834"/>
      <c r="AI1668" s="834"/>
      <c r="AJ1668" s="834"/>
      <c r="AK1668" s="834"/>
      <c r="AL1668" s="834"/>
      <c r="AM1668" s="832">
        <f t="shared" si="62"/>
        <v>40624210397.966911</v>
      </c>
      <c r="AN1668" s="834"/>
      <c r="AO1668" s="834"/>
      <c r="AP1668" s="834"/>
    </row>
    <row r="1669" spans="1:42" s="15" customFormat="1">
      <c r="A1669" s="73" t="s">
        <v>2314</v>
      </c>
      <c r="B1669" s="1132" t="s">
        <v>3126</v>
      </c>
      <c r="C1669" s="73" t="s">
        <v>3313</v>
      </c>
      <c r="D1669" s="1132" t="s">
        <v>2001</v>
      </c>
      <c r="E1669" s="15" t="s">
        <v>2015</v>
      </c>
      <c r="F1669" s="679">
        <v>2531.67351201673</v>
      </c>
      <c r="G1669" s="73" t="s">
        <v>300</v>
      </c>
      <c r="H1669" s="73"/>
      <c r="K1669" s="831"/>
      <c r="L1669" s="1143"/>
      <c r="M1669" s="831"/>
      <c r="N1669" s="831"/>
      <c r="O1669" s="1144"/>
      <c r="P1669" s="831"/>
      <c r="Q1669" s="831"/>
      <c r="R1669" s="831"/>
      <c r="S1669" s="831"/>
      <c r="T1669" s="831"/>
      <c r="U1669" s="831"/>
      <c r="V1669" s="1143"/>
      <c r="W1669" s="1145">
        <v>126830</v>
      </c>
      <c r="X1669" s="1144"/>
      <c r="Y1669" s="831"/>
      <c r="Z1669" s="831"/>
      <c r="AA1669" s="834"/>
      <c r="AB1669" s="834"/>
      <c r="AC1669" s="832">
        <f t="shared" si="64"/>
        <v>0</v>
      </c>
      <c r="AD1669" s="832">
        <f t="shared" si="63"/>
        <v>0</v>
      </c>
      <c r="AE1669" s="834"/>
      <c r="AF1669" s="834"/>
      <c r="AG1669" s="834"/>
      <c r="AH1669" s="834"/>
      <c r="AI1669" s="834"/>
      <c r="AJ1669" s="834"/>
      <c r="AK1669" s="834"/>
      <c r="AL1669" s="834"/>
      <c r="AM1669" s="832">
        <f t="shared" si="62"/>
        <v>321092151.52908188</v>
      </c>
      <c r="AN1669" s="834"/>
      <c r="AO1669" s="834"/>
      <c r="AP1669" s="834"/>
    </row>
    <row r="1670" spans="1:42" s="15" customFormat="1">
      <c r="A1670" s="73" t="s">
        <v>2315</v>
      </c>
      <c r="B1670" s="1132" t="s">
        <v>3127</v>
      </c>
      <c r="C1670" s="73"/>
      <c r="D1670" s="1132" t="s">
        <v>1967</v>
      </c>
      <c r="E1670" s="15" t="s">
        <v>1968</v>
      </c>
      <c r="F1670" s="679">
        <v>35268019.633429497</v>
      </c>
      <c r="G1670" s="73" t="s">
        <v>300</v>
      </c>
      <c r="H1670" s="73" t="s">
        <v>3362</v>
      </c>
      <c r="K1670" s="831"/>
      <c r="L1670" s="1143"/>
      <c r="M1670" s="831">
        <v>4.9718000000000004E-6</v>
      </c>
      <c r="N1670" s="831">
        <v>1.7440999999999999E-3</v>
      </c>
      <c r="O1670" s="1144"/>
      <c r="P1670" s="831"/>
      <c r="Q1670" s="831"/>
      <c r="R1670" s="831"/>
      <c r="S1670" s="831"/>
      <c r="T1670" s="831"/>
      <c r="U1670" s="831"/>
      <c r="V1670" s="1143"/>
      <c r="W1670" s="1145">
        <v>28.05</v>
      </c>
      <c r="X1670" s="1144"/>
      <c r="Y1670" s="831"/>
      <c r="Z1670" s="831"/>
      <c r="AA1670" s="834"/>
      <c r="AB1670" s="834"/>
      <c r="AC1670" s="832">
        <f t="shared" si="64"/>
        <v>175.34554001348479</v>
      </c>
      <c r="AD1670" s="832">
        <f t="shared" si="63"/>
        <v>61510.953042664383</v>
      </c>
      <c r="AE1670" s="834"/>
      <c r="AF1670" s="834"/>
      <c r="AG1670" s="834"/>
      <c r="AH1670" s="834"/>
      <c r="AI1670" s="834"/>
      <c r="AJ1670" s="834"/>
      <c r="AK1670" s="834"/>
      <c r="AL1670" s="834"/>
      <c r="AM1670" s="832">
        <f t="shared" si="62"/>
        <v>989267950.71769738</v>
      </c>
      <c r="AN1670" s="834"/>
      <c r="AO1670" s="834"/>
      <c r="AP1670" s="834"/>
    </row>
    <row r="1671" spans="1:42" s="15" customFormat="1">
      <c r="A1671" s="73" t="s">
        <v>340</v>
      </c>
      <c r="B1671" s="1132" t="s">
        <v>2315</v>
      </c>
      <c r="C1671" s="73" t="s">
        <v>3320</v>
      </c>
      <c r="D1671" s="1132" t="s">
        <v>1998</v>
      </c>
      <c r="E1671" s="15" t="s">
        <v>1999</v>
      </c>
      <c r="F1671" s="679">
        <v>4529390.90133797</v>
      </c>
      <c r="G1671" s="73" t="s">
        <v>300</v>
      </c>
      <c r="H1671" s="73" t="s">
        <v>3355</v>
      </c>
      <c r="K1671" s="831"/>
      <c r="L1671" s="1143"/>
      <c r="M1671" s="831">
        <v>7.6569999999999997E-6</v>
      </c>
      <c r="N1671" s="831">
        <v>2.686E-3</v>
      </c>
      <c r="O1671" s="1144"/>
      <c r="P1671" s="831"/>
      <c r="Q1671" s="831"/>
      <c r="R1671" s="831"/>
      <c r="S1671" s="831"/>
      <c r="T1671" s="831"/>
      <c r="U1671" s="831"/>
      <c r="V1671" s="1143"/>
      <c r="W1671" s="1145">
        <v>40.700000000000003</v>
      </c>
      <c r="X1671" s="1144"/>
      <c r="Y1671" s="831"/>
      <c r="Z1671" s="831"/>
      <c r="AA1671" s="834"/>
      <c r="AB1671" s="834"/>
      <c r="AC1671" s="832">
        <f t="shared" si="64"/>
        <v>34.681546131544835</v>
      </c>
      <c r="AD1671" s="832">
        <f t="shared" si="63"/>
        <v>12165.943960993787</v>
      </c>
      <c r="AE1671" s="834"/>
      <c r="AF1671" s="834"/>
      <c r="AG1671" s="834"/>
      <c r="AH1671" s="834"/>
      <c r="AI1671" s="834"/>
      <c r="AJ1671" s="834"/>
      <c r="AK1671" s="834"/>
      <c r="AL1671" s="834"/>
      <c r="AM1671" s="832">
        <f t="shared" si="62"/>
        <v>184346209.68445539</v>
      </c>
      <c r="AN1671" s="834"/>
      <c r="AO1671" s="834"/>
      <c r="AP1671" s="834"/>
    </row>
    <row r="1672" spans="1:42" s="15" customFormat="1">
      <c r="A1672" s="73" t="s">
        <v>340</v>
      </c>
      <c r="B1672" s="1132" t="s">
        <v>2315</v>
      </c>
      <c r="C1672" s="73" t="s">
        <v>3328</v>
      </c>
      <c r="D1672" s="1132" t="s">
        <v>1998</v>
      </c>
      <c r="E1672" s="15" t="s">
        <v>1999</v>
      </c>
      <c r="F1672" s="679">
        <v>4281783.3439718504</v>
      </c>
      <c r="G1672" s="73" t="s">
        <v>300</v>
      </c>
      <c r="H1672" s="73" t="s">
        <v>3365</v>
      </c>
      <c r="K1672" s="831"/>
      <c r="L1672" s="1143"/>
      <c r="M1672" s="831">
        <v>7.6569999999999997E-6</v>
      </c>
      <c r="N1672" s="831">
        <v>2.686E-3</v>
      </c>
      <c r="O1672" s="1144"/>
      <c r="P1672" s="831"/>
      <c r="Q1672" s="831"/>
      <c r="R1672" s="831"/>
      <c r="S1672" s="831"/>
      <c r="T1672" s="831"/>
      <c r="U1672" s="831"/>
      <c r="V1672" s="1143"/>
      <c r="W1672" s="1145">
        <v>40.700000000000003</v>
      </c>
      <c r="X1672" s="1144"/>
      <c r="Y1672" s="831"/>
      <c r="Z1672" s="831"/>
      <c r="AA1672" s="834"/>
      <c r="AB1672" s="834"/>
      <c r="AC1672" s="832">
        <f t="shared" si="64"/>
        <v>32.785615064792459</v>
      </c>
      <c r="AD1672" s="832">
        <f t="shared" si="63"/>
        <v>11500.87006190839</v>
      </c>
      <c r="AE1672" s="834"/>
      <c r="AF1672" s="834"/>
      <c r="AG1672" s="834"/>
      <c r="AH1672" s="834"/>
      <c r="AI1672" s="834"/>
      <c r="AJ1672" s="834"/>
      <c r="AK1672" s="834"/>
      <c r="AL1672" s="834"/>
      <c r="AM1672" s="832">
        <f t="shared" si="62"/>
        <v>174268582.09965432</v>
      </c>
      <c r="AN1672" s="834"/>
      <c r="AO1672" s="834"/>
      <c r="AP1672" s="834"/>
    </row>
    <row r="1673" spans="1:42" s="15" customFormat="1">
      <c r="A1673" s="73" t="s">
        <v>340</v>
      </c>
      <c r="B1673" s="1132" t="s">
        <v>3128</v>
      </c>
      <c r="C1673" s="73" t="s">
        <v>3313</v>
      </c>
      <c r="D1673" s="1132" t="s">
        <v>1998</v>
      </c>
      <c r="E1673" s="15" t="s">
        <v>1999</v>
      </c>
      <c r="F1673" s="679">
        <v>273928</v>
      </c>
      <c r="G1673" s="73" t="s">
        <v>300</v>
      </c>
      <c r="H1673" s="73" t="s">
        <v>3355</v>
      </c>
      <c r="K1673" s="831"/>
      <c r="L1673" s="1143"/>
      <c r="M1673" s="831">
        <v>7.6569999999999997E-6</v>
      </c>
      <c r="N1673" s="831">
        <v>2.686E-3</v>
      </c>
      <c r="O1673" s="1144"/>
      <c r="P1673" s="831"/>
      <c r="Q1673" s="831"/>
      <c r="R1673" s="831"/>
      <c r="S1673" s="831"/>
      <c r="T1673" s="831"/>
      <c r="U1673" s="831"/>
      <c r="V1673" s="1143"/>
      <c r="W1673" s="1145">
        <v>40.700000000000003</v>
      </c>
      <c r="X1673" s="1144"/>
      <c r="Y1673" s="831"/>
      <c r="Z1673" s="831"/>
      <c r="AA1673" s="834"/>
      <c r="AB1673" s="834"/>
      <c r="AC1673" s="832">
        <f t="shared" si="64"/>
        <v>2.0974666960000001</v>
      </c>
      <c r="AD1673" s="832">
        <f t="shared" si="63"/>
        <v>735.77060800000004</v>
      </c>
      <c r="AE1673" s="834"/>
      <c r="AF1673" s="834"/>
      <c r="AG1673" s="834"/>
      <c r="AH1673" s="834"/>
      <c r="AI1673" s="834"/>
      <c r="AJ1673" s="834"/>
      <c r="AK1673" s="834"/>
      <c r="AL1673" s="834"/>
      <c r="AM1673" s="832">
        <f t="shared" si="62"/>
        <v>11148869.600000001</v>
      </c>
      <c r="AN1673" s="834"/>
      <c r="AO1673" s="834"/>
      <c r="AP1673" s="834"/>
    </row>
    <row r="1674" spans="1:42" s="15" customFormat="1">
      <c r="A1674" s="73" t="s">
        <v>340</v>
      </c>
      <c r="B1674" s="1132" t="s">
        <v>3128</v>
      </c>
      <c r="C1674" s="73" t="s">
        <v>3313</v>
      </c>
      <c r="D1674" s="1132" t="s">
        <v>2001</v>
      </c>
      <c r="E1674" s="15" t="s">
        <v>2015</v>
      </c>
      <c r="F1674" s="679">
        <v>4473583.1968381703</v>
      </c>
      <c r="G1674" s="73" t="s">
        <v>300</v>
      </c>
      <c r="H1674" s="73" t="s">
        <v>3362</v>
      </c>
      <c r="K1674" s="831"/>
      <c r="L1674" s="1143"/>
      <c r="M1674" s="831">
        <v>8.5944999999999996E-9</v>
      </c>
      <c r="N1674" s="831">
        <v>3.0149000000000001E-6</v>
      </c>
      <c r="O1674" s="1144"/>
      <c r="P1674" s="831"/>
      <c r="Q1674" s="831"/>
      <c r="R1674" s="831"/>
      <c r="S1674" s="831"/>
      <c r="T1674" s="831"/>
      <c r="U1674" s="831"/>
      <c r="V1674" s="1143"/>
      <c r="W1674" s="1145">
        <v>34.450000000000003</v>
      </c>
      <c r="X1674" s="1144"/>
      <c r="Y1674" s="831"/>
      <c r="Z1674" s="831"/>
      <c r="AA1674" s="834"/>
      <c r="AB1674" s="834"/>
      <c r="AC1674" s="832">
        <f t="shared" si="64"/>
        <v>3.8448210785225652E-2</v>
      </c>
      <c r="AD1674" s="832">
        <f t="shared" si="63"/>
        <v>13.4874059801474</v>
      </c>
      <c r="AE1674" s="834"/>
      <c r="AF1674" s="834"/>
      <c r="AG1674" s="834"/>
      <c r="AH1674" s="834"/>
      <c r="AI1674" s="834"/>
      <c r="AJ1674" s="834"/>
      <c r="AK1674" s="834"/>
      <c r="AL1674" s="834"/>
      <c r="AM1674" s="832">
        <f t="shared" si="62"/>
        <v>154114941.13107497</v>
      </c>
      <c r="AN1674" s="834"/>
      <c r="AO1674" s="834"/>
      <c r="AP1674" s="834"/>
    </row>
    <row r="1675" spans="1:42" s="15" customFormat="1">
      <c r="A1675" s="73" t="s">
        <v>340</v>
      </c>
      <c r="B1675" s="1132" t="s">
        <v>2315</v>
      </c>
      <c r="C1675" s="73" t="s">
        <v>3317</v>
      </c>
      <c r="D1675" s="1132" t="s">
        <v>2001</v>
      </c>
      <c r="E1675" s="15" t="s">
        <v>2015</v>
      </c>
      <c r="F1675" s="679"/>
      <c r="G1675" s="73" t="s">
        <v>300</v>
      </c>
      <c r="H1675" s="73" t="s">
        <v>3366</v>
      </c>
      <c r="K1675" s="831"/>
      <c r="L1675" s="1143"/>
      <c r="M1675" s="831">
        <v>8.5944999999999996E-9</v>
      </c>
      <c r="N1675" s="831">
        <v>3.0149000000000001E-6</v>
      </c>
      <c r="O1675" s="1144"/>
      <c r="P1675" s="831"/>
      <c r="Q1675" s="831"/>
      <c r="R1675" s="831"/>
      <c r="S1675" s="831"/>
      <c r="T1675" s="831"/>
      <c r="U1675" s="831"/>
      <c r="V1675" s="1143"/>
      <c r="W1675" s="1145">
        <v>34.450000000000003</v>
      </c>
      <c r="X1675" s="1144"/>
      <c r="Y1675" s="831"/>
      <c r="Z1675" s="831"/>
      <c r="AA1675" s="834"/>
      <c r="AB1675" s="834"/>
      <c r="AC1675" s="832">
        <f t="shared" si="64"/>
        <v>0</v>
      </c>
      <c r="AD1675" s="832">
        <f t="shared" si="63"/>
        <v>0</v>
      </c>
      <c r="AE1675" s="834"/>
      <c r="AF1675" s="834"/>
      <c r="AG1675" s="834"/>
      <c r="AH1675" s="834"/>
      <c r="AI1675" s="834"/>
      <c r="AJ1675" s="834"/>
      <c r="AK1675" s="834"/>
      <c r="AL1675" s="834"/>
      <c r="AM1675" s="832">
        <f t="shared" si="62"/>
        <v>0</v>
      </c>
      <c r="AN1675" s="834"/>
      <c r="AO1675" s="834"/>
      <c r="AP1675" s="834"/>
    </row>
    <row r="1676" spans="1:42" s="15" customFormat="1">
      <c r="A1676" s="73" t="s">
        <v>2316</v>
      </c>
      <c r="B1676" s="1132" t="s">
        <v>3129</v>
      </c>
      <c r="C1676" s="73" t="s">
        <v>3329</v>
      </c>
      <c r="D1676" s="1132" t="s">
        <v>1967</v>
      </c>
      <c r="E1676" s="15" t="s">
        <v>1968</v>
      </c>
      <c r="F1676" s="679">
        <v>236663.15104166701</v>
      </c>
      <c r="G1676" s="73" t="s">
        <v>300</v>
      </c>
      <c r="H1676" s="73" t="s">
        <v>3352</v>
      </c>
      <c r="K1676" s="831"/>
      <c r="L1676" s="1143"/>
      <c r="M1676" s="831"/>
      <c r="N1676" s="831">
        <v>8.1327000000000002E-5</v>
      </c>
      <c r="O1676" s="1144"/>
      <c r="P1676" s="831"/>
      <c r="Q1676" s="831"/>
      <c r="R1676" s="831"/>
      <c r="S1676" s="831"/>
      <c r="T1676" s="831"/>
      <c r="U1676" s="831"/>
      <c r="V1676" s="1143"/>
      <c r="W1676" s="1145">
        <v>96745</v>
      </c>
      <c r="X1676" s="1144"/>
      <c r="Y1676" s="831"/>
      <c r="Z1676" s="831"/>
      <c r="AA1676" s="834"/>
      <c r="AB1676" s="834"/>
      <c r="AC1676" s="832">
        <f t="shared" si="64"/>
        <v>0</v>
      </c>
      <c r="AD1676" s="832">
        <f t="shared" si="63"/>
        <v>19.247104084765652</v>
      </c>
      <c r="AE1676" s="834"/>
      <c r="AF1676" s="834"/>
      <c r="AG1676" s="834"/>
      <c r="AH1676" s="834"/>
      <c r="AI1676" s="834"/>
      <c r="AJ1676" s="834"/>
      <c r="AK1676" s="834"/>
      <c r="AL1676" s="834"/>
      <c r="AM1676" s="832">
        <f t="shared" si="62"/>
        <v>22895976547.526073</v>
      </c>
      <c r="AN1676" s="834"/>
      <c r="AO1676" s="834"/>
      <c r="AP1676" s="834"/>
    </row>
    <row r="1677" spans="1:42" s="15" customFormat="1">
      <c r="A1677" s="73" t="s">
        <v>2316</v>
      </c>
      <c r="B1677" s="1132" t="s">
        <v>3129</v>
      </c>
      <c r="C1677" s="73" t="s">
        <v>3329</v>
      </c>
      <c r="D1677" s="1132" t="s">
        <v>1998</v>
      </c>
      <c r="E1677" s="15" t="s">
        <v>1999</v>
      </c>
      <c r="F1677" s="679">
        <v>970306.49298697896</v>
      </c>
      <c r="G1677" s="73" t="s">
        <v>300</v>
      </c>
      <c r="H1677" s="73" t="s">
        <v>3352</v>
      </c>
      <c r="K1677" s="831"/>
      <c r="L1677" s="1143"/>
      <c r="M1677" s="831"/>
      <c r="N1677" s="831">
        <v>7.0592999999999997E-7</v>
      </c>
      <c r="O1677" s="1144"/>
      <c r="P1677" s="831"/>
      <c r="Q1677" s="831"/>
      <c r="R1677" s="831"/>
      <c r="S1677" s="831"/>
      <c r="T1677" s="831"/>
      <c r="U1677" s="831"/>
      <c r="V1677" s="1143"/>
      <c r="W1677" s="1145">
        <v>437900</v>
      </c>
      <c r="X1677" s="1144"/>
      <c r="Y1677" s="831"/>
      <c r="Z1677" s="831"/>
      <c r="AA1677" s="834"/>
      <c r="AB1677" s="834"/>
      <c r="AC1677" s="832">
        <f t="shared" si="64"/>
        <v>0</v>
      </c>
      <c r="AD1677" s="832">
        <f t="shared" si="63"/>
        <v>0.684968462594298</v>
      </c>
      <c r="AE1677" s="834"/>
      <c r="AF1677" s="834"/>
      <c r="AG1677" s="834"/>
      <c r="AH1677" s="834"/>
      <c r="AI1677" s="834"/>
      <c r="AJ1677" s="834"/>
      <c r="AK1677" s="834"/>
      <c r="AL1677" s="834"/>
      <c r="AM1677" s="832">
        <f t="shared" si="62"/>
        <v>424897213278.99811</v>
      </c>
      <c r="AN1677" s="834"/>
      <c r="AO1677" s="834"/>
      <c r="AP1677" s="834"/>
    </row>
    <row r="1678" spans="1:42" s="15" customFormat="1">
      <c r="A1678" s="73" t="s">
        <v>2316</v>
      </c>
      <c r="B1678" s="1132" t="s">
        <v>3129</v>
      </c>
      <c r="C1678" s="73" t="s">
        <v>3329</v>
      </c>
      <c r="D1678" s="1132" t="s">
        <v>2001</v>
      </c>
      <c r="E1678" s="15" t="s">
        <v>2015</v>
      </c>
      <c r="F1678" s="679">
        <v>15777.5434034635</v>
      </c>
      <c r="G1678" s="73" t="s">
        <v>300</v>
      </c>
      <c r="H1678" s="73" t="s">
        <v>3352</v>
      </c>
      <c r="K1678" s="831"/>
      <c r="L1678" s="1143"/>
      <c r="M1678" s="831"/>
      <c r="N1678" s="831">
        <v>3.1577999999999999E-7</v>
      </c>
      <c r="O1678" s="1144"/>
      <c r="P1678" s="831"/>
      <c r="Q1678" s="831"/>
      <c r="R1678" s="831"/>
      <c r="S1678" s="831"/>
      <c r="T1678" s="831"/>
      <c r="U1678" s="831"/>
      <c r="V1678" s="1143"/>
      <c r="W1678" s="1145">
        <v>1107300</v>
      </c>
      <c r="X1678" s="1144"/>
      <c r="Y1678" s="831"/>
      <c r="Z1678" s="831"/>
      <c r="AA1678" s="834"/>
      <c r="AB1678" s="834"/>
      <c r="AC1678" s="832">
        <f t="shared" si="64"/>
        <v>0</v>
      </c>
      <c r="AD1678" s="832">
        <f t="shared" si="63"/>
        <v>4.9822326559457036E-3</v>
      </c>
      <c r="AE1678" s="834"/>
      <c r="AF1678" s="834"/>
      <c r="AG1678" s="834"/>
      <c r="AH1678" s="834"/>
      <c r="AI1678" s="834"/>
      <c r="AJ1678" s="834"/>
      <c r="AK1678" s="834"/>
      <c r="AL1678" s="834"/>
      <c r="AM1678" s="832">
        <f t="shared" si="62"/>
        <v>17470473810.655132</v>
      </c>
      <c r="AN1678" s="834"/>
      <c r="AO1678" s="834"/>
      <c r="AP1678" s="834"/>
    </row>
    <row r="1679" spans="1:42" s="15" customFormat="1">
      <c r="A1679" s="73" t="s">
        <v>2317</v>
      </c>
      <c r="B1679" s="1132" t="s">
        <v>3130</v>
      </c>
      <c r="C1679" s="73" t="s">
        <v>3329</v>
      </c>
      <c r="D1679" s="1132" t="s">
        <v>1998</v>
      </c>
      <c r="E1679" s="15" t="s">
        <v>1999</v>
      </c>
      <c r="F1679" s="679">
        <v>84031.168640104195</v>
      </c>
      <c r="G1679" s="73" t="s">
        <v>300</v>
      </c>
      <c r="H1679" s="73" t="s">
        <v>3352</v>
      </c>
      <c r="K1679" s="831"/>
      <c r="L1679" s="1143"/>
      <c r="M1679" s="831">
        <v>1.4576000000000001E-5</v>
      </c>
      <c r="N1679" s="831">
        <v>1.6886000000000001E-4</v>
      </c>
      <c r="O1679" s="1144"/>
      <c r="P1679" s="831"/>
      <c r="Q1679" s="831"/>
      <c r="R1679" s="831"/>
      <c r="S1679" s="831"/>
      <c r="T1679" s="831"/>
      <c r="U1679" s="831"/>
      <c r="V1679" s="1143"/>
      <c r="W1679" s="1145">
        <v>237430</v>
      </c>
      <c r="X1679" s="1144"/>
      <c r="Y1679" s="831"/>
      <c r="Z1679" s="831"/>
      <c r="AA1679" s="834"/>
      <c r="AB1679" s="834"/>
      <c r="AC1679" s="832">
        <f t="shared" si="64"/>
        <v>1.2248383140981589</v>
      </c>
      <c r="AD1679" s="832">
        <f t="shared" si="63"/>
        <v>14.189503136567994</v>
      </c>
      <c r="AE1679" s="834"/>
      <c r="AF1679" s="834"/>
      <c r="AG1679" s="834"/>
      <c r="AH1679" s="834"/>
      <c r="AI1679" s="834"/>
      <c r="AJ1679" s="834"/>
      <c r="AK1679" s="834"/>
      <c r="AL1679" s="834"/>
      <c r="AM1679" s="832">
        <f t="shared" si="62"/>
        <v>19951520370.21994</v>
      </c>
      <c r="AN1679" s="834"/>
      <c r="AO1679" s="834"/>
      <c r="AP1679" s="834"/>
    </row>
    <row r="1680" spans="1:42" s="15" customFormat="1">
      <c r="A1680" s="73" t="s">
        <v>2317</v>
      </c>
      <c r="B1680" s="1132" t="s">
        <v>3130</v>
      </c>
      <c r="C1680" s="73" t="s">
        <v>3329</v>
      </c>
      <c r="D1680" s="1132" t="s">
        <v>1967</v>
      </c>
      <c r="E1680" s="15" t="s">
        <v>1968</v>
      </c>
      <c r="F1680" s="679">
        <v>63023.376473697899</v>
      </c>
      <c r="G1680" s="73" t="s">
        <v>300</v>
      </c>
      <c r="H1680" s="73" t="s">
        <v>3352</v>
      </c>
      <c r="K1680" s="831"/>
      <c r="L1680" s="1143"/>
      <c r="M1680" s="831">
        <v>1.721E-5</v>
      </c>
      <c r="N1680" s="831">
        <v>1.9937000000000001E-4</v>
      </c>
      <c r="O1680" s="1144"/>
      <c r="P1680" s="831"/>
      <c r="Q1680" s="831"/>
      <c r="R1680" s="831"/>
      <c r="S1680" s="831"/>
      <c r="T1680" s="831"/>
      <c r="U1680" s="831"/>
      <c r="V1680" s="1143"/>
      <c r="W1680" s="1145">
        <v>148830</v>
      </c>
      <c r="X1680" s="1144"/>
      <c r="Y1680" s="831"/>
      <c r="Z1680" s="831"/>
      <c r="AA1680" s="834"/>
      <c r="AB1680" s="834"/>
      <c r="AC1680" s="832">
        <f t="shared" si="64"/>
        <v>1.0846323091123409</v>
      </c>
      <c r="AD1680" s="832">
        <f t="shared" si="63"/>
        <v>12.564970567561151</v>
      </c>
      <c r="AE1680" s="834"/>
      <c r="AF1680" s="834"/>
      <c r="AG1680" s="834"/>
      <c r="AH1680" s="834"/>
      <c r="AI1680" s="834"/>
      <c r="AJ1680" s="834"/>
      <c r="AK1680" s="834"/>
      <c r="AL1680" s="834"/>
      <c r="AM1680" s="832">
        <f t="shared" si="62"/>
        <v>9379769120.5804577</v>
      </c>
      <c r="AN1680" s="834"/>
      <c r="AO1680" s="834"/>
      <c r="AP1680" s="834"/>
    </row>
    <row r="1681" spans="1:42" s="15" customFormat="1">
      <c r="A1681" s="73" t="s">
        <v>2317</v>
      </c>
      <c r="B1681" s="1132" t="s">
        <v>3130</v>
      </c>
      <c r="C1681" s="73" t="s">
        <v>3313</v>
      </c>
      <c r="D1681" s="1132" t="s">
        <v>2001</v>
      </c>
      <c r="E1681" s="15" t="s">
        <v>2015</v>
      </c>
      <c r="F1681" s="679">
        <v>9169.3005908261403</v>
      </c>
      <c r="G1681" s="73" t="s">
        <v>300</v>
      </c>
      <c r="H1681" s="73" t="s">
        <v>3355</v>
      </c>
      <c r="K1681" s="831"/>
      <c r="L1681" s="1143"/>
      <c r="M1681" s="831">
        <v>5.8650000000000003E-5</v>
      </c>
      <c r="N1681" s="831">
        <v>6.7942999999999996E-4</v>
      </c>
      <c r="O1681" s="1144"/>
      <c r="P1681" s="831"/>
      <c r="Q1681" s="831"/>
      <c r="R1681" s="831"/>
      <c r="S1681" s="831"/>
      <c r="T1681" s="831"/>
      <c r="U1681" s="831"/>
      <c r="V1681" s="1143"/>
      <c r="W1681" s="1145">
        <v>1738600</v>
      </c>
      <c r="X1681" s="1144"/>
      <c r="Y1681" s="831"/>
      <c r="Z1681" s="831"/>
      <c r="AA1681" s="834"/>
      <c r="AB1681" s="834"/>
      <c r="AC1681" s="832">
        <f t="shared" si="64"/>
        <v>0.53777947965195316</v>
      </c>
      <c r="AD1681" s="832">
        <f t="shared" si="63"/>
        <v>6.2298979004250041</v>
      </c>
      <c r="AE1681" s="834"/>
      <c r="AF1681" s="834"/>
      <c r="AG1681" s="834"/>
      <c r="AH1681" s="834"/>
      <c r="AI1681" s="834"/>
      <c r="AJ1681" s="834"/>
      <c r="AK1681" s="834"/>
      <c r="AL1681" s="834"/>
      <c r="AM1681" s="832">
        <f t="shared" si="62"/>
        <v>15941746007.210327</v>
      </c>
      <c r="AN1681" s="834"/>
      <c r="AO1681" s="834"/>
      <c r="AP1681" s="834"/>
    </row>
    <row r="1682" spans="1:42" s="15" customFormat="1">
      <c r="A1682" s="73" t="s">
        <v>2317</v>
      </c>
      <c r="B1682" s="1132" t="s">
        <v>3130</v>
      </c>
      <c r="C1682" s="73" t="s">
        <v>3329</v>
      </c>
      <c r="D1682" s="1132" t="s">
        <v>2001</v>
      </c>
      <c r="E1682" s="15" t="s">
        <v>2015</v>
      </c>
      <c r="F1682" s="679">
        <v>4201.5584317708299</v>
      </c>
      <c r="G1682" s="73" t="s">
        <v>300</v>
      </c>
      <c r="H1682" s="73" t="s">
        <v>3352</v>
      </c>
      <c r="K1682" s="831"/>
      <c r="L1682" s="1143"/>
      <c r="M1682" s="831">
        <v>5.8650000000000003E-5</v>
      </c>
      <c r="N1682" s="831">
        <v>6.7942999999999996E-4</v>
      </c>
      <c r="O1682" s="1144"/>
      <c r="P1682" s="831"/>
      <c r="Q1682" s="831"/>
      <c r="R1682" s="831"/>
      <c r="S1682" s="831"/>
      <c r="T1682" s="831"/>
      <c r="U1682" s="831"/>
      <c r="V1682" s="1143"/>
      <c r="W1682" s="1145">
        <v>1738600</v>
      </c>
      <c r="X1682" s="1144"/>
      <c r="Y1682" s="831"/>
      <c r="Z1682" s="831"/>
      <c r="AA1682" s="834"/>
      <c r="AB1682" s="834"/>
      <c r="AC1682" s="832">
        <f t="shared" si="64"/>
        <v>0.24642140202335919</v>
      </c>
      <c r="AD1682" s="832">
        <f t="shared" si="63"/>
        <v>2.8546648452980548</v>
      </c>
      <c r="AE1682" s="834"/>
      <c r="AF1682" s="834"/>
      <c r="AG1682" s="834"/>
      <c r="AH1682" s="834"/>
      <c r="AI1682" s="834"/>
      <c r="AJ1682" s="834"/>
      <c r="AK1682" s="834"/>
      <c r="AL1682" s="834"/>
      <c r="AM1682" s="832">
        <f t="shared" si="62"/>
        <v>7304829489.4767647</v>
      </c>
      <c r="AN1682" s="834"/>
      <c r="AO1682" s="834"/>
      <c r="AP1682" s="834"/>
    </row>
    <row r="1683" spans="1:42" s="15" customFormat="1">
      <c r="A1683" s="73" t="s">
        <v>2318</v>
      </c>
      <c r="B1683" s="1132" t="s">
        <v>3131</v>
      </c>
      <c r="C1683" s="73" t="s">
        <v>3329</v>
      </c>
      <c r="D1683" s="1132" t="s">
        <v>1998</v>
      </c>
      <c r="E1683" s="15" t="s">
        <v>1999</v>
      </c>
      <c r="F1683" s="679">
        <v>2579396.55653167</v>
      </c>
      <c r="G1683" s="73" t="s">
        <v>300</v>
      </c>
      <c r="H1683" s="73" t="s">
        <v>3352</v>
      </c>
      <c r="K1683" s="831"/>
      <c r="L1683" s="1143"/>
      <c r="M1683" s="831"/>
      <c r="N1683" s="831">
        <v>4.0136E-6</v>
      </c>
      <c r="O1683" s="1144"/>
      <c r="P1683" s="831"/>
      <c r="Q1683" s="831"/>
      <c r="R1683" s="831"/>
      <c r="S1683" s="831"/>
      <c r="T1683" s="831"/>
      <c r="U1683" s="831"/>
      <c r="V1683" s="1143"/>
      <c r="W1683" s="1145">
        <v>28703</v>
      </c>
      <c r="X1683" s="1144"/>
      <c r="Y1683" s="831"/>
      <c r="Z1683" s="831"/>
      <c r="AA1683" s="834"/>
      <c r="AB1683" s="834"/>
      <c r="AC1683" s="832">
        <f t="shared" si="64"/>
        <v>0</v>
      </c>
      <c r="AD1683" s="832">
        <f t="shared" si="63"/>
        <v>10.35266601929551</v>
      </c>
      <c r="AE1683" s="834"/>
      <c r="AF1683" s="834"/>
      <c r="AG1683" s="834"/>
      <c r="AH1683" s="834"/>
      <c r="AI1683" s="834"/>
      <c r="AJ1683" s="834"/>
      <c r="AK1683" s="834"/>
      <c r="AL1683" s="834"/>
      <c r="AM1683" s="832">
        <f t="shared" si="62"/>
        <v>74036419362.128525</v>
      </c>
      <c r="AN1683" s="834"/>
      <c r="AO1683" s="834"/>
      <c r="AP1683" s="834"/>
    </row>
    <row r="1684" spans="1:42" s="15" customFormat="1">
      <c r="A1684" s="73" t="s">
        <v>2318</v>
      </c>
      <c r="B1684" s="1132" t="s">
        <v>3131</v>
      </c>
      <c r="C1684" s="73" t="s">
        <v>3329</v>
      </c>
      <c r="D1684" s="1132" t="s">
        <v>1967</v>
      </c>
      <c r="E1684" s="15" t="s">
        <v>1968</v>
      </c>
      <c r="F1684" s="679">
        <v>537855.47077611997</v>
      </c>
      <c r="G1684" s="73" t="s">
        <v>300</v>
      </c>
      <c r="H1684" s="73" t="s">
        <v>3352</v>
      </c>
      <c r="K1684" s="831"/>
      <c r="L1684" s="1143"/>
      <c r="M1684" s="831"/>
      <c r="N1684" s="831">
        <v>1.5773E-5</v>
      </c>
      <c r="O1684" s="1144"/>
      <c r="P1684" s="831"/>
      <c r="Q1684" s="831"/>
      <c r="R1684" s="831"/>
      <c r="S1684" s="831"/>
      <c r="T1684" s="831"/>
      <c r="U1684" s="831"/>
      <c r="V1684" s="1143"/>
      <c r="W1684" s="1145">
        <v>21746</v>
      </c>
      <c r="X1684" s="1144"/>
      <c r="Y1684" s="831"/>
      <c r="Z1684" s="831"/>
      <c r="AA1684" s="834"/>
      <c r="AB1684" s="834"/>
      <c r="AC1684" s="832">
        <f t="shared" si="64"/>
        <v>0</v>
      </c>
      <c r="AD1684" s="832">
        <f t="shared" si="63"/>
        <v>8.4835943405517398</v>
      </c>
      <c r="AE1684" s="834"/>
      <c r="AF1684" s="834"/>
      <c r="AG1684" s="834"/>
      <c r="AH1684" s="834"/>
      <c r="AI1684" s="834"/>
      <c r="AJ1684" s="834"/>
      <c r="AK1684" s="834"/>
      <c r="AL1684" s="834"/>
      <c r="AM1684" s="832">
        <f t="shared" si="62"/>
        <v>11696205067.497505</v>
      </c>
      <c r="AN1684" s="834"/>
      <c r="AO1684" s="834"/>
      <c r="AP1684" s="834"/>
    </row>
    <row r="1685" spans="1:42" s="15" customFormat="1">
      <c r="A1685" s="73" t="s">
        <v>2318</v>
      </c>
      <c r="B1685" s="1132" t="s">
        <v>3131</v>
      </c>
      <c r="C1685" s="73" t="s">
        <v>3329</v>
      </c>
      <c r="D1685" s="1132" t="s">
        <v>2001</v>
      </c>
      <c r="E1685" s="15" t="s">
        <v>2015</v>
      </c>
      <c r="F1685" s="679">
        <v>35857.031390755197</v>
      </c>
      <c r="G1685" s="73" t="s">
        <v>300</v>
      </c>
      <c r="H1685" s="73" t="s">
        <v>3352</v>
      </c>
      <c r="K1685" s="831"/>
      <c r="L1685" s="1143"/>
      <c r="M1685" s="831"/>
      <c r="N1685" s="831">
        <v>7.3813E-6</v>
      </c>
      <c r="O1685" s="1144"/>
      <c r="P1685" s="831"/>
      <c r="Q1685" s="831"/>
      <c r="R1685" s="831"/>
      <c r="S1685" s="831"/>
      <c r="T1685" s="831"/>
      <c r="U1685" s="831"/>
      <c r="V1685" s="1143"/>
      <c r="W1685" s="1145">
        <v>257000</v>
      </c>
      <c r="X1685" s="1144"/>
      <c r="Y1685" s="831"/>
      <c r="Z1685" s="831"/>
      <c r="AA1685" s="834"/>
      <c r="AB1685" s="834"/>
      <c r="AC1685" s="832">
        <f t="shared" si="64"/>
        <v>0</v>
      </c>
      <c r="AD1685" s="832">
        <f t="shared" si="63"/>
        <v>0.26467150580458132</v>
      </c>
      <c r="AE1685" s="834"/>
      <c r="AF1685" s="834"/>
      <c r="AG1685" s="834"/>
      <c r="AH1685" s="834"/>
      <c r="AI1685" s="834"/>
      <c r="AJ1685" s="834"/>
      <c r="AK1685" s="834"/>
      <c r="AL1685" s="834"/>
      <c r="AM1685" s="832">
        <f t="shared" si="62"/>
        <v>9215257067.4240856</v>
      </c>
      <c r="AN1685" s="834"/>
      <c r="AO1685" s="834"/>
      <c r="AP1685" s="834"/>
    </row>
    <row r="1686" spans="1:42" s="15" customFormat="1">
      <c r="A1686" s="73" t="s">
        <v>2319</v>
      </c>
      <c r="B1686" s="1132" t="s">
        <v>3132</v>
      </c>
      <c r="C1686" s="73" t="s">
        <v>3329</v>
      </c>
      <c r="D1686" s="1132" t="s">
        <v>1967</v>
      </c>
      <c r="E1686" s="15" t="s">
        <v>1968</v>
      </c>
      <c r="F1686" s="679">
        <v>2572.5534536197902</v>
      </c>
      <c r="G1686" s="73" t="s">
        <v>300</v>
      </c>
      <c r="H1686" s="73" t="s">
        <v>3352</v>
      </c>
      <c r="K1686" s="831"/>
      <c r="L1686" s="1143"/>
      <c r="M1686" s="831"/>
      <c r="N1686" s="831">
        <v>7.0760999999999996E-5</v>
      </c>
      <c r="O1686" s="1144"/>
      <c r="P1686" s="831"/>
      <c r="Q1686" s="831"/>
      <c r="R1686" s="831"/>
      <c r="S1686" s="831"/>
      <c r="T1686" s="831"/>
      <c r="U1686" s="831"/>
      <c r="V1686" s="1143"/>
      <c r="W1686" s="1145">
        <v>113490</v>
      </c>
      <c r="X1686" s="1144"/>
      <c r="Y1686" s="831"/>
      <c r="Z1686" s="831"/>
      <c r="AA1686" s="834"/>
      <c r="AB1686" s="834"/>
      <c r="AC1686" s="832">
        <f t="shared" si="64"/>
        <v>0</v>
      </c>
      <c r="AD1686" s="832">
        <f t="shared" si="63"/>
        <v>0.18203645493158996</v>
      </c>
      <c r="AE1686" s="834"/>
      <c r="AF1686" s="834"/>
      <c r="AG1686" s="834"/>
      <c r="AH1686" s="834"/>
      <c r="AI1686" s="834"/>
      <c r="AJ1686" s="834"/>
      <c r="AK1686" s="834"/>
      <c r="AL1686" s="834"/>
      <c r="AM1686" s="832">
        <f t="shared" si="62"/>
        <v>291959091.45130998</v>
      </c>
      <c r="AN1686" s="834"/>
      <c r="AO1686" s="834"/>
      <c r="AP1686" s="834"/>
    </row>
    <row r="1687" spans="1:42" s="15" customFormat="1">
      <c r="A1687" s="73" t="s">
        <v>2319</v>
      </c>
      <c r="B1687" s="1132" t="s">
        <v>3132</v>
      </c>
      <c r="C1687" s="73" t="s">
        <v>3329</v>
      </c>
      <c r="D1687" s="1132" t="s">
        <v>1998</v>
      </c>
      <c r="E1687" s="15" t="s">
        <v>1999</v>
      </c>
      <c r="F1687" s="679">
        <v>12691.2637041667</v>
      </c>
      <c r="G1687" s="73" t="s">
        <v>300</v>
      </c>
      <c r="H1687" s="73" t="s">
        <v>3352</v>
      </c>
      <c r="K1687" s="831"/>
      <c r="L1687" s="1143"/>
      <c r="M1687" s="831"/>
      <c r="N1687" s="831">
        <v>4.2907000000000002E-8</v>
      </c>
      <c r="O1687" s="1144"/>
      <c r="P1687" s="831"/>
      <c r="Q1687" s="831"/>
      <c r="R1687" s="831"/>
      <c r="S1687" s="831"/>
      <c r="T1687" s="831"/>
      <c r="U1687" s="831"/>
      <c r="V1687" s="1143"/>
      <c r="W1687" s="1145">
        <v>110010</v>
      </c>
      <c r="X1687" s="1144"/>
      <c r="Y1687" s="831"/>
      <c r="Z1687" s="831"/>
      <c r="AA1687" s="834"/>
      <c r="AB1687" s="834"/>
      <c r="AC1687" s="832">
        <f t="shared" si="64"/>
        <v>0</v>
      </c>
      <c r="AD1687" s="832">
        <f t="shared" si="63"/>
        <v>5.4454405175468062E-4</v>
      </c>
      <c r="AE1687" s="834"/>
      <c r="AF1687" s="834"/>
      <c r="AG1687" s="834"/>
      <c r="AH1687" s="834"/>
      <c r="AI1687" s="834"/>
      <c r="AJ1687" s="834"/>
      <c r="AK1687" s="834"/>
      <c r="AL1687" s="834"/>
      <c r="AM1687" s="832">
        <f t="shared" si="62"/>
        <v>1396165920.0953786</v>
      </c>
      <c r="AN1687" s="834"/>
      <c r="AO1687" s="834"/>
      <c r="AP1687" s="834"/>
    </row>
    <row r="1688" spans="1:42" s="15" customFormat="1">
      <c r="A1688" s="73" t="s">
        <v>2319</v>
      </c>
      <c r="B1688" s="1132" t="s">
        <v>3132</v>
      </c>
      <c r="C1688" s="73" t="s">
        <v>3329</v>
      </c>
      <c r="D1688" s="1132" t="s">
        <v>2001</v>
      </c>
      <c r="E1688" s="15" t="s">
        <v>2015</v>
      </c>
      <c r="F1688" s="679">
        <v>171.503563619792</v>
      </c>
      <c r="G1688" s="73" t="s">
        <v>300</v>
      </c>
      <c r="H1688" s="73" t="s">
        <v>3352</v>
      </c>
      <c r="K1688" s="831"/>
      <c r="L1688" s="1143"/>
      <c r="M1688" s="831"/>
      <c r="N1688" s="831">
        <v>9.7024999999999997E-8</v>
      </c>
      <c r="O1688" s="1144"/>
      <c r="P1688" s="831"/>
      <c r="Q1688" s="831"/>
      <c r="R1688" s="831"/>
      <c r="S1688" s="831"/>
      <c r="T1688" s="831"/>
      <c r="U1688" s="831"/>
      <c r="V1688" s="1143"/>
      <c r="W1688" s="1145">
        <v>856190</v>
      </c>
      <c r="X1688" s="1144"/>
      <c r="Y1688" s="831"/>
      <c r="Z1688" s="831"/>
      <c r="AA1688" s="834"/>
      <c r="AB1688" s="834"/>
      <c r="AC1688" s="832">
        <f t="shared" si="64"/>
        <v>0</v>
      </c>
      <c r="AD1688" s="832">
        <f t="shared" si="63"/>
        <v>1.6640133260210318E-5</v>
      </c>
      <c r="AE1688" s="834"/>
      <c r="AF1688" s="834"/>
      <c r="AG1688" s="834"/>
      <c r="AH1688" s="834"/>
      <c r="AI1688" s="834"/>
      <c r="AJ1688" s="834"/>
      <c r="AK1688" s="834"/>
      <c r="AL1688" s="834"/>
      <c r="AM1688" s="832">
        <f t="shared" si="62"/>
        <v>146839636.13562971</v>
      </c>
      <c r="AN1688" s="834"/>
      <c r="AO1688" s="834"/>
      <c r="AP1688" s="834"/>
    </row>
    <row r="1689" spans="1:42" s="15" customFormat="1">
      <c r="A1689" s="73" t="s">
        <v>2713</v>
      </c>
      <c r="B1689" s="1132"/>
      <c r="C1689" s="73" t="s">
        <v>3322</v>
      </c>
      <c r="D1689" s="1132" t="s">
        <v>1967</v>
      </c>
      <c r="E1689" s="15" t="s">
        <v>1968</v>
      </c>
      <c r="F1689" s="679">
        <v>30776.868879974001</v>
      </c>
      <c r="G1689" s="73" t="s">
        <v>300</v>
      </c>
      <c r="H1689" s="73" t="s">
        <v>3352</v>
      </c>
      <c r="K1689" s="831"/>
      <c r="L1689" s="1143"/>
      <c r="M1689" s="831"/>
      <c r="N1689" s="831">
        <v>1.0793E-5</v>
      </c>
      <c r="O1689" s="1144"/>
      <c r="P1689" s="831"/>
      <c r="Q1689" s="831"/>
      <c r="R1689" s="831"/>
      <c r="S1689" s="831"/>
      <c r="T1689" s="831"/>
      <c r="U1689" s="831"/>
      <c r="V1689" s="1143"/>
      <c r="W1689" s="1145">
        <v>583650</v>
      </c>
      <c r="X1689" s="1144"/>
      <c r="Y1689" s="831"/>
      <c r="Z1689" s="831"/>
      <c r="AA1689" s="834"/>
      <c r="AB1689" s="834"/>
      <c r="AC1689" s="832">
        <f t="shared" si="64"/>
        <v>0</v>
      </c>
      <c r="AD1689" s="832">
        <f t="shared" si="63"/>
        <v>0.33217474582155937</v>
      </c>
      <c r="AE1689" s="834"/>
      <c r="AF1689" s="834"/>
      <c r="AG1689" s="834"/>
      <c r="AH1689" s="834"/>
      <c r="AI1689" s="834"/>
      <c r="AJ1689" s="834"/>
      <c r="AK1689" s="834"/>
      <c r="AL1689" s="834"/>
      <c r="AM1689" s="832">
        <f t="shared" si="62"/>
        <v>17962919521.796825</v>
      </c>
      <c r="AN1689" s="834"/>
      <c r="AO1689" s="834"/>
      <c r="AP1689" s="834"/>
    </row>
    <row r="1690" spans="1:42" s="15" customFormat="1">
      <c r="A1690" s="73" t="s">
        <v>2713</v>
      </c>
      <c r="B1690" s="1132"/>
      <c r="C1690" s="73" t="s">
        <v>3322</v>
      </c>
      <c r="D1690" s="1132" t="s">
        <v>2001</v>
      </c>
      <c r="E1690" s="15" t="s">
        <v>2015</v>
      </c>
      <c r="F1690" s="679">
        <v>2051.7912588541699</v>
      </c>
      <c r="G1690" s="73" t="s">
        <v>300</v>
      </c>
      <c r="H1690" s="73" t="s">
        <v>3352</v>
      </c>
      <c r="K1690" s="831"/>
      <c r="L1690" s="1143"/>
      <c r="M1690" s="831"/>
      <c r="N1690" s="831">
        <v>5.9249000000000001E-5</v>
      </c>
      <c r="O1690" s="1144"/>
      <c r="P1690" s="831"/>
      <c r="Q1690" s="831"/>
      <c r="R1690" s="831"/>
      <c r="S1690" s="831"/>
      <c r="T1690" s="831"/>
      <c r="U1690" s="831"/>
      <c r="V1690" s="1143"/>
      <c r="W1690" s="1145">
        <v>11558000</v>
      </c>
      <c r="X1690" s="1144"/>
      <c r="Y1690" s="831"/>
      <c r="Z1690" s="831"/>
      <c r="AA1690" s="834"/>
      <c r="AB1690" s="834"/>
      <c r="AC1690" s="832">
        <f t="shared" si="64"/>
        <v>0</v>
      </c>
      <c r="AD1690" s="832">
        <f t="shared" si="63"/>
        <v>0.12156658029585071</v>
      </c>
      <c r="AE1690" s="834"/>
      <c r="AF1690" s="834"/>
      <c r="AG1690" s="834"/>
      <c r="AH1690" s="834"/>
      <c r="AI1690" s="834"/>
      <c r="AJ1690" s="834"/>
      <c r="AK1690" s="834"/>
      <c r="AL1690" s="834"/>
      <c r="AM1690" s="832">
        <f t="shared" si="62"/>
        <v>23714603369.836494</v>
      </c>
      <c r="AN1690" s="834"/>
      <c r="AO1690" s="834"/>
      <c r="AP1690" s="834"/>
    </row>
    <row r="1691" spans="1:42" s="15" customFormat="1">
      <c r="A1691" s="73" t="s">
        <v>2713</v>
      </c>
      <c r="B1691" s="1132"/>
      <c r="C1691" s="73" t="s">
        <v>3322</v>
      </c>
      <c r="D1691" s="1132" t="s">
        <v>1998</v>
      </c>
      <c r="E1691" s="15" t="s">
        <v>1999</v>
      </c>
      <c r="F1691" s="679">
        <v>41035.825174088503</v>
      </c>
      <c r="G1691" s="73" t="s">
        <v>300</v>
      </c>
      <c r="H1691" s="73" t="s">
        <v>3352</v>
      </c>
      <c r="K1691" s="831"/>
      <c r="L1691" s="1143"/>
      <c r="M1691" s="831"/>
      <c r="N1691" s="831">
        <v>7.5879000000000001E-8</v>
      </c>
      <c r="O1691" s="1144"/>
      <c r="P1691" s="831"/>
      <c r="Q1691" s="831"/>
      <c r="R1691" s="831"/>
      <c r="S1691" s="831"/>
      <c r="T1691" s="831"/>
      <c r="U1691" s="831"/>
      <c r="V1691" s="1143"/>
      <c r="W1691" s="1145">
        <v>4288.6000000000004</v>
      </c>
      <c r="X1691" s="1144"/>
      <c r="Y1691" s="831"/>
      <c r="Z1691" s="831"/>
      <c r="AA1691" s="834"/>
      <c r="AB1691" s="834"/>
      <c r="AC1691" s="832">
        <f t="shared" si="64"/>
        <v>0</v>
      </c>
      <c r="AD1691" s="832">
        <f t="shared" si="63"/>
        <v>3.1137573783846617E-3</v>
      </c>
      <c r="AE1691" s="834"/>
      <c r="AF1691" s="834"/>
      <c r="AG1691" s="834"/>
      <c r="AH1691" s="834"/>
      <c r="AI1691" s="834"/>
      <c r="AJ1691" s="834"/>
      <c r="AK1691" s="834"/>
      <c r="AL1691" s="834"/>
      <c r="AM1691" s="832">
        <f t="shared" si="62"/>
        <v>175986239.84159598</v>
      </c>
      <c r="AN1691" s="834"/>
      <c r="AO1691" s="834"/>
      <c r="AP1691" s="834"/>
    </row>
    <row r="1692" spans="1:42" s="15" customFormat="1">
      <c r="A1692" s="73" t="s">
        <v>2320</v>
      </c>
      <c r="B1692" s="1132" t="s">
        <v>3133</v>
      </c>
      <c r="C1692" s="73" t="s">
        <v>3329</v>
      </c>
      <c r="D1692" s="1132" t="s">
        <v>1967</v>
      </c>
      <c r="E1692" s="15" t="s">
        <v>1968</v>
      </c>
      <c r="F1692" s="679">
        <v>232778.560516875</v>
      </c>
      <c r="G1692" s="73" t="s">
        <v>300</v>
      </c>
      <c r="H1692" s="73" t="s">
        <v>3352</v>
      </c>
      <c r="K1692" s="831"/>
      <c r="L1692" s="1143"/>
      <c r="M1692" s="831">
        <v>0</v>
      </c>
      <c r="N1692" s="831">
        <v>1.2795E-7</v>
      </c>
      <c r="O1692" s="1144"/>
      <c r="P1692" s="831"/>
      <c r="Q1692" s="831"/>
      <c r="R1692" s="831"/>
      <c r="S1692" s="831"/>
      <c r="T1692" s="831"/>
      <c r="U1692" s="831"/>
      <c r="V1692" s="1143"/>
      <c r="W1692" s="1145">
        <v>240120</v>
      </c>
      <c r="X1692" s="1144"/>
      <c r="Y1692" s="831"/>
      <c r="Z1692" s="831"/>
      <c r="AA1692" s="834"/>
      <c r="AB1692" s="834"/>
      <c r="AC1692" s="832">
        <f t="shared" si="64"/>
        <v>0</v>
      </c>
      <c r="AD1692" s="832">
        <f t="shared" si="63"/>
        <v>2.9784016818134158E-2</v>
      </c>
      <c r="AE1692" s="834"/>
      <c r="AF1692" s="834"/>
      <c r="AG1692" s="834"/>
      <c r="AH1692" s="834"/>
      <c r="AI1692" s="834"/>
      <c r="AJ1692" s="834"/>
      <c r="AK1692" s="834"/>
      <c r="AL1692" s="834"/>
      <c r="AM1692" s="832">
        <f t="shared" si="62"/>
        <v>55894787951.312027</v>
      </c>
      <c r="AN1692" s="834"/>
      <c r="AO1692" s="834"/>
      <c r="AP1692" s="834"/>
    </row>
    <row r="1693" spans="1:42" s="15" customFormat="1">
      <c r="A1693" s="73" t="s">
        <v>2320</v>
      </c>
      <c r="B1693" s="1132" t="s">
        <v>3133</v>
      </c>
      <c r="C1693" s="73" t="s">
        <v>3329</v>
      </c>
      <c r="D1693" s="1132" t="s">
        <v>2001</v>
      </c>
      <c r="E1693" s="15" t="s">
        <v>2015</v>
      </c>
      <c r="F1693" s="679">
        <v>15518.5707015104</v>
      </c>
      <c r="G1693" s="73" t="s">
        <v>300</v>
      </c>
      <c r="H1693" s="73" t="s">
        <v>3352</v>
      </c>
      <c r="K1693" s="831"/>
      <c r="L1693" s="1143"/>
      <c r="M1693" s="831">
        <v>0</v>
      </c>
      <c r="N1693" s="831">
        <v>1.0185E-7</v>
      </c>
      <c r="O1693" s="1144"/>
      <c r="P1693" s="831"/>
      <c r="Q1693" s="831"/>
      <c r="R1693" s="831"/>
      <c r="S1693" s="831"/>
      <c r="T1693" s="831"/>
      <c r="U1693" s="831"/>
      <c r="V1693" s="1143"/>
      <c r="W1693" s="1145">
        <v>10820000</v>
      </c>
      <c r="X1693" s="1144"/>
      <c r="Y1693" s="831"/>
      <c r="Z1693" s="831"/>
      <c r="AA1693" s="834"/>
      <c r="AB1693" s="834"/>
      <c r="AC1693" s="832">
        <f t="shared" si="64"/>
        <v>0</v>
      </c>
      <c r="AD1693" s="832">
        <f t="shared" si="63"/>
        <v>1.5805664259488342E-3</v>
      </c>
      <c r="AE1693" s="834"/>
      <c r="AF1693" s="834"/>
      <c r="AG1693" s="834"/>
      <c r="AH1693" s="834"/>
      <c r="AI1693" s="834"/>
      <c r="AJ1693" s="834"/>
      <c r="AK1693" s="834"/>
      <c r="AL1693" s="834"/>
      <c r="AM1693" s="832">
        <f t="shared" si="62"/>
        <v>167910934990.34253</v>
      </c>
      <c r="AN1693" s="834"/>
      <c r="AO1693" s="834"/>
      <c r="AP1693" s="834"/>
    </row>
    <row r="1694" spans="1:42" s="15" customFormat="1">
      <c r="A1694" s="73" t="s">
        <v>2320</v>
      </c>
      <c r="B1694" s="1132" t="s">
        <v>3133</v>
      </c>
      <c r="C1694" s="73" t="s">
        <v>3329</v>
      </c>
      <c r="D1694" s="1132" t="s">
        <v>1998</v>
      </c>
      <c r="E1694" s="15" t="s">
        <v>1999</v>
      </c>
      <c r="F1694" s="679">
        <v>310371.414040156</v>
      </c>
      <c r="G1694" s="73" t="s">
        <v>300</v>
      </c>
      <c r="H1694" s="73" t="s">
        <v>3352</v>
      </c>
      <c r="K1694" s="831"/>
      <c r="L1694" s="1143"/>
      <c r="M1694" s="831">
        <v>0</v>
      </c>
      <c r="N1694" s="831">
        <v>2.1698000000000001E-10</v>
      </c>
      <c r="O1694" s="1144"/>
      <c r="P1694" s="831"/>
      <c r="Q1694" s="831"/>
      <c r="R1694" s="831"/>
      <c r="S1694" s="831"/>
      <c r="T1694" s="831"/>
      <c r="U1694" s="831"/>
      <c r="V1694" s="1143"/>
      <c r="W1694" s="1145">
        <v>4137.1000000000004</v>
      </c>
      <c r="X1694" s="1144"/>
      <c r="Y1694" s="831"/>
      <c r="Z1694" s="831"/>
      <c r="AA1694" s="834"/>
      <c r="AB1694" s="834"/>
      <c r="AC1694" s="832">
        <f t="shared" si="64"/>
        <v>0</v>
      </c>
      <c r="AD1694" s="832">
        <f t="shared" si="63"/>
        <v>6.7344389418433058E-5</v>
      </c>
      <c r="AE1694" s="834"/>
      <c r="AF1694" s="834"/>
      <c r="AG1694" s="834"/>
      <c r="AH1694" s="834"/>
      <c r="AI1694" s="834"/>
      <c r="AJ1694" s="834"/>
      <c r="AK1694" s="834"/>
      <c r="AL1694" s="834"/>
      <c r="AM1694" s="832">
        <f t="shared" si="62"/>
        <v>1284037577.0255294</v>
      </c>
      <c r="AN1694" s="834"/>
      <c r="AO1694" s="834"/>
      <c r="AP1694" s="834"/>
    </row>
    <row r="1695" spans="1:42" s="15" customFormat="1">
      <c r="A1695" s="73" t="s">
        <v>2321</v>
      </c>
      <c r="B1695" s="1132" t="s">
        <v>3134</v>
      </c>
      <c r="C1695" s="73" t="s">
        <v>3329</v>
      </c>
      <c r="D1695" s="1132" t="s">
        <v>1967</v>
      </c>
      <c r="E1695" s="15" t="s">
        <v>1968</v>
      </c>
      <c r="F1695" s="679">
        <v>11972.65625</v>
      </c>
      <c r="G1695" s="73" t="s">
        <v>300</v>
      </c>
      <c r="H1695" s="73" t="s">
        <v>3352</v>
      </c>
      <c r="K1695" s="831"/>
      <c r="L1695" s="1143"/>
      <c r="M1695" s="831">
        <v>0</v>
      </c>
      <c r="N1695" s="831">
        <v>2.4923000000000002E-7</v>
      </c>
      <c r="O1695" s="1144"/>
      <c r="P1695" s="831"/>
      <c r="Q1695" s="831"/>
      <c r="R1695" s="831"/>
      <c r="S1695" s="831"/>
      <c r="T1695" s="831"/>
      <c r="U1695" s="831"/>
      <c r="V1695" s="1143"/>
      <c r="W1695" s="1145">
        <v>61.482999999999997</v>
      </c>
      <c r="X1695" s="1144"/>
      <c r="Y1695" s="831"/>
      <c r="Z1695" s="831"/>
      <c r="AA1695" s="834"/>
      <c r="AB1695" s="834"/>
      <c r="AC1695" s="832">
        <f t="shared" si="64"/>
        <v>0</v>
      </c>
      <c r="AD1695" s="832">
        <f t="shared" si="63"/>
        <v>2.9839451171875002E-3</v>
      </c>
      <c r="AE1695" s="834"/>
      <c r="AF1695" s="834"/>
      <c r="AG1695" s="834"/>
      <c r="AH1695" s="834"/>
      <c r="AI1695" s="834"/>
      <c r="AJ1695" s="834"/>
      <c r="AK1695" s="834"/>
      <c r="AL1695" s="834"/>
      <c r="AM1695" s="832">
        <f t="shared" si="62"/>
        <v>736114.82421875</v>
      </c>
      <c r="AN1695" s="834"/>
      <c r="AO1695" s="834"/>
      <c r="AP1695" s="834"/>
    </row>
    <row r="1696" spans="1:42" s="15" customFormat="1">
      <c r="A1696" s="73" t="s">
        <v>2321</v>
      </c>
      <c r="B1696" s="1132" t="s">
        <v>3134</v>
      </c>
      <c r="C1696" s="73" t="s">
        <v>3329</v>
      </c>
      <c r="D1696" s="1132" t="s">
        <v>1998</v>
      </c>
      <c r="E1696" s="15" t="s">
        <v>1999</v>
      </c>
      <c r="F1696" s="679">
        <v>15963.541666666701</v>
      </c>
      <c r="G1696" s="73" t="s">
        <v>300</v>
      </c>
      <c r="H1696" s="73" t="s">
        <v>3352</v>
      </c>
      <c r="K1696" s="831"/>
      <c r="L1696" s="1143"/>
      <c r="M1696" s="831">
        <v>0</v>
      </c>
      <c r="N1696" s="831">
        <v>3.3173000000000001E-9</v>
      </c>
      <c r="O1696" s="1144"/>
      <c r="P1696" s="831"/>
      <c r="Q1696" s="831"/>
      <c r="R1696" s="831"/>
      <c r="S1696" s="831"/>
      <c r="T1696" s="831"/>
      <c r="U1696" s="831"/>
      <c r="V1696" s="1143"/>
      <c r="W1696" s="1145">
        <v>44.008000000000003</v>
      </c>
      <c r="X1696" s="1144"/>
      <c r="Y1696" s="831"/>
      <c r="Z1696" s="831"/>
      <c r="AA1696" s="834"/>
      <c r="AB1696" s="834"/>
      <c r="AC1696" s="832">
        <f t="shared" si="64"/>
        <v>0</v>
      </c>
      <c r="AD1696" s="832">
        <f t="shared" si="63"/>
        <v>5.2955856770833449E-5</v>
      </c>
      <c r="AE1696" s="834"/>
      <c r="AF1696" s="834"/>
      <c r="AG1696" s="834"/>
      <c r="AH1696" s="834"/>
      <c r="AI1696" s="834"/>
      <c r="AJ1696" s="834"/>
      <c r="AK1696" s="834"/>
      <c r="AL1696" s="834"/>
      <c r="AM1696" s="832">
        <f t="shared" si="62"/>
        <v>702523.54166666826</v>
      </c>
      <c r="AN1696" s="834"/>
      <c r="AO1696" s="834"/>
      <c r="AP1696" s="834"/>
    </row>
    <row r="1697" spans="1:42" s="15" customFormat="1">
      <c r="A1697" s="73" t="s">
        <v>2321</v>
      </c>
      <c r="B1697" s="1132" t="s">
        <v>3134</v>
      </c>
      <c r="C1697" s="73" t="s">
        <v>3329</v>
      </c>
      <c r="D1697" s="1132" t="s">
        <v>2001</v>
      </c>
      <c r="E1697" s="15" t="s">
        <v>2015</v>
      </c>
      <c r="F1697" s="679">
        <v>798.17708333333303</v>
      </c>
      <c r="G1697" s="73" t="s">
        <v>300</v>
      </c>
      <c r="H1697" s="73" t="s">
        <v>3352</v>
      </c>
      <c r="K1697" s="831"/>
      <c r="L1697" s="1143"/>
      <c r="M1697" s="831">
        <v>0</v>
      </c>
      <c r="N1697" s="831">
        <v>3.6414999999999999E-8</v>
      </c>
      <c r="O1697" s="1144"/>
      <c r="P1697" s="831"/>
      <c r="Q1697" s="831"/>
      <c r="R1697" s="831"/>
      <c r="S1697" s="831"/>
      <c r="T1697" s="831"/>
      <c r="U1697" s="831"/>
      <c r="V1697" s="1143"/>
      <c r="W1697" s="1145">
        <v>1087.5999999999999</v>
      </c>
      <c r="X1697" s="1144"/>
      <c r="Y1697" s="831"/>
      <c r="Z1697" s="831"/>
      <c r="AA1697" s="834"/>
      <c r="AB1697" s="834"/>
      <c r="AC1697" s="832">
        <f t="shared" si="64"/>
        <v>0</v>
      </c>
      <c r="AD1697" s="832">
        <f t="shared" si="63"/>
        <v>2.906561848958332E-5</v>
      </c>
      <c r="AE1697" s="834"/>
      <c r="AF1697" s="834"/>
      <c r="AG1697" s="834"/>
      <c r="AH1697" s="834"/>
      <c r="AI1697" s="834"/>
      <c r="AJ1697" s="834"/>
      <c r="AK1697" s="834"/>
      <c r="AL1697" s="834"/>
      <c r="AM1697" s="832">
        <f t="shared" si="62"/>
        <v>868097.39583333291</v>
      </c>
      <c r="AN1697" s="834"/>
      <c r="AO1697" s="834"/>
      <c r="AP1697" s="834"/>
    </row>
    <row r="1698" spans="1:42" s="15" customFormat="1">
      <c r="A1698" s="73" t="s">
        <v>2322</v>
      </c>
      <c r="B1698" s="1132" t="s">
        <v>3135</v>
      </c>
      <c r="C1698" s="73" t="s">
        <v>3329</v>
      </c>
      <c r="D1698" s="1132" t="s">
        <v>1967</v>
      </c>
      <c r="E1698" s="15" t="s">
        <v>1968</v>
      </c>
      <c r="F1698" s="679">
        <v>58942469.253455698</v>
      </c>
      <c r="G1698" s="73" t="s">
        <v>300</v>
      </c>
      <c r="H1698" s="73" t="s">
        <v>3352</v>
      </c>
      <c r="K1698" s="831"/>
      <c r="L1698" s="1143"/>
      <c r="M1698" s="831"/>
      <c r="N1698" s="831">
        <v>4.0894000000000002E-6</v>
      </c>
      <c r="O1698" s="1144"/>
      <c r="P1698" s="831"/>
      <c r="Q1698" s="831"/>
      <c r="R1698" s="831"/>
      <c r="S1698" s="831"/>
      <c r="T1698" s="831"/>
      <c r="U1698" s="831"/>
      <c r="V1698" s="1143"/>
      <c r="W1698" s="1145">
        <v>55580</v>
      </c>
      <c r="X1698" s="1144"/>
      <c r="Y1698" s="831"/>
      <c r="Z1698" s="831"/>
      <c r="AA1698" s="834"/>
      <c r="AB1698" s="834"/>
      <c r="AC1698" s="832">
        <f t="shared" si="64"/>
        <v>0</v>
      </c>
      <c r="AD1698" s="832">
        <f t="shared" si="63"/>
        <v>241.03933376508175</v>
      </c>
      <c r="AE1698" s="834"/>
      <c r="AF1698" s="834"/>
      <c r="AG1698" s="834"/>
      <c r="AH1698" s="834"/>
      <c r="AI1698" s="834"/>
      <c r="AJ1698" s="834"/>
      <c r="AK1698" s="834"/>
      <c r="AL1698" s="834"/>
      <c r="AM1698" s="832">
        <f t="shared" si="62"/>
        <v>3276022441107.0679</v>
      </c>
      <c r="AN1698" s="834"/>
      <c r="AO1698" s="834"/>
      <c r="AP1698" s="834"/>
    </row>
    <row r="1699" spans="1:42" s="15" customFormat="1">
      <c r="A1699" s="73" t="s">
        <v>2322</v>
      </c>
      <c r="B1699" s="1132" t="s">
        <v>3135</v>
      </c>
      <c r="C1699" s="73" t="s">
        <v>3329</v>
      </c>
      <c r="D1699" s="1132" t="s">
        <v>2001</v>
      </c>
      <c r="E1699" s="15" t="s">
        <v>2015</v>
      </c>
      <c r="F1699" s="679">
        <v>3929497.95032865</v>
      </c>
      <c r="G1699" s="73" t="s">
        <v>300</v>
      </c>
      <c r="H1699" s="73" t="s">
        <v>3352</v>
      </c>
      <c r="K1699" s="831"/>
      <c r="L1699" s="1143"/>
      <c r="M1699" s="831"/>
      <c r="N1699" s="831">
        <v>8.2424999999999999E-7</v>
      </c>
      <c r="O1699" s="1144"/>
      <c r="P1699" s="831"/>
      <c r="Q1699" s="831"/>
      <c r="R1699" s="831"/>
      <c r="S1699" s="831"/>
      <c r="T1699" s="831"/>
      <c r="U1699" s="831"/>
      <c r="V1699" s="1143"/>
      <c r="W1699" s="1145">
        <v>1084900</v>
      </c>
      <c r="X1699" s="1144"/>
      <c r="Y1699" s="831"/>
      <c r="Z1699" s="831"/>
      <c r="AA1699" s="834"/>
      <c r="AB1699" s="834"/>
      <c r="AC1699" s="832">
        <f t="shared" si="64"/>
        <v>0</v>
      </c>
      <c r="AD1699" s="832">
        <f t="shared" si="63"/>
        <v>3.2388886855583898</v>
      </c>
      <c r="AE1699" s="834"/>
      <c r="AF1699" s="834"/>
      <c r="AG1699" s="834"/>
      <c r="AH1699" s="834"/>
      <c r="AI1699" s="834"/>
      <c r="AJ1699" s="834"/>
      <c r="AK1699" s="834"/>
      <c r="AL1699" s="834"/>
      <c r="AM1699" s="832">
        <f t="shared" si="62"/>
        <v>4263112326311.5522</v>
      </c>
      <c r="AN1699" s="834"/>
      <c r="AO1699" s="834"/>
      <c r="AP1699" s="834"/>
    </row>
    <row r="1700" spans="1:42" s="15" customFormat="1">
      <c r="A1700" s="73" t="s">
        <v>2322</v>
      </c>
      <c r="B1700" s="1132" t="s">
        <v>3135</v>
      </c>
      <c r="C1700" s="73" t="s">
        <v>3329</v>
      </c>
      <c r="D1700" s="1132" t="s">
        <v>1998</v>
      </c>
      <c r="E1700" s="15" t="s">
        <v>1999</v>
      </c>
      <c r="F1700" s="679">
        <v>78589959.005997404</v>
      </c>
      <c r="G1700" s="73" t="s">
        <v>300</v>
      </c>
      <c r="H1700" s="73" t="s">
        <v>3352</v>
      </c>
      <c r="K1700" s="831"/>
      <c r="L1700" s="1143"/>
      <c r="M1700" s="831"/>
      <c r="N1700" s="831">
        <v>7.7750000000000003E-12</v>
      </c>
      <c r="O1700" s="1144"/>
      <c r="P1700" s="831"/>
      <c r="Q1700" s="831"/>
      <c r="R1700" s="831"/>
      <c r="S1700" s="831"/>
      <c r="T1700" s="831"/>
      <c r="U1700" s="831"/>
      <c r="V1700" s="1143"/>
      <c r="W1700" s="1145">
        <v>3.3887</v>
      </c>
      <c r="X1700" s="1144"/>
      <c r="Y1700" s="831"/>
      <c r="Z1700" s="831"/>
      <c r="AA1700" s="834"/>
      <c r="AB1700" s="834"/>
      <c r="AC1700" s="832">
        <f t="shared" si="64"/>
        <v>0</v>
      </c>
      <c r="AD1700" s="832">
        <f t="shared" si="63"/>
        <v>6.1103693127162982E-4</v>
      </c>
      <c r="AE1700" s="834"/>
      <c r="AF1700" s="834"/>
      <c r="AG1700" s="834"/>
      <c r="AH1700" s="834"/>
      <c r="AI1700" s="834"/>
      <c r="AJ1700" s="834"/>
      <c r="AK1700" s="834"/>
      <c r="AL1700" s="834"/>
      <c r="AM1700" s="832">
        <f t="shared" si="62"/>
        <v>266317794.08362341</v>
      </c>
      <c r="AN1700" s="834"/>
      <c r="AO1700" s="834"/>
      <c r="AP1700" s="834"/>
    </row>
    <row r="1701" spans="1:42" s="15" customFormat="1">
      <c r="A1701" s="73" t="s">
        <v>2323</v>
      </c>
      <c r="B1701" s="1132" t="s">
        <v>3136</v>
      </c>
      <c r="C1701" s="73" t="s">
        <v>3329</v>
      </c>
      <c r="D1701" s="1132" t="s">
        <v>1967</v>
      </c>
      <c r="E1701" s="15" t="s">
        <v>1968</v>
      </c>
      <c r="F1701" s="679">
        <v>902062.40051080706</v>
      </c>
      <c r="G1701" s="73" t="s">
        <v>300</v>
      </c>
      <c r="H1701" s="73" t="s">
        <v>3352</v>
      </c>
      <c r="K1701" s="831"/>
      <c r="L1701" s="1143"/>
      <c r="M1701" s="831">
        <v>7.4814999999999999E-8</v>
      </c>
      <c r="N1701" s="831">
        <v>2.6043000000000001E-7</v>
      </c>
      <c r="O1701" s="1144"/>
      <c r="P1701" s="831"/>
      <c r="Q1701" s="831"/>
      <c r="R1701" s="831"/>
      <c r="S1701" s="831"/>
      <c r="T1701" s="831"/>
      <c r="U1701" s="831"/>
      <c r="V1701" s="1143"/>
      <c r="W1701" s="1145">
        <v>2522.1999999999998</v>
      </c>
      <c r="X1701" s="1144"/>
      <c r="Y1701" s="831"/>
      <c r="Z1701" s="831"/>
      <c r="AA1701" s="834"/>
      <c r="AB1701" s="834"/>
      <c r="AC1701" s="832">
        <f t="shared" si="64"/>
        <v>6.7487798494216031E-2</v>
      </c>
      <c r="AD1701" s="832">
        <f t="shared" si="63"/>
        <v>0.23492411096502949</v>
      </c>
      <c r="AE1701" s="834"/>
      <c r="AF1701" s="834"/>
      <c r="AG1701" s="834"/>
      <c r="AH1701" s="834"/>
      <c r="AI1701" s="834"/>
      <c r="AJ1701" s="834"/>
      <c r="AK1701" s="834"/>
      <c r="AL1701" s="834"/>
      <c r="AM1701" s="832">
        <f t="shared" si="62"/>
        <v>2275181786.5683575</v>
      </c>
      <c r="AN1701" s="834"/>
      <c r="AO1701" s="834"/>
      <c r="AP1701" s="834"/>
    </row>
    <row r="1702" spans="1:42" s="15" customFormat="1">
      <c r="A1702" s="73" t="s">
        <v>2323</v>
      </c>
      <c r="B1702" s="1132" t="s">
        <v>3136</v>
      </c>
      <c r="C1702" s="73" t="s">
        <v>3329</v>
      </c>
      <c r="D1702" s="1132" t="s">
        <v>1998</v>
      </c>
      <c r="E1702" s="15" t="s">
        <v>1999</v>
      </c>
      <c r="F1702" s="679">
        <v>1202749.86748776</v>
      </c>
      <c r="G1702" s="73" t="s">
        <v>300</v>
      </c>
      <c r="H1702" s="73" t="s">
        <v>3352</v>
      </c>
      <c r="K1702" s="831"/>
      <c r="L1702" s="1143"/>
      <c r="M1702" s="831">
        <v>1.6139E-8</v>
      </c>
      <c r="N1702" s="831">
        <v>5.6179000000000003E-8</v>
      </c>
      <c r="O1702" s="1144"/>
      <c r="P1702" s="831"/>
      <c r="Q1702" s="831"/>
      <c r="R1702" s="831"/>
      <c r="S1702" s="831"/>
      <c r="T1702" s="831"/>
      <c r="U1702" s="831"/>
      <c r="V1702" s="1143"/>
      <c r="W1702" s="1145">
        <v>3485.7</v>
      </c>
      <c r="X1702" s="1144"/>
      <c r="Y1702" s="831"/>
      <c r="Z1702" s="831"/>
      <c r="AA1702" s="834"/>
      <c r="AB1702" s="834"/>
      <c r="AC1702" s="832">
        <f t="shared" si="64"/>
        <v>1.941118011138496E-2</v>
      </c>
      <c r="AD1702" s="832">
        <f t="shared" si="63"/>
        <v>6.7569284805594876E-2</v>
      </c>
      <c r="AE1702" s="834"/>
      <c r="AF1702" s="834"/>
      <c r="AG1702" s="834"/>
      <c r="AH1702" s="834"/>
      <c r="AI1702" s="834"/>
      <c r="AJ1702" s="834"/>
      <c r="AK1702" s="834"/>
      <c r="AL1702" s="834"/>
      <c r="AM1702" s="832">
        <f t="shared" ref="AM1702:AM1765" si="65">IF(W1702="",0*$F1702,W1702*$F1702)</f>
        <v>4192425213.1020851</v>
      </c>
      <c r="AN1702" s="834"/>
      <c r="AO1702" s="834"/>
      <c r="AP1702" s="834"/>
    </row>
    <row r="1703" spans="1:42" s="15" customFormat="1">
      <c r="A1703" s="73" t="s">
        <v>2323</v>
      </c>
      <c r="B1703" s="1132" t="s">
        <v>3136</v>
      </c>
      <c r="C1703" s="73" t="s">
        <v>3329</v>
      </c>
      <c r="D1703" s="1132" t="s">
        <v>2001</v>
      </c>
      <c r="E1703" s="15" t="s">
        <v>2015</v>
      </c>
      <c r="F1703" s="679">
        <v>60137.493374974001</v>
      </c>
      <c r="G1703" s="73" t="s">
        <v>300</v>
      </c>
      <c r="H1703" s="73" t="s">
        <v>3352</v>
      </c>
      <c r="K1703" s="831"/>
      <c r="L1703" s="1143"/>
      <c r="M1703" s="831">
        <v>2.973E-7</v>
      </c>
      <c r="N1703" s="831">
        <v>1.0349E-6</v>
      </c>
      <c r="O1703" s="1144"/>
      <c r="P1703" s="831"/>
      <c r="Q1703" s="831"/>
      <c r="R1703" s="831"/>
      <c r="S1703" s="831"/>
      <c r="T1703" s="831"/>
      <c r="U1703" s="831"/>
      <c r="V1703" s="1143"/>
      <c r="W1703" s="1145">
        <v>114700</v>
      </c>
      <c r="X1703" s="1144"/>
      <c r="Y1703" s="831"/>
      <c r="Z1703" s="831"/>
      <c r="AA1703" s="834"/>
      <c r="AB1703" s="834"/>
      <c r="AC1703" s="832">
        <f t="shared" si="64"/>
        <v>1.787887678037977E-2</v>
      </c>
      <c r="AD1703" s="832">
        <f t="shared" si="63"/>
        <v>6.2236291893760599E-2</v>
      </c>
      <c r="AE1703" s="834"/>
      <c r="AF1703" s="834"/>
      <c r="AG1703" s="834"/>
      <c r="AH1703" s="834"/>
      <c r="AI1703" s="834"/>
      <c r="AJ1703" s="834"/>
      <c r="AK1703" s="834"/>
      <c r="AL1703" s="834"/>
      <c r="AM1703" s="832">
        <f t="shared" si="65"/>
        <v>6897770490.1095181</v>
      </c>
      <c r="AN1703" s="834"/>
      <c r="AO1703" s="834"/>
      <c r="AP1703" s="834"/>
    </row>
    <row r="1704" spans="1:42" s="15" customFormat="1">
      <c r="A1704" s="73" t="s">
        <v>2841</v>
      </c>
      <c r="B1704" s="1132"/>
      <c r="C1704" s="73"/>
      <c r="D1704" s="1132" t="s">
        <v>1967</v>
      </c>
      <c r="E1704" s="15" t="s">
        <v>1968</v>
      </c>
      <c r="F1704" s="679">
        <v>39178828.809165798</v>
      </c>
      <c r="G1704" s="73" t="s">
        <v>300</v>
      </c>
      <c r="H1704" s="73" t="s">
        <v>3362</v>
      </c>
      <c r="K1704" s="831"/>
      <c r="L1704" s="1143"/>
      <c r="M1704" s="831"/>
      <c r="N1704" s="831"/>
      <c r="O1704" s="1144"/>
      <c r="P1704" s="831"/>
      <c r="Q1704" s="831"/>
      <c r="R1704" s="831"/>
      <c r="S1704" s="831"/>
      <c r="T1704" s="831"/>
      <c r="U1704" s="831"/>
      <c r="V1704" s="1143"/>
      <c r="W1704" s="1145">
        <v>63.35</v>
      </c>
      <c r="X1704" s="1144"/>
      <c r="Y1704" s="831"/>
      <c r="Z1704" s="831"/>
      <c r="AA1704" s="834"/>
      <c r="AB1704" s="834"/>
      <c r="AC1704" s="832">
        <f t="shared" si="64"/>
        <v>0</v>
      </c>
      <c r="AD1704" s="832">
        <f t="shared" si="63"/>
        <v>0</v>
      </c>
      <c r="AE1704" s="834"/>
      <c r="AF1704" s="834"/>
      <c r="AG1704" s="834"/>
      <c r="AH1704" s="834"/>
      <c r="AI1704" s="834"/>
      <c r="AJ1704" s="834"/>
      <c r="AK1704" s="834"/>
      <c r="AL1704" s="834"/>
      <c r="AM1704" s="832">
        <f t="shared" si="65"/>
        <v>2481978805.0606532</v>
      </c>
      <c r="AN1704" s="834"/>
      <c r="AO1704" s="834"/>
      <c r="AP1704" s="834"/>
    </row>
    <row r="1705" spans="1:42" s="15" customFormat="1">
      <c r="A1705" s="73" t="s">
        <v>2841</v>
      </c>
      <c r="B1705" s="1132"/>
      <c r="C1705" s="73"/>
      <c r="D1705" s="1132" t="s">
        <v>2001</v>
      </c>
      <c r="E1705" s="15" t="s">
        <v>2015</v>
      </c>
      <c r="F1705" s="679">
        <v>1834468.41978392</v>
      </c>
      <c r="G1705" s="73" t="s">
        <v>300</v>
      </c>
      <c r="H1705" s="73" t="s">
        <v>3363</v>
      </c>
      <c r="K1705" s="831"/>
      <c r="L1705" s="1143"/>
      <c r="M1705" s="831"/>
      <c r="N1705" s="831"/>
      <c r="O1705" s="1144"/>
      <c r="P1705" s="831"/>
      <c r="Q1705" s="831"/>
      <c r="R1705" s="831"/>
      <c r="S1705" s="831"/>
      <c r="T1705" s="831"/>
      <c r="U1705" s="831"/>
      <c r="V1705" s="1143"/>
      <c r="W1705" s="1145">
        <v>82</v>
      </c>
      <c r="X1705" s="1144"/>
      <c r="Y1705" s="831"/>
      <c r="Z1705" s="831"/>
      <c r="AA1705" s="834"/>
      <c r="AB1705" s="834"/>
      <c r="AC1705" s="832">
        <f t="shared" si="64"/>
        <v>0</v>
      </c>
      <c r="AD1705" s="832">
        <f t="shared" si="63"/>
        <v>0</v>
      </c>
      <c r="AE1705" s="834"/>
      <c r="AF1705" s="834"/>
      <c r="AG1705" s="834"/>
      <c r="AH1705" s="834"/>
      <c r="AI1705" s="834"/>
      <c r="AJ1705" s="834"/>
      <c r="AK1705" s="834"/>
      <c r="AL1705" s="834"/>
      <c r="AM1705" s="832">
        <f t="shared" si="65"/>
        <v>150426410.42228144</v>
      </c>
      <c r="AN1705" s="834"/>
      <c r="AO1705" s="834"/>
      <c r="AP1705" s="834"/>
    </row>
    <row r="1706" spans="1:42" s="15" customFormat="1">
      <c r="A1706" s="73" t="s">
        <v>2324</v>
      </c>
      <c r="B1706" s="1132" t="s">
        <v>2324</v>
      </c>
      <c r="C1706" s="73" t="s">
        <v>3329</v>
      </c>
      <c r="D1706" s="1132" t="s">
        <v>1967</v>
      </c>
      <c r="E1706" s="15" t="s">
        <v>1968</v>
      </c>
      <c r="F1706" s="679">
        <v>22101216.252875</v>
      </c>
      <c r="G1706" s="73" t="s">
        <v>300</v>
      </c>
      <c r="H1706" s="73" t="s">
        <v>3352</v>
      </c>
      <c r="K1706" s="831"/>
      <c r="L1706" s="1143"/>
      <c r="M1706" s="831"/>
      <c r="N1706" s="1150">
        <v>2.2413499043699988E-4</v>
      </c>
      <c r="O1706" s="1144"/>
      <c r="P1706" s="831"/>
      <c r="Q1706" s="831"/>
      <c r="R1706" s="831"/>
      <c r="S1706" s="831"/>
      <c r="T1706" s="831"/>
      <c r="U1706" s="831"/>
      <c r="V1706" s="1143"/>
      <c r="W1706" s="1145">
        <v>76.423000000000002</v>
      </c>
      <c r="X1706" s="1144"/>
      <c r="Y1706" s="831"/>
      <c r="Z1706" s="831"/>
      <c r="AA1706" s="834"/>
      <c r="AB1706" s="834"/>
      <c r="AC1706" s="832">
        <f t="shared" si="64"/>
        <v>0</v>
      </c>
      <c r="AD1706" s="832">
        <f t="shared" si="63"/>
        <v>4953.6558934842042</v>
      </c>
      <c r="AE1706" s="834"/>
      <c r="AF1706" s="834"/>
      <c r="AG1706" s="834"/>
      <c r="AH1706" s="834"/>
      <c r="AI1706" s="834"/>
      <c r="AJ1706" s="834"/>
      <c r="AK1706" s="834"/>
      <c r="AL1706" s="834"/>
      <c r="AM1706" s="832">
        <f t="shared" si="65"/>
        <v>1689041249.6934662</v>
      </c>
      <c r="AN1706" s="834"/>
      <c r="AO1706" s="834"/>
      <c r="AP1706" s="834"/>
    </row>
    <row r="1707" spans="1:42" s="15" customFormat="1">
      <c r="A1707" s="73" t="s">
        <v>2324</v>
      </c>
      <c r="B1707" s="1132" t="s">
        <v>2324</v>
      </c>
      <c r="C1707" s="73" t="s">
        <v>3329</v>
      </c>
      <c r="D1707" s="1132" t="s">
        <v>1998</v>
      </c>
      <c r="E1707" s="15" t="s">
        <v>1999</v>
      </c>
      <c r="F1707" s="679">
        <v>108766257.018411</v>
      </c>
      <c r="G1707" s="73" t="s">
        <v>300</v>
      </c>
      <c r="H1707" s="73" t="s">
        <v>3352</v>
      </c>
      <c r="K1707" s="831"/>
      <c r="L1707" s="1143"/>
      <c r="M1707" s="831"/>
      <c r="N1707" s="1150">
        <v>1.6420805118051806E-5</v>
      </c>
      <c r="O1707" s="1144"/>
      <c r="P1707" s="831"/>
      <c r="Q1707" s="831"/>
      <c r="R1707" s="831"/>
      <c r="S1707" s="831"/>
      <c r="T1707" s="831"/>
      <c r="U1707" s="831"/>
      <c r="V1707" s="1143"/>
      <c r="W1707" s="1145">
        <v>104.38</v>
      </c>
      <c r="X1707" s="1144"/>
      <c r="Y1707" s="831"/>
      <c r="Z1707" s="831"/>
      <c r="AA1707" s="834"/>
      <c r="AB1707" s="834"/>
      <c r="AC1707" s="832">
        <f t="shared" si="64"/>
        <v>0</v>
      </c>
      <c r="AD1707" s="832">
        <f t="shared" si="63"/>
        <v>1786.0295099192615</v>
      </c>
      <c r="AE1707" s="834"/>
      <c r="AF1707" s="834"/>
      <c r="AG1707" s="834"/>
      <c r="AH1707" s="834"/>
      <c r="AI1707" s="834"/>
      <c r="AJ1707" s="834"/>
      <c r="AK1707" s="834"/>
      <c r="AL1707" s="834"/>
      <c r="AM1707" s="832">
        <f t="shared" si="65"/>
        <v>11353021907.581739</v>
      </c>
      <c r="AN1707" s="834"/>
      <c r="AO1707" s="834"/>
      <c r="AP1707" s="834"/>
    </row>
    <row r="1708" spans="1:42" s="15" customFormat="1">
      <c r="A1708" s="73" t="s">
        <v>2324</v>
      </c>
      <c r="B1708" s="1132" t="s">
        <v>2324</v>
      </c>
      <c r="C1708" s="73" t="s">
        <v>3329</v>
      </c>
      <c r="D1708" s="1132" t="s">
        <v>2001</v>
      </c>
      <c r="E1708" s="15" t="s">
        <v>2015</v>
      </c>
      <c r="F1708" s="679">
        <v>1473414.41693568</v>
      </c>
      <c r="G1708" s="73" t="s">
        <v>300</v>
      </c>
      <c r="H1708" s="73" t="s">
        <v>3352</v>
      </c>
      <c r="K1708" s="831"/>
      <c r="L1708" s="1143"/>
      <c r="M1708" s="831"/>
      <c r="N1708" s="1150">
        <v>1.2492882786617452E-4</v>
      </c>
      <c r="O1708" s="1144"/>
      <c r="P1708" s="831"/>
      <c r="Q1708" s="831"/>
      <c r="R1708" s="831"/>
      <c r="S1708" s="831"/>
      <c r="T1708" s="831"/>
      <c r="U1708" s="831"/>
      <c r="V1708" s="1143"/>
      <c r="W1708" s="1145">
        <v>155.41999999999999</v>
      </c>
      <c r="X1708" s="1144"/>
      <c r="Y1708" s="831"/>
      <c r="Z1708" s="831"/>
      <c r="AA1708" s="834"/>
      <c r="AB1708" s="834"/>
      <c r="AC1708" s="832">
        <f t="shared" si="64"/>
        <v>0</v>
      </c>
      <c r="AD1708" s="832">
        <f t="shared" si="63"/>
        <v>184.07193606889746</v>
      </c>
      <c r="AE1708" s="834"/>
      <c r="AF1708" s="834"/>
      <c r="AG1708" s="834"/>
      <c r="AH1708" s="834"/>
      <c r="AI1708" s="834"/>
      <c r="AJ1708" s="834"/>
      <c r="AK1708" s="834"/>
      <c r="AL1708" s="834"/>
      <c r="AM1708" s="832">
        <f t="shared" si="65"/>
        <v>228998068.68014336</v>
      </c>
      <c r="AN1708" s="834"/>
      <c r="AO1708" s="834"/>
      <c r="AP1708" s="834"/>
    </row>
    <row r="1709" spans="1:42" s="15" customFormat="1">
      <c r="A1709" s="73" t="s">
        <v>2325</v>
      </c>
      <c r="B1709" s="1132" t="s">
        <v>2325</v>
      </c>
      <c r="C1709" s="73" t="s">
        <v>3329</v>
      </c>
      <c r="D1709" s="1132" t="s">
        <v>1998</v>
      </c>
      <c r="E1709" s="15" t="s">
        <v>1999</v>
      </c>
      <c r="F1709" s="679">
        <v>7600506.9983914103</v>
      </c>
      <c r="G1709" s="73" t="s">
        <v>300</v>
      </c>
      <c r="H1709" s="73" t="s">
        <v>3352</v>
      </c>
      <c r="K1709" s="831"/>
      <c r="L1709" s="1143"/>
      <c r="M1709" s="831"/>
      <c r="N1709" s="831">
        <v>1.6117000000000001E-7</v>
      </c>
      <c r="O1709" s="1144"/>
      <c r="P1709" s="831"/>
      <c r="Q1709" s="831"/>
      <c r="R1709" s="831"/>
      <c r="S1709" s="831"/>
      <c r="T1709" s="831"/>
      <c r="U1709" s="831"/>
      <c r="V1709" s="1143"/>
      <c r="W1709" s="1145">
        <v>32.134</v>
      </c>
      <c r="X1709" s="1144"/>
      <c r="Y1709" s="831"/>
      <c r="Z1709" s="831"/>
      <c r="AA1709" s="834"/>
      <c r="AB1709" s="834"/>
      <c r="AC1709" s="832">
        <f t="shared" si="64"/>
        <v>0</v>
      </c>
      <c r="AD1709" s="832">
        <f t="shared" si="63"/>
        <v>1.2249737129307436</v>
      </c>
      <c r="AE1709" s="834"/>
      <c r="AF1709" s="834"/>
      <c r="AG1709" s="834"/>
      <c r="AH1709" s="834"/>
      <c r="AI1709" s="834"/>
      <c r="AJ1709" s="834"/>
      <c r="AK1709" s="834"/>
      <c r="AL1709" s="834"/>
      <c r="AM1709" s="832">
        <f t="shared" si="65"/>
        <v>244234691.88630959</v>
      </c>
      <c r="AN1709" s="834"/>
      <c r="AO1709" s="834"/>
      <c r="AP1709" s="834"/>
    </row>
    <row r="1710" spans="1:42" s="15" customFormat="1">
      <c r="A1710" s="73" t="s">
        <v>2325</v>
      </c>
      <c r="B1710" s="1132" t="s">
        <v>2325</v>
      </c>
      <c r="C1710" s="73" t="s">
        <v>3329</v>
      </c>
      <c r="D1710" s="1132" t="s">
        <v>1967</v>
      </c>
      <c r="E1710" s="15" t="s">
        <v>1968</v>
      </c>
      <c r="F1710" s="679">
        <v>1594645.3052737</v>
      </c>
      <c r="G1710" s="73" t="s">
        <v>300</v>
      </c>
      <c r="H1710" s="73" t="s">
        <v>3352</v>
      </c>
      <c r="K1710" s="831"/>
      <c r="L1710" s="1143"/>
      <c r="M1710" s="831"/>
      <c r="N1710" s="831">
        <v>7.0561000000000003E-7</v>
      </c>
      <c r="O1710" s="1144"/>
      <c r="P1710" s="831"/>
      <c r="Q1710" s="831"/>
      <c r="R1710" s="831"/>
      <c r="S1710" s="831"/>
      <c r="T1710" s="831"/>
      <c r="U1710" s="831"/>
      <c r="V1710" s="1143"/>
      <c r="W1710" s="1145">
        <v>36.79</v>
      </c>
      <c r="X1710" s="1144"/>
      <c r="Y1710" s="831"/>
      <c r="Z1710" s="831"/>
      <c r="AA1710" s="834"/>
      <c r="AB1710" s="834"/>
      <c r="AC1710" s="832">
        <f t="shared" si="64"/>
        <v>0</v>
      </c>
      <c r="AD1710" s="832">
        <f t="shared" ref="AD1710:AD1773" si="66">IF(N1710="",0*$F1710,N1710*$F1710)</f>
        <v>1.1251976738541756</v>
      </c>
      <c r="AE1710" s="834"/>
      <c r="AF1710" s="834"/>
      <c r="AG1710" s="834"/>
      <c r="AH1710" s="834"/>
      <c r="AI1710" s="834"/>
      <c r="AJ1710" s="834"/>
      <c r="AK1710" s="834"/>
      <c r="AL1710" s="834"/>
      <c r="AM1710" s="832">
        <f t="shared" si="65"/>
        <v>58667000.781019419</v>
      </c>
      <c r="AN1710" s="834"/>
      <c r="AO1710" s="834"/>
      <c r="AP1710" s="834"/>
    </row>
    <row r="1711" spans="1:42" s="15" customFormat="1">
      <c r="A1711" s="73" t="s">
        <v>2325</v>
      </c>
      <c r="B1711" s="1132" t="s">
        <v>2325</v>
      </c>
      <c r="C1711" s="73" t="s">
        <v>3329</v>
      </c>
      <c r="D1711" s="1132" t="s">
        <v>2001</v>
      </c>
      <c r="E1711" s="15" t="s">
        <v>2015</v>
      </c>
      <c r="F1711" s="679">
        <v>106309.687030521</v>
      </c>
      <c r="G1711" s="73" t="s">
        <v>300</v>
      </c>
      <c r="H1711" s="73" t="s">
        <v>3352</v>
      </c>
      <c r="K1711" s="831"/>
      <c r="L1711" s="1143"/>
      <c r="M1711" s="831"/>
      <c r="N1711" s="831">
        <v>8.6898000000000004E-7</v>
      </c>
      <c r="O1711" s="1144"/>
      <c r="P1711" s="831"/>
      <c r="Q1711" s="831"/>
      <c r="R1711" s="831"/>
      <c r="S1711" s="831"/>
      <c r="T1711" s="831"/>
      <c r="U1711" s="831"/>
      <c r="V1711" s="1143"/>
      <c r="W1711" s="1145">
        <v>828.99</v>
      </c>
      <c r="X1711" s="1144"/>
      <c r="Y1711" s="831"/>
      <c r="Z1711" s="831"/>
      <c r="AA1711" s="834"/>
      <c r="AB1711" s="834"/>
      <c r="AC1711" s="832">
        <f t="shared" ref="AC1711:AC1774" si="67">IF(M1711="",0*$F1711,M1711*$F1711)</f>
        <v>0</v>
      </c>
      <c r="AD1711" s="832">
        <f t="shared" si="66"/>
        <v>9.2380991835782147E-2</v>
      </c>
      <c r="AE1711" s="834"/>
      <c r="AF1711" s="834"/>
      <c r="AG1711" s="834"/>
      <c r="AH1711" s="834"/>
      <c r="AI1711" s="834"/>
      <c r="AJ1711" s="834"/>
      <c r="AK1711" s="834"/>
      <c r="AL1711" s="834"/>
      <c r="AM1711" s="832">
        <f t="shared" si="65"/>
        <v>88129667.451431602</v>
      </c>
      <c r="AN1711" s="834"/>
      <c r="AO1711" s="834"/>
      <c r="AP1711" s="834"/>
    </row>
    <row r="1712" spans="1:42" s="15" customFormat="1">
      <c r="A1712" s="73" t="s">
        <v>2326</v>
      </c>
      <c r="B1712" s="1132" t="s">
        <v>3137</v>
      </c>
      <c r="C1712" s="73" t="s">
        <v>3329</v>
      </c>
      <c r="D1712" s="1132" t="s">
        <v>1998</v>
      </c>
      <c r="E1712" s="15" t="s">
        <v>1999</v>
      </c>
      <c r="F1712" s="679">
        <v>17703597.3735586</v>
      </c>
      <c r="G1712" s="73" t="s">
        <v>300</v>
      </c>
      <c r="H1712" s="73" t="s">
        <v>3352</v>
      </c>
      <c r="K1712" s="831"/>
      <c r="L1712" s="1143"/>
      <c r="M1712" s="831"/>
      <c r="N1712" s="831">
        <v>5.2344999999999996E-6</v>
      </c>
      <c r="O1712" s="1144"/>
      <c r="P1712" s="831"/>
      <c r="Q1712" s="831"/>
      <c r="R1712" s="831"/>
      <c r="S1712" s="831"/>
      <c r="T1712" s="831"/>
      <c r="U1712" s="831"/>
      <c r="V1712" s="1143"/>
      <c r="W1712" s="1145">
        <v>692.86</v>
      </c>
      <c r="X1712" s="1144"/>
      <c r="Y1712" s="831"/>
      <c r="Z1712" s="831"/>
      <c r="AA1712" s="834"/>
      <c r="AB1712" s="834"/>
      <c r="AC1712" s="832">
        <f t="shared" si="67"/>
        <v>0</v>
      </c>
      <c r="AD1712" s="832">
        <f t="shared" si="66"/>
        <v>92.669480451892483</v>
      </c>
      <c r="AE1712" s="834"/>
      <c r="AF1712" s="834"/>
      <c r="AG1712" s="834"/>
      <c r="AH1712" s="834"/>
      <c r="AI1712" s="834"/>
      <c r="AJ1712" s="834"/>
      <c r="AK1712" s="834"/>
      <c r="AL1712" s="834"/>
      <c r="AM1712" s="832">
        <f t="shared" si="65"/>
        <v>12266114476.243811</v>
      </c>
      <c r="AN1712" s="834"/>
      <c r="AO1712" s="834"/>
      <c r="AP1712" s="834"/>
    </row>
    <row r="1713" spans="1:42" s="15" customFormat="1">
      <c r="A1713" s="73" t="s">
        <v>2326</v>
      </c>
      <c r="B1713" s="1132" t="s">
        <v>3137</v>
      </c>
      <c r="C1713" s="73" t="s">
        <v>3329</v>
      </c>
      <c r="D1713" s="1132" t="s">
        <v>1967</v>
      </c>
      <c r="E1713" s="15" t="s">
        <v>1968</v>
      </c>
      <c r="F1713" s="679">
        <v>3642569.0299863801</v>
      </c>
      <c r="G1713" s="73" t="s">
        <v>300</v>
      </c>
      <c r="H1713" s="73" t="s">
        <v>3352</v>
      </c>
      <c r="K1713" s="831"/>
      <c r="L1713" s="1143"/>
      <c r="M1713" s="831"/>
      <c r="N1713" s="831">
        <v>8.7009E-6</v>
      </c>
      <c r="O1713" s="1144"/>
      <c r="P1713" s="831"/>
      <c r="Q1713" s="831"/>
      <c r="R1713" s="831"/>
      <c r="S1713" s="831"/>
      <c r="T1713" s="831"/>
      <c r="U1713" s="831"/>
      <c r="V1713" s="1143"/>
      <c r="W1713" s="1145">
        <v>243.93</v>
      </c>
      <c r="X1713" s="1144"/>
      <c r="Y1713" s="831"/>
      <c r="Z1713" s="831"/>
      <c r="AA1713" s="834"/>
      <c r="AB1713" s="834"/>
      <c r="AC1713" s="832">
        <f t="shared" si="67"/>
        <v>0</v>
      </c>
      <c r="AD1713" s="832">
        <f t="shared" si="66"/>
        <v>31.693628873008496</v>
      </c>
      <c r="AE1713" s="834"/>
      <c r="AF1713" s="834"/>
      <c r="AG1713" s="834"/>
      <c r="AH1713" s="834"/>
      <c r="AI1713" s="834"/>
      <c r="AJ1713" s="834"/>
      <c r="AK1713" s="834"/>
      <c r="AL1713" s="834"/>
      <c r="AM1713" s="832">
        <f t="shared" si="65"/>
        <v>888531863.48457778</v>
      </c>
      <c r="AN1713" s="834"/>
      <c r="AO1713" s="834"/>
      <c r="AP1713" s="834"/>
    </row>
    <row r="1714" spans="1:42" s="15" customFormat="1">
      <c r="A1714" s="73" t="s">
        <v>2326</v>
      </c>
      <c r="B1714" s="1132" t="s">
        <v>3137</v>
      </c>
      <c r="C1714" s="73" t="s">
        <v>3329</v>
      </c>
      <c r="D1714" s="1132" t="s">
        <v>2001</v>
      </c>
      <c r="E1714" s="15" t="s">
        <v>2015</v>
      </c>
      <c r="F1714" s="679">
        <v>242837.93534440099</v>
      </c>
      <c r="G1714" s="73" t="s">
        <v>300</v>
      </c>
      <c r="H1714" s="73" t="s">
        <v>3352</v>
      </c>
      <c r="K1714" s="831"/>
      <c r="L1714" s="1143"/>
      <c r="M1714" s="831"/>
      <c r="N1714" s="831">
        <v>7.0693000000000002E-6</v>
      </c>
      <c r="O1714" s="1144"/>
      <c r="P1714" s="831"/>
      <c r="Q1714" s="831"/>
      <c r="R1714" s="831"/>
      <c r="S1714" s="831"/>
      <c r="T1714" s="831"/>
      <c r="U1714" s="831"/>
      <c r="V1714" s="1143"/>
      <c r="W1714" s="1145">
        <v>1633.1</v>
      </c>
      <c r="X1714" s="1144"/>
      <c r="Y1714" s="831"/>
      <c r="Z1714" s="831"/>
      <c r="AA1714" s="834"/>
      <c r="AB1714" s="834"/>
      <c r="AC1714" s="832">
        <f t="shared" si="67"/>
        <v>0</v>
      </c>
      <c r="AD1714" s="832">
        <f t="shared" si="66"/>
        <v>1.7166942163301739</v>
      </c>
      <c r="AE1714" s="834"/>
      <c r="AF1714" s="834"/>
      <c r="AG1714" s="834"/>
      <c r="AH1714" s="834"/>
      <c r="AI1714" s="834"/>
      <c r="AJ1714" s="834"/>
      <c r="AK1714" s="834"/>
      <c r="AL1714" s="834"/>
      <c r="AM1714" s="832">
        <f t="shared" si="65"/>
        <v>396578632.21094126</v>
      </c>
      <c r="AN1714" s="834"/>
      <c r="AO1714" s="834"/>
      <c r="AP1714" s="834"/>
    </row>
    <row r="1715" spans="1:42" s="15" customFormat="1">
      <c r="A1715" s="73" t="s">
        <v>2327</v>
      </c>
      <c r="B1715" s="1132" t="s">
        <v>3138</v>
      </c>
      <c r="C1715" s="73" t="s">
        <v>3329</v>
      </c>
      <c r="D1715" s="1132" t="s">
        <v>1967</v>
      </c>
      <c r="E1715" s="15" t="s">
        <v>1968</v>
      </c>
      <c r="F1715" s="679">
        <v>98833.732948203105</v>
      </c>
      <c r="G1715" s="73" t="s">
        <v>300</v>
      </c>
      <c r="H1715" s="73" t="s">
        <v>3352</v>
      </c>
      <c r="K1715" s="831"/>
      <c r="L1715" s="1143"/>
      <c r="M1715" s="831"/>
      <c r="N1715" s="831">
        <v>2.1049E-6</v>
      </c>
      <c r="O1715" s="1144"/>
      <c r="P1715" s="831"/>
      <c r="Q1715" s="831"/>
      <c r="R1715" s="831"/>
      <c r="S1715" s="831"/>
      <c r="T1715" s="831"/>
      <c r="U1715" s="831"/>
      <c r="V1715" s="1143"/>
      <c r="W1715" s="1145">
        <v>159.53</v>
      </c>
      <c r="X1715" s="1144"/>
      <c r="Y1715" s="831"/>
      <c r="Z1715" s="831"/>
      <c r="AA1715" s="834"/>
      <c r="AB1715" s="834"/>
      <c r="AC1715" s="832">
        <f t="shared" si="67"/>
        <v>0</v>
      </c>
      <c r="AD1715" s="832">
        <f t="shared" si="66"/>
        <v>0.20803512448267272</v>
      </c>
      <c r="AE1715" s="834"/>
      <c r="AF1715" s="834"/>
      <c r="AG1715" s="834"/>
      <c r="AH1715" s="834"/>
      <c r="AI1715" s="834"/>
      <c r="AJ1715" s="834"/>
      <c r="AK1715" s="834"/>
      <c r="AL1715" s="834"/>
      <c r="AM1715" s="832">
        <f t="shared" si="65"/>
        <v>15766945.417226842</v>
      </c>
      <c r="AN1715" s="834"/>
      <c r="AO1715" s="834"/>
      <c r="AP1715" s="834"/>
    </row>
    <row r="1716" spans="1:42" s="15" customFormat="1">
      <c r="A1716" s="73" t="s">
        <v>2327</v>
      </c>
      <c r="B1716" s="1132" t="s">
        <v>3138</v>
      </c>
      <c r="C1716" s="73" t="s">
        <v>3329</v>
      </c>
      <c r="D1716" s="1132" t="s">
        <v>1998</v>
      </c>
      <c r="E1716" s="15" t="s">
        <v>1999</v>
      </c>
      <c r="F1716" s="679">
        <v>131778.31061820299</v>
      </c>
      <c r="G1716" s="73" t="s">
        <v>300</v>
      </c>
      <c r="H1716" s="73" t="s">
        <v>3352</v>
      </c>
      <c r="K1716" s="831"/>
      <c r="L1716" s="1143"/>
      <c r="M1716" s="831"/>
      <c r="N1716" s="831">
        <v>6.7311000000000002E-7</v>
      </c>
      <c r="O1716" s="1144"/>
      <c r="P1716" s="831"/>
      <c r="Q1716" s="831"/>
      <c r="R1716" s="831"/>
      <c r="S1716" s="831"/>
      <c r="T1716" s="831"/>
      <c r="U1716" s="831"/>
      <c r="V1716" s="1143"/>
      <c r="W1716" s="1145">
        <v>603.44000000000005</v>
      </c>
      <c r="X1716" s="1144"/>
      <c r="Y1716" s="831"/>
      <c r="Z1716" s="831"/>
      <c r="AA1716" s="834"/>
      <c r="AB1716" s="834"/>
      <c r="AC1716" s="832">
        <f t="shared" si="67"/>
        <v>0</v>
      </c>
      <c r="AD1716" s="832">
        <f t="shared" si="66"/>
        <v>8.8701298660218614E-2</v>
      </c>
      <c r="AE1716" s="834"/>
      <c r="AF1716" s="834"/>
      <c r="AG1716" s="834"/>
      <c r="AH1716" s="834"/>
      <c r="AI1716" s="834"/>
      <c r="AJ1716" s="834"/>
      <c r="AK1716" s="834"/>
      <c r="AL1716" s="834"/>
      <c r="AM1716" s="832">
        <f t="shared" si="65"/>
        <v>79520303.759448424</v>
      </c>
      <c r="AN1716" s="834"/>
      <c r="AO1716" s="834"/>
      <c r="AP1716" s="834"/>
    </row>
    <row r="1717" spans="1:42" s="15" customFormat="1">
      <c r="A1717" s="73" t="s">
        <v>2327</v>
      </c>
      <c r="B1717" s="1132" t="s">
        <v>3138</v>
      </c>
      <c r="C1717" s="73" t="s">
        <v>3329</v>
      </c>
      <c r="D1717" s="1132" t="s">
        <v>2001</v>
      </c>
      <c r="E1717" s="15" t="s">
        <v>2015</v>
      </c>
      <c r="F1717" s="679">
        <v>6588.9155304687501</v>
      </c>
      <c r="G1717" s="73" t="s">
        <v>300</v>
      </c>
      <c r="H1717" s="73" t="s">
        <v>3352</v>
      </c>
      <c r="K1717" s="831"/>
      <c r="L1717" s="1143"/>
      <c r="M1717" s="831"/>
      <c r="N1717" s="831">
        <v>4.8054000000000004E-7</v>
      </c>
      <c r="O1717" s="1144"/>
      <c r="P1717" s="831"/>
      <c r="Q1717" s="831"/>
      <c r="R1717" s="831"/>
      <c r="S1717" s="831"/>
      <c r="T1717" s="831"/>
      <c r="U1717" s="831"/>
      <c r="V1717" s="1143"/>
      <c r="W1717" s="1145">
        <v>1281.5999999999999</v>
      </c>
      <c r="X1717" s="1144"/>
      <c r="Y1717" s="831"/>
      <c r="Z1717" s="831"/>
      <c r="AA1717" s="834"/>
      <c r="AB1717" s="834"/>
      <c r="AC1717" s="832">
        <f t="shared" si="67"/>
        <v>0</v>
      </c>
      <c r="AD1717" s="832">
        <f t="shared" si="66"/>
        <v>3.1662374690114535E-3</v>
      </c>
      <c r="AE1717" s="834"/>
      <c r="AF1717" s="834"/>
      <c r="AG1717" s="834"/>
      <c r="AH1717" s="834"/>
      <c r="AI1717" s="834"/>
      <c r="AJ1717" s="834"/>
      <c r="AK1717" s="834"/>
      <c r="AL1717" s="834"/>
      <c r="AM1717" s="832">
        <f t="shared" si="65"/>
        <v>8444354.1438487489</v>
      </c>
      <c r="AN1717" s="834"/>
      <c r="AO1717" s="834"/>
      <c r="AP1717" s="834"/>
    </row>
    <row r="1718" spans="1:42" s="15" customFormat="1">
      <c r="A1718" s="73" t="s">
        <v>2714</v>
      </c>
      <c r="B1718" s="1132"/>
      <c r="C1718" s="73" t="s">
        <v>3346</v>
      </c>
      <c r="D1718" s="1132"/>
      <c r="F1718" s="679">
        <v>11972.65625</v>
      </c>
      <c r="G1718" s="73" t="s">
        <v>300</v>
      </c>
      <c r="H1718" s="73" t="s">
        <v>3352</v>
      </c>
      <c r="K1718" s="831"/>
      <c r="L1718" s="1143"/>
      <c r="M1718" s="831"/>
      <c r="N1718" s="1150">
        <v>2.2413499043699988E-4</v>
      </c>
      <c r="O1718" s="1144"/>
      <c r="P1718" s="831"/>
      <c r="Q1718" s="831"/>
      <c r="R1718" s="831"/>
      <c r="S1718" s="831"/>
      <c r="T1718" s="831"/>
      <c r="U1718" s="831"/>
      <c r="V1718" s="1143"/>
      <c r="W1718" s="1146">
        <v>740449.00608755986</v>
      </c>
      <c r="X1718" s="1144"/>
      <c r="Y1718" s="831"/>
      <c r="Z1718" s="831"/>
      <c r="AA1718" s="834"/>
      <c r="AB1718" s="834"/>
      <c r="AC1718" s="832">
        <f t="shared" si="67"/>
        <v>0</v>
      </c>
      <c r="AD1718" s="832">
        <f t="shared" si="66"/>
        <v>2.6834911940992368</v>
      </c>
      <c r="AE1718" s="834"/>
      <c r="AF1718" s="834"/>
      <c r="AG1718" s="834"/>
      <c r="AH1718" s="834"/>
      <c r="AI1718" s="834"/>
      <c r="AJ1718" s="834"/>
      <c r="AK1718" s="834"/>
      <c r="AL1718" s="834"/>
      <c r="AM1718" s="832">
        <f t="shared" si="65"/>
        <v>8865141420.5405121</v>
      </c>
      <c r="AN1718" s="834"/>
      <c r="AO1718" s="834"/>
      <c r="AP1718" s="834"/>
    </row>
    <row r="1719" spans="1:42" s="15" customFormat="1">
      <c r="A1719" s="73" t="s">
        <v>2714</v>
      </c>
      <c r="B1719" s="1132"/>
      <c r="C1719" s="73" t="s">
        <v>3346</v>
      </c>
      <c r="D1719" s="1132"/>
      <c r="F1719" s="679">
        <v>15963.541666666701</v>
      </c>
      <c r="G1719" s="73" t="s">
        <v>300</v>
      </c>
      <c r="H1719" s="73" t="s">
        <v>3352</v>
      </c>
      <c r="K1719" s="831"/>
      <c r="L1719" s="1143"/>
      <c r="M1719" s="831"/>
      <c r="N1719" s="1150">
        <v>1.6420805118051806E-5</v>
      </c>
      <c r="O1719" s="1144"/>
      <c r="P1719" s="831"/>
      <c r="Q1719" s="831"/>
      <c r="R1719" s="831"/>
      <c r="S1719" s="831"/>
      <c r="T1719" s="831"/>
      <c r="U1719" s="831"/>
      <c r="V1719" s="1143"/>
      <c r="W1719" s="1146">
        <v>143030.9259972368</v>
      </c>
      <c r="X1719" s="1144"/>
      <c r="Y1719" s="831"/>
      <c r="Z1719" s="831"/>
      <c r="AA1719" s="834"/>
      <c r="AB1719" s="834"/>
      <c r="AC1719" s="832">
        <f t="shared" si="67"/>
        <v>0</v>
      </c>
      <c r="AD1719" s="832">
        <f t="shared" si="66"/>
        <v>0.26213420670223381</v>
      </c>
      <c r="AE1719" s="834"/>
      <c r="AF1719" s="834"/>
      <c r="AG1719" s="834"/>
      <c r="AH1719" s="834"/>
      <c r="AI1719" s="834"/>
      <c r="AJ1719" s="834"/>
      <c r="AK1719" s="834"/>
      <c r="AL1719" s="834"/>
      <c r="AM1719" s="832">
        <f t="shared" si="65"/>
        <v>2283280146.778811</v>
      </c>
      <c r="AN1719" s="834"/>
      <c r="AO1719" s="834"/>
      <c r="AP1719" s="834"/>
    </row>
    <row r="1720" spans="1:42" s="15" customFormat="1">
      <c r="A1720" s="73" t="s">
        <v>2714</v>
      </c>
      <c r="B1720" s="1132"/>
      <c r="C1720" s="73" t="s">
        <v>3346</v>
      </c>
      <c r="D1720" s="1132"/>
      <c r="F1720" s="679">
        <v>798.17708333333303</v>
      </c>
      <c r="G1720" s="73" t="s">
        <v>300</v>
      </c>
      <c r="H1720" s="73" t="s">
        <v>3352</v>
      </c>
      <c r="K1720" s="831"/>
      <c r="L1720" s="1143"/>
      <c r="M1720" s="831"/>
      <c r="N1720" s="1150">
        <v>1.2492882786617452E-4</v>
      </c>
      <c r="O1720" s="1144"/>
      <c r="P1720" s="831"/>
      <c r="Q1720" s="831"/>
      <c r="R1720" s="831"/>
      <c r="S1720" s="831"/>
      <c r="T1720" s="831"/>
      <c r="U1720" s="831"/>
      <c r="V1720" s="1143"/>
      <c r="W1720" s="1146">
        <v>26851708.962072387</v>
      </c>
      <c r="X1720" s="1144"/>
      <c r="Y1720" s="831"/>
      <c r="Z1720" s="831"/>
      <c r="AA1720" s="834"/>
      <c r="AB1720" s="834"/>
      <c r="AC1720" s="832">
        <f t="shared" si="67"/>
        <v>0</v>
      </c>
      <c r="AD1720" s="832">
        <f t="shared" si="66"/>
        <v>9.9715327450475191E-2</v>
      </c>
      <c r="AE1720" s="834"/>
      <c r="AF1720" s="834"/>
      <c r="AG1720" s="834"/>
      <c r="AH1720" s="834"/>
      <c r="AI1720" s="834"/>
      <c r="AJ1720" s="834"/>
      <c r="AK1720" s="834"/>
      <c r="AL1720" s="834"/>
      <c r="AM1720" s="832">
        <f t="shared" si="65"/>
        <v>21432418741.862457</v>
      </c>
      <c r="AN1720" s="834"/>
      <c r="AO1720" s="834"/>
      <c r="AP1720" s="834"/>
    </row>
    <row r="1721" spans="1:42" s="15" customFormat="1">
      <c r="A1721" s="73" t="s">
        <v>2715</v>
      </c>
      <c r="B1721" s="1132"/>
      <c r="C1721" s="73" t="s">
        <v>3319</v>
      </c>
      <c r="D1721" s="1132"/>
      <c r="F1721" s="679">
        <v>63880.607948203098</v>
      </c>
      <c r="G1721" s="73" t="s">
        <v>300</v>
      </c>
      <c r="H1721" s="73" t="s">
        <v>3352</v>
      </c>
      <c r="K1721" s="831"/>
      <c r="L1721" s="1143"/>
      <c r="M1721" s="831"/>
      <c r="N1721" s="1150">
        <v>2.2413499043699988E-4</v>
      </c>
      <c r="O1721" s="1144"/>
      <c r="P1721" s="831"/>
      <c r="Q1721" s="831"/>
      <c r="R1721" s="831"/>
      <c r="S1721" s="831"/>
      <c r="T1721" s="831"/>
      <c r="U1721" s="831"/>
      <c r="V1721" s="1143"/>
      <c r="W1721" s="1146">
        <v>740449.00608755986</v>
      </c>
      <c r="X1721" s="1144"/>
      <c r="Y1721" s="831"/>
      <c r="Z1721" s="831"/>
      <c r="AA1721" s="834"/>
      <c r="AB1721" s="834"/>
      <c r="AC1721" s="832">
        <f t="shared" si="67"/>
        <v>0</v>
      </c>
      <c r="AD1721" s="832">
        <f t="shared" si="66"/>
        <v>14.317879451580239</v>
      </c>
      <c r="AE1721" s="834"/>
      <c r="AF1721" s="834"/>
      <c r="AG1721" s="834"/>
      <c r="AH1721" s="834"/>
      <c r="AI1721" s="834"/>
      <c r="AJ1721" s="834"/>
      <c r="AK1721" s="834"/>
      <c r="AL1721" s="834"/>
      <c r="AM1721" s="832">
        <f t="shared" si="65"/>
        <v>47300332663.51606</v>
      </c>
      <c r="AN1721" s="834"/>
      <c r="AO1721" s="834"/>
      <c r="AP1721" s="834"/>
    </row>
    <row r="1722" spans="1:42" s="15" customFormat="1">
      <c r="A1722" s="73" t="s">
        <v>2715</v>
      </c>
      <c r="B1722" s="1132"/>
      <c r="C1722" s="73" t="s">
        <v>3319</v>
      </c>
      <c r="D1722" s="1132"/>
      <c r="F1722" s="679">
        <v>85174.143951536505</v>
      </c>
      <c r="G1722" s="73" t="s">
        <v>300</v>
      </c>
      <c r="H1722" s="73" t="s">
        <v>3352</v>
      </c>
      <c r="K1722" s="831"/>
      <c r="L1722" s="1143"/>
      <c r="M1722" s="831"/>
      <c r="N1722" s="1150">
        <v>1.6420805118051806E-5</v>
      </c>
      <c r="O1722" s="1144"/>
      <c r="P1722" s="831"/>
      <c r="Q1722" s="831"/>
      <c r="R1722" s="831"/>
      <c r="S1722" s="831"/>
      <c r="T1722" s="831"/>
      <c r="U1722" s="831"/>
      <c r="V1722" s="1143"/>
      <c r="W1722" s="1146">
        <v>143030.9259972368</v>
      </c>
      <c r="X1722" s="1144"/>
      <c r="Y1722" s="831"/>
      <c r="Z1722" s="831"/>
      <c r="AA1722" s="834"/>
      <c r="AB1722" s="834"/>
      <c r="AC1722" s="832">
        <f t="shared" si="67"/>
        <v>0</v>
      </c>
      <c r="AD1722" s="832">
        <f t="shared" si="66"/>
        <v>1.3986280189250719</v>
      </c>
      <c r="AE1722" s="834"/>
      <c r="AF1722" s="834"/>
      <c r="AG1722" s="834"/>
      <c r="AH1722" s="834"/>
      <c r="AI1722" s="834"/>
      <c r="AJ1722" s="834"/>
      <c r="AK1722" s="834"/>
      <c r="AL1722" s="834"/>
      <c r="AM1722" s="832">
        <f t="shared" si="65"/>
        <v>12182536680.410212</v>
      </c>
      <c r="AN1722" s="834"/>
      <c r="AO1722" s="834"/>
      <c r="AP1722" s="834"/>
    </row>
    <row r="1723" spans="1:42" s="15" customFormat="1">
      <c r="A1723" s="73" t="s">
        <v>2715</v>
      </c>
      <c r="B1723" s="1132"/>
      <c r="C1723" s="73" t="s">
        <v>3319</v>
      </c>
      <c r="D1723" s="1132"/>
      <c r="F1723" s="679">
        <v>4258.7071971354198</v>
      </c>
      <c r="G1723" s="73" t="s">
        <v>300</v>
      </c>
      <c r="H1723" s="73" t="s">
        <v>3352</v>
      </c>
      <c r="K1723" s="831"/>
      <c r="L1723" s="1143"/>
      <c r="M1723" s="831"/>
      <c r="N1723" s="1150">
        <v>1.2492882786617452E-4</v>
      </c>
      <c r="O1723" s="1144"/>
      <c r="P1723" s="831"/>
      <c r="Q1723" s="831"/>
      <c r="R1723" s="831"/>
      <c r="S1723" s="831"/>
      <c r="T1723" s="831"/>
      <c r="U1723" s="831"/>
      <c r="V1723" s="1143"/>
      <c r="W1723" s="1146">
        <v>26851708.962072387</v>
      </c>
      <c r="X1723" s="1144"/>
      <c r="Y1723" s="831"/>
      <c r="Z1723" s="831"/>
      <c r="AA1723" s="834"/>
      <c r="AB1723" s="834"/>
      <c r="AC1723" s="832">
        <f t="shared" si="67"/>
        <v>0</v>
      </c>
      <c r="AD1723" s="832">
        <f t="shared" si="66"/>
        <v>0.53203529836336938</v>
      </c>
      <c r="AE1723" s="834"/>
      <c r="AF1723" s="834"/>
      <c r="AG1723" s="834"/>
      <c r="AH1723" s="834"/>
      <c r="AI1723" s="834"/>
      <c r="AJ1723" s="834"/>
      <c r="AK1723" s="834"/>
      <c r="AL1723" s="834"/>
      <c r="AM1723" s="832">
        <f t="shared" si="65"/>
        <v>114353566212.16333</v>
      </c>
      <c r="AN1723" s="834"/>
      <c r="AO1723" s="834"/>
      <c r="AP1723" s="834"/>
    </row>
    <row r="1724" spans="1:42" s="15" customFormat="1">
      <c r="A1724" s="73" t="s">
        <v>2328</v>
      </c>
      <c r="B1724" s="1132" t="s">
        <v>3139</v>
      </c>
      <c r="C1724" s="73"/>
      <c r="D1724" s="1132" t="s">
        <v>1967</v>
      </c>
      <c r="E1724" s="15" t="s">
        <v>1968</v>
      </c>
      <c r="F1724" s="679">
        <v>4070000</v>
      </c>
      <c r="G1724" s="73" t="s">
        <v>300</v>
      </c>
      <c r="H1724" s="73" t="s">
        <v>3372</v>
      </c>
      <c r="K1724" s="831"/>
      <c r="L1724" s="1143"/>
      <c r="M1724" s="831">
        <v>1.0781E-3</v>
      </c>
      <c r="N1724" s="831">
        <v>0.12759000000000001</v>
      </c>
      <c r="O1724" s="1144"/>
      <c r="P1724" s="831"/>
      <c r="Q1724" s="831"/>
      <c r="R1724" s="831"/>
      <c r="S1724" s="831"/>
      <c r="T1724" s="831"/>
      <c r="U1724" s="831"/>
      <c r="V1724" s="1143"/>
      <c r="W1724" s="1145">
        <v>1065</v>
      </c>
      <c r="X1724" s="1144"/>
      <c r="Y1724" s="831"/>
      <c r="Z1724" s="831"/>
      <c r="AA1724" s="834"/>
      <c r="AB1724" s="834"/>
      <c r="AC1724" s="832">
        <f t="shared" si="67"/>
        <v>4387.8670000000002</v>
      </c>
      <c r="AD1724" s="832">
        <f t="shared" si="66"/>
        <v>519291.30000000005</v>
      </c>
      <c r="AE1724" s="834"/>
      <c r="AF1724" s="834"/>
      <c r="AG1724" s="834"/>
      <c r="AH1724" s="834"/>
      <c r="AI1724" s="834"/>
      <c r="AJ1724" s="834"/>
      <c r="AK1724" s="834"/>
      <c r="AL1724" s="834"/>
      <c r="AM1724" s="832">
        <f t="shared" si="65"/>
        <v>4334550000</v>
      </c>
      <c r="AN1724" s="834"/>
      <c r="AO1724" s="834"/>
      <c r="AP1724" s="834"/>
    </row>
    <row r="1725" spans="1:42" s="15" customFormat="1">
      <c r="A1725" s="73" t="s">
        <v>345</v>
      </c>
      <c r="B1725" s="1132" t="s">
        <v>2328</v>
      </c>
      <c r="C1725" s="73" t="s">
        <v>3328</v>
      </c>
      <c r="D1725" s="1132" t="s">
        <v>1998</v>
      </c>
      <c r="E1725" s="15" t="s">
        <v>1999</v>
      </c>
      <c r="F1725" s="679">
        <v>97401.785291288907</v>
      </c>
      <c r="G1725" s="73" t="s">
        <v>300</v>
      </c>
      <c r="H1725" s="73" t="s">
        <v>3365</v>
      </c>
      <c r="K1725" s="831"/>
      <c r="L1725" s="1143"/>
      <c r="M1725" s="831">
        <v>1.8297000000000001E-3</v>
      </c>
      <c r="N1725" s="831">
        <v>0.21659</v>
      </c>
      <c r="O1725" s="1144"/>
      <c r="P1725" s="831"/>
      <c r="Q1725" s="831"/>
      <c r="R1725" s="831"/>
      <c r="S1725" s="831"/>
      <c r="T1725" s="831"/>
      <c r="U1725" s="831"/>
      <c r="V1725" s="1143"/>
      <c r="W1725" s="1145">
        <v>1560</v>
      </c>
      <c r="X1725" s="1144"/>
      <c r="Y1725" s="831"/>
      <c r="Z1725" s="831"/>
      <c r="AA1725" s="834"/>
      <c r="AB1725" s="834"/>
      <c r="AC1725" s="832">
        <f t="shared" si="67"/>
        <v>178.21604654747131</v>
      </c>
      <c r="AD1725" s="832">
        <f t="shared" si="66"/>
        <v>21096.252676240263</v>
      </c>
      <c r="AE1725" s="834"/>
      <c r="AF1725" s="834"/>
      <c r="AG1725" s="834"/>
      <c r="AH1725" s="834"/>
      <c r="AI1725" s="834"/>
      <c r="AJ1725" s="834"/>
      <c r="AK1725" s="834"/>
      <c r="AL1725" s="834"/>
      <c r="AM1725" s="832">
        <f t="shared" si="65"/>
        <v>151946785.0544107</v>
      </c>
      <c r="AN1725" s="834"/>
      <c r="AO1725" s="834"/>
      <c r="AP1725" s="834"/>
    </row>
    <row r="1726" spans="1:42" s="15" customFormat="1">
      <c r="A1726" s="73" t="s">
        <v>345</v>
      </c>
      <c r="B1726" s="1132" t="s">
        <v>2328</v>
      </c>
      <c r="C1726" s="73" t="s">
        <v>3320</v>
      </c>
      <c r="D1726" s="1132" t="s">
        <v>1998</v>
      </c>
      <c r="E1726" s="15" t="s">
        <v>1999</v>
      </c>
      <c r="F1726" s="679">
        <v>75404.821030844498</v>
      </c>
      <c r="G1726" s="73" t="s">
        <v>300</v>
      </c>
      <c r="H1726" s="73" t="s">
        <v>3355</v>
      </c>
      <c r="K1726" s="831"/>
      <c r="L1726" s="1143"/>
      <c r="M1726" s="831">
        <v>1.8297000000000001E-3</v>
      </c>
      <c r="N1726" s="831">
        <v>0.21659</v>
      </c>
      <c r="O1726" s="1144"/>
      <c r="P1726" s="831"/>
      <c r="Q1726" s="831"/>
      <c r="R1726" s="831"/>
      <c r="S1726" s="831"/>
      <c r="T1726" s="831"/>
      <c r="U1726" s="831"/>
      <c r="V1726" s="1143"/>
      <c r="W1726" s="1145">
        <v>1560</v>
      </c>
      <c r="X1726" s="1144"/>
      <c r="Y1726" s="831"/>
      <c r="Z1726" s="831"/>
      <c r="AA1726" s="834"/>
      <c r="AB1726" s="834"/>
      <c r="AC1726" s="832">
        <f t="shared" si="67"/>
        <v>137.96820104013619</v>
      </c>
      <c r="AD1726" s="832">
        <f t="shared" si="66"/>
        <v>16331.930187070609</v>
      </c>
      <c r="AE1726" s="834"/>
      <c r="AF1726" s="834"/>
      <c r="AG1726" s="834"/>
      <c r="AH1726" s="834"/>
      <c r="AI1726" s="834"/>
      <c r="AJ1726" s="834"/>
      <c r="AK1726" s="834"/>
      <c r="AL1726" s="834"/>
      <c r="AM1726" s="832">
        <f t="shared" si="65"/>
        <v>117631520.80811742</v>
      </c>
      <c r="AN1726" s="834"/>
      <c r="AO1726" s="834"/>
      <c r="AP1726" s="834"/>
    </row>
    <row r="1727" spans="1:42" s="15" customFormat="1">
      <c r="A1727" s="73" t="s">
        <v>345</v>
      </c>
      <c r="B1727" s="1132" t="s">
        <v>3140</v>
      </c>
      <c r="C1727" s="73" t="s">
        <v>3313</v>
      </c>
      <c r="D1727" s="1132" t="s">
        <v>2001</v>
      </c>
      <c r="E1727" s="15" t="s">
        <v>2015</v>
      </c>
      <c r="F1727" s="679">
        <v>582000</v>
      </c>
      <c r="G1727" s="73" t="s">
        <v>300</v>
      </c>
      <c r="H1727" s="73" t="s">
        <v>3372</v>
      </c>
      <c r="K1727" s="831"/>
      <c r="L1727" s="1143"/>
      <c r="M1727" s="831">
        <v>1.2395000000000001E-5</v>
      </c>
      <c r="N1727" s="831">
        <v>1.4672999999999999E-3</v>
      </c>
      <c r="O1727" s="1144"/>
      <c r="P1727" s="831"/>
      <c r="Q1727" s="831"/>
      <c r="R1727" s="831"/>
      <c r="S1727" s="831"/>
      <c r="T1727" s="831"/>
      <c r="U1727" s="831"/>
      <c r="V1727" s="1143"/>
      <c r="W1727" s="1145">
        <v>1105</v>
      </c>
      <c r="X1727" s="1144"/>
      <c r="Y1727" s="831"/>
      <c r="Z1727" s="831"/>
      <c r="AA1727" s="834"/>
      <c r="AB1727" s="834"/>
      <c r="AC1727" s="832">
        <f t="shared" si="67"/>
        <v>7.2138900000000001</v>
      </c>
      <c r="AD1727" s="832">
        <f t="shared" si="66"/>
        <v>853.96859999999992</v>
      </c>
      <c r="AE1727" s="834"/>
      <c r="AF1727" s="834"/>
      <c r="AG1727" s="834"/>
      <c r="AH1727" s="834"/>
      <c r="AI1727" s="834"/>
      <c r="AJ1727" s="834"/>
      <c r="AK1727" s="834"/>
      <c r="AL1727" s="834"/>
      <c r="AM1727" s="832">
        <f t="shared" si="65"/>
        <v>643110000</v>
      </c>
      <c r="AN1727" s="834"/>
      <c r="AO1727" s="834"/>
      <c r="AP1727" s="834"/>
    </row>
    <row r="1728" spans="1:42" s="15" customFormat="1">
      <c r="A1728" s="73" t="s">
        <v>345</v>
      </c>
      <c r="B1728" s="1132" t="s">
        <v>3140</v>
      </c>
      <c r="C1728" s="73" t="s">
        <v>3313</v>
      </c>
      <c r="D1728" s="1132" t="s">
        <v>1998</v>
      </c>
      <c r="E1728" s="15" t="s">
        <v>1999</v>
      </c>
      <c r="F1728" s="679">
        <v>1355.52</v>
      </c>
      <c r="G1728" s="73" t="s">
        <v>300</v>
      </c>
      <c r="H1728" s="73" t="s">
        <v>3355</v>
      </c>
      <c r="K1728" s="831"/>
      <c r="L1728" s="1143"/>
      <c r="M1728" s="831">
        <v>1.8297000000000001E-3</v>
      </c>
      <c r="N1728" s="831">
        <v>0.21659</v>
      </c>
      <c r="O1728" s="1144"/>
      <c r="P1728" s="831"/>
      <c r="Q1728" s="831"/>
      <c r="R1728" s="831"/>
      <c r="S1728" s="831"/>
      <c r="T1728" s="831"/>
      <c r="U1728" s="831"/>
      <c r="V1728" s="1143"/>
      <c r="W1728" s="1145">
        <v>1560</v>
      </c>
      <c r="X1728" s="1144"/>
      <c r="Y1728" s="831"/>
      <c r="Z1728" s="831"/>
      <c r="AA1728" s="834"/>
      <c r="AB1728" s="834"/>
      <c r="AC1728" s="832">
        <f t="shared" si="67"/>
        <v>2.480194944</v>
      </c>
      <c r="AD1728" s="832">
        <f t="shared" si="66"/>
        <v>293.59207680000003</v>
      </c>
      <c r="AE1728" s="834"/>
      <c r="AF1728" s="834"/>
      <c r="AG1728" s="834"/>
      <c r="AH1728" s="834"/>
      <c r="AI1728" s="834"/>
      <c r="AJ1728" s="834"/>
      <c r="AK1728" s="834"/>
      <c r="AL1728" s="834"/>
      <c r="AM1728" s="832">
        <f t="shared" si="65"/>
        <v>2114611.2000000002</v>
      </c>
      <c r="AN1728" s="834"/>
      <c r="AO1728" s="834"/>
      <c r="AP1728" s="834"/>
    </row>
    <row r="1729" spans="1:42" s="15" customFormat="1">
      <c r="A1729" s="73" t="s">
        <v>345</v>
      </c>
      <c r="B1729" s="1132" t="s">
        <v>2328</v>
      </c>
      <c r="C1729" s="73" t="s">
        <v>3317</v>
      </c>
      <c r="D1729" s="1132" t="s">
        <v>2001</v>
      </c>
      <c r="E1729" s="15" t="s">
        <v>2015</v>
      </c>
      <c r="F1729" s="679"/>
      <c r="G1729" s="73" t="s">
        <v>300</v>
      </c>
      <c r="H1729" s="73" t="s">
        <v>3366</v>
      </c>
      <c r="K1729" s="831"/>
      <c r="L1729" s="1143"/>
      <c r="M1729" s="831">
        <v>1.2395000000000001E-5</v>
      </c>
      <c r="N1729" s="831">
        <v>1.4672999999999999E-3</v>
      </c>
      <c r="O1729" s="1144"/>
      <c r="P1729" s="831"/>
      <c r="Q1729" s="831"/>
      <c r="R1729" s="831"/>
      <c r="S1729" s="831"/>
      <c r="T1729" s="831"/>
      <c r="U1729" s="831"/>
      <c r="V1729" s="1143"/>
      <c r="W1729" s="1145">
        <v>1105</v>
      </c>
      <c r="X1729" s="1144"/>
      <c r="Y1729" s="831"/>
      <c r="Z1729" s="831"/>
      <c r="AA1729" s="834"/>
      <c r="AB1729" s="834"/>
      <c r="AC1729" s="832">
        <f t="shared" si="67"/>
        <v>0</v>
      </c>
      <c r="AD1729" s="832">
        <f t="shared" si="66"/>
        <v>0</v>
      </c>
      <c r="AE1729" s="834"/>
      <c r="AF1729" s="834"/>
      <c r="AG1729" s="834"/>
      <c r="AH1729" s="834"/>
      <c r="AI1729" s="834"/>
      <c r="AJ1729" s="834"/>
      <c r="AK1729" s="834"/>
      <c r="AL1729" s="834"/>
      <c r="AM1729" s="832">
        <f t="shared" si="65"/>
        <v>0</v>
      </c>
      <c r="AN1729" s="834"/>
      <c r="AO1729" s="834"/>
      <c r="AP1729" s="834"/>
    </row>
    <row r="1730" spans="1:42" s="15" customFormat="1">
      <c r="A1730" s="73" t="s">
        <v>2716</v>
      </c>
      <c r="B1730" s="1132"/>
      <c r="C1730" s="73" t="s">
        <v>3315</v>
      </c>
      <c r="D1730" s="1132" t="s">
        <v>1998</v>
      </c>
      <c r="E1730" s="15" t="s">
        <v>1999</v>
      </c>
      <c r="F1730" s="679">
        <v>12691.2637041667</v>
      </c>
      <c r="G1730" s="73" t="s">
        <v>300</v>
      </c>
      <c r="H1730" s="73" t="s">
        <v>3352</v>
      </c>
      <c r="K1730" s="831"/>
      <c r="L1730" s="1143"/>
      <c r="M1730" s="831"/>
      <c r="N1730" s="831">
        <v>1.2294000000000001E-8</v>
      </c>
      <c r="O1730" s="1144"/>
      <c r="P1730" s="831"/>
      <c r="Q1730" s="831"/>
      <c r="R1730" s="831"/>
      <c r="S1730" s="831"/>
      <c r="T1730" s="831"/>
      <c r="U1730" s="831"/>
      <c r="V1730" s="1143"/>
      <c r="W1730" s="1145">
        <v>39139</v>
      </c>
      <c r="X1730" s="1144"/>
      <c r="Y1730" s="831"/>
      <c r="Z1730" s="831"/>
      <c r="AA1730" s="834"/>
      <c r="AB1730" s="834"/>
      <c r="AC1730" s="832">
        <f t="shared" si="67"/>
        <v>0</v>
      </c>
      <c r="AD1730" s="832">
        <f t="shared" si="66"/>
        <v>1.5602639597902542E-4</v>
      </c>
      <c r="AE1730" s="834"/>
      <c r="AF1730" s="834"/>
      <c r="AG1730" s="834"/>
      <c r="AH1730" s="834"/>
      <c r="AI1730" s="834"/>
      <c r="AJ1730" s="834"/>
      <c r="AK1730" s="834"/>
      <c r="AL1730" s="834"/>
      <c r="AM1730" s="832">
        <f t="shared" si="65"/>
        <v>496723370.1173805</v>
      </c>
      <c r="AN1730" s="834"/>
      <c r="AO1730" s="834"/>
      <c r="AP1730" s="834"/>
    </row>
    <row r="1731" spans="1:42" s="15" customFormat="1">
      <c r="A1731" s="73" t="s">
        <v>2716</v>
      </c>
      <c r="B1731" s="1132"/>
      <c r="C1731" s="73" t="s">
        <v>3315</v>
      </c>
      <c r="D1731" s="1132" t="s">
        <v>1967</v>
      </c>
      <c r="E1731" s="15" t="s">
        <v>1968</v>
      </c>
      <c r="F1731" s="679">
        <v>2572.5534536197902</v>
      </c>
      <c r="G1731" s="73" t="s">
        <v>300</v>
      </c>
      <c r="H1731" s="73" t="s">
        <v>3352</v>
      </c>
      <c r="K1731" s="831"/>
      <c r="L1731" s="1143"/>
      <c r="M1731" s="831"/>
      <c r="N1731" s="831">
        <v>5.9418000000000003E-8</v>
      </c>
      <c r="O1731" s="1144"/>
      <c r="P1731" s="831"/>
      <c r="Q1731" s="831"/>
      <c r="R1731" s="831"/>
      <c r="S1731" s="831"/>
      <c r="T1731" s="831"/>
      <c r="U1731" s="831"/>
      <c r="V1731" s="1143"/>
      <c r="W1731" s="1145">
        <v>27854</v>
      </c>
      <c r="X1731" s="1144"/>
      <c r="Y1731" s="831"/>
      <c r="Z1731" s="831"/>
      <c r="AA1731" s="834"/>
      <c r="AB1731" s="834"/>
      <c r="AC1731" s="832">
        <f t="shared" si="67"/>
        <v>0</v>
      </c>
      <c r="AD1731" s="832">
        <f t="shared" si="66"/>
        <v>1.5285598110718071E-4</v>
      </c>
      <c r="AE1731" s="834"/>
      <c r="AF1731" s="834"/>
      <c r="AG1731" s="834"/>
      <c r="AH1731" s="834"/>
      <c r="AI1731" s="834"/>
      <c r="AJ1731" s="834"/>
      <c r="AK1731" s="834"/>
      <c r="AL1731" s="834"/>
      <c r="AM1731" s="832">
        <f t="shared" si="65"/>
        <v>71655903.897125632</v>
      </c>
      <c r="AN1731" s="834"/>
      <c r="AO1731" s="834"/>
      <c r="AP1731" s="834"/>
    </row>
    <row r="1732" spans="1:42" s="15" customFormat="1">
      <c r="A1732" s="73" t="s">
        <v>2716</v>
      </c>
      <c r="B1732" s="1132"/>
      <c r="C1732" s="73" t="s">
        <v>3315</v>
      </c>
      <c r="D1732" s="1132" t="s">
        <v>2001</v>
      </c>
      <c r="E1732" s="15" t="s">
        <v>2015</v>
      </c>
      <c r="F1732" s="679">
        <v>171.503563619792</v>
      </c>
      <c r="G1732" s="73" t="s">
        <v>300</v>
      </c>
      <c r="H1732" s="73" t="s">
        <v>3352</v>
      </c>
      <c r="K1732" s="831"/>
      <c r="L1732" s="1143"/>
      <c r="M1732" s="831"/>
      <c r="N1732" s="831">
        <v>8.0887000000000008E-9</v>
      </c>
      <c r="O1732" s="1144"/>
      <c r="P1732" s="831"/>
      <c r="Q1732" s="831"/>
      <c r="R1732" s="831"/>
      <c r="S1732" s="831"/>
      <c r="T1732" s="831"/>
      <c r="U1732" s="831"/>
      <c r="V1732" s="1143"/>
      <c r="W1732" s="1145">
        <v>50423</v>
      </c>
      <c r="X1732" s="1144"/>
      <c r="Y1732" s="831"/>
      <c r="Z1732" s="831"/>
      <c r="AA1732" s="834"/>
      <c r="AB1732" s="834"/>
      <c r="AC1732" s="832">
        <f t="shared" si="67"/>
        <v>0</v>
      </c>
      <c r="AD1732" s="832">
        <f t="shared" si="66"/>
        <v>1.3872408750514117E-6</v>
      </c>
      <c r="AE1732" s="834"/>
      <c r="AF1732" s="834"/>
      <c r="AG1732" s="834"/>
      <c r="AH1732" s="834"/>
      <c r="AI1732" s="834"/>
      <c r="AJ1732" s="834"/>
      <c r="AK1732" s="834"/>
      <c r="AL1732" s="834"/>
      <c r="AM1732" s="832">
        <f t="shared" si="65"/>
        <v>8647724.1884007715</v>
      </c>
      <c r="AN1732" s="834"/>
      <c r="AO1732" s="834"/>
      <c r="AP1732" s="834"/>
    </row>
    <row r="1733" spans="1:42" s="15" customFormat="1">
      <c r="A1733" s="73" t="s">
        <v>2717</v>
      </c>
      <c r="B1733" s="1132"/>
      <c r="C1733" s="73" t="s">
        <v>3315</v>
      </c>
      <c r="D1733" s="1132" t="s">
        <v>1967</v>
      </c>
      <c r="E1733" s="15" t="s">
        <v>1968</v>
      </c>
      <c r="F1733" s="679">
        <v>326656.4453125</v>
      </c>
      <c r="G1733" s="73" t="s">
        <v>300</v>
      </c>
      <c r="H1733" s="73" t="s">
        <v>3352</v>
      </c>
      <c r="K1733" s="831"/>
      <c r="L1733" s="1143"/>
      <c r="M1733" s="831"/>
      <c r="N1733" s="1150">
        <v>2.2413499043699988E-4</v>
      </c>
      <c r="O1733" s="1144"/>
      <c r="P1733" s="831"/>
      <c r="Q1733" s="831"/>
      <c r="R1733" s="831"/>
      <c r="S1733" s="831"/>
      <c r="T1733" s="831"/>
      <c r="U1733" s="831"/>
      <c r="V1733" s="1143"/>
      <c r="W1733" s="1145">
        <v>77707</v>
      </c>
      <c r="X1733" s="1144"/>
      <c r="Y1733" s="831"/>
      <c r="Z1733" s="831"/>
      <c r="AA1733" s="834"/>
      <c r="AB1733" s="834"/>
      <c r="AC1733" s="832">
        <f t="shared" si="67"/>
        <v>0</v>
      </c>
      <c r="AD1733" s="832">
        <f t="shared" si="66"/>
        <v>73.215139246301561</v>
      </c>
      <c r="AE1733" s="834"/>
      <c r="AF1733" s="834"/>
      <c r="AG1733" s="834"/>
      <c r="AH1733" s="834"/>
      <c r="AI1733" s="834"/>
      <c r="AJ1733" s="834"/>
      <c r="AK1733" s="834"/>
      <c r="AL1733" s="834"/>
      <c r="AM1733" s="832">
        <f t="shared" si="65"/>
        <v>25383492395.898438</v>
      </c>
      <c r="AN1733" s="834"/>
      <c r="AO1733" s="834"/>
      <c r="AP1733" s="834"/>
    </row>
    <row r="1734" spans="1:42" s="15" customFormat="1">
      <c r="A1734" s="73" t="s">
        <v>2717</v>
      </c>
      <c r="B1734" s="1132"/>
      <c r="C1734" s="73" t="s">
        <v>3315</v>
      </c>
      <c r="D1734" s="1132" t="s">
        <v>1998</v>
      </c>
      <c r="E1734" s="15" t="s">
        <v>1999</v>
      </c>
      <c r="F1734" s="679">
        <v>1611505.13020833</v>
      </c>
      <c r="G1734" s="73" t="s">
        <v>300</v>
      </c>
      <c r="H1734" s="73" t="s">
        <v>3352</v>
      </c>
      <c r="K1734" s="831"/>
      <c r="L1734" s="1143"/>
      <c r="M1734" s="831"/>
      <c r="N1734" s="1150">
        <v>1.6420805118051806E-5</v>
      </c>
      <c r="O1734" s="1144"/>
      <c r="P1734" s="831"/>
      <c r="Q1734" s="831"/>
      <c r="R1734" s="831"/>
      <c r="S1734" s="831"/>
      <c r="T1734" s="831"/>
      <c r="U1734" s="831"/>
      <c r="V1734" s="1143"/>
      <c r="W1734" s="1145">
        <v>98396</v>
      </c>
      <c r="X1734" s="1144"/>
      <c r="Y1734" s="831"/>
      <c r="Z1734" s="831"/>
      <c r="AA1734" s="834"/>
      <c r="AB1734" s="834"/>
      <c r="AC1734" s="832">
        <f t="shared" si="67"/>
        <v>0</v>
      </c>
      <c r="AD1734" s="832">
        <f t="shared" si="66"/>
        <v>26.462211689891689</v>
      </c>
      <c r="AE1734" s="834"/>
      <c r="AF1734" s="834"/>
      <c r="AG1734" s="834"/>
      <c r="AH1734" s="834"/>
      <c r="AI1734" s="834"/>
      <c r="AJ1734" s="834"/>
      <c r="AK1734" s="834"/>
      <c r="AL1734" s="834"/>
      <c r="AM1734" s="832">
        <f t="shared" si="65"/>
        <v>158565658791.97885</v>
      </c>
      <c r="AN1734" s="834"/>
      <c r="AO1734" s="834"/>
      <c r="AP1734" s="834"/>
    </row>
    <row r="1735" spans="1:42" s="15" customFormat="1">
      <c r="A1735" s="73" t="s">
        <v>2717</v>
      </c>
      <c r="B1735" s="1132"/>
      <c r="C1735" s="73" t="s">
        <v>3315</v>
      </c>
      <c r="D1735" s="1132" t="s">
        <v>2001</v>
      </c>
      <c r="E1735" s="15" t="s">
        <v>2015</v>
      </c>
      <c r="F1735" s="679">
        <v>21777.096354166701</v>
      </c>
      <c r="G1735" s="73" t="s">
        <v>300</v>
      </c>
      <c r="H1735" s="73" t="s">
        <v>3352</v>
      </c>
      <c r="K1735" s="831"/>
      <c r="L1735" s="1143"/>
      <c r="M1735" s="831"/>
      <c r="N1735" s="1150">
        <v>1.2492882786617452E-4</v>
      </c>
      <c r="O1735" s="1144"/>
      <c r="P1735" s="831"/>
      <c r="Q1735" s="831"/>
      <c r="R1735" s="831"/>
      <c r="S1735" s="831"/>
      <c r="T1735" s="831"/>
      <c r="U1735" s="831"/>
      <c r="V1735" s="1143"/>
      <c r="W1735" s="1145">
        <v>196520</v>
      </c>
      <c r="X1735" s="1144"/>
      <c r="Y1735" s="831"/>
      <c r="Z1735" s="831"/>
      <c r="AA1735" s="834"/>
      <c r="AB1735" s="834"/>
      <c r="AC1735" s="832">
        <f t="shared" si="67"/>
        <v>0</v>
      </c>
      <c r="AD1735" s="832">
        <f t="shared" si="66"/>
        <v>2.7205871218547886</v>
      </c>
      <c r="AE1735" s="834"/>
      <c r="AF1735" s="834"/>
      <c r="AG1735" s="834"/>
      <c r="AH1735" s="834"/>
      <c r="AI1735" s="834"/>
      <c r="AJ1735" s="834"/>
      <c r="AK1735" s="834"/>
      <c r="AL1735" s="834"/>
      <c r="AM1735" s="832">
        <f t="shared" si="65"/>
        <v>4279634975.5208402</v>
      </c>
      <c r="AN1735" s="834"/>
      <c r="AO1735" s="834"/>
      <c r="AP1735" s="834"/>
    </row>
    <row r="1736" spans="1:42" s="15" customFormat="1">
      <c r="A1736" s="73" t="s">
        <v>2329</v>
      </c>
      <c r="B1736" s="1132" t="s">
        <v>3141</v>
      </c>
      <c r="C1736" s="73" t="s">
        <v>3329</v>
      </c>
      <c r="D1736" s="1132" t="s">
        <v>1998</v>
      </c>
      <c r="E1736" s="15" t="s">
        <v>1999</v>
      </c>
      <c r="F1736" s="679">
        <v>85174.143951536505</v>
      </c>
      <c r="G1736" s="73" t="s">
        <v>300</v>
      </c>
      <c r="H1736" s="73" t="s">
        <v>3352</v>
      </c>
      <c r="K1736" s="831"/>
      <c r="L1736" s="1143"/>
      <c r="M1736" s="831"/>
      <c r="N1736" s="831">
        <v>2.4207E-7</v>
      </c>
      <c r="O1736" s="1144"/>
      <c r="P1736" s="831"/>
      <c r="Q1736" s="831"/>
      <c r="R1736" s="831"/>
      <c r="S1736" s="831"/>
      <c r="T1736" s="831"/>
      <c r="U1736" s="831"/>
      <c r="V1736" s="1143"/>
      <c r="W1736" s="1145">
        <v>561.76</v>
      </c>
      <c r="X1736" s="1144"/>
      <c r="Y1736" s="831"/>
      <c r="Z1736" s="831"/>
      <c r="AA1736" s="834"/>
      <c r="AB1736" s="834"/>
      <c r="AC1736" s="832">
        <f t="shared" si="67"/>
        <v>0</v>
      </c>
      <c r="AD1736" s="832">
        <f t="shared" si="66"/>
        <v>2.0618105026348442E-2</v>
      </c>
      <c r="AE1736" s="834"/>
      <c r="AF1736" s="834"/>
      <c r="AG1736" s="834"/>
      <c r="AH1736" s="834"/>
      <c r="AI1736" s="834"/>
      <c r="AJ1736" s="834"/>
      <c r="AK1736" s="834"/>
      <c r="AL1736" s="834"/>
      <c r="AM1736" s="832">
        <f t="shared" si="65"/>
        <v>47847427.106215149</v>
      </c>
      <c r="AN1736" s="834"/>
      <c r="AO1736" s="834"/>
      <c r="AP1736" s="834"/>
    </row>
    <row r="1737" spans="1:42" s="15" customFormat="1">
      <c r="A1737" s="73" t="s">
        <v>2329</v>
      </c>
      <c r="B1737" s="1132" t="s">
        <v>3141</v>
      </c>
      <c r="C1737" s="73" t="s">
        <v>3329</v>
      </c>
      <c r="D1737" s="1132" t="s">
        <v>1967</v>
      </c>
      <c r="E1737" s="15" t="s">
        <v>1968</v>
      </c>
      <c r="F1737" s="679">
        <v>63880.607948203098</v>
      </c>
      <c r="G1737" s="73" t="s">
        <v>300</v>
      </c>
      <c r="H1737" s="73" t="s">
        <v>3352</v>
      </c>
      <c r="K1737" s="831"/>
      <c r="L1737" s="1143"/>
      <c r="M1737" s="831"/>
      <c r="N1737" s="831">
        <v>2.9245E-7</v>
      </c>
      <c r="O1737" s="1144"/>
      <c r="P1737" s="831"/>
      <c r="Q1737" s="831"/>
      <c r="R1737" s="831"/>
      <c r="S1737" s="831"/>
      <c r="T1737" s="831"/>
      <c r="U1737" s="831"/>
      <c r="V1737" s="1143"/>
      <c r="W1737" s="1145">
        <v>159.99</v>
      </c>
      <c r="X1737" s="1144"/>
      <c r="Y1737" s="831"/>
      <c r="Z1737" s="831"/>
      <c r="AA1737" s="834"/>
      <c r="AB1737" s="834"/>
      <c r="AC1737" s="832">
        <f t="shared" si="67"/>
        <v>0</v>
      </c>
      <c r="AD1737" s="832">
        <f t="shared" si="66"/>
        <v>1.8681883794451997E-2</v>
      </c>
      <c r="AE1737" s="834"/>
      <c r="AF1737" s="834"/>
      <c r="AG1737" s="834"/>
      <c r="AH1737" s="834"/>
      <c r="AI1737" s="834"/>
      <c r="AJ1737" s="834"/>
      <c r="AK1737" s="834"/>
      <c r="AL1737" s="834"/>
      <c r="AM1737" s="832">
        <f t="shared" si="65"/>
        <v>10220258.465633014</v>
      </c>
      <c r="AN1737" s="834"/>
      <c r="AO1737" s="834"/>
      <c r="AP1737" s="834"/>
    </row>
    <row r="1738" spans="1:42" s="15" customFormat="1">
      <c r="A1738" s="73" t="s">
        <v>2329</v>
      </c>
      <c r="B1738" s="1132" t="s">
        <v>3141</v>
      </c>
      <c r="C1738" s="73" t="s">
        <v>3329</v>
      </c>
      <c r="D1738" s="1132" t="s">
        <v>2001</v>
      </c>
      <c r="E1738" s="15" t="s">
        <v>2015</v>
      </c>
      <c r="F1738" s="679">
        <v>4258.7071971354198</v>
      </c>
      <c r="G1738" s="73" t="s">
        <v>300</v>
      </c>
      <c r="H1738" s="73" t="s">
        <v>3352</v>
      </c>
      <c r="K1738" s="831"/>
      <c r="L1738" s="1143"/>
      <c r="M1738" s="831"/>
      <c r="N1738" s="831">
        <v>3.0087999999999998E-7</v>
      </c>
      <c r="O1738" s="1144"/>
      <c r="P1738" s="831"/>
      <c r="Q1738" s="831"/>
      <c r="R1738" s="831"/>
      <c r="S1738" s="831"/>
      <c r="T1738" s="831"/>
      <c r="U1738" s="831"/>
      <c r="V1738" s="1143"/>
      <c r="W1738" s="1145">
        <v>1593</v>
      </c>
      <c r="X1738" s="1144"/>
      <c r="Y1738" s="831"/>
      <c r="Z1738" s="831"/>
      <c r="AA1738" s="834"/>
      <c r="AB1738" s="834"/>
      <c r="AC1738" s="832">
        <f t="shared" si="67"/>
        <v>0</v>
      </c>
      <c r="AD1738" s="832">
        <f t="shared" si="66"/>
        <v>1.281359821474105E-3</v>
      </c>
      <c r="AE1738" s="834"/>
      <c r="AF1738" s="834"/>
      <c r="AG1738" s="834"/>
      <c r="AH1738" s="834"/>
      <c r="AI1738" s="834"/>
      <c r="AJ1738" s="834"/>
      <c r="AK1738" s="834"/>
      <c r="AL1738" s="834"/>
      <c r="AM1738" s="832">
        <f t="shared" si="65"/>
        <v>6784120.5650367234</v>
      </c>
      <c r="AN1738" s="834"/>
      <c r="AO1738" s="834"/>
      <c r="AP1738" s="834"/>
    </row>
    <row r="1739" spans="1:42" s="15" customFormat="1">
      <c r="A1739" s="73" t="s">
        <v>2330</v>
      </c>
      <c r="B1739" s="1132" t="s">
        <v>3142</v>
      </c>
      <c r="C1739" s="73" t="s">
        <v>3329</v>
      </c>
      <c r="D1739" s="1132" t="s">
        <v>1967</v>
      </c>
      <c r="E1739" s="15" t="s">
        <v>1968</v>
      </c>
      <c r="F1739" s="679">
        <v>1058608.9419531301</v>
      </c>
      <c r="G1739" s="73" t="s">
        <v>300</v>
      </c>
      <c r="H1739" s="73" t="s">
        <v>3352</v>
      </c>
      <c r="K1739" s="831"/>
      <c r="L1739" s="1143"/>
      <c r="M1739" s="831"/>
      <c r="N1739" s="831">
        <v>1.9036000000000001E-6</v>
      </c>
      <c r="O1739" s="1144"/>
      <c r="P1739" s="831"/>
      <c r="Q1739" s="831"/>
      <c r="R1739" s="831"/>
      <c r="S1739" s="831"/>
      <c r="T1739" s="831"/>
      <c r="U1739" s="831"/>
      <c r="V1739" s="1143"/>
      <c r="W1739" s="1145">
        <v>301.99</v>
      </c>
      <c r="X1739" s="1144"/>
      <c r="Y1739" s="831"/>
      <c r="Z1739" s="831"/>
      <c r="AA1739" s="834"/>
      <c r="AB1739" s="834"/>
      <c r="AC1739" s="832">
        <f t="shared" si="67"/>
        <v>0</v>
      </c>
      <c r="AD1739" s="832">
        <f t="shared" si="66"/>
        <v>2.0151679819019783</v>
      </c>
      <c r="AE1739" s="834"/>
      <c r="AF1739" s="834"/>
      <c r="AG1739" s="834"/>
      <c r="AH1739" s="834"/>
      <c r="AI1739" s="834"/>
      <c r="AJ1739" s="834"/>
      <c r="AK1739" s="834"/>
      <c r="AL1739" s="834"/>
      <c r="AM1739" s="832">
        <f t="shared" si="65"/>
        <v>319689314.38042575</v>
      </c>
      <c r="AN1739" s="834"/>
      <c r="AO1739" s="834"/>
      <c r="AP1739" s="834"/>
    </row>
    <row r="1740" spans="1:42" s="15" customFormat="1">
      <c r="A1740" s="73" t="s">
        <v>2330</v>
      </c>
      <c r="B1740" s="1132" t="s">
        <v>3142</v>
      </c>
      <c r="C1740" s="73" t="s">
        <v>3329</v>
      </c>
      <c r="D1740" s="1132" t="s">
        <v>1998</v>
      </c>
      <c r="E1740" s="15" t="s">
        <v>1999</v>
      </c>
      <c r="F1740" s="679">
        <v>5222470.7803125</v>
      </c>
      <c r="G1740" s="73" t="s">
        <v>300</v>
      </c>
      <c r="H1740" s="73" t="s">
        <v>3352</v>
      </c>
      <c r="K1740" s="831"/>
      <c r="L1740" s="1143"/>
      <c r="M1740" s="831"/>
      <c r="N1740" s="831">
        <v>1.0747999999999999E-7</v>
      </c>
      <c r="O1740" s="1144"/>
      <c r="P1740" s="831"/>
      <c r="Q1740" s="831"/>
      <c r="R1740" s="831"/>
      <c r="S1740" s="831"/>
      <c r="T1740" s="831"/>
      <c r="U1740" s="831"/>
      <c r="V1740" s="1143"/>
      <c r="W1740" s="1145">
        <v>463.82</v>
      </c>
      <c r="X1740" s="1144"/>
      <c r="Y1740" s="831"/>
      <c r="Z1740" s="831"/>
      <c r="AA1740" s="834"/>
      <c r="AB1740" s="834"/>
      <c r="AC1740" s="832">
        <f t="shared" si="67"/>
        <v>0</v>
      </c>
      <c r="AD1740" s="832">
        <f t="shared" si="66"/>
        <v>0.56131115946798749</v>
      </c>
      <c r="AE1740" s="834"/>
      <c r="AF1740" s="834"/>
      <c r="AG1740" s="834"/>
      <c r="AH1740" s="834"/>
      <c r="AI1740" s="834"/>
      <c r="AJ1740" s="834"/>
      <c r="AK1740" s="834"/>
      <c r="AL1740" s="834"/>
      <c r="AM1740" s="832">
        <f t="shared" si="65"/>
        <v>2422286397.3245435</v>
      </c>
      <c r="AN1740" s="834"/>
      <c r="AO1740" s="834"/>
      <c r="AP1740" s="834"/>
    </row>
    <row r="1741" spans="1:42" s="15" customFormat="1">
      <c r="A1741" s="73" t="s">
        <v>2330</v>
      </c>
      <c r="B1741" s="1132" t="s">
        <v>3142</v>
      </c>
      <c r="C1741" s="73" t="s">
        <v>3329</v>
      </c>
      <c r="D1741" s="1132" t="s">
        <v>2001</v>
      </c>
      <c r="E1741" s="15" t="s">
        <v>2015</v>
      </c>
      <c r="F1741" s="679">
        <v>70573.929463541703</v>
      </c>
      <c r="G1741" s="73" t="s">
        <v>300</v>
      </c>
      <c r="H1741" s="73" t="s">
        <v>3352</v>
      </c>
      <c r="K1741" s="831"/>
      <c r="L1741" s="1143"/>
      <c r="M1741" s="831"/>
      <c r="N1741" s="831">
        <v>3.0377000000000003E-7</v>
      </c>
      <c r="O1741" s="1144"/>
      <c r="P1741" s="831"/>
      <c r="Q1741" s="831"/>
      <c r="R1741" s="831"/>
      <c r="S1741" s="831"/>
      <c r="T1741" s="831"/>
      <c r="U1741" s="831"/>
      <c r="V1741" s="1143"/>
      <c r="W1741" s="1145">
        <v>4978.7</v>
      </c>
      <c r="X1741" s="1144"/>
      <c r="Y1741" s="831"/>
      <c r="Z1741" s="831"/>
      <c r="AA1741" s="834"/>
      <c r="AB1741" s="834"/>
      <c r="AC1741" s="832">
        <f t="shared" si="67"/>
        <v>0</v>
      </c>
      <c r="AD1741" s="832">
        <f t="shared" si="66"/>
        <v>2.1438242553140065E-2</v>
      </c>
      <c r="AE1741" s="834"/>
      <c r="AF1741" s="834"/>
      <c r="AG1741" s="834"/>
      <c r="AH1741" s="834"/>
      <c r="AI1741" s="834"/>
      <c r="AJ1741" s="834"/>
      <c r="AK1741" s="834"/>
      <c r="AL1741" s="834"/>
      <c r="AM1741" s="832">
        <f t="shared" si="65"/>
        <v>351366422.62013507</v>
      </c>
      <c r="AN1741" s="834"/>
      <c r="AO1741" s="834"/>
      <c r="AP1741" s="834"/>
    </row>
    <row r="1742" spans="1:42" s="15" customFormat="1">
      <c r="A1742" s="73" t="s">
        <v>2331</v>
      </c>
      <c r="B1742" s="1132" t="s">
        <v>3143</v>
      </c>
      <c r="C1742" s="73" t="s">
        <v>3329</v>
      </c>
      <c r="D1742" s="1132" t="s">
        <v>1967</v>
      </c>
      <c r="E1742" s="15" t="s">
        <v>1968</v>
      </c>
      <c r="F1742" s="679">
        <v>7953781.8580927104</v>
      </c>
      <c r="G1742" s="73" t="s">
        <v>300</v>
      </c>
      <c r="H1742" s="73" t="s">
        <v>3352</v>
      </c>
      <c r="K1742" s="831"/>
      <c r="L1742" s="1143"/>
      <c r="M1742" s="831"/>
      <c r="N1742" s="831">
        <v>1.1688000000000001E-5</v>
      </c>
      <c r="O1742" s="1144"/>
      <c r="P1742" s="831"/>
      <c r="Q1742" s="831"/>
      <c r="R1742" s="831"/>
      <c r="S1742" s="831"/>
      <c r="T1742" s="831"/>
      <c r="U1742" s="831"/>
      <c r="V1742" s="1143"/>
      <c r="W1742" s="1145">
        <v>6699.8</v>
      </c>
      <c r="X1742" s="1144"/>
      <c r="Y1742" s="831"/>
      <c r="Z1742" s="831"/>
      <c r="AA1742" s="834"/>
      <c r="AB1742" s="834"/>
      <c r="AC1742" s="832">
        <f t="shared" si="67"/>
        <v>0</v>
      </c>
      <c r="AD1742" s="832">
        <f t="shared" si="66"/>
        <v>92.963802357387607</v>
      </c>
      <c r="AE1742" s="834"/>
      <c r="AF1742" s="834"/>
      <c r="AG1742" s="834"/>
      <c r="AH1742" s="834"/>
      <c r="AI1742" s="834"/>
      <c r="AJ1742" s="834"/>
      <c r="AK1742" s="834"/>
      <c r="AL1742" s="834"/>
      <c r="AM1742" s="832">
        <f t="shared" si="65"/>
        <v>53288747692.849541</v>
      </c>
      <c r="AN1742" s="834"/>
      <c r="AO1742" s="834"/>
      <c r="AP1742" s="834"/>
    </row>
    <row r="1743" spans="1:42" s="15" customFormat="1">
      <c r="A1743" s="73" t="s">
        <v>2331</v>
      </c>
      <c r="B1743" s="1132" t="s">
        <v>3143</v>
      </c>
      <c r="C1743" s="73" t="s">
        <v>3329</v>
      </c>
      <c r="D1743" s="1132" t="s">
        <v>1998</v>
      </c>
      <c r="E1743" s="15" t="s">
        <v>1999</v>
      </c>
      <c r="F1743" s="679">
        <v>39229385.296533898</v>
      </c>
      <c r="G1743" s="73" t="s">
        <v>300</v>
      </c>
      <c r="H1743" s="73" t="s">
        <v>3352</v>
      </c>
      <c r="K1743" s="831"/>
      <c r="L1743" s="1143"/>
      <c r="M1743" s="831"/>
      <c r="N1743" s="831">
        <v>1.2358000000000001E-8</v>
      </c>
      <c r="O1743" s="1144"/>
      <c r="P1743" s="831"/>
      <c r="Q1743" s="831"/>
      <c r="R1743" s="831"/>
      <c r="S1743" s="831"/>
      <c r="T1743" s="831"/>
      <c r="U1743" s="831"/>
      <c r="V1743" s="1143"/>
      <c r="W1743" s="1145">
        <v>1423.2</v>
      </c>
      <c r="X1743" s="1144"/>
      <c r="Y1743" s="831"/>
      <c r="Z1743" s="831"/>
      <c r="AA1743" s="834"/>
      <c r="AB1743" s="834"/>
      <c r="AC1743" s="832">
        <f t="shared" si="67"/>
        <v>0</v>
      </c>
      <c r="AD1743" s="832">
        <f t="shared" si="66"/>
        <v>0.48479674349456592</v>
      </c>
      <c r="AE1743" s="834"/>
      <c r="AF1743" s="834"/>
      <c r="AG1743" s="834"/>
      <c r="AH1743" s="834"/>
      <c r="AI1743" s="834"/>
      <c r="AJ1743" s="834"/>
      <c r="AK1743" s="834"/>
      <c r="AL1743" s="834"/>
      <c r="AM1743" s="832">
        <f t="shared" si="65"/>
        <v>55831261154.027046</v>
      </c>
      <c r="AN1743" s="834"/>
      <c r="AO1743" s="834"/>
      <c r="AP1743" s="834"/>
    </row>
    <row r="1744" spans="1:42" s="15" customFormat="1">
      <c r="A1744" s="73" t="s">
        <v>2331</v>
      </c>
      <c r="B1744" s="1132" t="s">
        <v>3143</v>
      </c>
      <c r="C1744" s="73" t="s">
        <v>3329</v>
      </c>
      <c r="D1744" s="1132" t="s">
        <v>2001</v>
      </c>
      <c r="E1744" s="15" t="s">
        <v>2015</v>
      </c>
      <c r="F1744" s="679">
        <v>530252.12392502604</v>
      </c>
      <c r="G1744" s="73" t="s">
        <v>300</v>
      </c>
      <c r="H1744" s="73" t="s">
        <v>3352</v>
      </c>
      <c r="K1744" s="831"/>
      <c r="L1744" s="1143"/>
      <c r="M1744" s="831"/>
      <c r="N1744" s="831">
        <v>9.0607999999999997E-7</v>
      </c>
      <c r="O1744" s="1144"/>
      <c r="P1744" s="831"/>
      <c r="Q1744" s="831"/>
      <c r="R1744" s="831"/>
      <c r="S1744" s="831"/>
      <c r="T1744" s="831"/>
      <c r="U1744" s="831"/>
      <c r="V1744" s="1143"/>
      <c r="W1744" s="1145">
        <v>273040</v>
      </c>
      <c r="X1744" s="1144"/>
      <c r="Y1744" s="831"/>
      <c r="Z1744" s="831"/>
      <c r="AA1744" s="834"/>
      <c r="AB1744" s="834"/>
      <c r="AC1744" s="832">
        <f t="shared" si="67"/>
        <v>0</v>
      </c>
      <c r="AD1744" s="832">
        <f t="shared" si="66"/>
        <v>0.48045084444598757</v>
      </c>
      <c r="AE1744" s="834"/>
      <c r="AF1744" s="834"/>
      <c r="AG1744" s="834"/>
      <c r="AH1744" s="834"/>
      <c r="AI1744" s="834"/>
      <c r="AJ1744" s="834"/>
      <c r="AK1744" s="834"/>
      <c r="AL1744" s="834"/>
      <c r="AM1744" s="832">
        <f t="shared" si="65"/>
        <v>144780039916.48911</v>
      </c>
      <c r="AN1744" s="834"/>
      <c r="AO1744" s="834"/>
      <c r="AP1744" s="834"/>
    </row>
    <row r="1745" spans="1:42" s="15" customFormat="1">
      <c r="A1745" s="73" t="s">
        <v>2718</v>
      </c>
      <c r="B1745" s="1132"/>
      <c r="C1745" s="73" t="s">
        <v>3319</v>
      </c>
      <c r="D1745" s="1132" t="s">
        <v>1967</v>
      </c>
      <c r="E1745" s="15" t="s">
        <v>1968</v>
      </c>
      <c r="F1745" s="679">
        <v>589657.46208362002</v>
      </c>
      <c r="G1745" s="73" t="s">
        <v>300</v>
      </c>
      <c r="H1745" s="73" t="s">
        <v>3352</v>
      </c>
      <c r="K1745" s="831"/>
      <c r="L1745" s="1143"/>
      <c r="M1745" s="831"/>
      <c r="N1745" s="1150">
        <v>2.2413499043699988E-4</v>
      </c>
      <c r="O1745" s="1144"/>
      <c r="P1745" s="831"/>
      <c r="Q1745" s="831"/>
      <c r="R1745" s="831"/>
      <c r="S1745" s="831"/>
      <c r="T1745" s="831"/>
      <c r="U1745" s="831"/>
      <c r="V1745" s="1143"/>
      <c r="W1745" s="1145">
        <v>742.72</v>
      </c>
      <c r="X1745" s="1144"/>
      <c r="Y1745" s="831"/>
      <c r="Z1745" s="831"/>
      <c r="AA1745" s="834"/>
      <c r="AB1745" s="834"/>
      <c r="AC1745" s="832">
        <f t="shared" si="67"/>
        <v>0</v>
      </c>
      <c r="AD1745" s="832">
        <f t="shared" si="66"/>
        <v>132.16286962521778</v>
      </c>
      <c r="AE1745" s="834"/>
      <c r="AF1745" s="834"/>
      <c r="AG1745" s="834"/>
      <c r="AH1745" s="834"/>
      <c r="AI1745" s="834"/>
      <c r="AJ1745" s="834"/>
      <c r="AK1745" s="834"/>
      <c r="AL1745" s="834"/>
      <c r="AM1745" s="832">
        <f t="shared" si="65"/>
        <v>437950390.23874629</v>
      </c>
      <c r="AN1745" s="834"/>
      <c r="AO1745" s="834"/>
      <c r="AP1745" s="834"/>
    </row>
    <row r="1746" spans="1:42" s="15" customFormat="1">
      <c r="A1746" s="73" t="s">
        <v>2718</v>
      </c>
      <c r="B1746" s="1132"/>
      <c r="C1746" s="73" t="s">
        <v>3319</v>
      </c>
      <c r="D1746" s="1132" t="s">
        <v>1998</v>
      </c>
      <c r="E1746" s="15" t="s">
        <v>1999</v>
      </c>
      <c r="F1746" s="679">
        <v>786209.94944164099</v>
      </c>
      <c r="G1746" s="73" t="s">
        <v>300</v>
      </c>
      <c r="H1746" s="73" t="s">
        <v>3352</v>
      </c>
      <c r="K1746" s="831"/>
      <c r="L1746" s="1143"/>
      <c r="M1746" s="831"/>
      <c r="N1746" s="1150">
        <v>1.6420805118051806E-5</v>
      </c>
      <c r="O1746" s="1144"/>
      <c r="P1746" s="831"/>
      <c r="Q1746" s="831"/>
      <c r="R1746" s="831"/>
      <c r="S1746" s="831"/>
      <c r="T1746" s="831"/>
      <c r="U1746" s="831"/>
      <c r="V1746" s="1143"/>
      <c r="W1746" s="1145">
        <v>343.45</v>
      </c>
      <c r="X1746" s="1144"/>
      <c r="Y1746" s="831"/>
      <c r="Z1746" s="831"/>
      <c r="AA1746" s="834"/>
      <c r="AB1746" s="834"/>
      <c r="AC1746" s="832">
        <f t="shared" si="67"/>
        <v>0</v>
      </c>
      <c r="AD1746" s="832">
        <f t="shared" si="66"/>
        <v>12.91020036165455</v>
      </c>
      <c r="AE1746" s="834"/>
      <c r="AF1746" s="834"/>
      <c r="AG1746" s="834"/>
      <c r="AH1746" s="834"/>
      <c r="AI1746" s="834"/>
      <c r="AJ1746" s="834"/>
      <c r="AK1746" s="834"/>
      <c r="AL1746" s="834"/>
      <c r="AM1746" s="832">
        <f t="shared" si="65"/>
        <v>270023807.13573158</v>
      </c>
      <c r="AN1746" s="834"/>
      <c r="AO1746" s="834"/>
      <c r="AP1746" s="834"/>
    </row>
    <row r="1747" spans="1:42" s="15" customFormat="1">
      <c r="A1747" s="73" t="s">
        <v>2718</v>
      </c>
      <c r="B1747" s="1132"/>
      <c r="C1747" s="73" t="s">
        <v>3319</v>
      </c>
      <c r="D1747" s="1132" t="s">
        <v>2001</v>
      </c>
      <c r="E1747" s="15" t="s">
        <v>2015</v>
      </c>
      <c r="F1747" s="679">
        <v>39310.497473932301</v>
      </c>
      <c r="G1747" s="73" t="s">
        <v>300</v>
      </c>
      <c r="H1747" s="73" t="s">
        <v>3352</v>
      </c>
      <c r="K1747" s="831"/>
      <c r="L1747" s="1143"/>
      <c r="M1747" s="831"/>
      <c r="N1747" s="1150">
        <v>1.2492882786617452E-4</v>
      </c>
      <c r="O1747" s="1144"/>
      <c r="P1747" s="831"/>
      <c r="Q1747" s="831"/>
      <c r="R1747" s="831"/>
      <c r="S1747" s="831"/>
      <c r="T1747" s="831"/>
      <c r="U1747" s="831"/>
      <c r="V1747" s="1143"/>
      <c r="W1747" s="1145">
        <v>16998</v>
      </c>
      <c r="X1747" s="1144"/>
      <c r="Y1747" s="831"/>
      <c r="Z1747" s="831"/>
      <c r="AA1747" s="834"/>
      <c r="AB1747" s="834"/>
      <c r="AC1747" s="832">
        <f t="shared" si="67"/>
        <v>0</v>
      </c>
      <c r="AD1747" s="832">
        <f t="shared" si="66"/>
        <v>4.9110143722545763</v>
      </c>
      <c r="AE1747" s="834"/>
      <c r="AF1747" s="834"/>
      <c r="AG1747" s="834"/>
      <c r="AH1747" s="834"/>
      <c r="AI1747" s="834"/>
      <c r="AJ1747" s="834"/>
      <c r="AK1747" s="834"/>
      <c r="AL1747" s="834"/>
      <c r="AM1747" s="832">
        <f t="shared" si="65"/>
        <v>668199836.06190121</v>
      </c>
      <c r="AN1747" s="834"/>
      <c r="AO1747" s="834"/>
      <c r="AP1747" s="834"/>
    </row>
    <row r="1748" spans="1:42" s="15" customFormat="1">
      <c r="A1748" s="73" t="s">
        <v>2332</v>
      </c>
      <c r="B1748" s="1132" t="s">
        <v>3144</v>
      </c>
      <c r="C1748" s="73" t="s">
        <v>3329</v>
      </c>
      <c r="D1748" s="1132" t="s">
        <v>1967</v>
      </c>
      <c r="E1748" s="15" t="s">
        <v>1968</v>
      </c>
      <c r="F1748" s="679">
        <v>230196.890234297</v>
      </c>
      <c r="G1748" s="73" t="s">
        <v>300</v>
      </c>
      <c r="H1748" s="73" t="s">
        <v>3352</v>
      </c>
      <c r="K1748" s="831"/>
      <c r="L1748" s="1143"/>
      <c r="M1748" s="831"/>
      <c r="N1748" s="1150">
        <v>2.2413499043699988E-4</v>
      </c>
      <c r="O1748" s="1144"/>
      <c r="P1748" s="831"/>
      <c r="Q1748" s="831"/>
      <c r="R1748" s="831"/>
      <c r="S1748" s="831"/>
      <c r="T1748" s="831"/>
      <c r="U1748" s="831"/>
      <c r="V1748" s="1143"/>
      <c r="W1748" s="1145">
        <v>1030.4000000000001</v>
      </c>
      <c r="X1748" s="1144"/>
      <c r="Y1748" s="831"/>
      <c r="Z1748" s="831"/>
      <c r="AA1748" s="834"/>
      <c r="AB1748" s="834"/>
      <c r="AC1748" s="832">
        <f t="shared" si="67"/>
        <v>0</v>
      </c>
      <c r="AD1748" s="832">
        <f t="shared" si="66"/>
        <v>51.59517779129127</v>
      </c>
      <c r="AE1748" s="834"/>
      <c r="AF1748" s="834"/>
      <c r="AG1748" s="834"/>
      <c r="AH1748" s="834"/>
      <c r="AI1748" s="834"/>
      <c r="AJ1748" s="834"/>
      <c r="AK1748" s="834"/>
      <c r="AL1748" s="834"/>
      <c r="AM1748" s="832">
        <f t="shared" si="65"/>
        <v>237194875.69741964</v>
      </c>
      <c r="AN1748" s="834"/>
      <c r="AO1748" s="834"/>
      <c r="AP1748" s="834"/>
    </row>
    <row r="1749" spans="1:42" s="15" customFormat="1">
      <c r="A1749" s="73" t="s">
        <v>2332</v>
      </c>
      <c r="B1749" s="1132" t="s">
        <v>3144</v>
      </c>
      <c r="C1749" s="73" t="s">
        <v>3329</v>
      </c>
      <c r="D1749" s="1132" t="s">
        <v>1998</v>
      </c>
      <c r="E1749" s="15" t="s">
        <v>1999</v>
      </c>
      <c r="F1749" s="679">
        <v>1061614.22523219</v>
      </c>
      <c r="G1749" s="73" t="s">
        <v>300</v>
      </c>
      <c r="H1749" s="73" t="s">
        <v>3352</v>
      </c>
      <c r="K1749" s="831"/>
      <c r="L1749" s="1143"/>
      <c r="M1749" s="831"/>
      <c r="N1749" s="1150">
        <v>1.6420805118051806E-5</v>
      </c>
      <c r="O1749" s="1144"/>
      <c r="P1749" s="831"/>
      <c r="Q1749" s="831"/>
      <c r="R1749" s="831"/>
      <c r="S1749" s="831"/>
      <c r="T1749" s="831"/>
      <c r="U1749" s="831"/>
      <c r="V1749" s="1143"/>
      <c r="W1749" s="1145">
        <v>2622.7</v>
      </c>
      <c r="X1749" s="1144"/>
      <c r="Y1749" s="831"/>
      <c r="Z1749" s="831"/>
      <c r="AA1749" s="834"/>
      <c r="AB1749" s="834"/>
      <c r="AC1749" s="832">
        <f t="shared" si="67"/>
        <v>0</v>
      </c>
      <c r="AD1749" s="832">
        <f t="shared" si="66"/>
        <v>17.43256030308935</v>
      </c>
      <c r="AE1749" s="834"/>
      <c r="AF1749" s="834"/>
      <c r="AG1749" s="834"/>
      <c r="AH1749" s="834"/>
      <c r="AI1749" s="834"/>
      <c r="AJ1749" s="834"/>
      <c r="AK1749" s="834"/>
      <c r="AL1749" s="834"/>
      <c r="AM1749" s="832">
        <f t="shared" si="65"/>
        <v>2784295628.5164647</v>
      </c>
      <c r="AN1749" s="834"/>
      <c r="AO1749" s="834"/>
      <c r="AP1749" s="834"/>
    </row>
    <row r="1750" spans="1:42" s="15" customFormat="1">
      <c r="A1750" s="73" t="s">
        <v>2332</v>
      </c>
      <c r="B1750" s="1132" t="s">
        <v>3144</v>
      </c>
      <c r="C1750" s="73" t="s">
        <v>3329</v>
      </c>
      <c r="D1750" s="1132" t="s">
        <v>2001</v>
      </c>
      <c r="E1750" s="15" t="s">
        <v>2015</v>
      </c>
      <c r="F1750" s="679">
        <v>15346.459348046899</v>
      </c>
      <c r="G1750" s="73" t="s">
        <v>300</v>
      </c>
      <c r="H1750" s="73" t="s">
        <v>3352</v>
      </c>
      <c r="K1750" s="831"/>
      <c r="L1750" s="1143"/>
      <c r="M1750" s="831"/>
      <c r="N1750" s="1150">
        <v>1.2492882786617452E-4</v>
      </c>
      <c r="O1750" s="1144"/>
      <c r="P1750" s="831"/>
      <c r="Q1750" s="831"/>
      <c r="R1750" s="831"/>
      <c r="S1750" s="831"/>
      <c r="T1750" s="831"/>
      <c r="U1750" s="831"/>
      <c r="V1750" s="1143"/>
      <c r="W1750" s="1145">
        <v>25867</v>
      </c>
      <c r="X1750" s="1144"/>
      <c r="Y1750" s="831"/>
      <c r="Z1750" s="831"/>
      <c r="AA1750" s="834"/>
      <c r="AB1750" s="834"/>
      <c r="AC1750" s="832">
        <f t="shared" si="67"/>
        <v>0</v>
      </c>
      <c r="AD1750" s="832">
        <f t="shared" si="66"/>
        <v>1.9172151782473958</v>
      </c>
      <c r="AE1750" s="834"/>
      <c r="AF1750" s="834"/>
      <c r="AG1750" s="834"/>
      <c r="AH1750" s="834"/>
      <c r="AI1750" s="834"/>
      <c r="AJ1750" s="834"/>
      <c r="AK1750" s="834"/>
      <c r="AL1750" s="834"/>
      <c r="AM1750" s="832">
        <f t="shared" si="65"/>
        <v>396966863.95592916</v>
      </c>
      <c r="AN1750" s="834"/>
      <c r="AO1750" s="834"/>
      <c r="AP1750" s="834"/>
    </row>
    <row r="1751" spans="1:42" s="15" customFormat="1">
      <c r="A1751" s="73" t="s">
        <v>2333</v>
      </c>
      <c r="B1751" s="1132" t="s">
        <v>3145</v>
      </c>
      <c r="C1751" s="73" t="s">
        <v>3329</v>
      </c>
      <c r="D1751" s="1132" t="s">
        <v>1967</v>
      </c>
      <c r="E1751" s="15" t="s">
        <v>1968</v>
      </c>
      <c r="F1751" s="679">
        <v>232778.560516875</v>
      </c>
      <c r="G1751" s="73" t="s">
        <v>300</v>
      </c>
      <c r="H1751" s="73" t="s">
        <v>3352</v>
      </c>
      <c r="K1751" s="831"/>
      <c r="L1751" s="1143"/>
      <c r="M1751" s="831"/>
      <c r="N1751" s="831">
        <v>3.9869000000000001E-5</v>
      </c>
      <c r="O1751" s="1144"/>
      <c r="P1751" s="831"/>
      <c r="Q1751" s="831"/>
      <c r="R1751" s="831"/>
      <c r="S1751" s="831"/>
      <c r="T1751" s="831"/>
      <c r="U1751" s="831"/>
      <c r="V1751" s="1143"/>
      <c r="W1751" s="1145">
        <v>860.7</v>
      </c>
      <c r="X1751" s="1144"/>
      <c r="Y1751" s="831"/>
      <c r="Z1751" s="831"/>
      <c r="AA1751" s="834"/>
      <c r="AB1751" s="834"/>
      <c r="AC1751" s="832">
        <f t="shared" si="67"/>
        <v>0</v>
      </c>
      <c r="AD1751" s="832">
        <f t="shared" si="66"/>
        <v>9.2806484292472895</v>
      </c>
      <c r="AE1751" s="834"/>
      <c r="AF1751" s="834"/>
      <c r="AG1751" s="834"/>
      <c r="AH1751" s="834"/>
      <c r="AI1751" s="834"/>
      <c r="AJ1751" s="834"/>
      <c r="AK1751" s="834"/>
      <c r="AL1751" s="834"/>
      <c r="AM1751" s="832">
        <f t="shared" si="65"/>
        <v>200352507.03687432</v>
      </c>
      <c r="AN1751" s="834"/>
      <c r="AO1751" s="834"/>
      <c r="AP1751" s="834"/>
    </row>
    <row r="1752" spans="1:42" s="15" customFormat="1">
      <c r="A1752" s="73" t="s">
        <v>2333</v>
      </c>
      <c r="B1752" s="1132" t="s">
        <v>3145</v>
      </c>
      <c r="C1752" s="73" t="s">
        <v>3329</v>
      </c>
      <c r="D1752" s="1132" t="s">
        <v>1998</v>
      </c>
      <c r="E1752" s="15" t="s">
        <v>1999</v>
      </c>
      <c r="F1752" s="679">
        <v>310371.414040156</v>
      </c>
      <c r="G1752" s="73" t="s">
        <v>300</v>
      </c>
      <c r="H1752" s="73" t="s">
        <v>3352</v>
      </c>
      <c r="K1752" s="831"/>
      <c r="L1752" s="1143"/>
      <c r="M1752" s="831"/>
      <c r="N1752" s="831">
        <v>4.3475000000000003E-6</v>
      </c>
      <c r="O1752" s="1144"/>
      <c r="P1752" s="831"/>
      <c r="Q1752" s="831"/>
      <c r="R1752" s="831"/>
      <c r="S1752" s="831"/>
      <c r="T1752" s="831"/>
      <c r="U1752" s="831"/>
      <c r="V1752" s="1143"/>
      <c r="W1752" s="1145">
        <v>2118.1</v>
      </c>
      <c r="X1752" s="1144"/>
      <c r="Y1752" s="831"/>
      <c r="Z1752" s="831"/>
      <c r="AA1752" s="834"/>
      <c r="AB1752" s="834"/>
      <c r="AC1752" s="832">
        <f t="shared" si="67"/>
        <v>0</v>
      </c>
      <c r="AD1752" s="832">
        <f t="shared" si="66"/>
        <v>1.3493397225395782</v>
      </c>
      <c r="AE1752" s="834"/>
      <c r="AF1752" s="834"/>
      <c r="AG1752" s="834"/>
      <c r="AH1752" s="834"/>
      <c r="AI1752" s="834"/>
      <c r="AJ1752" s="834"/>
      <c r="AK1752" s="834"/>
      <c r="AL1752" s="834"/>
      <c r="AM1752" s="832">
        <f t="shared" si="65"/>
        <v>657397692.07845438</v>
      </c>
      <c r="AN1752" s="834"/>
      <c r="AO1752" s="834"/>
      <c r="AP1752" s="834"/>
    </row>
    <row r="1753" spans="1:42" s="15" customFormat="1">
      <c r="A1753" s="73" t="s">
        <v>2333</v>
      </c>
      <c r="B1753" s="1132" t="s">
        <v>3145</v>
      </c>
      <c r="C1753" s="73" t="s">
        <v>3329</v>
      </c>
      <c r="D1753" s="1132" t="s">
        <v>2001</v>
      </c>
      <c r="E1753" s="15" t="s">
        <v>2015</v>
      </c>
      <c r="F1753" s="679">
        <v>15518.5707015104</v>
      </c>
      <c r="G1753" s="73" t="s">
        <v>300</v>
      </c>
      <c r="H1753" s="73" t="s">
        <v>3352</v>
      </c>
      <c r="K1753" s="831"/>
      <c r="L1753" s="1143"/>
      <c r="M1753" s="831"/>
      <c r="N1753" s="831">
        <v>1.5175E-5</v>
      </c>
      <c r="O1753" s="1144"/>
      <c r="P1753" s="831"/>
      <c r="Q1753" s="831"/>
      <c r="R1753" s="831"/>
      <c r="S1753" s="831"/>
      <c r="T1753" s="831"/>
      <c r="U1753" s="831"/>
      <c r="V1753" s="1143"/>
      <c r="W1753" s="1145">
        <v>16566</v>
      </c>
      <c r="X1753" s="1144"/>
      <c r="Y1753" s="831"/>
      <c r="Z1753" s="831"/>
      <c r="AA1753" s="834"/>
      <c r="AB1753" s="834"/>
      <c r="AC1753" s="832">
        <f t="shared" si="67"/>
        <v>0</v>
      </c>
      <c r="AD1753" s="832">
        <f t="shared" si="66"/>
        <v>0.23549431039542032</v>
      </c>
      <c r="AE1753" s="834"/>
      <c r="AF1753" s="834"/>
      <c r="AG1753" s="834"/>
      <c r="AH1753" s="834"/>
      <c r="AI1753" s="834"/>
      <c r="AJ1753" s="834"/>
      <c r="AK1753" s="834"/>
      <c r="AL1753" s="834"/>
      <c r="AM1753" s="832">
        <f t="shared" si="65"/>
        <v>257080642.24122128</v>
      </c>
      <c r="AN1753" s="834"/>
      <c r="AO1753" s="834"/>
      <c r="AP1753" s="834"/>
    </row>
    <row r="1754" spans="1:42" s="15" customFormat="1">
      <c r="A1754" s="73" t="s">
        <v>2719</v>
      </c>
      <c r="B1754" s="1132" t="s">
        <v>3146</v>
      </c>
      <c r="C1754" s="73" t="s">
        <v>3332</v>
      </c>
      <c r="D1754" s="1132" t="s">
        <v>1967</v>
      </c>
      <c r="E1754" s="15" t="s">
        <v>1968</v>
      </c>
      <c r="F1754" s="679">
        <v>205085495406.29001</v>
      </c>
      <c r="G1754" s="73" t="s">
        <v>300</v>
      </c>
      <c r="H1754" s="73" t="s">
        <v>3368</v>
      </c>
      <c r="K1754" s="831"/>
      <c r="L1754" s="1143"/>
      <c r="M1754" s="831"/>
      <c r="N1754" s="831">
        <v>4.8547999999999999E-8</v>
      </c>
      <c r="O1754" s="1144"/>
      <c r="P1754" s="831"/>
      <c r="Q1754" s="831"/>
      <c r="R1754" s="831"/>
      <c r="S1754" s="831"/>
      <c r="T1754" s="831"/>
      <c r="U1754" s="831"/>
      <c r="V1754" s="1143"/>
      <c r="W1754" s="1145">
        <v>0.31974000000000002</v>
      </c>
      <c r="X1754" s="1144"/>
      <c r="Y1754" s="831"/>
      <c r="Z1754" s="831"/>
      <c r="AA1754" s="834"/>
      <c r="AB1754" s="834"/>
      <c r="AC1754" s="832">
        <f t="shared" si="67"/>
        <v>0</v>
      </c>
      <c r="AD1754" s="832">
        <f t="shared" si="66"/>
        <v>9956.4906309845665</v>
      </c>
      <c r="AE1754" s="834"/>
      <c r="AF1754" s="834"/>
      <c r="AG1754" s="834"/>
      <c r="AH1754" s="834"/>
      <c r="AI1754" s="834"/>
      <c r="AJ1754" s="834"/>
      <c r="AK1754" s="834"/>
      <c r="AL1754" s="834"/>
      <c r="AM1754" s="832">
        <f t="shared" si="65"/>
        <v>65574036301.207169</v>
      </c>
      <c r="AN1754" s="834"/>
      <c r="AO1754" s="834"/>
      <c r="AP1754" s="834"/>
    </row>
    <row r="1755" spans="1:42" s="15" customFormat="1">
      <c r="A1755" s="73" t="s">
        <v>2719</v>
      </c>
      <c r="B1755" s="1132" t="s">
        <v>3146</v>
      </c>
      <c r="C1755" s="73" t="s">
        <v>3347</v>
      </c>
      <c r="D1755" s="1132" t="s">
        <v>1967</v>
      </c>
      <c r="E1755" s="15" t="s">
        <v>1968</v>
      </c>
      <c r="F1755" s="679">
        <v>205085495406.29001</v>
      </c>
      <c r="G1755" s="73" t="s">
        <v>300</v>
      </c>
      <c r="H1755" s="73" t="s">
        <v>3368</v>
      </c>
      <c r="K1755" s="831"/>
      <c r="L1755" s="1143"/>
      <c r="M1755" s="831"/>
      <c r="N1755" s="831">
        <v>4.8547999999999999E-8</v>
      </c>
      <c r="O1755" s="1144"/>
      <c r="P1755" s="831"/>
      <c r="Q1755" s="831"/>
      <c r="R1755" s="831"/>
      <c r="S1755" s="831"/>
      <c r="T1755" s="831"/>
      <c r="U1755" s="831"/>
      <c r="V1755" s="1143"/>
      <c r="W1755" s="1145">
        <v>0.31974000000000002</v>
      </c>
      <c r="X1755" s="1144"/>
      <c r="Y1755" s="831"/>
      <c r="Z1755" s="831"/>
      <c r="AA1755" s="834"/>
      <c r="AB1755" s="834"/>
      <c r="AC1755" s="832">
        <f t="shared" si="67"/>
        <v>0</v>
      </c>
      <c r="AD1755" s="832">
        <f t="shared" si="66"/>
        <v>9956.4906309845665</v>
      </c>
      <c r="AE1755" s="834"/>
      <c r="AF1755" s="834"/>
      <c r="AG1755" s="834"/>
      <c r="AH1755" s="834"/>
      <c r="AI1755" s="834"/>
      <c r="AJ1755" s="834"/>
      <c r="AK1755" s="834"/>
      <c r="AL1755" s="834"/>
      <c r="AM1755" s="832">
        <f t="shared" si="65"/>
        <v>65574036301.207169</v>
      </c>
      <c r="AN1755" s="834"/>
      <c r="AO1755" s="834"/>
      <c r="AP1755" s="834"/>
    </row>
    <row r="1756" spans="1:42" s="15" customFormat="1">
      <c r="A1756" s="73" t="s">
        <v>2719</v>
      </c>
      <c r="B1756" s="1132" t="s">
        <v>3146</v>
      </c>
      <c r="C1756" s="73" t="s">
        <v>3348</v>
      </c>
      <c r="D1756" s="1132" t="s">
        <v>1967</v>
      </c>
      <c r="E1756" s="15" t="s">
        <v>1968</v>
      </c>
      <c r="F1756" s="679">
        <v>37568179250.190002</v>
      </c>
      <c r="G1756" s="73" t="s">
        <v>300</v>
      </c>
      <c r="H1756" s="73" t="s">
        <v>3368</v>
      </c>
      <c r="K1756" s="831"/>
      <c r="L1756" s="1143"/>
      <c r="M1756" s="831"/>
      <c r="N1756" s="831">
        <v>4.8547999999999999E-8</v>
      </c>
      <c r="O1756" s="1144"/>
      <c r="P1756" s="831"/>
      <c r="Q1756" s="831"/>
      <c r="R1756" s="831"/>
      <c r="S1756" s="831"/>
      <c r="T1756" s="831"/>
      <c r="U1756" s="831"/>
      <c r="V1756" s="1143"/>
      <c r="W1756" s="1145">
        <v>0.31974000000000002</v>
      </c>
      <c r="X1756" s="1144"/>
      <c r="Y1756" s="831"/>
      <c r="Z1756" s="831"/>
      <c r="AA1756" s="834"/>
      <c r="AB1756" s="834"/>
      <c r="AC1756" s="832">
        <f t="shared" si="67"/>
        <v>0</v>
      </c>
      <c r="AD1756" s="832">
        <f t="shared" si="66"/>
        <v>1823.8599662382242</v>
      </c>
      <c r="AE1756" s="834"/>
      <c r="AF1756" s="834"/>
      <c r="AG1756" s="834"/>
      <c r="AH1756" s="834"/>
      <c r="AI1756" s="834"/>
      <c r="AJ1756" s="834"/>
      <c r="AK1756" s="834"/>
      <c r="AL1756" s="834"/>
      <c r="AM1756" s="832">
        <f t="shared" si="65"/>
        <v>12012049633.455751</v>
      </c>
      <c r="AN1756" s="834"/>
      <c r="AO1756" s="834"/>
      <c r="AP1756" s="834"/>
    </row>
    <row r="1757" spans="1:42" s="15" customFormat="1">
      <c r="A1757" s="73" t="s">
        <v>2334</v>
      </c>
      <c r="B1757" s="1132" t="s">
        <v>2334</v>
      </c>
      <c r="C1757" s="73"/>
      <c r="D1757" s="1132" t="s">
        <v>1967</v>
      </c>
      <c r="E1757" s="15" t="s">
        <v>1968</v>
      </c>
      <c r="F1757" s="679">
        <v>235071222.32335699</v>
      </c>
      <c r="G1757" s="73" t="s">
        <v>300</v>
      </c>
      <c r="H1757" s="73" t="s">
        <v>3355</v>
      </c>
      <c r="K1757" s="831"/>
      <c r="L1757" s="1143"/>
      <c r="M1757" s="831"/>
      <c r="N1757" s="831">
        <v>3.9860999999999997E-9</v>
      </c>
      <c r="O1757" s="1144"/>
      <c r="P1757" s="831"/>
      <c r="Q1757" s="831"/>
      <c r="R1757" s="831"/>
      <c r="S1757" s="831"/>
      <c r="T1757" s="831"/>
      <c r="U1757" s="831"/>
      <c r="V1757" s="1143"/>
      <c r="W1757" s="1145">
        <v>0.34484999999999999</v>
      </c>
      <c r="X1757" s="1144"/>
      <c r="Y1757" s="831"/>
      <c r="Z1757" s="831"/>
      <c r="AA1757" s="834"/>
      <c r="AB1757" s="834"/>
      <c r="AC1757" s="832">
        <f t="shared" si="67"/>
        <v>0</v>
      </c>
      <c r="AD1757" s="832">
        <f t="shared" si="66"/>
        <v>0.93701739930313321</v>
      </c>
      <c r="AE1757" s="834"/>
      <c r="AF1757" s="834"/>
      <c r="AG1757" s="834"/>
      <c r="AH1757" s="834"/>
      <c r="AI1757" s="834"/>
      <c r="AJ1757" s="834"/>
      <c r="AK1757" s="834"/>
      <c r="AL1757" s="834"/>
      <c r="AM1757" s="832">
        <f t="shared" si="65"/>
        <v>81064311.018209651</v>
      </c>
      <c r="AN1757" s="834"/>
      <c r="AO1757" s="834"/>
      <c r="AP1757" s="834"/>
    </row>
    <row r="1758" spans="1:42" s="15" customFormat="1">
      <c r="A1758" s="73" t="s">
        <v>2335</v>
      </c>
      <c r="B1758" s="1132" t="s">
        <v>3147</v>
      </c>
      <c r="C1758" s="73" t="s">
        <v>3329</v>
      </c>
      <c r="D1758" s="1132" t="s">
        <v>1967</v>
      </c>
      <c r="E1758" s="15" t="s">
        <v>1968</v>
      </c>
      <c r="F1758" s="679">
        <v>284184.17890229198</v>
      </c>
      <c r="G1758" s="73" t="s">
        <v>300</v>
      </c>
      <c r="H1758" s="73" t="s">
        <v>3352</v>
      </c>
      <c r="K1758" s="831"/>
      <c r="L1758" s="1143"/>
      <c r="M1758" s="831">
        <v>6.4367999999999999E-6</v>
      </c>
      <c r="N1758" s="831">
        <v>2.1629000000000002E-3</v>
      </c>
      <c r="O1758" s="1144"/>
      <c r="P1758" s="831"/>
      <c r="Q1758" s="831"/>
      <c r="R1758" s="831"/>
      <c r="S1758" s="831"/>
      <c r="T1758" s="831"/>
      <c r="U1758" s="831"/>
      <c r="V1758" s="1143"/>
      <c r="W1758" s="1145">
        <v>161500</v>
      </c>
      <c r="X1758" s="1144"/>
      <c r="Y1758" s="831"/>
      <c r="Z1758" s="831"/>
      <c r="AA1758" s="834"/>
      <c r="AB1758" s="834"/>
      <c r="AC1758" s="832">
        <f t="shared" si="67"/>
        <v>1.8292367227582731</v>
      </c>
      <c r="AD1758" s="832">
        <f t="shared" si="66"/>
        <v>614.66196054776742</v>
      </c>
      <c r="AE1758" s="834"/>
      <c r="AF1758" s="834"/>
      <c r="AG1758" s="834"/>
      <c r="AH1758" s="834"/>
      <c r="AI1758" s="834"/>
      <c r="AJ1758" s="834"/>
      <c r="AK1758" s="834"/>
      <c r="AL1758" s="834"/>
      <c r="AM1758" s="832">
        <f t="shared" si="65"/>
        <v>45895744892.720154</v>
      </c>
      <c r="AN1758" s="834"/>
      <c r="AO1758" s="834"/>
      <c r="AP1758" s="834"/>
    </row>
    <row r="1759" spans="1:42" s="15" customFormat="1">
      <c r="A1759" s="73" t="s">
        <v>2335</v>
      </c>
      <c r="B1759" s="1132" t="s">
        <v>3147</v>
      </c>
      <c r="C1759" s="73" t="s">
        <v>3329</v>
      </c>
      <c r="D1759" s="1132" t="s">
        <v>1998</v>
      </c>
      <c r="E1759" s="15" t="s">
        <v>1999</v>
      </c>
      <c r="F1759" s="679">
        <v>378912.23855317698</v>
      </c>
      <c r="G1759" s="73" t="s">
        <v>300</v>
      </c>
      <c r="H1759" s="73" t="s">
        <v>3352</v>
      </c>
      <c r="K1759" s="831"/>
      <c r="L1759" s="1143"/>
      <c r="M1759" s="831">
        <v>5.2675E-6</v>
      </c>
      <c r="N1759" s="831">
        <v>9.7377E-6</v>
      </c>
      <c r="O1759" s="1144"/>
      <c r="P1759" s="831"/>
      <c r="Q1759" s="831"/>
      <c r="R1759" s="831"/>
      <c r="S1759" s="831"/>
      <c r="T1759" s="831"/>
      <c r="U1759" s="831"/>
      <c r="V1759" s="1143"/>
      <c r="W1759" s="1145">
        <v>668380</v>
      </c>
      <c r="X1759" s="1144"/>
      <c r="Y1759" s="831"/>
      <c r="Z1759" s="831"/>
      <c r="AA1759" s="834"/>
      <c r="AB1759" s="834"/>
      <c r="AC1759" s="832">
        <f t="shared" si="67"/>
        <v>1.9959202165788597</v>
      </c>
      <c r="AD1759" s="832">
        <f t="shared" si="66"/>
        <v>3.6897337053592714</v>
      </c>
      <c r="AE1759" s="834"/>
      <c r="AF1759" s="834"/>
      <c r="AG1759" s="834"/>
      <c r="AH1759" s="834"/>
      <c r="AI1759" s="834"/>
      <c r="AJ1759" s="834"/>
      <c r="AK1759" s="834"/>
      <c r="AL1759" s="834"/>
      <c r="AM1759" s="832">
        <f t="shared" si="65"/>
        <v>253257362004.17242</v>
      </c>
      <c r="AN1759" s="834"/>
      <c r="AO1759" s="834"/>
      <c r="AP1759" s="834"/>
    </row>
    <row r="1760" spans="1:42" s="15" customFormat="1">
      <c r="A1760" s="73" t="s">
        <v>2335</v>
      </c>
      <c r="B1760" s="1132" t="s">
        <v>3147</v>
      </c>
      <c r="C1760" s="73" t="s">
        <v>3329</v>
      </c>
      <c r="D1760" s="1132" t="s">
        <v>2001</v>
      </c>
      <c r="E1760" s="15" t="s">
        <v>2015</v>
      </c>
      <c r="F1760" s="679">
        <v>18945.611927291699</v>
      </c>
      <c r="G1760" s="73" t="s">
        <v>300</v>
      </c>
      <c r="H1760" s="73" t="s">
        <v>3352</v>
      </c>
      <c r="K1760" s="831"/>
      <c r="L1760" s="1143"/>
      <c r="M1760" s="831">
        <v>1.4776E-5</v>
      </c>
      <c r="N1760" s="831">
        <v>2.7180000000000001E-5</v>
      </c>
      <c r="O1760" s="1144"/>
      <c r="P1760" s="831"/>
      <c r="Q1760" s="831"/>
      <c r="R1760" s="831"/>
      <c r="S1760" s="831"/>
      <c r="T1760" s="831"/>
      <c r="U1760" s="831"/>
      <c r="V1760" s="1143"/>
      <c r="W1760" s="1145">
        <v>5897300</v>
      </c>
      <c r="X1760" s="1144"/>
      <c r="Y1760" s="831"/>
      <c r="Z1760" s="831"/>
      <c r="AA1760" s="834"/>
      <c r="AB1760" s="834"/>
      <c r="AC1760" s="832">
        <f t="shared" si="67"/>
        <v>0.27994036183766213</v>
      </c>
      <c r="AD1760" s="832">
        <f t="shared" si="66"/>
        <v>0.51494173218378836</v>
      </c>
      <c r="AE1760" s="834"/>
      <c r="AF1760" s="834"/>
      <c r="AG1760" s="834"/>
      <c r="AH1760" s="834"/>
      <c r="AI1760" s="834"/>
      <c r="AJ1760" s="834"/>
      <c r="AK1760" s="834"/>
      <c r="AL1760" s="834"/>
      <c r="AM1760" s="832">
        <f t="shared" si="65"/>
        <v>111727957218.81734</v>
      </c>
      <c r="AN1760" s="834"/>
      <c r="AO1760" s="834"/>
      <c r="AP1760" s="834"/>
    </row>
    <row r="1761" spans="1:42" s="15" customFormat="1">
      <c r="A1761" s="73" t="s">
        <v>2336</v>
      </c>
      <c r="B1761" s="1132" t="s">
        <v>3148</v>
      </c>
      <c r="C1761" s="73" t="s">
        <v>3329</v>
      </c>
      <c r="D1761" s="1132" t="s">
        <v>1967</v>
      </c>
      <c r="E1761" s="15" t="s">
        <v>1968</v>
      </c>
      <c r="F1761" s="679">
        <v>734129.91600940097</v>
      </c>
      <c r="G1761" s="73" t="s">
        <v>300</v>
      </c>
      <c r="H1761" s="73" t="s">
        <v>3352</v>
      </c>
      <c r="K1761" s="831"/>
      <c r="L1761" s="1143"/>
      <c r="M1761" s="831"/>
      <c r="N1761" s="831">
        <v>1.0719E-3</v>
      </c>
      <c r="O1761" s="1144"/>
      <c r="P1761" s="831"/>
      <c r="Q1761" s="831"/>
      <c r="R1761" s="831"/>
      <c r="S1761" s="831"/>
      <c r="T1761" s="831"/>
      <c r="U1761" s="831"/>
      <c r="V1761" s="1143"/>
      <c r="W1761" s="1145">
        <v>264700</v>
      </c>
      <c r="X1761" s="1144"/>
      <c r="Y1761" s="831"/>
      <c r="Z1761" s="831"/>
      <c r="AA1761" s="834"/>
      <c r="AB1761" s="834"/>
      <c r="AC1761" s="832">
        <f t="shared" si="67"/>
        <v>0</v>
      </c>
      <c r="AD1761" s="832">
        <f t="shared" si="66"/>
        <v>786.9138569704769</v>
      </c>
      <c r="AE1761" s="834"/>
      <c r="AF1761" s="834"/>
      <c r="AG1761" s="834"/>
      <c r="AH1761" s="834"/>
      <c r="AI1761" s="834"/>
      <c r="AJ1761" s="834"/>
      <c r="AK1761" s="834"/>
      <c r="AL1761" s="834"/>
      <c r="AM1761" s="832">
        <f t="shared" si="65"/>
        <v>194324188767.68845</v>
      </c>
      <c r="AN1761" s="834"/>
      <c r="AO1761" s="834"/>
      <c r="AP1761" s="834"/>
    </row>
    <row r="1762" spans="1:42" s="15" customFormat="1">
      <c r="A1762" s="73" t="s">
        <v>2336</v>
      </c>
      <c r="B1762" s="1132" t="s">
        <v>3148</v>
      </c>
      <c r="C1762" s="73" t="s">
        <v>3329</v>
      </c>
      <c r="D1762" s="1132" t="s">
        <v>2001</v>
      </c>
      <c r="E1762" s="15" t="s">
        <v>2015</v>
      </c>
      <c r="F1762" s="679">
        <v>48941.9944091406</v>
      </c>
      <c r="G1762" s="73" t="s">
        <v>300</v>
      </c>
      <c r="H1762" s="73" t="s">
        <v>3352</v>
      </c>
      <c r="K1762" s="831"/>
      <c r="L1762" s="1143"/>
      <c r="M1762" s="831"/>
      <c r="N1762" s="831">
        <v>3.2783999999999998E-6</v>
      </c>
      <c r="O1762" s="1144"/>
      <c r="P1762" s="831"/>
      <c r="Q1762" s="831"/>
      <c r="R1762" s="831"/>
      <c r="S1762" s="831"/>
      <c r="T1762" s="831"/>
      <c r="U1762" s="831"/>
      <c r="V1762" s="1143"/>
      <c r="W1762" s="1145">
        <v>6242900</v>
      </c>
      <c r="X1762" s="1144"/>
      <c r="Y1762" s="831"/>
      <c r="Z1762" s="831"/>
      <c r="AA1762" s="834"/>
      <c r="AB1762" s="834"/>
      <c r="AC1762" s="832">
        <f t="shared" si="67"/>
        <v>0</v>
      </c>
      <c r="AD1762" s="832">
        <f t="shared" si="66"/>
        <v>0.16045143447092652</v>
      </c>
      <c r="AE1762" s="834"/>
      <c r="AF1762" s="834"/>
      <c r="AG1762" s="834"/>
      <c r="AH1762" s="834"/>
      <c r="AI1762" s="834"/>
      <c r="AJ1762" s="834"/>
      <c r="AK1762" s="834"/>
      <c r="AL1762" s="834"/>
      <c r="AM1762" s="832">
        <f t="shared" si="65"/>
        <v>305539976896.82385</v>
      </c>
      <c r="AN1762" s="834"/>
      <c r="AO1762" s="834"/>
      <c r="AP1762" s="834"/>
    </row>
    <row r="1763" spans="1:42" s="15" customFormat="1">
      <c r="A1763" s="73" t="s">
        <v>2336</v>
      </c>
      <c r="B1763" s="1132" t="s">
        <v>3148</v>
      </c>
      <c r="C1763" s="73" t="s">
        <v>3329</v>
      </c>
      <c r="D1763" s="1132" t="s">
        <v>1998</v>
      </c>
      <c r="E1763" s="15" t="s">
        <v>1999</v>
      </c>
      <c r="F1763" s="679">
        <v>978839.88788747403</v>
      </c>
      <c r="G1763" s="73" t="s">
        <v>300</v>
      </c>
      <c r="H1763" s="73" t="s">
        <v>3352</v>
      </c>
      <c r="K1763" s="831"/>
      <c r="L1763" s="1143"/>
      <c r="M1763" s="831"/>
      <c r="N1763" s="831">
        <v>5.5944000000000001E-8</v>
      </c>
      <c r="O1763" s="1144"/>
      <c r="P1763" s="831"/>
      <c r="Q1763" s="831"/>
      <c r="R1763" s="831"/>
      <c r="S1763" s="831"/>
      <c r="T1763" s="831"/>
      <c r="U1763" s="831"/>
      <c r="V1763" s="1143"/>
      <c r="W1763" s="1145">
        <v>21420</v>
      </c>
      <c r="X1763" s="1144"/>
      <c r="Y1763" s="831"/>
      <c r="Z1763" s="831"/>
      <c r="AA1763" s="834"/>
      <c r="AB1763" s="834"/>
      <c r="AC1763" s="832">
        <f t="shared" si="67"/>
        <v>0</v>
      </c>
      <c r="AD1763" s="832">
        <f t="shared" si="66"/>
        <v>5.4760218687976848E-2</v>
      </c>
      <c r="AE1763" s="834"/>
      <c r="AF1763" s="834"/>
      <c r="AG1763" s="834"/>
      <c r="AH1763" s="834"/>
      <c r="AI1763" s="834"/>
      <c r="AJ1763" s="834"/>
      <c r="AK1763" s="834"/>
      <c r="AL1763" s="834"/>
      <c r="AM1763" s="832">
        <f t="shared" si="65"/>
        <v>20966750398.549694</v>
      </c>
      <c r="AN1763" s="834"/>
      <c r="AO1763" s="834"/>
      <c r="AP1763" s="834"/>
    </row>
    <row r="1764" spans="1:42" s="15" customFormat="1">
      <c r="A1764" s="73" t="s">
        <v>2337</v>
      </c>
      <c r="B1764" s="1132" t="s">
        <v>3149</v>
      </c>
      <c r="C1764" s="73" t="s">
        <v>3329</v>
      </c>
      <c r="D1764" s="1132" t="s">
        <v>1967</v>
      </c>
      <c r="E1764" s="15" t="s">
        <v>1968</v>
      </c>
      <c r="F1764" s="679">
        <v>1149979.6613203101</v>
      </c>
      <c r="G1764" s="73" t="s">
        <v>300</v>
      </c>
      <c r="H1764" s="73" t="s">
        <v>3352</v>
      </c>
      <c r="K1764" s="831"/>
      <c r="L1764" s="1143"/>
      <c r="M1764" s="831"/>
      <c r="N1764" s="831">
        <v>3.0689999999999999E-5</v>
      </c>
      <c r="O1764" s="1144"/>
      <c r="P1764" s="831"/>
      <c r="Q1764" s="831"/>
      <c r="R1764" s="831"/>
      <c r="S1764" s="831"/>
      <c r="T1764" s="831"/>
      <c r="U1764" s="831"/>
      <c r="V1764" s="1143"/>
      <c r="W1764" s="1145">
        <v>43415</v>
      </c>
      <c r="X1764" s="1144"/>
      <c r="Y1764" s="831"/>
      <c r="Z1764" s="831"/>
      <c r="AA1764" s="834"/>
      <c r="AB1764" s="834"/>
      <c r="AC1764" s="832">
        <f t="shared" si="67"/>
        <v>0</v>
      </c>
      <c r="AD1764" s="832">
        <f t="shared" si="66"/>
        <v>35.292875805920318</v>
      </c>
      <c r="AE1764" s="834"/>
      <c r="AF1764" s="834"/>
      <c r="AG1764" s="834"/>
      <c r="AH1764" s="834"/>
      <c r="AI1764" s="834"/>
      <c r="AJ1764" s="834"/>
      <c r="AK1764" s="834"/>
      <c r="AL1764" s="834"/>
      <c r="AM1764" s="832">
        <f t="shared" si="65"/>
        <v>49926366996.22126</v>
      </c>
      <c r="AN1764" s="834"/>
      <c r="AO1764" s="834"/>
      <c r="AP1764" s="834"/>
    </row>
    <row r="1765" spans="1:42" s="15" customFormat="1">
      <c r="A1765" s="73" t="s">
        <v>2337</v>
      </c>
      <c r="B1765" s="1132" t="s">
        <v>3149</v>
      </c>
      <c r="C1765" s="73" t="s">
        <v>3329</v>
      </c>
      <c r="D1765" s="1132" t="s">
        <v>1998</v>
      </c>
      <c r="E1765" s="15" t="s">
        <v>1999</v>
      </c>
      <c r="F1765" s="679">
        <v>1533306.21491927</v>
      </c>
      <c r="G1765" s="73" t="s">
        <v>300</v>
      </c>
      <c r="H1765" s="73" t="s">
        <v>3352</v>
      </c>
      <c r="K1765" s="831"/>
      <c r="L1765" s="1143"/>
      <c r="M1765" s="831"/>
      <c r="N1765" s="831">
        <v>2.2583E-6</v>
      </c>
      <c r="O1765" s="1144"/>
      <c r="P1765" s="831"/>
      <c r="Q1765" s="831"/>
      <c r="R1765" s="831"/>
      <c r="S1765" s="831"/>
      <c r="T1765" s="831"/>
      <c r="U1765" s="831"/>
      <c r="V1765" s="1143"/>
      <c r="W1765" s="1145">
        <v>49163</v>
      </c>
      <c r="X1765" s="1144"/>
      <c r="Y1765" s="831"/>
      <c r="Z1765" s="831"/>
      <c r="AA1765" s="834"/>
      <c r="AB1765" s="834"/>
      <c r="AC1765" s="832">
        <f t="shared" si="67"/>
        <v>0</v>
      </c>
      <c r="AD1765" s="832">
        <f t="shared" si="66"/>
        <v>3.4626654251521876</v>
      </c>
      <c r="AE1765" s="834"/>
      <c r="AF1765" s="834"/>
      <c r="AG1765" s="834"/>
      <c r="AH1765" s="834"/>
      <c r="AI1765" s="834"/>
      <c r="AJ1765" s="834"/>
      <c r="AK1765" s="834"/>
      <c r="AL1765" s="834"/>
      <c r="AM1765" s="832">
        <f t="shared" si="65"/>
        <v>75381933444.076065</v>
      </c>
      <c r="AN1765" s="834"/>
      <c r="AO1765" s="834"/>
      <c r="AP1765" s="834"/>
    </row>
    <row r="1766" spans="1:42" s="15" customFormat="1">
      <c r="A1766" s="73" t="s">
        <v>2337</v>
      </c>
      <c r="B1766" s="1132" t="s">
        <v>3149</v>
      </c>
      <c r="C1766" s="73" t="s">
        <v>3329</v>
      </c>
      <c r="D1766" s="1132" t="s">
        <v>2001</v>
      </c>
      <c r="E1766" s="15" t="s">
        <v>2015</v>
      </c>
      <c r="F1766" s="679">
        <v>76665.310746093804</v>
      </c>
      <c r="G1766" s="73" t="s">
        <v>300</v>
      </c>
      <c r="H1766" s="73" t="s">
        <v>3352</v>
      </c>
      <c r="K1766" s="831"/>
      <c r="L1766" s="1143"/>
      <c r="M1766" s="831"/>
      <c r="N1766" s="831">
        <v>6.0847000000000004E-6</v>
      </c>
      <c r="O1766" s="1144"/>
      <c r="P1766" s="831"/>
      <c r="Q1766" s="831"/>
      <c r="R1766" s="831"/>
      <c r="S1766" s="831"/>
      <c r="T1766" s="831"/>
      <c r="U1766" s="831"/>
      <c r="V1766" s="1143"/>
      <c r="W1766" s="1145">
        <v>413980</v>
      </c>
      <c r="X1766" s="1144"/>
      <c r="Y1766" s="831"/>
      <c r="Z1766" s="831"/>
      <c r="AA1766" s="834"/>
      <c r="AB1766" s="834"/>
      <c r="AC1766" s="832">
        <f t="shared" si="67"/>
        <v>0</v>
      </c>
      <c r="AD1766" s="832">
        <f t="shared" si="66"/>
        <v>0.46648541629675699</v>
      </c>
      <c r="AE1766" s="834"/>
      <c r="AF1766" s="834"/>
      <c r="AG1766" s="834"/>
      <c r="AH1766" s="834"/>
      <c r="AI1766" s="834"/>
      <c r="AJ1766" s="834"/>
      <c r="AK1766" s="834"/>
      <c r="AL1766" s="834"/>
      <c r="AM1766" s="832">
        <f t="shared" ref="AM1766:AM1829" si="68">IF(W1766="",0*$F1766,W1766*$F1766)</f>
        <v>31737905342.667912</v>
      </c>
      <c r="AN1766" s="834"/>
      <c r="AO1766" s="834"/>
      <c r="AP1766" s="834"/>
    </row>
    <row r="1767" spans="1:42" s="15" customFormat="1">
      <c r="A1767" s="73" t="s">
        <v>2338</v>
      </c>
      <c r="B1767" s="1132" t="s">
        <v>3150</v>
      </c>
      <c r="C1767" s="73" t="s">
        <v>3329</v>
      </c>
      <c r="D1767" s="1132" t="s">
        <v>1967</v>
      </c>
      <c r="E1767" s="15" t="s">
        <v>1968</v>
      </c>
      <c r="F1767" s="679">
        <v>21160.267857812501</v>
      </c>
      <c r="G1767" s="73" t="s">
        <v>300</v>
      </c>
      <c r="H1767" s="73" t="s">
        <v>3352</v>
      </c>
      <c r="K1767" s="831"/>
      <c r="L1767" s="1143"/>
      <c r="M1767" s="831"/>
      <c r="N1767" s="1150">
        <v>2.2413499043699988E-4</v>
      </c>
      <c r="O1767" s="1144"/>
      <c r="P1767" s="831"/>
      <c r="Q1767" s="831"/>
      <c r="R1767" s="831"/>
      <c r="S1767" s="831"/>
      <c r="T1767" s="831"/>
      <c r="U1767" s="831"/>
      <c r="V1767" s="1143"/>
      <c r="W1767" s="1145">
        <v>172.21</v>
      </c>
      <c r="X1767" s="1144"/>
      <c r="Y1767" s="831"/>
      <c r="Z1767" s="831"/>
      <c r="AA1767" s="834"/>
      <c r="AB1767" s="834"/>
      <c r="AC1767" s="832">
        <f t="shared" si="67"/>
        <v>0</v>
      </c>
      <c r="AD1767" s="832">
        <f t="shared" si="66"/>
        <v>4.7427564339551607</v>
      </c>
      <c r="AE1767" s="834"/>
      <c r="AF1767" s="834"/>
      <c r="AG1767" s="834"/>
      <c r="AH1767" s="834"/>
      <c r="AI1767" s="834"/>
      <c r="AJ1767" s="834"/>
      <c r="AK1767" s="834"/>
      <c r="AL1767" s="834"/>
      <c r="AM1767" s="832">
        <f t="shared" si="68"/>
        <v>3644009.727793891</v>
      </c>
      <c r="AN1767" s="834"/>
      <c r="AO1767" s="834"/>
      <c r="AP1767" s="834"/>
    </row>
    <row r="1768" spans="1:42" s="15" customFormat="1">
      <c r="A1768" s="73" t="s">
        <v>2338</v>
      </c>
      <c r="B1768" s="1132" t="s">
        <v>3150</v>
      </c>
      <c r="C1768" s="73" t="s">
        <v>3329</v>
      </c>
      <c r="D1768" s="1132" t="s">
        <v>1998</v>
      </c>
      <c r="E1768" s="15" t="s">
        <v>1999</v>
      </c>
      <c r="F1768" s="679">
        <v>104390.65475260399</v>
      </c>
      <c r="G1768" s="73" t="s">
        <v>300</v>
      </c>
      <c r="H1768" s="73" t="s">
        <v>3352</v>
      </c>
      <c r="K1768" s="831"/>
      <c r="L1768" s="1143"/>
      <c r="M1768" s="831"/>
      <c r="N1768" s="1150">
        <v>1.6420805118051806E-5</v>
      </c>
      <c r="O1768" s="1144"/>
      <c r="P1768" s="831"/>
      <c r="Q1768" s="831"/>
      <c r="R1768" s="831"/>
      <c r="S1768" s="831"/>
      <c r="T1768" s="831"/>
      <c r="U1768" s="831"/>
      <c r="V1768" s="1143"/>
      <c r="W1768" s="1145">
        <v>423.72</v>
      </c>
      <c r="X1768" s="1144"/>
      <c r="Y1768" s="831"/>
      <c r="Z1768" s="831"/>
      <c r="AA1768" s="834"/>
      <c r="AB1768" s="834"/>
      <c r="AC1768" s="832">
        <f t="shared" si="67"/>
        <v>0</v>
      </c>
      <c r="AD1768" s="832">
        <f t="shared" si="66"/>
        <v>1.7141785978383388</v>
      </c>
      <c r="AE1768" s="834"/>
      <c r="AF1768" s="834"/>
      <c r="AG1768" s="834"/>
      <c r="AH1768" s="834"/>
      <c r="AI1768" s="834"/>
      <c r="AJ1768" s="834"/>
      <c r="AK1768" s="834"/>
      <c r="AL1768" s="834"/>
      <c r="AM1768" s="832">
        <f t="shared" si="68"/>
        <v>44232408.231773369</v>
      </c>
      <c r="AN1768" s="834"/>
      <c r="AO1768" s="834"/>
      <c r="AP1768" s="834"/>
    </row>
    <row r="1769" spans="1:42" s="15" customFormat="1">
      <c r="A1769" s="73" t="s">
        <v>2338</v>
      </c>
      <c r="B1769" s="1132" t="s">
        <v>3150</v>
      </c>
      <c r="C1769" s="73" t="s">
        <v>3329</v>
      </c>
      <c r="D1769" s="1132" t="s">
        <v>2001</v>
      </c>
      <c r="E1769" s="15" t="s">
        <v>2015</v>
      </c>
      <c r="F1769" s="679">
        <v>1410.6845237760399</v>
      </c>
      <c r="G1769" s="73" t="s">
        <v>300</v>
      </c>
      <c r="H1769" s="73" t="s">
        <v>3352</v>
      </c>
      <c r="K1769" s="831"/>
      <c r="L1769" s="1143"/>
      <c r="M1769" s="831"/>
      <c r="N1769" s="1150">
        <v>1.2492882786617452E-4</v>
      </c>
      <c r="O1769" s="1144"/>
      <c r="P1769" s="831"/>
      <c r="Q1769" s="831"/>
      <c r="R1769" s="831"/>
      <c r="S1769" s="831"/>
      <c r="T1769" s="831"/>
      <c r="U1769" s="831"/>
      <c r="V1769" s="1143"/>
      <c r="W1769" s="1145">
        <v>4122.1000000000004</v>
      </c>
      <c r="X1769" s="1144"/>
      <c r="Y1769" s="831"/>
      <c r="Z1769" s="831"/>
      <c r="AA1769" s="834"/>
      <c r="AB1769" s="834"/>
      <c r="AC1769" s="832">
        <f t="shared" si="67"/>
        <v>0</v>
      </c>
      <c r="AD1769" s="832">
        <f t="shared" si="66"/>
        <v>0.17623516404429326</v>
      </c>
      <c r="AE1769" s="834"/>
      <c r="AF1769" s="834"/>
      <c r="AG1769" s="834"/>
      <c r="AH1769" s="834"/>
      <c r="AI1769" s="834"/>
      <c r="AJ1769" s="834"/>
      <c r="AK1769" s="834"/>
      <c r="AL1769" s="834"/>
      <c r="AM1769" s="832">
        <f t="shared" si="68"/>
        <v>5814982.6754572149</v>
      </c>
      <c r="AN1769" s="834"/>
      <c r="AO1769" s="834"/>
      <c r="AP1769" s="834"/>
    </row>
    <row r="1770" spans="1:42" s="15" customFormat="1">
      <c r="A1770" s="73" t="s">
        <v>2339</v>
      </c>
      <c r="B1770" s="1132" t="s">
        <v>3151</v>
      </c>
      <c r="C1770" s="73" t="s">
        <v>3329</v>
      </c>
      <c r="D1770" s="1132" t="s">
        <v>1967</v>
      </c>
      <c r="E1770" s="15" t="s">
        <v>1968</v>
      </c>
      <c r="F1770" s="679">
        <v>29813.858695312501</v>
      </c>
      <c r="G1770" s="73" t="s">
        <v>300</v>
      </c>
      <c r="H1770" s="73" t="s">
        <v>3352</v>
      </c>
      <c r="K1770" s="831"/>
      <c r="L1770" s="1143"/>
      <c r="M1770" s="831"/>
      <c r="N1770" s="831">
        <v>2.7584999999999999E-6</v>
      </c>
      <c r="O1770" s="1144"/>
      <c r="P1770" s="831"/>
      <c r="Q1770" s="831"/>
      <c r="R1770" s="831"/>
      <c r="S1770" s="831"/>
      <c r="T1770" s="831"/>
      <c r="U1770" s="831"/>
      <c r="V1770" s="1143"/>
      <c r="W1770" s="1145">
        <v>6823.6</v>
      </c>
      <c r="X1770" s="1144"/>
      <c r="Y1770" s="831"/>
      <c r="Z1770" s="831"/>
      <c r="AA1770" s="834"/>
      <c r="AB1770" s="834"/>
      <c r="AC1770" s="832">
        <f t="shared" si="67"/>
        <v>0</v>
      </c>
      <c r="AD1770" s="832">
        <f t="shared" si="66"/>
        <v>8.2241529211019529E-2</v>
      </c>
      <c r="AE1770" s="834"/>
      <c r="AF1770" s="834"/>
      <c r="AG1770" s="834"/>
      <c r="AH1770" s="834"/>
      <c r="AI1770" s="834"/>
      <c r="AJ1770" s="834"/>
      <c r="AK1770" s="834"/>
      <c r="AL1770" s="834"/>
      <c r="AM1770" s="832">
        <f t="shared" si="68"/>
        <v>203437846.1933344</v>
      </c>
      <c r="AN1770" s="834"/>
      <c r="AO1770" s="834"/>
      <c r="AP1770" s="834"/>
    </row>
    <row r="1771" spans="1:42" s="15" customFormat="1">
      <c r="A1771" s="73" t="s">
        <v>2339</v>
      </c>
      <c r="B1771" s="1132" t="s">
        <v>3151</v>
      </c>
      <c r="C1771" s="73" t="s">
        <v>3329</v>
      </c>
      <c r="D1771" s="1132" t="s">
        <v>1998</v>
      </c>
      <c r="E1771" s="15" t="s">
        <v>1999</v>
      </c>
      <c r="F1771" s="679">
        <v>39751.811588541699</v>
      </c>
      <c r="G1771" s="73" t="s">
        <v>300</v>
      </c>
      <c r="H1771" s="73" t="s">
        <v>3352</v>
      </c>
      <c r="K1771" s="831"/>
      <c r="L1771" s="1143"/>
      <c r="M1771" s="831"/>
      <c r="N1771" s="831">
        <v>5.1220000000000005E-7</v>
      </c>
      <c r="O1771" s="1144"/>
      <c r="P1771" s="831"/>
      <c r="Q1771" s="831"/>
      <c r="R1771" s="831"/>
      <c r="S1771" s="831"/>
      <c r="T1771" s="831"/>
      <c r="U1771" s="831"/>
      <c r="V1771" s="1143"/>
      <c r="W1771" s="1145">
        <v>6127.2</v>
      </c>
      <c r="X1771" s="1144"/>
      <c r="Y1771" s="831"/>
      <c r="Z1771" s="831"/>
      <c r="AA1771" s="834"/>
      <c r="AB1771" s="834"/>
      <c r="AC1771" s="832">
        <f t="shared" si="67"/>
        <v>0</v>
      </c>
      <c r="AD1771" s="832">
        <f t="shared" si="66"/>
        <v>2.036087789565106E-2</v>
      </c>
      <c r="AE1771" s="834"/>
      <c r="AF1771" s="834"/>
      <c r="AG1771" s="834"/>
      <c r="AH1771" s="834"/>
      <c r="AI1771" s="834"/>
      <c r="AJ1771" s="834"/>
      <c r="AK1771" s="834"/>
      <c r="AL1771" s="834"/>
      <c r="AM1771" s="832">
        <f t="shared" si="68"/>
        <v>243567299.96531269</v>
      </c>
      <c r="AN1771" s="834"/>
      <c r="AO1771" s="834"/>
      <c r="AP1771" s="834"/>
    </row>
    <row r="1772" spans="1:42" s="15" customFormat="1">
      <c r="A1772" s="73" t="s">
        <v>2339</v>
      </c>
      <c r="B1772" s="1133" t="s">
        <v>3151</v>
      </c>
      <c r="C1772" s="73" t="s">
        <v>3329</v>
      </c>
      <c r="D1772" s="1132" t="s">
        <v>2001</v>
      </c>
      <c r="E1772" s="15" t="s">
        <v>2015</v>
      </c>
      <c r="F1772" s="679">
        <v>1987.5905796874999</v>
      </c>
      <c r="G1772" s="73" t="s">
        <v>300</v>
      </c>
      <c r="H1772" s="73" t="s">
        <v>3352</v>
      </c>
      <c r="K1772" s="831"/>
      <c r="L1772" s="1143"/>
      <c r="M1772" s="831"/>
      <c r="N1772" s="831">
        <v>2.323E-6</v>
      </c>
      <c r="O1772" s="1144"/>
      <c r="P1772" s="831"/>
      <c r="Q1772" s="831"/>
      <c r="R1772" s="831"/>
      <c r="S1772" s="831"/>
      <c r="T1772" s="831"/>
      <c r="U1772" s="831"/>
      <c r="V1772" s="1143"/>
      <c r="W1772" s="1145">
        <v>110530</v>
      </c>
      <c r="X1772" s="1144"/>
      <c r="Y1772" s="831"/>
      <c r="Z1772" s="831"/>
      <c r="AA1772" s="834"/>
      <c r="AB1772" s="834"/>
      <c r="AC1772" s="832">
        <f t="shared" si="67"/>
        <v>0</v>
      </c>
      <c r="AD1772" s="832">
        <f t="shared" si="66"/>
        <v>4.6171729166140625E-3</v>
      </c>
      <c r="AE1772" s="834"/>
      <c r="AF1772" s="834"/>
      <c r="AG1772" s="834"/>
      <c r="AH1772" s="834"/>
      <c r="AI1772" s="834"/>
      <c r="AJ1772" s="834"/>
      <c r="AK1772" s="834"/>
      <c r="AL1772" s="834"/>
      <c r="AM1772" s="832">
        <f t="shared" si="68"/>
        <v>219688386.77285936</v>
      </c>
      <c r="AN1772" s="834"/>
      <c r="AO1772" s="834"/>
      <c r="AP1772" s="834"/>
    </row>
    <row r="1773" spans="1:42" s="15" customFormat="1">
      <c r="A1773" s="73" t="s">
        <v>2340</v>
      </c>
      <c r="B1773" s="1133" t="s">
        <v>3152</v>
      </c>
      <c r="C1773" s="73"/>
      <c r="D1773" s="1132" t="s">
        <v>1967</v>
      </c>
      <c r="E1773" s="15" t="s">
        <v>1968</v>
      </c>
      <c r="F1773" s="679">
        <v>109785920.490729</v>
      </c>
      <c r="G1773" s="73" t="s">
        <v>300</v>
      </c>
      <c r="H1773" s="73" t="s">
        <v>3355</v>
      </c>
      <c r="K1773" s="831"/>
      <c r="L1773" s="1143"/>
      <c r="M1773" s="831"/>
      <c r="N1773" s="831">
        <v>1.7056999999999998E-8</v>
      </c>
      <c r="O1773" s="1144"/>
      <c r="P1773" s="831"/>
      <c r="Q1773" s="831"/>
      <c r="R1773" s="831"/>
      <c r="S1773" s="831"/>
      <c r="T1773" s="831"/>
      <c r="U1773" s="831"/>
      <c r="V1773" s="1143"/>
      <c r="W1773" s="1145">
        <v>0.68923000000000001</v>
      </c>
      <c r="X1773" s="1144"/>
      <c r="Y1773" s="831"/>
      <c r="Z1773" s="831"/>
      <c r="AA1773" s="834"/>
      <c r="AB1773" s="834"/>
      <c r="AC1773" s="832">
        <f t="shared" si="67"/>
        <v>0</v>
      </c>
      <c r="AD1773" s="832">
        <f t="shared" si="66"/>
        <v>1.8726184458103645</v>
      </c>
      <c r="AE1773" s="834"/>
      <c r="AF1773" s="834"/>
      <c r="AG1773" s="834"/>
      <c r="AH1773" s="834"/>
      <c r="AI1773" s="834"/>
      <c r="AJ1773" s="834"/>
      <c r="AK1773" s="834"/>
      <c r="AL1773" s="834"/>
      <c r="AM1773" s="832">
        <f t="shared" si="68"/>
        <v>75667749.979825154</v>
      </c>
      <c r="AN1773" s="834"/>
      <c r="AO1773" s="834"/>
      <c r="AP1773" s="834"/>
    </row>
    <row r="1774" spans="1:42" s="15" customFormat="1">
      <c r="A1774" s="73" t="s">
        <v>2809</v>
      </c>
      <c r="B1774" s="1133" t="s">
        <v>3153</v>
      </c>
      <c r="C1774" s="73"/>
      <c r="D1774" s="1132" t="s">
        <v>1967</v>
      </c>
      <c r="E1774" s="15" t="s">
        <v>1968</v>
      </c>
      <c r="F1774" s="679">
        <v>30751325.100822698</v>
      </c>
      <c r="G1774" s="73" t="s">
        <v>300</v>
      </c>
      <c r="H1774" s="73"/>
      <c r="K1774" s="831"/>
      <c r="L1774" s="1143"/>
      <c r="M1774" s="831"/>
      <c r="N1774" s="831"/>
      <c r="O1774" s="1144"/>
      <c r="P1774" s="831"/>
      <c r="Q1774" s="831"/>
      <c r="R1774" s="831"/>
      <c r="S1774" s="831"/>
      <c r="T1774" s="831"/>
      <c r="U1774" s="831"/>
      <c r="V1774" s="1143"/>
      <c r="W1774" s="1145"/>
      <c r="X1774" s="1144"/>
      <c r="Y1774" s="831"/>
      <c r="Z1774" s="831"/>
      <c r="AA1774" s="834"/>
      <c r="AB1774" s="834"/>
      <c r="AC1774" s="832">
        <f t="shared" si="67"/>
        <v>0</v>
      </c>
      <c r="AD1774" s="832">
        <f t="shared" ref="AD1774:AD1837" si="69">IF(N1774="",0*$F1774,N1774*$F1774)</f>
        <v>0</v>
      </c>
      <c r="AE1774" s="834"/>
      <c r="AF1774" s="834"/>
      <c r="AG1774" s="834"/>
      <c r="AH1774" s="834"/>
      <c r="AI1774" s="834"/>
      <c r="AJ1774" s="834"/>
      <c r="AK1774" s="834"/>
      <c r="AL1774" s="834"/>
      <c r="AM1774" s="832">
        <f t="shared" si="68"/>
        <v>0</v>
      </c>
      <c r="AN1774" s="834"/>
      <c r="AO1774" s="834"/>
      <c r="AP1774" s="834"/>
    </row>
    <row r="1775" spans="1:42" s="15" customFormat="1">
      <c r="A1775" s="73" t="s">
        <v>2810</v>
      </c>
      <c r="B1775" s="1132" t="s">
        <v>3154</v>
      </c>
      <c r="C1775" s="73"/>
      <c r="D1775" s="1132" t="s">
        <v>1967</v>
      </c>
      <c r="E1775" s="15" t="s">
        <v>1968</v>
      </c>
      <c r="F1775" s="679">
        <v>37673904.175576098</v>
      </c>
      <c r="G1775" s="73" t="s">
        <v>300</v>
      </c>
      <c r="H1775" s="73"/>
      <c r="K1775" s="831"/>
      <c r="L1775" s="1143"/>
      <c r="M1775" s="831"/>
      <c r="N1775" s="831"/>
      <c r="O1775" s="1144"/>
      <c r="P1775" s="831"/>
      <c r="Q1775" s="831"/>
      <c r="R1775" s="831"/>
      <c r="S1775" s="831"/>
      <c r="T1775" s="831"/>
      <c r="U1775" s="831"/>
      <c r="V1775" s="1143"/>
      <c r="W1775" s="1145">
        <v>0.15215000000000001</v>
      </c>
      <c r="X1775" s="1144"/>
      <c r="Y1775" s="831"/>
      <c r="Z1775" s="831"/>
      <c r="AA1775" s="834"/>
      <c r="AB1775" s="834"/>
      <c r="AC1775" s="832">
        <f t="shared" ref="AC1775:AC1838" si="70">IF(M1775="",0*$F1775,M1775*$F1775)</f>
        <v>0</v>
      </c>
      <c r="AD1775" s="832">
        <f t="shared" si="69"/>
        <v>0</v>
      </c>
      <c r="AE1775" s="834"/>
      <c r="AF1775" s="834"/>
      <c r="AG1775" s="834"/>
      <c r="AH1775" s="834"/>
      <c r="AI1775" s="834"/>
      <c r="AJ1775" s="834"/>
      <c r="AK1775" s="834"/>
      <c r="AL1775" s="834"/>
      <c r="AM1775" s="832">
        <f t="shared" si="68"/>
        <v>5732084.5203139037</v>
      </c>
      <c r="AN1775" s="834"/>
      <c r="AO1775" s="834"/>
      <c r="AP1775" s="834"/>
    </row>
    <row r="1776" spans="1:42" s="15" customFormat="1">
      <c r="A1776" s="73" t="s">
        <v>2341</v>
      </c>
      <c r="B1776" s="1132" t="s">
        <v>2341</v>
      </c>
      <c r="C1776" s="73"/>
      <c r="D1776" s="1132" t="s">
        <v>1967</v>
      </c>
      <c r="E1776" s="15" t="s">
        <v>1968</v>
      </c>
      <c r="F1776" s="679">
        <v>248443230.45986399</v>
      </c>
      <c r="G1776" s="73" t="s">
        <v>300</v>
      </c>
      <c r="H1776" s="73" t="s">
        <v>3355</v>
      </c>
      <c r="K1776" s="831"/>
      <c r="L1776" s="1143"/>
      <c r="M1776" s="831"/>
      <c r="N1776" s="831">
        <v>7.8919000000000004E-10</v>
      </c>
      <c r="O1776" s="1144"/>
      <c r="P1776" s="831"/>
      <c r="Q1776" s="831"/>
      <c r="R1776" s="831"/>
      <c r="S1776" s="831"/>
      <c r="T1776" s="831"/>
      <c r="U1776" s="831"/>
      <c r="V1776" s="1143"/>
      <c r="W1776" s="1145">
        <v>0.18917</v>
      </c>
      <c r="X1776" s="1144"/>
      <c r="Y1776" s="831"/>
      <c r="Z1776" s="831"/>
      <c r="AA1776" s="834"/>
      <c r="AB1776" s="834"/>
      <c r="AC1776" s="832">
        <f t="shared" si="70"/>
        <v>0</v>
      </c>
      <c r="AD1776" s="832">
        <f t="shared" si="69"/>
        <v>0.19606891304662008</v>
      </c>
      <c r="AE1776" s="834"/>
      <c r="AF1776" s="834"/>
      <c r="AG1776" s="834"/>
      <c r="AH1776" s="834"/>
      <c r="AI1776" s="834"/>
      <c r="AJ1776" s="834"/>
      <c r="AK1776" s="834"/>
      <c r="AL1776" s="834"/>
      <c r="AM1776" s="832">
        <f t="shared" si="68"/>
        <v>46998005.906092472</v>
      </c>
      <c r="AN1776" s="834"/>
      <c r="AO1776" s="834"/>
      <c r="AP1776" s="834"/>
    </row>
    <row r="1777" spans="1:42" s="15" customFormat="1">
      <c r="A1777" s="73" t="s">
        <v>2342</v>
      </c>
      <c r="B1777" s="1132" t="s">
        <v>3155</v>
      </c>
      <c r="C1777" s="73"/>
      <c r="D1777" s="1132" t="s">
        <v>1967</v>
      </c>
      <c r="E1777" s="15" t="s">
        <v>1968</v>
      </c>
      <c r="F1777" s="679">
        <v>118741990.753967</v>
      </c>
      <c r="G1777" s="73" t="s">
        <v>300</v>
      </c>
      <c r="H1777" s="73" t="s">
        <v>3355</v>
      </c>
      <c r="K1777" s="831"/>
      <c r="L1777" s="1143"/>
      <c r="M1777" s="831"/>
      <c r="N1777" s="831">
        <v>1.0969E-9</v>
      </c>
      <c r="O1777" s="1144"/>
      <c r="P1777" s="831"/>
      <c r="Q1777" s="831"/>
      <c r="R1777" s="831"/>
      <c r="S1777" s="831"/>
      <c r="T1777" s="831"/>
      <c r="U1777" s="831"/>
      <c r="V1777" s="1143"/>
      <c r="W1777" s="1145">
        <v>8.9598999999999998E-2</v>
      </c>
      <c r="X1777" s="1144"/>
      <c r="Y1777" s="831"/>
      <c r="Z1777" s="831"/>
      <c r="AA1777" s="834"/>
      <c r="AB1777" s="834"/>
      <c r="AC1777" s="832">
        <f t="shared" si="70"/>
        <v>0</v>
      </c>
      <c r="AD1777" s="832">
        <f t="shared" si="69"/>
        <v>0.13024808965802639</v>
      </c>
      <c r="AE1777" s="834"/>
      <c r="AF1777" s="834"/>
      <c r="AG1777" s="834"/>
      <c r="AH1777" s="834"/>
      <c r="AI1777" s="834"/>
      <c r="AJ1777" s="834"/>
      <c r="AK1777" s="834"/>
      <c r="AL1777" s="834"/>
      <c r="AM1777" s="832">
        <f t="shared" si="68"/>
        <v>10639163.629564689</v>
      </c>
      <c r="AN1777" s="834"/>
      <c r="AO1777" s="834"/>
      <c r="AP1777" s="834"/>
    </row>
    <row r="1778" spans="1:42" s="15" customFormat="1">
      <c r="A1778" s="73" t="s">
        <v>2343</v>
      </c>
      <c r="B1778" s="1132" t="s">
        <v>3156</v>
      </c>
      <c r="C1778" s="73" t="s">
        <v>3329</v>
      </c>
      <c r="D1778" s="1132" t="s">
        <v>1967</v>
      </c>
      <c r="E1778" s="15" t="s">
        <v>1968</v>
      </c>
      <c r="F1778" s="679">
        <v>63880.607948203098</v>
      </c>
      <c r="G1778" s="73" t="s">
        <v>300</v>
      </c>
      <c r="H1778" s="73" t="s">
        <v>3352</v>
      </c>
      <c r="K1778" s="831"/>
      <c r="L1778" s="1143"/>
      <c r="M1778" s="831"/>
      <c r="N1778" s="1150">
        <v>2.2413499043699988E-4</v>
      </c>
      <c r="O1778" s="1144"/>
      <c r="P1778" s="831"/>
      <c r="Q1778" s="831"/>
      <c r="R1778" s="831"/>
      <c r="S1778" s="831"/>
      <c r="T1778" s="831"/>
      <c r="U1778" s="831"/>
      <c r="V1778" s="1143"/>
      <c r="W1778" s="1145">
        <v>60.151000000000003</v>
      </c>
      <c r="X1778" s="1144"/>
      <c r="Y1778" s="831"/>
      <c r="Z1778" s="831"/>
      <c r="AA1778" s="834"/>
      <c r="AB1778" s="834"/>
      <c r="AC1778" s="832">
        <f t="shared" si="70"/>
        <v>0</v>
      </c>
      <c r="AD1778" s="832">
        <f t="shared" si="69"/>
        <v>14.317879451580239</v>
      </c>
      <c r="AE1778" s="834"/>
      <c r="AF1778" s="834"/>
      <c r="AG1778" s="834"/>
      <c r="AH1778" s="834"/>
      <c r="AI1778" s="834"/>
      <c r="AJ1778" s="834"/>
      <c r="AK1778" s="834"/>
      <c r="AL1778" s="834"/>
      <c r="AM1778" s="832">
        <f t="shared" si="68"/>
        <v>3842482.4486923646</v>
      </c>
      <c r="AN1778" s="834"/>
      <c r="AO1778" s="834"/>
      <c r="AP1778" s="834"/>
    </row>
    <row r="1779" spans="1:42" s="15" customFormat="1">
      <c r="A1779" s="73" t="s">
        <v>2343</v>
      </c>
      <c r="B1779" s="1132" t="s">
        <v>3156</v>
      </c>
      <c r="C1779" s="73" t="s">
        <v>3329</v>
      </c>
      <c r="D1779" s="1132" t="s">
        <v>1998</v>
      </c>
      <c r="E1779" s="15" t="s">
        <v>1999</v>
      </c>
      <c r="F1779" s="679">
        <v>85174.143951536505</v>
      </c>
      <c r="G1779" s="73" t="s">
        <v>300</v>
      </c>
      <c r="H1779" s="73" t="s">
        <v>3352</v>
      </c>
      <c r="K1779" s="831"/>
      <c r="L1779" s="1143"/>
      <c r="M1779" s="831"/>
      <c r="N1779" s="1150">
        <v>1.6420805118051806E-5</v>
      </c>
      <c r="O1779" s="1144"/>
      <c r="P1779" s="831"/>
      <c r="Q1779" s="831"/>
      <c r="R1779" s="831"/>
      <c r="S1779" s="831"/>
      <c r="T1779" s="831"/>
      <c r="U1779" s="831"/>
      <c r="V1779" s="1143"/>
      <c r="W1779" s="1145">
        <v>198.9</v>
      </c>
      <c r="X1779" s="1144"/>
      <c r="Y1779" s="831"/>
      <c r="Z1779" s="831"/>
      <c r="AA1779" s="834"/>
      <c r="AB1779" s="834"/>
      <c r="AC1779" s="832">
        <f t="shared" si="70"/>
        <v>0</v>
      </c>
      <c r="AD1779" s="832">
        <f t="shared" si="69"/>
        <v>1.3986280189250719</v>
      </c>
      <c r="AE1779" s="834"/>
      <c r="AF1779" s="834"/>
      <c r="AG1779" s="834"/>
      <c r="AH1779" s="834"/>
      <c r="AI1779" s="834"/>
      <c r="AJ1779" s="834"/>
      <c r="AK1779" s="834"/>
      <c r="AL1779" s="834"/>
      <c r="AM1779" s="832">
        <f t="shared" si="68"/>
        <v>16941137.231960613</v>
      </c>
      <c r="AN1779" s="834"/>
      <c r="AO1779" s="834"/>
      <c r="AP1779" s="834"/>
    </row>
    <row r="1780" spans="1:42" s="15" customFormat="1">
      <c r="A1780" s="73" t="s">
        <v>2343</v>
      </c>
      <c r="B1780" s="1132" t="s">
        <v>3156</v>
      </c>
      <c r="C1780" s="73" t="s">
        <v>3329</v>
      </c>
      <c r="D1780" s="1132" t="s">
        <v>2001</v>
      </c>
      <c r="E1780" s="15" t="s">
        <v>2015</v>
      </c>
      <c r="F1780" s="679">
        <v>4258.7071971354198</v>
      </c>
      <c r="G1780" s="73" t="s">
        <v>300</v>
      </c>
      <c r="H1780" s="73" t="s">
        <v>3352</v>
      </c>
      <c r="K1780" s="831"/>
      <c r="L1780" s="1143"/>
      <c r="M1780" s="831"/>
      <c r="N1780" s="1150">
        <v>1.2492882786617452E-4</v>
      </c>
      <c r="O1780" s="1144"/>
      <c r="P1780" s="831"/>
      <c r="Q1780" s="831"/>
      <c r="R1780" s="831"/>
      <c r="S1780" s="831"/>
      <c r="T1780" s="831"/>
      <c r="U1780" s="831"/>
      <c r="V1780" s="1143"/>
      <c r="W1780" s="1145">
        <v>1533.9</v>
      </c>
      <c r="X1780" s="1144"/>
      <c r="Y1780" s="831"/>
      <c r="Z1780" s="831"/>
      <c r="AA1780" s="834"/>
      <c r="AB1780" s="834"/>
      <c r="AC1780" s="832">
        <f t="shared" si="70"/>
        <v>0</v>
      </c>
      <c r="AD1780" s="832">
        <f t="shared" si="69"/>
        <v>0.53203529836336938</v>
      </c>
      <c r="AE1780" s="834"/>
      <c r="AF1780" s="834"/>
      <c r="AG1780" s="834"/>
      <c r="AH1780" s="834"/>
      <c r="AI1780" s="834"/>
      <c r="AJ1780" s="834"/>
      <c r="AK1780" s="834"/>
      <c r="AL1780" s="834"/>
      <c r="AM1780" s="832">
        <f t="shared" si="68"/>
        <v>6532430.9696860211</v>
      </c>
      <c r="AN1780" s="834"/>
      <c r="AO1780" s="834"/>
      <c r="AP1780" s="834"/>
    </row>
    <row r="1781" spans="1:42" s="15" customFormat="1">
      <c r="A1781" s="73" t="s">
        <v>2344</v>
      </c>
      <c r="B1781" s="1132" t="s">
        <v>3157</v>
      </c>
      <c r="C1781" s="73" t="s">
        <v>3329</v>
      </c>
      <c r="D1781" s="1132" t="s">
        <v>1967</v>
      </c>
      <c r="E1781" s="15" t="s">
        <v>1968</v>
      </c>
      <c r="F1781" s="679">
        <v>615902.76503770798</v>
      </c>
      <c r="G1781" s="73" t="s">
        <v>300</v>
      </c>
      <c r="H1781" s="73" t="s">
        <v>3352</v>
      </c>
      <c r="K1781" s="831"/>
      <c r="L1781" s="1143"/>
      <c r="M1781" s="831">
        <v>0</v>
      </c>
      <c r="N1781" s="831">
        <v>1.6586999999999999E-5</v>
      </c>
      <c r="O1781" s="1144"/>
      <c r="P1781" s="831"/>
      <c r="Q1781" s="831"/>
      <c r="R1781" s="831"/>
      <c r="S1781" s="831"/>
      <c r="T1781" s="831"/>
      <c r="U1781" s="831"/>
      <c r="V1781" s="1143"/>
      <c r="W1781" s="1145">
        <v>318680</v>
      </c>
      <c r="X1781" s="1144"/>
      <c r="Y1781" s="831"/>
      <c r="Z1781" s="831"/>
      <c r="AA1781" s="834"/>
      <c r="AB1781" s="834"/>
      <c r="AC1781" s="832">
        <f t="shared" si="70"/>
        <v>0</v>
      </c>
      <c r="AD1781" s="832">
        <f t="shared" si="69"/>
        <v>10.215979163680462</v>
      </c>
      <c r="AE1781" s="834"/>
      <c r="AF1781" s="834"/>
      <c r="AG1781" s="834"/>
      <c r="AH1781" s="834"/>
      <c r="AI1781" s="834"/>
      <c r="AJ1781" s="834"/>
      <c r="AK1781" s="834"/>
      <c r="AL1781" s="834"/>
      <c r="AM1781" s="832">
        <f t="shared" si="68"/>
        <v>196275893162.21677</v>
      </c>
      <c r="AN1781" s="834"/>
      <c r="AO1781" s="834"/>
      <c r="AP1781" s="834"/>
    </row>
    <row r="1782" spans="1:42" s="15" customFormat="1">
      <c r="A1782" s="73" t="s">
        <v>2344</v>
      </c>
      <c r="B1782" s="1132" t="s">
        <v>3157</v>
      </c>
      <c r="C1782" s="73" t="s">
        <v>3329</v>
      </c>
      <c r="D1782" s="1132" t="s">
        <v>2001</v>
      </c>
      <c r="E1782" s="15" t="s">
        <v>2015</v>
      </c>
      <c r="F1782" s="679">
        <v>41060.184339791696</v>
      </c>
      <c r="G1782" s="73" t="s">
        <v>300</v>
      </c>
      <c r="H1782" s="73" t="s">
        <v>3352</v>
      </c>
      <c r="K1782" s="831"/>
      <c r="L1782" s="1143"/>
      <c r="M1782" s="831">
        <v>0</v>
      </c>
      <c r="N1782" s="831">
        <v>3.2311999999999998E-5</v>
      </c>
      <c r="O1782" s="1144"/>
      <c r="P1782" s="831"/>
      <c r="Q1782" s="831"/>
      <c r="R1782" s="831"/>
      <c r="S1782" s="831"/>
      <c r="T1782" s="831"/>
      <c r="U1782" s="831"/>
      <c r="V1782" s="1143"/>
      <c r="W1782" s="1145">
        <v>14914000</v>
      </c>
      <c r="X1782" s="1144"/>
      <c r="Y1782" s="831"/>
      <c r="Z1782" s="831"/>
      <c r="AA1782" s="834"/>
      <c r="AB1782" s="834"/>
      <c r="AC1782" s="832">
        <f t="shared" si="70"/>
        <v>0</v>
      </c>
      <c r="AD1782" s="832">
        <f t="shared" si="69"/>
        <v>1.3267366763873492</v>
      </c>
      <c r="AE1782" s="834"/>
      <c r="AF1782" s="834"/>
      <c r="AG1782" s="834"/>
      <c r="AH1782" s="834"/>
      <c r="AI1782" s="834"/>
      <c r="AJ1782" s="834"/>
      <c r="AK1782" s="834"/>
      <c r="AL1782" s="834"/>
      <c r="AM1782" s="832">
        <f t="shared" si="68"/>
        <v>612371589243.65332</v>
      </c>
      <c r="AN1782" s="834"/>
      <c r="AO1782" s="834"/>
      <c r="AP1782" s="834"/>
    </row>
    <row r="1783" spans="1:42" s="15" customFormat="1">
      <c r="A1783" s="73" t="s">
        <v>2344</v>
      </c>
      <c r="B1783" s="1132" t="s">
        <v>3157</v>
      </c>
      <c r="C1783" s="73" t="s">
        <v>3329</v>
      </c>
      <c r="D1783" s="1132" t="s">
        <v>1998</v>
      </c>
      <c r="E1783" s="15" t="s">
        <v>1999</v>
      </c>
      <c r="F1783" s="679">
        <v>821203.68690734403</v>
      </c>
      <c r="G1783" s="73" t="s">
        <v>300</v>
      </c>
      <c r="H1783" s="73" t="s">
        <v>3352</v>
      </c>
      <c r="K1783" s="831"/>
      <c r="L1783" s="1143"/>
      <c r="M1783" s="831">
        <v>0</v>
      </c>
      <c r="N1783" s="831">
        <v>7.5499000000000001E-7</v>
      </c>
      <c r="O1783" s="1144"/>
      <c r="P1783" s="831"/>
      <c r="Q1783" s="831"/>
      <c r="R1783" s="831"/>
      <c r="S1783" s="831"/>
      <c r="T1783" s="831"/>
      <c r="U1783" s="831"/>
      <c r="V1783" s="1143"/>
      <c r="W1783" s="1145">
        <v>94396</v>
      </c>
      <c r="X1783" s="1144"/>
      <c r="Y1783" s="831"/>
      <c r="Z1783" s="831"/>
      <c r="AA1783" s="834"/>
      <c r="AB1783" s="834"/>
      <c r="AC1783" s="832">
        <f t="shared" si="70"/>
        <v>0</v>
      </c>
      <c r="AD1783" s="832">
        <f t="shared" si="69"/>
        <v>0.62000057157817567</v>
      </c>
      <c r="AE1783" s="834"/>
      <c r="AF1783" s="834"/>
      <c r="AG1783" s="834"/>
      <c r="AH1783" s="834"/>
      <c r="AI1783" s="834"/>
      <c r="AJ1783" s="834"/>
      <c r="AK1783" s="834"/>
      <c r="AL1783" s="834"/>
      <c r="AM1783" s="832">
        <f t="shared" si="68"/>
        <v>77518343229.305649</v>
      </c>
      <c r="AN1783" s="834"/>
      <c r="AO1783" s="834"/>
      <c r="AP1783" s="834"/>
    </row>
    <row r="1784" spans="1:42" s="15" customFormat="1">
      <c r="A1784" s="73" t="s">
        <v>2811</v>
      </c>
      <c r="B1784" s="1132" t="s">
        <v>2811</v>
      </c>
      <c r="C1784" s="73"/>
      <c r="D1784" s="1132" t="s">
        <v>1967</v>
      </c>
      <c r="E1784" s="15" t="s">
        <v>1968</v>
      </c>
      <c r="F1784" s="679">
        <v>8216709.4493880002</v>
      </c>
      <c r="G1784" s="73" t="s">
        <v>300</v>
      </c>
      <c r="H1784" s="73"/>
      <c r="K1784" s="831"/>
      <c r="L1784" s="1143"/>
      <c r="M1784" s="831"/>
      <c r="N1784" s="831"/>
      <c r="O1784" s="1144"/>
      <c r="P1784" s="831"/>
      <c r="Q1784" s="831"/>
      <c r="R1784" s="831"/>
      <c r="S1784" s="831"/>
      <c r="T1784" s="831"/>
      <c r="U1784" s="831"/>
      <c r="V1784" s="1143"/>
      <c r="W1784" s="1145">
        <v>4.2225000000000001</v>
      </c>
      <c r="X1784" s="1144"/>
      <c r="Y1784" s="831"/>
      <c r="Z1784" s="831"/>
      <c r="AA1784" s="834"/>
      <c r="AB1784" s="834"/>
      <c r="AC1784" s="832">
        <f t="shared" si="70"/>
        <v>0</v>
      </c>
      <c r="AD1784" s="832">
        <f t="shared" si="69"/>
        <v>0</v>
      </c>
      <c r="AE1784" s="834"/>
      <c r="AF1784" s="834"/>
      <c r="AG1784" s="834"/>
      <c r="AH1784" s="834"/>
      <c r="AI1784" s="834"/>
      <c r="AJ1784" s="834"/>
      <c r="AK1784" s="834"/>
      <c r="AL1784" s="834"/>
      <c r="AM1784" s="832">
        <f t="shared" si="68"/>
        <v>34695055.650040835</v>
      </c>
      <c r="AN1784" s="834"/>
      <c r="AO1784" s="834"/>
      <c r="AP1784" s="834"/>
    </row>
    <row r="1785" spans="1:42" s="15" customFormat="1">
      <c r="A1785" s="73" t="s">
        <v>2345</v>
      </c>
      <c r="B1785" s="1132" t="s">
        <v>3158</v>
      </c>
      <c r="C1785" s="73" t="s">
        <v>3329</v>
      </c>
      <c r="D1785" s="1132" t="s">
        <v>1967</v>
      </c>
      <c r="E1785" s="15" t="s">
        <v>1968</v>
      </c>
      <c r="F1785" s="679">
        <v>9246564.4261450507</v>
      </c>
      <c r="G1785" s="73" t="s">
        <v>300</v>
      </c>
      <c r="H1785" s="73" t="s">
        <v>3352</v>
      </c>
      <c r="K1785" s="831"/>
      <c r="L1785" s="1143"/>
      <c r="M1785" s="831">
        <v>0</v>
      </c>
      <c r="N1785" s="831">
        <v>1.426E-6</v>
      </c>
      <c r="O1785" s="1144"/>
      <c r="P1785" s="831"/>
      <c r="Q1785" s="831"/>
      <c r="R1785" s="831"/>
      <c r="S1785" s="831"/>
      <c r="T1785" s="831"/>
      <c r="U1785" s="831"/>
      <c r="V1785" s="1143"/>
      <c r="W1785" s="1145">
        <v>3876.5</v>
      </c>
      <c r="X1785" s="1144"/>
      <c r="Y1785" s="831"/>
      <c r="Z1785" s="831"/>
      <c r="AA1785" s="834"/>
      <c r="AB1785" s="834"/>
      <c r="AC1785" s="832">
        <f t="shared" si="70"/>
        <v>0</v>
      </c>
      <c r="AD1785" s="832">
        <f t="shared" si="69"/>
        <v>13.185600871682842</v>
      </c>
      <c r="AE1785" s="834"/>
      <c r="AF1785" s="834"/>
      <c r="AG1785" s="834"/>
      <c r="AH1785" s="834"/>
      <c r="AI1785" s="834"/>
      <c r="AJ1785" s="834"/>
      <c r="AK1785" s="834"/>
      <c r="AL1785" s="834"/>
      <c r="AM1785" s="832">
        <f t="shared" si="68"/>
        <v>35844306997.951286</v>
      </c>
      <c r="AN1785" s="834"/>
      <c r="AO1785" s="834"/>
      <c r="AP1785" s="834"/>
    </row>
    <row r="1786" spans="1:42" s="15" customFormat="1">
      <c r="A1786" s="73" t="s">
        <v>2345</v>
      </c>
      <c r="B1786" s="1132" t="s">
        <v>3158</v>
      </c>
      <c r="C1786" s="73" t="s">
        <v>3329</v>
      </c>
      <c r="D1786" s="1132" t="s">
        <v>2001</v>
      </c>
      <c r="E1786" s="15" t="s">
        <v>2015</v>
      </c>
      <c r="F1786" s="679">
        <v>616437.62839098996</v>
      </c>
      <c r="G1786" s="73" t="s">
        <v>300</v>
      </c>
      <c r="H1786" s="73" t="s">
        <v>3352</v>
      </c>
      <c r="K1786" s="831"/>
      <c r="L1786" s="1143"/>
      <c r="M1786" s="831">
        <v>0</v>
      </c>
      <c r="N1786" s="831">
        <v>9.1294999999999998E-8</v>
      </c>
      <c r="O1786" s="1144"/>
      <c r="P1786" s="831"/>
      <c r="Q1786" s="831"/>
      <c r="R1786" s="831"/>
      <c r="S1786" s="831"/>
      <c r="T1786" s="831"/>
      <c r="U1786" s="831"/>
      <c r="V1786" s="1143"/>
      <c r="W1786" s="1145">
        <v>102380</v>
      </c>
      <c r="X1786" s="1144"/>
      <c r="Y1786" s="831"/>
      <c r="Z1786" s="831"/>
      <c r="AA1786" s="834"/>
      <c r="AB1786" s="834"/>
      <c r="AC1786" s="832">
        <f t="shared" si="70"/>
        <v>0</v>
      </c>
      <c r="AD1786" s="832">
        <f t="shared" si="69"/>
        <v>5.6277673283955429E-2</v>
      </c>
      <c r="AE1786" s="834"/>
      <c r="AF1786" s="834"/>
      <c r="AG1786" s="834"/>
      <c r="AH1786" s="834"/>
      <c r="AI1786" s="834"/>
      <c r="AJ1786" s="834"/>
      <c r="AK1786" s="834"/>
      <c r="AL1786" s="834"/>
      <c r="AM1786" s="832">
        <f t="shared" si="68"/>
        <v>63110884394.669556</v>
      </c>
      <c r="AN1786" s="834"/>
      <c r="AO1786" s="834"/>
      <c r="AP1786" s="834"/>
    </row>
    <row r="1787" spans="1:42" s="15" customFormat="1">
      <c r="A1787" s="73" t="s">
        <v>2345</v>
      </c>
      <c r="B1787" s="1132" t="s">
        <v>3158</v>
      </c>
      <c r="C1787" s="73" t="s">
        <v>3329</v>
      </c>
      <c r="D1787" s="1132" t="s">
        <v>1998</v>
      </c>
      <c r="E1787" s="15" t="s">
        <v>1999</v>
      </c>
      <c r="F1787" s="679">
        <v>12328752.5675964</v>
      </c>
      <c r="G1787" s="73" t="s">
        <v>300</v>
      </c>
      <c r="H1787" s="73" t="s">
        <v>3352</v>
      </c>
      <c r="K1787" s="831"/>
      <c r="L1787" s="1143"/>
      <c r="M1787" s="831">
        <v>0</v>
      </c>
      <c r="N1787" s="831">
        <v>7.3655999999999992E-12</v>
      </c>
      <c r="O1787" s="1144"/>
      <c r="P1787" s="831"/>
      <c r="Q1787" s="831"/>
      <c r="R1787" s="831"/>
      <c r="S1787" s="831"/>
      <c r="T1787" s="831"/>
      <c r="U1787" s="831"/>
      <c r="V1787" s="1143"/>
      <c r="W1787" s="1145">
        <v>2.4605999999999999</v>
      </c>
      <c r="X1787" s="1144"/>
      <c r="Y1787" s="831"/>
      <c r="Z1787" s="831"/>
      <c r="AA1787" s="834"/>
      <c r="AB1787" s="834"/>
      <c r="AC1787" s="832">
        <f t="shared" si="70"/>
        <v>0</v>
      </c>
      <c r="AD1787" s="832">
        <f t="shared" si="69"/>
        <v>9.0808659911888035E-5</v>
      </c>
      <c r="AE1787" s="834"/>
      <c r="AF1787" s="834"/>
      <c r="AG1787" s="834"/>
      <c r="AH1787" s="834"/>
      <c r="AI1787" s="834"/>
      <c r="AJ1787" s="834"/>
      <c r="AK1787" s="834"/>
      <c r="AL1787" s="834"/>
      <c r="AM1787" s="832">
        <f t="shared" si="68"/>
        <v>30336128.567827702</v>
      </c>
      <c r="AN1787" s="834"/>
      <c r="AO1787" s="834"/>
      <c r="AP1787" s="834"/>
    </row>
    <row r="1788" spans="1:42" s="15" customFormat="1">
      <c r="A1788" s="73" t="s">
        <v>2346</v>
      </c>
      <c r="B1788" s="1132" t="s">
        <v>3159</v>
      </c>
      <c r="C1788" s="73" t="s">
        <v>3329</v>
      </c>
      <c r="D1788" s="1132" t="s">
        <v>1967</v>
      </c>
      <c r="E1788" s="15" t="s">
        <v>1968</v>
      </c>
      <c r="F1788" s="679">
        <v>230196.890234297</v>
      </c>
      <c r="G1788" s="73" t="s">
        <v>300</v>
      </c>
      <c r="H1788" s="73" t="s">
        <v>3352</v>
      </c>
      <c r="K1788" s="831"/>
      <c r="L1788" s="1143"/>
      <c r="M1788" s="831"/>
      <c r="N1788" s="831">
        <v>2.889E-5</v>
      </c>
      <c r="O1788" s="1144"/>
      <c r="P1788" s="831"/>
      <c r="Q1788" s="831"/>
      <c r="R1788" s="831"/>
      <c r="S1788" s="831"/>
      <c r="T1788" s="831"/>
      <c r="U1788" s="831"/>
      <c r="V1788" s="1143"/>
      <c r="W1788" s="1145">
        <v>3842.4</v>
      </c>
      <c r="X1788" s="1144"/>
      <c r="Y1788" s="831"/>
      <c r="Z1788" s="831"/>
      <c r="AA1788" s="834"/>
      <c r="AB1788" s="834"/>
      <c r="AC1788" s="832">
        <f t="shared" si="70"/>
        <v>0</v>
      </c>
      <c r="AD1788" s="832">
        <f t="shared" si="69"/>
        <v>6.6503881588688403</v>
      </c>
      <c r="AE1788" s="834"/>
      <c r="AF1788" s="834"/>
      <c r="AG1788" s="834"/>
      <c r="AH1788" s="834"/>
      <c r="AI1788" s="834"/>
      <c r="AJ1788" s="834"/>
      <c r="AK1788" s="834"/>
      <c r="AL1788" s="834"/>
      <c r="AM1788" s="832">
        <f t="shared" si="68"/>
        <v>884508531.03626275</v>
      </c>
      <c r="AN1788" s="834"/>
      <c r="AO1788" s="834"/>
      <c r="AP1788" s="834"/>
    </row>
    <row r="1789" spans="1:42" s="15" customFormat="1">
      <c r="A1789" s="73" t="s">
        <v>2346</v>
      </c>
      <c r="B1789" s="1132" t="s">
        <v>3159</v>
      </c>
      <c r="C1789" s="73" t="s">
        <v>3329</v>
      </c>
      <c r="D1789" s="1132" t="s">
        <v>1998</v>
      </c>
      <c r="E1789" s="15" t="s">
        <v>1999</v>
      </c>
      <c r="F1789" s="679">
        <v>1061614.22523219</v>
      </c>
      <c r="G1789" s="73" t="s">
        <v>300</v>
      </c>
      <c r="H1789" s="73" t="s">
        <v>3352</v>
      </c>
      <c r="K1789" s="831"/>
      <c r="L1789" s="1143"/>
      <c r="M1789" s="831"/>
      <c r="N1789" s="831">
        <v>3.9620000000000004E-6</v>
      </c>
      <c r="O1789" s="1144"/>
      <c r="P1789" s="831"/>
      <c r="Q1789" s="831"/>
      <c r="R1789" s="831"/>
      <c r="S1789" s="831"/>
      <c r="T1789" s="831"/>
      <c r="U1789" s="831"/>
      <c r="V1789" s="1143"/>
      <c r="W1789" s="1145">
        <v>5052.1000000000004</v>
      </c>
      <c r="X1789" s="1144"/>
      <c r="Y1789" s="831"/>
      <c r="Z1789" s="831"/>
      <c r="AA1789" s="834"/>
      <c r="AB1789" s="834"/>
      <c r="AC1789" s="832">
        <f t="shared" si="70"/>
        <v>0</v>
      </c>
      <c r="AD1789" s="832">
        <f t="shared" si="69"/>
        <v>4.2061155603699367</v>
      </c>
      <c r="AE1789" s="834"/>
      <c r="AF1789" s="834"/>
      <c r="AG1789" s="834"/>
      <c r="AH1789" s="834"/>
      <c r="AI1789" s="834"/>
      <c r="AJ1789" s="834"/>
      <c r="AK1789" s="834"/>
      <c r="AL1789" s="834"/>
      <c r="AM1789" s="832">
        <f t="shared" si="68"/>
        <v>5363381227.2955475</v>
      </c>
      <c r="AN1789" s="834"/>
      <c r="AO1789" s="834"/>
      <c r="AP1789" s="834"/>
    </row>
    <row r="1790" spans="1:42" s="15" customFormat="1">
      <c r="A1790" s="73" t="s">
        <v>2346</v>
      </c>
      <c r="B1790" s="1132" t="s">
        <v>3159</v>
      </c>
      <c r="C1790" s="73" t="s">
        <v>3329</v>
      </c>
      <c r="D1790" s="1132" t="s">
        <v>2001</v>
      </c>
      <c r="E1790" s="15" t="s">
        <v>2015</v>
      </c>
      <c r="F1790" s="679">
        <v>15346.459348046899</v>
      </c>
      <c r="G1790" s="73" t="s">
        <v>300</v>
      </c>
      <c r="H1790" s="73" t="s">
        <v>3352</v>
      </c>
      <c r="K1790" s="831"/>
      <c r="L1790" s="1143"/>
      <c r="M1790" s="831"/>
      <c r="N1790" s="831">
        <v>1.2571E-5</v>
      </c>
      <c r="O1790" s="1144"/>
      <c r="P1790" s="831"/>
      <c r="Q1790" s="831"/>
      <c r="R1790" s="831"/>
      <c r="S1790" s="831"/>
      <c r="T1790" s="831"/>
      <c r="U1790" s="831"/>
      <c r="V1790" s="1143"/>
      <c r="W1790" s="1145">
        <v>57198</v>
      </c>
      <c r="X1790" s="1144"/>
      <c r="Y1790" s="831"/>
      <c r="Z1790" s="831"/>
      <c r="AA1790" s="834"/>
      <c r="AB1790" s="834"/>
      <c r="AC1790" s="832">
        <f t="shared" si="70"/>
        <v>0</v>
      </c>
      <c r="AD1790" s="832">
        <f t="shared" si="69"/>
        <v>0.19292034046429757</v>
      </c>
      <c r="AE1790" s="834"/>
      <c r="AF1790" s="834"/>
      <c r="AG1790" s="834"/>
      <c r="AH1790" s="834"/>
      <c r="AI1790" s="834"/>
      <c r="AJ1790" s="834"/>
      <c r="AK1790" s="834"/>
      <c r="AL1790" s="834"/>
      <c r="AM1790" s="832">
        <f t="shared" si="68"/>
        <v>877786781.78958654</v>
      </c>
      <c r="AN1790" s="834"/>
      <c r="AO1790" s="834"/>
      <c r="AP1790" s="834"/>
    </row>
    <row r="1791" spans="1:42" s="15" customFormat="1">
      <c r="A1791" s="73" t="s">
        <v>2347</v>
      </c>
      <c r="B1791" s="1132" t="s">
        <v>3160</v>
      </c>
      <c r="C1791" s="73" t="s">
        <v>3329</v>
      </c>
      <c r="D1791" s="1132" t="s">
        <v>1998</v>
      </c>
      <c r="E1791" s="15" t="s">
        <v>1999</v>
      </c>
      <c r="F1791" s="679">
        <v>6944061.6650260398</v>
      </c>
      <c r="G1791" s="73" t="s">
        <v>300</v>
      </c>
      <c r="H1791" s="73" t="s">
        <v>3352</v>
      </c>
      <c r="K1791" s="831"/>
      <c r="L1791" s="1143"/>
      <c r="M1791" s="831"/>
      <c r="N1791" s="831">
        <v>9.8330999999999996E-8</v>
      </c>
      <c r="O1791" s="1144"/>
      <c r="P1791" s="831"/>
      <c r="Q1791" s="831"/>
      <c r="R1791" s="831"/>
      <c r="S1791" s="831"/>
      <c r="T1791" s="831"/>
      <c r="U1791" s="831"/>
      <c r="V1791" s="1143"/>
      <c r="W1791" s="1145">
        <v>4066.5</v>
      </c>
      <c r="X1791" s="1144"/>
      <c r="Y1791" s="831"/>
      <c r="Z1791" s="831"/>
      <c r="AA1791" s="834"/>
      <c r="AB1791" s="834"/>
      <c r="AC1791" s="832">
        <f t="shared" si="70"/>
        <v>0</v>
      </c>
      <c r="AD1791" s="832">
        <f t="shared" si="69"/>
        <v>0.6828165275836755</v>
      </c>
      <c r="AE1791" s="834"/>
      <c r="AF1791" s="834"/>
      <c r="AG1791" s="834"/>
      <c r="AH1791" s="834"/>
      <c r="AI1791" s="834"/>
      <c r="AJ1791" s="834"/>
      <c r="AK1791" s="834"/>
      <c r="AL1791" s="834"/>
      <c r="AM1791" s="832">
        <f t="shared" si="68"/>
        <v>28238026760.828392</v>
      </c>
      <c r="AN1791" s="834"/>
      <c r="AO1791" s="834"/>
      <c r="AP1791" s="834"/>
    </row>
    <row r="1792" spans="1:42" s="15" customFormat="1">
      <c r="A1792" s="73" t="s">
        <v>2347</v>
      </c>
      <c r="B1792" s="1132" t="s">
        <v>3160</v>
      </c>
      <c r="C1792" s="73" t="s">
        <v>3329</v>
      </c>
      <c r="D1792" s="1132" t="s">
        <v>1967</v>
      </c>
      <c r="E1792" s="15" t="s">
        <v>1968</v>
      </c>
      <c r="F1792" s="679">
        <v>1407580.0672994801</v>
      </c>
      <c r="G1792" s="73" t="s">
        <v>300</v>
      </c>
      <c r="H1792" s="73" t="s">
        <v>3352</v>
      </c>
      <c r="K1792" s="831"/>
      <c r="L1792" s="1143"/>
      <c r="M1792" s="831"/>
      <c r="N1792" s="831">
        <v>3.3381E-7</v>
      </c>
      <c r="O1792" s="1144"/>
      <c r="P1792" s="831"/>
      <c r="Q1792" s="831"/>
      <c r="R1792" s="831"/>
      <c r="S1792" s="831"/>
      <c r="T1792" s="831"/>
      <c r="U1792" s="831"/>
      <c r="V1792" s="1143"/>
      <c r="W1792" s="1145">
        <v>3151.9</v>
      </c>
      <c r="X1792" s="1144"/>
      <c r="Y1792" s="831"/>
      <c r="Z1792" s="831"/>
      <c r="AA1792" s="834"/>
      <c r="AB1792" s="834"/>
      <c r="AC1792" s="832">
        <f t="shared" si="70"/>
        <v>0</v>
      </c>
      <c r="AD1792" s="832">
        <f t="shared" si="69"/>
        <v>0.46986430226523945</v>
      </c>
      <c r="AE1792" s="834"/>
      <c r="AF1792" s="834"/>
      <c r="AG1792" s="834"/>
      <c r="AH1792" s="834"/>
      <c r="AI1792" s="834"/>
      <c r="AJ1792" s="834"/>
      <c r="AK1792" s="834"/>
      <c r="AL1792" s="834"/>
      <c r="AM1792" s="832">
        <f t="shared" si="68"/>
        <v>4436551614.1212311</v>
      </c>
      <c r="AN1792" s="834"/>
      <c r="AO1792" s="834"/>
      <c r="AP1792" s="834"/>
    </row>
    <row r="1793" spans="1:42" s="15" customFormat="1">
      <c r="A1793" s="73" t="s">
        <v>2347</v>
      </c>
      <c r="B1793" s="1132" t="s">
        <v>3160</v>
      </c>
      <c r="C1793" s="73" t="s">
        <v>3329</v>
      </c>
      <c r="D1793" s="1132" t="s">
        <v>2001</v>
      </c>
      <c r="E1793" s="15" t="s">
        <v>2015</v>
      </c>
      <c r="F1793" s="679">
        <v>93838.671147135406</v>
      </c>
      <c r="G1793" s="73" t="s">
        <v>300</v>
      </c>
      <c r="H1793" s="73" t="s">
        <v>3352</v>
      </c>
      <c r="K1793" s="831"/>
      <c r="L1793" s="1143"/>
      <c r="M1793" s="831"/>
      <c r="N1793" s="831">
        <v>6.2076999999999997E-7</v>
      </c>
      <c r="O1793" s="1144"/>
      <c r="P1793" s="831"/>
      <c r="Q1793" s="831"/>
      <c r="R1793" s="831"/>
      <c r="S1793" s="831"/>
      <c r="T1793" s="831"/>
      <c r="U1793" s="831"/>
      <c r="V1793" s="1143"/>
      <c r="W1793" s="1145">
        <v>111700</v>
      </c>
      <c r="X1793" s="1144"/>
      <c r="Y1793" s="831"/>
      <c r="Z1793" s="831"/>
      <c r="AA1793" s="834"/>
      <c r="AB1793" s="834"/>
      <c r="AC1793" s="832">
        <f t="shared" si="70"/>
        <v>0</v>
      </c>
      <c r="AD1793" s="832">
        <f t="shared" si="69"/>
        <v>5.8252231888007246E-2</v>
      </c>
      <c r="AE1793" s="834"/>
      <c r="AF1793" s="834"/>
      <c r="AG1793" s="834"/>
      <c r="AH1793" s="834"/>
      <c r="AI1793" s="834"/>
      <c r="AJ1793" s="834"/>
      <c r="AK1793" s="834"/>
      <c r="AL1793" s="834"/>
      <c r="AM1793" s="832">
        <f t="shared" si="68"/>
        <v>10481779567.135025</v>
      </c>
      <c r="AN1793" s="834"/>
      <c r="AO1793" s="834"/>
      <c r="AP1793" s="834"/>
    </row>
    <row r="1794" spans="1:42" s="15" customFormat="1">
      <c r="A1794" s="73" t="s">
        <v>2348</v>
      </c>
      <c r="B1794" s="1132" t="s">
        <v>3161</v>
      </c>
      <c r="C1794" s="73" t="s">
        <v>3329</v>
      </c>
      <c r="D1794" s="1132" t="s">
        <v>1967</v>
      </c>
      <c r="E1794" s="15" t="s">
        <v>1968</v>
      </c>
      <c r="F1794" s="679">
        <v>6282289.8731203098</v>
      </c>
      <c r="G1794" s="73" t="s">
        <v>300</v>
      </c>
      <c r="H1794" s="73" t="s">
        <v>3352</v>
      </c>
      <c r="K1794" s="831"/>
      <c r="L1794" s="1143"/>
      <c r="M1794" s="831"/>
      <c r="N1794" s="1150">
        <v>2.2413499043699988E-4</v>
      </c>
      <c r="O1794" s="1144"/>
      <c r="P1794" s="831"/>
      <c r="Q1794" s="831"/>
      <c r="R1794" s="831"/>
      <c r="S1794" s="831"/>
      <c r="T1794" s="831"/>
      <c r="U1794" s="831"/>
      <c r="V1794" s="1143"/>
      <c r="W1794" s="1145">
        <v>5374.9</v>
      </c>
      <c r="X1794" s="1144"/>
      <c r="Y1794" s="831"/>
      <c r="Z1794" s="831"/>
      <c r="AA1794" s="834"/>
      <c r="AB1794" s="834"/>
      <c r="AC1794" s="832">
        <f t="shared" si="70"/>
        <v>0</v>
      </c>
      <c r="AD1794" s="832">
        <f t="shared" si="69"/>
        <v>1408.0809806342818</v>
      </c>
      <c r="AE1794" s="834"/>
      <c r="AF1794" s="834"/>
      <c r="AG1794" s="834"/>
      <c r="AH1794" s="834"/>
      <c r="AI1794" s="834"/>
      <c r="AJ1794" s="834"/>
      <c r="AK1794" s="834"/>
      <c r="AL1794" s="834"/>
      <c r="AM1794" s="832">
        <f t="shared" si="68"/>
        <v>33766679839.034351</v>
      </c>
      <c r="AN1794" s="834"/>
      <c r="AO1794" s="834"/>
      <c r="AP1794" s="834"/>
    </row>
    <row r="1795" spans="1:42" s="15" customFormat="1">
      <c r="A1795" s="73" t="s">
        <v>2348</v>
      </c>
      <c r="B1795" s="1132" t="s">
        <v>3161</v>
      </c>
      <c r="C1795" s="73" t="s">
        <v>3329</v>
      </c>
      <c r="D1795" s="1132" t="s">
        <v>1998</v>
      </c>
      <c r="E1795" s="15" t="s">
        <v>1999</v>
      </c>
      <c r="F1795" s="679">
        <v>30992630.039187498</v>
      </c>
      <c r="G1795" s="73" t="s">
        <v>300</v>
      </c>
      <c r="H1795" s="73" t="s">
        <v>3352</v>
      </c>
      <c r="K1795" s="831"/>
      <c r="L1795" s="1143"/>
      <c r="M1795" s="831"/>
      <c r="N1795" s="1150">
        <v>1.6420805118051806E-5</v>
      </c>
      <c r="O1795" s="1144"/>
      <c r="P1795" s="831"/>
      <c r="Q1795" s="831"/>
      <c r="R1795" s="831"/>
      <c r="S1795" s="831"/>
      <c r="T1795" s="831"/>
      <c r="U1795" s="831"/>
      <c r="V1795" s="1143"/>
      <c r="W1795" s="1145">
        <v>6935.5</v>
      </c>
      <c r="X1795" s="1144"/>
      <c r="Y1795" s="831"/>
      <c r="Z1795" s="831"/>
      <c r="AA1795" s="834"/>
      <c r="AB1795" s="834"/>
      <c r="AC1795" s="832">
        <f t="shared" si="70"/>
        <v>0</v>
      </c>
      <c r="AD1795" s="832">
        <f t="shared" si="69"/>
        <v>508.9239379693762</v>
      </c>
      <c r="AE1795" s="834"/>
      <c r="AF1795" s="834"/>
      <c r="AG1795" s="834"/>
      <c r="AH1795" s="834"/>
      <c r="AI1795" s="834"/>
      <c r="AJ1795" s="834"/>
      <c r="AK1795" s="834"/>
      <c r="AL1795" s="834"/>
      <c r="AM1795" s="832">
        <f t="shared" si="68"/>
        <v>214949385636.78488</v>
      </c>
      <c r="AN1795" s="834"/>
      <c r="AO1795" s="834"/>
      <c r="AP1795" s="834"/>
    </row>
    <row r="1796" spans="1:42" s="15" customFormat="1">
      <c r="A1796" s="73" t="s">
        <v>2348</v>
      </c>
      <c r="B1796" s="1132" t="s">
        <v>3161</v>
      </c>
      <c r="C1796" s="73" t="s">
        <v>3329</v>
      </c>
      <c r="D1796" s="1132" t="s">
        <v>2001</v>
      </c>
      <c r="E1796" s="15" t="s">
        <v>2015</v>
      </c>
      <c r="F1796" s="679">
        <v>418819.32486494799</v>
      </c>
      <c r="G1796" s="73" t="s">
        <v>300</v>
      </c>
      <c r="H1796" s="73" t="s">
        <v>3352</v>
      </c>
      <c r="K1796" s="831"/>
      <c r="L1796" s="1143"/>
      <c r="M1796" s="831"/>
      <c r="N1796" s="1150">
        <v>1.2492882786617452E-4</v>
      </c>
      <c r="O1796" s="1144"/>
      <c r="P1796" s="831"/>
      <c r="Q1796" s="831"/>
      <c r="R1796" s="831"/>
      <c r="S1796" s="831"/>
      <c r="T1796" s="831"/>
      <c r="U1796" s="831"/>
      <c r="V1796" s="1143"/>
      <c r="W1796" s="1145">
        <v>190510</v>
      </c>
      <c r="X1796" s="1144"/>
      <c r="Y1796" s="831"/>
      <c r="Z1796" s="831"/>
      <c r="AA1796" s="834"/>
      <c r="AB1796" s="834"/>
      <c r="AC1796" s="832">
        <f t="shared" si="70"/>
        <v>0</v>
      </c>
      <c r="AD1796" s="832">
        <f t="shared" si="69"/>
        <v>52.322607343080513</v>
      </c>
      <c r="AE1796" s="834"/>
      <c r="AF1796" s="834"/>
      <c r="AG1796" s="834"/>
      <c r="AH1796" s="834"/>
      <c r="AI1796" s="834"/>
      <c r="AJ1796" s="834"/>
      <c r="AK1796" s="834"/>
      <c r="AL1796" s="834"/>
      <c r="AM1796" s="832">
        <f t="shared" si="68"/>
        <v>79789269580.02124</v>
      </c>
      <c r="AN1796" s="834"/>
      <c r="AO1796" s="834"/>
      <c r="AP1796" s="834"/>
    </row>
    <row r="1797" spans="1:42" s="15" customFormat="1">
      <c r="A1797" s="73" t="s">
        <v>2720</v>
      </c>
      <c r="B1797" s="1132"/>
      <c r="C1797" s="73" t="s">
        <v>3315</v>
      </c>
      <c r="D1797" s="1132" t="s">
        <v>1967</v>
      </c>
      <c r="E1797" s="15" t="s">
        <v>1968</v>
      </c>
      <c r="F1797" s="679">
        <v>494985.00105114601</v>
      </c>
      <c r="G1797" s="73" t="s">
        <v>300</v>
      </c>
      <c r="H1797" s="73" t="s">
        <v>3352</v>
      </c>
      <c r="K1797" s="831"/>
      <c r="L1797" s="1143"/>
      <c r="M1797" s="831"/>
      <c r="N1797" s="831">
        <v>1.1480000000000001E-6</v>
      </c>
      <c r="O1797" s="1144"/>
      <c r="P1797" s="831"/>
      <c r="Q1797" s="831"/>
      <c r="R1797" s="831"/>
      <c r="S1797" s="831"/>
      <c r="T1797" s="831"/>
      <c r="U1797" s="831"/>
      <c r="V1797" s="1143"/>
      <c r="W1797" s="1145">
        <v>6051.6</v>
      </c>
      <c r="X1797" s="1144"/>
      <c r="Y1797" s="831"/>
      <c r="Z1797" s="831"/>
      <c r="AA1797" s="834"/>
      <c r="AB1797" s="834"/>
      <c r="AC1797" s="832">
        <f t="shared" si="70"/>
        <v>0</v>
      </c>
      <c r="AD1797" s="832">
        <f t="shared" si="69"/>
        <v>0.56824278120671567</v>
      </c>
      <c r="AE1797" s="834"/>
      <c r="AF1797" s="834"/>
      <c r="AG1797" s="834"/>
      <c r="AH1797" s="834"/>
      <c r="AI1797" s="834"/>
      <c r="AJ1797" s="834"/>
      <c r="AK1797" s="834"/>
      <c r="AL1797" s="834"/>
      <c r="AM1797" s="832">
        <f t="shared" si="68"/>
        <v>2995451232.3611155</v>
      </c>
      <c r="AN1797" s="834"/>
      <c r="AO1797" s="834"/>
      <c r="AP1797" s="834"/>
    </row>
    <row r="1798" spans="1:42" s="15" customFormat="1">
      <c r="A1798" s="73" t="s">
        <v>2720</v>
      </c>
      <c r="B1798" s="1132"/>
      <c r="C1798" s="73" t="s">
        <v>3315</v>
      </c>
      <c r="D1798" s="1132" t="s">
        <v>1998</v>
      </c>
      <c r="E1798" s="15" t="s">
        <v>1999</v>
      </c>
      <c r="F1798" s="679">
        <v>2432654.1302897702</v>
      </c>
      <c r="G1798" s="73" t="s">
        <v>300</v>
      </c>
      <c r="H1798" s="73" t="s">
        <v>3352</v>
      </c>
      <c r="K1798" s="831"/>
      <c r="L1798" s="1143"/>
      <c r="M1798" s="831"/>
      <c r="N1798" s="831">
        <v>1.5131E-7</v>
      </c>
      <c r="O1798" s="1144"/>
      <c r="P1798" s="831"/>
      <c r="Q1798" s="831"/>
      <c r="R1798" s="831"/>
      <c r="S1798" s="831"/>
      <c r="T1798" s="831"/>
      <c r="U1798" s="831"/>
      <c r="V1798" s="1143"/>
      <c r="W1798" s="1145">
        <v>4580.6000000000004</v>
      </c>
      <c r="X1798" s="1144"/>
      <c r="Y1798" s="831"/>
      <c r="Z1798" s="831"/>
      <c r="AA1798" s="834"/>
      <c r="AB1798" s="834"/>
      <c r="AC1798" s="832">
        <f t="shared" si="70"/>
        <v>0</v>
      </c>
      <c r="AD1798" s="832">
        <f t="shared" si="69"/>
        <v>0.36808489645414511</v>
      </c>
      <c r="AE1798" s="834"/>
      <c r="AF1798" s="834"/>
      <c r="AG1798" s="834"/>
      <c r="AH1798" s="834"/>
      <c r="AI1798" s="834"/>
      <c r="AJ1798" s="834"/>
      <c r="AK1798" s="834"/>
      <c r="AL1798" s="834"/>
      <c r="AM1798" s="832">
        <f t="shared" si="68"/>
        <v>11143015509.205322</v>
      </c>
      <c r="AN1798" s="834"/>
      <c r="AO1798" s="834"/>
      <c r="AP1798" s="834"/>
    </row>
    <row r="1799" spans="1:42" s="15" customFormat="1">
      <c r="A1799" s="73" t="s">
        <v>2720</v>
      </c>
      <c r="B1799" s="1132"/>
      <c r="C1799" s="73" t="s">
        <v>3315</v>
      </c>
      <c r="D1799" s="1132" t="s">
        <v>2001</v>
      </c>
      <c r="E1799" s="15" t="s">
        <v>2015</v>
      </c>
      <c r="F1799" s="679">
        <v>32999.000069114598</v>
      </c>
      <c r="G1799" s="73" t="s">
        <v>300</v>
      </c>
      <c r="H1799" s="73" t="s">
        <v>3352</v>
      </c>
      <c r="K1799" s="831"/>
      <c r="L1799" s="1143"/>
      <c r="M1799" s="831"/>
      <c r="N1799" s="831">
        <v>7.2511999999999997E-7</v>
      </c>
      <c r="O1799" s="1144"/>
      <c r="P1799" s="831"/>
      <c r="Q1799" s="831"/>
      <c r="R1799" s="831"/>
      <c r="S1799" s="831"/>
      <c r="T1799" s="831"/>
      <c r="U1799" s="831"/>
      <c r="V1799" s="1143"/>
      <c r="W1799" s="1145">
        <v>54601</v>
      </c>
      <c r="X1799" s="1144"/>
      <c r="Y1799" s="831"/>
      <c r="Z1799" s="831"/>
      <c r="AA1799" s="834"/>
      <c r="AB1799" s="834"/>
      <c r="AC1799" s="832">
        <f t="shared" si="70"/>
        <v>0</v>
      </c>
      <c r="AD1799" s="832">
        <f t="shared" si="69"/>
        <v>2.3928234930116376E-2</v>
      </c>
      <c r="AE1799" s="834"/>
      <c r="AF1799" s="834"/>
      <c r="AG1799" s="834"/>
      <c r="AH1799" s="834"/>
      <c r="AI1799" s="834"/>
      <c r="AJ1799" s="834"/>
      <c r="AK1799" s="834"/>
      <c r="AL1799" s="834"/>
      <c r="AM1799" s="832">
        <f t="shared" si="68"/>
        <v>1801778402.7737262</v>
      </c>
      <c r="AN1799" s="834"/>
      <c r="AO1799" s="834"/>
      <c r="AP1799" s="834"/>
    </row>
    <row r="1800" spans="1:42" s="15" customFormat="1">
      <c r="A1800" s="73" t="s">
        <v>2349</v>
      </c>
      <c r="B1800" s="1132" t="s">
        <v>3162</v>
      </c>
      <c r="C1800" s="73" t="s">
        <v>3329</v>
      </c>
      <c r="D1800" s="1132" t="s">
        <v>1967</v>
      </c>
      <c r="E1800" s="15" t="s">
        <v>1968</v>
      </c>
      <c r="F1800" s="679">
        <v>230196.890234297</v>
      </c>
      <c r="G1800" s="73" t="s">
        <v>300</v>
      </c>
      <c r="H1800" s="73" t="s">
        <v>3352</v>
      </c>
      <c r="K1800" s="831"/>
      <c r="L1800" s="1143"/>
      <c r="M1800" s="831"/>
      <c r="N1800" s="1150">
        <v>2.2413499043699988E-4</v>
      </c>
      <c r="O1800" s="1144"/>
      <c r="P1800" s="831"/>
      <c r="Q1800" s="831"/>
      <c r="R1800" s="831"/>
      <c r="S1800" s="831"/>
      <c r="T1800" s="831"/>
      <c r="U1800" s="831"/>
      <c r="V1800" s="1143"/>
      <c r="W1800" s="1145">
        <v>11.590999999999999</v>
      </c>
      <c r="X1800" s="1144"/>
      <c r="Y1800" s="831"/>
      <c r="Z1800" s="831"/>
      <c r="AA1800" s="834"/>
      <c r="AB1800" s="834"/>
      <c r="AC1800" s="832">
        <f t="shared" si="70"/>
        <v>0</v>
      </c>
      <c r="AD1800" s="832">
        <f t="shared" si="69"/>
        <v>51.59517779129127</v>
      </c>
      <c r="AE1800" s="834"/>
      <c r="AF1800" s="834"/>
      <c r="AG1800" s="834"/>
      <c r="AH1800" s="834"/>
      <c r="AI1800" s="834"/>
      <c r="AJ1800" s="834"/>
      <c r="AK1800" s="834"/>
      <c r="AL1800" s="834"/>
      <c r="AM1800" s="832">
        <f t="shared" si="68"/>
        <v>2668212.1547057363</v>
      </c>
      <c r="AN1800" s="834"/>
      <c r="AO1800" s="834"/>
      <c r="AP1800" s="834"/>
    </row>
    <row r="1801" spans="1:42" s="15" customFormat="1">
      <c r="A1801" s="73" t="s">
        <v>2349</v>
      </c>
      <c r="B1801" s="1132" t="s">
        <v>3162</v>
      </c>
      <c r="C1801" s="73" t="s">
        <v>3329</v>
      </c>
      <c r="D1801" s="1132" t="s">
        <v>1998</v>
      </c>
      <c r="E1801" s="15" t="s">
        <v>1999</v>
      </c>
      <c r="F1801" s="679">
        <v>1061614.22523219</v>
      </c>
      <c r="G1801" s="73" t="s">
        <v>300</v>
      </c>
      <c r="H1801" s="73" t="s">
        <v>3352</v>
      </c>
      <c r="K1801" s="831"/>
      <c r="L1801" s="1143"/>
      <c r="M1801" s="831"/>
      <c r="N1801" s="1150">
        <v>1.6420805118051806E-5</v>
      </c>
      <c r="O1801" s="1144"/>
      <c r="P1801" s="831"/>
      <c r="Q1801" s="831"/>
      <c r="R1801" s="831"/>
      <c r="S1801" s="831"/>
      <c r="T1801" s="831"/>
      <c r="U1801" s="831"/>
      <c r="V1801" s="1143"/>
      <c r="W1801" s="1145">
        <v>29.190999999999999</v>
      </c>
      <c r="X1801" s="1144"/>
      <c r="Y1801" s="831"/>
      <c r="Z1801" s="831"/>
      <c r="AA1801" s="834"/>
      <c r="AB1801" s="834"/>
      <c r="AC1801" s="832">
        <f t="shared" si="70"/>
        <v>0</v>
      </c>
      <c r="AD1801" s="832">
        <f t="shared" si="69"/>
        <v>17.43256030308935</v>
      </c>
      <c r="AE1801" s="834"/>
      <c r="AF1801" s="834"/>
      <c r="AG1801" s="834"/>
      <c r="AH1801" s="834"/>
      <c r="AI1801" s="834"/>
      <c r="AJ1801" s="834"/>
      <c r="AK1801" s="834"/>
      <c r="AL1801" s="834"/>
      <c r="AM1801" s="832">
        <f t="shared" si="68"/>
        <v>30989580.848752856</v>
      </c>
      <c r="AN1801" s="834"/>
      <c r="AO1801" s="834"/>
      <c r="AP1801" s="834"/>
    </row>
    <row r="1802" spans="1:42" s="15" customFormat="1">
      <c r="A1802" s="73" t="s">
        <v>2349</v>
      </c>
      <c r="B1802" s="1132" t="s">
        <v>3162</v>
      </c>
      <c r="C1802" s="73" t="s">
        <v>3329</v>
      </c>
      <c r="D1802" s="1132" t="s">
        <v>2001</v>
      </c>
      <c r="E1802" s="15" t="s">
        <v>2015</v>
      </c>
      <c r="F1802" s="679">
        <v>15346.459348046899</v>
      </c>
      <c r="G1802" s="73" t="s">
        <v>300</v>
      </c>
      <c r="H1802" s="73" t="s">
        <v>3352</v>
      </c>
      <c r="K1802" s="831"/>
      <c r="L1802" s="1143"/>
      <c r="M1802" s="831"/>
      <c r="N1802" s="1150">
        <v>1.2492882786617452E-4</v>
      </c>
      <c r="O1802" s="1144"/>
      <c r="P1802" s="831"/>
      <c r="Q1802" s="831"/>
      <c r="R1802" s="831"/>
      <c r="S1802" s="831"/>
      <c r="T1802" s="831"/>
      <c r="U1802" s="831"/>
      <c r="V1802" s="1143"/>
      <c r="W1802" s="1145">
        <v>208.09</v>
      </c>
      <c r="X1802" s="1144"/>
      <c r="Y1802" s="831"/>
      <c r="Z1802" s="831"/>
      <c r="AA1802" s="834"/>
      <c r="AB1802" s="834"/>
      <c r="AC1802" s="832">
        <f t="shared" si="70"/>
        <v>0</v>
      </c>
      <c r="AD1802" s="832">
        <f t="shared" si="69"/>
        <v>1.9172151782473958</v>
      </c>
      <c r="AE1802" s="834"/>
      <c r="AF1802" s="834"/>
      <c r="AG1802" s="834"/>
      <c r="AH1802" s="834"/>
      <c r="AI1802" s="834"/>
      <c r="AJ1802" s="834"/>
      <c r="AK1802" s="834"/>
      <c r="AL1802" s="834"/>
      <c r="AM1802" s="832">
        <f t="shared" si="68"/>
        <v>3193444.7257350795</v>
      </c>
      <c r="AN1802" s="834"/>
      <c r="AO1802" s="834"/>
      <c r="AP1802" s="834"/>
    </row>
    <row r="1803" spans="1:42" s="15" customFormat="1">
      <c r="A1803" s="73" t="s">
        <v>2350</v>
      </c>
      <c r="B1803" s="1132" t="s">
        <v>3163</v>
      </c>
      <c r="C1803" s="73" t="s">
        <v>3329</v>
      </c>
      <c r="D1803" s="1132" t="s">
        <v>1967</v>
      </c>
      <c r="E1803" s="15" t="s">
        <v>1968</v>
      </c>
      <c r="F1803" s="679">
        <v>1148167.44703125</v>
      </c>
      <c r="G1803" s="73" t="s">
        <v>300</v>
      </c>
      <c r="H1803" s="73" t="s">
        <v>3352</v>
      </c>
      <c r="K1803" s="831"/>
      <c r="L1803" s="1143"/>
      <c r="M1803" s="831"/>
      <c r="N1803" s="831">
        <v>9.9374000000000008E-6</v>
      </c>
      <c r="O1803" s="1144"/>
      <c r="P1803" s="831"/>
      <c r="Q1803" s="831"/>
      <c r="R1803" s="831"/>
      <c r="S1803" s="831"/>
      <c r="T1803" s="831"/>
      <c r="U1803" s="831"/>
      <c r="V1803" s="1143"/>
      <c r="W1803" s="1145">
        <v>11411</v>
      </c>
      <c r="X1803" s="1144"/>
      <c r="Y1803" s="831"/>
      <c r="Z1803" s="831"/>
      <c r="AA1803" s="834"/>
      <c r="AB1803" s="834"/>
      <c r="AC1803" s="832">
        <f t="shared" si="70"/>
        <v>0</v>
      </c>
      <c r="AD1803" s="832">
        <f t="shared" si="69"/>
        <v>11.409799188128344</v>
      </c>
      <c r="AE1803" s="834"/>
      <c r="AF1803" s="834"/>
      <c r="AG1803" s="834"/>
      <c r="AH1803" s="834"/>
      <c r="AI1803" s="834"/>
      <c r="AJ1803" s="834"/>
      <c r="AK1803" s="834"/>
      <c r="AL1803" s="834"/>
      <c r="AM1803" s="832">
        <f t="shared" si="68"/>
        <v>13101738738.073593</v>
      </c>
      <c r="AN1803" s="834"/>
      <c r="AO1803" s="834"/>
      <c r="AP1803" s="834"/>
    </row>
    <row r="1804" spans="1:42" s="15" customFormat="1">
      <c r="A1804" s="73" t="s">
        <v>2350</v>
      </c>
      <c r="B1804" s="1132" t="s">
        <v>3163</v>
      </c>
      <c r="C1804" s="73" t="s">
        <v>3329</v>
      </c>
      <c r="D1804" s="1132" t="s">
        <v>1998</v>
      </c>
      <c r="E1804" s="15" t="s">
        <v>1999</v>
      </c>
      <c r="F1804" s="679">
        <v>5099061.2500260398</v>
      </c>
      <c r="G1804" s="73" t="s">
        <v>300</v>
      </c>
      <c r="H1804" s="73" t="s">
        <v>3352</v>
      </c>
      <c r="K1804" s="831"/>
      <c r="L1804" s="1143"/>
      <c r="M1804" s="831"/>
      <c r="N1804" s="831">
        <v>1.1378999999999999E-6</v>
      </c>
      <c r="O1804" s="1144"/>
      <c r="P1804" s="831"/>
      <c r="Q1804" s="831"/>
      <c r="R1804" s="831"/>
      <c r="S1804" s="831"/>
      <c r="T1804" s="831"/>
      <c r="U1804" s="831"/>
      <c r="V1804" s="1143"/>
      <c r="W1804" s="1145">
        <v>17617</v>
      </c>
      <c r="X1804" s="1144"/>
      <c r="Y1804" s="831"/>
      <c r="Z1804" s="831"/>
      <c r="AA1804" s="834"/>
      <c r="AB1804" s="834"/>
      <c r="AC1804" s="832">
        <f t="shared" si="70"/>
        <v>0</v>
      </c>
      <c r="AD1804" s="832">
        <f t="shared" si="69"/>
        <v>5.8022217964046305</v>
      </c>
      <c r="AE1804" s="834"/>
      <c r="AF1804" s="834"/>
      <c r="AG1804" s="834"/>
      <c r="AH1804" s="834"/>
      <c r="AI1804" s="834"/>
      <c r="AJ1804" s="834"/>
      <c r="AK1804" s="834"/>
      <c r="AL1804" s="834"/>
      <c r="AM1804" s="832">
        <f t="shared" si="68"/>
        <v>89830162041.70874</v>
      </c>
      <c r="AN1804" s="834"/>
      <c r="AO1804" s="834"/>
      <c r="AP1804" s="834"/>
    </row>
    <row r="1805" spans="1:42" s="15" customFormat="1">
      <c r="A1805" s="73" t="s">
        <v>2350</v>
      </c>
      <c r="B1805" s="1132" t="s">
        <v>3163</v>
      </c>
      <c r="C1805" s="73" t="s">
        <v>3329</v>
      </c>
      <c r="D1805" s="1132" t="s">
        <v>2001</v>
      </c>
      <c r="E1805" s="15" t="s">
        <v>2015</v>
      </c>
      <c r="F1805" s="679">
        <v>76544.496467708304</v>
      </c>
      <c r="G1805" s="73" t="s">
        <v>300</v>
      </c>
      <c r="H1805" s="73" t="s">
        <v>3352</v>
      </c>
      <c r="K1805" s="831"/>
      <c r="L1805" s="1143"/>
      <c r="M1805" s="831"/>
      <c r="N1805" s="831">
        <v>4.1291E-6</v>
      </c>
      <c r="O1805" s="1144"/>
      <c r="P1805" s="831"/>
      <c r="Q1805" s="831"/>
      <c r="R1805" s="831"/>
      <c r="S1805" s="831"/>
      <c r="T1805" s="831"/>
      <c r="U1805" s="831"/>
      <c r="V1805" s="1143"/>
      <c r="W1805" s="1145">
        <v>187340</v>
      </c>
      <c r="X1805" s="1144"/>
      <c r="Y1805" s="831"/>
      <c r="Z1805" s="831"/>
      <c r="AA1805" s="834"/>
      <c r="AB1805" s="834"/>
      <c r="AC1805" s="832">
        <f t="shared" si="70"/>
        <v>0</v>
      </c>
      <c r="AD1805" s="832">
        <f t="shared" si="69"/>
        <v>0.31605988036481436</v>
      </c>
      <c r="AE1805" s="834"/>
      <c r="AF1805" s="834"/>
      <c r="AG1805" s="834"/>
      <c r="AH1805" s="834"/>
      <c r="AI1805" s="834"/>
      <c r="AJ1805" s="834"/>
      <c r="AK1805" s="834"/>
      <c r="AL1805" s="834"/>
      <c r="AM1805" s="832">
        <f t="shared" si="68"/>
        <v>14339845968.260473</v>
      </c>
      <c r="AN1805" s="834"/>
      <c r="AO1805" s="834"/>
      <c r="AP1805" s="834"/>
    </row>
    <row r="1806" spans="1:42" s="15" customFormat="1">
      <c r="A1806" s="73" t="s">
        <v>2721</v>
      </c>
      <c r="B1806" s="1132"/>
      <c r="C1806" s="73" t="s">
        <v>3315</v>
      </c>
      <c r="D1806" s="1132" t="s">
        <v>1998</v>
      </c>
      <c r="E1806" s="15" t="s">
        <v>1999</v>
      </c>
      <c r="F1806" s="679">
        <v>12691.2637041667</v>
      </c>
      <c r="G1806" s="73" t="s">
        <v>300</v>
      </c>
      <c r="H1806" s="73" t="s">
        <v>3352</v>
      </c>
      <c r="K1806" s="831"/>
      <c r="L1806" s="1143"/>
      <c r="M1806" s="831"/>
      <c r="N1806" s="831">
        <v>5.4555000000000001E-7</v>
      </c>
      <c r="O1806" s="1144"/>
      <c r="P1806" s="831"/>
      <c r="Q1806" s="831"/>
      <c r="R1806" s="831"/>
      <c r="S1806" s="831"/>
      <c r="T1806" s="831"/>
      <c r="U1806" s="831"/>
      <c r="V1806" s="1143"/>
      <c r="W1806" s="1145">
        <v>36860</v>
      </c>
      <c r="X1806" s="1144"/>
      <c r="Y1806" s="831"/>
      <c r="Z1806" s="831"/>
      <c r="AA1806" s="834"/>
      <c r="AB1806" s="834"/>
      <c r="AC1806" s="832">
        <f t="shared" si="70"/>
        <v>0</v>
      </c>
      <c r="AD1806" s="832">
        <f t="shared" si="69"/>
        <v>6.9237189138081435E-3</v>
      </c>
      <c r="AE1806" s="834"/>
      <c r="AF1806" s="834"/>
      <c r="AG1806" s="834"/>
      <c r="AH1806" s="834"/>
      <c r="AI1806" s="834"/>
      <c r="AJ1806" s="834"/>
      <c r="AK1806" s="834"/>
      <c r="AL1806" s="834"/>
      <c r="AM1806" s="832">
        <f t="shared" si="68"/>
        <v>467799980.13558459</v>
      </c>
      <c r="AN1806" s="834"/>
      <c r="AO1806" s="834"/>
      <c r="AP1806" s="834"/>
    </row>
    <row r="1807" spans="1:42" s="15" customFormat="1">
      <c r="A1807" s="73" t="s">
        <v>2721</v>
      </c>
      <c r="B1807" s="1132"/>
      <c r="C1807" s="73" t="s">
        <v>3315</v>
      </c>
      <c r="D1807" s="1132" t="s">
        <v>1967</v>
      </c>
      <c r="E1807" s="15" t="s">
        <v>1968</v>
      </c>
      <c r="F1807" s="679">
        <v>2572.5534536197902</v>
      </c>
      <c r="G1807" s="73" t="s">
        <v>300</v>
      </c>
      <c r="H1807" s="73" t="s">
        <v>3352</v>
      </c>
      <c r="K1807" s="831"/>
      <c r="L1807" s="1143"/>
      <c r="M1807" s="831"/>
      <c r="N1807" s="831">
        <v>1.5163E-6</v>
      </c>
      <c r="O1807" s="1144"/>
      <c r="P1807" s="831"/>
      <c r="Q1807" s="831"/>
      <c r="R1807" s="831"/>
      <c r="S1807" s="831"/>
      <c r="T1807" s="831"/>
      <c r="U1807" s="831"/>
      <c r="V1807" s="1143"/>
      <c r="W1807" s="1145">
        <v>26983</v>
      </c>
      <c r="X1807" s="1144"/>
      <c r="Y1807" s="831"/>
      <c r="Z1807" s="831"/>
      <c r="AA1807" s="834"/>
      <c r="AB1807" s="834"/>
      <c r="AC1807" s="832">
        <f t="shared" si="70"/>
        <v>0</v>
      </c>
      <c r="AD1807" s="832">
        <f t="shared" si="69"/>
        <v>3.9007628017236878E-3</v>
      </c>
      <c r="AE1807" s="834"/>
      <c r="AF1807" s="834"/>
      <c r="AG1807" s="834"/>
      <c r="AH1807" s="834"/>
      <c r="AI1807" s="834"/>
      <c r="AJ1807" s="834"/>
      <c r="AK1807" s="834"/>
      <c r="AL1807" s="834"/>
      <c r="AM1807" s="832">
        <f t="shared" si="68"/>
        <v>69415209.8390228</v>
      </c>
      <c r="AN1807" s="834"/>
      <c r="AO1807" s="834"/>
      <c r="AP1807" s="834"/>
    </row>
    <row r="1808" spans="1:42" s="15" customFormat="1">
      <c r="A1808" s="73" t="s">
        <v>2721</v>
      </c>
      <c r="B1808" s="1132"/>
      <c r="C1808" s="73" t="s">
        <v>3315</v>
      </c>
      <c r="D1808" s="1132" t="s">
        <v>2001</v>
      </c>
      <c r="E1808" s="15" t="s">
        <v>2015</v>
      </c>
      <c r="F1808" s="679">
        <v>171.503563619792</v>
      </c>
      <c r="G1808" s="73" t="s">
        <v>300</v>
      </c>
      <c r="H1808" s="73" t="s">
        <v>3352</v>
      </c>
      <c r="K1808" s="831"/>
      <c r="L1808" s="1143"/>
      <c r="M1808" s="831"/>
      <c r="N1808" s="831">
        <v>3.2520999999999999E-7</v>
      </c>
      <c r="O1808" s="1144"/>
      <c r="P1808" s="831"/>
      <c r="Q1808" s="831"/>
      <c r="R1808" s="831"/>
      <c r="S1808" s="831"/>
      <c r="T1808" s="831"/>
      <c r="U1808" s="831"/>
      <c r="V1808" s="1143"/>
      <c r="W1808" s="1145">
        <v>61309</v>
      </c>
      <c r="X1808" s="1144"/>
      <c r="Y1808" s="831"/>
      <c r="Z1808" s="831"/>
      <c r="AA1808" s="834"/>
      <c r="AB1808" s="834"/>
      <c r="AC1808" s="832">
        <f t="shared" si="70"/>
        <v>0</v>
      </c>
      <c r="AD1808" s="832">
        <f t="shared" si="69"/>
        <v>5.5774673924792557E-5</v>
      </c>
      <c r="AE1808" s="834"/>
      <c r="AF1808" s="834"/>
      <c r="AG1808" s="834"/>
      <c r="AH1808" s="834"/>
      <c r="AI1808" s="834"/>
      <c r="AJ1808" s="834"/>
      <c r="AK1808" s="834"/>
      <c r="AL1808" s="834"/>
      <c r="AM1808" s="832">
        <f t="shared" si="68"/>
        <v>10514711.981965829</v>
      </c>
      <c r="AN1808" s="834"/>
      <c r="AO1808" s="834"/>
      <c r="AP1808" s="834"/>
    </row>
    <row r="1809" spans="1:42" s="15" customFormat="1">
      <c r="A1809" s="73" t="s">
        <v>2351</v>
      </c>
      <c r="B1809" s="1132" t="s">
        <v>3164</v>
      </c>
      <c r="C1809" s="73" t="s">
        <v>3329</v>
      </c>
      <c r="D1809" s="1132" t="s">
        <v>1967</v>
      </c>
      <c r="E1809" s="15" t="s">
        <v>1968</v>
      </c>
      <c r="F1809" s="679">
        <v>232778.560516875</v>
      </c>
      <c r="G1809" s="73" t="s">
        <v>300</v>
      </c>
      <c r="H1809" s="73" t="s">
        <v>3352</v>
      </c>
      <c r="K1809" s="831"/>
      <c r="L1809" s="1143"/>
      <c r="M1809" s="831"/>
      <c r="N1809" s="831">
        <v>2.5211999999999999E-4</v>
      </c>
      <c r="O1809" s="1144"/>
      <c r="P1809" s="831"/>
      <c r="Q1809" s="831"/>
      <c r="R1809" s="831"/>
      <c r="S1809" s="831"/>
      <c r="T1809" s="831"/>
      <c r="U1809" s="831"/>
      <c r="V1809" s="1143"/>
      <c r="W1809" s="1145">
        <v>2501700</v>
      </c>
      <c r="X1809" s="1144"/>
      <c r="Y1809" s="831"/>
      <c r="Z1809" s="831"/>
      <c r="AA1809" s="834"/>
      <c r="AB1809" s="834"/>
      <c r="AC1809" s="832">
        <f t="shared" si="70"/>
        <v>0</v>
      </c>
      <c r="AD1809" s="832">
        <f t="shared" si="69"/>
        <v>58.688130677514522</v>
      </c>
      <c r="AE1809" s="834"/>
      <c r="AF1809" s="834"/>
      <c r="AG1809" s="834"/>
      <c r="AH1809" s="834"/>
      <c r="AI1809" s="834"/>
      <c r="AJ1809" s="834"/>
      <c r="AK1809" s="834"/>
      <c r="AL1809" s="834"/>
      <c r="AM1809" s="832">
        <f t="shared" si="68"/>
        <v>582342124845.06616</v>
      </c>
      <c r="AN1809" s="834"/>
      <c r="AO1809" s="834"/>
      <c r="AP1809" s="834"/>
    </row>
    <row r="1810" spans="1:42" s="15" customFormat="1">
      <c r="A1810" s="73" t="s">
        <v>2351</v>
      </c>
      <c r="B1810" s="1132" t="s">
        <v>3164</v>
      </c>
      <c r="C1810" s="73" t="s">
        <v>3329</v>
      </c>
      <c r="D1810" s="1132" t="s">
        <v>2001</v>
      </c>
      <c r="E1810" s="15" t="s">
        <v>2015</v>
      </c>
      <c r="F1810" s="679">
        <v>15518.5707015104</v>
      </c>
      <c r="G1810" s="73" t="s">
        <v>300</v>
      </c>
      <c r="H1810" s="73" t="s">
        <v>3352</v>
      </c>
      <c r="K1810" s="831"/>
      <c r="L1810" s="1143"/>
      <c r="M1810" s="831"/>
      <c r="N1810" s="831">
        <v>1.0106E-4</v>
      </c>
      <c r="O1810" s="1144"/>
      <c r="P1810" s="831"/>
      <c r="Q1810" s="831"/>
      <c r="R1810" s="831"/>
      <c r="S1810" s="831"/>
      <c r="T1810" s="831"/>
      <c r="U1810" s="831"/>
      <c r="V1810" s="1143"/>
      <c r="W1810" s="1145">
        <v>83229000</v>
      </c>
      <c r="X1810" s="1144"/>
      <c r="Y1810" s="831"/>
      <c r="Z1810" s="831"/>
      <c r="AA1810" s="834"/>
      <c r="AB1810" s="834"/>
      <c r="AC1810" s="832">
        <f t="shared" si="70"/>
        <v>0</v>
      </c>
      <c r="AD1810" s="832">
        <f t="shared" si="69"/>
        <v>1.568306755094641</v>
      </c>
      <c r="AE1810" s="834"/>
      <c r="AF1810" s="834"/>
      <c r="AG1810" s="834"/>
      <c r="AH1810" s="834"/>
      <c r="AI1810" s="834"/>
      <c r="AJ1810" s="834"/>
      <c r="AK1810" s="834"/>
      <c r="AL1810" s="834"/>
      <c r="AM1810" s="832">
        <f t="shared" si="68"/>
        <v>1291595120916.009</v>
      </c>
      <c r="AN1810" s="834"/>
      <c r="AO1810" s="834"/>
      <c r="AP1810" s="834"/>
    </row>
    <row r="1811" spans="1:42" s="15" customFormat="1">
      <c r="A1811" s="73" t="s">
        <v>2351</v>
      </c>
      <c r="B1811" s="1132" t="s">
        <v>3164</v>
      </c>
      <c r="C1811" s="73" t="s">
        <v>3329</v>
      </c>
      <c r="D1811" s="1132" t="s">
        <v>1998</v>
      </c>
      <c r="E1811" s="15" t="s">
        <v>1999</v>
      </c>
      <c r="F1811" s="679">
        <v>310371.414040156</v>
      </c>
      <c r="G1811" s="73" t="s">
        <v>300</v>
      </c>
      <c r="H1811" s="73" t="s">
        <v>3352</v>
      </c>
      <c r="K1811" s="831"/>
      <c r="L1811" s="1143"/>
      <c r="M1811" s="831"/>
      <c r="N1811" s="831">
        <v>3.4255999999999999E-6</v>
      </c>
      <c r="O1811" s="1144"/>
      <c r="P1811" s="831"/>
      <c r="Q1811" s="831"/>
      <c r="R1811" s="831"/>
      <c r="S1811" s="831"/>
      <c r="T1811" s="831"/>
      <c r="U1811" s="831"/>
      <c r="V1811" s="1143"/>
      <c r="W1811" s="1145">
        <v>1022700</v>
      </c>
      <c r="X1811" s="1144"/>
      <c r="Y1811" s="831"/>
      <c r="Z1811" s="831"/>
      <c r="AA1811" s="834"/>
      <c r="AB1811" s="834"/>
      <c r="AC1811" s="832">
        <f t="shared" si="70"/>
        <v>0</v>
      </c>
      <c r="AD1811" s="832">
        <f t="shared" si="69"/>
        <v>1.0632083159359584</v>
      </c>
      <c r="AE1811" s="834"/>
      <c r="AF1811" s="834"/>
      <c r="AG1811" s="834"/>
      <c r="AH1811" s="834"/>
      <c r="AI1811" s="834"/>
      <c r="AJ1811" s="834"/>
      <c r="AK1811" s="834"/>
      <c r="AL1811" s="834"/>
      <c r="AM1811" s="832">
        <f t="shared" si="68"/>
        <v>317416845138.86755</v>
      </c>
      <c r="AN1811" s="834"/>
      <c r="AO1811" s="834"/>
      <c r="AP1811" s="834"/>
    </row>
    <row r="1812" spans="1:42" s="15" customFormat="1">
      <c r="A1812" s="73" t="s">
        <v>2352</v>
      </c>
      <c r="B1812" s="1132" t="s">
        <v>3165</v>
      </c>
      <c r="C1812" s="73" t="s">
        <v>3313</v>
      </c>
      <c r="D1812" s="1132" t="s">
        <v>2001</v>
      </c>
      <c r="E1812" s="15" t="s">
        <v>2015</v>
      </c>
      <c r="F1812" s="679">
        <v>1432.5693778264399</v>
      </c>
      <c r="G1812" s="73" t="s">
        <v>300</v>
      </c>
      <c r="H1812" s="73" t="s">
        <v>3355</v>
      </c>
      <c r="K1812" s="831"/>
      <c r="L1812" s="1143"/>
      <c r="M1812" s="831">
        <v>1.2172999999999999E-3</v>
      </c>
      <c r="N1812" s="831">
        <v>1.5698999999999999E-3</v>
      </c>
      <c r="O1812" s="1144"/>
      <c r="P1812" s="831"/>
      <c r="Q1812" s="831"/>
      <c r="R1812" s="831"/>
      <c r="S1812" s="831"/>
      <c r="T1812" s="831"/>
      <c r="U1812" s="831"/>
      <c r="V1812" s="1143"/>
      <c r="W1812" s="1145">
        <v>2866.5</v>
      </c>
      <c r="X1812" s="1144"/>
      <c r="Y1812" s="831"/>
      <c r="Z1812" s="831"/>
      <c r="AA1812" s="834"/>
      <c r="AB1812" s="834"/>
      <c r="AC1812" s="832">
        <f t="shared" si="70"/>
        <v>1.7438667036281252</v>
      </c>
      <c r="AD1812" s="832">
        <f t="shared" si="69"/>
        <v>2.2489906662497279</v>
      </c>
      <c r="AE1812" s="834"/>
      <c r="AF1812" s="834"/>
      <c r="AG1812" s="834"/>
      <c r="AH1812" s="834"/>
      <c r="AI1812" s="834"/>
      <c r="AJ1812" s="834"/>
      <c r="AK1812" s="834"/>
      <c r="AL1812" s="834"/>
      <c r="AM1812" s="832">
        <f t="shared" si="68"/>
        <v>4106460.1215394898</v>
      </c>
      <c r="AN1812" s="834"/>
      <c r="AO1812" s="834"/>
      <c r="AP1812" s="834"/>
    </row>
    <row r="1813" spans="1:42" s="15" customFormat="1">
      <c r="A1813" s="73" t="s">
        <v>2352</v>
      </c>
      <c r="B1813" s="1132" t="s">
        <v>3165</v>
      </c>
      <c r="C1813" s="73" t="s">
        <v>3329</v>
      </c>
      <c r="D1813" s="1132" t="s">
        <v>1967</v>
      </c>
      <c r="E1813" s="15" t="s">
        <v>1968</v>
      </c>
      <c r="F1813" s="679">
        <v>0</v>
      </c>
      <c r="G1813" s="73" t="s">
        <v>300</v>
      </c>
      <c r="H1813" s="73" t="s">
        <v>3359</v>
      </c>
      <c r="K1813" s="831"/>
      <c r="L1813" s="1143"/>
      <c r="M1813" s="831">
        <v>1.4974999999999999E-3</v>
      </c>
      <c r="N1813" s="831">
        <v>1.9312999999999999E-3</v>
      </c>
      <c r="O1813" s="1144"/>
      <c r="P1813" s="831"/>
      <c r="Q1813" s="831"/>
      <c r="R1813" s="831"/>
      <c r="S1813" s="831"/>
      <c r="T1813" s="831"/>
      <c r="U1813" s="831"/>
      <c r="V1813" s="1143"/>
      <c r="W1813" s="1145">
        <v>50.856999999999999</v>
      </c>
      <c r="X1813" s="1144"/>
      <c r="Y1813" s="831"/>
      <c r="Z1813" s="831"/>
      <c r="AA1813" s="834"/>
      <c r="AB1813" s="834"/>
      <c r="AC1813" s="832">
        <f t="shared" si="70"/>
        <v>0</v>
      </c>
      <c r="AD1813" s="832">
        <f t="shared" si="69"/>
        <v>0</v>
      </c>
      <c r="AE1813" s="834"/>
      <c r="AF1813" s="834"/>
      <c r="AG1813" s="834"/>
      <c r="AH1813" s="834"/>
      <c r="AI1813" s="834"/>
      <c r="AJ1813" s="834"/>
      <c r="AK1813" s="834"/>
      <c r="AL1813" s="834"/>
      <c r="AM1813" s="832">
        <f t="shared" si="68"/>
        <v>0</v>
      </c>
      <c r="AN1813" s="834"/>
      <c r="AO1813" s="834"/>
      <c r="AP1813" s="834"/>
    </row>
    <row r="1814" spans="1:42" s="15" customFormat="1">
      <c r="A1814" s="73" t="s">
        <v>2352</v>
      </c>
      <c r="B1814" s="1132" t="s">
        <v>3165</v>
      </c>
      <c r="C1814" s="73" t="s">
        <v>3329</v>
      </c>
      <c r="D1814" s="1132" t="s">
        <v>1998</v>
      </c>
      <c r="E1814" s="15" t="s">
        <v>1999</v>
      </c>
      <c r="F1814" s="679">
        <v>0</v>
      </c>
      <c r="G1814" s="73" t="s">
        <v>300</v>
      </c>
      <c r="H1814" s="73" t="s">
        <v>3359</v>
      </c>
      <c r="K1814" s="831"/>
      <c r="L1814" s="1143"/>
      <c r="M1814" s="831">
        <v>1.5297999999999999E-4</v>
      </c>
      <c r="N1814" s="831">
        <v>1.973E-4</v>
      </c>
      <c r="O1814" s="1144"/>
      <c r="P1814" s="831"/>
      <c r="Q1814" s="831"/>
      <c r="R1814" s="831"/>
      <c r="S1814" s="831"/>
      <c r="T1814" s="831"/>
      <c r="U1814" s="831"/>
      <c r="V1814" s="1143"/>
      <c r="W1814" s="1145">
        <v>6.5152999999999999</v>
      </c>
      <c r="X1814" s="1144"/>
      <c r="Y1814" s="831"/>
      <c r="Z1814" s="831"/>
      <c r="AA1814" s="834"/>
      <c r="AB1814" s="834"/>
      <c r="AC1814" s="832">
        <f t="shared" si="70"/>
        <v>0</v>
      </c>
      <c r="AD1814" s="832">
        <f t="shared" si="69"/>
        <v>0</v>
      </c>
      <c r="AE1814" s="834"/>
      <c r="AF1814" s="834"/>
      <c r="AG1814" s="834"/>
      <c r="AH1814" s="834"/>
      <c r="AI1814" s="834"/>
      <c r="AJ1814" s="834"/>
      <c r="AK1814" s="834"/>
      <c r="AL1814" s="834"/>
      <c r="AM1814" s="832">
        <f t="shared" si="68"/>
        <v>0</v>
      </c>
      <c r="AN1814" s="834"/>
      <c r="AO1814" s="834"/>
      <c r="AP1814" s="834"/>
    </row>
    <row r="1815" spans="1:42" s="15" customFormat="1">
      <c r="A1815" s="73" t="s">
        <v>2353</v>
      </c>
      <c r="B1815" s="1132" t="s">
        <v>3166</v>
      </c>
      <c r="C1815" s="73" t="s">
        <v>3329</v>
      </c>
      <c r="D1815" s="1132" t="s">
        <v>1998</v>
      </c>
      <c r="E1815" s="15" t="s">
        <v>1999</v>
      </c>
      <c r="F1815" s="679">
        <v>1692174.5076901</v>
      </c>
      <c r="G1815" s="73" t="s">
        <v>300</v>
      </c>
      <c r="H1815" s="73" t="s">
        <v>3352</v>
      </c>
      <c r="K1815" s="831"/>
      <c r="L1815" s="1143"/>
      <c r="M1815" s="831"/>
      <c r="N1815" s="831">
        <v>2.4243000000000002E-5</v>
      </c>
      <c r="O1815" s="1144"/>
      <c r="P1815" s="831"/>
      <c r="Q1815" s="831"/>
      <c r="R1815" s="831"/>
      <c r="S1815" s="831"/>
      <c r="T1815" s="831"/>
      <c r="U1815" s="831"/>
      <c r="V1815" s="1143"/>
      <c r="W1815" s="1145">
        <v>2934.2</v>
      </c>
      <c r="X1815" s="1144"/>
      <c r="Y1815" s="831"/>
      <c r="Z1815" s="831"/>
      <c r="AA1815" s="834"/>
      <c r="AB1815" s="834"/>
      <c r="AC1815" s="832">
        <f t="shared" si="70"/>
        <v>0</v>
      </c>
      <c r="AD1815" s="832">
        <f t="shared" si="69"/>
        <v>41.0233865899311</v>
      </c>
      <c r="AE1815" s="834"/>
      <c r="AF1815" s="834"/>
      <c r="AG1815" s="834"/>
      <c r="AH1815" s="834"/>
      <c r="AI1815" s="834"/>
      <c r="AJ1815" s="834"/>
      <c r="AK1815" s="834"/>
      <c r="AL1815" s="834"/>
      <c r="AM1815" s="832">
        <f t="shared" si="68"/>
        <v>4965178440.4642916</v>
      </c>
      <c r="AN1815" s="834"/>
      <c r="AO1815" s="834"/>
      <c r="AP1815" s="834"/>
    </row>
    <row r="1816" spans="1:42" s="15" customFormat="1">
      <c r="A1816" s="73" t="s">
        <v>2353</v>
      </c>
      <c r="B1816" s="1132" t="s">
        <v>3166</v>
      </c>
      <c r="C1816" s="73" t="s">
        <v>3329</v>
      </c>
      <c r="D1816" s="1132" t="s">
        <v>1967</v>
      </c>
      <c r="E1816" s="15" t="s">
        <v>1968</v>
      </c>
      <c r="F1816" s="679">
        <v>343008.34618112002</v>
      </c>
      <c r="G1816" s="73" t="s">
        <v>300</v>
      </c>
      <c r="H1816" s="73" t="s">
        <v>3352</v>
      </c>
      <c r="K1816" s="831"/>
      <c r="L1816" s="1143"/>
      <c r="M1816" s="831"/>
      <c r="N1816" s="831">
        <v>1.3531E-5</v>
      </c>
      <c r="O1816" s="1144"/>
      <c r="P1816" s="831"/>
      <c r="Q1816" s="831"/>
      <c r="R1816" s="831"/>
      <c r="S1816" s="831"/>
      <c r="T1816" s="831"/>
      <c r="U1816" s="831"/>
      <c r="V1816" s="1143"/>
      <c r="W1816" s="1145">
        <v>270.10000000000002</v>
      </c>
      <c r="X1816" s="1144"/>
      <c r="Y1816" s="831"/>
      <c r="Z1816" s="831"/>
      <c r="AA1816" s="834"/>
      <c r="AB1816" s="834"/>
      <c r="AC1816" s="832">
        <f t="shared" si="70"/>
        <v>0</v>
      </c>
      <c r="AD1816" s="832">
        <f t="shared" si="69"/>
        <v>4.6412459321767345</v>
      </c>
      <c r="AE1816" s="834"/>
      <c r="AF1816" s="834"/>
      <c r="AG1816" s="834"/>
      <c r="AH1816" s="834"/>
      <c r="AI1816" s="834"/>
      <c r="AJ1816" s="834"/>
      <c r="AK1816" s="834"/>
      <c r="AL1816" s="834"/>
      <c r="AM1816" s="832">
        <f t="shared" si="68"/>
        <v>92646554.30352053</v>
      </c>
      <c r="AN1816" s="834"/>
      <c r="AO1816" s="834"/>
      <c r="AP1816" s="834"/>
    </row>
    <row r="1817" spans="1:42" s="15" customFormat="1">
      <c r="A1817" s="73" t="s">
        <v>2353</v>
      </c>
      <c r="B1817" s="1132" t="s">
        <v>3166</v>
      </c>
      <c r="C1817" s="73" t="s">
        <v>3329</v>
      </c>
      <c r="D1817" s="1132" t="s">
        <v>2001</v>
      </c>
      <c r="E1817" s="15" t="s">
        <v>2015</v>
      </c>
      <c r="F1817" s="679">
        <v>22867.223077786501</v>
      </c>
      <c r="G1817" s="73" t="s">
        <v>300</v>
      </c>
      <c r="H1817" s="73" t="s">
        <v>3352</v>
      </c>
      <c r="K1817" s="831"/>
      <c r="L1817" s="1143"/>
      <c r="M1817" s="831"/>
      <c r="N1817" s="831">
        <v>2.3390000000000001E-5</v>
      </c>
      <c r="O1817" s="1144"/>
      <c r="P1817" s="831"/>
      <c r="Q1817" s="831"/>
      <c r="R1817" s="831"/>
      <c r="S1817" s="831"/>
      <c r="T1817" s="831"/>
      <c r="U1817" s="831"/>
      <c r="V1817" s="1143"/>
      <c r="W1817" s="1145">
        <v>23652</v>
      </c>
      <c r="X1817" s="1144"/>
      <c r="Y1817" s="831"/>
      <c r="Z1817" s="831"/>
      <c r="AA1817" s="834"/>
      <c r="AB1817" s="834"/>
      <c r="AC1817" s="832">
        <f t="shared" si="70"/>
        <v>0</v>
      </c>
      <c r="AD1817" s="832">
        <f t="shared" si="69"/>
        <v>0.53486434778942626</v>
      </c>
      <c r="AE1817" s="834"/>
      <c r="AF1817" s="834"/>
      <c r="AG1817" s="834"/>
      <c r="AH1817" s="834"/>
      <c r="AI1817" s="834"/>
      <c r="AJ1817" s="834"/>
      <c r="AK1817" s="834"/>
      <c r="AL1817" s="834"/>
      <c r="AM1817" s="832">
        <f t="shared" si="68"/>
        <v>540855560.23580635</v>
      </c>
      <c r="AN1817" s="834"/>
      <c r="AO1817" s="834"/>
      <c r="AP1817" s="834"/>
    </row>
    <row r="1818" spans="1:42" s="15" customFormat="1">
      <c r="A1818" s="73" t="s">
        <v>2722</v>
      </c>
      <c r="B1818" s="1132"/>
      <c r="C1818" s="73" t="s">
        <v>3315</v>
      </c>
      <c r="D1818" s="1132"/>
      <c r="F1818" s="679">
        <v>494985.00105114601</v>
      </c>
      <c r="G1818" s="73" t="s">
        <v>300</v>
      </c>
      <c r="H1818" s="73" t="s">
        <v>3352</v>
      </c>
      <c r="K1818" s="831"/>
      <c r="L1818" s="1143"/>
      <c r="M1818" s="831"/>
      <c r="N1818" s="1150">
        <v>2.2413499043699988E-4</v>
      </c>
      <c r="O1818" s="1144"/>
      <c r="P1818" s="831"/>
      <c r="Q1818" s="831"/>
      <c r="R1818" s="831"/>
      <c r="S1818" s="831"/>
      <c r="T1818" s="831"/>
      <c r="U1818" s="831"/>
      <c r="V1818" s="1143"/>
      <c r="W1818" s="1146">
        <v>740449.00608755986</v>
      </c>
      <c r="X1818" s="1144"/>
      <c r="Y1818" s="831"/>
      <c r="Z1818" s="831"/>
      <c r="AA1818" s="834"/>
      <c r="AB1818" s="834"/>
      <c r="AC1818" s="832">
        <f t="shared" si="70"/>
        <v>0</v>
      </c>
      <c r="AD1818" s="832">
        <f t="shared" si="69"/>
        <v>110.94345847705698</v>
      </c>
      <c r="AE1818" s="834"/>
      <c r="AF1818" s="834"/>
      <c r="AG1818" s="834"/>
      <c r="AH1818" s="834"/>
      <c r="AI1818" s="834"/>
      <c r="AJ1818" s="834"/>
      <c r="AK1818" s="834"/>
      <c r="AL1818" s="834"/>
      <c r="AM1818" s="832">
        <f t="shared" si="68"/>
        <v>366511152056.57086</v>
      </c>
      <c r="AN1818" s="834"/>
      <c r="AO1818" s="834"/>
      <c r="AP1818" s="834"/>
    </row>
    <row r="1819" spans="1:42" s="15" customFormat="1">
      <c r="A1819" s="73" t="s">
        <v>2722</v>
      </c>
      <c r="B1819" s="1132"/>
      <c r="C1819" s="73" t="s">
        <v>3315</v>
      </c>
      <c r="D1819" s="1132"/>
      <c r="F1819" s="679">
        <v>2432654.1302897702</v>
      </c>
      <c r="G1819" s="73" t="s">
        <v>300</v>
      </c>
      <c r="H1819" s="73" t="s">
        <v>3352</v>
      </c>
      <c r="K1819" s="831"/>
      <c r="L1819" s="1143"/>
      <c r="M1819" s="831"/>
      <c r="N1819" s="1150">
        <v>1.6420805118051806E-5</v>
      </c>
      <c r="O1819" s="1144"/>
      <c r="P1819" s="831"/>
      <c r="Q1819" s="831"/>
      <c r="R1819" s="831"/>
      <c r="S1819" s="831"/>
      <c r="T1819" s="831"/>
      <c r="U1819" s="831"/>
      <c r="V1819" s="1143"/>
      <c r="W1819" s="1146">
        <v>143030.9259972368</v>
      </c>
      <c r="X1819" s="1144"/>
      <c r="Y1819" s="831"/>
      <c r="Z1819" s="831"/>
      <c r="AA1819" s="834"/>
      <c r="AB1819" s="834"/>
      <c r="AC1819" s="832">
        <f t="shared" si="70"/>
        <v>0</v>
      </c>
      <c r="AD1819" s="832">
        <f t="shared" si="69"/>
        <v>39.946139393112126</v>
      </c>
      <c r="AE1819" s="834"/>
      <c r="AF1819" s="834"/>
      <c r="AG1819" s="834"/>
      <c r="AH1819" s="834"/>
      <c r="AI1819" s="834"/>
      <c r="AJ1819" s="834"/>
      <c r="AK1819" s="834"/>
      <c r="AL1819" s="834"/>
      <c r="AM1819" s="832">
        <f t="shared" si="68"/>
        <v>347944772886.34857</v>
      </c>
      <c r="AN1819" s="834"/>
      <c r="AO1819" s="834"/>
      <c r="AP1819" s="834"/>
    </row>
    <row r="1820" spans="1:42" s="15" customFormat="1">
      <c r="A1820" s="73" t="s">
        <v>2722</v>
      </c>
      <c r="B1820" s="1132"/>
      <c r="C1820" s="73" t="s">
        <v>3315</v>
      </c>
      <c r="D1820" s="1132"/>
      <c r="F1820" s="679">
        <v>32999.000069114598</v>
      </c>
      <c r="G1820" s="73" t="s">
        <v>300</v>
      </c>
      <c r="H1820" s="73" t="s">
        <v>3352</v>
      </c>
      <c r="K1820" s="831"/>
      <c r="L1820" s="1143"/>
      <c r="M1820" s="831"/>
      <c r="N1820" s="1150">
        <v>1.2492882786617452E-4</v>
      </c>
      <c r="O1820" s="1144"/>
      <c r="P1820" s="831"/>
      <c r="Q1820" s="831"/>
      <c r="R1820" s="831"/>
      <c r="S1820" s="831"/>
      <c r="T1820" s="831"/>
      <c r="U1820" s="831"/>
      <c r="V1820" s="1143"/>
      <c r="W1820" s="1146">
        <v>26851708.962072387</v>
      </c>
      <c r="X1820" s="1144"/>
      <c r="Y1820" s="831"/>
      <c r="Z1820" s="831"/>
      <c r="AA1820" s="834"/>
      <c r="AB1820" s="834"/>
      <c r="AC1820" s="832">
        <f t="shared" si="70"/>
        <v>0</v>
      </c>
      <c r="AD1820" s="832">
        <f t="shared" si="69"/>
        <v>4.1225263993902983</v>
      </c>
      <c r="AE1820" s="834"/>
      <c r="AF1820" s="834"/>
      <c r="AG1820" s="834"/>
      <c r="AH1820" s="834"/>
      <c r="AI1820" s="834"/>
      <c r="AJ1820" s="834"/>
      <c r="AK1820" s="834"/>
      <c r="AL1820" s="834"/>
      <c r="AM1820" s="832">
        <f t="shared" si="68"/>
        <v>886079545895.27173</v>
      </c>
      <c r="AN1820" s="834"/>
      <c r="AO1820" s="834"/>
      <c r="AP1820" s="834"/>
    </row>
    <row r="1821" spans="1:42" s="15" customFormat="1">
      <c r="A1821" s="73" t="s">
        <v>2354</v>
      </c>
      <c r="B1821" s="1132" t="s">
        <v>3167</v>
      </c>
      <c r="C1821" s="73" t="s">
        <v>3329</v>
      </c>
      <c r="D1821" s="1132" t="s">
        <v>1967</v>
      </c>
      <c r="E1821" s="15" t="s">
        <v>1968</v>
      </c>
      <c r="F1821" s="679">
        <v>232778.560516875</v>
      </c>
      <c r="G1821" s="73" t="s">
        <v>300</v>
      </c>
      <c r="H1821" s="73" t="s">
        <v>3352</v>
      </c>
      <c r="K1821" s="831"/>
      <c r="L1821" s="1143"/>
      <c r="M1821" s="831"/>
      <c r="N1821" s="831">
        <v>2.3154999999999999E-4</v>
      </c>
      <c r="O1821" s="1144"/>
      <c r="P1821" s="831"/>
      <c r="Q1821" s="831"/>
      <c r="R1821" s="831"/>
      <c r="S1821" s="831"/>
      <c r="T1821" s="831"/>
      <c r="U1821" s="831"/>
      <c r="V1821" s="1143"/>
      <c r="W1821" s="1145">
        <v>93595</v>
      </c>
      <c r="X1821" s="1144"/>
      <c r="Y1821" s="831"/>
      <c r="Z1821" s="831"/>
      <c r="AA1821" s="834"/>
      <c r="AB1821" s="834"/>
      <c r="AC1821" s="832">
        <f t="shared" si="70"/>
        <v>0</v>
      </c>
      <c r="AD1821" s="832">
        <f t="shared" si="69"/>
        <v>53.899875687682403</v>
      </c>
      <c r="AE1821" s="834"/>
      <c r="AF1821" s="834"/>
      <c r="AG1821" s="834"/>
      <c r="AH1821" s="834"/>
      <c r="AI1821" s="834"/>
      <c r="AJ1821" s="834"/>
      <c r="AK1821" s="834"/>
      <c r="AL1821" s="834"/>
      <c r="AM1821" s="832">
        <f t="shared" si="68"/>
        <v>21786909371.576916</v>
      </c>
      <c r="AN1821" s="834"/>
      <c r="AO1821" s="834"/>
      <c r="AP1821" s="834"/>
    </row>
    <row r="1822" spans="1:42" s="15" customFormat="1">
      <c r="A1822" s="73" t="s">
        <v>2354</v>
      </c>
      <c r="B1822" s="1132" t="s">
        <v>3167</v>
      </c>
      <c r="C1822" s="73" t="s">
        <v>3329</v>
      </c>
      <c r="D1822" s="1132" t="s">
        <v>1998</v>
      </c>
      <c r="E1822" s="15" t="s">
        <v>1999</v>
      </c>
      <c r="F1822" s="679">
        <v>310371.414040156</v>
      </c>
      <c r="G1822" s="73" t="s">
        <v>300</v>
      </c>
      <c r="H1822" s="73" t="s">
        <v>3352</v>
      </c>
      <c r="K1822" s="831"/>
      <c r="L1822" s="1143"/>
      <c r="M1822" s="831"/>
      <c r="N1822" s="831">
        <v>3.2858000000000003E-5</v>
      </c>
      <c r="O1822" s="1144"/>
      <c r="P1822" s="831"/>
      <c r="Q1822" s="831"/>
      <c r="R1822" s="831"/>
      <c r="S1822" s="831"/>
      <c r="T1822" s="831"/>
      <c r="U1822" s="831"/>
      <c r="V1822" s="1143"/>
      <c r="W1822" s="1145">
        <v>264500</v>
      </c>
      <c r="X1822" s="1144"/>
      <c r="Y1822" s="831"/>
      <c r="Z1822" s="831"/>
      <c r="AA1822" s="834"/>
      <c r="AB1822" s="834"/>
      <c r="AC1822" s="832">
        <f t="shared" si="70"/>
        <v>0</v>
      </c>
      <c r="AD1822" s="832">
        <f t="shared" si="69"/>
        <v>10.198183922531447</v>
      </c>
      <c r="AE1822" s="834"/>
      <c r="AF1822" s="834"/>
      <c r="AG1822" s="834"/>
      <c r="AH1822" s="834"/>
      <c r="AI1822" s="834"/>
      <c r="AJ1822" s="834"/>
      <c r="AK1822" s="834"/>
      <c r="AL1822" s="834"/>
      <c r="AM1822" s="832">
        <f t="shared" si="68"/>
        <v>82093239013.621262</v>
      </c>
      <c r="AN1822" s="834"/>
      <c r="AO1822" s="834"/>
      <c r="AP1822" s="834"/>
    </row>
    <row r="1823" spans="1:42" s="15" customFormat="1">
      <c r="A1823" s="73" t="s">
        <v>2354</v>
      </c>
      <c r="B1823" s="1132" t="s">
        <v>3167</v>
      </c>
      <c r="C1823" s="73" t="s">
        <v>3329</v>
      </c>
      <c r="D1823" s="1132" t="s">
        <v>2001</v>
      </c>
      <c r="E1823" s="15" t="s">
        <v>2015</v>
      </c>
      <c r="F1823" s="679">
        <v>15518.5707015104</v>
      </c>
      <c r="G1823" s="73" t="s">
        <v>300</v>
      </c>
      <c r="H1823" s="73" t="s">
        <v>3352</v>
      </c>
      <c r="K1823" s="831"/>
      <c r="L1823" s="1143"/>
      <c r="M1823" s="831"/>
      <c r="N1823" s="831">
        <v>1.0115000000000001E-4</v>
      </c>
      <c r="O1823" s="1144"/>
      <c r="P1823" s="831"/>
      <c r="Q1823" s="831"/>
      <c r="R1823" s="831"/>
      <c r="S1823" s="831"/>
      <c r="T1823" s="831"/>
      <c r="U1823" s="831"/>
      <c r="V1823" s="1143"/>
      <c r="W1823" s="1145">
        <v>2038900</v>
      </c>
      <c r="X1823" s="1144"/>
      <c r="Y1823" s="831"/>
      <c r="Z1823" s="831"/>
      <c r="AA1823" s="834"/>
      <c r="AB1823" s="834"/>
      <c r="AC1823" s="832">
        <f t="shared" si="70"/>
        <v>0</v>
      </c>
      <c r="AD1823" s="832">
        <f t="shared" si="69"/>
        <v>1.5697034264577769</v>
      </c>
      <c r="AE1823" s="834"/>
      <c r="AF1823" s="834"/>
      <c r="AG1823" s="834"/>
      <c r="AH1823" s="834"/>
      <c r="AI1823" s="834"/>
      <c r="AJ1823" s="834"/>
      <c r="AK1823" s="834"/>
      <c r="AL1823" s="834"/>
      <c r="AM1823" s="832">
        <f t="shared" si="68"/>
        <v>31640813803.309555</v>
      </c>
      <c r="AN1823" s="834"/>
      <c r="AO1823" s="834"/>
      <c r="AP1823" s="834"/>
    </row>
    <row r="1824" spans="1:42" s="15" customFormat="1">
      <c r="A1824" s="73" t="s">
        <v>2355</v>
      </c>
      <c r="B1824" s="1132" t="s">
        <v>3168</v>
      </c>
      <c r="C1824" s="73" t="s">
        <v>3329</v>
      </c>
      <c r="D1824" s="1132" t="s">
        <v>1967</v>
      </c>
      <c r="E1824" s="15" t="s">
        <v>1968</v>
      </c>
      <c r="F1824" s="679">
        <v>230196.890234297</v>
      </c>
      <c r="G1824" s="73" t="s">
        <v>300</v>
      </c>
      <c r="H1824" s="73" t="s">
        <v>3352</v>
      </c>
      <c r="K1824" s="831"/>
      <c r="L1824" s="1143"/>
      <c r="M1824" s="831"/>
      <c r="N1824" s="1150">
        <v>2.2413499043699988E-4</v>
      </c>
      <c r="O1824" s="1144"/>
      <c r="P1824" s="831"/>
      <c r="Q1824" s="831"/>
      <c r="R1824" s="831"/>
      <c r="S1824" s="831"/>
      <c r="T1824" s="831"/>
      <c r="U1824" s="831"/>
      <c r="V1824" s="1143"/>
      <c r="W1824" s="1145">
        <v>3021.2</v>
      </c>
      <c r="X1824" s="1144"/>
      <c r="Y1824" s="831"/>
      <c r="Z1824" s="831"/>
      <c r="AA1824" s="834"/>
      <c r="AB1824" s="834"/>
      <c r="AC1824" s="832">
        <f t="shared" si="70"/>
        <v>0</v>
      </c>
      <c r="AD1824" s="832">
        <f t="shared" si="69"/>
        <v>51.59517779129127</v>
      </c>
      <c r="AE1824" s="834"/>
      <c r="AF1824" s="834"/>
      <c r="AG1824" s="834"/>
      <c r="AH1824" s="834"/>
      <c r="AI1824" s="834"/>
      <c r="AJ1824" s="834"/>
      <c r="AK1824" s="834"/>
      <c r="AL1824" s="834"/>
      <c r="AM1824" s="832">
        <f t="shared" si="68"/>
        <v>695470844.77585804</v>
      </c>
      <c r="AN1824" s="834"/>
      <c r="AO1824" s="834"/>
      <c r="AP1824" s="834"/>
    </row>
    <row r="1825" spans="1:42" s="15" customFormat="1">
      <c r="A1825" s="73" t="s">
        <v>2355</v>
      </c>
      <c r="B1825" s="1132" t="s">
        <v>3168</v>
      </c>
      <c r="C1825" s="73" t="s">
        <v>3329</v>
      </c>
      <c r="D1825" s="1132" t="s">
        <v>1998</v>
      </c>
      <c r="E1825" s="15" t="s">
        <v>1999</v>
      </c>
      <c r="F1825" s="679">
        <v>1061614.22523219</v>
      </c>
      <c r="G1825" s="73" t="s">
        <v>300</v>
      </c>
      <c r="H1825" s="73" t="s">
        <v>3352</v>
      </c>
      <c r="K1825" s="831"/>
      <c r="L1825" s="1143"/>
      <c r="M1825" s="831"/>
      <c r="N1825" s="1150">
        <v>1.6420805118051806E-5</v>
      </c>
      <c r="O1825" s="1144"/>
      <c r="P1825" s="831"/>
      <c r="Q1825" s="831"/>
      <c r="R1825" s="831"/>
      <c r="S1825" s="831"/>
      <c r="T1825" s="831"/>
      <c r="U1825" s="831"/>
      <c r="V1825" s="1143"/>
      <c r="W1825" s="1145">
        <v>6154.2</v>
      </c>
      <c r="X1825" s="1144"/>
      <c r="Y1825" s="831"/>
      <c r="Z1825" s="831"/>
      <c r="AA1825" s="834"/>
      <c r="AB1825" s="834"/>
      <c r="AC1825" s="832">
        <f t="shared" si="70"/>
        <v>0</v>
      </c>
      <c r="AD1825" s="832">
        <f t="shared" si="69"/>
        <v>17.43256030308935</v>
      </c>
      <c r="AE1825" s="834"/>
      <c r="AF1825" s="834"/>
      <c r="AG1825" s="834"/>
      <c r="AH1825" s="834"/>
      <c r="AI1825" s="834"/>
      <c r="AJ1825" s="834"/>
      <c r="AK1825" s="834"/>
      <c r="AL1825" s="834"/>
      <c r="AM1825" s="832">
        <f t="shared" si="68"/>
        <v>6533386264.9239435</v>
      </c>
      <c r="AN1825" s="834"/>
      <c r="AO1825" s="834"/>
      <c r="AP1825" s="834"/>
    </row>
    <row r="1826" spans="1:42" s="15" customFormat="1">
      <c r="A1826" s="73" t="s">
        <v>2355</v>
      </c>
      <c r="B1826" s="1132" t="s">
        <v>3168</v>
      </c>
      <c r="C1826" s="73" t="s">
        <v>3329</v>
      </c>
      <c r="D1826" s="1132" t="s">
        <v>2001</v>
      </c>
      <c r="E1826" s="15" t="s">
        <v>2015</v>
      </c>
      <c r="F1826" s="679">
        <v>15346.459348046899</v>
      </c>
      <c r="G1826" s="73" t="s">
        <v>300</v>
      </c>
      <c r="H1826" s="73" t="s">
        <v>3352</v>
      </c>
      <c r="K1826" s="831"/>
      <c r="L1826" s="1143"/>
      <c r="M1826" s="831"/>
      <c r="N1826" s="1150">
        <v>1.2492882786617452E-4</v>
      </c>
      <c r="O1826" s="1144"/>
      <c r="P1826" s="831"/>
      <c r="Q1826" s="831"/>
      <c r="R1826" s="831"/>
      <c r="S1826" s="831"/>
      <c r="T1826" s="831"/>
      <c r="U1826" s="831"/>
      <c r="V1826" s="1143"/>
      <c r="W1826" s="1145">
        <v>32165</v>
      </c>
      <c r="X1826" s="1144"/>
      <c r="Y1826" s="831"/>
      <c r="Z1826" s="831"/>
      <c r="AA1826" s="834"/>
      <c r="AB1826" s="834"/>
      <c r="AC1826" s="832">
        <f t="shared" si="70"/>
        <v>0</v>
      </c>
      <c r="AD1826" s="832">
        <f t="shared" si="69"/>
        <v>1.9172151782473958</v>
      </c>
      <c r="AE1826" s="834"/>
      <c r="AF1826" s="834"/>
      <c r="AG1826" s="834"/>
      <c r="AH1826" s="834"/>
      <c r="AI1826" s="834"/>
      <c r="AJ1826" s="834"/>
      <c r="AK1826" s="834"/>
      <c r="AL1826" s="834"/>
      <c r="AM1826" s="832">
        <f t="shared" si="68"/>
        <v>493618864.92992854</v>
      </c>
      <c r="AN1826" s="834"/>
      <c r="AO1826" s="834"/>
      <c r="AP1826" s="834"/>
    </row>
    <row r="1827" spans="1:42" s="15" customFormat="1">
      <c r="A1827" s="73" t="s">
        <v>2356</v>
      </c>
      <c r="B1827" s="1132" t="s">
        <v>3169</v>
      </c>
      <c r="C1827" s="73" t="s">
        <v>3329</v>
      </c>
      <c r="D1827" s="1132" t="s">
        <v>1967</v>
      </c>
      <c r="E1827" s="15" t="s">
        <v>1968</v>
      </c>
      <c r="F1827" s="679">
        <v>230196.890234297</v>
      </c>
      <c r="G1827" s="73" t="s">
        <v>300</v>
      </c>
      <c r="H1827" s="73" t="s">
        <v>3352</v>
      </c>
      <c r="K1827" s="831"/>
      <c r="L1827" s="1143"/>
      <c r="M1827" s="831">
        <v>9.6061000000000002E-7</v>
      </c>
      <c r="N1827" s="1150">
        <v>2.2413499043699988E-4</v>
      </c>
      <c r="O1827" s="1144"/>
      <c r="P1827" s="831"/>
      <c r="Q1827" s="831"/>
      <c r="R1827" s="831"/>
      <c r="S1827" s="831"/>
      <c r="T1827" s="831"/>
      <c r="U1827" s="831"/>
      <c r="V1827" s="1143"/>
      <c r="W1827" s="1145">
        <v>16907</v>
      </c>
      <c r="X1827" s="1144"/>
      <c r="Y1827" s="831"/>
      <c r="Z1827" s="831"/>
      <c r="AA1827" s="834"/>
      <c r="AB1827" s="834"/>
      <c r="AC1827" s="832">
        <f t="shared" si="70"/>
        <v>0.22112943472796803</v>
      </c>
      <c r="AD1827" s="832">
        <f t="shared" si="69"/>
        <v>51.59517779129127</v>
      </c>
      <c r="AE1827" s="834"/>
      <c r="AF1827" s="834"/>
      <c r="AG1827" s="834"/>
      <c r="AH1827" s="834"/>
      <c r="AI1827" s="834"/>
      <c r="AJ1827" s="834"/>
      <c r="AK1827" s="834"/>
      <c r="AL1827" s="834"/>
      <c r="AM1827" s="832">
        <f t="shared" si="68"/>
        <v>3891938823.1912594</v>
      </c>
      <c r="AN1827" s="834"/>
      <c r="AO1827" s="834"/>
      <c r="AP1827" s="834"/>
    </row>
    <row r="1828" spans="1:42" s="15" customFormat="1">
      <c r="A1828" s="73" t="s">
        <v>2356</v>
      </c>
      <c r="B1828" s="1132" t="s">
        <v>3169</v>
      </c>
      <c r="C1828" s="73" t="s">
        <v>3329</v>
      </c>
      <c r="D1828" s="1132" t="s">
        <v>1998</v>
      </c>
      <c r="E1828" s="15" t="s">
        <v>1999</v>
      </c>
      <c r="F1828" s="679">
        <v>1061614.22523219</v>
      </c>
      <c r="G1828" s="73" t="s">
        <v>300</v>
      </c>
      <c r="H1828" s="73" t="s">
        <v>3352</v>
      </c>
      <c r="K1828" s="831"/>
      <c r="L1828" s="1143"/>
      <c r="M1828" s="831">
        <v>5.4695000000000001E-7</v>
      </c>
      <c r="N1828" s="1150">
        <v>1.6420805118051806E-5</v>
      </c>
      <c r="O1828" s="1144"/>
      <c r="P1828" s="831"/>
      <c r="Q1828" s="831"/>
      <c r="R1828" s="831"/>
      <c r="S1828" s="831"/>
      <c r="T1828" s="831"/>
      <c r="U1828" s="831"/>
      <c r="V1828" s="1143"/>
      <c r="W1828" s="1145">
        <v>44782</v>
      </c>
      <c r="X1828" s="1144"/>
      <c r="Y1828" s="831"/>
      <c r="Z1828" s="831"/>
      <c r="AA1828" s="834"/>
      <c r="AB1828" s="834"/>
      <c r="AC1828" s="832">
        <f t="shared" si="70"/>
        <v>0.58064990049074627</v>
      </c>
      <c r="AD1828" s="832">
        <f t="shared" si="69"/>
        <v>17.43256030308935</v>
      </c>
      <c r="AE1828" s="834"/>
      <c r="AF1828" s="834"/>
      <c r="AG1828" s="834"/>
      <c r="AH1828" s="834"/>
      <c r="AI1828" s="834"/>
      <c r="AJ1828" s="834"/>
      <c r="AK1828" s="834"/>
      <c r="AL1828" s="834"/>
      <c r="AM1828" s="832">
        <f t="shared" si="68"/>
        <v>47541208234.347931</v>
      </c>
      <c r="AN1828" s="834"/>
      <c r="AO1828" s="834"/>
      <c r="AP1828" s="834"/>
    </row>
    <row r="1829" spans="1:42" s="15" customFormat="1">
      <c r="A1829" s="73" t="s">
        <v>2356</v>
      </c>
      <c r="B1829" s="1132" t="s">
        <v>3169</v>
      </c>
      <c r="C1829" s="73" t="s">
        <v>3329</v>
      </c>
      <c r="D1829" s="1132" t="s">
        <v>2001</v>
      </c>
      <c r="E1829" s="15" t="s">
        <v>2015</v>
      </c>
      <c r="F1829" s="679">
        <v>15346.459348046899</v>
      </c>
      <c r="G1829" s="73" t="s">
        <v>300</v>
      </c>
      <c r="H1829" s="73" t="s">
        <v>3352</v>
      </c>
      <c r="K1829" s="831"/>
      <c r="L1829" s="1143"/>
      <c r="M1829" s="831">
        <v>3.7290000000000001E-7</v>
      </c>
      <c r="N1829" s="1150">
        <v>1.2492882786617452E-4</v>
      </c>
      <c r="O1829" s="1144"/>
      <c r="P1829" s="831"/>
      <c r="Q1829" s="831"/>
      <c r="R1829" s="831"/>
      <c r="S1829" s="831"/>
      <c r="T1829" s="831"/>
      <c r="U1829" s="831"/>
      <c r="V1829" s="1143"/>
      <c r="W1829" s="1145">
        <v>92708</v>
      </c>
      <c r="X1829" s="1144"/>
      <c r="Y1829" s="831"/>
      <c r="Z1829" s="831"/>
      <c r="AA1829" s="834"/>
      <c r="AB1829" s="834"/>
      <c r="AC1829" s="832">
        <f t="shared" si="70"/>
        <v>5.7226946908866885E-3</v>
      </c>
      <c r="AD1829" s="832">
        <f t="shared" si="69"/>
        <v>1.9172151782473958</v>
      </c>
      <c r="AE1829" s="834"/>
      <c r="AF1829" s="834"/>
      <c r="AG1829" s="834"/>
      <c r="AH1829" s="834"/>
      <c r="AI1829" s="834"/>
      <c r="AJ1829" s="834"/>
      <c r="AK1829" s="834"/>
      <c r="AL1829" s="834"/>
      <c r="AM1829" s="832">
        <f t="shared" si="68"/>
        <v>1422739553.2387319</v>
      </c>
      <c r="AN1829" s="834"/>
      <c r="AO1829" s="834"/>
      <c r="AP1829" s="834"/>
    </row>
    <row r="1830" spans="1:42" s="15" customFormat="1">
      <c r="A1830" s="73" t="s">
        <v>2357</v>
      </c>
      <c r="B1830" s="1132" t="s">
        <v>2357</v>
      </c>
      <c r="C1830" s="73" t="s">
        <v>3329</v>
      </c>
      <c r="D1830" s="1132" t="s">
        <v>1967</v>
      </c>
      <c r="E1830" s="15" t="s">
        <v>1968</v>
      </c>
      <c r="F1830" s="679">
        <v>6961729757.29807</v>
      </c>
      <c r="G1830" s="73" t="s">
        <v>300</v>
      </c>
      <c r="H1830" s="73" t="s">
        <v>3359</v>
      </c>
      <c r="K1830" s="831"/>
      <c r="L1830" s="1143"/>
      <c r="M1830" s="831"/>
      <c r="N1830" s="831">
        <v>6.0813000000000003E-8</v>
      </c>
      <c r="O1830" s="1144"/>
      <c r="P1830" s="831"/>
      <c r="Q1830" s="831"/>
      <c r="R1830" s="831"/>
      <c r="S1830" s="831"/>
      <c r="T1830" s="831"/>
      <c r="U1830" s="831"/>
      <c r="V1830" s="1143"/>
      <c r="W1830" s="1145">
        <v>8.1634999999999999E-2</v>
      </c>
      <c r="X1830" s="1144"/>
      <c r="Y1830" s="831"/>
      <c r="Z1830" s="831"/>
      <c r="AA1830" s="834"/>
      <c r="AB1830" s="834"/>
      <c r="AC1830" s="832">
        <f t="shared" si="70"/>
        <v>0</v>
      </c>
      <c r="AD1830" s="832">
        <f t="shared" si="69"/>
        <v>423.36367173056755</v>
      </c>
      <c r="AE1830" s="834"/>
      <c r="AF1830" s="834"/>
      <c r="AG1830" s="834"/>
      <c r="AH1830" s="834"/>
      <c r="AI1830" s="834"/>
      <c r="AJ1830" s="834"/>
      <c r="AK1830" s="834"/>
      <c r="AL1830" s="834"/>
      <c r="AM1830" s="832">
        <f t="shared" ref="AM1830:AM1893" si="71">IF(W1830="",0*$F1830,W1830*$F1830)</f>
        <v>568320808.73702788</v>
      </c>
      <c r="AN1830" s="834"/>
      <c r="AO1830" s="834"/>
      <c r="AP1830" s="834"/>
    </row>
    <row r="1831" spans="1:42" s="15" customFormat="1">
      <c r="A1831" s="73" t="s">
        <v>2357</v>
      </c>
      <c r="B1831" s="1132" t="s">
        <v>2357</v>
      </c>
      <c r="C1831" s="73"/>
      <c r="D1831" s="1132" t="s">
        <v>1998</v>
      </c>
      <c r="E1831" s="15" t="s">
        <v>1999</v>
      </c>
      <c r="F1831" s="679">
        <v>0</v>
      </c>
      <c r="G1831" s="73" t="s">
        <v>300</v>
      </c>
      <c r="H1831" s="73" t="s">
        <v>3355</v>
      </c>
      <c r="K1831" s="831"/>
      <c r="L1831" s="1143"/>
      <c r="M1831" s="831"/>
      <c r="N1831" s="831">
        <v>3.7529000000000001E-9</v>
      </c>
      <c r="O1831" s="1144"/>
      <c r="P1831" s="831"/>
      <c r="Q1831" s="831"/>
      <c r="R1831" s="831"/>
      <c r="S1831" s="831"/>
      <c r="T1831" s="831"/>
      <c r="U1831" s="831"/>
      <c r="V1831" s="1143"/>
      <c r="W1831" s="1145">
        <v>5.6036000000000001</v>
      </c>
      <c r="X1831" s="1144"/>
      <c r="Y1831" s="831"/>
      <c r="Z1831" s="831"/>
      <c r="AA1831" s="834"/>
      <c r="AB1831" s="834"/>
      <c r="AC1831" s="832">
        <f t="shared" si="70"/>
        <v>0</v>
      </c>
      <c r="AD1831" s="832">
        <f t="shared" si="69"/>
        <v>0</v>
      </c>
      <c r="AE1831" s="834"/>
      <c r="AF1831" s="834"/>
      <c r="AG1831" s="834"/>
      <c r="AH1831" s="834"/>
      <c r="AI1831" s="834"/>
      <c r="AJ1831" s="834"/>
      <c r="AK1831" s="834"/>
      <c r="AL1831" s="834"/>
      <c r="AM1831" s="832">
        <f t="shared" si="71"/>
        <v>0</v>
      </c>
      <c r="AN1831" s="834"/>
      <c r="AO1831" s="834"/>
      <c r="AP1831" s="834"/>
    </row>
    <row r="1832" spans="1:42" s="15" customFormat="1">
      <c r="A1832" s="73" t="s">
        <v>2358</v>
      </c>
      <c r="B1832" s="1132" t="s">
        <v>3170</v>
      </c>
      <c r="C1832" s="73" t="s">
        <v>3329</v>
      </c>
      <c r="D1832" s="1132" t="s">
        <v>1967</v>
      </c>
      <c r="E1832" s="15" t="s">
        <v>1968</v>
      </c>
      <c r="F1832" s="679">
        <v>232778.560516875</v>
      </c>
      <c r="G1832" s="73" t="s">
        <v>300</v>
      </c>
      <c r="H1832" s="73" t="s">
        <v>3352</v>
      </c>
      <c r="K1832" s="831"/>
      <c r="L1832" s="1143"/>
      <c r="M1832" s="831"/>
      <c r="N1832" s="831">
        <v>2.7144999999999999E-3</v>
      </c>
      <c r="O1832" s="1144"/>
      <c r="P1832" s="831"/>
      <c r="Q1832" s="831"/>
      <c r="R1832" s="831"/>
      <c r="S1832" s="831"/>
      <c r="T1832" s="831"/>
      <c r="U1832" s="831"/>
      <c r="V1832" s="1143"/>
      <c r="W1832" s="1145">
        <v>432170</v>
      </c>
      <c r="X1832" s="1144"/>
      <c r="Y1832" s="831"/>
      <c r="Z1832" s="831"/>
      <c r="AA1832" s="834"/>
      <c r="AB1832" s="834"/>
      <c r="AC1832" s="832">
        <f t="shared" si="70"/>
        <v>0</v>
      </c>
      <c r="AD1832" s="832">
        <f t="shared" si="69"/>
        <v>631.87740252305719</v>
      </c>
      <c r="AE1832" s="834"/>
      <c r="AF1832" s="834"/>
      <c r="AG1832" s="834"/>
      <c r="AH1832" s="834"/>
      <c r="AI1832" s="834"/>
      <c r="AJ1832" s="834"/>
      <c r="AK1832" s="834"/>
      <c r="AL1832" s="834"/>
      <c r="AM1832" s="832">
        <f t="shared" si="71"/>
        <v>100599910498.57787</v>
      </c>
      <c r="AN1832" s="834"/>
      <c r="AO1832" s="834"/>
      <c r="AP1832" s="834"/>
    </row>
    <row r="1833" spans="1:42" s="15" customFormat="1">
      <c r="A1833" s="73" t="s">
        <v>2358</v>
      </c>
      <c r="B1833" s="1132" t="s">
        <v>3170</v>
      </c>
      <c r="C1833" s="73" t="s">
        <v>3329</v>
      </c>
      <c r="D1833" s="1132" t="s">
        <v>1998</v>
      </c>
      <c r="E1833" s="15" t="s">
        <v>1999</v>
      </c>
      <c r="F1833" s="679">
        <v>310371.414040156</v>
      </c>
      <c r="G1833" s="73" t="s">
        <v>300</v>
      </c>
      <c r="H1833" s="73" t="s">
        <v>3352</v>
      </c>
      <c r="K1833" s="831"/>
      <c r="L1833" s="1143"/>
      <c r="M1833" s="831"/>
      <c r="N1833" s="831">
        <v>1.5756999999999998E-5</v>
      </c>
      <c r="O1833" s="1144"/>
      <c r="P1833" s="831"/>
      <c r="Q1833" s="831"/>
      <c r="R1833" s="831"/>
      <c r="S1833" s="831"/>
      <c r="T1833" s="831"/>
      <c r="U1833" s="831"/>
      <c r="V1833" s="1143"/>
      <c r="W1833" s="1145">
        <v>102830</v>
      </c>
      <c r="X1833" s="1144"/>
      <c r="Y1833" s="831"/>
      <c r="Z1833" s="831"/>
      <c r="AA1833" s="834"/>
      <c r="AB1833" s="834"/>
      <c r="AC1833" s="832">
        <f t="shared" si="70"/>
        <v>0</v>
      </c>
      <c r="AD1833" s="832">
        <f t="shared" si="69"/>
        <v>4.8905223710307375</v>
      </c>
      <c r="AE1833" s="834"/>
      <c r="AF1833" s="834"/>
      <c r="AG1833" s="834"/>
      <c r="AH1833" s="834"/>
      <c r="AI1833" s="834"/>
      <c r="AJ1833" s="834"/>
      <c r="AK1833" s="834"/>
      <c r="AL1833" s="834"/>
      <c r="AM1833" s="832">
        <f t="shared" si="71"/>
        <v>31915492505.749241</v>
      </c>
      <c r="AN1833" s="834"/>
      <c r="AO1833" s="834"/>
      <c r="AP1833" s="834"/>
    </row>
    <row r="1834" spans="1:42" s="15" customFormat="1">
      <c r="A1834" s="73" t="s">
        <v>2358</v>
      </c>
      <c r="B1834" s="1132" t="s">
        <v>3170</v>
      </c>
      <c r="C1834" s="73" t="s">
        <v>3329</v>
      </c>
      <c r="D1834" s="1132" t="s">
        <v>2001</v>
      </c>
      <c r="E1834" s="15" t="s">
        <v>2015</v>
      </c>
      <c r="F1834" s="679">
        <v>15518.5707015104</v>
      </c>
      <c r="G1834" s="73" t="s">
        <v>300</v>
      </c>
      <c r="H1834" s="73" t="s">
        <v>3352</v>
      </c>
      <c r="K1834" s="831"/>
      <c r="L1834" s="1143"/>
      <c r="M1834" s="831"/>
      <c r="N1834" s="831">
        <v>1.8935999999999999E-4</v>
      </c>
      <c r="O1834" s="1144"/>
      <c r="P1834" s="831"/>
      <c r="Q1834" s="831"/>
      <c r="R1834" s="831"/>
      <c r="S1834" s="831"/>
      <c r="T1834" s="831"/>
      <c r="U1834" s="831"/>
      <c r="V1834" s="1143"/>
      <c r="W1834" s="1145">
        <v>32388000</v>
      </c>
      <c r="X1834" s="1144"/>
      <c r="Y1834" s="831"/>
      <c r="Z1834" s="831"/>
      <c r="AA1834" s="834"/>
      <c r="AB1834" s="834"/>
      <c r="AC1834" s="832">
        <f t="shared" si="70"/>
        <v>0</v>
      </c>
      <c r="AD1834" s="832">
        <f t="shared" si="69"/>
        <v>2.9385965480380092</v>
      </c>
      <c r="AE1834" s="834"/>
      <c r="AF1834" s="834"/>
      <c r="AG1834" s="834"/>
      <c r="AH1834" s="834"/>
      <c r="AI1834" s="834"/>
      <c r="AJ1834" s="834"/>
      <c r="AK1834" s="834"/>
      <c r="AL1834" s="834"/>
      <c r="AM1834" s="832">
        <f t="shared" si="71"/>
        <v>502615467880.51886</v>
      </c>
      <c r="AN1834" s="834"/>
      <c r="AO1834" s="834"/>
      <c r="AP1834" s="834"/>
    </row>
    <row r="1835" spans="1:42" s="15" customFormat="1">
      <c r="A1835" s="73" t="s">
        <v>2359</v>
      </c>
      <c r="B1835" s="1132" t="s">
        <v>3171</v>
      </c>
      <c r="C1835" s="73"/>
      <c r="D1835" s="1132" t="s">
        <v>1967</v>
      </c>
      <c r="E1835" s="15" t="s">
        <v>1968</v>
      </c>
      <c r="F1835" s="679">
        <v>230000000</v>
      </c>
      <c r="G1835" s="73" t="s">
        <v>300</v>
      </c>
      <c r="H1835" s="73" t="s">
        <v>3357</v>
      </c>
      <c r="K1835" s="831"/>
      <c r="L1835" s="1143"/>
      <c r="M1835" s="831">
        <v>8.9535999999999999E-7</v>
      </c>
      <c r="N1835" s="831">
        <v>1.5403000000000001E-6</v>
      </c>
      <c r="O1835" s="1144"/>
      <c r="P1835" s="831"/>
      <c r="Q1835" s="831"/>
      <c r="R1835" s="831"/>
      <c r="S1835" s="831"/>
      <c r="T1835" s="831"/>
      <c r="U1835" s="831"/>
      <c r="V1835" s="1143"/>
      <c r="W1835" s="1145">
        <v>3.7494999999999998</v>
      </c>
      <c r="X1835" s="1144"/>
      <c r="Y1835" s="831"/>
      <c r="Z1835" s="831"/>
      <c r="AA1835" s="834"/>
      <c r="AB1835" s="834"/>
      <c r="AC1835" s="832">
        <f t="shared" si="70"/>
        <v>205.93279999999999</v>
      </c>
      <c r="AD1835" s="832">
        <f t="shared" si="69"/>
        <v>354.26900000000001</v>
      </c>
      <c r="AE1835" s="834"/>
      <c r="AF1835" s="834"/>
      <c r="AG1835" s="834"/>
      <c r="AH1835" s="834"/>
      <c r="AI1835" s="834"/>
      <c r="AJ1835" s="834"/>
      <c r="AK1835" s="834"/>
      <c r="AL1835" s="834"/>
      <c r="AM1835" s="832">
        <f t="shared" si="71"/>
        <v>862385000</v>
      </c>
      <c r="AN1835" s="834"/>
      <c r="AO1835" s="834"/>
      <c r="AP1835" s="834"/>
    </row>
    <row r="1836" spans="1:42" s="15" customFormat="1">
      <c r="A1836" s="73" t="s">
        <v>2359</v>
      </c>
      <c r="B1836" s="1132" t="s">
        <v>3171</v>
      </c>
      <c r="C1836" s="73" t="s">
        <v>3313</v>
      </c>
      <c r="D1836" s="1132" t="s">
        <v>2001</v>
      </c>
      <c r="E1836" s="15" t="s">
        <v>2015</v>
      </c>
      <c r="F1836" s="679">
        <v>5184220.1066886596</v>
      </c>
      <c r="G1836" s="73" t="s">
        <v>300</v>
      </c>
      <c r="H1836" s="73" t="s">
        <v>3355</v>
      </c>
      <c r="K1836" s="831"/>
      <c r="L1836" s="1143"/>
      <c r="M1836" s="831">
        <v>9.1472000000000003E-7</v>
      </c>
      <c r="N1836" s="831">
        <v>7.3914999999999997E-8</v>
      </c>
      <c r="O1836" s="1144"/>
      <c r="P1836" s="831"/>
      <c r="Q1836" s="831"/>
      <c r="R1836" s="831"/>
      <c r="S1836" s="831"/>
      <c r="T1836" s="831"/>
      <c r="U1836" s="831"/>
      <c r="V1836" s="1143"/>
      <c r="W1836" s="1145">
        <v>2261.1999999999998</v>
      </c>
      <c r="X1836" s="1144"/>
      <c r="Y1836" s="831"/>
      <c r="Z1836" s="831"/>
      <c r="AA1836" s="834"/>
      <c r="AB1836" s="834"/>
      <c r="AC1836" s="832">
        <f t="shared" si="70"/>
        <v>4.7421098159902506</v>
      </c>
      <c r="AD1836" s="832">
        <f t="shared" si="69"/>
        <v>0.38319162918589228</v>
      </c>
      <c r="AE1836" s="834"/>
      <c r="AF1836" s="834"/>
      <c r="AG1836" s="834"/>
      <c r="AH1836" s="834"/>
      <c r="AI1836" s="834"/>
      <c r="AJ1836" s="834"/>
      <c r="AK1836" s="834"/>
      <c r="AL1836" s="834"/>
      <c r="AM1836" s="832">
        <f t="shared" si="71"/>
        <v>11722558505.244396</v>
      </c>
      <c r="AN1836" s="834"/>
      <c r="AO1836" s="834"/>
      <c r="AP1836" s="834"/>
    </row>
    <row r="1837" spans="1:42" s="15" customFormat="1">
      <c r="A1837" s="73" t="s">
        <v>2359</v>
      </c>
      <c r="B1837" s="1132" t="s">
        <v>3171</v>
      </c>
      <c r="C1837" s="73" t="s">
        <v>3317</v>
      </c>
      <c r="D1837" s="1132" t="s">
        <v>2001</v>
      </c>
      <c r="E1837" s="15" t="s">
        <v>2015</v>
      </c>
      <c r="F1837" s="679">
        <v>36871.9266251343</v>
      </c>
      <c r="G1837" s="73" t="s">
        <v>300</v>
      </c>
      <c r="H1837" s="73" t="s">
        <v>3355</v>
      </c>
      <c r="K1837" s="831"/>
      <c r="L1837" s="1143"/>
      <c r="M1837" s="831">
        <v>9.1472000000000003E-7</v>
      </c>
      <c r="N1837" s="831">
        <v>7.3914999999999997E-8</v>
      </c>
      <c r="O1837" s="1144"/>
      <c r="P1837" s="831"/>
      <c r="Q1837" s="831"/>
      <c r="R1837" s="831"/>
      <c r="S1837" s="831"/>
      <c r="T1837" s="831"/>
      <c r="U1837" s="831"/>
      <c r="V1837" s="1143"/>
      <c r="W1837" s="1145">
        <v>2261.1999999999998</v>
      </c>
      <c r="X1837" s="1144"/>
      <c r="Y1837" s="831"/>
      <c r="Z1837" s="831"/>
      <c r="AA1837" s="834"/>
      <c r="AB1837" s="834"/>
      <c r="AC1837" s="832">
        <f t="shared" si="70"/>
        <v>3.3727488722542845E-2</v>
      </c>
      <c r="AD1837" s="832">
        <f t="shared" si="69"/>
        <v>2.7253884564968018E-3</v>
      </c>
      <c r="AE1837" s="834"/>
      <c r="AF1837" s="834"/>
      <c r="AG1837" s="834"/>
      <c r="AH1837" s="834"/>
      <c r="AI1837" s="834"/>
      <c r="AJ1837" s="834"/>
      <c r="AK1837" s="834"/>
      <c r="AL1837" s="834"/>
      <c r="AM1837" s="832">
        <f t="shared" si="71"/>
        <v>83374800.484753668</v>
      </c>
      <c r="AN1837" s="834"/>
      <c r="AO1837" s="834"/>
      <c r="AP1837" s="834"/>
    </row>
    <row r="1838" spans="1:42" s="15" customFormat="1">
      <c r="A1838" s="73" t="s">
        <v>2359</v>
      </c>
      <c r="B1838" s="1132" t="s">
        <v>3171</v>
      </c>
      <c r="C1838" s="73" t="s">
        <v>3313</v>
      </c>
      <c r="D1838" s="1132" t="s">
        <v>1998</v>
      </c>
      <c r="E1838" s="15" t="s">
        <v>1999</v>
      </c>
      <c r="F1838" s="679">
        <v>0</v>
      </c>
      <c r="G1838" s="73" t="s">
        <v>300</v>
      </c>
      <c r="H1838" s="73" t="s">
        <v>3355</v>
      </c>
      <c r="K1838" s="831"/>
      <c r="L1838" s="1143"/>
      <c r="M1838" s="831">
        <v>6.7635999999999995E-7</v>
      </c>
      <c r="N1838" s="831">
        <v>6.0840999999999995E-8</v>
      </c>
      <c r="O1838" s="1144"/>
      <c r="P1838" s="831"/>
      <c r="Q1838" s="831"/>
      <c r="R1838" s="831"/>
      <c r="S1838" s="831"/>
      <c r="T1838" s="831"/>
      <c r="U1838" s="831"/>
      <c r="V1838" s="1143"/>
      <c r="W1838" s="1145">
        <v>65.73</v>
      </c>
      <c r="X1838" s="1144"/>
      <c r="Y1838" s="831"/>
      <c r="Z1838" s="831"/>
      <c r="AA1838" s="834"/>
      <c r="AB1838" s="834"/>
      <c r="AC1838" s="832">
        <f t="shared" si="70"/>
        <v>0</v>
      </c>
      <c r="AD1838" s="832">
        <f t="shared" ref="AD1838:AD1901" si="72">IF(N1838="",0*$F1838,N1838*$F1838)</f>
        <v>0</v>
      </c>
      <c r="AE1838" s="834"/>
      <c r="AF1838" s="834"/>
      <c r="AG1838" s="834"/>
      <c r="AH1838" s="834"/>
      <c r="AI1838" s="834"/>
      <c r="AJ1838" s="834"/>
      <c r="AK1838" s="834"/>
      <c r="AL1838" s="834"/>
      <c r="AM1838" s="832">
        <f t="shared" si="71"/>
        <v>0</v>
      </c>
      <c r="AN1838" s="834"/>
      <c r="AO1838" s="834"/>
      <c r="AP1838" s="834"/>
    </row>
    <row r="1839" spans="1:42" s="15" customFormat="1">
      <c r="A1839" s="73" t="s">
        <v>2360</v>
      </c>
      <c r="B1839" s="1132" t="s">
        <v>3172</v>
      </c>
      <c r="C1839" s="73" t="s">
        <v>3329</v>
      </c>
      <c r="D1839" s="1132" t="s">
        <v>1998</v>
      </c>
      <c r="E1839" s="15" t="s">
        <v>1999</v>
      </c>
      <c r="F1839" s="679">
        <v>7396809.4420386199</v>
      </c>
      <c r="G1839" s="73" t="s">
        <v>300</v>
      </c>
      <c r="H1839" s="73" t="s">
        <v>3352</v>
      </c>
      <c r="K1839" s="831"/>
      <c r="L1839" s="1143"/>
      <c r="M1839" s="831"/>
      <c r="N1839" s="831">
        <v>1.1049000000000001E-7</v>
      </c>
      <c r="O1839" s="1144"/>
      <c r="P1839" s="831"/>
      <c r="Q1839" s="831"/>
      <c r="R1839" s="831"/>
      <c r="S1839" s="831"/>
      <c r="T1839" s="831"/>
      <c r="U1839" s="831"/>
      <c r="V1839" s="1143"/>
      <c r="W1839" s="1145">
        <v>146.5</v>
      </c>
      <c r="X1839" s="1144"/>
      <c r="Y1839" s="831"/>
      <c r="Z1839" s="831"/>
      <c r="AA1839" s="834"/>
      <c r="AB1839" s="834"/>
      <c r="AC1839" s="832">
        <f t="shared" ref="AC1839:AC1902" si="73">IF(M1839="",0*$F1839,M1839*$F1839)</f>
        <v>0</v>
      </c>
      <c r="AD1839" s="832">
        <f t="shared" si="72"/>
        <v>0.81727347525084715</v>
      </c>
      <c r="AE1839" s="834"/>
      <c r="AF1839" s="834"/>
      <c r="AG1839" s="834"/>
      <c r="AH1839" s="834"/>
      <c r="AI1839" s="834"/>
      <c r="AJ1839" s="834"/>
      <c r="AK1839" s="834"/>
      <c r="AL1839" s="834"/>
      <c r="AM1839" s="832">
        <f t="shared" si="71"/>
        <v>1083632583.2586579</v>
      </c>
      <c r="AN1839" s="834"/>
      <c r="AO1839" s="834"/>
      <c r="AP1839" s="834"/>
    </row>
    <row r="1840" spans="1:42" s="15" customFormat="1">
      <c r="A1840" s="73" t="s">
        <v>2360</v>
      </c>
      <c r="B1840" s="1132" t="s">
        <v>3172</v>
      </c>
      <c r="C1840" s="73" t="s">
        <v>3329</v>
      </c>
      <c r="D1840" s="1132" t="s">
        <v>1967</v>
      </c>
      <c r="E1840" s="15" t="s">
        <v>1968</v>
      </c>
      <c r="F1840" s="679">
        <v>1500586.3947819001</v>
      </c>
      <c r="G1840" s="73" t="s">
        <v>300</v>
      </c>
      <c r="H1840" s="73" t="s">
        <v>3352</v>
      </c>
      <c r="K1840" s="831"/>
      <c r="L1840" s="1143"/>
      <c r="M1840" s="831"/>
      <c r="N1840" s="831">
        <v>8.8229000000000002E-8</v>
      </c>
      <c r="O1840" s="1144"/>
      <c r="P1840" s="831"/>
      <c r="Q1840" s="831"/>
      <c r="R1840" s="831"/>
      <c r="S1840" s="831"/>
      <c r="T1840" s="831"/>
      <c r="U1840" s="831"/>
      <c r="V1840" s="1143"/>
      <c r="W1840" s="1145">
        <v>56.792999999999999</v>
      </c>
      <c r="X1840" s="1144"/>
      <c r="Y1840" s="831"/>
      <c r="Z1840" s="831"/>
      <c r="AA1840" s="834"/>
      <c r="AB1840" s="834"/>
      <c r="AC1840" s="832">
        <f t="shared" si="73"/>
        <v>0</v>
      </c>
      <c r="AD1840" s="832">
        <f t="shared" si="72"/>
        <v>0.13239523702521228</v>
      </c>
      <c r="AE1840" s="834"/>
      <c r="AF1840" s="834"/>
      <c r="AG1840" s="834"/>
      <c r="AH1840" s="834"/>
      <c r="AI1840" s="834"/>
      <c r="AJ1840" s="834"/>
      <c r="AK1840" s="834"/>
      <c r="AL1840" s="834"/>
      <c r="AM1840" s="832">
        <f t="shared" si="71"/>
        <v>85222803.118848458</v>
      </c>
      <c r="AN1840" s="834"/>
      <c r="AO1840" s="834"/>
      <c r="AP1840" s="834"/>
    </row>
    <row r="1841" spans="1:42" s="15" customFormat="1">
      <c r="A1841" s="73" t="s">
        <v>2360</v>
      </c>
      <c r="B1841" s="1132" t="s">
        <v>3172</v>
      </c>
      <c r="C1841" s="73" t="s">
        <v>3329</v>
      </c>
      <c r="D1841" s="1132" t="s">
        <v>2001</v>
      </c>
      <c r="E1841" s="15" t="s">
        <v>2015</v>
      </c>
      <c r="F1841" s="679">
        <v>100039.092968125</v>
      </c>
      <c r="G1841" s="73" t="s">
        <v>300</v>
      </c>
      <c r="H1841" s="73" t="s">
        <v>3352</v>
      </c>
      <c r="K1841" s="831"/>
      <c r="L1841" s="1143"/>
      <c r="M1841" s="831"/>
      <c r="N1841" s="831">
        <v>3.6147000000000002E-7</v>
      </c>
      <c r="O1841" s="1144"/>
      <c r="P1841" s="831"/>
      <c r="Q1841" s="831"/>
      <c r="R1841" s="831"/>
      <c r="S1841" s="831"/>
      <c r="T1841" s="831"/>
      <c r="U1841" s="831"/>
      <c r="V1841" s="1143"/>
      <c r="W1841" s="1145">
        <v>2433.8000000000002</v>
      </c>
      <c r="X1841" s="1144"/>
      <c r="Y1841" s="831"/>
      <c r="Z1841" s="831"/>
      <c r="AA1841" s="834"/>
      <c r="AB1841" s="834"/>
      <c r="AC1841" s="832">
        <f t="shared" si="73"/>
        <v>0</v>
      </c>
      <c r="AD1841" s="832">
        <f t="shared" si="72"/>
        <v>3.6161130935188142E-2</v>
      </c>
      <c r="AE1841" s="834"/>
      <c r="AF1841" s="834"/>
      <c r="AG1841" s="834"/>
      <c r="AH1841" s="834"/>
      <c r="AI1841" s="834"/>
      <c r="AJ1841" s="834"/>
      <c r="AK1841" s="834"/>
      <c r="AL1841" s="834"/>
      <c r="AM1841" s="832">
        <f t="shared" si="71"/>
        <v>243475144.46582264</v>
      </c>
      <c r="AN1841" s="834"/>
      <c r="AO1841" s="834"/>
      <c r="AP1841" s="834"/>
    </row>
    <row r="1842" spans="1:42" s="15" customFormat="1">
      <c r="A1842" s="73" t="s">
        <v>2723</v>
      </c>
      <c r="B1842" s="1132"/>
      <c r="C1842" s="73" t="s">
        <v>3315</v>
      </c>
      <c r="D1842" s="1132"/>
      <c r="F1842" s="679">
        <v>319535.73777669301</v>
      </c>
      <c r="G1842" s="73" t="s">
        <v>300</v>
      </c>
      <c r="H1842" s="73" t="s">
        <v>3352</v>
      </c>
      <c r="K1842" s="831"/>
      <c r="L1842" s="1143"/>
      <c r="M1842" s="831"/>
      <c r="N1842" s="1150">
        <v>2.2413499043699988E-4</v>
      </c>
      <c r="O1842" s="1144"/>
      <c r="P1842" s="831"/>
      <c r="Q1842" s="831"/>
      <c r="R1842" s="831"/>
      <c r="S1842" s="831"/>
      <c r="T1842" s="831"/>
      <c r="U1842" s="831"/>
      <c r="V1842" s="1143"/>
      <c r="W1842" s="1146">
        <v>740449.00608755986</v>
      </c>
      <c r="X1842" s="1144"/>
      <c r="Y1842" s="831"/>
      <c r="Z1842" s="831"/>
      <c r="AA1842" s="834"/>
      <c r="AB1842" s="834"/>
      <c r="AC1842" s="832">
        <f t="shared" si="73"/>
        <v>0</v>
      </c>
      <c r="AD1842" s="832">
        <f t="shared" si="72"/>
        <v>71.619139530858789</v>
      </c>
      <c r="AE1842" s="834"/>
      <c r="AF1842" s="834"/>
      <c r="AG1842" s="834"/>
      <c r="AH1842" s="834"/>
      <c r="AI1842" s="834"/>
      <c r="AJ1842" s="834"/>
      <c r="AK1842" s="834"/>
      <c r="AL1842" s="834"/>
      <c r="AM1842" s="832">
        <f t="shared" si="71"/>
        <v>236599919446.20749</v>
      </c>
      <c r="AN1842" s="834"/>
      <c r="AO1842" s="834"/>
      <c r="AP1842" s="834"/>
    </row>
    <row r="1843" spans="1:42" s="15" customFormat="1">
      <c r="A1843" s="73" t="s">
        <v>2723</v>
      </c>
      <c r="B1843" s="1132"/>
      <c r="C1843" s="73" t="s">
        <v>3315</v>
      </c>
      <c r="D1843" s="1132"/>
      <c r="F1843" s="679">
        <v>1570292.8686011201</v>
      </c>
      <c r="G1843" s="73" t="s">
        <v>300</v>
      </c>
      <c r="H1843" s="73" t="s">
        <v>3352</v>
      </c>
      <c r="K1843" s="831"/>
      <c r="L1843" s="1143"/>
      <c r="M1843" s="831"/>
      <c r="N1843" s="1150">
        <v>1.6420805118051806E-5</v>
      </c>
      <c r="O1843" s="1144"/>
      <c r="P1843" s="831"/>
      <c r="Q1843" s="831"/>
      <c r="R1843" s="831"/>
      <c r="S1843" s="831"/>
      <c r="T1843" s="831"/>
      <c r="U1843" s="831"/>
      <c r="V1843" s="1143"/>
      <c r="W1843" s="1146">
        <v>143030.9259972368</v>
      </c>
      <c r="X1843" s="1144"/>
      <c r="Y1843" s="831"/>
      <c r="Z1843" s="831"/>
      <c r="AA1843" s="834"/>
      <c r="AB1843" s="834"/>
      <c r="AC1843" s="832">
        <f t="shared" si="73"/>
        <v>0</v>
      </c>
      <c r="AD1843" s="832">
        <f t="shared" si="72"/>
        <v>25.785473173565524</v>
      </c>
      <c r="AE1843" s="834"/>
      <c r="AF1843" s="834"/>
      <c r="AG1843" s="834"/>
      <c r="AH1843" s="834"/>
      <c r="AI1843" s="834"/>
      <c r="AJ1843" s="834"/>
      <c r="AK1843" s="834"/>
      <c r="AL1843" s="834"/>
      <c r="AM1843" s="832">
        <f t="shared" si="71"/>
        <v>224600443082.87549</v>
      </c>
      <c r="AN1843" s="834"/>
      <c r="AO1843" s="834"/>
      <c r="AP1843" s="834"/>
    </row>
    <row r="1844" spans="1:42" s="15" customFormat="1">
      <c r="A1844" s="73" t="s">
        <v>2723</v>
      </c>
      <c r="B1844" s="1132"/>
      <c r="C1844" s="73" t="s">
        <v>3315</v>
      </c>
      <c r="D1844" s="1132"/>
      <c r="F1844" s="679">
        <v>21302.382517604201</v>
      </c>
      <c r="G1844" s="73" t="s">
        <v>300</v>
      </c>
      <c r="H1844" s="73" t="s">
        <v>3352</v>
      </c>
      <c r="K1844" s="831"/>
      <c r="L1844" s="1143"/>
      <c r="M1844" s="831"/>
      <c r="N1844" s="1150">
        <v>1.2492882786617452E-4</v>
      </c>
      <c r="O1844" s="1144"/>
      <c r="P1844" s="831"/>
      <c r="Q1844" s="831"/>
      <c r="R1844" s="831"/>
      <c r="S1844" s="831"/>
      <c r="T1844" s="831"/>
      <c r="U1844" s="831"/>
      <c r="V1844" s="1143"/>
      <c r="W1844" s="1146">
        <v>26851708.962072387</v>
      </c>
      <c r="X1844" s="1144"/>
      <c r="Y1844" s="831"/>
      <c r="Z1844" s="831"/>
      <c r="AA1844" s="834"/>
      <c r="AB1844" s="834"/>
      <c r="AC1844" s="832">
        <f t="shared" si="73"/>
        <v>0</v>
      </c>
      <c r="AD1844" s="832">
        <f t="shared" si="72"/>
        <v>2.6612816786811808</v>
      </c>
      <c r="AE1844" s="834"/>
      <c r="AF1844" s="834"/>
      <c r="AG1844" s="834"/>
      <c r="AH1844" s="834"/>
      <c r="AI1844" s="834"/>
      <c r="AJ1844" s="834"/>
      <c r="AK1844" s="834"/>
      <c r="AL1844" s="834"/>
      <c r="AM1844" s="832">
        <f t="shared" si="71"/>
        <v>572005375561.4469</v>
      </c>
      <c r="AN1844" s="834"/>
      <c r="AO1844" s="834"/>
      <c r="AP1844" s="834"/>
    </row>
    <row r="1845" spans="1:42" s="15" customFormat="1">
      <c r="A1845" s="73" t="s">
        <v>2812</v>
      </c>
      <c r="B1845" s="1132" t="s">
        <v>3173</v>
      </c>
      <c r="C1845" s="73"/>
      <c r="D1845" s="1132" t="s">
        <v>1967</v>
      </c>
      <c r="E1845" s="15" t="s">
        <v>1968</v>
      </c>
      <c r="F1845" s="679">
        <v>88205573.285527304</v>
      </c>
      <c r="G1845" s="73" t="s">
        <v>300</v>
      </c>
      <c r="H1845" s="73"/>
      <c r="K1845" s="831"/>
      <c r="L1845" s="1143"/>
      <c r="M1845" s="831"/>
      <c r="N1845" s="831"/>
      <c r="O1845" s="1144"/>
      <c r="P1845" s="831"/>
      <c r="Q1845" s="831"/>
      <c r="R1845" s="831"/>
      <c r="S1845" s="831"/>
      <c r="T1845" s="831"/>
      <c r="U1845" s="831"/>
      <c r="V1845" s="1143"/>
      <c r="W1845" s="1145">
        <v>0.82232000000000005</v>
      </c>
      <c r="X1845" s="1144"/>
      <c r="Y1845" s="831"/>
      <c r="Z1845" s="831"/>
      <c r="AA1845" s="834"/>
      <c r="AB1845" s="834"/>
      <c r="AC1845" s="832">
        <f t="shared" si="73"/>
        <v>0</v>
      </c>
      <c r="AD1845" s="832">
        <f t="shared" si="72"/>
        <v>0</v>
      </c>
      <c r="AE1845" s="834"/>
      <c r="AF1845" s="834"/>
      <c r="AG1845" s="834"/>
      <c r="AH1845" s="834"/>
      <c r="AI1845" s="834"/>
      <c r="AJ1845" s="834"/>
      <c r="AK1845" s="834"/>
      <c r="AL1845" s="834"/>
      <c r="AM1845" s="832">
        <f t="shared" si="71"/>
        <v>72533207.024154812</v>
      </c>
      <c r="AN1845" s="834"/>
      <c r="AO1845" s="834"/>
      <c r="AP1845" s="834"/>
    </row>
    <row r="1846" spans="1:42" s="15" customFormat="1">
      <c r="A1846" s="73" t="s">
        <v>2724</v>
      </c>
      <c r="B1846" s="1132" t="s">
        <v>2724</v>
      </c>
      <c r="C1846" s="73" t="s">
        <v>3325</v>
      </c>
      <c r="D1846" s="1132" t="s">
        <v>1967</v>
      </c>
      <c r="E1846" s="15" t="s">
        <v>1968</v>
      </c>
      <c r="F1846" s="679">
        <v>9534207595.2527809</v>
      </c>
      <c r="G1846" s="73" t="s">
        <v>300</v>
      </c>
      <c r="H1846" s="73" t="s">
        <v>3358</v>
      </c>
      <c r="K1846" s="831"/>
      <c r="L1846" s="1143"/>
      <c r="M1846" s="831"/>
      <c r="N1846" s="831">
        <v>7.3544999999999998E-10</v>
      </c>
      <c r="O1846" s="1144"/>
      <c r="P1846" s="831"/>
      <c r="Q1846" s="831"/>
      <c r="R1846" s="831"/>
      <c r="S1846" s="831"/>
      <c r="T1846" s="831"/>
      <c r="U1846" s="831"/>
      <c r="V1846" s="1143"/>
      <c r="W1846" s="1145">
        <v>1.5644000000000001E-3</v>
      </c>
      <c r="X1846" s="1144"/>
      <c r="Y1846" s="831"/>
      <c r="Z1846" s="831"/>
      <c r="AA1846" s="834"/>
      <c r="AB1846" s="834"/>
      <c r="AC1846" s="832">
        <f t="shared" si="73"/>
        <v>0</v>
      </c>
      <c r="AD1846" s="832">
        <f t="shared" si="72"/>
        <v>7.0119329759286577</v>
      </c>
      <c r="AE1846" s="834"/>
      <c r="AF1846" s="834"/>
      <c r="AG1846" s="834"/>
      <c r="AH1846" s="834"/>
      <c r="AI1846" s="834"/>
      <c r="AJ1846" s="834"/>
      <c r="AK1846" s="834"/>
      <c r="AL1846" s="834"/>
      <c r="AM1846" s="832">
        <f t="shared" si="71"/>
        <v>14915314.362013452</v>
      </c>
      <c r="AN1846" s="834"/>
      <c r="AO1846" s="834"/>
      <c r="AP1846" s="834"/>
    </row>
    <row r="1847" spans="1:42" s="15" customFormat="1">
      <c r="A1847" s="73" t="s">
        <v>2361</v>
      </c>
      <c r="B1847" s="1132" t="s">
        <v>2361</v>
      </c>
      <c r="C1847" s="73"/>
      <c r="D1847" s="1132" t="s">
        <v>1967</v>
      </c>
      <c r="E1847" s="15" t="s">
        <v>1968</v>
      </c>
      <c r="F1847" s="679">
        <v>1279574903.8480899</v>
      </c>
      <c r="G1847" s="73" t="s">
        <v>300</v>
      </c>
      <c r="H1847" s="73" t="s">
        <v>3355</v>
      </c>
      <c r="K1847" s="831"/>
      <c r="L1847" s="1143"/>
      <c r="M1847" s="831"/>
      <c r="N1847" s="831">
        <v>4.2320000000000003E-9</v>
      </c>
      <c r="O1847" s="1144"/>
      <c r="P1847" s="831"/>
      <c r="Q1847" s="831"/>
      <c r="R1847" s="831"/>
      <c r="S1847" s="831"/>
      <c r="T1847" s="831"/>
      <c r="U1847" s="831"/>
      <c r="V1847" s="1143"/>
      <c r="W1847" s="1145">
        <v>2.6492</v>
      </c>
      <c r="X1847" s="1144"/>
      <c r="Y1847" s="831"/>
      <c r="Z1847" s="831"/>
      <c r="AA1847" s="834"/>
      <c r="AB1847" s="834"/>
      <c r="AC1847" s="832">
        <f t="shared" si="73"/>
        <v>0</v>
      </c>
      <c r="AD1847" s="832">
        <f t="shared" si="72"/>
        <v>5.4151609930851166</v>
      </c>
      <c r="AE1847" s="834"/>
      <c r="AF1847" s="834"/>
      <c r="AG1847" s="834"/>
      <c r="AH1847" s="834"/>
      <c r="AI1847" s="834"/>
      <c r="AJ1847" s="834"/>
      <c r="AK1847" s="834"/>
      <c r="AL1847" s="834"/>
      <c r="AM1847" s="832">
        <f t="shared" si="71"/>
        <v>3389849835.2743597</v>
      </c>
      <c r="AN1847" s="834"/>
      <c r="AO1847" s="834"/>
      <c r="AP1847" s="834"/>
    </row>
    <row r="1848" spans="1:42" s="15" customFormat="1">
      <c r="A1848" s="73" t="s">
        <v>2361</v>
      </c>
      <c r="B1848" s="1132" t="s">
        <v>2361</v>
      </c>
      <c r="C1848" s="73"/>
      <c r="D1848" s="1132" t="s">
        <v>1998</v>
      </c>
      <c r="E1848" s="15" t="s">
        <v>1999</v>
      </c>
      <c r="F1848" s="679"/>
      <c r="G1848" s="73" t="s">
        <v>300</v>
      </c>
      <c r="H1848" s="73" t="s">
        <v>3355</v>
      </c>
      <c r="K1848" s="831"/>
      <c r="L1848" s="1143"/>
      <c r="M1848" s="831"/>
      <c r="N1848" s="831">
        <v>3.7119999999999998E-8</v>
      </c>
      <c r="O1848" s="1144"/>
      <c r="P1848" s="831"/>
      <c r="Q1848" s="831"/>
      <c r="R1848" s="831"/>
      <c r="S1848" s="831"/>
      <c r="T1848" s="831"/>
      <c r="U1848" s="831"/>
      <c r="V1848" s="1143"/>
      <c r="W1848" s="1145">
        <v>30.984000000000002</v>
      </c>
      <c r="X1848" s="1144"/>
      <c r="Y1848" s="831"/>
      <c r="Z1848" s="831"/>
      <c r="AA1848" s="834"/>
      <c r="AB1848" s="834"/>
      <c r="AC1848" s="832">
        <f t="shared" si="73"/>
        <v>0</v>
      </c>
      <c r="AD1848" s="832">
        <f t="shared" si="72"/>
        <v>0</v>
      </c>
      <c r="AE1848" s="834"/>
      <c r="AF1848" s="834"/>
      <c r="AG1848" s="834"/>
      <c r="AH1848" s="834"/>
      <c r="AI1848" s="834"/>
      <c r="AJ1848" s="834"/>
      <c r="AK1848" s="834"/>
      <c r="AL1848" s="834"/>
      <c r="AM1848" s="832">
        <f t="shared" si="71"/>
        <v>0</v>
      </c>
      <c r="AN1848" s="834"/>
      <c r="AO1848" s="834"/>
      <c r="AP1848" s="834"/>
    </row>
    <row r="1849" spans="1:42" s="15" customFormat="1">
      <c r="A1849" s="73" t="s">
        <v>2361</v>
      </c>
      <c r="B1849" s="1132" t="s">
        <v>2361</v>
      </c>
      <c r="C1849" s="73"/>
      <c r="D1849" s="1132" t="s">
        <v>2001</v>
      </c>
      <c r="E1849" s="15" t="s">
        <v>2015</v>
      </c>
      <c r="F1849" s="679"/>
      <c r="G1849" s="73" t="s">
        <v>300</v>
      </c>
      <c r="H1849" s="73" t="s">
        <v>3355</v>
      </c>
      <c r="K1849" s="831"/>
      <c r="L1849" s="1143"/>
      <c r="M1849" s="831"/>
      <c r="N1849" s="831">
        <v>2.8692E-8</v>
      </c>
      <c r="O1849" s="1144"/>
      <c r="P1849" s="831"/>
      <c r="Q1849" s="831"/>
      <c r="R1849" s="831"/>
      <c r="S1849" s="831"/>
      <c r="T1849" s="831"/>
      <c r="U1849" s="831"/>
      <c r="V1849" s="1143"/>
      <c r="W1849" s="1145">
        <v>73.450999999999993</v>
      </c>
      <c r="X1849" s="1144"/>
      <c r="Y1849" s="831"/>
      <c r="Z1849" s="831"/>
      <c r="AA1849" s="834"/>
      <c r="AB1849" s="834"/>
      <c r="AC1849" s="832">
        <f t="shared" si="73"/>
        <v>0</v>
      </c>
      <c r="AD1849" s="832">
        <f t="shared" si="72"/>
        <v>0</v>
      </c>
      <c r="AE1849" s="834"/>
      <c r="AF1849" s="834"/>
      <c r="AG1849" s="834"/>
      <c r="AH1849" s="834"/>
      <c r="AI1849" s="834"/>
      <c r="AJ1849" s="834"/>
      <c r="AK1849" s="834"/>
      <c r="AL1849" s="834"/>
      <c r="AM1849" s="832">
        <f t="shared" si="71"/>
        <v>0</v>
      </c>
      <c r="AN1849" s="834"/>
      <c r="AO1849" s="834"/>
      <c r="AP1849" s="834"/>
    </row>
    <row r="1850" spans="1:42" s="15" customFormat="1">
      <c r="A1850" s="73" t="s">
        <v>2362</v>
      </c>
      <c r="B1850" s="1132" t="s">
        <v>2362</v>
      </c>
      <c r="C1850" s="73"/>
      <c r="D1850" s="1132" t="s">
        <v>1967</v>
      </c>
      <c r="E1850" s="15" t="s">
        <v>1968</v>
      </c>
      <c r="F1850" s="679">
        <v>913345184.24254799</v>
      </c>
      <c r="G1850" s="73" t="s">
        <v>300</v>
      </c>
      <c r="H1850" s="73" t="s">
        <v>3355</v>
      </c>
      <c r="K1850" s="831"/>
      <c r="L1850" s="1143"/>
      <c r="M1850" s="831"/>
      <c r="N1850" s="831">
        <v>2.2419999999999999E-9</v>
      </c>
      <c r="O1850" s="1144"/>
      <c r="P1850" s="831"/>
      <c r="Q1850" s="831"/>
      <c r="R1850" s="831"/>
      <c r="S1850" s="831"/>
      <c r="T1850" s="831"/>
      <c r="U1850" s="831"/>
      <c r="V1850" s="1143"/>
      <c r="W1850" s="1145">
        <v>1.3292999999999999</v>
      </c>
      <c r="X1850" s="1144"/>
      <c r="Y1850" s="831"/>
      <c r="Z1850" s="831"/>
      <c r="AA1850" s="834"/>
      <c r="AB1850" s="834"/>
      <c r="AC1850" s="832">
        <f t="shared" si="73"/>
        <v>0</v>
      </c>
      <c r="AD1850" s="832">
        <f t="shared" si="72"/>
        <v>2.0477199030717923</v>
      </c>
      <c r="AE1850" s="834"/>
      <c r="AF1850" s="834"/>
      <c r="AG1850" s="834"/>
      <c r="AH1850" s="834"/>
      <c r="AI1850" s="834"/>
      <c r="AJ1850" s="834"/>
      <c r="AK1850" s="834"/>
      <c r="AL1850" s="834"/>
      <c r="AM1850" s="832">
        <f t="shared" si="71"/>
        <v>1214109753.413619</v>
      </c>
      <c r="AN1850" s="834"/>
      <c r="AO1850" s="834"/>
      <c r="AP1850" s="834"/>
    </row>
    <row r="1851" spans="1:42" s="15" customFormat="1">
      <c r="A1851" s="73" t="s">
        <v>2363</v>
      </c>
      <c r="B1851" s="1132" t="s">
        <v>3174</v>
      </c>
      <c r="C1851" s="73" t="s">
        <v>3329</v>
      </c>
      <c r="D1851" s="1132" t="s">
        <v>1967</v>
      </c>
      <c r="E1851" s="15" t="s">
        <v>1968</v>
      </c>
      <c r="F1851" s="679">
        <v>230196.890234297</v>
      </c>
      <c r="G1851" s="73" t="s">
        <v>300</v>
      </c>
      <c r="H1851" s="73" t="s">
        <v>3352</v>
      </c>
      <c r="K1851" s="831"/>
      <c r="L1851" s="1143"/>
      <c r="M1851" s="831"/>
      <c r="N1851" s="1150">
        <v>2.2413499043699988E-4</v>
      </c>
      <c r="O1851" s="1144"/>
      <c r="P1851" s="831"/>
      <c r="Q1851" s="831"/>
      <c r="R1851" s="831"/>
      <c r="S1851" s="831"/>
      <c r="T1851" s="831"/>
      <c r="U1851" s="831"/>
      <c r="V1851" s="1143"/>
      <c r="W1851" s="1145">
        <v>3192.8</v>
      </c>
      <c r="X1851" s="1144"/>
      <c r="Y1851" s="831"/>
      <c r="Z1851" s="831"/>
      <c r="AA1851" s="834"/>
      <c r="AB1851" s="834"/>
      <c r="AC1851" s="832">
        <f t="shared" si="73"/>
        <v>0</v>
      </c>
      <c r="AD1851" s="832">
        <f t="shared" si="72"/>
        <v>51.59517779129127</v>
      </c>
      <c r="AE1851" s="834"/>
      <c r="AF1851" s="834"/>
      <c r="AG1851" s="834"/>
      <c r="AH1851" s="834"/>
      <c r="AI1851" s="834"/>
      <c r="AJ1851" s="834"/>
      <c r="AK1851" s="834"/>
      <c r="AL1851" s="834"/>
      <c r="AM1851" s="832">
        <f t="shared" si="71"/>
        <v>734972631.14006352</v>
      </c>
      <c r="AN1851" s="834"/>
      <c r="AO1851" s="834"/>
      <c r="AP1851" s="834"/>
    </row>
    <row r="1852" spans="1:42" s="15" customFormat="1">
      <c r="A1852" s="73" t="s">
        <v>2363</v>
      </c>
      <c r="B1852" s="1132" t="s">
        <v>3174</v>
      </c>
      <c r="C1852" s="73" t="s">
        <v>3329</v>
      </c>
      <c r="D1852" s="1132" t="s">
        <v>1998</v>
      </c>
      <c r="E1852" s="15" t="s">
        <v>1999</v>
      </c>
      <c r="F1852" s="679">
        <v>1061614.22523219</v>
      </c>
      <c r="G1852" s="73" t="s">
        <v>300</v>
      </c>
      <c r="H1852" s="73" t="s">
        <v>3352</v>
      </c>
      <c r="K1852" s="831"/>
      <c r="L1852" s="1143"/>
      <c r="M1852" s="831"/>
      <c r="N1852" s="1150">
        <v>1.6420805118051806E-5</v>
      </c>
      <c r="O1852" s="1144"/>
      <c r="P1852" s="831"/>
      <c r="Q1852" s="831"/>
      <c r="R1852" s="831"/>
      <c r="S1852" s="831"/>
      <c r="T1852" s="831"/>
      <c r="U1852" s="831"/>
      <c r="V1852" s="1143"/>
      <c r="W1852" s="1145">
        <v>2235.1999999999998</v>
      </c>
      <c r="X1852" s="1144"/>
      <c r="Y1852" s="831"/>
      <c r="Z1852" s="831"/>
      <c r="AA1852" s="834"/>
      <c r="AB1852" s="834"/>
      <c r="AC1852" s="832">
        <f t="shared" si="73"/>
        <v>0</v>
      </c>
      <c r="AD1852" s="832">
        <f t="shared" si="72"/>
        <v>17.43256030308935</v>
      </c>
      <c r="AE1852" s="834"/>
      <c r="AF1852" s="834"/>
      <c r="AG1852" s="834"/>
      <c r="AH1852" s="834"/>
      <c r="AI1852" s="834"/>
      <c r="AJ1852" s="834"/>
      <c r="AK1852" s="834"/>
      <c r="AL1852" s="834"/>
      <c r="AM1852" s="832">
        <f t="shared" si="71"/>
        <v>2372920116.2389908</v>
      </c>
      <c r="AN1852" s="834"/>
      <c r="AO1852" s="834"/>
      <c r="AP1852" s="834"/>
    </row>
    <row r="1853" spans="1:42" s="15" customFormat="1">
      <c r="A1853" s="73" t="s">
        <v>2363</v>
      </c>
      <c r="B1853" s="1132" t="s">
        <v>3174</v>
      </c>
      <c r="C1853" s="73" t="s">
        <v>3329</v>
      </c>
      <c r="D1853" s="1132" t="s">
        <v>2001</v>
      </c>
      <c r="E1853" s="15" t="s">
        <v>2015</v>
      </c>
      <c r="F1853" s="679">
        <v>15346.459348046899</v>
      </c>
      <c r="G1853" s="73" t="s">
        <v>300</v>
      </c>
      <c r="H1853" s="73" t="s">
        <v>3352</v>
      </c>
      <c r="K1853" s="831"/>
      <c r="L1853" s="1143"/>
      <c r="M1853" s="831"/>
      <c r="N1853" s="1150">
        <v>1.2492882786617452E-4</v>
      </c>
      <c r="O1853" s="1144"/>
      <c r="P1853" s="831"/>
      <c r="Q1853" s="831"/>
      <c r="R1853" s="831"/>
      <c r="S1853" s="831"/>
      <c r="T1853" s="831"/>
      <c r="U1853" s="831"/>
      <c r="V1853" s="1143"/>
      <c r="W1853" s="1145">
        <v>89466</v>
      </c>
      <c r="X1853" s="1144"/>
      <c r="Y1853" s="831"/>
      <c r="Z1853" s="831"/>
      <c r="AA1853" s="834"/>
      <c r="AB1853" s="834"/>
      <c r="AC1853" s="832">
        <f t="shared" si="73"/>
        <v>0</v>
      </c>
      <c r="AD1853" s="832">
        <f t="shared" si="72"/>
        <v>1.9172151782473958</v>
      </c>
      <c r="AE1853" s="834"/>
      <c r="AF1853" s="834"/>
      <c r="AG1853" s="834"/>
      <c r="AH1853" s="834"/>
      <c r="AI1853" s="834"/>
      <c r="AJ1853" s="834"/>
      <c r="AK1853" s="834"/>
      <c r="AL1853" s="834"/>
      <c r="AM1853" s="832">
        <f t="shared" si="71"/>
        <v>1372986332.0323639</v>
      </c>
      <c r="AN1853" s="834"/>
      <c r="AO1853" s="834"/>
      <c r="AP1853" s="834"/>
    </row>
    <row r="1854" spans="1:42" s="15" customFormat="1">
      <c r="A1854" s="73" t="s">
        <v>2364</v>
      </c>
      <c r="B1854" s="1132" t="s">
        <v>3175</v>
      </c>
      <c r="C1854" s="73"/>
      <c r="D1854" s="1132" t="s">
        <v>1967</v>
      </c>
      <c r="E1854" s="15" t="s">
        <v>1968</v>
      </c>
      <c r="F1854" s="679">
        <v>20282618.098332699</v>
      </c>
      <c r="G1854" s="73" t="s">
        <v>300</v>
      </c>
      <c r="H1854" s="73" t="s">
        <v>3355</v>
      </c>
      <c r="K1854" s="831"/>
      <c r="L1854" s="1143"/>
      <c r="M1854" s="831">
        <v>1.9757000000000001E-5</v>
      </c>
      <c r="N1854" s="831">
        <v>1.1118000000000001E-6</v>
      </c>
      <c r="O1854" s="1144"/>
      <c r="P1854" s="831"/>
      <c r="Q1854" s="831"/>
      <c r="R1854" s="831"/>
      <c r="S1854" s="831"/>
      <c r="T1854" s="831"/>
      <c r="U1854" s="831"/>
      <c r="V1854" s="1143"/>
      <c r="W1854" s="1145">
        <v>10650</v>
      </c>
      <c r="X1854" s="1144"/>
      <c r="Y1854" s="831"/>
      <c r="Z1854" s="831"/>
      <c r="AA1854" s="834"/>
      <c r="AB1854" s="834"/>
      <c r="AC1854" s="832">
        <f t="shared" si="73"/>
        <v>400.72368576875914</v>
      </c>
      <c r="AD1854" s="832">
        <f t="shared" si="72"/>
        <v>22.550214801726298</v>
      </c>
      <c r="AE1854" s="834"/>
      <c r="AF1854" s="834"/>
      <c r="AG1854" s="834"/>
      <c r="AH1854" s="834"/>
      <c r="AI1854" s="834"/>
      <c r="AJ1854" s="834"/>
      <c r="AK1854" s="834"/>
      <c r="AL1854" s="834"/>
      <c r="AM1854" s="832">
        <f t="shared" si="71"/>
        <v>216009882747.24326</v>
      </c>
      <c r="AN1854" s="834"/>
      <c r="AO1854" s="834"/>
      <c r="AP1854" s="834"/>
    </row>
    <row r="1855" spans="1:42" s="15" customFormat="1">
      <c r="A1855" s="73" t="s">
        <v>348</v>
      </c>
      <c r="B1855" s="1132" t="s">
        <v>2364</v>
      </c>
      <c r="C1855" s="73" t="s">
        <v>3328</v>
      </c>
      <c r="D1855" s="1132" t="s">
        <v>1998</v>
      </c>
      <c r="E1855" s="15" t="s">
        <v>1999</v>
      </c>
      <c r="F1855" s="679">
        <v>5389065.5455061896</v>
      </c>
      <c r="G1855" s="73" t="s">
        <v>300</v>
      </c>
      <c r="H1855" s="73" t="s">
        <v>3365</v>
      </c>
      <c r="K1855" s="831"/>
      <c r="L1855" s="1143"/>
      <c r="M1855" s="831">
        <v>1.7365999999999999E-5</v>
      </c>
      <c r="N1855" s="831">
        <v>9.7722000000000006E-7</v>
      </c>
      <c r="O1855" s="1144"/>
      <c r="P1855" s="831"/>
      <c r="Q1855" s="831"/>
      <c r="R1855" s="831"/>
      <c r="S1855" s="831"/>
      <c r="T1855" s="831"/>
      <c r="U1855" s="831"/>
      <c r="V1855" s="1143"/>
      <c r="W1855" s="1145">
        <v>15400</v>
      </c>
      <c r="X1855" s="1144"/>
      <c r="Y1855" s="831"/>
      <c r="Z1855" s="831"/>
      <c r="AA1855" s="834"/>
      <c r="AB1855" s="834"/>
      <c r="AC1855" s="832">
        <f t="shared" si="73"/>
        <v>93.586512263260488</v>
      </c>
      <c r="AD1855" s="832">
        <f t="shared" si="72"/>
        <v>5.266302632379559</v>
      </c>
      <c r="AE1855" s="834"/>
      <c r="AF1855" s="834"/>
      <c r="AG1855" s="834"/>
      <c r="AH1855" s="834"/>
      <c r="AI1855" s="834"/>
      <c r="AJ1855" s="834"/>
      <c r="AK1855" s="834"/>
      <c r="AL1855" s="834"/>
      <c r="AM1855" s="832">
        <f t="shared" si="71"/>
        <v>82991609400.795319</v>
      </c>
      <c r="AN1855" s="834"/>
      <c r="AO1855" s="834"/>
      <c r="AP1855" s="834"/>
    </row>
    <row r="1856" spans="1:42" s="15" customFormat="1">
      <c r="A1856" s="73" t="s">
        <v>348</v>
      </c>
      <c r="B1856" s="1132" t="s">
        <v>2364</v>
      </c>
      <c r="C1856" s="73" t="s">
        <v>3320</v>
      </c>
      <c r="D1856" s="1132" t="s">
        <v>1998</v>
      </c>
      <c r="E1856" s="15" t="s">
        <v>1999</v>
      </c>
      <c r="F1856" s="679">
        <v>1925330.02919625</v>
      </c>
      <c r="G1856" s="73" t="s">
        <v>300</v>
      </c>
      <c r="H1856" s="73" t="s">
        <v>3355</v>
      </c>
      <c r="K1856" s="831"/>
      <c r="L1856" s="1143"/>
      <c r="M1856" s="831">
        <v>1.7365999999999999E-5</v>
      </c>
      <c r="N1856" s="831">
        <v>9.7722000000000006E-7</v>
      </c>
      <c r="O1856" s="1144"/>
      <c r="P1856" s="831"/>
      <c r="Q1856" s="831"/>
      <c r="R1856" s="831"/>
      <c r="S1856" s="831"/>
      <c r="T1856" s="831"/>
      <c r="U1856" s="831"/>
      <c r="V1856" s="1143"/>
      <c r="W1856" s="1145">
        <v>15400</v>
      </c>
      <c r="X1856" s="1144"/>
      <c r="Y1856" s="831"/>
      <c r="Z1856" s="831"/>
      <c r="AA1856" s="834"/>
      <c r="AB1856" s="834"/>
      <c r="AC1856" s="832">
        <f t="shared" si="73"/>
        <v>33.435281287022079</v>
      </c>
      <c r="AD1856" s="832">
        <f t="shared" si="72"/>
        <v>1.8814710111311597</v>
      </c>
      <c r="AE1856" s="834"/>
      <c r="AF1856" s="834"/>
      <c r="AG1856" s="834"/>
      <c r="AH1856" s="834"/>
      <c r="AI1856" s="834"/>
      <c r="AJ1856" s="834"/>
      <c r="AK1856" s="834"/>
      <c r="AL1856" s="834"/>
      <c r="AM1856" s="832">
        <f t="shared" si="71"/>
        <v>29650082449.62225</v>
      </c>
      <c r="AN1856" s="834"/>
      <c r="AO1856" s="834"/>
      <c r="AP1856" s="834"/>
    </row>
    <row r="1857" spans="1:42" s="15" customFormat="1">
      <c r="A1857" s="73" t="s">
        <v>348</v>
      </c>
      <c r="B1857" s="1132" t="s">
        <v>3176</v>
      </c>
      <c r="C1857" s="73" t="s">
        <v>3313</v>
      </c>
      <c r="D1857" s="1132" t="s">
        <v>2001</v>
      </c>
      <c r="E1857" s="15" t="s">
        <v>2015</v>
      </c>
      <c r="F1857" s="679">
        <v>4980340.5640072301</v>
      </c>
      <c r="G1857" s="73" t="s">
        <v>300</v>
      </c>
      <c r="H1857" s="73" t="s">
        <v>3355</v>
      </c>
      <c r="K1857" s="831"/>
      <c r="L1857" s="1143"/>
      <c r="M1857" s="831">
        <v>6.2524999999999999E-6</v>
      </c>
      <c r="N1857" s="831">
        <v>3.5185000000000002E-7</v>
      </c>
      <c r="O1857" s="1144"/>
      <c r="P1857" s="831"/>
      <c r="Q1857" s="831"/>
      <c r="R1857" s="831"/>
      <c r="S1857" s="831"/>
      <c r="T1857" s="831"/>
      <c r="U1857" s="831"/>
      <c r="V1857" s="1143"/>
      <c r="W1857" s="1145">
        <v>14900</v>
      </c>
      <c r="X1857" s="1144"/>
      <c r="Y1857" s="831"/>
      <c r="Z1857" s="831"/>
      <c r="AA1857" s="834"/>
      <c r="AB1857" s="834"/>
      <c r="AC1857" s="832">
        <f t="shared" si="73"/>
        <v>31.139579376455206</v>
      </c>
      <c r="AD1857" s="832">
        <f t="shared" si="72"/>
        <v>1.752332827445944</v>
      </c>
      <c r="AE1857" s="834"/>
      <c r="AF1857" s="834"/>
      <c r="AG1857" s="834"/>
      <c r="AH1857" s="834"/>
      <c r="AI1857" s="834"/>
      <c r="AJ1857" s="834"/>
      <c r="AK1857" s="834"/>
      <c r="AL1857" s="834"/>
      <c r="AM1857" s="832">
        <f t="shared" si="71"/>
        <v>74207074403.707733</v>
      </c>
      <c r="AN1857" s="834"/>
      <c r="AO1857" s="834"/>
      <c r="AP1857" s="834"/>
    </row>
    <row r="1858" spans="1:42" s="15" customFormat="1">
      <c r="A1858" s="73" t="s">
        <v>348</v>
      </c>
      <c r="B1858" s="1132" t="s">
        <v>2364</v>
      </c>
      <c r="C1858" s="73" t="s">
        <v>3317</v>
      </c>
      <c r="D1858" s="1132" t="s">
        <v>2001</v>
      </c>
      <c r="E1858" s="15" t="s">
        <v>2015</v>
      </c>
      <c r="F1858" s="679">
        <v>1044264.01917806</v>
      </c>
      <c r="G1858" s="73" t="s">
        <v>300</v>
      </c>
      <c r="H1858" s="73" t="s">
        <v>3355</v>
      </c>
      <c r="K1858" s="831"/>
      <c r="L1858" s="1143"/>
      <c r="M1858" s="831">
        <v>6.2524999999999999E-6</v>
      </c>
      <c r="N1858" s="831">
        <v>3.5185000000000002E-7</v>
      </c>
      <c r="O1858" s="1144"/>
      <c r="P1858" s="831"/>
      <c r="Q1858" s="831"/>
      <c r="R1858" s="831"/>
      <c r="S1858" s="831"/>
      <c r="T1858" s="831"/>
      <c r="U1858" s="831"/>
      <c r="V1858" s="1143"/>
      <c r="W1858" s="1145">
        <v>14900</v>
      </c>
      <c r="X1858" s="1144"/>
      <c r="Y1858" s="831"/>
      <c r="Z1858" s="831"/>
      <c r="AA1858" s="834"/>
      <c r="AB1858" s="834"/>
      <c r="AC1858" s="832">
        <f t="shared" si="73"/>
        <v>6.5292607799108202</v>
      </c>
      <c r="AD1858" s="832">
        <f t="shared" si="72"/>
        <v>0.36742429514780045</v>
      </c>
      <c r="AE1858" s="834"/>
      <c r="AF1858" s="834"/>
      <c r="AG1858" s="834"/>
      <c r="AH1858" s="834"/>
      <c r="AI1858" s="834"/>
      <c r="AJ1858" s="834"/>
      <c r="AK1858" s="834"/>
      <c r="AL1858" s="834"/>
      <c r="AM1858" s="832">
        <f t="shared" si="71"/>
        <v>15559533885.753094</v>
      </c>
      <c r="AN1858" s="834"/>
      <c r="AO1858" s="834"/>
      <c r="AP1858" s="834"/>
    </row>
    <row r="1859" spans="1:42" s="15" customFormat="1">
      <c r="A1859" s="73" t="s">
        <v>348</v>
      </c>
      <c r="B1859" s="1132" t="s">
        <v>3176</v>
      </c>
      <c r="C1859" s="73" t="s">
        <v>3313</v>
      </c>
      <c r="D1859" s="1132" t="s">
        <v>1998</v>
      </c>
      <c r="E1859" s="15" t="s">
        <v>1999</v>
      </c>
      <c r="F1859" s="679">
        <v>66222.8</v>
      </c>
      <c r="G1859" s="73" t="s">
        <v>300</v>
      </c>
      <c r="H1859" s="73" t="s">
        <v>3355</v>
      </c>
      <c r="K1859" s="831"/>
      <c r="L1859" s="1143"/>
      <c r="M1859" s="831">
        <v>1.7365999999999999E-5</v>
      </c>
      <c r="N1859" s="831">
        <v>9.7722000000000006E-7</v>
      </c>
      <c r="O1859" s="1144"/>
      <c r="P1859" s="831"/>
      <c r="Q1859" s="831"/>
      <c r="R1859" s="831"/>
      <c r="S1859" s="831"/>
      <c r="T1859" s="831"/>
      <c r="U1859" s="831"/>
      <c r="V1859" s="1143"/>
      <c r="W1859" s="1145">
        <v>15400</v>
      </c>
      <c r="X1859" s="1144"/>
      <c r="Y1859" s="831"/>
      <c r="Z1859" s="831"/>
      <c r="AA1859" s="834"/>
      <c r="AB1859" s="834"/>
      <c r="AC1859" s="832">
        <f t="shared" si="73"/>
        <v>1.1500251448000001</v>
      </c>
      <c r="AD1859" s="832">
        <f t="shared" si="72"/>
        <v>6.4714244616000005E-2</v>
      </c>
      <c r="AE1859" s="834"/>
      <c r="AF1859" s="834"/>
      <c r="AG1859" s="834"/>
      <c r="AH1859" s="834"/>
      <c r="AI1859" s="834"/>
      <c r="AJ1859" s="834"/>
      <c r="AK1859" s="834"/>
      <c r="AL1859" s="834"/>
      <c r="AM1859" s="832">
        <f t="shared" si="71"/>
        <v>1019831120</v>
      </c>
      <c r="AN1859" s="834"/>
      <c r="AO1859" s="834"/>
      <c r="AP1859" s="834"/>
    </row>
    <row r="1860" spans="1:42" s="15" customFormat="1">
      <c r="A1860" s="73" t="s">
        <v>2365</v>
      </c>
      <c r="B1860" s="1132" t="s">
        <v>3177</v>
      </c>
      <c r="C1860" s="73" t="s">
        <v>3329</v>
      </c>
      <c r="D1860" s="1132" t="s">
        <v>1998</v>
      </c>
      <c r="E1860" s="15" t="s">
        <v>1999</v>
      </c>
      <c r="F1860" s="679">
        <v>12691.2637041667</v>
      </c>
      <c r="G1860" s="73" t="s">
        <v>300</v>
      </c>
      <c r="H1860" s="73" t="s">
        <v>3352</v>
      </c>
      <c r="K1860" s="831"/>
      <c r="L1860" s="1143"/>
      <c r="M1860" s="831"/>
      <c r="N1860" s="831">
        <v>2.7803000000000001E-8</v>
      </c>
      <c r="O1860" s="1144"/>
      <c r="P1860" s="831"/>
      <c r="Q1860" s="831"/>
      <c r="R1860" s="831"/>
      <c r="S1860" s="831"/>
      <c r="T1860" s="831"/>
      <c r="U1860" s="831"/>
      <c r="V1860" s="1143"/>
      <c r="W1860" s="1145">
        <v>1182.3</v>
      </c>
      <c r="X1860" s="1144"/>
      <c r="Y1860" s="831"/>
      <c r="Z1860" s="831"/>
      <c r="AA1860" s="834"/>
      <c r="AB1860" s="834"/>
      <c r="AC1860" s="832">
        <f t="shared" si="73"/>
        <v>0</v>
      </c>
      <c r="AD1860" s="832">
        <f t="shared" si="72"/>
        <v>3.5285520476694679E-4</v>
      </c>
      <c r="AE1860" s="834"/>
      <c r="AF1860" s="834"/>
      <c r="AG1860" s="834"/>
      <c r="AH1860" s="834"/>
      <c r="AI1860" s="834"/>
      <c r="AJ1860" s="834"/>
      <c r="AK1860" s="834"/>
      <c r="AL1860" s="834"/>
      <c r="AM1860" s="832">
        <f t="shared" si="71"/>
        <v>15004881.077436289</v>
      </c>
      <c r="AN1860" s="834"/>
      <c r="AO1860" s="834"/>
      <c r="AP1860" s="834"/>
    </row>
    <row r="1861" spans="1:42" s="15" customFormat="1">
      <c r="A1861" s="73" t="s">
        <v>2365</v>
      </c>
      <c r="B1861" s="1132" t="s">
        <v>3177</v>
      </c>
      <c r="C1861" s="73" t="s">
        <v>3329</v>
      </c>
      <c r="D1861" s="1132" t="s">
        <v>1967</v>
      </c>
      <c r="E1861" s="15" t="s">
        <v>1968</v>
      </c>
      <c r="F1861" s="679">
        <v>2572.5534536197902</v>
      </c>
      <c r="G1861" s="73" t="s">
        <v>300</v>
      </c>
      <c r="H1861" s="73" t="s">
        <v>3352</v>
      </c>
      <c r="K1861" s="831"/>
      <c r="L1861" s="1143"/>
      <c r="M1861" s="831"/>
      <c r="N1861" s="831">
        <v>1.0260000000000001E-7</v>
      </c>
      <c r="O1861" s="1144"/>
      <c r="P1861" s="831"/>
      <c r="Q1861" s="831"/>
      <c r="R1861" s="831"/>
      <c r="S1861" s="831"/>
      <c r="T1861" s="831"/>
      <c r="U1861" s="831"/>
      <c r="V1861" s="1143"/>
      <c r="W1861" s="1145">
        <v>778.12</v>
      </c>
      <c r="X1861" s="1144"/>
      <c r="Y1861" s="831"/>
      <c r="Z1861" s="831"/>
      <c r="AA1861" s="834"/>
      <c r="AB1861" s="834"/>
      <c r="AC1861" s="832">
        <f t="shared" si="73"/>
        <v>0</v>
      </c>
      <c r="AD1861" s="832">
        <f t="shared" si="72"/>
        <v>2.6394398434139051E-4</v>
      </c>
      <c r="AE1861" s="834"/>
      <c r="AF1861" s="834"/>
      <c r="AG1861" s="834"/>
      <c r="AH1861" s="834"/>
      <c r="AI1861" s="834"/>
      <c r="AJ1861" s="834"/>
      <c r="AK1861" s="834"/>
      <c r="AL1861" s="834"/>
      <c r="AM1861" s="832">
        <f t="shared" si="71"/>
        <v>2001755.2933306312</v>
      </c>
      <c r="AN1861" s="834"/>
      <c r="AO1861" s="834"/>
      <c r="AP1861" s="834"/>
    </row>
    <row r="1862" spans="1:42" s="15" customFormat="1">
      <c r="A1862" s="73" t="s">
        <v>2365</v>
      </c>
      <c r="B1862" s="1132" t="s">
        <v>3177</v>
      </c>
      <c r="C1862" s="73" t="s">
        <v>3329</v>
      </c>
      <c r="D1862" s="1132" t="s">
        <v>2001</v>
      </c>
      <c r="E1862" s="15" t="s">
        <v>2015</v>
      </c>
      <c r="F1862" s="679">
        <v>171.503563619792</v>
      </c>
      <c r="G1862" s="73" t="s">
        <v>300</v>
      </c>
      <c r="H1862" s="73" t="s">
        <v>3352</v>
      </c>
      <c r="K1862" s="831"/>
      <c r="L1862" s="1143"/>
      <c r="M1862" s="831"/>
      <c r="N1862" s="831">
        <v>2.6140999999999999E-8</v>
      </c>
      <c r="O1862" s="1144"/>
      <c r="P1862" s="831"/>
      <c r="Q1862" s="831"/>
      <c r="R1862" s="831"/>
      <c r="S1862" s="831"/>
      <c r="T1862" s="831"/>
      <c r="U1862" s="831"/>
      <c r="V1862" s="1143"/>
      <c r="W1862" s="1145">
        <v>1789.6</v>
      </c>
      <c r="X1862" s="1144"/>
      <c r="Y1862" s="831"/>
      <c r="Z1862" s="831"/>
      <c r="AA1862" s="834"/>
      <c r="AB1862" s="834"/>
      <c r="AC1862" s="832">
        <f t="shared" si="73"/>
        <v>0</v>
      </c>
      <c r="AD1862" s="832">
        <f t="shared" si="72"/>
        <v>4.4832746565849824E-6</v>
      </c>
      <c r="AE1862" s="834"/>
      <c r="AF1862" s="834"/>
      <c r="AG1862" s="834"/>
      <c r="AH1862" s="834"/>
      <c r="AI1862" s="834"/>
      <c r="AJ1862" s="834"/>
      <c r="AK1862" s="834"/>
      <c r="AL1862" s="834"/>
      <c r="AM1862" s="832">
        <f t="shared" si="71"/>
        <v>306922.77745397977</v>
      </c>
      <c r="AN1862" s="834"/>
      <c r="AO1862" s="834"/>
      <c r="AP1862" s="834"/>
    </row>
    <row r="1863" spans="1:42" s="15" customFormat="1">
      <c r="A1863" s="73" t="s">
        <v>2725</v>
      </c>
      <c r="B1863" s="1132" t="s">
        <v>3179</v>
      </c>
      <c r="C1863" s="73"/>
      <c r="D1863" s="1132" t="s">
        <v>1967</v>
      </c>
      <c r="E1863" s="15" t="s">
        <v>1968</v>
      </c>
      <c r="F1863" s="679">
        <v>734409535.12016797</v>
      </c>
      <c r="G1863" s="73" t="s">
        <v>300</v>
      </c>
      <c r="H1863" s="73" t="s">
        <v>3355</v>
      </c>
      <c r="K1863" s="831"/>
      <c r="L1863" s="1143"/>
      <c r="M1863" s="831"/>
      <c r="N1863" s="831">
        <v>3.2812999999999998E-10</v>
      </c>
      <c r="O1863" s="1144"/>
      <c r="P1863" s="831"/>
      <c r="Q1863" s="831"/>
      <c r="R1863" s="831"/>
      <c r="S1863" s="831"/>
      <c r="T1863" s="831"/>
      <c r="U1863" s="831"/>
      <c r="V1863" s="1143"/>
      <c r="W1863" s="1145">
        <v>4.7955999999999997E-3</v>
      </c>
      <c r="X1863" s="1144"/>
      <c r="Y1863" s="831"/>
      <c r="Z1863" s="831"/>
      <c r="AA1863" s="834"/>
      <c r="AB1863" s="834"/>
      <c r="AC1863" s="832">
        <f t="shared" si="73"/>
        <v>0</v>
      </c>
      <c r="AD1863" s="832">
        <f t="shared" si="72"/>
        <v>0.24098180075898071</v>
      </c>
      <c r="AE1863" s="834"/>
      <c r="AF1863" s="834"/>
      <c r="AG1863" s="834"/>
      <c r="AH1863" s="834"/>
      <c r="AI1863" s="834"/>
      <c r="AJ1863" s="834"/>
      <c r="AK1863" s="834"/>
      <c r="AL1863" s="834"/>
      <c r="AM1863" s="832">
        <f t="shared" si="71"/>
        <v>3521934.3666222771</v>
      </c>
      <c r="AN1863" s="834"/>
      <c r="AO1863" s="834"/>
      <c r="AP1863" s="834"/>
    </row>
    <row r="1864" spans="1:42" s="15" customFormat="1">
      <c r="A1864" s="73" t="s">
        <v>2842</v>
      </c>
      <c r="B1864" s="1132"/>
      <c r="C1864" s="73"/>
      <c r="D1864" s="1132" t="s">
        <v>2001</v>
      </c>
      <c r="E1864" s="15" t="s">
        <v>2015</v>
      </c>
      <c r="F1864" s="679">
        <v>586526.78056138405</v>
      </c>
      <c r="G1864" s="73" t="s">
        <v>300</v>
      </c>
      <c r="H1864" s="73"/>
      <c r="K1864" s="831"/>
      <c r="L1864" s="1143"/>
      <c r="M1864" s="831"/>
      <c r="N1864" s="831"/>
      <c r="O1864" s="1144"/>
      <c r="P1864" s="831"/>
      <c r="Q1864" s="831"/>
      <c r="R1864" s="831"/>
      <c r="S1864" s="831"/>
      <c r="T1864" s="831"/>
      <c r="U1864" s="831"/>
      <c r="V1864" s="1143"/>
      <c r="W1864" s="1145">
        <v>26714</v>
      </c>
      <c r="X1864" s="1144"/>
      <c r="Y1864" s="831"/>
      <c r="Z1864" s="831"/>
      <c r="AA1864" s="834"/>
      <c r="AB1864" s="834"/>
      <c r="AC1864" s="832">
        <f t="shared" si="73"/>
        <v>0</v>
      </c>
      <c r="AD1864" s="832">
        <f t="shared" si="72"/>
        <v>0</v>
      </c>
      <c r="AE1864" s="834"/>
      <c r="AF1864" s="834"/>
      <c r="AG1864" s="834"/>
      <c r="AH1864" s="834"/>
      <c r="AI1864" s="834"/>
      <c r="AJ1864" s="834"/>
      <c r="AK1864" s="834"/>
      <c r="AL1864" s="834"/>
      <c r="AM1864" s="832">
        <f t="shared" si="71"/>
        <v>15668476415.916813</v>
      </c>
      <c r="AN1864" s="834"/>
      <c r="AO1864" s="834"/>
      <c r="AP1864" s="834"/>
    </row>
    <row r="1865" spans="1:42" s="15" customFormat="1">
      <c r="A1865" s="73" t="s">
        <v>2366</v>
      </c>
      <c r="B1865" s="1132" t="s">
        <v>3180</v>
      </c>
      <c r="C1865" s="73" t="s">
        <v>3329</v>
      </c>
      <c r="D1865" s="1132" t="s">
        <v>1967</v>
      </c>
      <c r="E1865" s="15" t="s">
        <v>1968</v>
      </c>
      <c r="F1865" s="679">
        <v>38931.119208333301</v>
      </c>
      <c r="G1865" s="73" t="s">
        <v>300</v>
      </c>
      <c r="H1865" s="73" t="s">
        <v>3352</v>
      </c>
      <c r="K1865" s="831"/>
      <c r="L1865" s="1143"/>
      <c r="M1865" s="831"/>
      <c r="N1865" s="831">
        <v>8.0823000000000003E-7</v>
      </c>
      <c r="O1865" s="1144"/>
      <c r="P1865" s="831"/>
      <c r="Q1865" s="831"/>
      <c r="R1865" s="831"/>
      <c r="S1865" s="831"/>
      <c r="T1865" s="831"/>
      <c r="U1865" s="831"/>
      <c r="V1865" s="1143"/>
      <c r="W1865" s="1145">
        <v>5671.5</v>
      </c>
      <c r="X1865" s="1144"/>
      <c r="Y1865" s="831"/>
      <c r="Z1865" s="831"/>
      <c r="AA1865" s="834"/>
      <c r="AB1865" s="834"/>
      <c r="AC1865" s="832">
        <f t="shared" si="73"/>
        <v>0</v>
      </c>
      <c r="AD1865" s="832">
        <f t="shared" si="72"/>
        <v>3.1465298477751223E-2</v>
      </c>
      <c r="AE1865" s="834"/>
      <c r="AF1865" s="834"/>
      <c r="AG1865" s="834"/>
      <c r="AH1865" s="834"/>
      <c r="AI1865" s="834"/>
      <c r="AJ1865" s="834"/>
      <c r="AK1865" s="834"/>
      <c r="AL1865" s="834"/>
      <c r="AM1865" s="832">
        <f t="shared" si="71"/>
        <v>220797842.59006232</v>
      </c>
      <c r="AN1865" s="834"/>
      <c r="AO1865" s="834"/>
      <c r="AP1865" s="834"/>
    </row>
    <row r="1866" spans="1:42" s="15" customFormat="1">
      <c r="A1866" s="73" t="s">
        <v>2366</v>
      </c>
      <c r="B1866" s="1132" t="s">
        <v>3180</v>
      </c>
      <c r="C1866" s="73" t="s">
        <v>3329</v>
      </c>
      <c r="D1866" s="1132" t="s">
        <v>1998</v>
      </c>
      <c r="E1866" s="15" t="s">
        <v>1999</v>
      </c>
      <c r="F1866" s="679">
        <v>152797.68810156299</v>
      </c>
      <c r="G1866" s="73" t="s">
        <v>300</v>
      </c>
      <c r="H1866" s="73" t="s">
        <v>3352</v>
      </c>
      <c r="K1866" s="831"/>
      <c r="L1866" s="1143"/>
      <c r="M1866" s="831"/>
      <c r="N1866" s="831">
        <v>1.0855E-7</v>
      </c>
      <c r="O1866" s="1144"/>
      <c r="P1866" s="831"/>
      <c r="Q1866" s="831"/>
      <c r="R1866" s="831"/>
      <c r="S1866" s="831"/>
      <c r="T1866" s="831"/>
      <c r="U1866" s="831"/>
      <c r="V1866" s="1143"/>
      <c r="W1866" s="1145">
        <v>5037.6000000000004</v>
      </c>
      <c r="X1866" s="1144"/>
      <c r="Y1866" s="831"/>
      <c r="Z1866" s="831"/>
      <c r="AA1866" s="834"/>
      <c r="AB1866" s="834"/>
      <c r="AC1866" s="832">
        <f t="shared" si="73"/>
        <v>0</v>
      </c>
      <c r="AD1866" s="832">
        <f t="shared" si="72"/>
        <v>1.6586189043424664E-2</v>
      </c>
      <c r="AE1866" s="834"/>
      <c r="AF1866" s="834"/>
      <c r="AG1866" s="834"/>
      <c r="AH1866" s="834"/>
      <c r="AI1866" s="834"/>
      <c r="AJ1866" s="834"/>
      <c r="AK1866" s="834"/>
      <c r="AL1866" s="834"/>
      <c r="AM1866" s="832">
        <f t="shared" si="71"/>
        <v>769733633.58043373</v>
      </c>
      <c r="AN1866" s="834"/>
      <c r="AO1866" s="834"/>
      <c r="AP1866" s="834"/>
    </row>
    <row r="1867" spans="1:42" s="15" customFormat="1">
      <c r="A1867" s="73" t="s">
        <v>2366</v>
      </c>
      <c r="B1867" s="1132" t="s">
        <v>3180</v>
      </c>
      <c r="C1867" s="73" t="s">
        <v>3329</v>
      </c>
      <c r="D1867" s="1132" t="s">
        <v>2001</v>
      </c>
      <c r="E1867" s="15" t="s">
        <v>2015</v>
      </c>
      <c r="F1867" s="679">
        <v>2595.4079471093801</v>
      </c>
      <c r="G1867" s="73" t="s">
        <v>300</v>
      </c>
      <c r="H1867" s="73" t="s">
        <v>3352</v>
      </c>
      <c r="K1867" s="831"/>
      <c r="L1867" s="1143"/>
      <c r="M1867" s="831"/>
      <c r="N1867" s="831">
        <v>7.6973E-7</v>
      </c>
      <c r="O1867" s="1144"/>
      <c r="P1867" s="831"/>
      <c r="Q1867" s="831"/>
      <c r="R1867" s="831"/>
      <c r="S1867" s="831"/>
      <c r="T1867" s="831"/>
      <c r="U1867" s="831"/>
      <c r="V1867" s="1143"/>
      <c r="W1867" s="1145">
        <v>84825</v>
      </c>
      <c r="X1867" s="1144"/>
      <c r="Y1867" s="831"/>
      <c r="Z1867" s="831"/>
      <c r="AA1867" s="834"/>
      <c r="AB1867" s="834"/>
      <c r="AC1867" s="832">
        <f t="shared" si="73"/>
        <v>0</v>
      </c>
      <c r="AD1867" s="832">
        <f t="shared" si="72"/>
        <v>1.997763359128503E-3</v>
      </c>
      <c r="AE1867" s="834"/>
      <c r="AF1867" s="834"/>
      <c r="AG1867" s="834"/>
      <c r="AH1867" s="834"/>
      <c r="AI1867" s="834"/>
      <c r="AJ1867" s="834"/>
      <c r="AK1867" s="834"/>
      <c r="AL1867" s="834"/>
      <c r="AM1867" s="832">
        <f t="shared" si="71"/>
        <v>220155479.11355317</v>
      </c>
      <c r="AN1867" s="834"/>
      <c r="AO1867" s="834"/>
      <c r="AP1867" s="834"/>
    </row>
    <row r="1868" spans="1:42" s="15" customFormat="1">
      <c r="A1868" s="73" t="s">
        <v>2367</v>
      </c>
      <c r="B1868" s="1132" t="s">
        <v>2367</v>
      </c>
      <c r="C1868" s="73"/>
      <c r="D1868" s="1132" t="s">
        <v>1967</v>
      </c>
      <c r="E1868" s="15" t="s">
        <v>1968</v>
      </c>
      <c r="F1868" s="679">
        <v>5366475.7552835904</v>
      </c>
      <c r="G1868" s="73" t="s">
        <v>300</v>
      </c>
      <c r="H1868" s="73" t="s">
        <v>3355</v>
      </c>
      <c r="K1868" s="831"/>
      <c r="L1868" s="1143"/>
      <c r="M1868" s="831"/>
      <c r="N1868" s="831">
        <v>1.1867E-9</v>
      </c>
      <c r="O1868" s="1144"/>
      <c r="P1868" s="831"/>
      <c r="Q1868" s="831"/>
      <c r="R1868" s="831"/>
      <c r="S1868" s="831"/>
      <c r="T1868" s="831"/>
      <c r="U1868" s="831"/>
      <c r="V1868" s="1143"/>
      <c r="W1868" s="1145">
        <v>0.43518000000000001</v>
      </c>
      <c r="X1868" s="1144"/>
      <c r="Y1868" s="831"/>
      <c r="Z1868" s="831"/>
      <c r="AA1868" s="834"/>
      <c r="AB1868" s="834"/>
      <c r="AC1868" s="832">
        <f t="shared" si="73"/>
        <v>0</v>
      </c>
      <c r="AD1868" s="832">
        <f t="shared" si="72"/>
        <v>6.3683967787950373E-3</v>
      </c>
      <c r="AE1868" s="834"/>
      <c r="AF1868" s="834"/>
      <c r="AG1868" s="834"/>
      <c r="AH1868" s="834"/>
      <c r="AI1868" s="834"/>
      <c r="AJ1868" s="834"/>
      <c r="AK1868" s="834"/>
      <c r="AL1868" s="834"/>
      <c r="AM1868" s="832">
        <f t="shared" si="71"/>
        <v>2335382.9191843132</v>
      </c>
      <c r="AN1868" s="834"/>
      <c r="AO1868" s="834"/>
      <c r="AP1868" s="834"/>
    </row>
    <row r="1869" spans="1:42" s="15" customFormat="1">
      <c r="A1869" s="73" t="s">
        <v>2368</v>
      </c>
      <c r="B1869" s="1132" t="s">
        <v>3181</v>
      </c>
      <c r="C1869" s="73"/>
      <c r="D1869" s="1132" t="s">
        <v>1967</v>
      </c>
      <c r="E1869" s="15" t="s">
        <v>1968</v>
      </c>
      <c r="F1869" s="679">
        <v>21590391.542359401</v>
      </c>
      <c r="G1869" s="73" t="s">
        <v>300</v>
      </c>
      <c r="H1869" s="73" t="s">
        <v>3355</v>
      </c>
      <c r="K1869" s="831"/>
      <c r="L1869" s="1143"/>
      <c r="M1869" s="831"/>
      <c r="N1869" s="831">
        <v>2.3117999999999998E-9</v>
      </c>
      <c r="O1869" s="1144"/>
      <c r="P1869" s="831"/>
      <c r="Q1869" s="831"/>
      <c r="R1869" s="831"/>
      <c r="S1869" s="831"/>
      <c r="T1869" s="831"/>
      <c r="U1869" s="831"/>
      <c r="V1869" s="1143"/>
      <c r="W1869" s="1145">
        <v>0.93637999999999999</v>
      </c>
      <c r="X1869" s="1144"/>
      <c r="Y1869" s="831"/>
      <c r="Z1869" s="831"/>
      <c r="AA1869" s="834"/>
      <c r="AB1869" s="834"/>
      <c r="AC1869" s="832">
        <f t="shared" si="73"/>
        <v>0</v>
      </c>
      <c r="AD1869" s="832">
        <f t="shared" si="72"/>
        <v>4.9912667167626455E-2</v>
      </c>
      <c r="AE1869" s="834"/>
      <c r="AF1869" s="834"/>
      <c r="AG1869" s="834"/>
      <c r="AH1869" s="834"/>
      <c r="AI1869" s="834"/>
      <c r="AJ1869" s="834"/>
      <c r="AK1869" s="834"/>
      <c r="AL1869" s="834"/>
      <c r="AM1869" s="832">
        <f t="shared" si="71"/>
        <v>20216810.832434494</v>
      </c>
      <c r="AN1869" s="834"/>
      <c r="AO1869" s="834"/>
      <c r="AP1869" s="834"/>
    </row>
    <row r="1870" spans="1:42" s="15" customFormat="1">
      <c r="A1870" s="73" t="s">
        <v>2369</v>
      </c>
      <c r="B1870" s="1132" t="s">
        <v>3182</v>
      </c>
      <c r="C1870" s="73" t="s">
        <v>3329</v>
      </c>
      <c r="D1870" s="1132" t="s">
        <v>1967</v>
      </c>
      <c r="E1870" s="15" t="s">
        <v>1968</v>
      </c>
      <c r="F1870" s="679">
        <v>232778.560516875</v>
      </c>
      <c r="G1870" s="73" t="s">
        <v>300</v>
      </c>
      <c r="H1870" s="73" t="s">
        <v>3352</v>
      </c>
      <c r="K1870" s="831"/>
      <c r="L1870" s="1143"/>
      <c r="M1870" s="831"/>
      <c r="N1870" s="1150">
        <v>2.2413499043699988E-4</v>
      </c>
      <c r="O1870" s="1144"/>
      <c r="P1870" s="831"/>
      <c r="Q1870" s="831"/>
      <c r="R1870" s="831"/>
      <c r="S1870" s="831"/>
      <c r="T1870" s="831"/>
      <c r="U1870" s="831"/>
      <c r="V1870" s="1143"/>
      <c r="W1870" s="1145">
        <v>10.138</v>
      </c>
      <c r="X1870" s="1144"/>
      <c r="Y1870" s="831"/>
      <c r="Z1870" s="831"/>
      <c r="AA1870" s="834"/>
      <c r="AB1870" s="834"/>
      <c r="AC1870" s="832">
        <f t="shared" si="73"/>
        <v>0</v>
      </c>
      <c r="AD1870" s="832">
        <f t="shared" si="72"/>
        <v>52.173820435388379</v>
      </c>
      <c r="AE1870" s="834"/>
      <c r="AF1870" s="834"/>
      <c r="AG1870" s="834"/>
      <c r="AH1870" s="834"/>
      <c r="AI1870" s="834"/>
      <c r="AJ1870" s="834"/>
      <c r="AK1870" s="834"/>
      <c r="AL1870" s="834"/>
      <c r="AM1870" s="832">
        <f t="shared" si="71"/>
        <v>2359909.0465200786</v>
      </c>
      <c r="AN1870" s="834"/>
      <c r="AO1870" s="834"/>
      <c r="AP1870" s="834"/>
    </row>
    <row r="1871" spans="1:42" s="15" customFormat="1">
      <c r="A1871" s="73" t="s">
        <v>2369</v>
      </c>
      <c r="B1871" s="1132" t="s">
        <v>3182</v>
      </c>
      <c r="C1871" s="73" t="s">
        <v>3329</v>
      </c>
      <c r="D1871" s="1132" t="s">
        <v>1998</v>
      </c>
      <c r="E1871" s="15" t="s">
        <v>1999</v>
      </c>
      <c r="F1871" s="679">
        <v>310371.414040156</v>
      </c>
      <c r="G1871" s="73" t="s">
        <v>300</v>
      </c>
      <c r="H1871" s="73" t="s">
        <v>3352</v>
      </c>
      <c r="K1871" s="831"/>
      <c r="L1871" s="1143"/>
      <c r="M1871" s="831"/>
      <c r="N1871" s="1150">
        <v>1.6420805118051806E-5</v>
      </c>
      <c r="O1871" s="1144"/>
      <c r="P1871" s="831"/>
      <c r="Q1871" s="831"/>
      <c r="R1871" s="831"/>
      <c r="S1871" s="831"/>
      <c r="T1871" s="831"/>
      <c r="U1871" s="831"/>
      <c r="V1871" s="1143"/>
      <c r="W1871" s="1145">
        <v>4.2998000000000003</v>
      </c>
      <c r="X1871" s="1144"/>
      <c r="Y1871" s="831"/>
      <c r="Z1871" s="831"/>
      <c r="AA1871" s="834"/>
      <c r="AB1871" s="834"/>
      <c r="AC1871" s="832">
        <f t="shared" si="73"/>
        <v>0</v>
      </c>
      <c r="AD1871" s="832">
        <f t="shared" si="72"/>
        <v>5.0965485041675702</v>
      </c>
      <c r="AE1871" s="834"/>
      <c r="AF1871" s="834"/>
      <c r="AG1871" s="834"/>
      <c r="AH1871" s="834"/>
      <c r="AI1871" s="834"/>
      <c r="AJ1871" s="834"/>
      <c r="AK1871" s="834"/>
      <c r="AL1871" s="834"/>
      <c r="AM1871" s="832">
        <f t="shared" si="71"/>
        <v>1334535.0060898629</v>
      </c>
      <c r="AN1871" s="834"/>
      <c r="AO1871" s="834"/>
      <c r="AP1871" s="834"/>
    </row>
    <row r="1872" spans="1:42" s="15" customFormat="1">
      <c r="A1872" s="73" t="s">
        <v>2369</v>
      </c>
      <c r="B1872" s="1132" t="s">
        <v>3182</v>
      </c>
      <c r="C1872" s="73" t="s">
        <v>3329</v>
      </c>
      <c r="D1872" s="1132" t="s">
        <v>2001</v>
      </c>
      <c r="E1872" s="15" t="s">
        <v>2015</v>
      </c>
      <c r="F1872" s="679">
        <v>15518.5707015104</v>
      </c>
      <c r="G1872" s="73" t="s">
        <v>300</v>
      </c>
      <c r="H1872" s="73" t="s">
        <v>3352</v>
      </c>
      <c r="K1872" s="831"/>
      <c r="L1872" s="1143"/>
      <c r="M1872" s="831"/>
      <c r="N1872" s="1150">
        <v>1.2492882786617452E-4</v>
      </c>
      <c r="O1872" s="1144"/>
      <c r="P1872" s="831"/>
      <c r="Q1872" s="831"/>
      <c r="R1872" s="831"/>
      <c r="S1872" s="831"/>
      <c r="T1872" s="831"/>
      <c r="U1872" s="831"/>
      <c r="V1872" s="1143"/>
      <c r="W1872" s="1145">
        <v>7460.3</v>
      </c>
      <c r="X1872" s="1144"/>
      <c r="Y1872" s="831"/>
      <c r="Z1872" s="831"/>
      <c r="AA1872" s="834"/>
      <c r="AB1872" s="834"/>
      <c r="AC1872" s="832">
        <f t="shared" si="73"/>
        <v>0</v>
      </c>
      <c r="AD1872" s="832">
        <f t="shared" si="72"/>
        <v>1.9387168478980519</v>
      </c>
      <c r="AE1872" s="834"/>
      <c r="AF1872" s="834"/>
      <c r="AG1872" s="834"/>
      <c r="AH1872" s="834"/>
      <c r="AI1872" s="834"/>
      <c r="AJ1872" s="834"/>
      <c r="AK1872" s="834"/>
      <c r="AL1872" s="834"/>
      <c r="AM1872" s="832">
        <f t="shared" si="71"/>
        <v>115773193.00447804</v>
      </c>
      <c r="AN1872" s="834"/>
      <c r="AO1872" s="834"/>
      <c r="AP1872" s="834"/>
    </row>
    <row r="1873" spans="1:42" s="15" customFormat="1">
      <c r="A1873" s="73" t="s">
        <v>2370</v>
      </c>
      <c r="B1873" s="1132" t="s">
        <v>3183</v>
      </c>
      <c r="C1873" s="73" t="s">
        <v>3329</v>
      </c>
      <c r="D1873" s="1132" t="s">
        <v>1967</v>
      </c>
      <c r="E1873" s="15" t="s">
        <v>1968</v>
      </c>
      <c r="F1873" s="679">
        <v>232778.560516875</v>
      </c>
      <c r="G1873" s="73" t="s">
        <v>300</v>
      </c>
      <c r="H1873" s="73" t="s">
        <v>3352</v>
      </c>
      <c r="K1873" s="831"/>
      <c r="L1873" s="1143"/>
      <c r="M1873" s="831"/>
      <c r="N1873" s="831">
        <v>6.9523000000000001E-7</v>
      </c>
      <c r="O1873" s="1144"/>
      <c r="P1873" s="831"/>
      <c r="Q1873" s="831"/>
      <c r="R1873" s="831"/>
      <c r="S1873" s="831"/>
      <c r="T1873" s="831"/>
      <c r="U1873" s="831"/>
      <c r="V1873" s="1143"/>
      <c r="W1873" s="1145">
        <v>171650</v>
      </c>
      <c r="X1873" s="1144"/>
      <c r="Y1873" s="831"/>
      <c r="Z1873" s="831"/>
      <c r="AA1873" s="834"/>
      <c r="AB1873" s="834"/>
      <c r="AC1873" s="832">
        <f t="shared" si="73"/>
        <v>0</v>
      </c>
      <c r="AD1873" s="832">
        <f t="shared" si="72"/>
        <v>0.16183463862814701</v>
      </c>
      <c r="AE1873" s="834"/>
      <c r="AF1873" s="834"/>
      <c r="AG1873" s="834"/>
      <c r="AH1873" s="834"/>
      <c r="AI1873" s="834"/>
      <c r="AJ1873" s="834"/>
      <c r="AK1873" s="834"/>
      <c r="AL1873" s="834"/>
      <c r="AM1873" s="832">
        <f t="shared" si="71"/>
        <v>39956439912.721596</v>
      </c>
      <c r="AN1873" s="834"/>
      <c r="AO1873" s="834"/>
      <c r="AP1873" s="834"/>
    </row>
    <row r="1874" spans="1:42" s="15" customFormat="1">
      <c r="A1874" s="73" t="s">
        <v>2370</v>
      </c>
      <c r="B1874" s="1132" t="s">
        <v>3183</v>
      </c>
      <c r="C1874" s="73" t="s">
        <v>3329</v>
      </c>
      <c r="D1874" s="1132" t="s">
        <v>2001</v>
      </c>
      <c r="E1874" s="15" t="s">
        <v>2015</v>
      </c>
      <c r="F1874" s="679">
        <v>15518.5707015104</v>
      </c>
      <c r="G1874" s="73" t="s">
        <v>300</v>
      </c>
      <c r="H1874" s="73" t="s">
        <v>3352</v>
      </c>
      <c r="K1874" s="831"/>
      <c r="L1874" s="1143"/>
      <c r="M1874" s="831"/>
      <c r="N1874" s="831">
        <v>1.5901E-6</v>
      </c>
      <c r="O1874" s="1144"/>
      <c r="P1874" s="831"/>
      <c r="Q1874" s="831"/>
      <c r="R1874" s="831"/>
      <c r="S1874" s="831"/>
      <c r="T1874" s="831"/>
      <c r="U1874" s="831"/>
      <c r="V1874" s="1143"/>
      <c r="W1874" s="1145">
        <v>6747800</v>
      </c>
      <c r="X1874" s="1144"/>
      <c r="Y1874" s="831"/>
      <c r="Z1874" s="831"/>
      <c r="AA1874" s="834"/>
      <c r="AB1874" s="834"/>
      <c r="AC1874" s="832">
        <f t="shared" si="73"/>
        <v>0</v>
      </c>
      <c r="AD1874" s="832">
        <f t="shared" si="72"/>
        <v>2.4676079272471688E-2</v>
      </c>
      <c r="AE1874" s="834"/>
      <c r="AF1874" s="834"/>
      <c r="AG1874" s="834"/>
      <c r="AH1874" s="834"/>
      <c r="AI1874" s="834"/>
      <c r="AJ1874" s="834"/>
      <c r="AK1874" s="834"/>
      <c r="AL1874" s="834"/>
      <c r="AM1874" s="832">
        <f t="shared" si="71"/>
        <v>104716211379.65187</v>
      </c>
      <c r="AN1874" s="834"/>
      <c r="AO1874" s="834"/>
      <c r="AP1874" s="834"/>
    </row>
    <row r="1875" spans="1:42" s="15" customFormat="1">
      <c r="A1875" s="73" t="s">
        <v>2370</v>
      </c>
      <c r="B1875" s="1132" t="s">
        <v>3183</v>
      </c>
      <c r="C1875" s="73" t="s">
        <v>3329</v>
      </c>
      <c r="D1875" s="1132" t="s">
        <v>1998</v>
      </c>
      <c r="E1875" s="15" t="s">
        <v>1999</v>
      </c>
      <c r="F1875" s="679">
        <v>310371.414040156</v>
      </c>
      <c r="G1875" s="73" t="s">
        <v>300</v>
      </c>
      <c r="H1875" s="73" t="s">
        <v>3352</v>
      </c>
      <c r="K1875" s="831"/>
      <c r="L1875" s="1143"/>
      <c r="M1875" s="831"/>
      <c r="N1875" s="831">
        <v>6.0768000000000005E-8</v>
      </c>
      <c r="O1875" s="1144"/>
      <c r="P1875" s="831"/>
      <c r="Q1875" s="831"/>
      <c r="R1875" s="831"/>
      <c r="S1875" s="831"/>
      <c r="T1875" s="831"/>
      <c r="U1875" s="831"/>
      <c r="V1875" s="1143"/>
      <c r="W1875" s="1145">
        <v>30058</v>
      </c>
      <c r="X1875" s="1144"/>
      <c r="Y1875" s="831"/>
      <c r="Z1875" s="831"/>
      <c r="AA1875" s="834"/>
      <c r="AB1875" s="834"/>
      <c r="AC1875" s="832">
        <f t="shared" si="73"/>
        <v>0</v>
      </c>
      <c r="AD1875" s="832">
        <f t="shared" si="72"/>
        <v>1.8860650088392203E-2</v>
      </c>
      <c r="AE1875" s="834"/>
      <c r="AF1875" s="834"/>
      <c r="AG1875" s="834"/>
      <c r="AH1875" s="834"/>
      <c r="AI1875" s="834"/>
      <c r="AJ1875" s="834"/>
      <c r="AK1875" s="834"/>
      <c r="AL1875" s="834"/>
      <c r="AM1875" s="832">
        <f t="shared" si="71"/>
        <v>9329143963.2190094</v>
      </c>
      <c r="AN1875" s="834"/>
      <c r="AO1875" s="834"/>
      <c r="AP1875" s="834"/>
    </row>
    <row r="1876" spans="1:42" s="15" customFormat="1">
      <c r="A1876" s="73" t="s">
        <v>2371</v>
      </c>
      <c r="B1876" s="1132" t="s">
        <v>2371</v>
      </c>
      <c r="C1876" s="73"/>
      <c r="D1876" s="1132" t="s">
        <v>1967</v>
      </c>
      <c r="E1876" s="15" t="s">
        <v>1968</v>
      </c>
      <c r="F1876" s="679">
        <v>126705506.855676</v>
      </c>
      <c r="G1876" s="73" t="s">
        <v>300</v>
      </c>
      <c r="H1876" s="73" t="s">
        <v>3355</v>
      </c>
      <c r="K1876" s="831"/>
      <c r="L1876" s="1143"/>
      <c r="M1876" s="831"/>
      <c r="N1876" s="831">
        <v>1.8709E-10</v>
      </c>
      <c r="O1876" s="1144"/>
      <c r="P1876" s="831"/>
      <c r="Q1876" s="831"/>
      <c r="R1876" s="831"/>
      <c r="S1876" s="831"/>
      <c r="T1876" s="831"/>
      <c r="U1876" s="831"/>
      <c r="V1876" s="1143"/>
      <c r="W1876" s="1145">
        <v>2.1882999999999998E-3</v>
      </c>
      <c r="X1876" s="1144"/>
      <c r="Y1876" s="831"/>
      <c r="Z1876" s="831"/>
      <c r="AA1876" s="834"/>
      <c r="AB1876" s="834"/>
      <c r="AC1876" s="832">
        <f t="shared" si="73"/>
        <v>0</v>
      </c>
      <c r="AD1876" s="832">
        <f t="shared" si="72"/>
        <v>2.3705333277628422E-2</v>
      </c>
      <c r="AE1876" s="834"/>
      <c r="AF1876" s="834"/>
      <c r="AG1876" s="834"/>
      <c r="AH1876" s="834"/>
      <c r="AI1876" s="834"/>
      <c r="AJ1876" s="834"/>
      <c r="AK1876" s="834"/>
      <c r="AL1876" s="834"/>
      <c r="AM1876" s="832">
        <f t="shared" si="71"/>
        <v>277269.66065227578</v>
      </c>
      <c r="AN1876" s="834"/>
      <c r="AO1876" s="834"/>
      <c r="AP1876" s="834"/>
    </row>
    <row r="1877" spans="1:42" s="15" customFormat="1">
      <c r="A1877" s="73" t="s">
        <v>2726</v>
      </c>
      <c r="B1877" s="1132"/>
      <c r="C1877" s="73"/>
      <c r="D1877" s="1132" t="s">
        <v>2001</v>
      </c>
      <c r="E1877" s="15" t="s">
        <v>2015</v>
      </c>
      <c r="F1877" s="679">
        <v>20670.9423367173</v>
      </c>
      <c r="G1877" s="73" t="s">
        <v>300</v>
      </c>
      <c r="H1877" s="73" t="s">
        <v>3355</v>
      </c>
      <c r="K1877" s="831"/>
      <c r="L1877" s="1143"/>
      <c r="M1877" s="831"/>
      <c r="N1877" s="831">
        <v>2.9550999999999999E-6</v>
      </c>
      <c r="O1877" s="1144"/>
      <c r="P1877" s="831"/>
      <c r="Q1877" s="831"/>
      <c r="R1877" s="831"/>
      <c r="S1877" s="831"/>
      <c r="T1877" s="831"/>
      <c r="U1877" s="831"/>
      <c r="V1877" s="1143"/>
      <c r="W1877" s="1145">
        <v>143520</v>
      </c>
      <c r="X1877" s="1144"/>
      <c r="Y1877" s="831"/>
      <c r="Z1877" s="831"/>
      <c r="AA1877" s="834"/>
      <c r="AB1877" s="834"/>
      <c r="AC1877" s="832">
        <f t="shared" si="73"/>
        <v>0</v>
      </c>
      <c r="AD1877" s="832">
        <f t="shared" si="72"/>
        <v>6.1084701699233294E-2</v>
      </c>
      <c r="AE1877" s="834"/>
      <c r="AF1877" s="834"/>
      <c r="AG1877" s="834"/>
      <c r="AH1877" s="834"/>
      <c r="AI1877" s="834"/>
      <c r="AJ1877" s="834"/>
      <c r="AK1877" s="834"/>
      <c r="AL1877" s="834"/>
      <c r="AM1877" s="832">
        <f t="shared" si="71"/>
        <v>2966693644.1656671</v>
      </c>
      <c r="AN1877" s="834"/>
      <c r="AO1877" s="834"/>
      <c r="AP1877" s="834"/>
    </row>
    <row r="1878" spans="1:42" s="15" customFormat="1">
      <c r="A1878" s="73" t="s">
        <v>2813</v>
      </c>
      <c r="B1878" s="1132" t="s">
        <v>3184</v>
      </c>
      <c r="C1878" s="73"/>
      <c r="D1878" s="1132" t="s">
        <v>1967</v>
      </c>
      <c r="E1878" s="15" t="s">
        <v>1968</v>
      </c>
      <c r="F1878" s="679">
        <v>78834993.675716296</v>
      </c>
      <c r="G1878" s="73" t="s">
        <v>300</v>
      </c>
      <c r="H1878" s="73"/>
      <c r="K1878" s="831"/>
      <c r="L1878" s="1143"/>
      <c r="M1878" s="831"/>
      <c r="N1878" s="831"/>
      <c r="O1878" s="1144"/>
      <c r="P1878" s="831"/>
      <c r="Q1878" s="831"/>
      <c r="R1878" s="831"/>
      <c r="S1878" s="831"/>
      <c r="T1878" s="831"/>
      <c r="U1878" s="831"/>
      <c r="V1878" s="1143"/>
      <c r="W1878" s="1145">
        <v>0.16919999999999999</v>
      </c>
      <c r="X1878" s="1144"/>
      <c r="Y1878" s="831"/>
      <c r="Z1878" s="831"/>
      <c r="AA1878" s="834"/>
      <c r="AB1878" s="834"/>
      <c r="AC1878" s="832">
        <f t="shared" si="73"/>
        <v>0</v>
      </c>
      <c r="AD1878" s="832">
        <f t="shared" si="72"/>
        <v>0</v>
      </c>
      <c r="AE1878" s="834"/>
      <c r="AF1878" s="834"/>
      <c r="AG1878" s="834"/>
      <c r="AH1878" s="834"/>
      <c r="AI1878" s="834"/>
      <c r="AJ1878" s="834"/>
      <c r="AK1878" s="834"/>
      <c r="AL1878" s="834"/>
      <c r="AM1878" s="832">
        <f t="shared" si="71"/>
        <v>13338880.929931197</v>
      </c>
      <c r="AN1878" s="834"/>
      <c r="AO1878" s="834"/>
      <c r="AP1878" s="834"/>
    </row>
    <row r="1879" spans="1:42" s="15" customFormat="1">
      <c r="A1879" s="73" t="s">
        <v>2727</v>
      </c>
      <c r="B1879" s="1132"/>
      <c r="C1879" s="73" t="s">
        <v>3319</v>
      </c>
      <c r="D1879" s="1132"/>
      <c r="F1879" s="679">
        <v>63880.607948203098</v>
      </c>
      <c r="G1879" s="73" t="s">
        <v>300</v>
      </c>
      <c r="H1879" s="73" t="s">
        <v>3352</v>
      </c>
      <c r="K1879" s="831"/>
      <c r="L1879" s="1143"/>
      <c r="M1879" s="831"/>
      <c r="N1879" s="1150">
        <v>2.2413499043699988E-4</v>
      </c>
      <c r="O1879" s="1144"/>
      <c r="P1879" s="831"/>
      <c r="Q1879" s="831"/>
      <c r="R1879" s="831"/>
      <c r="S1879" s="831"/>
      <c r="T1879" s="831"/>
      <c r="U1879" s="831"/>
      <c r="V1879" s="1143"/>
      <c r="W1879" s="1146">
        <v>740449.00608755986</v>
      </c>
      <c r="X1879" s="1144"/>
      <c r="Y1879" s="831"/>
      <c r="Z1879" s="831"/>
      <c r="AA1879" s="834"/>
      <c r="AB1879" s="834"/>
      <c r="AC1879" s="832">
        <f t="shared" si="73"/>
        <v>0</v>
      </c>
      <c r="AD1879" s="832">
        <f t="shared" si="72"/>
        <v>14.317879451580239</v>
      </c>
      <c r="AE1879" s="834"/>
      <c r="AF1879" s="834"/>
      <c r="AG1879" s="834"/>
      <c r="AH1879" s="834"/>
      <c r="AI1879" s="834"/>
      <c r="AJ1879" s="834"/>
      <c r="AK1879" s="834"/>
      <c r="AL1879" s="834"/>
      <c r="AM1879" s="832">
        <f t="shared" si="71"/>
        <v>47300332663.51606</v>
      </c>
      <c r="AN1879" s="834"/>
      <c r="AO1879" s="834"/>
      <c r="AP1879" s="834"/>
    </row>
    <row r="1880" spans="1:42" s="15" customFormat="1">
      <c r="A1880" s="73" t="s">
        <v>2727</v>
      </c>
      <c r="B1880" s="1132"/>
      <c r="C1880" s="73" t="s">
        <v>3319</v>
      </c>
      <c r="D1880" s="1132"/>
      <c r="F1880" s="679">
        <v>85174.143951536505</v>
      </c>
      <c r="G1880" s="73" t="s">
        <v>300</v>
      </c>
      <c r="H1880" s="73" t="s">
        <v>3352</v>
      </c>
      <c r="K1880" s="831"/>
      <c r="L1880" s="1143"/>
      <c r="M1880" s="831"/>
      <c r="N1880" s="1150">
        <v>1.6420805118051806E-5</v>
      </c>
      <c r="O1880" s="1144"/>
      <c r="P1880" s="831"/>
      <c r="Q1880" s="831"/>
      <c r="R1880" s="831"/>
      <c r="S1880" s="831"/>
      <c r="T1880" s="831"/>
      <c r="U1880" s="831"/>
      <c r="V1880" s="1143"/>
      <c r="W1880" s="1146">
        <v>143030.9259972368</v>
      </c>
      <c r="X1880" s="1144"/>
      <c r="Y1880" s="831"/>
      <c r="Z1880" s="831"/>
      <c r="AA1880" s="834"/>
      <c r="AB1880" s="834"/>
      <c r="AC1880" s="832">
        <f t="shared" si="73"/>
        <v>0</v>
      </c>
      <c r="AD1880" s="832">
        <f t="shared" si="72"/>
        <v>1.3986280189250719</v>
      </c>
      <c r="AE1880" s="834"/>
      <c r="AF1880" s="834"/>
      <c r="AG1880" s="834"/>
      <c r="AH1880" s="834"/>
      <c r="AI1880" s="834"/>
      <c r="AJ1880" s="834"/>
      <c r="AK1880" s="834"/>
      <c r="AL1880" s="834"/>
      <c r="AM1880" s="832">
        <f t="shared" si="71"/>
        <v>12182536680.410212</v>
      </c>
      <c r="AN1880" s="834"/>
      <c r="AO1880" s="834"/>
      <c r="AP1880" s="834"/>
    </row>
    <row r="1881" spans="1:42" s="15" customFormat="1">
      <c r="A1881" s="73" t="s">
        <v>2727</v>
      </c>
      <c r="B1881" s="1132"/>
      <c r="C1881" s="73" t="s">
        <v>3319</v>
      </c>
      <c r="D1881" s="1132"/>
      <c r="F1881" s="679">
        <v>4258.7071971354198</v>
      </c>
      <c r="G1881" s="73" t="s">
        <v>300</v>
      </c>
      <c r="H1881" s="73" t="s">
        <v>3352</v>
      </c>
      <c r="K1881" s="831"/>
      <c r="L1881" s="1143"/>
      <c r="M1881" s="831"/>
      <c r="N1881" s="1150">
        <v>1.2492882786617452E-4</v>
      </c>
      <c r="O1881" s="1144"/>
      <c r="P1881" s="831"/>
      <c r="Q1881" s="831"/>
      <c r="R1881" s="831"/>
      <c r="S1881" s="831"/>
      <c r="T1881" s="831"/>
      <c r="U1881" s="831"/>
      <c r="V1881" s="1143"/>
      <c r="W1881" s="1146">
        <v>26851708.962072387</v>
      </c>
      <c r="X1881" s="1144"/>
      <c r="Y1881" s="831"/>
      <c r="Z1881" s="831"/>
      <c r="AA1881" s="834"/>
      <c r="AB1881" s="834"/>
      <c r="AC1881" s="832">
        <f t="shared" si="73"/>
        <v>0</v>
      </c>
      <c r="AD1881" s="832">
        <f t="shared" si="72"/>
        <v>0.53203529836336938</v>
      </c>
      <c r="AE1881" s="834"/>
      <c r="AF1881" s="834"/>
      <c r="AG1881" s="834"/>
      <c r="AH1881" s="834"/>
      <c r="AI1881" s="834"/>
      <c r="AJ1881" s="834"/>
      <c r="AK1881" s="834"/>
      <c r="AL1881" s="834"/>
      <c r="AM1881" s="832">
        <f t="shared" si="71"/>
        <v>114353566212.16333</v>
      </c>
      <c r="AN1881" s="834"/>
      <c r="AO1881" s="834"/>
      <c r="AP1881" s="834"/>
    </row>
    <row r="1882" spans="1:42" s="15" customFormat="1">
      <c r="A1882" s="73" t="s">
        <v>2372</v>
      </c>
      <c r="B1882" s="1132" t="s">
        <v>3185</v>
      </c>
      <c r="C1882" s="73" t="s">
        <v>3329</v>
      </c>
      <c r="D1882" s="1132" t="s">
        <v>1967</v>
      </c>
      <c r="E1882" s="15" t="s">
        <v>1968</v>
      </c>
      <c r="F1882" s="679">
        <v>232778.560516875</v>
      </c>
      <c r="G1882" s="73" t="s">
        <v>300</v>
      </c>
      <c r="H1882" s="73" t="s">
        <v>3352</v>
      </c>
      <c r="K1882" s="831"/>
      <c r="L1882" s="1143"/>
      <c r="M1882" s="831"/>
      <c r="N1882" s="831">
        <v>2.0579999999999999E-3</v>
      </c>
      <c r="O1882" s="1144"/>
      <c r="P1882" s="831"/>
      <c r="Q1882" s="831"/>
      <c r="R1882" s="831"/>
      <c r="S1882" s="831"/>
      <c r="T1882" s="831"/>
      <c r="U1882" s="831"/>
      <c r="V1882" s="1143"/>
      <c r="W1882" s="1145">
        <v>4374.8</v>
      </c>
      <c r="X1882" s="1144"/>
      <c r="Y1882" s="831"/>
      <c r="Z1882" s="831"/>
      <c r="AA1882" s="834"/>
      <c r="AB1882" s="834"/>
      <c r="AC1882" s="832">
        <f t="shared" si="73"/>
        <v>0</v>
      </c>
      <c r="AD1882" s="832">
        <f t="shared" si="72"/>
        <v>479.05827754372876</v>
      </c>
      <c r="AE1882" s="834"/>
      <c r="AF1882" s="834"/>
      <c r="AG1882" s="834"/>
      <c r="AH1882" s="834"/>
      <c r="AI1882" s="834"/>
      <c r="AJ1882" s="834"/>
      <c r="AK1882" s="834"/>
      <c r="AL1882" s="834"/>
      <c r="AM1882" s="832">
        <f t="shared" si="71"/>
        <v>1018359646.5492249</v>
      </c>
      <c r="AN1882" s="834"/>
      <c r="AO1882" s="834"/>
      <c r="AP1882" s="834"/>
    </row>
    <row r="1883" spans="1:42" s="15" customFormat="1">
      <c r="A1883" s="73" t="s">
        <v>2372</v>
      </c>
      <c r="B1883" s="1132" t="s">
        <v>3185</v>
      </c>
      <c r="C1883" s="73" t="s">
        <v>3329</v>
      </c>
      <c r="D1883" s="1132" t="s">
        <v>2001</v>
      </c>
      <c r="E1883" s="15" t="s">
        <v>2015</v>
      </c>
      <c r="F1883" s="679">
        <v>15518.5707015104</v>
      </c>
      <c r="G1883" s="73" t="s">
        <v>300</v>
      </c>
      <c r="H1883" s="73" t="s">
        <v>3352</v>
      </c>
      <c r="K1883" s="831"/>
      <c r="L1883" s="1143"/>
      <c r="M1883" s="831"/>
      <c r="N1883" s="831">
        <v>2.4876999999999999E-4</v>
      </c>
      <c r="O1883" s="1144"/>
      <c r="P1883" s="831"/>
      <c r="Q1883" s="831"/>
      <c r="R1883" s="831"/>
      <c r="S1883" s="831"/>
      <c r="T1883" s="831"/>
      <c r="U1883" s="831"/>
      <c r="V1883" s="1143"/>
      <c r="W1883" s="1145">
        <v>133380</v>
      </c>
      <c r="X1883" s="1144"/>
      <c r="Y1883" s="831"/>
      <c r="Z1883" s="831"/>
      <c r="AA1883" s="834"/>
      <c r="AB1883" s="834"/>
      <c r="AC1883" s="832">
        <f t="shared" si="73"/>
        <v>0</v>
      </c>
      <c r="AD1883" s="832">
        <f t="shared" si="72"/>
        <v>3.8605548334147421</v>
      </c>
      <c r="AE1883" s="834"/>
      <c r="AF1883" s="834"/>
      <c r="AG1883" s="834"/>
      <c r="AH1883" s="834"/>
      <c r="AI1883" s="834"/>
      <c r="AJ1883" s="834"/>
      <c r="AK1883" s="834"/>
      <c r="AL1883" s="834"/>
      <c r="AM1883" s="832">
        <f t="shared" si="71"/>
        <v>2069866960.1674571</v>
      </c>
      <c r="AN1883" s="834"/>
      <c r="AO1883" s="834"/>
      <c r="AP1883" s="834"/>
    </row>
    <row r="1884" spans="1:42" s="15" customFormat="1">
      <c r="A1884" s="73" t="s">
        <v>2372</v>
      </c>
      <c r="B1884" s="1132" t="s">
        <v>3185</v>
      </c>
      <c r="C1884" s="73" t="s">
        <v>3329</v>
      </c>
      <c r="D1884" s="1132" t="s">
        <v>1998</v>
      </c>
      <c r="E1884" s="15" t="s">
        <v>1999</v>
      </c>
      <c r="F1884" s="679">
        <v>310371.414040156</v>
      </c>
      <c r="G1884" s="73" t="s">
        <v>300</v>
      </c>
      <c r="H1884" s="73" t="s">
        <v>3352</v>
      </c>
      <c r="K1884" s="831"/>
      <c r="L1884" s="1143"/>
      <c r="M1884" s="831"/>
      <c r="N1884" s="831">
        <v>2.4262000000000002E-6</v>
      </c>
      <c r="O1884" s="1144"/>
      <c r="P1884" s="831"/>
      <c r="Q1884" s="831"/>
      <c r="R1884" s="831"/>
      <c r="S1884" s="831"/>
      <c r="T1884" s="831"/>
      <c r="U1884" s="831"/>
      <c r="V1884" s="1143"/>
      <c r="W1884" s="1145">
        <v>576.15</v>
      </c>
      <c r="X1884" s="1144"/>
      <c r="Y1884" s="831"/>
      <c r="Z1884" s="831"/>
      <c r="AA1884" s="834"/>
      <c r="AB1884" s="834"/>
      <c r="AC1884" s="832">
        <f t="shared" si="73"/>
        <v>0</v>
      </c>
      <c r="AD1884" s="832">
        <f t="shared" si="72"/>
        <v>0.7530231247442265</v>
      </c>
      <c r="AE1884" s="834"/>
      <c r="AF1884" s="834"/>
      <c r="AG1884" s="834"/>
      <c r="AH1884" s="834"/>
      <c r="AI1884" s="834"/>
      <c r="AJ1884" s="834"/>
      <c r="AK1884" s="834"/>
      <c r="AL1884" s="834"/>
      <c r="AM1884" s="832">
        <f t="shared" si="71"/>
        <v>178820490.19923589</v>
      </c>
      <c r="AN1884" s="834"/>
      <c r="AO1884" s="834"/>
      <c r="AP1884" s="834"/>
    </row>
    <row r="1885" spans="1:42" s="15" customFormat="1">
      <c r="A1885" s="73" t="s">
        <v>2843</v>
      </c>
      <c r="B1885" s="1132"/>
      <c r="C1885" s="73"/>
      <c r="D1885" s="1132" t="s">
        <v>2001</v>
      </c>
      <c r="E1885" s="15" t="s">
        <v>2015</v>
      </c>
      <c r="F1885" s="679">
        <v>223784.714601421</v>
      </c>
      <c r="G1885" s="73" t="s">
        <v>300</v>
      </c>
      <c r="H1885" s="73"/>
      <c r="K1885" s="831"/>
      <c r="L1885" s="1143"/>
      <c r="M1885" s="831"/>
      <c r="N1885" s="831"/>
      <c r="O1885" s="1144"/>
      <c r="P1885" s="831"/>
      <c r="Q1885" s="831"/>
      <c r="R1885" s="831"/>
      <c r="S1885" s="831"/>
      <c r="T1885" s="831"/>
      <c r="U1885" s="831"/>
      <c r="V1885" s="1143"/>
      <c r="W1885" s="1145">
        <v>149</v>
      </c>
      <c r="X1885" s="1144"/>
      <c r="Y1885" s="831"/>
      <c r="Z1885" s="831"/>
      <c r="AA1885" s="834"/>
      <c r="AB1885" s="834"/>
      <c r="AC1885" s="832">
        <f t="shared" si="73"/>
        <v>0</v>
      </c>
      <c r="AD1885" s="832">
        <f t="shared" si="72"/>
        <v>0</v>
      </c>
      <c r="AE1885" s="834"/>
      <c r="AF1885" s="834"/>
      <c r="AG1885" s="834"/>
      <c r="AH1885" s="834"/>
      <c r="AI1885" s="834"/>
      <c r="AJ1885" s="834"/>
      <c r="AK1885" s="834"/>
      <c r="AL1885" s="834"/>
      <c r="AM1885" s="832">
        <f t="shared" si="71"/>
        <v>33343922.475611728</v>
      </c>
      <c r="AN1885" s="834"/>
      <c r="AO1885" s="834"/>
      <c r="AP1885" s="834"/>
    </row>
    <row r="1886" spans="1:42" s="15" customFormat="1">
      <c r="A1886" s="73" t="s">
        <v>2373</v>
      </c>
      <c r="B1886" s="1132" t="s">
        <v>3186</v>
      </c>
      <c r="C1886" s="73" t="s">
        <v>3329</v>
      </c>
      <c r="D1886" s="1132" t="s">
        <v>1998</v>
      </c>
      <c r="E1886" s="15" t="s">
        <v>1999</v>
      </c>
      <c r="F1886" s="679">
        <v>3588042.6746880198</v>
      </c>
      <c r="G1886" s="73" t="s">
        <v>300</v>
      </c>
      <c r="H1886" s="73" t="s">
        <v>3352</v>
      </c>
      <c r="K1886" s="831"/>
      <c r="L1886" s="1143"/>
      <c r="M1886" s="831"/>
      <c r="N1886" s="831">
        <v>2.4313999999999999E-7</v>
      </c>
      <c r="O1886" s="1144"/>
      <c r="P1886" s="831"/>
      <c r="Q1886" s="831"/>
      <c r="R1886" s="831"/>
      <c r="S1886" s="831"/>
      <c r="T1886" s="831"/>
      <c r="U1886" s="831"/>
      <c r="V1886" s="1143"/>
      <c r="W1886" s="1145">
        <v>834.13</v>
      </c>
      <c r="X1886" s="1144"/>
      <c r="Y1886" s="831"/>
      <c r="Z1886" s="831"/>
      <c r="AA1886" s="834"/>
      <c r="AB1886" s="834"/>
      <c r="AC1886" s="832">
        <f t="shared" si="73"/>
        <v>0</v>
      </c>
      <c r="AD1886" s="832">
        <f t="shared" si="72"/>
        <v>0.8723966959236451</v>
      </c>
      <c r="AE1886" s="834"/>
      <c r="AF1886" s="834"/>
      <c r="AG1886" s="834"/>
      <c r="AH1886" s="834"/>
      <c r="AI1886" s="834"/>
      <c r="AJ1886" s="834"/>
      <c r="AK1886" s="834"/>
      <c r="AL1886" s="834"/>
      <c r="AM1886" s="832">
        <f t="shared" si="71"/>
        <v>2992894036.2375178</v>
      </c>
      <c r="AN1886" s="834"/>
      <c r="AO1886" s="834"/>
      <c r="AP1886" s="834"/>
    </row>
    <row r="1887" spans="1:42" s="15" customFormat="1">
      <c r="A1887" s="73" t="s">
        <v>2373</v>
      </c>
      <c r="B1887" s="1132" t="s">
        <v>3186</v>
      </c>
      <c r="C1887" s="73" t="s">
        <v>3329</v>
      </c>
      <c r="D1887" s="1132" t="s">
        <v>1967</v>
      </c>
      <c r="E1887" s="15" t="s">
        <v>1968</v>
      </c>
      <c r="F1887" s="679">
        <v>732979.23989479197</v>
      </c>
      <c r="G1887" s="73" t="s">
        <v>300</v>
      </c>
      <c r="H1887" s="73" t="s">
        <v>3352</v>
      </c>
      <c r="K1887" s="831"/>
      <c r="L1887" s="1143"/>
      <c r="M1887" s="831"/>
      <c r="N1887" s="831">
        <v>1.1481000000000001E-6</v>
      </c>
      <c r="O1887" s="1144"/>
      <c r="P1887" s="831"/>
      <c r="Q1887" s="831"/>
      <c r="R1887" s="831"/>
      <c r="S1887" s="831"/>
      <c r="T1887" s="831"/>
      <c r="U1887" s="831"/>
      <c r="V1887" s="1143"/>
      <c r="W1887" s="1145">
        <v>914.09</v>
      </c>
      <c r="X1887" s="1144"/>
      <c r="Y1887" s="831"/>
      <c r="Z1887" s="831"/>
      <c r="AA1887" s="834"/>
      <c r="AB1887" s="834"/>
      <c r="AC1887" s="832">
        <f t="shared" si="73"/>
        <v>0</v>
      </c>
      <c r="AD1887" s="832">
        <f t="shared" si="72"/>
        <v>0.84153346532321072</v>
      </c>
      <c r="AE1887" s="834"/>
      <c r="AF1887" s="834"/>
      <c r="AG1887" s="834"/>
      <c r="AH1887" s="834"/>
      <c r="AI1887" s="834"/>
      <c r="AJ1887" s="834"/>
      <c r="AK1887" s="834"/>
      <c r="AL1887" s="834"/>
      <c r="AM1887" s="832">
        <f t="shared" si="71"/>
        <v>670008993.39543045</v>
      </c>
      <c r="AN1887" s="834"/>
      <c r="AO1887" s="834"/>
      <c r="AP1887" s="834"/>
    </row>
    <row r="1888" spans="1:42" s="15" customFormat="1">
      <c r="A1888" s="73" t="s">
        <v>2373</v>
      </c>
      <c r="B1888" s="1132" t="s">
        <v>3186</v>
      </c>
      <c r="C1888" s="73" t="s">
        <v>3329</v>
      </c>
      <c r="D1888" s="1132" t="s">
        <v>2001</v>
      </c>
      <c r="E1888" s="15" t="s">
        <v>2015</v>
      </c>
      <c r="F1888" s="679">
        <v>48865.282660156299</v>
      </c>
      <c r="G1888" s="73" t="s">
        <v>300</v>
      </c>
      <c r="H1888" s="73" t="s">
        <v>3352</v>
      </c>
      <c r="K1888" s="831"/>
      <c r="L1888" s="1143"/>
      <c r="M1888" s="831"/>
      <c r="N1888" s="831">
        <v>5.8217000000000003E-7</v>
      </c>
      <c r="O1888" s="1144"/>
      <c r="P1888" s="831"/>
      <c r="Q1888" s="831"/>
      <c r="R1888" s="831"/>
      <c r="S1888" s="831"/>
      <c r="T1888" s="831"/>
      <c r="U1888" s="831"/>
      <c r="V1888" s="1143"/>
      <c r="W1888" s="1145">
        <v>22123</v>
      </c>
      <c r="X1888" s="1144"/>
      <c r="Y1888" s="831"/>
      <c r="Z1888" s="831"/>
      <c r="AA1888" s="834"/>
      <c r="AB1888" s="834"/>
      <c r="AC1888" s="832">
        <f t="shared" si="73"/>
        <v>0</v>
      </c>
      <c r="AD1888" s="832">
        <f t="shared" si="72"/>
        <v>2.8447901606263194E-2</v>
      </c>
      <c r="AE1888" s="834"/>
      <c r="AF1888" s="834"/>
      <c r="AG1888" s="834"/>
      <c r="AH1888" s="834"/>
      <c r="AI1888" s="834"/>
      <c r="AJ1888" s="834"/>
      <c r="AK1888" s="834"/>
      <c r="AL1888" s="834"/>
      <c r="AM1888" s="832">
        <f t="shared" si="71"/>
        <v>1081046648.2906377</v>
      </c>
      <c r="AN1888" s="834"/>
      <c r="AO1888" s="834"/>
      <c r="AP1888" s="834"/>
    </row>
    <row r="1889" spans="1:42" s="15" customFormat="1">
      <c r="A1889" s="73" t="s">
        <v>2728</v>
      </c>
      <c r="B1889" s="1132"/>
      <c r="C1889" s="73" t="s">
        <v>3319</v>
      </c>
      <c r="D1889" s="1132" t="s">
        <v>1967</v>
      </c>
      <c r="E1889" s="15" t="s">
        <v>1968</v>
      </c>
      <c r="F1889" s="679">
        <v>95844.616470130204</v>
      </c>
      <c r="G1889" s="73" t="s">
        <v>300</v>
      </c>
      <c r="H1889" s="73" t="s">
        <v>3352</v>
      </c>
      <c r="K1889" s="831"/>
      <c r="L1889" s="1143"/>
      <c r="M1889" s="831"/>
      <c r="N1889" s="831">
        <v>2.261E-6</v>
      </c>
      <c r="O1889" s="1144"/>
      <c r="P1889" s="831"/>
      <c r="Q1889" s="831"/>
      <c r="R1889" s="831"/>
      <c r="S1889" s="831"/>
      <c r="T1889" s="831"/>
      <c r="U1889" s="831"/>
      <c r="V1889" s="1143"/>
      <c r="W1889" s="1145">
        <v>1864.5</v>
      </c>
      <c r="X1889" s="1144"/>
      <c r="Y1889" s="831"/>
      <c r="Z1889" s="831"/>
      <c r="AA1889" s="834"/>
      <c r="AB1889" s="834"/>
      <c r="AC1889" s="832">
        <f t="shared" si="73"/>
        <v>0</v>
      </c>
      <c r="AD1889" s="832">
        <f t="shared" si="72"/>
        <v>0.21670467783896438</v>
      </c>
      <c r="AE1889" s="834"/>
      <c r="AF1889" s="834"/>
      <c r="AG1889" s="834"/>
      <c r="AH1889" s="834"/>
      <c r="AI1889" s="834"/>
      <c r="AJ1889" s="834"/>
      <c r="AK1889" s="834"/>
      <c r="AL1889" s="834"/>
      <c r="AM1889" s="832">
        <f t="shared" si="71"/>
        <v>178702287.40855777</v>
      </c>
      <c r="AN1889" s="834"/>
      <c r="AO1889" s="834"/>
      <c r="AP1889" s="834"/>
    </row>
    <row r="1890" spans="1:42" s="15" customFormat="1">
      <c r="A1890" s="73" t="s">
        <v>2728</v>
      </c>
      <c r="B1890" s="1132"/>
      <c r="C1890" s="73" t="s">
        <v>3319</v>
      </c>
      <c r="D1890" s="1132" t="s">
        <v>1998</v>
      </c>
      <c r="E1890" s="15" t="s">
        <v>1999</v>
      </c>
      <c r="F1890" s="679">
        <v>127792.82196026</v>
      </c>
      <c r="G1890" s="73" t="s">
        <v>300</v>
      </c>
      <c r="H1890" s="73" t="s">
        <v>3352</v>
      </c>
      <c r="K1890" s="831"/>
      <c r="L1890" s="1143"/>
      <c r="M1890" s="831"/>
      <c r="N1890" s="831">
        <v>1.1667E-7</v>
      </c>
      <c r="O1890" s="1144"/>
      <c r="P1890" s="831"/>
      <c r="Q1890" s="831"/>
      <c r="R1890" s="831"/>
      <c r="S1890" s="831"/>
      <c r="T1890" s="831"/>
      <c r="U1890" s="831"/>
      <c r="V1890" s="1143"/>
      <c r="W1890" s="1145">
        <v>510.55</v>
      </c>
      <c r="X1890" s="1144"/>
      <c r="Y1890" s="831"/>
      <c r="Z1890" s="831"/>
      <c r="AA1890" s="834"/>
      <c r="AB1890" s="834"/>
      <c r="AC1890" s="832">
        <f t="shared" si="73"/>
        <v>0</v>
      </c>
      <c r="AD1890" s="832">
        <f t="shared" si="72"/>
        <v>1.4909588538103534E-2</v>
      </c>
      <c r="AE1890" s="834"/>
      <c r="AF1890" s="834"/>
      <c r="AG1890" s="834"/>
      <c r="AH1890" s="834"/>
      <c r="AI1890" s="834"/>
      <c r="AJ1890" s="834"/>
      <c r="AK1890" s="834"/>
      <c r="AL1890" s="834"/>
      <c r="AM1890" s="832">
        <f t="shared" si="71"/>
        <v>65244625.251810744</v>
      </c>
      <c r="AN1890" s="834"/>
      <c r="AO1890" s="834"/>
      <c r="AP1890" s="834"/>
    </row>
    <row r="1891" spans="1:42" s="15" customFormat="1">
      <c r="A1891" s="73" t="s">
        <v>2728</v>
      </c>
      <c r="B1891" s="1132"/>
      <c r="C1891" s="73" t="s">
        <v>3319</v>
      </c>
      <c r="D1891" s="1132" t="s">
        <v>2001</v>
      </c>
      <c r="E1891" s="15" t="s">
        <v>2015</v>
      </c>
      <c r="F1891" s="679">
        <v>6389.6410981250001</v>
      </c>
      <c r="G1891" s="73" t="s">
        <v>300</v>
      </c>
      <c r="H1891" s="73" t="s">
        <v>3352</v>
      </c>
      <c r="K1891" s="831"/>
      <c r="L1891" s="1143"/>
      <c r="M1891" s="831"/>
      <c r="N1891" s="831">
        <v>1.6305999999999999E-6</v>
      </c>
      <c r="O1891" s="1144"/>
      <c r="P1891" s="831"/>
      <c r="Q1891" s="831"/>
      <c r="R1891" s="831"/>
      <c r="S1891" s="831"/>
      <c r="T1891" s="831"/>
      <c r="U1891" s="831"/>
      <c r="V1891" s="1143"/>
      <c r="W1891" s="1145">
        <v>50458</v>
      </c>
      <c r="X1891" s="1144"/>
      <c r="Y1891" s="831"/>
      <c r="Z1891" s="831"/>
      <c r="AA1891" s="834"/>
      <c r="AB1891" s="834"/>
      <c r="AC1891" s="832">
        <f t="shared" si="73"/>
        <v>0</v>
      </c>
      <c r="AD1891" s="832">
        <f t="shared" si="72"/>
        <v>1.0418948774602624E-2</v>
      </c>
      <c r="AE1891" s="834"/>
      <c r="AF1891" s="834"/>
      <c r="AG1891" s="834"/>
      <c r="AH1891" s="834"/>
      <c r="AI1891" s="834"/>
      <c r="AJ1891" s="834"/>
      <c r="AK1891" s="834"/>
      <c r="AL1891" s="834"/>
      <c r="AM1891" s="832">
        <f t="shared" si="71"/>
        <v>322408510.52919126</v>
      </c>
      <c r="AN1891" s="834"/>
      <c r="AO1891" s="834"/>
      <c r="AP1891" s="834"/>
    </row>
    <row r="1892" spans="1:42" s="15" customFormat="1">
      <c r="A1892" s="73" t="s">
        <v>2729</v>
      </c>
      <c r="B1892" s="1132"/>
      <c r="C1892" s="73" t="s">
        <v>3315</v>
      </c>
      <c r="D1892" s="1132" t="s">
        <v>1967</v>
      </c>
      <c r="E1892" s="15" t="s">
        <v>1968</v>
      </c>
      <c r="F1892" s="679">
        <v>49761.441663567697</v>
      </c>
      <c r="G1892" s="73" t="s">
        <v>300</v>
      </c>
      <c r="H1892" s="73" t="s">
        <v>3352</v>
      </c>
      <c r="K1892" s="831"/>
      <c r="L1892" s="1143"/>
      <c r="M1892" s="831"/>
      <c r="N1892" s="831">
        <v>2.7978999999999999E-6</v>
      </c>
      <c r="O1892" s="1144"/>
      <c r="P1892" s="831"/>
      <c r="Q1892" s="831"/>
      <c r="R1892" s="831"/>
      <c r="S1892" s="831"/>
      <c r="T1892" s="831"/>
      <c r="U1892" s="831"/>
      <c r="V1892" s="1143"/>
      <c r="W1892" s="1145">
        <v>2138.6</v>
      </c>
      <c r="X1892" s="1144"/>
      <c r="Y1892" s="831"/>
      <c r="Z1892" s="831"/>
      <c r="AA1892" s="834"/>
      <c r="AB1892" s="834"/>
      <c r="AC1892" s="832">
        <f t="shared" si="73"/>
        <v>0</v>
      </c>
      <c r="AD1892" s="832">
        <f t="shared" si="72"/>
        <v>0.13922753763049606</v>
      </c>
      <c r="AE1892" s="834"/>
      <c r="AF1892" s="834"/>
      <c r="AG1892" s="834"/>
      <c r="AH1892" s="834"/>
      <c r="AI1892" s="834"/>
      <c r="AJ1892" s="834"/>
      <c r="AK1892" s="834"/>
      <c r="AL1892" s="834"/>
      <c r="AM1892" s="832">
        <f t="shared" si="71"/>
        <v>106419819.14170587</v>
      </c>
      <c r="AN1892" s="834"/>
      <c r="AO1892" s="834"/>
      <c r="AP1892" s="834"/>
    </row>
    <row r="1893" spans="1:42" s="15" customFormat="1">
      <c r="A1893" s="73" t="s">
        <v>2729</v>
      </c>
      <c r="B1893" s="1132"/>
      <c r="C1893" s="73" t="s">
        <v>3315</v>
      </c>
      <c r="D1893" s="1132" t="s">
        <v>1998</v>
      </c>
      <c r="E1893" s="15" t="s">
        <v>1999</v>
      </c>
      <c r="F1893" s="679">
        <v>197109.37027096399</v>
      </c>
      <c r="G1893" s="73" t="s">
        <v>300</v>
      </c>
      <c r="H1893" s="73" t="s">
        <v>3352</v>
      </c>
      <c r="K1893" s="831"/>
      <c r="L1893" s="1143"/>
      <c r="M1893" s="831"/>
      <c r="N1893" s="831">
        <v>2.6049999999999998E-7</v>
      </c>
      <c r="O1893" s="1144"/>
      <c r="P1893" s="831"/>
      <c r="Q1893" s="831"/>
      <c r="R1893" s="831"/>
      <c r="S1893" s="831"/>
      <c r="T1893" s="831"/>
      <c r="U1893" s="831"/>
      <c r="V1893" s="1143"/>
      <c r="W1893" s="1145">
        <v>1010.1</v>
      </c>
      <c r="X1893" s="1144"/>
      <c r="Y1893" s="831"/>
      <c r="Z1893" s="831"/>
      <c r="AA1893" s="834"/>
      <c r="AB1893" s="834"/>
      <c r="AC1893" s="832">
        <f t="shared" si="73"/>
        <v>0</v>
      </c>
      <c r="AD1893" s="832">
        <f t="shared" si="72"/>
        <v>5.1346990955586119E-2</v>
      </c>
      <c r="AE1893" s="834"/>
      <c r="AF1893" s="834"/>
      <c r="AG1893" s="834"/>
      <c r="AH1893" s="834"/>
      <c r="AI1893" s="834"/>
      <c r="AJ1893" s="834"/>
      <c r="AK1893" s="834"/>
      <c r="AL1893" s="834"/>
      <c r="AM1893" s="832">
        <f t="shared" si="71"/>
        <v>199100174.91070074</v>
      </c>
      <c r="AN1893" s="834"/>
      <c r="AO1893" s="834"/>
      <c r="AP1893" s="834"/>
    </row>
    <row r="1894" spans="1:42" s="15" customFormat="1">
      <c r="A1894" s="73" t="s">
        <v>2729</v>
      </c>
      <c r="B1894" s="1132"/>
      <c r="C1894" s="73" t="s">
        <v>3315</v>
      </c>
      <c r="D1894" s="1132" t="s">
        <v>2001</v>
      </c>
      <c r="E1894" s="15" t="s">
        <v>2015</v>
      </c>
      <c r="F1894" s="679">
        <v>3317.42944479167</v>
      </c>
      <c r="G1894" s="73" t="s">
        <v>300</v>
      </c>
      <c r="H1894" s="73" t="s">
        <v>3352</v>
      </c>
      <c r="K1894" s="831"/>
      <c r="L1894" s="1143"/>
      <c r="M1894" s="831"/>
      <c r="N1894" s="831">
        <v>1.5410999999999999E-6</v>
      </c>
      <c r="O1894" s="1144"/>
      <c r="P1894" s="831"/>
      <c r="Q1894" s="831"/>
      <c r="R1894" s="831"/>
      <c r="S1894" s="831"/>
      <c r="T1894" s="831"/>
      <c r="U1894" s="831"/>
      <c r="V1894" s="1143"/>
      <c r="W1894" s="1145">
        <v>37438</v>
      </c>
      <c r="X1894" s="1144"/>
      <c r="Y1894" s="831"/>
      <c r="Z1894" s="831"/>
      <c r="AA1894" s="834"/>
      <c r="AB1894" s="834"/>
      <c r="AC1894" s="832">
        <f t="shared" si="73"/>
        <v>0</v>
      </c>
      <c r="AD1894" s="832">
        <f t="shared" si="72"/>
        <v>5.1124905173684423E-3</v>
      </c>
      <c r="AE1894" s="834"/>
      <c r="AF1894" s="834"/>
      <c r="AG1894" s="834"/>
      <c r="AH1894" s="834"/>
      <c r="AI1894" s="834"/>
      <c r="AJ1894" s="834"/>
      <c r="AK1894" s="834"/>
      <c r="AL1894" s="834"/>
      <c r="AM1894" s="832">
        <f t="shared" ref="AM1894:AM1957" si="74">IF(W1894="",0*$F1894,W1894*$F1894)</f>
        <v>124197923.55411054</v>
      </c>
      <c r="AN1894" s="834"/>
      <c r="AO1894" s="834"/>
      <c r="AP1894" s="834"/>
    </row>
    <row r="1895" spans="1:42" s="15" customFormat="1">
      <c r="A1895" s="73" t="s">
        <v>2730</v>
      </c>
      <c r="B1895" s="1132"/>
      <c r="C1895" s="73" t="s">
        <v>3322</v>
      </c>
      <c r="D1895" s="1132" t="s">
        <v>1967</v>
      </c>
      <c r="E1895" s="15" t="s">
        <v>1968</v>
      </c>
      <c r="F1895" s="679">
        <v>14080.4291221354</v>
      </c>
      <c r="G1895" s="73" t="s">
        <v>300</v>
      </c>
      <c r="H1895" s="73" t="s">
        <v>3352</v>
      </c>
      <c r="K1895" s="831"/>
      <c r="L1895" s="1143"/>
      <c r="M1895" s="831"/>
      <c r="N1895" s="831">
        <v>1.1734E-5</v>
      </c>
      <c r="O1895" s="1144"/>
      <c r="P1895" s="831"/>
      <c r="Q1895" s="831"/>
      <c r="R1895" s="831"/>
      <c r="S1895" s="831"/>
      <c r="T1895" s="831"/>
      <c r="U1895" s="831"/>
      <c r="V1895" s="1143"/>
      <c r="W1895" s="1145">
        <v>8802.2999999999993</v>
      </c>
      <c r="X1895" s="1144"/>
      <c r="Y1895" s="831"/>
      <c r="Z1895" s="831"/>
      <c r="AA1895" s="834"/>
      <c r="AB1895" s="834"/>
      <c r="AC1895" s="832">
        <f t="shared" si="73"/>
        <v>0</v>
      </c>
      <c r="AD1895" s="832">
        <f t="shared" si="72"/>
        <v>0.16521975531913677</v>
      </c>
      <c r="AE1895" s="834"/>
      <c r="AF1895" s="834"/>
      <c r="AG1895" s="834"/>
      <c r="AH1895" s="834"/>
      <c r="AI1895" s="834"/>
      <c r="AJ1895" s="834"/>
      <c r="AK1895" s="834"/>
      <c r="AL1895" s="834"/>
      <c r="AM1895" s="832">
        <f t="shared" si="74"/>
        <v>123940161.26177242</v>
      </c>
      <c r="AN1895" s="834"/>
      <c r="AO1895" s="834"/>
      <c r="AP1895" s="834"/>
    </row>
    <row r="1896" spans="1:42" s="15" customFormat="1">
      <c r="A1896" s="73" t="s">
        <v>2730</v>
      </c>
      <c r="B1896" s="1132"/>
      <c r="C1896" s="73" t="s">
        <v>3322</v>
      </c>
      <c r="D1896" s="1132" t="s">
        <v>1998</v>
      </c>
      <c r="E1896" s="15" t="s">
        <v>1999</v>
      </c>
      <c r="F1896" s="679">
        <v>18773.905495312501</v>
      </c>
      <c r="G1896" s="73" t="s">
        <v>300</v>
      </c>
      <c r="H1896" s="73" t="s">
        <v>3352</v>
      </c>
      <c r="K1896" s="831"/>
      <c r="L1896" s="1143"/>
      <c r="M1896" s="831"/>
      <c r="N1896" s="831">
        <v>9.7620999999999993E-7</v>
      </c>
      <c r="O1896" s="1144"/>
      <c r="P1896" s="831"/>
      <c r="Q1896" s="831"/>
      <c r="R1896" s="831"/>
      <c r="S1896" s="831"/>
      <c r="T1896" s="831"/>
      <c r="U1896" s="831"/>
      <c r="V1896" s="1143"/>
      <c r="W1896" s="1145">
        <v>3109.5</v>
      </c>
      <c r="X1896" s="1144"/>
      <c r="Y1896" s="831"/>
      <c r="Z1896" s="831"/>
      <c r="AA1896" s="834"/>
      <c r="AB1896" s="834"/>
      <c r="AC1896" s="832">
        <f t="shared" si="73"/>
        <v>0</v>
      </c>
      <c r="AD1896" s="832">
        <f t="shared" si="72"/>
        <v>1.8327274283579015E-2</v>
      </c>
      <c r="AE1896" s="834"/>
      <c r="AF1896" s="834"/>
      <c r="AG1896" s="834"/>
      <c r="AH1896" s="834"/>
      <c r="AI1896" s="834"/>
      <c r="AJ1896" s="834"/>
      <c r="AK1896" s="834"/>
      <c r="AL1896" s="834"/>
      <c r="AM1896" s="832">
        <f t="shared" si="74"/>
        <v>58377459.13767422</v>
      </c>
      <c r="AN1896" s="834"/>
      <c r="AO1896" s="834"/>
      <c r="AP1896" s="834"/>
    </row>
    <row r="1897" spans="1:42" s="15" customFormat="1">
      <c r="A1897" s="73" t="s">
        <v>2730</v>
      </c>
      <c r="B1897" s="1132"/>
      <c r="C1897" s="73" t="s">
        <v>3322</v>
      </c>
      <c r="D1897" s="1132" t="s">
        <v>2001</v>
      </c>
      <c r="E1897" s="15" t="s">
        <v>2015</v>
      </c>
      <c r="F1897" s="679">
        <v>938.69527463541704</v>
      </c>
      <c r="G1897" s="73" t="s">
        <v>300</v>
      </c>
      <c r="H1897" s="73" t="s">
        <v>3352</v>
      </c>
      <c r="K1897" s="831"/>
      <c r="L1897" s="1143"/>
      <c r="M1897" s="831"/>
      <c r="N1897" s="831">
        <v>1.6881999999999999E-5</v>
      </c>
      <c r="O1897" s="1144"/>
      <c r="P1897" s="831"/>
      <c r="Q1897" s="831"/>
      <c r="R1897" s="831"/>
      <c r="S1897" s="831"/>
      <c r="T1897" s="831"/>
      <c r="U1897" s="831"/>
      <c r="V1897" s="1143"/>
      <c r="W1897" s="1145">
        <v>332160</v>
      </c>
      <c r="X1897" s="1144"/>
      <c r="Y1897" s="831"/>
      <c r="Z1897" s="831"/>
      <c r="AA1897" s="834"/>
      <c r="AB1897" s="834"/>
      <c r="AC1897" s="832">
        <f t="shared" si="73"/>
        <v>0</v>
      </c>
      <c r="AD1897" s="832">
        <f t="shared" si="72"/>
        <v>1.5847053626395109E-2</v>
      </c>
      <c r="AE1897" s="834"/>
      <c r="AF1897" s="834"/>
      <c r="AG1897" s="834"/>
      <c r="AH1897" s="834"/>
      <c r="AI1897" s="834"/>
      <c r="AJ1897" s="834"/>
      <c r="AK1897" s="834"/>
      <c r="AL1897" s="834"/>
      <c r="AM1897" s="832">
        <f t="shared" si="74"/>
        <v>311797022.42290014</v>
      </c>
      <c r="AN1897" s="834"/>
      <c r="AO1897" s="834"/>
      <c r="AP1897" s="834"/>
    </row>
    <row r="1898" spans="1:42" s="15" customFormat="1">
      <c r="A1898" s="73" t="s">
        <v>2731</v>
      </c>
      <c r="B1898" s="1132"/>
      <c r="C1898" s="73" t="s">
        <v>3315</v>
      </c>
      <c r="D1898" s="1132"/>
      <c r="F1898" s="679">
        <v>49761.441663567697</v>
      </c>
      <c r="G1898" s="73" t="s">
        <v>300</v>
      </c>
      <c r="H1898" s="73" t="s">
        <v>3352</v>
      </c>
      <c r="K1898" s="831"/>
      <c r="L1898" s="1143"/>
      <c r="M1898" s="831"/>
      <c r="N1898" s="1150">
        <v>2.2413499043699988E-4</v>
      </c>
      <c r="O1898" s="1144"/>
      <c r="P1898" s="831"/>
      <c r="Q1898" s="831"/>
      <c r="R1898" s="831"/>
      <c r="S1898" s="831"/>
      <c r="T1898" s="831"/>
      <c r="U1898" s="831"/>
      <c r="V1898" s="1143"/>
      <c r="W1898" s="1146">
        <v>740449.00608755986</v>
      </c>
      <c r="X1898" s="1144"/>
      <c r="Y1898" s="831"/>
      <c r="Z1898" s="831"/>
      <c r="AA1898" s="834"/>
      <c r="AB1898" s="834"/>
      <c r="AC1898" s="832">
        <f t="shared" si="73"/>
        <v>0</v>
      </c>
      <c r="AD1898" s="832">
        <f t="shared" si="72"/>
        <v>11.153280251395072</v>
      </c>
      <c r="AE1898" s="834"/>
      <c r="AF1898" s="834"/>
      <c r="AG1898" s="834"/>
      <c r="AH1898" s="834"/>
      <c r="AI1898" s="834"/>
      <c r="AJ1898" s="834"/>
      <c r="AK1898" s="834"/>
      <c r="AL1898" s="834"/>
      <c r="AM1898" s="832">
        <f t="shared" si="74"/>
        <v>36845810021.272789</v>
      </c>
      <c r="AN1898" s="834"/>
      <c r="AO1898" s="834"/>
      <c r="AP1898" s="834"/>
    </row>
    <row r="1899" spans="1:42" s="15" customFormat="1">
      <c r="A1899" s="73" t="s">
        <v>2731</v>
      </c>
      <c r="B1899" s="1132"/>
      <c r="C1899" s="73" t="s">
        <v>3315</v>
      </c>
      <c r="D1899" s="1132"/>
      <c r="F1899" s="679">
        <v>197109.37027096399</v>
      </c>
      <c r="G1899" s="73" t="s">
        <v>300</v>
      </c>
      <c r="H1899" s="73" t="s">
        <v>3352</v>
      </c>
      <c r="K1899" s="831"/>
      <c r="L1899" s="1143"/>
      <c r="M1899" s="831"/>
      <c r="N1899" s="1150">
        <v>1.6420805118051806E-5</v>
      </c>
      <c r="O1899" s="1144"/>
      <c r="P1899" s="831"/>
      <c r="Q1899" s="831"/>
      <c r="R1899" s="831"/>
      <c r="S1899" s="831"/>
      <c r="T1899" s="831"/>
      <c r="U1899" s="831"/>
      <c r="V1899" s="1143"/>
      <c r="W1899" s="1146">
        <v>143030.9259972368</v>
      </c>
      <c r="X1899" s="1144"/>
      <c r="Y1899" s="831"/>
      <c r="Z1899" s="831"/>
      <c r="AA1899" s="834"/>
      <c r="AB1899" s="834"/>
      <c r="AC1899" s="832">
        <f t="shared" si="73"/>
        <v>0</v>
      </c>
      <c r="AD1899" s="832">
        <f t="shared" si="72"/>
        <v>3.2366945561614138</v>
      </c>
      <c r="AE1899" s="834"/>
      <c r="AF1899" s="834"/>
      <c r="AG1899" s="834"/>
      <c r="AH1899" s="834"/>
      <c r="AI1899" s="834"/>
      <c r="AJ1899" s="834"/>
      <c r="AK1899" s="834"/>
      <c r="AL1899" s="834"/>
      <c r="AM1899" s="832">
        <f t="shared" si="74"/>
        <v>28192735752.5882</v>
      </c>
      <c r="AN1899" s="834"/>
      <c r="AO1899" s="834"/>
      <c r="AP1899" s="834"/>
    </row>
    <row r="1900" spans="1:42" s="15" customFormat="1">
      <c r="A1900" s="73" t="s">
        <v>2731</v>
      </c>
      <c r="B1900" s="1132"/>
      <c r="C1900" s="73" t="s">
        <v>3315</v>
      </c>
      <c r="D1900" s="1132"/>
      <c r="F1900" s="679">
        <v>3317.42944479167</v>
      </c>
      <c r="G1900" s="73" t="s">
        <v>300</v>
      </c>
      <c r="H1900" s="73" t="s">
        <v>3352</v>
      </c>
      <c r="K1900" s="831"/>
      <c r="L1900" s="1143"/>
      <c r="M1900" s="831"/>
      <c r="N1900" s="1150">
        <v>1.2492882786617452E-4</v>
      </c>
      <c r="O1900" s="1144"/>
      <c r="P1900" s="831"/>
      <c r="Q1900" s="831"/>
      <c r="R1900" s="831"/>
      <c r="S1900" s="831"/>
      <c r="T1900" s="831"/>
      <c r="U1900" s="831"/>
      <c r="V1900" s="1143"/>
      <c r="W1900" s="1146">
        <v>26851708.962072387</v>
      </c>
      <c r="X1900" s="1144"/>
      <c r="Y1900" s="831"/>
      <c r="Z1900" s="831"/>
      <c r="AA1900" s="834"/>
      <c r="AB1900" s="834"/>
      <c r="AC1900" s="832">
        <f t="shared" si="73"/>
        <v>0</v>
      </c>
      <c r="AD1900" s="832">
        <f t="shared" si="72"/>
        <v>0.41444257206655744</v>
      </c>
      <c r="AE1900" s="834"/>
      <c r="AF1900" s="834"/>
      <c r="AG1900" s="834"/>
      <c r="AH1900" s="834"/>
      <c r="AI1900" s="834"/>
      <c r="AJ1900" s="834"/>
      <c r="AK1900" s="834"/>
      <c r="AL1900" s="834"/>
      <c r="AM1900" s="832">
        <f t="shared" si="74"/>
        <v>89078649953.75531</v>
      </c>
      <c r="AN1900" s="834"/>
      <c r="AO1900" s="834"/>
      <c r="AP1900" s="834"/>
    </row>
    <row r="1901" spans="1:42" s="15" customFormat="1">
      <c r="A1901" s="73" t="s">
        <v>2374</v>
      </c>
      <c r="B1901" s="1132" t="s">
        <v>3187</v>
      </c>
      <c r="C1901" s="73" t="s">
        <v>3329</v>
      </c>
      <c r="D1901" s="1132" t="s">
        <v>1998</v>
      </c>
      <c r="E1901" s="15" t="s">
        <v>1999</v>
      </c>
      <c r="F1901" s="679">
        <v>197109.37027096399</v>
      </c>
      <c r="G1901" s="73" t="s">
        <v>300</v>
      </c>
      <c r="H1901" s="73" t="s">
        <v>3352</v>
      </c>
      <c r="K1901" s="831"/>
      <c r="L1901" s="1143"/>
      <c r="M1901" s="831"/>
      <c r="N1901" s="831">
        <v>1.2999999999999999E-4</v>
      </c>
      <c r="O1901" s="1144"/>
      <c r="P1901" s="831"/>
      <c r="Q1901" s="831"/>
      <c r="R1901" s="831"/>
      <c r="S1901" s="831"/>
      <c r="T1901" s="831"/>
      <c r="U1901" s="831"/>
      <c r="V1901" s="1143"/>
      <c r="W1901" s="1145">
        <v>52072</v>
      </c>
      <c r="X1901" s="1144"/>
      <c r="Y1901" s="831"/>
      <c r="Z1901" s="831"/>
      <c r="AA1901" s="834"/>
      <c r="AB1901" s="834"/>
      <c r="AC1901" s="832">
        <f t="shared" si="73"/>
        <v>0</v>
      </c>
      <c r="AD1901" s="832">
        <f t="shared" si="72"/>
        <v>25.624218135225316</v>
      </c>
      <c r="AE1901" s="834"/>
      <c r="AF1901" s="834"/>
      <c r="AG1901" s="834"/>
      <c r="AH1901" s="834"/>
      <c r="AI1901" s="834"/>
      <c r="AJ1901" s="834"/>
      <c r="AK1901" s="834"/>
      <c r="AL1901" s="834"/>
      <c r="AM1901" s="832">
        <f t="shared" si="74"/>
        <v>10263879128.749638</v>
      </c>
      <c r="AN1901" s="834"/>
      <c r="AO1901" s="834"/>
      <c r="AP1901" s="834"/>
    </row>
    <row r="1902" spans="1:42" s="15" customFormat="1">
      <c r="A1902" s="73" t="s">
        <v>2374</v>
      </c>
      <c r="B1902" s="1132" t="s">
        <v>3187</v>
      </c>
      <c r="C1902" s="73" t="s">
        <v>3329</v>
      </c>
      <c r="D1902" s="1132" t="s">
        <v>1967</v>
      </c>
      <c r="E1902" s="15" t="s">
        <v>1968</v>
      </c>
      <c r="F1902" s="679">
        <v>49761.441663567697</v>
      </c>
      <c r="G1902" s="73" t="s">
        <v>300</v>
      </c>
      <c r="H1902" s="73" t="s">
        <v>3352</v>
      </c>
      <c r="K1902" s="831"/>
      <c r="L1902" s="1143"/>
      <c r="M1902" s="831"/>
      <c r="N1902" s="831">
        <v>6.0541999999999997E-5</v>
      </c>
      <c r="O1902" s="1144"/>
      <c r="P1902" s="831"/>
      <c r="Q1902" s="831"/>
      <c r="R1902" s="831"/>
      <c r="S1902" s="831"/>
      <c r="T1902" s="831"/>
      <c r="U1902" s="831"/>
      <c r="V1902" s="1143"/>
      <c r="W1902" s="1145">
        <v>30098</v>
      </c>
      <c r="X1902" s="1144"/>
      <c r="Y1902" s="831"/>
      <c r="Z1902" s="831"/>
      <c r="AA1902" s="834"/>
      <c r="AB1902" s="834"/>
      <c r="AC1902" s="832">
        <f t="shared" si="73"/>
        <v>0</v>
      </c>
      <c r="AD1902" s="832">
        <f t="shared" ref="AD1902:AD1965" si="75">IF(N1902="",0*$F1902,N1902*$F1902)</f>
        <v>3.0126572011957156</v>
      </c>
      <c r="AE1902" s="834"/>
      <c r="AF1902" s="834"/>
      <c r="AG1902" s="834"/>
      <c r="AH1902" s="834"/>
      <c r="AI1902" s="834"/>
      <c r="AJ1902" s="834"/>
      <c r="AK1902" s="834"/>
      <c r="AL1902" s="834"/>
      <c r="AM1902" s="832">
        <f t="shared" si="74"/>
        <v>1497719871.1900606</v>
      </c>
      <c r="AN1902" s="834"/>
      <c r="AO1902" s="834"/>
      <c r="AP1902" s="834"/>
    </row>
    <row r="1903" spans="1:42" s="15" customFormat="1">
      <c r="A1903" s="73" t="s">
        <v>2374</v>
      </c>
      <c r="B1903" s="1132" t="s">
        <v>3187</v>
      </c>
      <c r="C1903" s="73" t="s">
        <v>3329</v>
      </c>
      <c r="D1903" s="1132" t="s">
        <v>2001</v>
      </c>
      <c r="E1903" s="15" t="s">
        <v>2015</v>
      </c>
      <c r="F1903" s="679">
        <v>3317.42944479167</v>
      </c>
      <c r="G1903" s="73" t="s">
        <v>300</v>
      </c>
      <c r="H1903" s="73" t="s">
        <v>3352</v>
      </c>
      <c r="K1903" s="831"/>
      <c r="L1903" s="1143"/>
      <c r="M1903" s="831"/>
      <c r="N1903" s="831">
        <v>2.9991000000000002E-4</v>
      </c>
      <c r="O1903" s="1144"/>
      <c r="P1903" s="831"/>
      <c r="Q1903" s="831"/>
      <c r="R1903" s="831"/>
      <c r="S1903" s="831"/>
      <c r="T1903" s="831"/>
      <c r="U1903" s="831"/>
      <c r="V1903" s="1143"/>
      <c r="W1903" s="1145">
        <v>678930</v>
      </c>
      <c r="X1903" s="1144"/>
      <c r="Y1903" s="831"/>
      <c r="Z1903" s="831"/>
      <c r="AA1903" s="834"/>
      <c r="AB1903" s="834"/>
      <c r="AC1903" s="832">
        <f t="shared" ref="AC1903:AC1966" si="76">IF(M1903="",0*$F1903,M1903*$F1903)</f>
        <v>0</v>
      </c>
      <c r="AD1903" s="832">
        <f t="shared" si="75"/>
        <v>0.99493026478746982</v>
      </c>
      <c r="AE1903" s="834"/>
      <c r="AF1903" s="834"/>
      <c r="AG1903" s="834"/>
      <c r="AH1903" s="834"/>
      <c r="AI1903" s="834"/>
      <c r="AJ1903" s="834"/>
      <c r="AK1903" s="834"/>
      <c r="AL1903" s="834"/>
      <c r="AM1903" s="832">
        <f t="shared" si="74"/>
        <v>2252302372.9524083</v>
      </c>
      <c r="AN1903" s="834"/>
      <c r="AO1903" s="834"/>
      <c r="AP1903" s="834"/>
    </row>
    <row r="1904" spans="1:42" s="15" customFormat="1">
      <c r="A1904" s="73" t="s">
        <v>2375</v>
      </c>
      <c r="B1904" s="1132" t="s">
        <v>3188</v>
      </c>
      <c r="C1904" s="73" t="s">
        <v>3329</v>
      </c>
      <c r="D1904" s="1132" t="s">
        <v>1967</v>
      </c>
      <c r="E1904" s="15" t="s">
        <v>1968</v>
      </c>
      <c r="F1904" s="679">
        <v>117721.875</v>
      </c>
      <c r="G1904" s="73" t="s">
        <v>300</v>
      </c>
      <c r="H1904" s="73" t="s">
        <v>3352</v>
      </c>
      <c r="K1904" s="831"/>
      <c r="L1904" s="1143"/>
      <c r="M1904" s="831"/>
      <c r="N1904" s="1150">
        <v>2.2413499043699988E-4</v>
      </c>
      <c r="O1904" s="1144"/>
      <c r="P1904" s="831"/>
      <c r="Q1904" s="831"/>
      <c r="R1904" s="831"/>
      <c r="S1904" s="831"/>
      <c r="T1904" s="831"/>
      <c r="U1904" s="831"/>
      <c r="V1904" s="1143"/>
      <c r="W1904" s="1145">
        <v>74.483999999999995</v>
      </c>
      <c r="X1904" s="1144"/>
      <c r="Y1904" s="831"/>
      <c r="Z1904" s="831"/>
      <c r="AA1904" s="834"/>
      <c r="AB1904" s="834"/>
      <c r="AC1904" s="832">
        <f t="shared" si="76"/>
        <v>0</v>
      </c>
      <c r="AD1904" s="832">
        <f t="shared" si="75"/>
        <v>26.385591327350696</v>
      </c>
      <c r="AE1904" s="834"/>
      <c r="AF1904" s="834"/>
      <c r="AG1904" s="834"/>
      <c r="AH1904" s="834"/>
      <c r="AI1904" s="834"/>
      <c r="AJ1904" s="834"/>
      <c r="AK1904" s="834"/>
      <c r="AL1904" s="834"/>
      <c r="AM1904" s="832">
        <f t="shared" si="74"/>
        <v>8768396.1374999993</v>
      </c>
      <c r="AN1904" s="834"/>
      <c r="AO1904" s="834"/>
      <c r="AP1904" s="834"/>
    </row>
    <row r="1905" spans="1:42" s="15" customFormat="1">
      <c r="A1905" s="73" t="s">
        <v>2375</v>
      </c>
      <c r="B1905" s="1132" t="s">
        <v>3188</v>
      </c>
      <c r="C1905" s="73" t="s">
        <v>3329</v>
      </c>
      <c r="D1905" s="1132" t="s">
        <v>1998</v>
      </c>
      <c r="E1905" s="15" t="s">
        <v>1999</v>
      </c>
      <c r="F1905" s="679">
        <v>156962.5</v>
      </c>
      <c r="G1905" s="73" t="s">
        <v>300</v>
      </c>
      <c r="H1905" s="73" t="s">
        <v>3352</v>
      </c>
      <c r="K1905" s="831"/>
      <c r="L1905" s="1143"/>
      <c r="M1905" s="831"/>
      <c r="N1905" s="1150">
        <v>1.6420805118051806E-5</v>
      </c>
      <c r="O1905" s="1144"/>
      <c r="P1905" s="831"/>
      <c r="Q1905" s="831"/>
      <c r="R1905" s="831"/>
      <c r="S1905" s="831"/>
      <c r="T1905" s="831"/>
      <c r="U1905" s="831"/>
      <c r="V1905" s="1143"/>
      <c r="W1905" s="1145">
        <v>364.7</v>
      </c>
      <c r="X1905" s="1144"/>
      <c r="Y1905" s="831"/>
      <c r="Z1905" s="831"/>
      <c r="AA1905" s="834"/>
      <c r="AB1905" s="834"/>
      <c r="AC1905" s="832">
        <f t="shared" si="76"/>
        <v>0</v>
      </c>
      <c r="AD1905" s="832">
        <f t="shared" si="75"/>
        <v>2.5774506233422065</v>
      </c>
      <c r="AE1905" s="834"/>
      <c r="AF1905" s="834"/>
      <c r="AG1905" s="834"/>
      <c r="AH1905" s="834"/>
      <c r="AI1905" s="834"/>
      <c r="AJ1905" s="834"/>
      <c r="AK1905" s="834"/>
      <c r="AL1905" s="834"/>
      <c r="AM1905" s="832">
        <f t="shared" si="74"/>
        <v>57244223.75</v>
      </c>
      <c r="AN1905" s="834"/>
      <c r="AO1905" s="834"/>
      <c r="AP1905" s="834"/>
    </row>
    <row r="1906" spans="1:42" s="15" customFormat="1">
      <c r="A1906" s="73" t="s">
        <v>2375</v>
      </c>
      <c r="B1906" s="1132" t="s">
        <v>3188</v>
      </c>
      <c r="C1906" s="73" t="s">
        <v>3329</v>
      </c>
      <c r="D1906" s="1132" t="s">
        <v>2001</v>
      </c>
      <c r="E1906" s="15" t="s">
        <v>2015</v>
      </c>
      <c r="F1906" s="679">
        <v>7848.125</v>
      </c>
      <c r="G1906" s="73" t="s">
        <v>300</v>
      </c>
      <c r="H1906" s="73" t="s">
        <v>3352</v>
      </c>
      <c r="K1906" s="831"/>
      <c r="L1906" s="1143"/>
      <c r="M1906" s="831"/>
      <c r="N1906" s="1150">
        <v>1.2492882786617452E-4</v>
      </c>
      <c r="O1906" s="1144"/>
      <c r="P1906" s="831"/>
      <c r="Q1906" s="831"/>
      <c r="R1906" s="831"/>
      <c r="S1906" s="831"/>
      <c r="T1906" s="831"/>
      <c r="U1906" s="831"/>
      <c r="V1906" s="1143"/>
      <c r="W1906" s="1145">
        <v>486.18</v>
      </c>
      <c r="X1906" s="1144"/>
      <c r="Y1906" s="831"/>
      <c r="Z1906" s="831"/>
      <c r="AA1906" s="834"/>
      <c r="AB1906" s="834"/>
      <c r="AC1906" s="832">
        <f t="shared" si="76"/>
        <v>0</v>
      </c>
      <c r="AD1906" s="832">
        <f t="shared" si="75"/>
        <v>0.98045705719722087</v>
      </c>
      <c r="AE1906" s="834"/>
      <c r="AF1906" s="834"/>
      <c r="AG1906" s="834"/>
      <c r="AH1906" s="834"/>
      <c r="AI1906" s="834"/>
      <c r="AJ1906" s="834"/>
      <c r="AK1906" s="834"/>
      <c r="AL1906" s="834"/>
      <c r="AM1906" s="832">
        <f t="shared" si="74"/>
        <v>3815601.4125000001</v>
      </c>
      <c r="AN1906" s="834"/>
      <c r="AO1906" s="834"/>
      <c r="AP1906" s="834"/>
    </row>
    <row r="1907" spans="1:42" s="15" customFormat="1">
      <c r="A1907" s="73" t="s">
        <v>2376</v>
      </c>
      <c r="B1907" s="1132" t="s">
        <v>3189</v>
      </c>
      <c r="C1907" s="73" t="s">
        <v>3329</v>
      </c>
      <c r="D1907" s="1132" t="s">
        <v>1967</v>
      </c>
      <c r="E1907" s="15" t="s">
        <v>1968</v>
      </c>
      <c r="F1907" s="679">
        <v>488598.90355989599</v>
      </c>
      <c r="G1907" s="73" t="s">
        <v>300</v>
      </c>
      <c r="H1907" s="73" t="s">
        <v>3352</v>
      </c>
      <c r="K1907" s="831"/>
      <c r="L1907" s="1143"/>
      <c r="M1907" s="831">
        <v>0</v>
      </c>
      <c r="N1907" s="831">
        <v>3.0261999999999999E-6</v>
      </c>
      <c r="O1907" s="1144"/>
      <c r="P1907" s="831"/>
      <c r="Q1907" s="831"/>
      <c r="R1907" s="831"/>
      <c r="S1907" s="831"/>
      <c r="T1907" s="831"/>
      <c r="U1907" s="831"/>
      <c r="V1907" s="1143"/>
      <c r="W1907" s="1145">
        <v>3987.2</v>
      </c>
      <c r="X1907" s="1144"/>
      <c r="Y1907" s="831"/>
      <c r="Z1907" s="831"/>
      <c r="AA1907" s="834"/>
      <c r="AB1907" s="834"/>
      <c r="AC1907" s="832">
        <f t="shared" si="76"/>
        <v>0</v>
      </c>
      <c r="AD1907" s="832">
        <f t="shared" si="75"/>
        <v>1.4785980019529572</v>
      </c>
      <c r="AE1907" s="834"/>
      <c r="AF1907" s="834"/>
      <c r="AG1907" s="834"/>
      <c r="AH1907" s="834"/>
      <c r="AI1907" s="834"/>
      <c r="AJ1907" s="834"/>
      <c r="AK1907" s="834"/>
      <c r="AL1907" s="834"/>
      <c r="AM1907" s="832">
        <f t="shared" si="74"/>
        <v>1948141548.2740171</v>
      </c>
      <c r="AN1907" s="834"/>
      <c r="AO1907" s="834"/>
      <c r="AP1907" s="834"/>
    </row>
    <row r="1908" spans="1:42" s="15" customFormat="1">
      <c r="A1908" s="73" t="s">
        <v>2376</v>
      </c>
      <c r="B1908" s="1132" t="s">
        <v>3189</v>
      </c>
      <c r="C1908" s="73" t="s">
        <v>3329</v>
      </c>
      <c r="D1908" s="1132" t="s">
        <v>1998</v>
      </c>
      <c r="E1908" s="15" t="s">
        <v>1999</v>
      </c>
      <c r="F1908" s="679">
        <v>651465.20476302097</v>
      </c>
      <c r="G1908" s="73" t="s">
        <v>300</v>
      </c>
      <c r="H1908" s="73" t="s">
        <v>3352</v>
      </c>
      <c r="K1908" s="831"/>
      <c r="L1908" s="1143"/>
      <c r="M1908" s="831">
        <v>0</v>
      </c>
      <c r="N1908" s="831">
        <v>5.8933999999999996E-7</v>
      </c>
      <c r="O1908" s="1144"/>
      <c r="P1908" s="831"/>
      <c r="Q1908" s="831"/>
      <c r="R1908" s="831"/>
      <c r="S1908" s="831"/>
      <c r="T1908" s="831"/>
      <c r="U1908" s="831"/>
      <c r="V1908" s="1143"/>
      <c r="W1908" s="1145">
        <v>9580.6</v>
      </c>
      <c r="X1908" s="1144"/>
      <c r="Y1908" s="831"/>
      <c r="Z1908" s="831"/>
      <c r="AA1908" s="834"/>
      <c r="AB1908" s="834"/>
      <c r="AC1908" s="832">
        <f t="shared" si="76"/>
        <v>0</v>
      </c>
      <c r="AD1908" s="832">
        <f t="shared" si="75"/>
        <v>0.38393450377503874</v>
      </c>
      <c r="AE1908" s="834"/>
      <c r="AF1908" s="834"/>
      <c r="AG1908" s="834"/>
      <c r="AH1908" s="834"/>
      <c r="AI1908" s="834"/>
      <c r="AJ1908" s="834"/>
      <c r="AK1908" s="834"/>
      <c r="AL1908" s="834"/>
      <c r="AM1908" s="832">
        <f t="shared" si="74"/>
        <v>6241427540.7525988</v>
      </c>
      <c r="AN1908" s="834"/>
      <c r="AO1908" s="834"/>
      <c r="AP1908" s="834"/>
    </row>
    <row r="1909" spans="1:42" s="15" customFormat="1">
      <c r="A1909" s="73" t="s">
        <v>2376</v>
      </c>
      <c r="B1909" s="1132" t="s">
        <v>3189</v>
      </c>
      <c r="C1909" s="73" t="s">
        <v>3329</v>
      </c>
      <c r="D1909" s="1132" t="s">
        <v>2001</v>
      </c>
      <c r="E1909" s="15" t="s">
        <v>2015</v>
      </c>
      <c r="F1909" s="679">
        <v>32573.260238281298</v>
      </c>
      <c r="G1909" s="73" t="s">
        <v>300</v>
      </c>
      <c r="H1909" s="73" t="s">
        <v>3352</v>
      </c>
      <c r="K1909" s="831"/>
      <c r="L1909" s="1143"/>
      <c r="M1909" s="831">
        <v>0</v>
      </c>
      <c r="N1909" s="831">
        <v>2.0729999999999999E-6</v>
      </c>
      <c r="O1909" s="1144"/>
      <c r="P1909" s="831"/>
      <c r="Q1909" s="831"/>
      <c r="R1909" s="831"/>
      <c r="S1909" s="831"/>
      <c r="T1909" s="831"/>
      <c r="U1909" s="831"/>
      <c r="V1909" s="1143"/>
      <c r="W1909" s="1145">
        <v>55085</v>
      </c>
      <c r="X1909" s="1144"/>
      <c r="Y1909" s="831"/>
      <c r="Z1909" s="831"/>
      <c r="AA1909" s="834"/>
      <c r="AB1909" s="834"/>
      <c r="AC1909" s="832">
        <f t="shared" si="76"/>
        <v>0</v>
      </c>
      <c r="AD1909" s="832">
        <f t="shared" si="75"/>
        <v>6.7524368473957125E-2</v>
      </c>
      <c r="AE1909" s="834"/>
      <c r="AF1909" s="834"/>
      <c r="AG1909" s="834"/>
      <c r="AH1909" s="834"/>
      <c r="AI1909" s="834"/>
      <c r="AJ1909" s="834"/>
      <c r="AK1909" s="834"/>
      <c r="AL1909" s="834"/>
      <c r="AM1909" s="832">
        <f t="shared" si="74"/>
        <v>1794298040.2257254</v>
      </c>
      <c r="AN1909" s="834"/>
      <c r="AO1909" s="834"/>
      <c r="AP1909" s="834"/>
    </row>
    <row r="1910" spans="1:42" s="15" customFormat="1">
      <c r="A1910" s="73" t="s">
        <v>2377</v>
      </c>
      <c r="B1910" s="1132" t="s">
        <v>3190</v>
      </c>
      <c r="C1910" s="73" t="s">
        <v>3329</v>
      </c>
      <c r="D1910" s="1132" t="s">
        <v>1967</v>
      </c>
      <c r="E1910" s="15" t="s">
        <v>1968</v>
      </c>
      <c r="F1910" s="679">
        <v>546046.71225468803</v>
      </c>
      <c r="G1910" s="73" t="s">
        <v>300</v>
      </c>
      <c r="H1910" s="73" t="s">
        <v>3352</v>
      </c>
      <c r="K1910" s="831"/>
      <c r="L1910" s="1143"/>
      <c r="M1910" s="831">
        <v>0</v>
      </c>
      <c r="N1910" s="1150">
        <v>2.2413499043699988E-4</v>
      </c>
      <c r="O1910" s="1144"/>
      <c r="P1910" s="831"/>
      <c r="Q1910" s="831"/>
      <c r="R1910" s="831"/>
      <c r="S1910" s="831"/>
      <c r="T1910" s="831"/>
      <c r="U1910" s="831"/>
      <c r="V1910" s="1143"/>
      <c r="W1910" s="1145">
        <v>123400</v>
      </c>
      <c r="X1910" s="1144"/>
      <c r="Y1910" s="831"/>
      <c r="Z1910" s="831"/>
      <c r="AA1910" s="834"/>
      <c r="AB1910" s="834"/>
      <c r="AC1910" s="832">
        <f t="shared" si="76"/>
        <v>0</v>
      </c>
      <c r="AD1910" s="832">
        <f t="shared" si="75"/>
        <v>122.38817462935972</v>
      </c>
      <c r="AE1910" s="834"/>
      <c r="AF1910" s="834"/>
      <c r="AG1910" s="834"/>
      <c r="AH1910" s="834"/>
      <c r="AI1910" s="834"/>
      <c r="AJ1910" s="834"/>
      <c r="AK1910" s="834"/>
      <c r="AL1910" s="834"/>
      <c r="AM1910" s="832">
        <f t="shared" si="74"/>
        <v>67382164292.2285</v>
      </c>
      <c r="AN1910" s="834"/>
      <c r="AO1910" s="834"/>
      <c r="AP1910" s="834"/>
    </row>
    <row r="1911" spans="1:42" s="15" customFormat="1">
      <c r="A1911" s="73" t="s">
        <v>2377</v>
      </c>
      <c r="B1911" s="1132" t="s">
        <v>3190</v>
      </c>
      <c r="C1911" s="73" t="s">
        <v>3329</v>
      </c>
      <c r="D1911" s="1132" t="s">
        <v>1998</v>
      </c>
      <c r="E1911" s="15" t="s">
        <v>1999</v>
      </c>
      <c r="F1911" s="679">
        <v>728062.28301562497</v>
      </c>
      <c r="G1911" s="73" t="s">
        <v>300</v>
      </c>
      <c r="H1911" s="73" t="s">
        <v>3352</v>
      </c>
      <c r="K1911" s="831"/>
      <c r="L1911" s="1143"/>
      <c r="M1911" s="831">
        <v>0</v>
      </c>
      <c r="N1911" s="1150">
        <v>1.6420805118051806E-5</v>
      </c>
      <c r="O1911" s="1144"/>
      <c r="P1911" s="831"/>
      <c r="Q1911" s="831"/>
      <c r="R1911" s="831"/>
      <c r="S1911" s="831"/>
      <c r="T1911" s="831"/>
      <c r="U1911" s="831"/>
      <c r="V1911" s="1143"/>
      <c r="W1911" s="1145">
        <v>857290</v>
      </c>
      <c r="X1911" s="1144"/>
      <c r="Y1911" s="831"/>
      <c r="Z1911" s="831"/>
      <c r="AA1911" s="834"/>
      <c r="AB1911" s="834"/>
      <c r="AC1911" s="832">
        <f t="shared" si="76"/>
        <v>0</v>
      </c>
      <c r="AD1911" s="832">
        <f t="shared" si="75"/>
        <v>11.955368863203457</v>
      </c>
      <c r="AE1911" s="834"/>
      <c r="AF1911" s="834"/>
      <c r="AG1911" s="834"/>
      <c r="AH1911" s="834"/>
      <c r="AI1911" s="834"/>
      <c r="AJ1911" s="834"/>
      <c r="AK1911" s="834"/>
      <c r="AL1911" s="834"/>
      <c r="AM1911" s="832">
        <f t="shared" si="74"/>
        <v>624160514606.46509</v>
      </c>
      <c r="AN1911" s="834"/>
      <c r="AO1911" s="834"/>
      <c r="AP1911" s="834"/>
    </row>
    <row r="1912" spans="1:42" s="15" customFormat="1">
      <c r="A1912" s="73" t="s">
        <v>2377</v>
      </c>
      <c r="B1912" s="1132" t="s">
        <v>3190</v>
      </c>
      <c r="C1912" s="73" t="s">
        <v>3329</v>
      </c>
      <c r="D1912" s="1132" t="s">
        <v>2001</v>
      </c>
      <c r="E1912" s="15" t="s">
        <v>2015</v>
      </c>
      <c r="F1912" s="679">
        <v>36403.1141522135</v>
      </c>
      <c r="G1912" s="73" t="s">
        <v>300</v>
      </c>
      <c r="H1912" s="73" t="s">
        <v>3352</v>
      </c>
      <c r="K1912" s="831"/>
      <c r="L1912" s="1143"/>
      <c r="M1912" s="831">
        <v>0</v>
      </c>
      <c r="N1912" s="1150">
        <v>1.2492882786617452E-4</v>
      </c>
      <c r="O1912" s="1144"/>
      <c r="P1912" s="831"/>
      <c r="Q1912" s="831"/>
      <c r="R1912" s="831"/>
      <c r="S1912" s="831"/>
      <c r="T1912" s="831"/>
      <c r="U1912" s="831"/>
      <c r="V1912" s="1143"/>
      <c r="W1912" s="1145">
        <v>3684700</v>
      </c>
      <c r="X1912" s="1144"/>
      <c r="Y1912" s="831"/>
      <c r="Z1912" s="831"/>
      <c r="AA1912" s="834"/>
      <c r="AB1912" s="834"/>
      <c r="AC1912" s="832">
        <f t="shared" si="76"/>
        <v>0</v>
      </c>
      <c r="AD1912" s="832">
        <f t="shared" si="75"/>
        <v>4.547798381714582</v>
      </c>
      <c r="AE1912" s="834"/>
      <c r="AF1912" s="834"/>
      <c r="AG1912" s="834"/>
      <c r="AH1912" s="834"/>
      <c r="AI1912" s="834"/>
      <c r="AJ1912" s="834"/>
      <c r="AK1912" s="834"/>
      <c r="AL1912" s="834"/>
      <c r="AM1912" s="832">
        <f t="shared" si="74"/>
        <v>134134554716.66109</v>
      </c>
      <c r="AN1912" s="834"/>
      <c r="AO1912" s="834"/>
      <c r="AP1912" s="834"/>
    </row>
    <row r="1913" spans="1:42" s="15" customFormat="1">
      <c r="A1913" s="73" t="s">
        <v>2378</v>
      </c>
      <c r="B1913" s="1132" t="s">
        <v>3191</v>
      </c>
      <c r="C1913" s="73" t="s">
        <v>3329</v>
      </c>
      <c r="D1913" s="1132" t="s">
        <v>1967</v>
      </c>
      <c r="E1913" s="15" t="s">
        <v>1968</v>
      </c>
      <c r="F1913" s="679">
        <v>258308.42599427101</v>
      </c>
      <c r="G1913" s="73" t="s">
        <v>300</v>
      </c>
      <c r="H1913" s="73" t="s">
        <v>3352</v>
      </c>
      <c r="K1913" s="831"/>
      <c r="L1913" s="1143"/>
      <c r="M1913" s="831"/>
      <c r="N1913" s="831">
        <v>8.6999999999999997E-6</v>
      </c>
      <c r="O1913" s="1144"/>
      <c r="P1913" s="831"/>
      <c r="Q1913" s="831"/>
      <c r="R1913" s="831"/>
      <c r="S1913" s="831"/>
      <c r="T1913" s="831"/>
      <c r="U1913" s="831"/>
      <c r="V1913" s="1143"/>
      <c r="W1913" s="1145">
        <v>13205</v>
      </c>
      <c r="X1913" s="1144"/>
      <c r="Y1913" s="831"/>
      <c r="Z1913" s="831"/>
      <c r="AA1913" s="834"/>
      <c r="AB1913" s="834"/>
      <c r="AC1913" s="832">
        <f t="shared" si="76"/>
        <v>0</v>
      </c>
      <c r="AD1913" s="832">
        <f t="shared" si="75"/>
        <v>2.2472833061501576</v>
      </c>
      <c r="AE1913" s="834"/>
      <c r="AF1913" s="834"/>
      <c r="AG1913" s="834"/>
      <c r="AH1913" s="834"/>
      <c r="AI1913" s="834"/>
      <c r="AJ1913" s="834"/>
      <c r="AK1913" s="834"/>
      <c r="AL1913" s="834"/>
      <c r="AM1913" s="832">
        <f t="shared" si="74"/>
        <v>3410962765.2543488</v>
      </c>
      <c r="AN1913" s="834"/>
      <c r="AO1913" s="834"/>
      <c r="AP1913" s="834"/>
    </row>
    <row r="1914" spans="1:42" s="15" customFormat="1">
      <c r="A1914" s="73" t="s">
        <v>2378</v>
      </c>
      <c r="B1914" s="1132" t="s">
        <v>3191</v>
      </c>
      <c r="C1914" s="73" t="s">
        <v>3329</v>
      </c>
      <c r="D1914" s="1132" t="s">
        <v>2001</v>
      </c>
      <c r="E1914" s="15" t="s">
        <v>2015</v>
      </c>
      <c r="F1914" s="679">
        <v>17220.561731901002</v>
      </c>
      <c r="G1914" s="73" t="s">
        <v>300</v>
      </c>
      <c r="H1914" s="73" t="s">
        <v>3352</v>
      </c>
      <c r="K1914" s="831"/>
      <c r="L1914" s="1143"/>
      <c r="M1914" s="831"/>
      <c r="N1914" s="831">
        <v>2.3121000000000001E-5</v>
      </c>
      <c r="O1914" s="1144"/>
      <c r="P1914" s="831"/>
      <c r="Q1914" s="831"/>
      <c r="R1914" s="831"/>
      <c r="S1914" s="831"/>
      <c r="T1914" s="831"/>
      <c r="U1914" s="831"/>
      <c r="V1914" s="1143"/>
      <c r="W1914" s="1145">
        <v>466350</v>
      </c>
      <c r="X1914" s="1144"/>
      <c r="Y1914" s="831"/>
      <c r="Z1914" s="831"/>
      <c r="AA1914" s="834"/>
      <c r="AB1914" s="834"/>
      <c r="AC1914" s="832">
        <f t="shared" si="76"/>
        <v>0</v>
      </c>
      <c r="AD1914" s="832">
        <f t="shared" si="75"/>
        <v>0.3981566078032831</v>
      </c>
      <c r="AE1914" s="834"/>
      <c r="AF1914" s="834"/>
      <c r="AG1914" s="834"/>
      <c r="AH1914" s="834"/>
      <c r="AI1914" s="834"/>
      <c r="AJ1914" s="834"/>
      <c r="AK1914" s="834"/>
      <c r="AL1914" s="834"/>
      <c r="AM1914" s="832">
        <f t="shared" si="74"/>
        <v>8030808963.6720324</v>
      </c>
      <c r="AN1914" s="834"/>
      <c r="AO1914" s="834"/>
      <c r="AP1914" s="834"/>
    </row>
    <row r="1915" spans="1:42" s="15" customFormat="1">
      <c r="A1915" s="73" t="s">
        <v>2378</v>
      </c>
      <c r="B1915" s="1132" t="s">
        <v>3191</v>
      </c>
      <c r="C1915" s="73" t="s">
        <v>3329</v>
      </c>
      <c r="D1915" s="1132" t="s">
        <v>1998</v>
      </c>
      <c r="E1915" s="15" t="s">
        <v>1999</v>
      </c>
      <c r="F1915" s="679">
        <v>1273902.7401856</v>
      </c>
      <c r="G1915" s="73" t="s">
        <v>300</v>
      </c>
      <c r="H1915" s="73" t="s">
        <v>3352</v>
      </c>
      <c r="K1915" s="831"/>
      <c r="L1915" s="1143"/>
      <c r="M1915" s="831"/>
      <c r="N1915" s="831">
        <v>3.6175999999999999E-8</v>
      </c>
      <c r="O1915" s="1144"/>
      <c r="P1915" s="831"/>
      <c r="Q1915" s="831"/>
      <c r="R1915" s="831"/>
      <c r="S1915" s="831"/>
      <c r="T1915" s="831"/>
      <c r="U1915" s="831"/>
      <c r="V1915" s="1143"/>
      <c r="W1915" s="1145">
        <v>128.03</v>
      </c>
      <c r="X1915" s="1144"/>
      <c r="Y1915" s="831"/>
      <c r="Z1915" s="831"/>
      <c r="AA1915" s="834"/>
      <c r="AB1915" s="834"/>
      <c r="AC1915" s="832">
        <f t="shared" si="76"/>
        <v>0</v>
      </c>
      <c r="AD1915" s="832">
        <f t="shared" si="75"/>
        <v>4.6084705528954266E-2</v>
      </c>
      <c r="AE1915" s="834"/>
      <c r="AF1915" s="834"/>
      <c r="AG1915" s="834"/>
      <c r="AH1915" s="834"/>
      <c r="AI1915" s="834"/>
      <c r="AJ1915" s="834"/>
      <c r="AK1915" s="834"/>
      <c r="AL1915" s="834"/>
      <c r="AM1915" s="832">
        <f t="shared" si="74"/>
        <v>163097767.82596236</v>
      </c>
      <c r="AN1915" s="834"/>
      <c r="AO1915" s="834"/>
      <c r="AP1915" s="834"/>
    </row>
    <row r="1916" spans="1:42" s="15" customFormat="1">
      <c r="A1916" s="73" t="s">
        <v>2379</v>
      </c>
      <c r="B1916" s="1132" t="s">
        <v>2379</v>
      </c>
      <c r="C1916" s="73"/>
      <c r="D1916" s="1132" t="s">
        <v>1967</v>
      </c>
      <c r="E1916" s="15" t="s">
        <v>1968</v>
      </c>
      <c r="F1916" s="679">
        <v>1655520915.44613</v>
      </c>
      <c r="G1916" s="73" t="s">
        <v>300</v>
      </c>
      <c r="H1916" s="73" t="s">
        <v>3355</v>
      </c>
      <c r="K1916" s="831"/>
      <c r="L1916" s="1143"/>
      <c r="M1916" s="831"/>
      <c r="N1916" s="831">
        <v>6.4957000000000004E-8</v>
      </c>
      <c r="O1916" s="1144"/>
      <c r="P1916" s="831"/>
      <c r="Q1916" s="831"/>
      <c r="R1916" s="831"/>
      <c r="S1916" s="831"/>
      <c r="T1916" s="831"/>
      <c r="U1916" s="831"/>
      <c r="V1916" s="1143"/>
      <c r="W1916" s="1145">
        <v>0.18686</v>
      </c>
      <c r="X1916" s="1144"/>
      <c r="Y1916" s="831"/>
      <c r="Z1916" s="831"/>
      <c r="AA1916" s="834"/>
      <c r="AB1916" s="834"/>
      <c r="AC1916" s="832">
        <f t="shared" si="76"/>
        <v>0</v>
      </c>
      <c r="AD1916" s="832">
        <f t="shared" si="75"/>
        <v>107.53767210463428</v>
      </c>
      <c r="AE1916" s="834"/>
      <c r="AF1916" s="834"/>
      <c r="AG1916" s="834"/>
      <c r="AH1916" s="834"/>
      <c r="AI1916" s="834"/>
      <c r="AJ1916" s="834"/>
      <c r="AK1916" s="834"/>
      <c r="AL1916" s="834"/>
      <c r="AM1916" s="832">
        <f t="shared" si="74"/>
        <v>309350638.26026386</v>
      </c>
      <c r="AN1916" s="834"/>
      <c r="AO1916" s="834"/>
      <c r="AP1916" s="834"/>
    </row>
    <row r="1917" spans="1:42" s="15" customFormat="1">
      <c r="A1917" s="73" t="s">
        <v>2379</v>
      </c>
      <c r="B1917" s="1132" t="s">
        <v>2379</v>
      </c>
      <c r="C1917" s="73"/>
      <c r="D1917" s="1132" t="s">
        <v>1998</v>
      </c>
      <c r="E1917" s="15" t="s">
        <v>1999</v>
      </c>
      <c r="F1917" s="679">
        <v>0</v>
      </c>
      <c r="G1917" s="73" t="s">
        <v>300</v>
      </c>
      <c r="H1917" s="73" t="s">
        <v>3355</v>
      </c>
      <c r="K1917" s="831"/>
      <c r="L1917" s="1143"/>
      <c r="M1917" s="831"/>
      <c r="N1917" s="831">
        <v>5.1871999999999996E-9</v>
      </c>
      <c r="O1917" s="1144"/>
      <c r="P1917" s="831"/>
      <c r="Q1917" s="831"/>
      <c r="R1917" s="831"/>
      <c r="S1917" s="831"/>
      <c r="T1917" s="831"/>
      <c r="U1917" s="831"/>
      <c r="V1917" s="1143"/>
      <c r="W1917" s="1145">
        <v>8.4910999999999994</v>
      </c>
      <c r="X1917" s="1144"/>
      <c r="Y1917" s="831"/>
      <c r="Z1917" s="831"/>
      <c r="AA1917" s="834"/>
      <c r="AB1917" s="834"/>
      <c r="AC1917" s="832">
        <f t="shared" si="76"/>
        <v>0</v>
      </c>
      <c r="AD1917" s="832">
        <f t="shared" si="75"/>
        <v>0</v>
      </c>
      <c r="AE1917" s="834"/>
      <c r="AF1917" s="834"/>
      <c r="AG1917" s="834"/>
      <c r="AH1917" s="834"/>
      <c r="AI1917" s="834"/>
      <c r="AJ1917" s="834"/>
      <c r="AK1917" s="834"/>
      <c r="AL1917" s="834"/>
      <c r="AM1917" s="832">
        <f t="shared" si="74"/>
        <v>0</v>
      </c>
      <c r="AN1917" s="834"/>
      <c r="AO1917" s="834"/>
      <c r="AP1917" s="834"/>
    </row>
    <row r="1918" spans="1:42" s="15" customFormat="1">
      <c r="A1918" s="73" t="s">
        <v>2380</v>
      </c>
      <c r="B1918" s="1132" t="s">
        <v>3192</v>
      </c>
      <c r="C1918" s="73" t="s">
        <v>3329</v>
      </c>
      <c r="D1918" s="1132" t="s">
        <v>1967</v>
      </c>
      <c r="E1918" s="15" t="s">
        <v>1968</v>
      </c>
      <c r="F1918" s="679">
        <v>11972.65625</v>
      </c>
      <c r="G1918" s="73" t="s">
        <v>300</v>
      </c>
      <c r="H1918" s="73" t="s">
        <v>3352</v>
      </c>
      <c r="K1918" s="831"/>
      <c r="L1918" s="1143"/>
      <c r="M1918" s="831"/>
      <c r="N1918" s="831">
        <v>1.5431E-4</v>
      </c>
      <c r="O1918" s="1144"/>
      <c r="P1918" s="831"/>
      <c r="Q1918" s="831"/>
      <c r="R1918" s="831"/>
      <c r="S1918" s="831"/>
      <c r="T1918" s="831"/>
      <c r="U1918" s="831"/>
      <c r="V1918" s="1143"/>
      <c r="W1918" s="1145">
        <v>536.86</v>
      </c>
      <c r="X1918" s="1144"/>
      <c r="Y1918" s="831"/>
      <c r="Z1918" s="831"/>
      <c r="AA1918" s="834"/>
      <c r="AB1918" s="834"/>
      <c r="AC1918" s="832">
        <f t="shared" si="76"/>
        <v>0</v>
      </c>
      <c r="AD1918" s="832">
        <f t="shared" si="75"/>
        <v>1.8475005859375</v>
      </c>
      <c r="AE1918" s="834"/>
      <c r="AF1918" s="834"/>
      <c r="AG1918" s="834"/>
      <c r="AH1918" s="834"/>
      <c r="AI1918" s="834"/>
      <c r="AJ1918" s="834"/>
      <c r="AK1918" s="834"/>
      <c r="AL1918" s="834"/>
      <c r="AM1918" s="832">
        <f t="shared" si="74"/>
        <v>6427640.234375</v>
      </c>
      <c r="AN1918" s="834"/>
      <c r="AO1918" s="834"/>
      <c r="AP1918" s="834"/>
    </row>
    <row r="1919" spans="1:42" s="15" customFormat="1">
      <c r="A1919" s="73" t="s">
        <v>2380</v>
      </c>
      <c r="B1919" s="1132" t="s">
        <v>3192</v>
      </c>
      <c r="C1919" s="73" t="s">
        <v>3329</v>
      </c>
      <c r="D1919" s="1132" t="s">
        <v>1998</v>
      </c>
      <c r="E1919" s="15" t="s">
        <v>1999</v>
      </c>
      <c r="F1919" s="679">
        <v>15963.541666666701</v>
      </c>
      <c r="G1919" s="73" t="s">
        <v>300</v>
      </c>
      <c r="H1919" s="73" t="s">
        <v>3352</v>
      </c>
      <c r="K1919" s="831"/>
      <c r="L1919" s="1143"/>
      <c r="M1919" s="831"/>
      <c r="N1919" s="831">
        <v>2.4254000000000001E-6</v>
      </c>
      <c r="O1919" s="1144"/>
      <c r="P1919" s="831"/>
      <c r="Q1919" s="831"/>
      <c r="R1919" s="831"/>
      <c r="S1919" s="831"/>
      <c r="T1919" s="831"/>
      <c r="U1919" s="831"/>
      <c r="V1919" s="1143"/>
      <c r="W1919" s="1145">
        <v>795.63</v>
      </c>
      <c r="X1919" s="1144"/>
      <c r="Y1919" s="831"/>
      <c r="Z1919" s="831"/>
      <c r="AA1919" s="834"/>
      <c r="AB1919" s="834"/>
      <c r="AC1919" s="832">
        <f t="shared" si="76"/>
        <v>0</v>
      </c>
      <c r="AD1919" s="832">
        <f t="shared" si="75"/>
        <v>3.8717973958333415E-2</v>
      </c>
      <c r="AE1919" s="834"/>
      <c r="AF1919" s="834"/>
      <c r="AG1919" s="834"/>
      <c r="AH1919" s="834"/>
      <c r="AI1919" s="834"/>
      <c r="AJ1919" s="834"/>
      <c r="AK1919" s="834"/>
      <c r="AL1919" s="834"/>
      <c r="AM1919" s="832">
        <f t="shared" si="74"/>
        <v>12701072.656250026</v>
      </c>
      <c r="AN1919" s="834"/>
      <c r="AO1919" s="834"/>
      <c r="AP1919" s="834"/>
    </row>
    <row r="1920" spans="1:42" s="15" customFormat="1">
      <c r="A1920" s="73" t="s">
        <v>2380</v>
      </c>
      <c r="B1920" s="1132" t="s">
        <v>3192</v>
      </c>
      <c r="C1920" s="73" t="s">
        <v>3329</v>
      </c>
      <c r="D1920" s="1132" t="s">
        <v>2001</v>
      </c>
      <c r="E1920" s="15" t="s">
        <v>2015</v>
      </c>
      <c r="F1920" s="679">
        <v>798.17708333333303</v>
      </c>
      <c r="G1920" s="73" t="s">
        <v>300</v>
      </c>
      <c r="H1920" s="73" t="s">
        <v>3352</v>
      </c>
      <c r="K1920" s="831"/>
      <c r="L1920" s="1143"/>
      <c r="M1920" s="831"/>
      <c r="N1920" s="831">
        <v>7.0589999999999997E-6</v>
      </c>
      <c r="O1920" s="1144"/>
      <c r="P1920" s="831"/>
      <c r="Q1920" s="831"/>
      <c r="R1920" s="831"/>
      <c r="S1920" s="831"/>
      <c r="T1920" s="831"/>
      <c r="U1920" s="831"/>
      <c r="V1920" s="1143"/>
      <c r="W1920" s="1145">
        <v>7533.8</v>
      </c>
      <c r="X1920" s="1144"/>
      <c r="Y1920" s="831"/>
      <c r="Z1920" s="831"/>
      <c r="AA1920" s="834"/>
      <c r="AB1920" s="834"/>
      <c r="AC1920" s="832">
        <f t="shared" si="76"/>
        <v>0</v>
      </c>
      <c r="AD1920" s="832">
        <f t="shared" si="75"/>
        <v>5.634332031249998E-3</v>
      </c>
      <c r="AE1920" s="834"/>
      <c r="AF1920" s="834"/>
      <c r="AG1920" s="834"/>
      <c r="AH1920" s="834"/>
      <c r="AI1920" s="834"/>
      <c r="AJ1920" s="834"/>
      <c r="AK1920" s="834"/>
      <c r="AL1920" s="834"/>
      <c r="AM1920" s="832">
        <f t="shared" si="74"/>
        <v>6013306.5104166642</v>
      </c>
      <c r="AN1920" s="834"/>
      <c r="AO1920" s="834"/>
      <c r="AP1920" s="834"/>
    </row>
    <row r="1921" spans="1:42" s="15" customFormat="1">
      <c r="A1921" s="73" t="s">
        <v>2381</v>
      </c>
      <c r="B1921" s="1132" t="s">
        <v>3193</v>
      </c>
      <c r="C1921" s="73"/>
      <c r="D1921" s="1132" t="s">
        <v>1967</v>
      </c>
      <c r="E1921" s="15" t="s">
        <v>1968</v>
      </c>
      <c r="F1921" s="679">
        <v>135834567.09662399</v>
      </c>
      <c r="G1921" s="73" t="s">
        <v>300</v>
      </c>
      <c r="H1921" s="73" t="s">
        <v>3355</v>
      </c>
      <c r="K1921" s="831"/>
      <c r="L1921" s="1143"/>
      <c r="M1921" s="831"/>
      <c r="N1921" s="831">
        <v>5.4415000000000001E-7</v>
      </c>
      <c r="O1921" s="1144"/>
      <c r="P1921" s="831"/>
      <c r="Q1921" s="831"/>
      <c r="R1921" s="831"/>
      <c r="S1921" s="831"/>
      <c r="T1921" s="831"/>
      <c r="U1921" s="831"/>
      <c r="V1921" s="1143"/>
      <c r="W1921" s="1145">
        <v>3.3127</v>
      </c>
      <c r="X1921" s="1144"/>
      <c r="Y1921" s="831"/>
      <c r="Z1921" s="831"/>
      <c r="AA1921" s="834"/>
      <c r="AB1921" s="834"/>
      <c r="AC1921" s="832">
        <f t="shared" si="76"/>
        <v>0</v>
      </c>
      <c r="AD1921" s="832">
        <f t="shared" si="75"/>
        <v>73.914379685627949</v>
      </c>
      <c r="AE1921" s="834"/>
      <c r="AF1921" s="834"/>
      <c r="AG1921" s="834"/>
      <c r="AH1921" s="834"/>
      <c r="AI1921" s="834"/>
      <c r="AJ1921" s="834"/>
      <c r="AK1921" s="834"/>
      <c r="AL1921" s="834"/>
      <c r="AM1921" s="832">
        <f t="shared" si="74"/>
        <v>449979170.42098629</v>
      </c>
      <c r="AN1921" s="834"/>
      <c r="AO1921" s="834"/>
      <c r="AP1921" s="834"/>
    </row>
    <row r="1922" spans="1:42" s="15" customFormat="1">
      <c r="A1922" s="73" t="s">
        <v>2382</v>
      </c>
      <c r="B1922" s="1132" t="s">
        <v>3194</v>
      </c>
      <c r="C1922" s="73" t="s">
        <v>3329</v>
      </c>
      <c r="D1922" s="1132" t="s">
        <v>1967</v>
      </c>
      <c r="E1922" s="15" t="s">
        <v>1968</v>
      </c>
      <c r="F1922" s="679">
        <v>643569.04875260405</v>
      </c>
      <c r="G1922" s="73" t="s">
        <v>300</v>
      </c>
      <c r="H1922" s="73" t="s">
        <v>3352</v>
      </c>
      <c r="K1922" s="831"/>
      <c r="L1922" s="1143"/>
      <c r="M1922" s="831"/>
      <c r="N1922" s="831">
        <v>6.9670999999999998E-6</v>
      </c>
      <c r="O1922" s="1144"/>
      <c r="P1922" s="831"/>
      <c r="Q1922" s="831"/>
      <c r="R1922" s="831"/>
      <c r="S1922" s="831"/>
      <c r="T1922" s="831"/>
      <c r="U1922" s="831"/>
      <c r="V1922" s="1143"/>
      <c r="W1922" s="1145">
        <v>325.29000000000002</v>
      </c>
      <c r="X1922" s="1144"/>
      <c r="Y1922" s="831"/>
      <c r="Z1922" s="831"/>
      <c r="AA1922" s="834"/>
      <c r="AB1922" s="834"/>
      <c r="AC1922" s="832">
        <f t="shared" si="76"/>
        <v>0</v>
      </c>
      <c r="AD1922" s="832">
        <f t="shared" si="75"/>
        <v>4.4838099195642673</v>
      </c>
      <c r="AE1922" s="834"/>
      <c r="AF1922" s="834"/>
      <c r="AG1922" s="834"/>
      <c r="AH1922" s="834"/>
      <c r="AI1922" s="834"/>
      <c r="AJ1922" s="834"/>
      <c r="AK1922" s="834"/>
      <c r="AL1922" s="834"/>
      <c r="AM1922" s="832">
        <f t="shared" si="74"/>
        <v>209346575.8687346</v>
      </c>
      <c r="AN1922" s="834"/>
      <c r="AO1922" s="834"/>
      <c r="AP1922" s="834"/>
    </row>
    <row r="1923" spans="1:42" s="15" customFormat="1">
      <c r="A1923" s="73" t="s">
        <v>2382</v>
      </c>
      <c r="B1923" s="1132" t="s">
        <v>3194</v>
      </c>
      <c r="C1923" s="73" t="s">
        <v>3329</v>
      </c>
      <c r="D1923" s="1132" t="s">
        <v>1998</v>
      </c>
      <c r="E1923" s="15" t="s">
        <v>1999</v>
      </c>
      <c r="F1923" s="679">
        <v>2333872.4876302099</v>
      </c>
      <c r="G1923" s="73" t="s">
        <v>300</v>
      </c>
      <c r="H1923" s="73" t="s">
        <v>3352</v>
      </c>
      <c r="K1923" s="831"/>
      <c r="L1923" s="1143"/>
      <c r="M1923" s="831"/>
      <c r="N1923" s="831">
        <v>6.744E-8</v>
      </c>
      <c r="O1923" s="1144"/>
      <c r="P1923" s="831"/>
      <c r="Q1923" s="831"/>
      <c r="R1923" s="831"/>
      <c r="S1923" s="831"/>
      <c r="T1923" s="831"/>
      <c r="U1923" s="831"/>
      <c r="V1923" s="1143"/>
      <c r="W1923" s="1145">
        <v>111.15</v>
      </c>
      <c r="X1923" s="1144"/>
      <c r="Y1923" s="831"/>
      <c r="Z1923" s="831"/>
      <c r="AA1923" s="834"/>
      <c r="AB1923" s="834"/>
      <c r="AC1923" s="832">
        <f t="shared" si="76"/>
        <v>0</v>
      </c>
      <c r="AD1923" s="832">
        <f t="shared" si="75"/>
        <v>0.15739636056578135</v>
      </c>
      <c r="AE1923" s="834"/>
      <c r="AF1923" s="834"/>
      <c r="AG1923" s="834"/>
      <c r="AH1923" s="834"/>
      <c r="AI1923" s="834"/>
      <c r="AJ1923" s="834"/>
      <c r="AK1923" s="834"/>
      <c r="AL1923" s="834"/>
      <c r="AM1923" s="832">
        <f t="shared" si="74"/>
        <v>259409927.00009784</v>
      </c>
      <c r="AN1923" s="834"/>
      <c r="AO1923" s="834"/>
      <c r="AP1923" s="834"/>
    </row>
    <row r="1924" spans="1:42" s="15" customFormat="1">
      <c r="A1924" s="73" t="s">
        <v>2382</v>
      </c>
      <c r="B1924" s="1132" t="s">
        <v>3194</v>
      </c>
      <c r="C1924" s="73" t="s">
        <v>3329</v>
      </c>
      <c r="D1924" s="1132" t="s">
        <v>2001</v>
      </c>
      <c r="E1924" s="15" t="s">
        <v>2015</v>
      </c>
      <c r="F1924" s="679">
        <v>42904.603248437503</v>
      </c>
      <c r="G1924" s="73" t="s">
        <v>300</v>
      </c>
      <c r="H1924" s="73" t="s">
        <v>3352</v>
      </c>
      <c r="K1924" s="831"/>
      <c r="L1924" s="1143"/>
      <c r="M1924" s="831"/>
      <c r="N1924" s="831">
        <v>3.2503999999999998E-6</v>
      </c>
      <c r="O1924" s="1144"/>
      <c r="P1924" s="831"/>
      <c r="Q1924" s="831"/>
      <c r="R1924" s="831"/>
      <c r="S1924" s="831"/>
      <c r="T1924" s="831"/>
      <c r="U1924" s="831"/>
      <c r="V1924" s="1143"/>
      <c r="W1924" s="1145">
        <v>8766.2999999999993</v>
      </c>
      <c r="X1924" s="1144"/>
      <c r="Y1924" s="831"/>
      <c r="Z1924" s="831"/>
      <c r="AA1924" s="834"/>
      <c r="AB1924" s="834"/>
      <c r="AC1924" s="832">
        <f t="shared" si="76"/>
        <v>0</v>
      </c>
      <c r="AD1924" s="832">
        <f t="shared" si="75"/>
        <v>0.13945712239872124</v>
      </c>
      <c r="AE1924" s="834"/>
      <c r="AF1924" s="834"/>
      <c r="AG1924" s="834"/>
      <c r="AH1924" s="834"/>
      <c r="AI1924" s="834"/>
      <c r="AJ1924" s="834"/>
      <c r="AK1924" s="834"/>
      <c r="AL1924" s="834"/>
      <c r="AM1924" s="832">
        <f t="shared" si="74"/>
        <v>376114623.45677763</v>
      </c>
      <c r="AN1924" s="834"/>
      <c r="AO1924" s="834"/>
      <c r="AP1924" s="834"/>
    </row>
    <row r="1925" spans="1:42" s="15" customFormat="1">
      <c r="A1925" s="73" t="s">
        <v>2732</v>
      </c>
      <c r="B1925" s="1132"/>
      <c r="C1925" s="73"/>
      <c r="D1925" s="1132" t="s">
        <v>2001</v>
      </c>
      <c r="E1925" s="15" t="s">
        <v>2015</v>
      </c>
      <c r="F1925" s="679">
        <v>478.96451999999999</v>
      </c>
      <c r="G1925" s="73" t="s">
        <v>300</v>
      </c>
      <c r="H1925" s="73" t="s">
        <v>3355</v>
      </c>
      <c r="K1925" s="831"/>
      <c r="L1925" s="1143"/>
      <c r="M1925" s="831"/>
      <c r="N1925" s="831">
        <v>2.9550999999999999E-6</v>
      </c>
      <c r="O1925" s="1144"/>
      <c r="P1925" s="831"/>
      <c r="Q1925" s="831"/>
      <c r="R1925" s="831"/>
      <c r="S1925" s="831"/>
      <c r="T1925" s="831"/>
      <c r="U1925" s="831"/>
      <c r="V1925" s="1143"/>
      <c r="W1925" s="1145">
        <v>143520</v>
      </c>
      <c r="X1925" s="1144"/>
      <c r="Y1925" s="831"/>
      <c r="Z1925" s="831"/>
      <c r="AA1925" s="834"/>
      <c r="AB1925" s="834"/>
      <c r="AC1925" s="832">
        <f t="shared" si="76"/>
        <v>0</v>
      </c>
      <c r="AD1925" s="832">
        <f t="shared" si="75"/>
        <v>1.4153880530519999E-3</v>
      </c>
      <c r="AE1925" s="834"/>
      <c r="AF1925" s="834"/>
      <c r="AG1925" s="834"/>
      <c r="AH1925" s="834"/>
      <c r="AI1925" s="834"/>
      <c r="AJ1925" s="834"/>
      <c r="AK1925" s="834"/>
      <c r="AL1925" s="834"/>
      <c r="AM1925" s="832">
        <f t="shared" si="74"/>
        <v>68740987.910400003</v>
      </c>
      <c r="AN1925" s="834"/>
      <c r="AO1925" s="834"/>
      <c r="AP1925" s="834"/>
    </row>
    <row r="1926" spans="1:42" s="15" customFormat="1">
      <c r="A1926" s="73" t="s">
        <v>2383</v>
      </c>
      <c r="B1926" s="1132" t="s">
        <v>3195</v>
      </c>
      <c r="C1926" s="73" t="s">
        <v>3329</v>
      </c>
      <c r="D1926" s="1132" t="s">
        <v>1967</v>
      </c>
      <c r="E1926" s="15" t="s">
        <v>1968</v>
      </c>
      <c r="F1926" s="679">
        <v>232778.560516875</v>
      </c>
      <c r="G1926" s="73" t="s">
        <v>300</v>
      </c>
      <c r="H1926" s="73" t="s">
        <v>3352</v>
      </c>
      <c r="K1926" s="831"/>
      <c r="L1926" s="1143"/>
      <c r="M1926" s="831">
        <v>0</v>
      </c>
      <c r="N1926" s="831">
        <v>8.6835999999999993E-6</v>
      </c>
      <c r="O1926" s="1144"/>
      <c r="P1926" s="831"/>
      <c r="Q1926" s="831"/>
      <c r="R1926" s="831"/>
      <c r="S1926" s="831"/>
      <c r="T1926" s="831"/>
      <c r="U1926" s="831"/>
      <c r="V1926" s="1143"/>
      <c r="W1926" s="1145">
        <v>321130</v>
      </c>
      <c r="X1926" s="1144"/>
      <c r="Y1926" s="831"/>
      <c r="Z1926" s="831"/>
      <c r="AA1926" s="834"/>
      <c r="AB1926" s="834"/>
      <c r="AC1926" s="832">
        <f t="shared" si="76"/>
        <v>0</v>
      </c>
      <c r="AD1926" s="832">
        <f t="shared" si="75"/>
        <v>2.0213559081043355</v>
      </c>
      <c r="AE1926" s="834"/>
      <c r="AF1926" s="834"/>
      <c r="AG1926" s="834"/>
      <c r="AH1926" s="834"/>
      <c r="AI1926" s="834"/>
      <c r="AJ1926" s="834"/>
      <c r="AK1926" s="834"/>
      <c r="AL1926" s="834"/>
      <c r="AM1926" s="832">
        <f t="shared" si="74"/>
        <v>74752179138.784073</v>
      </c>
      <c r="AN1926" s="834"/>
      <c r="AO1926" s="834"/>
      <c r="AP1926" s="834"/>
    </row>
    <row r="1927" spans="1:42" s="15" customFormat="1">
      <c r="A1927" s="73" t="s">
        <v>2383</v>
      </c>
      <c r="B1927" s="1132" t="s">
        <v>3195</v>
      </c>
      <c r="C1927" s="73" t="s">
        <v>3329</v>
      </c>
      <c r="D1927" s="1132" t="s">
        <v>1998</v>
      </c>
      <c r="E1927" s="15" t="s">
        <v>1999</v>
      </c>
      <c r="F1927" s="679">
        <v>310371.414040156</v>
      </c>
      <c r="G1927" s="73" t="s">
        <v>300</v>
      </c>
      <c r="H1927" s="73" t="s">
        <v>3352</v>
      </c>
      <c r="K1927" s="831"/>
      <c r="L1927" s="1143"/>
      <c r="M1927" s="831">
        <v>0</v>
      </c>
      <c r="N1927" s="831">
        <v>4.1479999999999999E-6</v>
      </c>
      <c r="O1927" s="1144"/>
      <c r="P1927" s="831"/>
      <c r="Q1927" s="831"/>
      <c r="R1927" s="831"/>
      <c r="S1927" s="831"/>
      <c r="T1927" s="831"/>
      <c r="U1927" s="831"/>
      <c r="V1927" s="1143"/>
      <c r="W1927" s="1145">
        <v>351910</v>
      </c>
      <c r="X1927" s="1144"/>
      <c r="Y1927" s="831"/>
      <c r="Z1927" s="831"/>
      <c r="AA1927" s="834"/>
      <c r="AB1927" s="834"/>
      <c r="AC1927" s="832">
        <f t="shared" si="76"/>
        <v>0</v>
      </c>
      <c r="AD1927" s="832">
        <f t="shared" si="75"/>
        <v>1.2874206254385672</v>
      </c>
      <c r="AE1927" s="834"/>
      <c r="AF1927" s="834"/>
      <c r="AG1927" s="834"/>
      <c r="AH1927" s="834"/>
      <c r="AI1927" s="834"/>
      <c r="AJ1927" s="834"/>
      <c r="AK1927" s="834"/>
      <c r="AL1927" s="834"/>
      <c r="AM1927" s="832">
        <f t="shared" si="74"/>
        <v>109222804314.87129</v>
      </c>
      <c r="AN1927" s="834"/>
      <c r="AO1927" s="834"/>
      <c r="AP1927" s="834"/>
    </row>
    <row r="1928" spans="1:42" s="15" customFormat="1">
      <c r="A1928" s="73" t="s">
        <v>2383</v>
      </c>
      <c r="B1928" s="1132" t="s">
        <v>3195</v>
      </c>
      <c r="C1928" s="73" t="s">
        <v>3329</v>
      </c>
      <c r="D1928" s="1132" t="s">
        <v>2001</v>
      </c>
      <c r="E1928" s="15" t="s">
        <v>2015</v>
      </c>
      <c r="F1928" s="679">
        <v>15518.5707015104</v>
      </c>
      <c r="G1928" s="73" t="s">
        <v>300</v>
      </c>
      <c r="H1928" s="73" t="s">
        <v>3352</v>
      </c>
      <c r="K1928" s="831"/>
      <c r="L1928" s="1143"/>
      <c r="M1928" s="831">
        <v>0</v>
      </c>
      <c r="N1928" s="831">
        <v>2.5154E-5</v>
      </c>
      <c r="O1928" s="1144"/>
      <c r="P1928" s="831"/>
      <c r="Q1928" s="831"/>
      <c r="R1928" s="831"/>
      <c r="S1928" s="831"/>
      <c r="T1928" s="831"/>
      <c r="U1928" s="831"/>
      <c r="V1928" s="1143"/>
      <c r="W1928" s="1145">
        <v>21816000</v>
      </c>
      <c r="X1928" s="1144"/>
      <c r="Y1928" s="831"/>
      <c r="Z1928" s="831"/>
      <c r="AA1928" s="834"/>
      <c r="AB1928" s="834"/>
      <c r="AC1928" s="832">
        <f t="shared" si="76"/>
        <v>0</v>
      </c>
      <c r="AD1928" s="832">
        <f t="shared" si="75"/>
        <v>0.39035412742579262</v>
      </c>
      <c r="AE1928" s="834"/>
      <c r="AF1928" s="834"/>
      <c r="AG1928" s="834"/>
      <c r="AH1928" s="834"/>
      <c r="AI1928" s="834"/>
      <c r="AJ1928" s="834"/>
      <c r="AK1928" s="834"/>
      <c r="AL1928" s="834"/>
      <c r="AM1928" s="832">
        <f t="shared" si="74"/>
        <v>338553138424.15088</v>
      </c>
      <c r="AN1928" s="834"/>
      <c r="AO1928" s="834"/>
      <c r="AP1928" s="834"/>
    </row>
    <row r="1929" spans="1:42" s="15" customFormat="1">
      <c r="A1929" s="73" t="s">
        <v>2814</v>
      </c>
      <c r="B1929" s="1132" t="s">
        <v>3196</v>
      </c>
      <c r="C1929" s="73" t="s">
        <v>3335</v>
      </c>
      <c r="D1929" s="1132" t="s">
        <v>1967</v>
      </c>
      <c r="E1929" s="15" t="s">
        <v>1968</v>
      </c>
      <c r="F1929" s="679">
        <v>236618081.919781</v>
      </c>
      <c r="G1929" s="73" t="s">
        <v>300</v>
      </c>
      <c r="H1929" s="73"/>
      <c r="K1929" s="831"/>
      <c r="L1929" s="1143"/>
      <c r="M1929" s="831"/>
      <c r="N1929" s="831"/>
      <c r="O1929" s="1144"/>
      <c r="P1929" s="831"/>
      <c r="Q1929" s="831"/>
      <c r="R1929" s="831"/>
      <c r="S1929" s="831"/>
      <c r="T1929" s="831"/>
      <c r="U1929" s="831"/>
      <c r="V1929" s="1143"/>
      <c r="W1929" s="1145">
        <v>7.2317000000000006E-2</v>
      </c>
      <c r="X1929" s="1144"/>
      <c r="Y1929" s="831"/>
      <c r="Z1929" s="831"/>
      <c r="AA1929" s="834"/>
      <c r="AB1929" s="834"/>
      <c r="AC1929" s="832">
        <f t="shared" si="76"/>
        <v>0</v>
      </c>
      <c r="AD1929" s="832">
        <f t="shared" si="75"/>
        <v>0</v>
      </c>
      <c r="AE1929" s="834"/>
      <c r="AF1929" s="834"/>
      <c r="AG1929" s="834"/>
      <c r="AH1929" s="834"/>
      <c r="AI1929" s="834"/>
      <c r="AJ1929" s="834"/>
      <c r="AK1929" s="834"/>
      <c r="AL1929" s="834"/>
      <c r="AM1929" s="832">
        <f t="shared" si="74"/>
        <v>17111509.830192804</v>
      </c>
      <c r="AN1929" s="834"/>
      <c r="AO1929" s="834"/>
      <c r="AP1929" s="834"/>
    </row>
    <row r="1930" spans="1:42" s="15" customFormat="1">
      <c r="A1930" s="73" t="s">
        <v>2384</v>
      </c>
      <c r="B1930" s="1132" t="s">
        <v>3197</v>
      </c>
      <c r="C1930" s="73" t="s">
        <v>3329</v>
      </c>
      <c r="D1930" s="1132" t="s">
        <v>1998</v>
      </c>
      <c r="E1930" s="15" t="s">
        <v>1999</v>
      </c>
      <c r="F1930" s="679">
        <v>35281424.923960403</v>
      </c>
      <c r="G1930" s="73" t="s">
        <v>300</v>
      </c>
      <c r="H1930" s="73" t="s">
        <v>3352</v>
      </c>
      <c r="K1930" s="831"/>
      <c r="L1930" s="1143"/>
      <c r="M1930" s="831"/>
      <c r="N1930" s="831">
        <v>1.9317E-7</v>
      </c>
      <c r="O1930" s="1144"/>
      <c r="P1930" s="831"/>
      <c r="Q1930" s="831"/>
      <c r="R1930" s="831"/>
      <c r="S1930" s="831"/>
      <c r="T1930" s="831"/>
      <c r="U1930" s="831"/>
      <c r="V1930" s="1143"/>
      <c r="W1930" s="1145">
        <v>7428.8</v>
      </c>
      <c r="X1930" s="1144"/>
      <c r="Y1930" s="831"/>
      <c r="Z1930" s="831"/>
      <c r="AA1930" s="834"/>
      <c r="AB1930" s="834"/>
      <c r="AC1930" s="832">
        <f t="shared" si="76"/>
        <v>0</v>
      </c>
      <c r="AD1930" s="832">
        <f t="shared" si="75"/>
        <v>6.8153128525614308</v>
      </c>
      <c r="AE1930" s="834"/>
      <c r="AF1930" s="834"/>
      <c r="AG1930" s="834"/>
      <c r="AH1930" s="834"/>
      <c r="AI1930" s="834"/>
      <c r="AJ1930" s="834"/>
      <c r="AK1930" s="834"/>
      <c r="AL1930" s="834"/>
      <c r="AM1930" s="832">
        <f t="shared" si="74"/>
        <v>262098649475.11703</v>
      </c>
      <c r="AN1930" s="834"/>
      <c r="AO1930" s="834"/>
      <c r="AP1930" s="834"/>
    </row>
    <row r="1931" spans="1:42" s="15" customFormat="1">
      <c r="A1931" s="73" t="s">
        <v>2384</v>
      </c>
      <c r="B1931" s="1132" t="s">
        <v>3197</v>
      </c>
      <c r="C1931" s="73" t="s">
        <v>3329</v>
      </c>
      <c r="D1931" s="1132" t="s">
        <v>1967</v>
      </c>
      <c r="E1931" s="15" t="s">
        <v>1968</v>
      </c>
      <c r="F1931" s="679">
        <v>7157313.4801299497</v>
      </c>
      <c r="G1931" s="73" t="s">
        <v>300</v>
      </c>
      <c r="H1931" s="73" t="s">
        <v>3352</v>
      </c>
      <c r="K1931" s="831"/>
      <c r="L1931" s="1143"/>
      <c r="M1931" s="831"/>
      <c r="N1931" s="831">
        <v>3.1094E-7</v>
      </c>
      <c r="O1931" s="1144"/>
      <c r="P1931" s="831"/>
      <c r="Q1931" s="831"/>
      <c r="R1931" s="831"/>
      <c r="S1931" s="831"/>
      <c r="T1931" s="831"/>
      <c r="U1931" s="831"/>
      <c r="V1931" s="1143"/>
      <c r="W1931" s="1145">
        <v>13885</v>
      </c>
      <c r="X1931" s="1144"/>
      <c r="Y1931" s="831"/>
      <c r="Z1931" s="831"/>
      <c r="AA1931" s="834"/>
      <c r="AB1931" s="834"/>
      <c r="AC1931" s="832">
        <f t="shared" si="76"/>
        <v>0</v>
      </c>
      <c r="AD1931" s="832">
        <f t="shared" si="75"/>
        <v>2.2254950535116067</v>
      </c>
      <c r="AE1931" s="834"/>
      <c r="AF1931" s="834"/>
      <c r="AG1931" s="834"/>
      <c r="AH1931" s="834"/>
      <c r="AI1931" s="834"/>
      <c r="AJ1931" s="834"/>
      <c r="AK1931" s="834"/>
      <c r="AL1931" s="834"/>
      <c r="AM1931" s="832">
        <f t="shared" si="74"/>
        <v>99379297671.604355</v>
      </c>
      <c r="AN1931" s="834"/>
      <c r="AO1931" s="834"/>
      <c r="AP1931" s="834"/>
    </row>
    <row r="1932" spans="1:42" s="15" customFormat="1">
      <c r="A1932" s="73" t="s">
        <v>2384</v>
      </c>
      <c r="B1932" s="1132" t="s">
        <v>3197</v>
      </c>
      <c r="C1932" s="73" t="s">
        <v>3329</v>
      </c>
      <c r="D1932" s="1132" t="s">
        <v>2001</v>
      </c>
      <c r="E1932" s="15" t="s">
        <v>2015</v>
      </c>
      <c r="F1932" s="679">
        <v>477154.23203260399</v>
      </c>
      <c r="G1932" s="73" t="s">
        <v>300</v>
      </c>
      <c r="H1932" s="73" t="s">
        <v>3352</v>
      </c>
      <c r="K1932" s="831"/>
      <c r="L1932" s="1143"/>
      <c r="M1932" s="831"/>
      <c r="N1932" s="831">
        <v>3.1109000000000001E-7</v>
      </c>
      <c r="O1932" s="1144"/>
      <c r="P1932" s="831"/>
      <c r="Q1932" s="831"/>
      <c r="R1932" s="831"/>
      <c r="S1932" s="831"/>
      <c r="T1932" s="831"/>
      <c r="U1932" s="831"/>
      <c r="V1932" s="1143"/>
      <c r="W1932" s="1145">
        <v>762560</v>
      </c>
      <c r="X1932" s="1144"/>
      <c r="Y1932" s="831"/>
      <c r="Z1932" s="831"/>
      <c r="AA1932" s="834"/>
      <c r="AB1932" s="834"/>
      <c r="AC1932" s="832">
        <f t="shared" si="76"/>
        <v>0</v>
      </c>
      <c r="AD1932" s="832">
        <f t="shared" si="75"/>
        <v>0.14843791004302279</v>
      </c>
      <c r="AE1932" s="834"/>
      <c r="AF1932" s="834"/>
      <c r="AG1932" s="834"/>
      <c r="AH1932" s="834"/>
      <c r="AI1932" s="834"/>
      <c r="AJ1932" s="834"/>
      <c r="AK1932" s="834"/>
      <c r="AL1932" s="834"/>
      <c r="AM1932" s="832">
        <f t="shared" si="74"/>
        <v>363858731178.78247</v>
      </c>
      <c r="AN1932" s="834"/>
      <c r="AO1932" s="834"/>
      <c r="AP1932" s="834"/>
    </row>
    <row r="1933" spans="1:42" s="15" customFormat="1">
      <c r="A1933" s="73" t="s">
        <v>2385</v>
      </c>
      <c r="B1933" s="1132" t="s">
        <v>3198</v>
      </c>
      <c r="C1933" s="73" t="s">
        <v>3313</v>
      </c>
      <c r="D1933" s="1132" t="s">
        <v>2001</v>
      </c>
      <c r="E1933" s="15" t="s">
        <v>2015</v>
      </c>
      <c r="F1933" s="679">
        <v>288442.70107690699</v>
      </c>
      <c r="G1933" s="73" t="s">
        <v>300</v>
      </c>
      <c r="H1933" s="73" t="s">
        <v>3355</v>
      </c>
      <c r="K1933" s="831"/>
      <c r="L1933" s="1143"/>
      <c r="M1933" s="831"/>
      <c r="N1933" s="831">
        <v>6.6765000000000002E-5</v>
      </c>
      <c r="O1933" s="1144"/>
      <c r="P1933" s="831"/>
      <c r="Q1933" s="831"/>
      <c r="R1933" s="831"/>
      <c r="S1933" s="831"/>
      <c r="T1933" s="831"/>
      <c r="U1933" s="831"/>
      <c r="V1933" s="1143"/>
      <c r="W1933" s="1145">
        <v>27977</v>
      </c>
      <c r="X1933" s="1144"/>
      <c r="Y1933" s="831"/>
      <c r="Z1933" s="831"/>
      <c r="AA1933" s="834"/>
      <c r="AB1933" s="834"/>
      <c r="AC1933" s="832">
        <f t="shared" si="76"/>
        <v>0</v>
      </c>
      <c r="AD1933" s="832">
        <f t="shared" si="75"/>
        <v>19.257876937399697</v>
      </c>
      <c r="AE1933" s="834"/>
      <c r="AF1933" s="834"/>
      <c r="AG1933" s="834"/>
      <c r="AH1933" s="834"/>
      <c r="AI1933" s="834"/>
      <c r="AJ1933" s="834"/>
      <c r="AK1933" s="834"/>
      <c r="AL1933" s="834"/>
      <c r="AM1933" s="832">
        <f t="shared" si="74"/>
        <v>8069761448.0286264</v>
      </c>
      <c r="AN1933" s="834"/>
      <c r="AO1933" s="834"/>
      <c r="AP1933" s="834"/>
    </row>
    <row r="1934" spans="1:42" s="15" customFormat="1">
      <c r="A1934" s="73" t="s">
        <v>2385</v>
      </c>
      <c r="B1934" s="1132" t="s">
        <v>3198</v>
      </c>
      <c r="C1934" s="73"/>
      <c r="D1934" s="1132" t="s">
        <v>1967</v>
      </c>
      <c r="E1934" s="15" t="s">
        <v>1968</v>
      </c>
      <c r="F1934" s="679">
        <v>8034.28</v>
      </c>
      <c r="G1934" s="73" t="s">
        <v>300</v>
      </c>
      <c r="H1934" s="73" t="s">
        <v>3355</v>
      </c>
      <c r="K1934" s="831"/>
      <c r="L1934" s="1143"/>
      <c r="M1934" s="831"/>
      <c r="N1934" s="831">
        <v>2.5667999999999999E-5</v>
      </c>
      <c r="O1934" s="1144"/>
      <c r="P1934" s="831"/>
      <c r="Q1934" s="831"/>
      <c r="R1934" s="831"/>
      <c r="S1934" s="831"/>
      <c r="T1934" s="831"/>
      <c r="U1934" s="831"/>
      <c r="V1934" s="1143"/>
      <c r="W1934" s="1145">
        <v>924.46</v>
      </c>
      <c r="X1934" s="1144"/>
      <c r="Y1934" s="831"/>
      <c r="Z1934" s="831"/>
      <c r="AA1934" s="834"/>
      <c r="AB1934" s="834"/>
      <c r="AC1934" s="832">
        <f t="shared" si="76"/>
        <v>0</v>
      </c>
      <c r="AD1934" s="832">
        <f t="shared" si="75"/>
        <v>0.20622389903999999</v>
      </c>
      <c r="AE1934" s="834"/>
      <c r="AF1934" s="834"/>
      <c r="AG1934" s="834"/>
      <c r="AH1934" s="834"/>
      <c r="AI1934" s="834"/>
      <c r="AJ1934" s="834"/>
      <c r="AK1934" s="834"/>
      <c r="AL1934" s="834"/>
      <c r="AM1934" s="832">
        <f t="shared" si="74"/>
        <v>7427370.4888000004</v>
      </c>
      <c r="AN1934" s="834"/>
      <c r="AO1934" s="834"/>
      <c r="AP1934" s="834"/>
    </row>
    <row r="1935" spans="1:42" s="15" customFormat="1">
      <c r="A1935" s="73" t="s">
        <v>2385</v>
      </c>
      <c r="B1935" s="1132" t="s">
        <v>3198</v>
      </c>
      <c r="C1935" s="73"/>
      <c r="D1935" s="1132" t="s">
        <v>1998</v>
      </c>
      <c r="E1935" s="15" t="s">
        <v>1999</v>
      </c>
      <c r="F1935" s="679">
        <v>0</v>
      </c>
      <c r="G1935" s="73" t="s">
        <v>300</v>
      </c>
      <c r="H1935" s="73" t="s">
        <v>3355</v>
      </c>
      <c r="K1935" s="831"/>
      <c r="L1935" s="1143"/>
      <c r="M1935" s="831"/>
      <c r="N1935" s="831">
        <v>2.8399E-5</v>
      </c>
      <c r="O1935" s="1144"/>
      <c r="P1935" s="831"/>
      <c r="Q1935" s="831"/>
      <c r="R1935" s="831"/>
      <c r="S1935" s="831"/>
      <c r="T1935" s="831"/>
      <c r="U1935" s="831"/>
      <c r="V1935" s="1143"/>
      <c r="W1935" s="1145">
        <v>1120.8</v>
      </c>
      <c r="X1935" s="1144"/>
      <c r="Y1935" s="831"/>
      <c r="Z1935" s="831"/>
      <c r="AA1935" s="834"/>
      <c r="AB1935" s="834"/>
      <c r="AC1935" s="832">
        <f t="shared" si="76"/>
        <v>0</v>
      </c>
      <c r="AD1935" s="832">
        <f t="shared" si="75"/>
        <v>0</v>
      </c>
      <c r="AE1935" s="834"/>
      <c r="AF1935" s="834"/>
      <c r="AG1935" s="834"/>
      <c r="AH1935" s="834"/>
      <c r="AI1935" s="834"/>
      <c r="AJ1935" s="834"/>
      <c r="AK1935" s="834"/>
      <c r="AL1935" s="834"/>
      <c r="AM1935" s="832">
        <f t="shared" si="74"/>
        <v>0</v>
      </c>
      <c r="AN1935" s="834"/>
      <c r="AO1935" s="834"/>
      <c r="AP1935" s="834"/>
    </row>
    <row r="1936" spans="1:42" s="15" customFormat="1">
      <c r="A1936" s="73" t="s">
        <v>2386</v>
      </c>
      <c r="B1936" s="1132" t="s">
        <v>3199</v>
      </c>
      <c r="C1936" s="73" t="s">
        <v>3329</v>
      </c>
      <c r="D1936" s="1132" t="s">
        <v>1967</v>
      </c>
      <c r="E1936" s="15" t="s">
        <v>1968</v>
      </c>
      <c r="F1936" s="679">
        <v>1056078.8824088499</v>
      </c>
      <c r="G1936" s="73" t="s">
        <v>300</v>
      </c>
      <c r="H1936" s="73" t="s">
        <v>3352</v>
      </c>
      <c r="K1936" s="831"/>
      <c r="L1936" s="1143"/>
      <c r="M1936" s="831">
        <v>6.3875000000000003E-6</v>
      </c>
      <c r="N1936" s="831">
        <v>2.8276000000000002E-5</v>
      </c>
      <c r="O1936" s="1144"/>
      <c r="P1936" s="831"/>
      <c r="Q1936" s="831"/>
      <c r="R1936" s="831"/>
      <c r="S1936" s="831"/>
      <c r="T1936" s="831"/>
      <c r="U1936" s="831"/>
      <c r="V1936" s="1143"/>
      <c r="W1936" s="1145">
        <v>5760.2</v>
      </c>
      <c r="X1936" s="1144"/>
      <c r="Y1936" s="831"/>
      <c r="Z1936" s="831"/>
      <c r="AA1936" s="834"/>
      <c r="AB1936" s="834"/>
      <c r="AC1936" s="832">
        <f t="shared" si="76"/>
        <v>6.745703861386529</v>
      </c>
      <c r="AD1936" s="832">
        <f t="shared" si="75"/>
        <v>29.861686478992642</v>
      </c>
      <c r="AE1936" s="834"/>
      <c r="AF1936" s="834"/>
      <c r="AG1936" s="834"/>
      <c r="AH1936" s="834"/>
      <c r="AI1936" s="834"/>
      <c r="AJ1936" s="834"/>
      <c r="AK1936" s="834"/>
      <c r="AL1936" s="834"/>
      <c r="AM1936" s="832">
        <f t="shared" si="74"/>
        <v>6083225578.451457</v>
      </c>
      <c r="AN1936" s="834"/>
      <c r="AO1936" s="834"/>
      <c r="AP1936" s="834"/>
    </row>
    <row r="1937" spans="1:42" s="15" customFormat="1">
      <c r="A1937" s="73" t="s">
        <v>2386</v>
      </c>
      <c r="B1937" s="1132" t="s">
        <v>3199</v>
      </c>
      <c r="C1937" s="73" t="s">
        <v>3329</v>
      </c>
      <c r="D1937" s="1132" t="s">
        <v>1998</v>
      </c>
      <c r="E1937" s="15" t="s">
        <v>1999</v>
      </c>
      <c r="F1937" s="679">
        <v>1408105.1766328099</v>
      </c>
      <c r="G1937" s="73" t="s">
        <v>300</v>
      </c>
      <c r="H1937" s="73" t="s">
        <v>3352</v>
      </c>
      <c r="K1937" s="831"/>
      <c r="L1937" s="1143"/>
      <c r="M1937" s="831">
        <v>1.7366E-6</v>
      </c>
      <c r="N1937" s="831">
        <v>7.6877999999999995E-6</v>
      </c>
      <c r="O1937" s="1144"/>
      <c r="P1937" s="831"/>
      <c r="Q1937" s="831"/>
      <c r="R1937" s="831"/>
      <c r="S1937" s="831"/>
      <c r="T1937" s="831"/>
      <c r="U1937" s="831"/>
      <c r="V1937" s="1143"/>
      <c r="W1937" s="1145">
        <v>1726.2</v>
      </c>
      <c r="X1937" s="1144"/>
      <c r="Y1937" s="831"/>
      <c r="Z1937" s="831"/>
      <c r="AA1937" s="834"/>
      <c r="AB1937" s="834"/>
      <c r="AC1937" s="832">
        <f t="shared" si="76"/>
        <v>2.4453154497405376</v>
      </c>
      <c r="AD1937" s="832">
        <f t="shared" si="75"/>
        <v>10.825230976917716</v>
      </c>
      <c r="AE1937" s="834"/>
      <c r="AF1937" s="834"/>
      <c r="AG1937" s="834"/>
      <c r="AH1937" s="834"/>
      <c r="AI1937" s="834"/>
      <c r="AJ1937" s="834"/>
      <c r="AK1937" s="834"/>
      <c r="AL1937" s="834"/>
      <c r="AM1937" s="832">
        <f t="shared" si="74"/>
        <v>2430671155.9035563</v>
      </c>
      <c r="AN1937" s="834"/>
      <c r="AO1937" s="834"/>
      <c r="AP1937" s="834"/>
    </row>
    <row r="1938" spans="1:42" s="15" customFormat="1">
      <c r="A1938" s="73" t="s">
        <v>2386</v>
      </c>
      <c r="B1938" s="1132" t="s">
        <v>3199</v>
      </c>
      <c r="C1938" s="73" t="s">
        <v>3329</v>
      </c>
      <c r="D1938" s="1132" t="s">
        <v>2001</v>
      </c>
      <c r="E1938" s="15" t="s">
        <v>2015</v>
      </c>
      <c r="F1938" s="679">
        <v>70405.258818749993</v>
      </c>
      <c r="G1938" s="73" t="s">
        <v>300</v>
      </c>
      <c r="H1938" s="73" t="s">
        <v>3352</v>
      </c>
      <c r="K1938" s="831"/>
      <c r="L1938" s="1143"/>
      <c r="M1938" s="831">
        <v>5.643E-6</v>
      </c>
      <c r="N1938" s="831">
        <v>2.4981E-5</v>
      </c>
      <c r="O1938" s="1144"/>
      <c r="P1938" s="831"/>
      <c r="Q1938" s="831"/>
      <c r="R1938" s="831"/>
      <c r="S1938" s="831"/>
      <c r="T1938" s="831"/>
      <c r="U1938" s="831"/>
      <c r="V1938" s="1143"/>
      <c r="W1938" s="1145">
        <v>92827</v>
      </c>
      <c r="X1938" s="1144"/>
      <c r="Y1938" s="831"/>
      <c r="Z1938" s="831"/>
      <c r="AA1938" s="834"/>
      <c r="AB1938" s="834"/>
      <c r="AC1938" s="832">
        <f t="shared" si="76"/>
        <v>0.39729687551420623</v>
      </c>
      <c r="AD1938" s="832">
        <f t="shared" si="75"/>
        <v>1.7587937705511936</v>
      </c>
      <c r="AE1938" s="834"/>
      <c r="AF1938" s="834"/>
      <c r="AG1938" s="834"/>
      <c r="AH1938" s="834"/>
      <c r="AI1938" s="834"/>
      <c r="AJ1938" s="834"/>
      <c r="AK1938" s="834"/>
      <c r="AL1938" s="834"/>
      <c r="AM1938" s="832">
        <f t="shared" si="74"/>
        <v>6535508960.3681059</v>
      </c>
      <c r="AN1938" s="834"/>
      <c r="AO1938" s="834"/>
      <c r="AP1938" s="834"/>
    </row>
    <row r="1939" spans="1:42" s="15" customFormat="1">
      <c r="A1939" s="73" t="s">
        <v>2387</v>
      </c>
      <c r="B1939" s="1132" t="s">
        <v>3200</v>
      </c>
      <c r="C1939" s="73" t="s">
        <v>3317</v>
      </c>
      <c r="D1939" s="1132" t="s">
        <v>2001</v>
      </c>
      <c r="E1939" s="15" t="s">
        <v>2015</v>
      </c>
      <c r="F1939" s="679">
        <v>45445.169713746502</v>
      </c>
      <c r="G1939" s="73" t="s">
        <v>300</v>
      </c>
      <c r="H1939" s="73" t="s">
        <v>3355</v>
      </c>
      <c r="K1939" s="831"/>
      <c r="L1939" s="1143"/>
      <c r="M1939" s="831">
        <v>1.1192999999999999E-5</v>
      </c>
      <c r="N1939" s="831">
        <v>2.4402000000000001E-5</v>
      </c>
      <c r="O1939" s="1144"/>
      <c r="P1939" s="831"/>
      <c r="Q1939" s="831"/>
      <c r="R1939" s="831"/>
      <c r="S1939" s="831"/>
      <c r="T1939" s="831"/>
      <c r="U1939" s="831"/>
      <c r="V1939" s="1143"/>
      <c r="W1939" s="1145">
        <v>151040</v>
      </c>
      <c r="X1939" s="1144"/>
      <c r="Y1939" s="831"/>
      <c r="Z1939" s="831"/>
      <c r="AA1939" s="834"/>
      <c r="AB1939" s="834"/>
      <c r="AC1939" s="832">
        <f t="shared" si="76"/>
        <v>0.50866778460596451</v>
      </c>
      <c r="AD1939" s="832">
        <f t="shared" si="75"/>
        <v>1.1089530313548421</v>
      </c>
      <c r="AE1939" s="834"/>
      <c r="AF1939" s="834"/>
      <c r="AG1939" s="834"/>
      <c r="AH1939" s="834"/>
      <c r="AI1939" s="834"/>
      <c r="AJ1939" s="834"/>
      <c r="AK1939" s="834"/>
      <c r="AL1939" s="834"/>
      <c r="AM1939" s="832">
        <f t="shared" si="74"/>
        <v>6864038433.5642719</v>
      </c>
      <c r="AN1939" s="834"/>
      <c r="AO1939" s="834"/>
      <c r="AP1939" s="834"/>
    </row>
    <row r="1940" spans="1:42" s="15" customFormat="1">
      <c r="A1940" s="73" t="s">
        <v>2387</v>
      </c>
      <c r="B1940" s="1132" t="s">
        <v>3201</v>
      </c>
      <c r="C1940" s="73" t="s">
        <v>3313</v>
      </c>
      <c r="D1940" s="1132" t="s">
        <v>2001</v>
      </c>
      <c r="E1940" s="15" t="s">
        <v>2015</v>
      </c>
      <c r="F1940" s="679">
        <v>1454.5411501900801</v>
      </c>
      <c r="G1940" s="73" t="s">
        <v>300</v>
      </c>
      <c r="H1940" s="73" t="s">
        <v>3355</v>
      </c>
      <c r="K1940" s="831"/>
      <c r="L1940" s="1143"/>
      <c r="M1940" s="831">
        <v>1.1192999999999999E-5</v>
      </c>
      <c r="N1940" s="831">
        <v>2.4402000000000001E-5</v>
      </c>
      <c r="O1940" s="1144"/>
      <c r="P1940" s="831"/>
      <c r="Q1940" s="831"/>
      <c r="R1940" s="831"/>
      <c r="S1940" s="831"/>
      <c r="T1940" s="831"/>
      <c r="U1940" s="831"/>
      <c r="V1940" s="1143"/>
      <c r="W1940" s="1145">
        <v>151040</v>
      </c>
      <c r="X1940" s="1144"/>
      <c r="Y1940" s="831"/>
      <c r="Z1940" s="831"/>
      <c r="AA1940" s="834"/>
      <c r="AB1940" s="834"/>
      <c r="AC1940" s="832">
        <f t="shared" si="76"/>
        <v>1.6280679094077564E-2</v>
      </c>
      <c r="AD1940" s="832">
        <f t="shared" si="75"/>
        <v>3.5493713146938333E-2</v>
      </c>
      <c r="AE1940" s="834"/>
      <c r="AF1940" s="834"/>
      <c r="AG1940" s="834"/>
      <c r="AH1940" s="834"/>
      <c r="AI1940" s="834"/>
      <c r="AJ1940" s="834"/>
      <c r="AK1940" s="834"/>
      <c r="AL1940" s="834"/>
      <c r="AM1940" s="832">
        <f t="shared" si="74"/>
        <v>219693895.32470968</v>
      </c>
      <c r="AN1940" s="834"/>
      <c r="AO1940" s="834"/>
      <c r="AP1940" s="834"/>
    </row>
    <row r="1941" spans="1:42" s="15" customFormat="1">
      <c r="A1941" s="73" t="s">
        <v>2387</v>
      </c>
      <c r="B1941" s="1132" t="s">
        <v>3201</v>
      </c>
      <c r="C1941" s="73" t="s">
        <v>3313</v>
      </c>
      <c r="D1941" s="1132" t="s">
        <v>1998</v>
      </c>
      <c r="E1941" s="15" t="s">
        <v>1999</v>
      </c>
      <c r="F1941" s="679">
        <v>164.35679999999999</v>
      </c>
      <c r="G1941" s="73" t="s">
        <v>300</v>
      </c>
      <c r="H1941" s="73" t="s">
        <v>3355</v>
      </c>
      <c r="K1941" s="831"/>
      <c r="L1941" s="1143"/>
      <c r="M1941" s="831">
        <v>7.6378E-6</v>
      </c>
      <c r="N1941" s="831">
        <v>1.6651999999999999E-5</v>
      </c>
      <c r="O1941" s="1144"/>
      <c r="P1941" s="831"/>
      <c r="Q1941" s="831"/>
      <c r="R1941" s="831"/>
      <c r="S1941" s="831"/>
      <c r="T1941" s="831"/>
      <c r="U1941" s="831"/>
      <c r="V1941" s="1143"/>
      <c r="W1941" s="1145">
        <v>10124</v>
      </c>
      <c r="X1941" s="1144"/>
      <c r="Y1941" s="831"/>
      <c r="Z1941" s="831"/>
      <c r="AA1941" s="834"/>
      <c r="AB1941" s="834"/>
      <c r="AC1941" s="832">
        <f t="shared" si="76"/>
        <v>1.2553243670399999E-3</v>
      </c>
      <c r="AD1941" s="832">
        <f t="shared" si="75"/>
        <v>2.7368694335999999E-3</v>
      </c>
      <c r="AE1941" s="834"/>
      <c r="AF1941" s="834"/>
      <c r="AG1941" s="834"/>
      <c r="AH1941" s="834"/>
      <c r="AI1941" s="834"/>
      <c r="AJ1941" s="834"/>
      <c r="AK1941" s="834"/>
      <c r="AL1941" s="834"/>
      <c r="AM1941" s="832">
        <f t="shared" si="74"/>
        <v>1663948.2431999999</v>
      </c>
      <c r="AN1941" s="834"/>
      <c r="AO1941" s="834"/>
      <c r="AP1941" s="834"/>
    </row>
    <row r="1942" spans="1:42" s="15" customFormat="1">
      <c r="A1942" s="73" t="s">
        <v>2387</v>
      </c>
      <c r="B1942" s="1132" t="s">
        <v>3200</v>
      </c>
      <c r="C1942" s="73"/>
      <c r="D1942" s="1132" t="s">
        <v>1998</v>
      </c>
      <c r="E1942" s="15" t="s">
        <v>1999</v>
      </c>
      <c r="F1942" s="679">
        <v>0</v>
      </c>
      <c r="G1942" s="73" t="s">
        <v>300</v>
      </c>
      <c r="H1942" s="73" t="s">
        <v>3355</v>
      </c>
      <c r="K1942" s="831"/>
      <c r="L1942" s="1143"/>
      <c r="M1942" s="831">
        <v>7.6378E-6</v>
      </c>
      <c r="N1942" s="831">
        <v>1.6651999999999999E-5</v>
      </c>
      <c r="O1942" s="1144"/>
      <c r="P1942" s="831"/>
      <c r="Q1942" s="831"/>
      <c r="R1942" s="831"/>
      <c r="S1942" s="831"/>
      <c r="T1942" s="831"/>
      <c r="U1942" s="831"/>
      <c r="V1942" s="1143"/>
      <c r="W1942" s="1145">
        <v>10124</v>
      </c>
      <c r="X1942" s="1144"/>
      <c r="Y1942" s="831"/>
      <c r="Z1942" s="831"/>
      <c r="AA1942" s="834"/>
      <c r="AB1942" s="834"/>
      <c r="AC1942" s="832">
        <f t="shared" si="76"/>
        <v>0</v>
      </c>
      <c r="AD1942" s="832">
        <f t="shared" si="75"/>
        <v>0</v>
      </c>
      <c r="AE1942" s="834"/>
      <c r="AF1942" s="834"/>
      <c r="AG1942" s="834"/>
      <c r="AH1942" s="834"/>
      <c r="AI1942" s="834"/>
      <c r="AJ1942" s="834"/>
      <c r="AK1942" s="834"/>
      <c r="AL1942" s="834"/>
      <c r="AM1942" s="832">
        <f t="shared" si="74"/>
        <v>0</v>
      </c>
      <c r="AN1942" s="834"/>
      <c r="AO1942" s="834"/>
      <c r="AP1942" s="834"/>
    </row>
    <row r="1943" spans="1:42" s="15" customFormat="1">
      <c r="A1943" s="73" t="s">
        <v>2388</v>
      </c>
      <c r="B1943" s="1132" t="s">
        <v>3202</v>
      </c>
      <c r="C1943" s="73"/>
      <c r="D1943" s="1132" t="s">
        <v>1967</v>
      </c>
      <c r="E1943" s="15" t="s">
        <v>1968</v>
      </c>
      <c r="F1943" s="679">
        <v>174720320.911033</v>
      </c>
      <c r="G1943" s="73" t="s">
        <v>300</v>
      </c>
      <c r="H1943" s="73" t="s">
        <v>3355</v>
      </c>
      <c r="K1943" s="831"/>
      <c r="L1943" s="1143"/>
      <c r="M1943" s="831"/>
      <c r="N1943" s="831">
        <v>7.4153000000000002E-8</v>
      </c>
      <c r="O1943" s="1144"/>
      <c r="P1943" s="831"/>
      <c r="Q1943" s="831"/>
      <c r="R1943" s="831"/>
      <c r="S1943" s="831"/>
      <c r="T1943" s="831"/>
      <c r="U1943" s="831"/>
      <c r="V1943" s="1143"/>
      <c r="W1943" s="1145">
        <v>0.89600000000000002</v>
      </c>
      <c r="X1943" s="1144"/>
      <c r="Y1943" s="831"/>
      <c r="Z1943" s="831"/>
      <c r="AA1943" s="834"/>
      <c r="AB1943" s="834"/>
      <c r="AC1943" s="832">
        <f t="shared" si="76"/>
        <v>0</v>
      </c>
      <c r="AD1943" s="832">
        <f t="shared" si="75"/>
        <v>12.95603595651583</v>
      </c>
      <c r="AE1943" s="834"/>
      <c r="AF1943" s="834"/>
      <c r="AG1943" s="834"/>
      <c r="AH1943" s="834"/>
      <c r="AI1943" s="834"/>
      <c r="AJ1943" s="834"/>
      <c r="AK1943" s="834"/>
      <c r="AL1943" s="834"/>
      <c r="AM1943" s="832">
        <f t="shared" si="74"/>
        <v>156549407.53628558</v>
      </c>
      <c r="AN1943" s="834"/>
      <c r="AO1943" s="834"/>
      <c r="AP1943" s="834"/>
    </row>
    <row r="1944" spans="1:42" s="15" customFormat="1">
      <c r="A1944" s="73" t="s">
        <v>2389</v>
      </c>
      <c r="B1944" s="1132" t="s">
        <v>2389</v>
      </c>
      <c r="C1944" s="73" t="s">
        <v>3325</v>
      </c>
      <c r="D1944" s="1132" t="s">
        <v>1967</v>
      </c>
      <c r="E1944" s="15" t="s">
        <v>1968</v>
      </c>
      <c r="F1944" s="679">
        <v>5064594479.1922197</v>
      </c>
      <c r="G1944" s="73" t="s">
        <v>300</v>
      </c>
      <c r="H1944" s="73" t="s">
        <v>3358</v>
      </c>
      <c r="K1944" s="831"/>
      <c r="L1944" s="1143"/>
      <c r="M1944" s="831"/>
      <c r="N1944" s="831">
        <v>2.4938000000000002E-10</v>
      </c>
      <c r="O1944" s="1144"/>
      <c r="P1944" s="831"/>
      <c r="Q1944" s="831"/>
      <c r="R1944" s="831"/>
      <c r="S1944" s="831"/>
      <c r="T1944" s="831"/>
      <c r="U1944" s="831"/>
      <c r="V1944" s="1143"/>
      <c r="W1944" s="1145">
        <v>4.2515000000000001E-4</v>
      </c>
      <c r="X1944" s="1144"/>
      <c r="Y1944" s="831"/>
      <c r="Z1944" s="831"/>
      <c r="AA1944" s="834"/>
      <c r="AB1944" s="834"/>
      <c r="AC1944" s="832">
        <f t="shared" si="76"/>
        <v>0</v>
      </c>
      <c r="AD1944" s="832">
        <f t="shared" si="75"/>
        <v>1.2630085712209558</v>
      </c>
      <c r="AE1944" s="834"/>
      <c r="AF1944" s="834"/>
      <c r="AG1944" s="834"/>
      <c r="AH1944" s="834"/>
      <c r="AI1944" s="834"/>
      <c r="AJ1944" s="834"/>
      <c r="AK1944" s="834"/>
      <c r="AL1944" s="834"/>
      <c r="AM1944" s="832">
        <f t="shared" si="74"/>
        <v>2153212.3428285723</v>
      </c>
      <c r="AN1944" s="834"/>
      <c r="AO1944" s="834"/>
      <c r="AP1944" s="834"/>
    </row>
    <row r="1945" spans="1:42" s="15" customFormat="1">
      <c r="A1945" s="73" t="s">
        <v>2815</v>
      </c>
      <c r="B1945" s="1132" t="s">
        <v>2815</v>
      </c>
      <c r="C1945" s="73"/>
      <c r="D1945" s="1132" t="s">
        <v>1967</v>
      </c>
      <c r="E1945" s="15" t="s">
        <v>1968</v>
      </c>
      <c r="F1945" s="679">
        <v>5911151.37486286</v>
      </c>
      <c r="G1945" s="73" t="s">
        <v>300</v>
      </c>
      <c r="H1945" s="73"/>
      <c r="K1945" s="831"/>
      <c r="L1945" s="1143"/>
      <c r="M1945" s="831"/>
      <c r="N1945" s="831"/>
      <c r="O1945" s="1144"/>
      <c r="P1945" s="831"/>
      <c r="Q1945" s="831"/>
      <c r="R1945" s="831"/>
      <c r="S1945" s="831"/>
      <c r="T1945" s="831"/>
      <c r="U1945" s="831"/>
      <c r="V1945" s="1143"/>
      <c r="W1945" s="1145">
        <v>0.75305</v>
      </c>
      <c r="X1945" s="1144"/>
      <c r="Y1945" s="831"/>
      <c r="Z1945" s="831"/>
      <c r="AA1945" s="834"/>
      <c r="AB1945" s="834"/>
      <c r="AC1945" s="832">
        <f t="shared" si="76"/>
        <v>0</v>
      </c>
      <c r="AD1945" s="832">
        <f t="shared" si="75"/>
        <v>0</v>
      </c>
      <c r="AE1945" s="834"/>
      <c r="AF1945" s="834"/>
      <c r="AG1945" s="834"/>
      <c r="AH1945" s="834"/>
      <c r="AI1945" s="834"/>
      <c r="AJ1945" s="834"/>
      <c r="AK1945" s="834"/>
      <c r="AL1945" s="834"/>
      <c r="AM1945" s="832">
        <f t="shared" si="74"/>
        <v>4451392.5428404771</v>
      </c>
      <c r="AN1945" s="834"/>
      <c r="AO1945" s="834"/>
      <c r="AP1945" s="834"/>
    </row>
    <row r="1946" spans="1:42" s="15" customFormat="1">
      <c r="A1946" s="73" t="s">
        <v>2816</v>
      </c>
      <c r="B1946" s="1132" t="s">
        <v>2816</v>
      </c>
      <c r="C1946" s="73"/>
      <c r="D1946" s="1132" t="s">
        <v>1967</v>
      </c>
      <c r="E1946" s="15" t="s">
        <v>1968</v>
      </c>
      <c r="F1946" s="679">
        <v>16961820.592279799</v>
      </c>
      <c r="G1946" s="73" t="s">
        <v>300</v>
      </c>
      <c r="H1946" s="73"/>
      <c r="K1946" s="831"/>
      <c r="L1946" s="1143"/>
      <c r="M1946" s="831"/>
      <c r="N1946" s="831"/>
      <c r="O1946" s="1144"/>
      <c r="P1946" s="831"/>
      <c r="Q1946" s="831"/>
      <c r="R1946" s="831"/>
      <c r="S1946" s="831"/>
      <c r="T1946" s="831"/>
      <c r="U1946" s="831"/>
      <c r="V1946" s="1143"/>
      <c r="W1946" s="1145">
        <v>0.51814000000000004</v>
      </c>
      <c r="X1946" s="1144"/>
      <c r="Y1946" s="831"/>
      <c r="Z1946" s="831"/>
      <c r="AA1946" s="834"/>
      <c r="AB1946" s="834"/>
      <c r="AC1946" s="832">
        <f t="shared" si="76"/>
        <v>0</v>
      </c>
      <c r="AD1946" s="832">
        <f t="shared" si="75"/>
        <v>0</v>
      </c>
      <c r="AE1946" s="834"/>
      <c r="AF1946" s="834"/>
      <c r="AG1946" s="834"/>
      <c r="AH1946" s="834"/>
      <c r="AI1946" s="834"/>
      <c r="AJ1946" s="834"/>
      <c r="AK1946" s="834"/>
      <c r="AL1946" s="834"/>
      <c r="AM1946" s="832">
        <f t="shared" si="74"/>
        <v>8788597.7216838561</v>
      </c>
      <c r="AN1946" s="834"/>
      <c r="AO1946" s="834"/>
      <c r="AP1946" s="834"/>
    </row>
    <row r="1947" spans="1:42" s="15" customFormat="1">
      <c r="A1947" s="73" t="s">
        <v>2390</v>
      </c>
      <c r="B1947" s="1132" t="s">
        <v>3203</v>
      </c>
      <c r="C1947" s="73" t="s">
        <v>3329</v>
      </c>
      <c r="D1947" s="1132" t="s">
        <v>1967</v>
      </c>
      <c r="E1947" s="15" t="s">
        <v>1968</v>
      </c>
      <c r="F1947" s="679">
        <v>28737.490308958299</v>
      </c>
      <c r="G1947" s="73" t="s">
        <v>300</v>
      </c>
      <c r="H1947" s="73" t="s">
        <v>3352</v>
      </c>
      <c r="K1947" s="831"/>
      <c r="L1947" s="1143"/>
      <c r="M1947" s="831"/>
      <c r="N1947" s="831">
        <v>5.1366000000000001E-7</v>
      </c>
      <c r="O1947" s="1144"/>
      <c r="P1947" s="831"/>
      <c r="Q1947" s="831"/>
      <c r="R1947" s="831"/>
      <c r="S1947" s="831"/>
      <c r="T1947" s="831"/>
      <c r="U1947" s="831"/>
      <c r="V1947" s="1143"/>
      <c r="W1947" s="1145">
        <v>34186</v>
      </c>
      <c r="X1947" s="1144"/>
      <c r="Y1947" s="831"/>
      <c r="Z1947" s="831"/>
      <c r="AA1947" s="834"/>
      <c r="AB1947" s="834"/>
      <c r="AC1947" s="832">
        <f t="shared" si="76"/>
        <v>0</v>
      </c>
      <c r="AD1947" s="832">
        <f t="shared" si="75"/>
        <v>1.476129927209952E-2</v>
      </c>
      <c r="AE1947" s="834"/>
      <c r="AF1947" s="834"/>
      <c r="AG1947" s="834"/>
      <c r="AH1947" s="834"/>
      <c r="AI1947" s="834"/>
      <c r="AJ1947" s="834"/>
      <c r="AK1947" s="834"/>
      <c r="AL1947" s="834"/>
      <c r="AM1947" s="832">
        <f t="shared" si="74"/>
        <v>982419843.70204842</v>
      </c>
      <c r="AN1947" s="834"/>
      <c r="AO1947" s="834"/>
      <c r="AP1947" s="834"/>
    </row>
    <row r="1948" spans="1:42" s="15" customFormat="1">
      <c r="A1948" s="73" t="s">
        <v>2390</v>
      </c>
      <c r="B1948" s="1132" t="s">
        <v>3203</v>
      </c>
      <c r="C1948" s="73" t="s">
        <v>3329</v>
      </c>
      <c r="D1948" s="1132" t="s">
        <v>2001</v>
      </c>
      <c r="E1948" s="15" t="s">
        <v>2015</v>
      </c>
      <c r="F1948" s="679">
        <v>1915.8326872135401</v>
      </c>
      <c r="G1948" s="73" t="s">
        <v>300</v>
      </c>
      <c r="H1948" s="73" t="s">
        <v>3352</v>
      </c>
      <c r="K1948" s="831"/>
      <c r="L1948" s="1143"/>
      <c r="M1948" s="831"/>
      <c r="N1948" s="831">
        <v>7.9472999999999997E-7</v>
      </c>
      <c r="O1948" s="1144"/>
      <c r="P1948" s="831"/>
      <c r="Q1948" s="831"/>
      <c r="R1948" s="831"/>
      <c r="S1948" s="831"/>
      <c r="T1948" s="831"/>
      <c r="U1948" s="831"/>
      <c r="V1948" s="1143"/>
      <c r="W1948" s="1145">
        <v>1959600</v>
      </c>
      <c r="X1948" s="1144"/>
      <c r="Y1948" s="831"/>
      <c r="Z1948" s="831"/>
      <c r="AA1948" s="834"/>
      <c r="AB1948" s="834"/>
      <c r="AC1948" s="832">
        <f t="shared" si="76"/>
        <v>0</v>
      </c>
      <c r="AD1948" s="832">
        <f t="shared" si="75"/>
        <v>1.5225697115092167E-3</v>
      </c>
      <c r="AE1948" s="834"/>
      <c r="AF1948" s="834"/>
      <c r="AG1948" s="834"/>
      <c r="AH1948" s="834"/>
      <c r="AI1948" s="834"/>
      <c r="AJ1948" s="834"/>
      <c r="AK1948" s="834"/>
      <c r="AL1948" s="834"/>
      <c r="AM1948" s="832">
        <f t="shared" si="74"/>
        <v>3754265733.8636532</v>
      </c>
      <c r="AN1948" s="834"/>
      <c r="AO1948" s="834"/>
      <c r="AP1948" s="834"/>
    </row>
    <row r="1949" spans="1:42" s="15" customFormat="1">
      <c r="A1949" s="73" t="s">
        <v>2390</v>
      </c>
      <c r="B1949" s="1132" t="s">
        <v>3203</v>
      </c>
      <c r="C1949" s="73" t="s">
        <v>3329</v>
      </c>
      <c r="D1949" s="1132" t="s">
        <v>1998</v>
      </c>
      <c r="E1949" s="15" t="s">
        <v>1999</v>
      </c>
      <c r="F1949" s="679">
        <v>38316.653749791702</v>
      </c>
      <c r="G1949" s="73" t="s">
        <v>300</v>
      </c>
      <c r="H1949" s="73" t="s">
        <v>3352</v>
      </c>
      <c r="K1949" s="831"/>
      <c r="L1949" s="1143"/>
      <c r="M1949" s="831"/>
      <c r="N1949" s="831">
        <v>2.0564000000000001E-8</v>
      </c>
      <c r="O1949" s="1144"/>
      <c r="P1949" s="831"/>
      <c r="Q1949" s="831"/>
      <c r="R1949" s="831"/>
      <c r="S1949" s="831"/>
      <c r="T1949" s="831"/>
      <c r="U1949" s="831"/>
      <c r="V1949" s="1143"/>
      <c r="W1949" s="1145">
        <v>911.65</v>
      </c>
      <c r="X1949" s="1144"/>
      <c r="Y1949" s="831"/>
      <c r="Z1949" s="831"/>
      <c r="AA1949" s="834"/>
      <c r="AB1949" s="834"/>
      <c r="AC1949" s="832">
        <f t="shared" si="76"/>
        <v>0</v>
      </c>
      <c r="AD1949" s="832">
        <f t="shared" si="75"/>
        <v>7.8794366771071662E-4</v>
      </c>
      <c r="AE1949" s="834"/>
      <c r="AF1949" s="834"/>
      <c r="AG1949" s="834"/>
      <c r="AH1949" s="834"/>
      <c r="AI1949" s="834"/>
      <c r="AJ1949" s="834"/>
      <c r="AK1949" s="834"/>
      <c r="AL1949" s="834"/>
      <c r="AM1949" s="832">
        <f t="shared" si="74"/>
        <v>34931377.390997604</v>
      </c>
      <c r="AN1949" s="834"/>
      <c r="AO1949" s="834"/>
      <c r="AP1949" s="834"/>
    </row>
    <row r="1950" spans="1:42" s="15" customFormat="1">
      <c r="A1950" s="73" t="s">
        <v>2733</v>
      </c>
      <c r="B1950" s="1132"/>
      <c r="C1950" s="73"/>
      <c r="D1950" s="1132" t="s">
        <v>1998</v>
      </c>
      <c r="E1950" s="15" t="s">
        <v>1999</v>
      </c>
      <c r="F1950" s="679">
        <v>46442198.420210503</v>
      </c>
      <c r="G1950" s="73" t="s">
        <v>300</v>
      </c>
      <c r="H1950" s="73" t="s">
        <v>3355</v>
      </c>
      <c r="K1950" s="831"/>
      <c r="L1950" s="1143"/>
      <c r="M1950" s="831"/>
      <c r="N1950" s="831">
        <v>1.3536E-9</v>
      </c>
      <c r="O1950" s="1144"/>
      <c r="P1950" s="831"/>
      <c r="Q1950" s="831"/>
      <c r="R1950" s="831"/>
      <c r="S1950" s="831"/>
      <c r="T1950" s="831"/>
      <c r="U1950" s="831"/>
      <c r="V1950" s="1143"/>
      <c r="W1950" s="1145">
        <v>0.50792999999999999</v>
      </c>
      <c r="X1950" s="1144"/>
      <c r="Y1950" s="831"/>
      <c r="Z1950" s="831"/>
      <c r="AA1950" s="834"/>
      <c r="AB1950" s="834"/>
      <c r="AC1950" s="832">
        <f t="shared" si="76"/>
        <v>0</v>
      </c>
      <c r="AD1950" s="832">
        <f t="shared" si="75"/>
        <v>6.2864159781596929E-2</v>
      </c>
      <c r="AE1950" s="834"/>
      <c r="AF1950" s="834"/>
      <c r="AG1950" s="834"/>
      <c r="AH1950" s="834"/>
      <c r="AI1950" s="834"/>
      <c r="AJ1950" s="834"/>
      <c r="AK1950" s="834"/>
      <c r="AL1950" s="834"/>
      <c r="AM1950" s="832">
        <f t="shared" si="74"/>
        <v>23589385.843577519</v>
      </c>
      <c r="AN1950" s="834"/>
      <c r="AO1950" s="834"/>
      <c r="AP1950" s="834"/>
    </row>
    <row r="1951" spans="1:42" s="15" customFormat="1">
      <c r="A1951" s="73" t="s">
        <v>2733</v>
      </c>
      <c r="B1951" s="1132"/>
      <c r="C1951" s="73"/>
      <c r="D1951" s="1132" t="s">
        <v>1967</v>
      </c>
      <c r="E1951" s="15" t="s">
        <v>1968</v>
      </c>
      <c r="F1951" s="679">
        <v>8293249.7178947302</v>
      </c>
      <c r="G1951" s="73" t="s">
        <v>300</v>
      </c>
      <c r="H1951" s="73" t="s">
        <v>3355</v>
      </c>
      <c r="K1951" s="831"/>
      <c r="L1951" s="1143"/>
      <c r="M1951" s="831"/>
      <c r="N1951" s="831">
        <v>2.2093999999999998E-9</v>
      </c>
      <c r="O1951" s="1144"/>
      <c r="P1951" s="831"/>
      <c r="Q1951" s="831"/>
      <c r="R1951" s="831"/>
      <c r="S1951" s="831"/>
      <c r="T1951" s="831"/>
      <c r="U1951" s="831"/>
      <c r="V1951" s="1143"/>
      <c r="W1951" s="1145">
        <v>3.4280999999999999E-3</v>
      </c>
      <c r="X1951" s="1144"/>
      <c r="Y1951" s="831"/>
      <c r="Z1951" s="831"/>
      <c r="AA1951" s="834"/>
      <c r="AB1951" s="834"/>
      <c r="AC1951" s="832">
        <f t="shared" si="76"/>
        <v>0</v>
      </c>
      <c r="AD1951" s="832">
        <f t="shared" si="75"/>
        <v>1.8323105926716616E-2</v>
      </c>
      <c r="AE1951" s="834"/>
      <c r="AF1951" s="834"/>
      <c r="AG1951" s="834"/>
      <c r="AH1951" s="834"/>
      <c r="AI1951" s="834"/>
      <c r="AJ1951" s="834"/>
      <c r="AK1951" s="834"/>
      <c r="AL1951" s="834"/>
      <c r="AM1951" s="832">
        <f t="shared" si="74"/>
        <v>28430.089357914923</v>
      </c>
      <c r="AN1951" s="834"/>
      <c r="AO1951" s="834"/>
      <c r="AP1951" s="834"/>
    </row>
    <row r="1952" spans="1:42" s="15" customFormat="1">
      <c r="A1952" s="73" t="s">
        <v>2733</v>
      </c>
      <c r="B1952" s="1132"/>
      <c r="C1952" s="73"/>
      <c r="D1952" s="1132" t="s">
        <v>2001</v>
      </c>
      <c r="E1952" s="15" t="s">
        <v>2015</v>
      </c>
      <c r="F1952" s="679">
        <v>552883.31452631601</v>
      </c>
      <c r="G1952" s="73" t="s">
        <v>300</v>
      </c>
      <c r="H1952" s="73" t="s">
        <v>3355</v>
      </c>
      <c r="K1952" s="831"/>
      <c r="L1952" s="1143"/>
      <c r="M1952" s="831"/>
      <c r="N1952" s="831">
        <v>1.9604000000000001E-8</v>
      </c>
      <c r="O1952" s="1144"/>
      <c r="P1952" s="831"/>
      <c r="Q1952" s="831"/>
      <c r="R1952" s="831"/>
      <c r="S1952" s="831"/>
      <c r="T1952" s="831"/>
      <c r="U1952" s="831"/>
      <c r="V1952" s="1143"/>
      <c r="W1952" s="1145">
        <v>400.44</v>
      </c>
      <c r="X1952" s="1144"/>
      <c r="Y1952" s="831"/>
      <c r="Z1952" s="831"/>
      <c r="AA1952" s="834"/>
      <c r="AB1952" s="834"/>
      <c r="AC1952" s="832">
        <f t="shared" si="76"/>
        <v>0</v>
      </c>
      <c r="AD1952" s="832">
        <f t="shared" si="75"/>
        <v>1.0838724497973899E-2</v>
      </c>
      <c r="AE1952" s="834"/>
      <c r="AF1952" s="834"/>
      <c r="AG1952" s="834"/>
      <c r="AH1952" s="834"/>
      <c r="AI1952" s="834"/>
      <c r="AJ1952" s="834"/>
      <c r="AK1952" s="834"/>
      <c r="AL1952" s="834"/>
      <c r="AM1952" s="832">
        <f t="shared" si="74"/>
        <v>221396594.468918</v>
      </c>
      <c r="AN1952" s="834"/>
      <c r="AO1952" s="834"/>
      <c r="AP1952" s="834"/>
    </row>
    <row r="1953" spans="1:42" s="15" customFormat="1">
      <c r="A1953" s="73" t="s">
        <v>2817</v>
      </c>
      <c r="B1953" s="1132" t="s">
        <v>2817</v>
      </c>
      <c r="C1953" s="73"/>
      <c r="D1953" s="1132" t="s">
        <v>1967</v>
      </c>
      <c r="E1953" s="15" t="s">
        <v>1968</v>
      </c>
      <c r="F1953" s="679">
        <v>53000000</v>
      </c>
      <c r="G1953" s="73" t="s">
        <v>300</v>
      </c>
      <c r="H1953" s="73" t="s">
        <v>3357</v>
      </c>
      <c r="K1953" s="831"/>
      <c r="L1953" s="1143"/>
      <c r="M1953" s="831">
        <v>3.4259999999999999E-6</v>
      </c>
      <c r="N1953" s="831"/>
      <c r="O1953" s="1144"/>
      <c r="P1953" s="831"/>
      <c r="Q1953" s="831"/>
      <c r="R1953" s="831"/>
      <c r="S1953" s="831"/>
      <c r="T1953" s="831"/>
      <c r="U1953" s="831"/>
      <c r="V1953" s="1143"/>
      <c r="W1953" s="1145">
        <v>357.66</v>
      </c>
      <c r="X1953" s="1144"/>
      <c r="Y1953" s="831"/>
      <c r="Z1953" s="831"/>
      <c r="AA1953" s="834"/>
      <c r="AB1953" s="834"/>
      <c r="AC1953" s="832">
        <f t="shared" si="76"/>
        <v>181.578</v>
      </c>
      <c r="AD1953" s="832">
        <f t="shared" si="75"/>
        <v>0</v>
      </c>
      <c r="AE1953" s="834"/>
      <c r="AF1953" s="834"/>
      <c r="AG1953" s="834"/>
      <c r="AH1953" s="834"/>
      <c r="AI1953" s="834"/>
      <c r="AJ1953" s="834"/>
      <c r="AK1953" s="834"/>
      <c r="AL1953" s="834"/>
      <c r="AM1953" s="832">
        <f t="shared" si="74"/>
        <v>18955980000</v>
      </c>
      <c r="AN1953" s="834"/>
      <c r="AO1953" s="834"/>
      <c r="AP1953" s="834"/>
    </row>
    <row r="1954" spans="1:42" s="15" customFormat="1">
      <c r="A1954" s="73" t="s">
        <v>2391</v>
      </c>
      <c r="B1954" s="1132" t="s">
        <v>3204</v>
      </c>
      <c r="C1954" s="73" t="s">
        <v>3329</v>
      </c>
      <c r="D1954" s="1132" t="s">
        <v>1967</v>
      </c>
      <c r="E1954" s="15" t="s">
        <v>1968</v>
      </c>
      <c r="F1954" s="679">
        <v>2679576.9293044298</v>
      </c>
      <c r="G1954" s="73" t="s">
        <v>300</v>
      </c>
      <c r="H1954" s="73" t="s">
        <v>3352</v>
      </c>
      <c r="K1954" s="831"/>
      <c r="L1954" s="1143"/>
      <c r="M1954" s="831"/>
      <c r="N1954" s="831">
        <v>4.6746999999999999E-7</v>
      </c>
      <c r="O1954" s="1144"/>
      <c r="P1954" s="831"/>
      <c r="Q1954" s="831"/>
      <c r="R1954" s="831"/>
      <c r="S1954" s="831"/>
      <c r="T1954" s="831"/>
      <c r="U1954" s="831"/>
      <c r="V1954" s="1143"/>
      <c r="W1954" s="1145">
        <v>3493.7</v>
      </c>
      <c r="X1954" s="1144"/>
      <c r="Y1954" s="831"/>
      <c r="Z1954" s="831"/>
      <c r="AA1954" s="834"/>
      <c r="AB1954" s="834"/>
      <c r="AC1954" s="832">
        <f t="shared" si="76"/>
        <v>0</v>
      </c>
      <c r="AD1954" s="832">
        <f t="shared" si="75"/>
        <v>1.2526218271419418</v>
      </c>
      <c r="AE1954" s="834"/>
      <c r="AF1954" s="834"/>
      <c r="AG1954" s="834"/>
      <c r="AH1954" s="834"/>
      <c r="AI1954" s="834"/>
      <c r="AJ1954" s="834"/>
      <c r="AK1954" s="834"/>
      <c r="AL1954" s="834"/>
      <c r="AM1954" s="832">
        <f t="shared" si="74"/>
        <v>9361637917.9108868</v>
      </c>
      <c r="AN1954" s="834"/>
      <c r="AO1954" s="834"/>
      <c r="AP1954" s="834"/>
    </row>
    <row r="1955" spans="1:42" s="15" customFormat="1">
      <c r="A1955" s="73" t="s">
        <v>2391</v>
      </c>
      <c r="B1955" s="1132" t="s">
        <v>3204</v>
      </c>
      <c r="C1955" s="73" t="s">
        <v>3329</v>
      </c>
      <c r="D1955" s="1132" t="s">
        <v>1998</v>
      </c>
      <c r="E1955" s="15" t="s">
        <v>1999</v>
      </c>
      <c r="F1955" s="679">
        <v>13198885.9332589</v>
      </c>
      <c r="G1955" s="73" t="s">
        <v>300</v>
      </c>
      <c r="H1955" s="73" t="s">
        <v>3352</v>
      </c>
      <c r="K1955" s="831"/>
      <c r="L1955" s="1143"/>
      <c r="M1955" s="831"/>
      <c r="N1955" s="831">
        <v>7.7929000000000003E-9</v>
      </c>
      <c r="O1955" s="1144"/>
      <c r="P1955" s="831"/>
      <c r="Q1955" s="831"/>
      <c r="R1955" s="831"/>
      <c r="S1955" s="831"/>
      <c r="T1955" s="831"/>
      <c r="U1955" s="831"/>
      <c r="V1955" s="1143"/>
      <c r="W1955" s="1145">
        <v>200.32</v>
      </c>
      <c r="X1955" s="1144"/>
      <c r="Y1955" s="831"/>
      <c r="Z1955" s="831"/>
      <c r="AA1955" s="834"/>
      <c r="AB1955" s="834"/>
      <c r="AC1955" s="832">
        <f t="shared" si="76"/>
        <v>0</v>
      </c>
      <c r="AD1955" s="832">
        <f t="shared" si="75"/>
        <v>0.10285759818929328</v>
      </c>
      <c r="AE1955" s="834"/>
      <c r="AF1955" s="834"/>
      <c r="AG1955" s="834"/>
      <c r="AH1955" s="834"/>
      <c r="AI1955" s="834"/>
      <c r="AJ1955" s="834"/>
      <c r="AK1955" s="834"/>
      <c r="AL1955" s="834"/>
      <c r="AM1955" s="832">
        <f t="shared" si="74"/>
        <v>2644000830.150423</v>
      </c>
      <c r="AN1955" s="834"/>
      <c r="AO1955" s="834"/>
      <c r="AP1955" s="834"/>
    </row>
    <row r="1956" spans="1:42" s="15" customFormat="1">
      <c r="A1956" s="73" t="s">
        <v>2391</v>
      </c>
      <c r="B1956" s="1132" t="s">
        <v>3204</v>
      </c>
      <c r="C1956" s="73" t="s">
        <v>3329</v>
      </c>
      <c r="D1956" s="1132" t="s">
        <v>2001</v>
      </c>
      <c r="E1956" s="15" t="s">
        <v>2015</v>
      </c>
      <c r="F1956" s="679">
        <v>178638.46194494801</v>
      </c>
      <c r="G1956" s="73" t="s">
        <v>300</v>
      </c>
      <c r="H1956" s="73" t="s">
        <v>3352</v>
      </c>
      <c r="K1956" s="831"/>
      <c r="L1956" s="1143"/>
      <c r="M1956" s="831"/>
      <c r="N1956" s="831">
        <v>2.3935999999999999E-7</v>
      </c>
      <c r="O1956" s="1144"/>
      <c r="P1956" s="831"/>
      <c r="Q1956" s="831"/>
      <c r="R1956" s="831"/>
      <c r="S1956" s="831"/>
      <c r="T1956" s="831"/>
      <c r="U1956" s="831"/>
      <c r="V1956" s="1143"/>
      <c r="W1956" s="1145">
        <v>70153</v>
      </c>
      <c r="X1956" s="1144"/>
      <c r="Y1956" s="831"/>
      <c r="Z1956" s="831"/>
      <c r="AA1956" s="834"/>
      <c r="AB1956" s="834"/>
      <c r="AC1956" s="832">
        <f t="shared" si="76"/>
        <v>0</v>
      </c>
      <c r="AD1956" s="832">
        <f t="shared" si="75"/>
        <v>4.2758902251142754E-2</v>
      </c>
      <c r="AE1956" s="834"/>
      <c r="AF1956" s="834"/>
      <c r="AG1956" s="834"/>
      <c r="AH1956" s="834"/>
      <c r="AI1956" s="834"/>
      <c r="AJ1956" s="834"/>
      <c r="AK1956" s="834"/>
      <c r="AL1956" s="834"/>
      <c r="AM1956" s="832">
        <f t="shared" si="74"/>
        <v>12532024020.823938</v>
      </c>
      <c r="AN1956" s="834"/>
      <c r="AO1956" s="834"/>
      <c r="AP1956" s="834"/>
    </row>
    <row r="1957" spans="1:42" s="15" customFormat="1">
      <c r="A1957" s="73" t="s">
        <v>2392</v>
      </c>
      <c r="B1957" s="1132" t="s">
        <v>2392</v>
      </c>
      <c r="C1957" s="73"/>
      <c r="D1957" s="1132" t="s">
        <v>1967</v>
      </c>
      <c r="E1957" s="15" t="s">
        <v>1968</v>
      </c>
      <c r="F1957" s="679">
        <v>170660179.65224999</v>
      </c>
      <c r="G1957" s="73" t="s">
        <v>300</v>
      </c>
      <c r="H1957" s="73" t="s">
        <v>3355</v>
      </c>
      <c r="K1957" s="831"/>
      <c r="L1957" s="1143"/>
      <c r="M1957" s="831">
        <v>0</v>
      </c>
      <c r="N1957" s="831">
        <v>1.2024E-7</v>
      </c>
      <c r="O1957" s="1144"/>
      <c r="P1957" s="831"/>
      <c r="Q1957" s="831"/>
      <c r="R1957" s="831"/>
      <c r="S1957" s="831"/>
      <c r="T1957" s="831"/>
      <c r="U1957" s="831"/>
      <c r="V1957" s="1143"/>
      <c r="W1957" s="1145">
        <v>336.11</v>
      </c>
      <c r="X1957" s="1144"/>
      <c r="Y1957" s="831"/>
      <c r="Z1957" s="831"/>
      <c r="AA1957" s="834"/>
      <c r="AB1957" s="834"/>
      <c r="AC1957" s="832">
        <f t="shared" si="76"/>
        <v>0</v>
      </c>
      <c r="AD1957" s="832">
        <f t="shared" si="75"/>
        <v>20.520180001386539</v>
      </c>
      <c r="AE1957" s="834"/>
      <c r="AF1957" s="834"/>
      <c r="AG1957" s="834"/>
      <c r="AH1957" s="834"/>
      <c r="AI1957" s="834"/>
      <c r="AJ1957" s="834"/>
      <c r="AK1957" s="834"/>
      <c r="AL1957" s="834"/>
      <c r="AM1957" s="832">
        <f t="shared" si="74"/>
        <v>57360592982.917747</v>
      </c>
      <c r="AN1957" s="834"/>
      <c r="AO1957" s="834"/>
      <c r="AP1957" s="834"/>
    </row>
    <row r="1958" spans="1:42" s="15" customFormat="1">
      <c r="A1958" s="73" t="s">
        <v>2734</v>
      </c>
      <c r="B1958" s="1132"/>
      <c r="C1958" s="73"/>
      <c r="D1958" s="1132" t="s">
        <v>2001</v>
      </c>
      <c r="E1958" s="15" t="s">
        <v>2015</v>
      </c>
      <c r="F1958" s="679">
        <v>15771950.2303776</v>
      </c>
      <c r="G1958" s="73" t="s">
        <v>300</v>
      </c>
      <c r="H1958" s="73" t="s">
        <v>3355</v>
      </c>
      <c r="K1958" s="831"/>
      <c r="L1958" s="1143"/>
      <c r="M1958" s="831">
        <v>0</v>
      </c>
      <c r="N1958" s="831">
        <v>8.7898999999999998E-8</v>
      </c>
      <c r="O1958" s="1144"/>
      <c r="P1958" s="831"/>
      <c r="Q1958" s="831"/>
      <c r="R1958" s="831"/>
      <c r="S1958" s="831"/>
      <c r="T1958" s="831"/>
      <c r="U1958" s="831"/>
      <c r="V1958" s="1143"/>
      <c r="W1958" s="1145">
        <v>8672</v>
      </c>
      <c r="X1958" s="1144"/>
      <c r="Y1958" s="831"/>
      <c r="Z1958" s="831"/>
      <c r="AA1958" s="834"/>
      <c r="AB1958" s="834"/>
      <c r="AC1958" s="832">
        <f t="shared" si="76"/>
        <v>0</v>
      </c>
      <c r="AD1958" s="832">
        <f t="shared" si="75"/>
        <v>1.3863386532999606</v>
      </c>
      <c r="AE1958" s="834"/>
      <c r="AF1958" s="834"/>
      <c r="AG1958" s="834"/>
      <c r="AH1958" s="834"/>
      <c r="AI1958" s="834"/>
      <c r="AJ1958" s="834"/>
      <c r="AK1958" s="834"/>
      <c r="AL1958" s="834"/>
      <c r="AM1958" s="832">
        <f t="shared" ref="AM1958:AM2021" si="77">IF(W1958="",0*$F1958,W1958*$F1958)</f>
        <v>136774352397.83455</v>
      </c>
      <c r="AN1958" s="834"/>
      <c r="AO1958" s="834"/>
      <c r="AP1958" s="834"/>
    </row>
    <row r="1959" spans="1:42" s="15" customFormat="1">
      <c r="A1959" s="73" t="s">
        <v>2393</v>
      </c>
      <c r="B1959" s="1132" t="s">
        <v>3205</v>
      </c>
      <c r="C1959" s="73" t="s">
        <v>3329</v>
      </c>
      <c r="D1959" s="1132" t="s">
        <v>1998</v>
      </c>
      <c r="E1959" s="15" t="s">
        <v>1999</v>
      </c>
      <c r="F1959" s="679">
        <v>310371.414040156</v>
      </c>
      <c r="G1959" s="73" t="s">
        <v>300</v>
      </c>
      <c r="H1959" s="73" t="s">
        <v>3352</v>
      </c>
      <c r="K1959" s="831"/>
      <c r="L1959" s="1143"/>
      <c r="M1959" s="831"/>
      <c r="N1959" s="831">
        <v>2.6177999999999999E-5</v>
      </c>
      <c r="O1959" s="1144"/>
      <c r="P1959" s="831"/>
      <c r="Q1959" s="831"/>
      <c r="R1959" s="831"/>
      <c r="S1959" s="831"/>
      <c r="T1959" s="831"/>
      <c r="U1959" s="831"/>
      <c r="V1959" s="1143"/>
      <c r="W1959" s="1145">
        <v>1209500</v>
      </c>
      <c r="X1959" s="1144"/>
      <c r="Y1959" s="831"/>
      <c r="Z1959" s="831"/>
      <c r="AA1959" s="834"/>
      <c r="AB1959" s="834"/>
      <c r="AC1959" s="832">
        <f t="shared" si="76"/>
        <v>0</v>
      </c>
      <c r="AD1959" s="832">
        <f t="shared" si="75"/>
        <v>8.124902876743203</v>
      </c>
      <c r="AE1959" s="834"/>
      <c r="AF1959" s="834"/>
      <c r="AG1959" s="834"/>
      <c r="AH1959" s="834"/>
      <c r="AI1959" s="834"/>
      <c r="AJ1959" s="834"/>
      <c r="AK1959" s="834"/>
      <c r="AL1959" s="834"/>
      <c r="AM1959" s="832">
        <f t="shared" si="77"/>
        <v>375394225281.56866</v>
      </c>
      <c r="AN1959" s="834"/>
      <c r="AO1959" s="834"/>
      <c r="AP1959" s="834"/>
    </row>
    <row r="1960" spans="1:42" s="15" customFormat="1">
      <c r="A1960" s="73" t="s">
        <v>2393</v>
      </c>
      <c r="B1960" s="1132" t="s">
        <v>3205</v>
      </c>
      <c r="C1960" s="73" t="s">
        <v>3329</v>
      </c>
      <c r="D1960" s="1132" t="s">
        <v>1967</v>
      </c>
      <c r="E1960" s="15" t="s">
        <v>1968</v>
      </c>
      <c r="F1960" s="679">
        <v>232778.560516875</v>
      </c>
      <c r="G1960" s="73" t="s">
        <v>300</v>
      </c>
      <c r="H1960" s="73" t="s">
        <v>3352</v>
      </c>
      <c r="K1960" s="831"/>
      <c r="L1960" s="1143"/>
      <c r="M1960" s="831"/>
      <c r="N1960" s="831">
        <v>7.6938999999999993E-6</v>
      </c>
      <c r="O1960" s="1144"/>
      <c r="P1960" s="831"/>
      <c r="Q1960" s="831"/>
      <c r="R1960" s="831"/>
      <c r="S1960" s="831"/>
      <c r="T1960" s="831"/>
      <c r="U1960" s="831"/>
      <c r="V1960" s="1143"/>
      <c r="W1960" s="1145">
        <v>46603</v>
      </c>
      <c r="X1960" s="1144"/>
      <c r="Y1960" s="831"/>
      <c r="Z1960" s="831"/>
      <c r="AA1960" s="834"/>
      <c r="AB1960" s="834"/>
      <c r="AC1960" s="832">
        <f t="shared" si="76"/>
        <v>0</v>
      </c>
      <c r="AD1960" s="832">
        <f t="shared" si="75"/>
        <v>1.7909749667607844</v>
      </c>
      <c r="AE1960" s="834"/>
      <c r="AF1960" s="834"/>
      <c r="AG1960" s="834"/>
      <c r="AH1960" s="834"/>
      <c r="AI1960" s="834"/>
      <c r="AJ1960" s="834"/>
      <c r="AK1960" s="834"/>
      <c r="AL1960" s="834"/>
      <c r="AM1960" s="832">
        <f t="shared" si="77"/>
        <v>10848179255.767925</v>
      </c>
      <c r="AN1960" s="834"/>
      <c r="AO1960" s="834"/>
      <c r="AP1960" s="834"/>
    </row>
    <row r="1961" spans="1:42" s="15" customFormat="1">
      <c r="A1961" s="73" t="s">
        <v>2393</v>
      </c>
      <c r="B1961" s="1132" t="s">
        <v>3205</v>
      </c>
      <c r="C1961" s="73" t="s">
        <v>3329</v>
      </c>
      <c r="D1961" s="1132" t="s">
        <v>2001</v>
      </c>
      <c r="E1961" s="15" t="s">
        <v>2015</v>
      </c>
      <c r="F1961" s="679">
        <v>15518.5707015104</v>
      </c>
      <c r="G1961" s="73" t="s">
        <v>300</v>
      </c>
      <c r="H1961" s="73" t="s">
        <v>3352</v>
      </c>
      <c r="K1961" s="831"/>
      <c r="L1961" s="1143"/>
      <c r="M1961" s="831"/>
      <c r="N1961" s="831">
        <v>3.7095999999999999E-5</v>
      </c>
      <c r="O1961" s="1144"/>
      <c r="P1961" s="831"/>
      <c r="Q1961" s="831"/>
      <c r="R1961" s="831"/>
      <c r="S1961" s="831"/>
      <c r="T1961" s="831"/>
      <c r="U1961" s="831"/>
      <c r="V1961" s="1143"/>
      <c r="W1961" s="1145">
        <v>21544000</v>
      </c>
      <c r="X1961" s="1144"/>
      <c r="Y1961" s="831"/>
      <c r="Z1961" s="831"/>
      <c r="AA1961" s="834"/>
      <c r="AB1961" s="834"/>
      <c r="AC1961" s="832">
        <f t="shared" si="76"/>
        <v>0</v>
      </c>
      <c r="AD1961" s="832">
        <f t="shared" si="75"/>
        <v>0.5756768987432298</v>
      </c>
      <c r="AE1961" s="834"/>
      <c r="AF1961" s="834"/>
      <c r="AG1961" s="834"/>
      <c r="AH1961" s="834"/>
      <c r="AI1961" s="834"/>
      <c r="AJ1961" s="834"/>
      <c r="AK1961" s="834"/>
      <c r="AL1961" s="834"/>
      <c r="AM1961" s="832">
        <f t="shared" si="77"/>
        <v>334332087193.34003</v>
      </c>
      <c r="AN1961" s="834"/>
      <c r="AO1961" s="834"/>
      <c r="AP1961" s="834"/>
    </row>
    <row r="1962" spans="1:42" s="15" customFormat="1">
      <c r="A1962" s="73" t="s">
        <v>2394</v>
      </c>
      <c r="B1962" s="1132" t="s">
        <v>3206</v>
      </c>
      <c r="C1962" s="73" t="s">
        <v>3329</v>
      </c>
      <c r="D1962" s="1132" t="s">
        <v>1967</v>
      </c>
      <c r="E1962" s="15" t="s">
        <v>1968</v>
      </c>
      <c r="F1962" s="679">
        <v>232778.560516875</v>
      </c>
      <c r="G1962" s="73" t="s">
        <v>300</v>
      </c>
      <c r="H1962" s="73" t="s">
        <v>3352</v>
      </c>
      <c r="K1962" s="831"/>
      <c r="L1962" s="1143"/>
      <c r="M1962" s="831"/>
      <c r="N1962" s="831">
        <v>2.006E-4</v>
      </c>
      <c r="O1962" s="1144"/>
      <c r="P1962" s="831"/>
      <c r="Q1962" s="831"/>
      <c r="R1962" s="831"/>
      <c r="S1962" s="831"/>
      <c r="T1962" s="831"/>
      <c r="U1962" s="831"/>
      <c r="V1962" s="1143"/>
      <c r="W1962" s="1145">
        <v>54729</v>
      </c>
      <c r="X1962" s="1144"/>
      <c r="Y1962" s="831"/>
      <c r="Z1962" s="831"/>
      <c r="AA1962" s="834"/>
      <c r="AB1962" s="834"/>
      <c r="AC1962" s="832">
        <f t="shared" si="76"/>
        <v>0</v>
      </c>
      <c r="AD1962" s="832">
        <f t="shared" si="75"/>
        <v>46.695379239685124</v>
      </c>
      <c r="AE1962" s="834"/>
      <c r="AF1962" s="834"/>
      <c r="AG1962" s="834"/>
      <c r="AH1962" s="834"/>
      <c r="AI1962" s="834"/>
      <c r="AJ1962" s="834"/>
      <c r="AK1962" s="834"/>
      <c r="AL1962" s="834"/>
      <c r="AM1962" s="832">
        <f t="shared" si="77"/>
        <v>12739737838.528051</v>
      </c>
      <c r="AN1962" s="834"/>
      <c r="AO1962" s="834"/>
      <c r="AP1962" s="834"/>
    </row>
    <row r="1963" spans="1:42" s="15" customFormat="1">
      <c r="A1963" s="73" t="s">
        <v>2394</v>
      </c>
      <c r="B1963" s="1132" t="s">
        <v>3206</v>
      </c>
      <c r="C1963" s="73" t="s">
        <v>3329</v>
      </c>
      <c r="D1963" s="1132" t="s">
        <v>2001</v>
      </c>
      <c r="E1963" s="15" t="s">
        <v>2015</v>
      </c>
      <c r="F1963" s="679">
        <v>15518.5707015104</v>
      </c>
      <c r="G1963" s="73" t="s">
        <v>300</v>
      </c>
      <c r="H1963" s="73" t="s">
        <v>3352</v>
      </c>
      <c r="K1963" s="831"/>
      <c r="L1963" s="1143"/>
      <c r="M1963" s="831"/>
      <c r="N1963" s="831">
        <v>9.4914000000000003E-6</v>
      </c>
      <c r="O1963" s="1144"/>
      <c r="P1963" s="831"/>
      <c r="Q1963" s="831"/>
      <c r="R1963" s="831"/>
      <c r="S1963" s="831"/>
      <c r="T1963" s="831"/>
      <c r="U1963" s="831"/>
      <c r="V1963" s="1143"/>
      <c r="W1963" s="1145">
        <v>2955600</v>
      </c>
      <c r="X1963" s="1144"/>
      <c r="Y1963" s="831"/>
      <c r="Z1963" s="831"/>
      <c r="AA1963" s="834"/>
      <c r="AB1963" s="834"/>
      <c r="AC1963" s="832">
        <f t="shared" si="76"/>
        <v>0</v>
      </c>
      <c r="AD1963" s="832">
        <f t="shared" si="75"/>
        <v>0.1472929619563158</v>
      </c>
      <c r="AE1963" s="834"/>
      <c r="AF1963" s="834"/>
      <c r="AG1963" s="834"/>
      <c r="AH1963" s="834"/>
      <c r="AI1963" s="834"/>
      <c r="AJ1963" s="834"/>
      <c r="AK1963" s="834"/>
      <c r="AL1963" s="834"/>
      <c r="AM1963" s="832">
        <f t="shared" si="77"/>
        <v>45866687565.38414</v>
      </c>
      <c r="AN1963" s="834"/>
      <c r="AO1963" s="834"/>
      <c r="AP1963" s="834"/>
    </row>
    <row r="1964" spans="1:42" s="15" customFormat="1">
      <c r="A1964" s="73" t="s">
        <v>2394</v>
      </c>
      <c r="B1964" s="1132" t="s">
        <v>3206</v>
      </c>
      <c r="C1964" s="73" t="s">
        <v>3329</v>
      </c>
      <c r="D1964" s="1132" t="s">
        <v>1998</v>
      </c>
      <c r="E1964" s="15" t="s">
        <v>1999</v>
      </c>
      <c r="F1964" s="679">
        <v>310371.414040156</v>
      </c>
      <c r="G1964" s="73" t="s">
        <v>300</v>
      </c>
      <c r="H1964" s="73" t="s">
        <v>3352</v>
      </c>
      <c r="K1964" s="831"/>
      <c r="L1964" s="1143"/>
      <c r="M1964" s="831"/>
      <c r="N1964" s="831">
        <v>2.6652999999999999E-7</v>
      </c>
      <c r="O1964" s="1144"/>
      <c r="P1964" s="831"/>
      <c r="Q1964" s="831"/>
      <c r="R1964" s="831"/>
      <c r="S1964" s="831"/>
      <c r="T1964" s="831"/>
      <c r="U1964" s="831"/>
      <c r="V1964" s="1143"/>
      <c r="W1964" s="1145">
        <v>7240.2</v>
      </c>
      <c r="X1964" s="1144"/>
      <c r="Y1964" s="831"/>
      <c r="Z1964" s="831"/>
      <c r="AA1964" s="834"/>
      <c r="AB1964" s="834"/>
      <c r="AC1964" s="832">
        <f t="shared" si="76"/>
        <v>0</v>
      </c>
      <c r="AD1964" s="832">
        <f t="shared" si="75"/>
        <v>8.2723292984122773E-2</v>
      </c>
      <c r="AE1964" s="834"/>
      <c r="AF1964" s="834"/>
      <c r="AG1964" s="834"/>
      <c r="AH1964" s="834"/>
      <c r="AI1964" s="834"/>
      <c r="AJ1964" s="834"/>
      <c r="AK1964" s="834"/>
      <c r="AL1964" s="834"/>
      <c r="AM1964" s="832">
        <f t="shared" si="77"/>
        <v>2247151111.9335375</v>
      </c>
      <c r="AN1964" s="834"/>
      <c r="AO1964" s="834"/>
      <c r="AP1964" s="834"/>
    </row>
    <row r="1965" spans="1:42" s="15" customFormat="1">
      <c r="A1965" s="73" t="s">
        <v>2395</v>
      </c>
      <c r="B1965" s="1132" t="s">
        <v>3207</v>
      </c>
      <c r="C1965" s="73" t="s">
        <v>3329</v>
      </c>
      <c r="D1965" s="1132" t="s">
        <v>1998</v>
      </c>
      <c r="E1965" s="15" t="s">
        <v>1999</v>
      </c>
      <c r="F1965" s="679">
        <v>310371.414040156</v>
      </c>
      <c r="G1965" s="73" t="s">
        <v>300</v>
      </c>
      <c r="H1965" s="73" t="s">
        <v>3352</v>
      </c>
      <c r="K1965" s="831"/>
      <c r="L1965" s="1143"/>
      <c r="M1965" s="831"/>
      <c r="N1965" s="831">
        <v>3.1541E-6</v>
      </c>
      <c r="O1965" s="1144"/>
      <c r="P1965" s="831"/>
      <c r="Q1965" s="831"/>
      <c r="R1965" s="831"/>
      <c r="S1965" s="831"/>
      <c r="T1965" s="831"/>
      <c r="U1965" s="831"/>
      <c r="V1965" s="1143"/>
      <c r="W1965" s="1145">
        <v>233440</v>
      </c>
      <c r="X1965" s="1144"/>
      <c r="Y1965" s="831"/>
      <c r="Z1965" s="831"/>
      <c r="AA1965" s="834"/>
      <c r="AB1965" s="834"/>
      <c r="AC1965" s="832">
        <f t="shared" si="76"/>
        <v>0</v>
      </c>
      <c r="AD1965" s="832">
        <f t="shared" si="75"/>
        <v>0.97894247702405601</v>
      </c>
      <c r="AE1965" s="834"/>
      <c r="AF1965" s="834"/>
      <c r="AG1965" s="834"/>
      <c r="AH1965" s="834"/>
      <c r="AI1965" s="834"/>
      <c r="AJ1965" s="834"/>
      <c r="AK1965" s="834"/>
      <c r="AL1965" s="834"/>
      <c r="AM1965" s="832">
        <f t="shared" si="77"/>
        <v>72453102893.534012</v>
      </c>
      <c r="AN1965" s="834"/>
      <c r="AO1965" s="834"/>
      <c r="AP1965" s="834"/>
    </row>
    <row r="1966" spans="1:42" s="15" customFormat="1">
      <c r="A1966" s="73" t="s">
        <v>2395</v>
      </c>
      <c r="B1966" s="1132" t="s">
        <v>3207</v>
      </c>
      <c r="C1966" s="73" t="s">
        <v>3329</v>
      </c>
      <c r="D1966" s="1132" t="s">
        <v>1967</v>
      </c>
      <c r="E1966" s="15" t="s">
        <v>1968</v>
      </c>
      <c r="F1966" s="679">
        <v>232778.560516875</v>
      </c>
      <c r="G1966" s="73" t="s">
        <v>300</v>
      </c>
      <c r="H1966" s="73" t="s">
        <v>3352</v>
      </c>
      <c r="K1966" s="831"/>
      <c r="L1966" s="1143"/>
      <c r="M1966" s="831"/>
      <c r="N1966" s="831">
        <v>3.5514999999999998E-6</v>
      </c>
      <c r="O1966" s="1144"/>
      <c r="P1966" s="831"/>
      <c r="Q1966" s="831"/>
      <c r="R1966" s="831"/>
      <c r="S1966" s="831"/>
      <c r="T1966" s="831"/>
      <c r="U1966" s="831"/>
      <c r="V1966" s="1143"/>
      <c r="W1966" s="1145">
        <v>69333</v>
      </c>
      <c r="X1966" s="1144"/>
      <c r="Y1966" s="831"/>
      <c r="Z1966" s="831"/>
      <c r="AA1966" s="834"/>
      <c r="AB1966" s="834"/>
      <c r="AC1966" s="832">
        <f t="shared" si="76"/>
        <v>0</v>
      </c>
      <c r="AD1966" s="832">
        <f t="shared" ref="AD1966:AD2029" si="78">IF(N1966="",0*$F1966,N1966*$F1966)</f>
        <v>0.82671305767568148</v>
      </c>
      <c r="AE1966" s="834"/>
      <c r="AF1966" s="834"/>
      <c r="AG1966" s="834"/>
      <c r="AH1966" s="834"/>
      <c r="AI1966" s="834"/>
      <c r="AJ1966" s="834"/>
      <c r="AK1966" s="834"/>
      <c r="AL1966" s="834"/>
      <c r="AM1966" s="832">
        <f t="shared" si="77"/>
        <v>16139235936.316494</v>
      </c>
      <c r="AN1966" s="834"/>
      <c r="AO1966" s="834"/>
      <c r="AP1966" s="834"/>
    </row>
    <row r="1967" spans="1:42" s="15" customFormat="1">
      <c r="A1967" s="73" t="s">
        <v>2395</v>
      </c>
      <c r="B1967" s="1132" t="s">
        <v>3207</v>
      </c>
      <c r="C1967" s="73" t="s">
        <v>3329</v>
      </c>
      <c r="D1967" s="1132" t="s">
        <v>2001</v>
      </c>
      <c r="E1967" s="15" t="s">
        <v>2015</v>
      </c>
      <c r="F1967" s="679">
        <v>15518.5707015104</v>
      </c>
      <c r="G1967" s="73" t="s">
        <v>300</v>
      </c>
      <c r="H1967" s="73" t="s">
        <v>3352</v>
      </c>
      <c r="K1967" s="831"/>
      <c r="L1967" s="1143"/>
      <c r="M1967" s="831"/>
      <c r="N1967" s="831">
        <v>1.0332999999999999E-5</v>
      </c>
      <c r="O1967" s="1144"/>
      <c r="P1967" s="831"/>
      <c r="Q1967" s="831"/>
      <c r="R1967" s="831"/>
      <c r="S1967" s="831"/>
      <c r="T1967" s="831"/>
      <c r="U1967" s="831"/>
      <c r="V1967" s="1143"/>
      <c r="W1967" s="1145">
        <v>2740200</v>
      </c>
      <c r="X1967" s="1144"/>
      <c r="Y1967" s="831"/>
      <c r="Z1967" s="831"/>
      <c r="AA1967" s="834"/>
      <c r="AB1967" s="834"/>
      <c r="AC1967" s="832">
        <f t="shared" ref="AC1967:AC2030" si="79">IF(M1967="",0*$F1967,M1967*$F1967)</f>
        <v>0</v>
      </c>
      <c r="AD1967" s="832">
        <f t="shared" si="78"/>
        <v>0.16035339105870694</v>
      </c>
      <c r="AE1967" s="834"/>
      <c r="AF1967" s="834"/>
      <c r="AG1967" s="834"/>
      <c r="AH1967" s="834"/>
      <c r="AI1967" s="834"/>
      <c r="AJ1967" s="834"/>
      <c r="AK1967" s="834"/>
      <c r="AL1967" s="834"/>
      <c r="AM1967" s="832">
        <f t="shared" si="77"/>
        <v>42523987436.278801</v>
      </c>
      <c r="AN1967" s="834"/>
      <c r="AO1967" s="834"/>
      <c r="AP1967" s="834"/>
    </row>
    <row r="1968" spans="1:42" s="15" customFormat="1">
      <c r="A1968" s="73" t="s">
        <v>2396</v>
      </c>
      <c r="B1968" s="1132" t="s">
        <v>3208</v>
      </c>
      <c r="C1968" s="73" t="s">
        <v>3329</v>
      </c>
      <c r="D1968" s="1132" t="s">
        <v>1967</v>
      </c>
      <c r="E1968" s="15" t="s">
        <v>1968</v>
      </c>
      <c r="F1968" s="679">
        <v>232778.560516875</v>
      </c>
      <c r="G1968" s="73" t="s">
        <v>300</v>
      </c>
      <c r="H1968" s="73" t="s">
        <v>3352</v>
      </c>
      <c r="K1968" s="831"/>
      <c r="L1968" s="1143"/>
      <c r="M1968" s="831">
        <v>0</v>
      </c>
      <c r="N1968" s="831">
        <v>6.6379999999999998E-5</v>
      </c>
      <c r="O1968" s="1144"/>
      <c r="P1968" s="831"/>
      <c r="Q1968" s="831"/>
      <c r="R1968" s="831"/>
      <c r="S1968" s="831"/>
      <c r="T1968" s="831"/>
      <c r="U1968" s="831"/>
      <c r="V1968" s="1143"/>
      <c r="W1968" s="1145">
        <v>16579</v>
      </c>
      <c r="X1968" s="1144"/>
      <c r="Y1968" s="831"/>
      <c r="Z1968" s="831"/>
      <c r="AA1968" s="834"/>
      <c r="AB1968" s="834"/>
      <c r="AC1968" s="832">
        <f t="shared" si="79"/>
        <v>0</v>
      </c>
      <c r="AD1968" s="832">
        <f t="shared" si="78"/>
        <v>15.451840847110162</v>
      </c>
      <c r="AE1968" s="834"/>
      <c r="AF1968" s="834"/>
      <c r="AG1968" s="834"/>
      <c r="AH1968" s="834"/>
      <c r="AI1968" s="834"/>
      <c r="AJ1968" s="834"/>
      <c r="AK1968" s="834"/>
      <c r="AL1968" s="834"/>
      <c r="AM1968" s="832">
        <f t="shared" si="77"/>
        <v>3859235754.8092709</v>
      </c>
      <c r="AN1968" s="834"/>
      <c r="AO1968" s="834"/>
      <c r="AP1968" s="834"/>
    </row>
    <row r="1969" spans="1:42" s="15" customFormat="1">
      <c r="A1969" s="73" t="s">
        <v>2396</v>
      </c>
      <c r="B1969" s="1132" t="s">
        <v>3208</v>
      </c>
      <c r="C1969" s="73" t="s">
        <v>3329</v>
      </c>
      <c r="D1969" s="1132" t="s">
        <v>1998</v>
      </c>
      <c r="E1969" s="15" t="s">
        <v>1999</v>
      </c>
      <c r="F1969" s="679">
        <v>310371.414040156</v>
      </c>
      <c r="G1969" s="73" t="s">
        <v>300</v>
      </c>
      <c r="H1969" s="73" t="s">
        <v>3352</v>
      </c>
      <c r="K1969" s="831"/>
      <c r="L1969" s="1143"/>
      <c r="M1969" s="831">
        <v>0</v>
      </c>
      <c r="N1969" s="831">
        <v>2.546E-5</v>
      </c>
      <c r="O1969" s="1144"/>
      <c r="P1969" s="831"/>
      <c r="Q1969" s="831"/>
      <c r="R1969" s="831"/>
      <c r="S1969" s="831"/>
      <c r="T1969" s="831"/>
      <c r="U1969" s="831"/>
      <c r="V1969" s="1143"/>
      <c r="W1969" s="1145">
        <v>45370</v>
      </c>
      <c r="X1969" s="1144"/>
      <c r="Y1969" s="831"/>
      <c r="Z1969" s="831"/>
      <c r="AA1969" s="834"/>
      <c r="AB1969" s="834"/>
      <c r="AC1969" s="832">
        <f t="shared" si="79"/>
        <v>0</v>
      </c>
      <c r="AD1969" s="832">
        <f t="shared" si="78"/>
        <v>7.9020562014623721</v>
      </c>
      <c r="AE1969" s="834"/>
      <c r="AF1969" s="834"/>
      <c r="AG1969" s="834"/>
      <c r="AH1969" s="834"/>
      <c r="AI1969" s="834"/>
      <c r="AJ1969" s="834"/>
      <c r="AK1969" s="834"/>
      <c r="AL1969" s="834"/>
      <c r="AM1969" s="832">
        <f t="shared" si="77"/>
        <v>14081551055.001877</v>
      </c>
      <c r="AN1969" s="834"/>
      <c r="AO1969" s="834"/>
      <c r="AP1969" s="834"/>
    </row>
    <row r="1970" spans="1:42" s="15" customFormat="1">
      <c r="A1970" s="73" t="s">
        <v>2396</v>
      </c>
      <c r="B1970" s="1132" t="s">
        <v>3208</v>
      </c>
      <c r="C1970" s="73" t="s">
        <v>3329</v>
      </c>
      <c r="D1970" s="1132" t="s">
        <v>2001</v>
      </c>
      <c r="E1970" s="15" t="s">
        <v>2015</v>
      </c>
      <c r="F1970" s="679">
        <v>15518.5707015104</v>
      </c>
      <c r="G1970" s="73" t="s">
        <v>300</v>
      </c>
      <c r="H1970" s="73" t="s">
        <v>3352</v>
      </c>
      <c r="K1970" s="831"/>
      <c r="L1970" s="1143"/>
      <c r="M1970" s="831">
        <v>0</v>
      </c>
      <c r="N1970" s="831">
        <v>1.0384E-4</v>
      </c>
      <c r="O1970" s="1144"/>
      <c r="P1970" s="831"/>
      <c r="Q1970" s="831"/>
      <c r="R1970" s="831"/>
      <c r="S1970" s="831"/>
      <c r="T1970" s="831"/>
      <c r="U1970" s="831"/>
      <c r="V1970" s="1143"/>
      <c r="W1970" s="1145">
        <v>335230</v>
      </c>
      <c r="X1970" s="1144"/>
      <c r="Y1970" s="831"/>
      <c r="Z1970" s="831"/>
      <c r="AA1970" s="834"/>
      <c r="AB1970" s="834"/>
      <c r="AC1970" s="832">
        <f t="shared" si="79"/>
        <v>0</v>
      </c>
      <c r="AD1970" s="832">
        <f t="shared" si="78"/>
        <v>1.6114483816448399</v>
      </c>
      <c r="AE1970" s="834"/>
      <c r="AF1970" s="834"/>
      <c r="AG1970" s="834"/>
      <c r="AH1970" s="834"/>
      <c r="AI1970" s="834"/>
      <c r="AJ1970" s="834"/>
      <c r="AK1970" s="834"/>
      <c r="AL1970" s="834"/>
      <c r="AM1970" s="832">
        <f t="shared" si="77"/>
        <v>5202290456.2673311</v>
      </c>
      <c r="AN1970" s="834"/>
      <c r="AO1970" s="834"/>
      <c r="AP1970" s="834"/>
    </row>
    <row r="1971" spans="1:42" s="15" customFormat="1">
      <c r="A1971" s="73" t="s">
        <v>2735</v>
      </c>
      <c r="B1971" s="1132" t="s">
        <v>3209</v>
      </c>
      <c r="C1971" s="73"/>
      <c r="D1971" s="1132" t="s">
        <v>2001</v>
      </c>
      <c r="E1971" s="15" t="s">
        <v>2015</v>
      </c>
      <c r="F1971" s="679">
        <v>7134284820.9579</v>
      </c>
      <c r="G1971" s="73" t="s">
        <v>300</v>
      </c>
      <c r="H1971" s="73" t="s">
        <v>3355</v>
      </c>
      <c r="K1971" s="831"/>
      <c r="L1971" s="1143"/>
      <c r="M1971" s="831"/>
      <c r="N1971" s="831">
        <v>1.1098E-9</v>
      </c>
      <c r="O1971" s="1144"/>
      <c r="P1971" s="831"/>
      <c r="Q1971" s="831"/>
      <c r="R1971" s="831"/>
      <c r="S1971" s="831"/>
      <c r="T1971" s="831"/>
      <c r="U1971" s="831"/>
      <c r="V1971" s="1143"/>
      <c r="W1971" s="1145">
        <v>1.0177</v>
      </c>
      <c r="X1971" s="1144"/>
      <c r="Y1971" s="831"/>
      <c r="Z1971" s="831"/>
      <c r="AA1971" s="834"/>
      <c r="AB1971" s="834"/>
      <c r="AC1971" s="832">
        <f t="shared" si="79"/>
        <v>0</v>
      </c>
      <c r="AD1971" s="832">
        <f t="shared" si="78"/>
        <v>7.9176292942990774</v>
      </c>
      <c r="AE1971" s="834"/>
      <c r="AF1971" s="834"/>
      <c r="AG1971" s="834"/>
      <c r="AH1971" s="834"/>
      <c r="AI1971" s="834"/>
      <c r="AJ1971" s="834"/>
      <c r="AK1971" s="834"/>
      <c r="AL1971" s="834"/>
      <c r="AM1971" s="832">
        <f t="shared" si="77"/>
        <v>7260561662.2888556</v>
      </c>
      <c r="AN1971" s="834"/>
      <c r="AO1971" s="834"/>
      <c r="AP1971" s="834"/>
    </row>
    <row r="1972" spans="1:42" s="15" customFormat="1">
      <c r="A1972" s="73" t="s">
        <v>2735</v>
      </c>
      <c r="B1972" s="1132" t="s">
        <v>3209</v>
      </c>
      <c r="C1972" s="73"/>
      <c r="D1972" s="1132" t="s">
        <v>1998</v>
      </c>
      <c r="E1972" s="15" t="s">
        <v>1999</v>
      </c>
      <c r="F1972" s="679">
        <v>3333566004.52951</v>
      </c>
      <c r="G1972" s="73" t="s">
        <v>300</v>
      </c>
      <c r="H1972" s="73" t="s">
        <v>3355</v>
      </c>
      <c r="K1972" s="831"/>
      <c r="L1972" s="1143"/>
      <c r="M1972" s="831"/>
      <c r="N1972" s="831">
        <v>2.1064000000000001E-10</v>
      </c>
      <c r="O1972" s="1144"/>
      <c r="P1972" s="831"/>
      <c r="Q1972" s="831"/>
      <c r="R1972" s="831"/>
      <c r="S1972" s="831"/>
      <c r="T1972" s="831"/>
      <c r="U1972" s="831"/>
      <c r="V1972" s="1143"/>
      <c r="W1972" s="1145">
        <v>4.3676000000000001E-3</v>
      </c>
      <c r="X1972" s="1144"/>
      <c r="Y1972" s="831"/>
      <c r="Z1972" s="831"/>
      <c r="AA1972" s="834"/>
      <c r="AB1972" s="834"/>
      <c r="AC1972" s="832">
        <f t="shared" si="79"/>
        <v>0</v>
      </c>
      <c r="AD1972" s="832">
        <f t="shared" si="78"/>
        <v>0.702182343194096</v>
      </c>
      <c r="AE1972" s="834"/>
      <c r="AF1972" s="834"/>
      <c r="AG1972" s="834"/>
      <c r="AH1972" s="834"/>
      <c r="AI1972" s="834"/>
      <c r="AJ1972" s="834"/>
      <c r="AK1972" s="834"/>
      <c r="AL1972" s="834"/>
      <c r="AM1972" s="832">
        <f t="shared" si="77"/>
        <v>14559682.881383087</v>
      </c>
      <c r="AN1972" s="834"/>
      <c r="AO1972" s="834"/>
      <c r="AP1972" s="834"/>
    </row>
    <row r="1973" spans="1:42" s="15" customFormat="1">
      <c r="A1973" s="73" t="s">
        <v>2736</v>
      </c>
      <c r="B1973" s="1132"/>
      <c r="C1973" s="73" t="s">
        <v>3322</v>
      </c>
      <c r="D1973" s="1132" t="s">
        <v>1967</v>
      </c>
      <c r="E1973" s="15" t="s">
        <v>1968</v>
      </c>
      <c r="F1973" s="679">
        <v>232778.560516875</v>
      </c>
      <c r="G1973" s="73" t="s">
        <v>300</v>
      </c>
      <c r="H1973" s="73" t="s">
        <v>3352</v>
      </c>
      <c r="K1973" s="831"/>
      <c r="L1973" s="1143"/>
      <c r="M1973" s="831"/>
      <c r="N1973" s="831">
        <v>2.0965E-5</v>
      </c>
      <c r="O1973" s="1144"/>
      <c r="P1973" s="831"/>
      <c r="Q1973" s="831"/>
      <c r="R1973" s="831"/>
      <c r="S1973" s="831"/>
      <c r="T1973" s="831"/>
      <c r="U1973" s="831"/>
      <c r="V1973" s="1143"/>
      <c r="W1973" s="1145">
        <v>3604.3</v>
      </c>
      <c r="X1973" s="1144"/>
      <c r="Y1973" s="831"/>
      <c r="Z1973" s="831"/>
      <c r="AA1973" s="834"/>
      <c r="AB1973" s="834"/>
      <c r="AC1973" s="832">
        <f t="shared" si="79"/>
        <v>0</v>
      </c>
      <c r="AD1973" s="832">
        <f t="shared" si="78"/>
        <v>4.8802025212362841</v>
      </c>
      <c r="AE1973" s="834"/>
      <c r="AF1973" s="834"/>
      <c r="AG1973" s="834"/>
      <c r="AH1973" s="834"/>
      <c r="AI1973" s="834"/>
      <c r="AJ1973" s="834"/>
      <c r="AK1973" s="834"/>
      <c r="AL1973" s="834"/>
      <c r="AM1973" s="832">
        <f t="shared" si="77"/>
        <v>839003765.67097259</v>
      </c>
      <c r="AN1973" s="834"/>
      <c r="AO1973" s="834"/>
      <c r="AP1973" s="834"/>
    </row>
    <row r="1974" spans="1:42" s="15" customFormat="1">
      <c r="A1974" s="73" t="s">
        <v>2736</v>
      </c>
      <c r="B1974" s="1132"/>
      <c r="C1974" s="73" t="s">
        <v>3322</v>
      </c>
      <c r="D1974" s="1132" t="s">
        <v>1998</v>
      </c>
      <c r="E1974" s="15" t="s">
        <v>1999</v>
      </c>
      <c r="F1974" s="679">
        <v>310371.414040156</v>
      </c>
      <c r="G1974" s="73" t="s">
        <v>300</v>
      </c>
      <c r="H1974" s="73" t="s">
        <v>3352</v>
      </c>
      <c r="K1974" s="831"/>
      <c r="L1974" s="1143"/>
      <c r="M1974" s="831"/>
      <c r="N1974" s="831">
        <v>7.2080000000000003E-6</v>
      </c>
      <c r="O1974" s="1144"/>
      <c r="P1974" s="831"/>
      <c r="Q1974" s="831"/>
      <c r="R1974" s="831"/>
      <c r="S1974" s="831"/>
      <c r="T1974" s="831"/>
      <c r="U1974" s="831"/>
      <c r="V1974" s="1143"/>
      <c r="W1974" s="1145">
        <v>22715</v>
      </c>
      <c r="X1974" s="1144"/>
      <c r="Y1974" s="831"/>
      <c r="Z1974" s="831"/>
      <c r="AA1974" s="834"/>
      <c r="AB1974" s="834"/>
      <c r="AC1974" s="832">
        <f t="shared" si="79"/>
        <v>0</v>
      </c>
      <c r="AD1974" s="832">
        <f t="shared" si="78"/>
        <v>2.2371571524014446</v>
      </c>
      <c r="AE1974" s="834"/>
      <c r="AF1974" s="834"/>
      <c r="AG1974" s="834"/>
      <c r="AH1974" s="834"/>
      <c r="AI1974" s="834"/>
      <c r="AJ1974" s="834"/>
      <c r="AK1974" s="834"/>
      <c r="AL1974" s="834"/>
      <c r="AM1974" s="832">
        <f t="shared" si="77"/>
        <v>7050086669.9221439</v>
      </c>
      <c r="AN1974" s="834"/>
      <c r="AO1974" s="834"/>
      <c r="AP1974" s="834"/>
    </row>
    <row r="1975" spans="1:42" s="15" customFormat="1">
      <c r="A1975" s="73" t="s">
        <v>2736</v>
      </c>
      <c r="B1975" s="1132"/>
      <c r="C1975" s="73" t="s">
        <v>3322</v>
      </c>
      <c r="D1975" s="1132" t="s">
        <v>2001</v>
      </c>
      <c r="E1975" s="15" t="s">
        <v>2015</v>
      </c>
      <c r="F1975" s="679">
        <v>15518.5707015104</v>
      </c>
      <c r="G1975" s="73" t="s">
        <v>300</v>
      </c>
      <c r="H1975" s="73" t="s">
        <v>3352</v>
      </c>
      <c r="K1975" s="831"/>
      <c r="L1975" s="1143"/>
      <c r="M1975" s="831"/>
      <c r="N1975" s="831">
        <v>7.8404000000000004E-6</v>
      </c>
      <c r="O1975" s="1144"/>
      <c r="P1975" s="831"/>
      <c r="Q1975" s="831"/>
      <c r="R1975" s="831"/>
      <c r="S1975" s="831"/>
      <c r="T1975" s="831"/>
      <c r="U1975" s="831"/>
      <c r="V1975" s="1143"/>
      <c r="W1975" s="1145">
        <v>68205</v>
      </c>
      <c r="X1975" s="1144"/>
      <c r="Y1975" s="831"/>
      <c r="Z1975" s="831"/>
      <c r="AA1975" s="834"/>
      <c r="AB1975" s="834"/>
      <c r="AC1975" s="832">
        <f t="shared" si="79"/>
        <v>0</v>
      </c>
      <c r="AD1975" s="832">
        <f t="shared" si="78"/>
        <v>0.12167180172812214</v>
      </c>
      <c r="AE1975" s="834"/>
      <c r="AF1975" s="834"/>
      <c r="AG1975" s="834"/>
      <c r="AH1975" s="834"/>
      <c r="AI1975" s="834"/>
      <c r="AJ1975" s="834"/>
      <c r="AK1975" s="834"/>
      <c r="AL1975" s="834"/>
      <c r="AM1975" s="832">
        <f t="shared" si="77"/>
        <v>1058444114.6965169</v>
      </c>
      <c r="AN1975" s="834"/>
      <c r="AO1975" s="834"/>
      <c r="AP1975" s="834"/>
    </row>
    <row r="1976" spans="1:42" s="15" customFormat="1">
      <c r="A1976" s="73" t="s">
        <v>2397</v>
      </c>
      <c r="B1976" s="1132" t="s">
        <v>3210</v>
      </c>
      <c r="C1976" s="73" t="s">
        <v>3329</v>
      </c>
      <c r="D1976" s="1132" t="s">
        <v>2001</v>
      </c>
      <c r="E1976" s="15" t="s">
        <v>2015</v>
      </c>
      <c r="F1976" s="679">
        <v>15518.5707015104</v>
      </c>
      <c r="G1976" s="73" t="s">
        <v>300</v>
      </c>
      <c r="H1976" s="73" t="s">
        <v>3352</v>
      </c>
      <c r="K1976" s="831"/>
      <c r="L1976" s="1143"/>
      <c r="M1976" s="831"/>
      <c r="N1976" s="831">
        <v>3.0961999999999999E-5</v>
      </c>
      <c r="O1976" s="1144"/>
      <c r="P1976" s="831"/>
      <c r="Q1976" s="831"/>
      <c r="R1976" s="831"/>
      <c r="S1976" s="831"/>
      <c r="T1976" s="831"/>
      <c r="U1976" s="831"/>
      <c r="V1976" s="1143"/>
      <c r="W1976" s="1145">
        <v>240830</v>
      </c>
      <c r="X1976" s="1144"/>
      <c r="Y1976" s="831"/>
      <c r="Z1976" s="831"/>
      <c r="AA1976" s="834"/>
      <c r="AB1976" s="834"/>
      <c r="AC1976" s="832">
        <f t="shared" si="79"/>
        <v>0</v>
      </c>
      <c r="AD1976" s="832">
        <f t="shared" si="78"/>
        <v>0.48048598606016502</v>
      </c>
      <c r="AE1976" s="834"/>
      <c r="AF1976" s="834"/>
      <c r="AG1976" s="834"/>
      <c r="AH1976" s="834"/>
      <c r="AI1976" s="834"/>
      <c r="AJ1976" s="834"/>
      <c r="AK1976" s="834"/>
      <c r="AL1976" s="834"/>
      <c r="AM1976" s="832">
        <f t="shared" si="77"/>
        <v>3737337382.0447497</v>
      </c>
      <c r="AN1976" s="834"/>
      <c r="AO1976" s="834"/>
      <c r="AP1976" s="834"/>
    </row>
    <row r="1977" spans="1:42" s="15" customFormat="1">
      <c r="A1977" s="73" t="s">
        <v>2397</v>
      </c>
      <c r="B1977" s="1132" t="s">
        <v>3210</v>
      </c>
      <c r="C1977" s="73" t="s">
        <v>3329</v>
      </c>
      <c r="D1977" s="1132" t="s">
        <v>1967</v>
      </c>
      <c r="E1977" s="15" t="s">
        <v>1968</v>
      </c>
      <c r="F1977" s="679">
        <v>232778.560516875</v>
      </c>
      <c r="G1977" s="73" t="s">
        <v>300</v>
      </c>
      <c r="H1977" s="73" t="s">
        <v>3352</v>
      </c>
      <c r="K1977" s="831"/>
      <c r="L1977" s="1143"/>
      <c r="M1977" s="831"/>
      <c r="N1977" s="831">
        <v>1.6897000000000001E-6</v>
      </c>
      <c r="O1977" s="1144"/>
      <c r="P1977" s="831"/>
      <c r="Q1977" s="831"/>
      <c r="R1977" s="831"/>
      <c r="S1977" s="831"/>
      <c r="T1977" s="831"/>
      <c r="U1977" s="831"/>
      <c r="V1977" s="1143"/>
      <c r="W1977" s="1145">
        <v>2199.5</v>
      </c>
      <c r="X1977" s="1144"/>
      <c r="Y1977" s="831"/>
      <c r="Z1977" s="831"/>
      <c r="AA1977" s="834"/>
      <c r="AB1977" s="834"/>
      <c r="AC1977" s="832">
        <f t="shared" si="79"/>
        <v>0</v>
      </c>
      <c r="AD1977" s="832">
        <f t="shared" si="78"/>
        <v>0.39332593370536373</v>
      </c>
      <c r="AE1977" s="834"/>
      <c r="AF1977" s="834"/>
      <c r="AG1977" s="834"/>
      <c r="AH1977" s="834"/>
      <c r="AI1977" s="834"/>
      <c r="AJ1977" s="834"/>
      <c r="AK1977" s="834"/>
      <c r="AL1977" s="834"/>
      <c r="AM1977" s="832">
        <f t="shared" si="77"/>
        <v>511996443.8568666</v>
      </c>
      <c r="AN1977" s="834"/>
      <c r="AO1977" s="834"/>
      <c r="AP1977" s="834"/>
    </row>
    <row r="1978" spans="1:42" s="15" customFormat="1">
      <c r="A1978" s="73" t="s">
        <v>2397</v>
      </c>
      <c r="B1978" s="1132" t="s">
        <v>3210</v>
      </c>
      <c r="C1978" s="73" t="s">
        <v>3329</v>
      </c>
      <c r="D1978" s="1132" t="s">
        <v>1998</v>
      </c>
      <c r="E1978" s="15" t="s">
        <v>1999</v>
      </c>
      <c r="F1978" s="679">
        <v>310371.414040156</v>
      </c>
      <c r="G1978" s="73" t="s">
        <v>300</v>
      </c>
      <c r="H1978" s="73" t="s">
        <v>3352</v>
      </c>
      <c r="K1978" s="831"/>
      <c r="L1978" s="1143"/>
      <c r="M1978" s="831"/>
      <c r="N1978" s="831">
        <v>1.8736999999999999E-7</v>
      </c>
      <c r="O1978" s="1144"/>
      <c r="P1978" s="831"/>
      <c r="Q1978" s="831"/>
      <c r="R1978" s="831"/>
      <c r="S1978" s="831"/>
      <c r="T1978" s="831"/>
      <c r="U1978" s="831"/>
      <c r="V1978" s="1143"/>
      <c r="W1978" s="1145">
        <v>173.72</v>
      </c>
      <c r="X1978" s="1144"/>
      <c r="Y1978" s="831"/>
      <c r="Z1978" s="831"/>
      <c r="AA1978" s="834"/>
      <c r="AB1978" s="834"/>
      <c r="AC1978" s="832">
        <f t="shared" si="79"/>
        <v>0</v>
      </c>
      <c r="AD1978" s="832">
        <f t="shared" si="78"/>
        <v>5.8154291848704028E-2</v>
      </c>
      <c r="AE1978" s="834"/>
      <c r="AF1978" s="834"/>
      <c r="AG1978" s="834"/>
      <c r="AH1978" s="834"/>
      <c r="AI1978" s="834"/>
      <c r="AJ1978" s="834"/>
      <c r="AK1978" s="834"/>
      <c r="AL1978" s="834"/>
      <c r="AM1978" s="832">
        <f t="shared" si="77"/>
        <v>53917722.0470559</v>
      </c>
      <c r="AN1978" s="834"/>
      <c r="AO1978" s="834"/>
      <c r="AP1978" s="834"/>
    </row>
    <row r="1979" spans="1:42" s="15" customFormat="1">
      <c r="A1979" s="73" t="s">
        <v>2737</v>
      </c>
      <c r="B1979" s="1132"/>
      <c r="C1979" s="73" t="s">
        <v>3319</v>
      </c>
      <c r="D1979" s="1132" t="s">
        <v>1998</v>
      </c>
      <c r="E1979" s="15" t="s">
        <v>1999</v>
      </c>
      <c r="F1979" s="679">
        <v>1457667.79532214</v>
      </c>
      <c r="G1979" s="73" t="s">
        <v>300</v>
      </c>
      <c r="H1979" s="73" t="s">
        <v>3352</v>
      </c>
      <c r="K1979" s="831"/>
      <c r="L1979" s="1143"/>
      <c r="M1979" s="831"/>
      <c r="N1979" s="831">
        <v>6.7940000000000001E-7</v>
      </c>
      <c r="O1979" s="1144"/>
      <c r="P1979" s="831"/>
      <c r="Q1979" s="831"/>
      <c r="R1979" s="831"/>
      <c r="S1979" s="831"/>
      <c r="T1979" s="831"/>
      <c r="U1979" s="831"/>
      <c r="V1979" s="1143"/>
      <c r="W1979" s="1145">
        <v>653120</v>
      </c>
      <c r="X1979" s="1144"/>
      <c r="Y1979" s="831"/>
      <c r="Z1979" s="831"/>
      <c r="AA1979" s="834"/>
      <c r="AB1979" s="834"/>
      <c r="AC1979" s="832">
        <f t="shared" si="79"/>
        <v>0</v>
      </c>
      <c r="AD1979" s="832">
        <f t="shared" si="78"/>
        <v>0.99033950014186189</v>
      </c>
      <c r="AE1979" s="834"/>
      <c r="AF1979" s="834"/>
      <c r="AG1979" s="834"/>
      <c r="AH1979" s="834"/>
      <c r="AI1979" s="834"/>
      <c r="AJ1979" s="834"/>
      <c r="AK1979" s="834"/>
      <c r="AL1979" s="834"/>
      <c r="AM1979" s="832">
        <f t="shared" si="77"/>
        <v>952031990480.79602</v>
      </c>
      <c r="AN1979" s="834"/>
      <c r="AO1979" s="834"/>
      <c r="AP1979" s="834"/>
    </row>
    <row r="1980" spans="1:42" s="15" customFormat="1">
      <c r="A1980" s="73" t="s">
        <v>2737</v>
      </c>
      <c r="B1980" s="1132"/>
      <c r="C1980" s="73" t="s">
        <v>3319</v>
      </c>
      <c r="D1980" s="1132" t="s">
        <v>1967</v>
      </c>
      <c r="E1980" s="15" t="s">
        <v>1968</v>
      </c>
      <c r="F1980" s="679">
        <v>1093250.84635417</v>
      </c>
      <c r="G1980" s="73" t="s">
        <v>300</v>
      </c>
      <c r="H1980" s="73" t="s">
        <v>3352</v>
      </c>
      <c r="K1980" s="831"/>
      <c r="L1980" s="1143"/>
      <c r="M1980" s="831"/>
      <c r="N1980" s="831">
        <v>6.8675000000000003E-7</v>
      </c>
      <c r="O1980" s="1144"/>
      <c r="P1980" s="831"/>
      <c r="Q1980" s="831"/>
      <c r="R1980" s="831"/>
      <c r="S1980" s="831"/>
      <c r="T1980" s="831"/>
      <c r="U1980" s="831"/>
      <c r="V1980" s="1143"/>
      <c r="W1980" s="1145">
        <v>105330</v>
      </c>
      <c r="X1980" s="1144"/>
      <c r="Y1980" s="831"/>
      <c r="Z1980" s="831"/>
      <c r="AA1980" s="834"/>
      <c r="AB1980" s="834"/>
      <c r="AC1980" s="832">
        <f t="shared" si="79"/>
        <v>0</v>
      </c>
      <c r="AD1980" s="832">
        <f t="shared" si="78"/>
        <v>0.75079001873372631</v>
      </c>
      <c r="AE1980" s="834"/>
      <c r="AF1980" s="834"/>
      <c r="AG1980" s="834"/>
      <c r="AH1980" s="834"/>
      <c r="AI1980" s="834"/>
      <c r="AJ1980" s="834"/>
      <c r="AK1980" s="834"/>
      <c r="AL1980" s="834"/>
      <c r="AM1980" s="832">
        <f t="shared" si="77"/>
        <v>115152111646.48473</v>
      </c>
      <c r="AN1980" s="834"/>
      <c r="AO1980" s="834"/>
      <c r="AP1980" s="834"/>
    </row>
    <row r="1981" spans="1:42" s="15" customFormat="1">
      <c r="A1981" s="73" t="s">
        <v>2737</v>
      </c>
      <c r="B1981" s="1132"/>
      <c r="C1981" s="73" t="s">
        <v>3319</v>
      </c>
      <c r="D1981" s="1132" t="s">
        <v>2001</v>
      </c>
      <c r="E1981" s="15" t="s">
        <v>2015</v>
      </c>
      <c r="F1981" s="679">
        <v>72883.389747135399</v>
      </c>
      <c r="G1981" s="73" t="s">
        <v>300</v>
      </c>
      <c r="H1981" s="73" t="s">
        <v>3352</v>
      </c>
      <c r="K1981" s="831"/>
      <c r="L1981" s="1143"/>
      <c r="M1981" s="831"/>
      <c r="N1981" s="831">
        <v>7.9065999999999996E-7</v>
      </c>
      <c r="O1981" s="1144"/>
      <c r="P1981" s="831"/>
      <c r="Q1981" s="831"/>
      <c r="R1981" s="831"/>
      <c r="S1981" s="831"/>
      <c r="T1981" s="831"/>
      <c r="U1981" s="831"/>
      <c r="V1981" s="1143"/>
      <c r="W1981" s="1145">
        <v>3963400</v>
      </c>
      <c r="X1981" s="1144"/>
      <c r="Y1981" s="831"/>
      <c r="Z1981" s="831"/>
      <c r="AA1981" s="834"/>
      <c r="AB1981" s="834"/>
      <c r="AC1981" s="832">
        <f t="shared" si="79"/>
        <v>0</v>
      </c>
      <c r="AD1981" s="832">
        <f t="shared" si="78"/>
        <v>5.7625980937470074E-2</v>
      </c>
      <c r="AE1981" s="834"/>
      <c r="AF1981" s="834"/>
      <c r="AG1981" s="834"/>
      <c r="AH1981" s="834"/>
      <c r="AI1981" s="834"/>
      <c r="AJ1981" s="834"/>
      <c r="AK1981" s="834"/>
      <c r="AL1981" s="834"/>
      <c r="AM1981" s="832">
        <f t="shared" si="77"/>
        <v>288866026923.79645</v>
      </c>
      <c r="AN1981" s="834"/>
      <c r="AO1981" s="834"/>
      <c r="AP1981" s="834"/>
    </row>
    <row r="1982" spans="1:42" s="15" customFormat="1">
      <c r="A1982" s="73" t="s">
        <v>2398</v>
      </c>
      <c r="B1982" s="1132" t="s">
        <v>3211</v>
      </c>
      <c r="C1982" s="73" t="s">
        <v>3329</v>
      </c>
      <c r="D1982" s="1132" t="s">
        <v>1998</v>
      </c>
      <c r="E1982" s="15" t="s">
        <v>1999</v>
      </c>
      <c r="F1982" s="679">
        <v>234046.017731745</v>
      </c>
      <c r="G1982" s="73" t="s">
        <v>300</v>
      </c>
      <c r="H1982" s="73" t="s">
        <v>3352</v>
      </c>
      <c r="K1982" s="831"/>
      <c r="L1982" s="1143"/>
      <c r="M1982" s="831"/>
      <c r="N1982" s="831">
        <v>5.2514E-7</v>
      </c>
      <c r="O1982" s="1144"/>
      <c r="P1982" s="831"/>
      <c r="Q1982" s="831"/>
      <c r="R1982" s="831"/>
      <c r="S1982" s="831"/>
      <c r="T1982" s="831"/>
      <c r="U1982" s="831"/>
      <c r="V1982" s="1143"/>
      <c r="W1982" s="1145">
        <v>40747</v>
      </c>
      <c r="X1982" s="1144"/>
      <c r="Y1982" s="831"/>
      <c r="Z1982" s="831"/>
      <c r="AA1982" s="834"/>
      <c r="AB1982" s="834"/>
      <c r="AC1982" s="832">
        <f t="shared" si="79"/>
        <v>0</v>
      </c>
      <c r="AD1982" s="832">
        <f t="shared" si="78"/>
        <v>0.12290692575164856</v>
      </c>
      <c r="AE1982" s="834"/>
      <c r="AF1982" s="834"/>
      <c r="AG1982" s="834"/>
      <c r="AH1982" s="834"/>
      <c r="AI1982" s="834"/>
      <c r="AJ1982" s="834"/>
      <c r="AK1982" s="834"/>
      <c r="AL1982" s="834"/>
      <c r="AM1982" s="832">
        <f t="shared" si="77"/>
        <v>9536673084.5154133</v>
      </c>
      <c r="AN1982" s="834"/>
      <c r="AO1982" s="834"/>
      <c r="AP1982" s="834"/>
    </row>
    <row r="1983" spans="1:42" s="15" customFormat="1">
      <c r="A1983" s="73" t="s">
        <v>2398</v>
      </c>
      <c r="B1983" s="1132" t="s">
        <v>3211</v>
      </c>
      <c r="C1983" s="73" t="s">
        <v>3329</v>
      </c>
      <c r="D1983" s="1132" t="s">
        <v>1967</v>
      </c>
      <c r="E1983" s="15" t="s">
        <v>1968</v>
      </c>
      <c r="F1983" s="679">
        <v>175534.51332872399</v>
      </c>
      <c r="G1983" s="73" t="s">
        <v>300</v>
      </c>
      <c r="H1983" s="73" t="s">
        <v>3352</v>
      </c>
      <c r="K1983" s="831"/>
      <c r="L1983" s="1143"/>
      <c r="M1983" s="831"/>
      <c r="N1983" s="831">
        <v>5.8530999999999999E-7</v>
      </c>
      <c r="O1983" s="1144"/>
      <c r="P1983" s="831"/>
      <c r="Q1983" s="831"/>
      <c r="R1983" s="831"/>
      <c r="S1983" s="831"/>
      <c r="T1983" s="831"/>
      <c r="U1983" s="831"/>
      <c r="V1983" s="1143"/>
      <c r="W1983" s="1145">
        <v>5785.6</v>
      </c>
      <c r="X1983" s="1144"/>
      <c r="Y1983" s="831"/>
      <c r="Z1983" s="831"/>
      <c r="AA1983" s="834"/>
      <c r="AB1983" s="834"/>
      <c r="AC1983" s="832">
        <f t="shared" si="79"/>
        <v>0</v>
      </c>
      <c r="AD1983" s="832">
        <f t="shared" si="78"/>
        <v>0.10274210599643543</v>
      </c>
      <c r="AE1983" s="834"/>
      <c r="AF1983" s="834"/>
      <c r="AG1983" s="834"/>
      <c r="AH1983" s="834"/>
      <c r="AI1983" s="834"/>
      <c r="AJ1983" s="834"/>
      <c r="AK1983" s="834"/>
      <c r="AL1983" s="834"/>
      <c r="AM1983" s="832">
        <f t="shared" si="77"/>
        <v>1015572480.3146656</v>
      </c>
      <c r="AN1983" s="834"/>
      <c r="AO1983" s="834"/>
      <c r="AP1983" s="834"/>
    </row>
    <row r="1984" spans="1:42" s="15" customFormat="1">
      <c r="A1984" s="73" t="s">
        <v>2398</v>
      </c>
      <c r="B1984" s="1132" t="s">
        <v>3211</v>
      </c>
      <c r="C1984" s="73" t="s">
        <v>3329</v>
      </c>
      <c r="D1984" s="1132" t="s">
        <v>2001</v>
      </c>
      <c r="E1984" s="15" t="s">
        <v>2015</v>
      </c>
      <c r="F1984" s="679">
        <v>11702.3008883333</v>
      </c>
      <c r="G1984" s="73" t="s">
        <v>300</v>
      </c>
      <c r="H1984" s="73" t="s">
        <v>3352</v>
      </c>
      <c r="K1984" s="831"/>
      <c r="L1984" s="1143"/>
      <c r="M1984" s="831"/>
      <c r="N1984" s="831">
        <v>7.5209000000000001E-7</v>
      </c>
      <c r="O1984" s="1144"/>
      <c r="P1984" s="831"/>
      <c r="Q1984" s="831"/>
      <c r="R1984" s="831"/>
      <c r="S1984" s="831"/>
      <c r="T1984" s="831"/>
      <c r="U1984" s="831"/>
      <c r="V1984" s="1143"/>
      <c r="W1984" s="1145">
        <v>146710</v>
      </c>
      <c r="X1984" s="1144"/>
      <c r="Y1984" s="831"/>
      <c r="Z1984" s="831"/>
      <c r="AA1984" s="834"/>
      <c r="AB1984" s="834"/>
      <c r="AC1984" s="832">
        <f t="shared" si="79"/>
        <v>0</v>
      </c>
      <c r="AD1984" s="832">
        <f t="shared" si="78"/>
        <v>8.8011834751065918E-3</v>
      </c>
      <c r="AE1984" s="834"/>
      <c r="AF1984" s="834"/>
      <c r="AG1984" s="834"/>
      <c r="AH1984" s="834"/>
      <c r="AI1984" s="834"/>
      <c r="AJ1984" s="834"/>
      <c r="AK1984" s="834"/>
      <c r="AL1984" s="834"/>
      <c r="AM1984" s="832">
        <f t="shared" si="77"/>
        <v>1716844563.3273785</v>
      </c>
      <c r="AN1984" s="834"/>
      <c r="AO1984" s="834"/>
      <c r="AP1984" s="834"/>
    </row>
    <row r="1985" spans="1:42" s="15" customFormat="1">
      <c r="A1985" s="73" t="s">
        <v>2399</v>
      </c>
      <c r="B1985" s="1132" t="s">
        <v>3212</v>
      </c>
      <c r="C1985" s="73" t="s">
        <v>3329</v>
      </c>
      <c r="D1985" s="1132" t="s">
        <v>1967</v>
      </c>
      <c r="E1985" s="15" t="s">
        <v>1968</v>
      </c>
      <c r="F1985" s="679">
        <v>236519.185516875</v>
      </c>
      <c r="G1985" s="73" t="s">
        <v>300</v>
      </c>
      <c r="H1985" s="73" t="s">
        <v>3352</v>
      </c>
      <c r="K1985" s="831"/>
      <c r="L1985" s="1143"/>
      <c r="M1985" s="831"/>
      <c r="N1985" s="831">
        <v>2.5973000000000001E-6</v>
      </c>
      <c r="O1985" s="1144"/>
      <c r="P1985" s="831"/>
      <c r="Q1985" s="831"/>
      <c r="R1985" s="831"/>
      <c r="S1985" s="831"/>
      <c r="T1985" s="831"/>
      <c r="U1985" s="831"/>
      <c r="V1985" s="1143"/>
      <c r="W1985" s="1145">
        <v>197720</v>
      </c>
      <c r="X1985" s="1144"/>
      <c r="Y1985" s="831"/>
      <c r="Z1985" s="831"/>
      <c r="AA1985" s="834"/>
      <c r="AB1985" s="834"/>
      <c r="AC1985" s="832">
        <f t="shared" si="79"/>
        <v>0</v>
      </c>
      <c r="AD1985" s="832">
        <f t="shared" si="78"/>
        <v>0.61431128054297945</v>
      </c>
      <c r="AE1985" s="834"/>
      <c r="AF1985" s="834"/>
      <c r="AG1985" s="834"/>
      <c r="AH1985" s="834"/>
      <c r="AI1985" s="834"/>
      <c r="AJ1985" s="834"/>
      <c r="AK1985" s="834"/>
      <c r="AL1985" s="834"/>
      <c r="AM1985" s="832">
        <f t="shared" si="77"/>
        <v>46764573360.396523</v>
      </c>
      <c r="AN1985" s="834"/>
      <c r="AO1985" s="834"/>
      <c r="AP1985" s="834"/>
    </row>
    <row r="1986" spans="1:42" s="15" customFormat="1">
      <c r="A1986" s="73" t="s">
        <v>2399</v>
      </c>
      <c r="B1986" s="1132" t="s">
        <v>3212</v>
      </c>
      <c r="C1986" s="73" t="s">
        <v>3329</v>
      </c>
      <c r="D1986" s="1132" t="s">
        <v>1998</v>
      </c>
      <c r="E1986" s="15" t="s">
        <v>1999</v>
      </c>
      <c r="F1986" s="679">
        <v>315358.914040156</v>
      </c>
      <c r="G1986" s="73" t="s">
        <v>300</v>
      </c>
      <c r="H1986" s="73" t="s">
        <v>3352</v>
      </c>
      <c r="K1986" s="831"/>
      <c r="L1986" s="1143"/>
      <c r="M1986" s="831"/>
      <c r="N1986" s="831">
        <v>3.8729999999999997E-8</v>
      </c>
      <c r="O1986" s="1144"/>
      <c r="P1986" s="831"/>
      <c r="Q1986" s="831"/>
      <c r="R1986" s="831"/>
      <c r="S1986" s="831"/>
      <c r="T1986" s="831"/>
      <c r="U1986" s="831"/>
      <c r="V1986" s="1143"/>
      <c r="W1986" s="1145">
        <v>460030</v>
      </c>
      <c r="X1986" s="1144"/>
      <c r="Y1986" s="831"/>
      <c r="Z1986" s="831"/>
      <c r="AA1986" s="834"/>
      <c r="AB1986" s="834"/>
      <c r="AC1986" s="832">
        <f t="shared" si="79"/>
        <v>0</v>
      </c>
      <c r="AD1986" s="832">
        <f t="shared" si="78"/>
        <v>1.2213850740775242E-2</v>
      </c>
      <c r="AE1986" s="834"/>
      <c r="AF1986" s="834"/>
      <c r="AG1986" s="834"/>
      <c r="AH1986" s="834"/>
      <c r="AI1986" s="834"/>
      <c r="AJ1986" s="834"/>
      <c r="AK1986" s="834"/>
      <c r="AL1986" s="834"/>
      <c r="AM1986" s="832">
        <f t="shared" si="77"/>
        <v>145074561225.89297</v>
      </c>
      <c r="AN1986" s="834"/>
      <c r="AO1986" s="834"/>
      <c r="AP1986" s="834"/>
    </row>
    <row r="1987" spans="1:42" s="15" customFormat="1">
      <c r="A1987" s="73" t="s">
        <v>2399</v>
      </c>
      <c r="B1987" s="1132" t="s">
        <v>3212</v>
      </c>
      <c r="C1987" s="73" t="s">
        <v>3329</v>
      </c>
      <c r="D1987" s="1132" t="s">
        <v>2001</v>
      </c>
      <c r="E1987" s="15" t="s">
        <v>2015</v>
      </c>
      <c r="F1987" s="679">
        <v>15767.9457015104</v>
      </c>
      <c r="G1987" s="73" t="s">
        <v>300</v>
      </c>
      <c r="H1987" s="73" t="s">
        <v>3352</v>
      </c>
      <c r="K1987" s="831"/>
      <c r="L1987" s="1143"/>
      <c r="M1987" s="831"/>
      <c r="N1987" s="831">
        <v>1.3267000000000001E-7</v>
      </c>
      <c r="O1987" s="1144"/>
      <c r="P1987" s="831"/>
      <c r="Q1987" s="831"/>
      <c r="R1987" s="831"/>
      <c r="S1987" s="831"/>
      <c r="T1987" s="831"/>
      <c r="U1987" s="831"/>
      <c r="V1987" s="1143"/>
      <c r="W1987" s="1145">
        <v>21162000</v>
      </c>
      <c r="X1987" s="1144"/>
      <c r="Y1987" s="831"/>
      <c r="Z1987" s="831"/>
      <c r="AA1987" s="834"/>
      <c r="AB1987" s="834"/>
      <c r="AC1987" s="832">
        <f t="shared" si="79"/>
        <v>0</v>
      </c>
      <c r="AD1987" s="832">
        <f t="shared" si="78"/>
        <v>2.091933356219385E-3</v>
      </c>
      <c r="AE1987" s="834"/>
      <c r="AF1987" s="834"/>
      <c r="AG1987" s="834"/>
      <c r="AH1987" s="834"/>
      <c r="AI1987" s="834"/>
      <c r="AJ1987" s="834"/>
      <c r="AK1987" s="834"/>
      <c r="AL1987" s="834"/>
      <c r="AM1987" s="832">
        <f t="shared" si="77"/>
        <v>333681266935.3631</v>
      </c>
      <c r="AN1987" s="834"/>
      <c r="AO1987" s="834"/>
      <c r="AP1987" s="834"/>
    </row>
    <row r="1988" spans="1:42" s="15" customFormat="1">
      <c r="A1988" s="73" t="s">
        <v>2818</v>
      </c>
      <c r="B1988" s="1132" t="s">
        <v>3213</v>
      </c>
      <c r="C1988" s="73"/>
      <c r="D1988" s="1132" t="s">
        <v>1967</v>
      </c>
      <c r="E1988" s="15" t="s">
        <v>1968</v>
      </c>
      <c r="F1988" s="679">
        <v>49066.6830709551</v>
      </c>
      <c r="G1988" s="73" t="s">
        <v>300</v>
      </c>
      <c r="H1988" s="73"/>
      <c r="K1988" s="831"/>
      <c r="L1988" s="1143"/>
      <c r="M1988" s="831">
        <v>4.5906999999999999E-5</v>
      </c>
      <c r="N1988" s="831"/>
      <c r="O1988" s="1144"/>
      <c r="P1988" s="831"/>
      <c r="Q1988" s="831"/>
      <c r="R1988" s="831"/>
      <c r="S1988" s="831"/>
      <c r="T1988" s="831"/>
      <c r="U1988" s="831"/>
      <c r="V1988" s="1143"/>
      <c r="W1988" s="1145">
        <v>526.24</v>
      </c>
      <c r="X1988" s="1144"/>
      <c r="Y1988" s="831"/>
      <c r="Z1988" s="831"/>
      <c r="AA1988" s="834"/>
      <c r="AB1988" s="834"/>
      <c r="AC1988" s="832">
        <f t="shared" si="79"/>
        <v>2.2525042197383356</v>
      </c>
      <c r="AD1988" s="832">
        <f t="shared" si="78"/>
        <v>0</v>
      </c>
      <c r="AE1988" s="834"/>
      <c r="AF1988" s="834"/>
      <c r="AG1988" s="834"/>
      <c r="AH1988" s="834"/>
      <c r="AI1988" s="834"/>
      <c r="AJ1988" s="834"/>
      <c r="AK1988" s="834"/>
      <c r="AL1988" s="834"/>
      <c r="AM1988" s="832">
        <f t="shared" si="77"/>
        <v>25820851.299259413</v>
      </c>
      <c r="AN1988" s="834"/>
      <c r="AO1988" s="834"/>
      <c r="AP1988" s="834"/>
    </row>
    <row r="1989" spans="1:42" s="15" customFormat="1">
      <c r="A1989" s="73" t="s">
        <v>2738</v>
      </c>
      <c r="B1989" s="1132" t="s">
        <v>3214</v>
      </c>
      <c r="C1989" s="73" t="s">
        <v>3313</v>
      </c>
      <c r="D1989" s="1132" t="s">
        <v>2001</v>
      </c>
      <c r="E1989" s="15" t="s">
        <v>2015</v>
      </c>
      <c r="F1989" s="679">
        <v>421371.82593371102</v>
      </c>
      <c r="G1989" s="73" t="s">
        <v>300</v>
      </c>
      <c r="H1989" s="73" t="s">
        <v>3355</v>
      </c>
      <c r="K1989" s="831"/>
      <c r="L1989" s="1143"/>
      <c r="M1989" s="831"/>
      <c r="N1989" s="831">
        <v>2.8976000000000002E-7</v>
      </c>
      <c r="O1989" s="1144"/>
      <c r="P1989" s="831"/>
      <c r="Q1989" s="831"/>
      <c r="R1989" s="831"/>
      <c r="S1989" s="831"/>
      <c r="T1989" s="831"/>
      <c r="U1989" s="831"/>
      <c r="V1989" s="1143"/>
      <c r="W1989" s="1145">
        <v>119590</v>
      </c>
      <c r="X1989" s="1144"/>
      <c r="Y1989" s="831"/>
      <c r="Z1989" s="831"/>
      <c r="AA1989" s="834"/>
      <c r="AB1989" s="834"/>
      <c r="AC1989" s="832">
        <f t="shared" si="79"/>
        <v>0</v>
      </c>
      <c r="AD1989" s="832">
        <f t="shared" si="78"/>
        <v>0.12209670028255211</v>
      </c>
      <c r="AE1989" s="834"/>
      <c r="AF1989" s="834"/>
      <c r="AG1989" s="834"/>
      <c r="AH1989" s="834"/>
      <c r="AI1989" s="834"/>
      <c r="AJ1989" s="834"/>
      <c r="AK1989" s="834"/>
      <c r="AL1989" s="834"/>
      <c r="AM1989" s="832">
        <f t="shared" si="77"/>
        <v>50391856663.412498</v>
      </c>
      <c r="AN1989" s="834"/>
      <c r="AO1989" s="834"/>
      <c r="AP1989" s="834"/>
    </row>
    <row r="1990" spans="1:42" s="15" customFormat="1">
      <c r="A1990" s="73" t="s">
        <v>2738</v>
      </c>
      <c r="B1990" s="1132" t="s">
        <v>3215</v>
      </c>
      <c r="C1990" s="73" t="s">
        <v>3313</v>
      </c>
      <c r="D1990" s="1132" t="s">
        <v>2001</v>
      </c>
      <c r="E1990" s="15" t="s">
        <v>2015</v>
      </c>
      <c r="F1990" s="679">
        <v>249315.784402313</v>
      </c>
      <c r="G1990" s="73" t="s">
        <v>300</v>
      </c>
      <c r="H1990" s="73" t="s">
        <v>3355</v>
      </c>
      <c r="K1990" s="831"/>
      <c r="L1990" s="1143"/>
      <c r="M1990" s="831"/>
      <c r="N1990" s="831">
        <v>2.8976000000000002E-7</v>
      </c>
      <c r="O1990" s="1144"/>
      <c r="P1990" s="831"/>
      <c r="Q1990" s="831"/>
      <c r="R1990" s="831"/>
      <c r="S1990" s="831"/>
      <c r="T1990" s="831"/>
      <c r="U1990" s="831"/>
      <c r="V1990" s="1143"/>
      <c r="W1990" s="1145">
        <v>119590</v>
      </c>
      <c r="X1990" s="1144"/>
      <c r="Y1990" s="831"/>
      <c r="Z1990" s="831"/>
      <c r="AA1990" s="834"/>
      <c r="AB1990" s="834"/>
      <c r="AC1990" s="832">
        <f t="shared" si="79"/>
        <v>0</v>
      </c>
      <c r="AD1990" s="832">
        <f t="shared" si="78"/>
        <v>7.2241741688414227E-2</v>
      </c>
      <c r="AE1990" s="834"/>
      <c r="AF1990" s="834"/>
      <c r="AG1990" s="834"/>
      <c r="AH1990" s="834"/>
      <c r="AI1990" s="834"/>
      <c r="AJ1990" s="834"/>
      <c r="AK1990" s="834"/>
      <c r="AL1990" s="834"/>
      <c r="AM1990" s="832">
        <f t="shared" si="77"/>
        <v>29815674656.672611</v>
      </c>
      <c r="AN1990" s="834"/>
      <c r="AO1990" s="834"/>
      <c r="AP1990" s="834"/>
    </row>
    <row r="1991" spans="1:42" s="15" customFormat="1">
      <c r="A1991" s="73" t="s">
        <v>2738</v>
      </c>
      <c r="B1991" s="1132" t="s">
        <v>3215</v>
      </c>
      <c r="C1991" s="73" t="s">
        <v>3317</v>
      </c>
      <c r="D1991" s="1132" t="s">
        <v>2001</v>
      </c>
      <c r="E1991" s="15" t="s">
        <v>2015</v>
      </c>
      <c r="F1991" s="679">
        <v>5361.64651722708</v>
      </c>
      <c r="G1991" s="73" t="s">
        <v>300</v>
      </c>
      <c r="H1991" s="73" t="s">
        <v>3355</v>
      </c>
      <c r="K1991" s="831"/>
      <c r="L1991" s="1143"/>
      <c r="M1991" s="831"/>
      <c r="N1991" s="831">
        <v>2.8976000000000002E-7</v>
      </c>
      <c r="O1991" s="1144"/>
      <c r="P1991" s="831"/>
      <c r="Q1991" s="831"/>
      <c r="R1991" s="831"/>
      <c r="S1991" s="831"/>
      <c r="T1991" s="831"/>
      <c r="U1991" s="831"/>
      <c r="V1991" s="1143"/>
      <c r="W1991" s="1145">
        <v>119590</v>
      </c>
      <c r="X1991" s="1144"/>
      <c r="Y1991" s="831"/>
      <c r="Z1991" s="831"/>
      <c r="AA1991" s="834"/>
      <c r="AB1991" s="834"/>
      <c r="AC1991" s="832">
        <f t="shared" si="79"/>
        <v>0</v>
      </c>
      <c r="AD1991" s="832">
        <f t="shared" si="78"/>
        <v>1.5535906948317187E-3</v>
      </c>
      <c r="AE1991" s="834"/>
      <c r="AF1991" s="834"/>
      <c r="AG1991" s="834"/>
      <c r="AH1991" s="834"/>
      <c r="AI1991" s="834"/>
      <c r="AJ1991" s="834"/>
      <c r="AK1991" s="834"/>
      <c r="AL1991" s="834"/>
      <c r="AM1991" s="832">
        <f t="shared" si="77"/>
        <v>641199306.99518645</v>
      </c>
      <c r="AN1991" s="834"/>
      <c r="AO1991" s="834"/>
      <c r="AP1991" s="834"/>
    </row>
    <row r="1992" spans="1:42" s="15" customFormat="1">
      <c r="A1992" s="73" t="s">
        <v>2738</v>
      </c>
      <c r="B1992" s="1132" t="s">
        <v>3215</v>
      </c>
      <c r="C1992" s="73" t="s">
        <v>3313</v>
      </c>
      <c r="D1992" s="1132" t="s">
        <v>1998</v>
      </c>
      <c r="E1992" s="15" t="s">
        <v>1999</v>
      </c>
      <c r="F1992" s="679">
        <v>88.108800000000002</v>
      </c>
      <c r="G1992" s="73" t="s">
        <v>300</v>
      </c>
      <c r="H1992" s="73" t="s">
        <v>3355</v>
      </c>
      <c r="K1992" s="831"/>
      <c r="L1992" s="1143"/>
      <c r="M1992" s="831"/>
      <c r="N1992" s="831">
        <v>5.3937000000000002E-8</v>
      </c>
      <c r="O1992" s="1144"/>
      <c r="P1992" s="831"/>
      <c r="Q1992" s="831"/>
      <c r="R1992" s="831"/>
      <c r="S1992" s="831"/>
      <c r="T1992" s="831"/>
      <c r="U1992" s="831"/>
      <c r="V1992" s="1143"/>
      <c r="W1992" s="1145">
        <v>396.4</v>
      </c>
      <c r="X1992" s="1144"/>
      <c r="Y1992" s="831"/>
      <c r="Z1992" s="831"/>
      <c r="AA1992" s="834"/>
      <c r="AB1992" s="834"/>
      <c r="AC1992" s="832">
        <f t="shared" si="79"/>
        <v>0</v>
      </c>
      <c r="AD1992" s="832">
        <f t="shared" si="78"/>
        <v>4.7523243455999999E-6</v>
      </c>
      <c r="AE1992" s="834"/>
      <c r="AF1992" s="834"/>
      <c r="AG1992" s="834"/>
      <c r="AH1992" s="834"/>
      <c r="AI1992" s="834"/>
      <c r="AJ1992" s="834"/>
      <c r="AK1992" s="834"/>
      <c r="AL1992" s="834"/>
      <c r="AM1992" s="832">
        <f t="shared" si="77"/>
        <v>34926.328320000001</v>
      </c>
      <c r="AN1992" s="834"/>
      <c r="AO1992" s="834"/>
      <c r="AP1992" s="834"/>
    </row>
    <row r="1993" spans="1:42" s="15" customFormat="1">
      <c r="A1993" s="73" t="s">
        <v>2738</v>
      </c>
      <c r="B1993" s="1132" t="s">
        <v>3216</v>
      </c>
      <c r="C1993" s="73"/>
      <c r="D1993" s="1132"/>
      <c r="F1993" s="679">
        <v>20503515.228846699</v>
      </c>
      <c r="G1993" s="73" t="s">
        <v>300</v>
      </c>
      <c r="H1993" s="73"/>
      <c r="K1993" s="831"/>
      <c r="L1993" s="1143"/>
      <c r="M1993" s="831"/>
      <c r="N1993" s="831"/>
      <c r="O1993" s="1144"/>
      <c r="P1993" s="831"/>
      <c r="Q1993" s="831"/>
      <c r="R1993" s="831"/>
      <c r="S1993" s="831"/>
      <c r="T1993" s="831"/>
      <c r="U1993" s="831"/>
      <c r="V1993" s="1143"/>
      <c r="W1993" s="1145"/>
      <c r="X1993" s="1144"/>
      <c r="Y1993" s="831"/>
      <c r="Z1993" s="831"/>
      <c r="AA1993" s="834"/>
      <c r="AB1993" s="834"/>
      <c r="AC1993" s="832">
        <f t="shared" si="79"/>
        <v>0</v>
      </c>
      <c r="AD1993" s="832">
        <f t="shared" si="78"/>
        <v>0</v>
      </c>
      <c r="AE1993" s="834"/>
      <c r="AF1993" s="834"/>
      <c r="AG1993" s="834"/>
      <c r="AH1993" s="834"/>
      <c r="AI1993" s="834"/>
      <c r="AJ1993" s="834"/>
      <c r="AK1993" s="834"/>
      <c r="AL1993" s="834"/>
      <c r="AM1993" s="832">
        <f t="shared" si="77"/>
        <v>0</v>
      </c>
      <c r="AN1993" s="834"/>
      <c r="AO1993" s="834"/>
      <c r="AP1993" s="834"/>
    </row>
    <row r="1994" spans="1:42" s="15" customFormat="1">
      <c r="A1994" s="73" t="s">
        <v>2739</v>
      </c>
      <c r="B1994" s="1132"/>
      <c r="C1994" s="73" t="s">
        <v>3343</v>
      </c>
      <c r="D1994" s="1132" t="s">
        <v>1967</v>
      </c>
      <c r="E1994" s="15" t="s">
        <v>1968</v>
      </c>
      <c r="F1994" s="679">
        <v>2572.5534536197902</v>
      </c>
      <c r="G1994" s="73" t="s">
        <v>300</v>
      </c>
      <c r="H1994" s="73" t="s">
        <v>3352</v>
      </c>
      <c r="K1994" s="831"/>
      <c r="L1994" s="1143"/>
      <c r="M1994" s="831"/>
      <c r="N1994" s="1150">
        <v>2.2413499043699988E-4</v>
      </c>
      <c r="O1994" s="1144"/>
      <c r="P1994" s="831"/>
      <c r="Q1994" s="831"/>
      <c r="R1994" s="831"/>
      <c r="S1994" s="831"/>
      <c r="T1994" s="831"/>
      <c r="U1994" s="831"/>
      <c r="V1994" s="1143"/>
      <c r="W1994" s="1145">
        <v>73.364000000000004</v>
      </c>
      <c r="X1994" s="1144"/>
      <c r="Y1994" s="831"/>
      <c r="Z1994" s="831"/>
      <c r="AA1994" s="834"/>
      <c r="AB1994" s="834"/>
      <c r="AC1994" s="832">
        <f t="shared" si="79"/>
        <v>0</v>
      </c>
      <c r="AD1994" s="832">
        <f t="shared" si="78"/>
        <v>0.57659924372574267</v>
      </c>
      <c r="AE1994" s="834"/>
      <c r="AF1994" s="834"/>
      <c r="AG1994" s="834"/>
      <c r="AH1994" s="834"/>
      <c r="AI1994" s="834"/>
      <c r="AJ1994" s="834"/>
      <c r="AK1994" s="834"/>
      <c r="AL1994" s="834"/>
      <c r="AM1994" s="832">
        <f t="shared" si="77"/>
        <v>188732.81157136228</v>
      </c>
      <c r="AN1994" s="834"/>
      <c r="AO1994" s="834"/>
      <c r="AP1994" s="834"/>
    </row>
    <row r="1995" spans="1:42" s="15" customFormat="1">
      <c r="A1995" s="73" t="s">
        <v>2739</v>
      </c>
      <c r="B1995" s="1132"/>
      <c r="C1995" s="73" t="s">
        <v>3343</v>
      </c>
      <c r="D1995" s="1132" t="s">
        <v>1998</v>
      </c>
      <c r="E1995" s="15" t="s">
        <v>1999</v>
      </c>
      <c r="F1995" s="679">
        <v>12691.2637041667</v>
      </c>
      <c r="G1995" s="73" t="s">
        <v>300</v>
      </c>
      <c r="H1995" s="73" t="s">
        <v>3352</v>
      </c>
      <c r="K1995" s="831"/>
      <c r="L1995" s="1143"/>
      <c r="M1995" s="831"/>
      <c r="N1995" s="1150">
        <v>1.6420805118051806E-5</v>
      </c>
      <c r="O1995" s="1144"/>
      <c r="P1995" s="831"/>
      <c r="Q1995" s="831"/>
      <c r="R1995" s="831"/>
      <c r="S1995" s="831"/>
      <c r="T1995" s="831"/>
      <c r="U1995" s="831"/>
      <c r="V1995" s="1143"/>
      <c r="W1995" s="1145">
        <v>430.7</v>
      </c>
      <c r="X1995" s="1144"/>
      <c r="Y1995" s="831"/>
      <c r="Z1995" s="831"/>
      <c r="AA1995" s="834"/>
      <c r="AB1995" s="834"/>
      <c r="AC1995" s="832">
        <f t="shared" si="79"/>
        <v>0</v>
      </c>
      <c r="AD1995" s="832">
        <f t="shared" si="78"/>
        <v>0.20840076798792567</v>
      </c>
      <c r="AE1995" s="834"/>
      <c r="AF1995" s="834"/>
      <c r="AG1995" s="834"/>
      <c r="AH1995" s="834"/>
      <c r="AI1995" s="834"/>
      <c r="AJ1995" s="834"/>
      <c r="AK1995" s="834"/>
      <c r="AL1995" s="834"/>
      <c r="AM1995" s="832">
        <f t="shared" si="77"/>
        <v>5466127.2773845978</v>
      </c>
      <c r="AN1995" s="834"/>
      <c r="AO1995" s="834"/>
      <c r="AP1995" s="834"/>
    </row>
    <row r="1996" spans="1:42" s="15" customFormat="1">
      <c r="A1996" s="73" t="s">
        <v>2739</v>
      </c>
      <c r="B1996" s="1132"/>
      <c r="C1996" s="73" t="s">
        <v>3343</v>
      </c>
      <c r="D1996" s="1132" t="s">
        <v>2001</v>
      </c>
      <c r="E1996" s="15" t="s">
        <v>2015</v>
      </c>
      <c r="F1996" s="679">
        <v>171.503563619792</v>
      </c>
      <c r="G1996" s="73" t="s">
        <v>300</v>
      </c>
      <c r="H1996" s="73" t="s">
        <v>3352</v>
      </c>
      <c r="K1996" s="831"/>
      <c r="L1996" s="1143"/>
      <c r="M1996" s="831"/>
      <c r="N1996" s="1150">
        <v>1.2492882786617452E-4</v>
      </c>
      <c r="O1996" s="1144"/>
      <c r="P1996" s="831"/>
      <c r="Q1996" s="831"/>
      <c r="R1996" s="831"/>
      <c r="S1996" s="831"/>
      <c r="T1996" s="831"/>
      <c r="U1996" s="831"/>
      <c r="V1996" s="1143"/>
      <c r="W1996" s="1145">
        <v>2358.9</v>
      </c>
      <c r="X1996" s="1144"/>
      <c r="Y1996" s="831"/>
      <c r="Z1996" s="831"/>
      <c r="AA1996" s="834"/>
      <c r="AB1996" s="834"/>
      <c r="AC1996" s="832">
        <f t="shared" si="79"/>
        <v>0</v>
      </c>
      <c r="AD1996" s="832">
        <f t="shared" si="78"/>
        <v>2.1425739177892505E-2</v>
      </c>
      <c r="AE1996" s="834"/>
      <c r="AF1996" s="834"/>
      <c r="AG1996" s="834"/>
      <c r="AH1996" s="834"/>
      <c r="AI1996" s="834"/>
      <c r="AJ1996" s="834"/>
      <c r="AK1996" s="834"/>
      <c r="AL1996" s="834"/>
      <c r="AM1996" s="832">
        <f t="shared" si="77"/>
        <v>404559.75622272736</v>
      </c>
      <c r="AN1996" s="834"/>
      <c r="AO1996" s="834"/>
      <c r="AP1996" s="834"/>
    </row>
    <row r="1997" spans="1:42" s="15" customFormat="1">
      <c r="A1997" s="73" t="s">
        <v>2400</v>
      </c>
      <c r="B1997" s="1132" t="s">
        <v>3217</v>
      </c>
      <c r="C1997" s="73" t="s">
        <v>3329</v>
      </c>
      <c r="D1997" s="1132" t="s">
        <v>1998</v>
      </c>
      <c r="E1997" s="15" t="s">
        <v>1999</v>
      </c>
      <c r="F1997" s="679">
        <v>452834.41623044299</v>
      </c>
      <c r="G1997" s="73" t="s">
        <v>300</v>
      </c>
      <c r="H1997" s="73" t="s">
        <v>3352</v>
      </c>
      <c r="K1997" s="831"/>
      <c r="L1997" s="1143"/>
      <c r="M1997" s="831">
        <v>5.6099000000000003E-6</v>
      </c>
      <c r="N1997" s="831">
        <v>5.5405999999999999E-6</v>
      </c>
      <c r="O1997" s="1144"/>
      <c r="P1997" s="831"/>
      <c r="Q1997" s="831"/>
      <c r="R1997" s="831"/>
      <c r="S1997" s="831"/>
      <c r="T1997" s="831"/>
      <c r="U1997" s="831"/>
      <c r="V1997" s="1143"/>
      <c r="W1997" s="1145">
        <v>100210</v>
      </c>
      <c r="X1997" s="1144"/>
      <c r="Y1997" s="831"/>
      <c r="Z1997" s="831"/>
      <c r="AA1997" s="834"/>
      <c r="AB1997" s="834"/>
      <c r="AC1997" s="832">
        <f t="shared" si="79"/>
        <v>2.5403557916111623</v>
      </c>
      <c r="AD1997" s="832">
        <f t="shared" si="78"/>
        <v>2.5089743665663926</v>
      </c>
      <c r="AE1997" s="834"/>
      <c r="AF1997" s="834"/>
      <c r="AG1997" s="834"/>
      <c r="AH1997" s="834"/>
      <c r="AI1997" s="834"/>
      <c r="AJ1997" s="834"/>
      <c r="AK1997" s="834"/>
      <c r="AL1997" s="834"/>
      <c r="AM1997" s="832">
        <f t="shared" si="77"/>
        <v>45378536850.45269</v>
      </c>
      <c r="AN1997" s="834"/>
      <c r="AO1997" s="834"/>
      <c r="AP1997" s="834"/>
    </row>
    <row r="1998" spans="1:42" s="15" customFormat="1">
      <c r="A1998" s="73" t="s">
        <v>2400</v>
      </c>
      <c r="B1998" s="1132" t="s">
        <v>3217</v>
      </c>
      <c r="C1998" s="73" t="s">
        <v>3329</v>
      </c>
      <c r="D1998" s="1132" t="s">
        <v>2001</v>
      </c>
      <c r="E1998" s="15" t="s">
        <v>2015</v>
      </c>
      <c r="F1998" s="679">
        <v>22641.720809791699</v>
      </c>
      <c r="G1998" s="73" t="s">
        <v>300</v>
      </c>
      <c r="H1998" s="73" t="s">
        <v>3352</v>
      </c>
      <c r="K1998" s="831"/>
      <c r="L1998" s="1143"/>
      <c r="M1998" s="831">
        <v>8.4046000000000001E-5</v>
      </c>
      <c r="N1998" s="831">
        <v>8.3008000000000002E-5</v>
      </c>
      <c r="O1998" s="1144"/>
      <c r="P1998" s="831"/>
      <c r="Q1998" s="831"/>
      <c r="R1998" s="831"/>
      <c r="S1998" s="831"/>
      <c r="T1998" s="831"/>
      <c r="U1998" s="831"/>
      <c r="V1998" s="1143"/>
      <c r="W1998" s="1145">
        <v>2357200</v>
      </c>
      <c r="X1998" s="1144"/>
      <c r="Y1998" s="831"/>
      <c r="Z1998" s="831"/>
      <c r="AA1998" s="834"/>
      <c r="AB1998" s="834"/>
      <c r="AC1998" s="832">
        <f t="shared" si="79"/>
        <v>1.9029460671797531</v>
      </c>
      <c r="AD1998" s="832">
        <f t="shared" si="78"/>
        <v>1.8794439609791893</v>
      </c>
      <c r="AE1998" s="834"/>
      <c r="AF1998" s="834"/>
      <c r="AG1998" s="834"/>
      <c r="AH1998" s="834"/>
      <c r="AI1998" s="834"/>
      <c r="AJ1998" s="834"/>
      <c r="AK1998" s="834"/>
      <c r="AL1998" s="834"/>
      <c r="AM1998" s="832">
        <f t="shared" si="77"/>
        <v>53371064292.840996</v>
      </c>
      <c r="AN1998" s="834"/>
      <c r="AO1998" s="834"/>
      <c r="AP1998" s="834"/>
    </row>
    <row r="1999" spans="1:42" s="15" customFormat="1">
      <c r="A1999" s="73" t="s">
        <v>2400</v>
      </c>
      <c r="B1999" s="1132" t="s">
        <v>3217</v>
      </c>
      <c r="C1999" s="73" t="s">
        <v>3329</v>
      </c>
      <c r="D1999" s="1132" t="s">
        <v>1967</v>
      </c>
      <c r="E1999" s="15" t="s">
        <v>1968</v>
      </c>
      <c r="F1999" s="679">
        <v>339625.81215106801</v>
      </c>
      <c r="G1999" s="73" t="s">
        <v>300</v>
      </c>
      <c r="H1999" s="73" t="s">
        <v>3352</v>
      </c>
      <c r="K1999" s="831"/>
      <c r="L1999" s="1143"/>
      <c r="M1999" s="831">
        <v>4.3583000000000003E-6</v>
      </c>
      <c r="N1999" s="831">
        <v>5.2592000000000004E-6</v>
      </c>
      <c r="O1999" s="1144"/>
      <c r="P1999" s="831"/>
      <c r="Q1999" s="831"/>
      <c r="R1999" s="831"/>
      <c r="S1999" s="831"/>
      <c r="T1999" s="831"/>
      <c r="U1999" s="831"/>
      <c r="V1999" s="1143"/>
      <c r="W1999" s="1145">
        <v>60636</v>
      </c>
      <c r="X1999" s="1144"/>
      <c r="Y1999" s="831"/>
      <c r="Z1999" s="831"/>
      <c r="AA1999" s="834"/>
      <c r="AB1999" s="834"/>
      <c r="AC1999" s="832">
        <f t="shared" si="79"/>
        <v>1.4801911770979999</v>
      </c>
      <c r="AD1999" s="832">
        <f t="shared" si="78"/>
        <v>1.7861600712648971</v>
      </c>
      <c r="AE1999" s="834"/>
      <c r="AF1999" s="834"/>
      <c r="AG1999" s="834"/>
      <c r="AH1999" s="834"/>
      <c r="AI1999" s="834"/>
      <c r="AJ1999" s="834"/>
      <c r="AK1999" s="834"/>
      <c r="AL1999" s="834"/>
      <c r="AM1999" s="832">
        <f t="shared" si="77"/>
        <v>20593550745.592159</v>
      </c>
      <c r="AN1999" s="834"/>
      <c r="AO1999" s="834"/>
      <c r="AP1999" s="834"/>
    </row>
    <row r="2000" spans="1:42" s="15" customFormat="1">
      <c r="A2000" s="73" t="s">
        <v>2844</v>
      </c>
      <c r="B2000" s="1132"/>
      <c r="C2000" s="73" t="s">
        <v>3324</v>
      </c>
      <c r="D2000" s="1132"/>
      <c r="F2000" s="679">
        <v>886.84895833333303</v>
      </c>
      <c r="G2000" s="73" t="s">
        <v>300</v>
      </c>
      <c r="H2000" s="73" t="s">
        <v>3352</v>
      </c>
      <c r="K2000" s="831"/>
      <c r="L2000" s="1143"/>
      <c r="M2000" s="831"/>
      <c r="N2000" s="1150"/>
      <c r="O2000" s="1144"/>
      <c r="P2000" s="831"/>
      <c r="Q2000" s="831"/>
      <c r="R2000" s="831"/>
      <c r="S2000" s="831"/>
      <c r="T2000" s="831"/>
      <c r="U2000" s="831"/>
      <c r="V2000" s="1143"/>
      <c r="W2000" s="1146"/>
      <c r="X2000" s="1144"/>
      <c r="Y2000" s="831"/>
      <c r="Z2000" s="831"/>
      <c r="AA2000" s="834"/>
      <c r="AB2000" s="834"/>
      <c r="AC2000" s="832">
        <f t="shared" si="79"/>
        <v>0</v>
      </c>
      <c r="AD2000" s="832">
        <f t="shared" si="78"/>
        <v>0</v>
      </c>
      <c r="AE2000" s="834"/>
      <c r="AF2000" s="834"/>
      <c r="AG2000" s="834"/>
      <c r="AH2000" s="834"/>
      <c r="AI2000" s="834"/>
      <c r="AJ2000" s="834"/>
      <c r="AK2000" s="834"/>
      <c r="AL2000" s="834"/>
      <c r="AM2000" s="832">
        <f t="shared" si="77"/>
        <v>0</v>
      </c>
      <c r="AN2000" s="834"/>
      <c r="AO2000" s="834"/>
      <c r="AP2000" s="834"/>
    </row>
    <row r="2001" spans="1:42" s="15" customFormat="1">
      <c r="A2001" s="73" t="s">
        <v>2844</v>
      </c>
      <c r="B2001" s="1132"/>
      <c r="C2001" s="73" t="s">
        <v>3324</v>
      </c>
      <c r="D2001" s="1132"/>
      <c r="F2001" s="679">
        <v>1182.46527786458</v>
      </c>
      <c r="G2001" s="73" t="s">
        <v>300</v>
      </c>
      <c r="H2001" s="73" t="s">
        <v>3352</v>
      </c>
      <c r="K2001" s="831"/>
      <c r="L2001" s="1143"/>
      <c r="M2001" s="831"/>
      <c r="N2001" s="1150"/>
      <c r="O2001" s="1144"/>
      <c r="P2001" s="831"/>
      <c r="Q2001" s="831"/>
      <c r="R2001" s="831"/>
      <c r="S2001" s="831"/>
      <c r="T2001" s="831"/>
      <c r="U2001" s="831"/>
      <c r="V2001" s="1143"/>
      <c r="W2001" s="1146"/>
      <c r="X2001" s="1144"/>
      <c r="Y2001" s="831"/>
      <c r="Z2001" s="831"/>
      <c r="AA2001" s="834"/>
      <c r="AB2001" s="834"/>
      <c r="AC2001" s="832">
        <f t="shared" si="79"/>
        <v>0</v>
      </c>
      <c r="AD2001" s="832">
        <f t="shared" si="78"/>
        <v>0</v>
      </c>
      <c r="AE2001" s="834"/>
      <c r="AF2001" s="834"/>
      <c r="AG2001" s="834"/>
      <c r="AH2001" s="834"/>
      <c r="AI2001" s="834"/>
      <c r="AJ2001" s="834"/>
      <c r="AK2001" s="834"/>
      <c r="AL2001" s="834"/>
      <c r="AM2001" s="832">
        <f t="shared" si="77"/>
        <v>0</v>
      </c>
      <c r="AN2001" s="834"/>
      <c r="AO2001" s="834"/>
      <c r="AP2001" s="834"/>
    </row>
    <row r="2002" spans="1:42" s="15" customFormat="1">
      <c r="A2002" s="73" t="s">
        <v>2844</v>
      </c>
      <c r="B2002" s="1132"/>
      <c r="C2002" s="73" t="s">
        <v>3324</v>
      </c>
      <c r="D2002" s="1132"/>
      <c r="F2002" s="679">
        <v>59.123263880208299</v>
      </c>
      <c r="G2002" s="73" t="s">
        <v>300</v>
      </c>
      <c r="H2002" s="73" t="s">
        <v>3352</v>
      </c>
      <c r="K2002" s="831"/>
      <c r="L2002" s="1143"/>
      <c r="M2002" s="831"/>
      <c r="N2002" s="1150"/>
      <c r="O2002" s="1144"/>
      <c r="P2002" s="831"/>
      <c r="Q2002" s="831"/>
      <c r="R2002" s="831"/>
      <c r="S2002" s="831"/>
      <c r="T2002" s="831"/>
      <c r="U2002" s="831"/>
      <c r="V2002" s="1143"/>
      <c r="W2002" s="1146"/>
      <c r="X2002" s="1144"/>
      <c r="Y2002" s="831"/>
      <c r="Z2002" s="831"/>
      <c r="AA2002" s="834"/>
      <c r="AB2002" s="834"/>
      <c r="AC2002" s="832">
        <f t="shared" si="79"/>
        <v>0</v>
      </c>
      <c r="AD2002" s="832">
        <f t="shared" si="78"/>
        <v>0</v>
      </c>
      <c r="AE2002" s="834"/>
      <c r="AF2002" s="834"/>
      <c r="AG2002" s="834"/>
      <c r="AH2002" s="834"/>
      <c r="AI2002" s="834"/>
      <c r="AJ2002" s="834"/>
      <c r="AK2002" s="834"/>
      <c r="AL2002" s="834"/>
      <c r="AM2002" s="832">
        <f t="shared" si="77"/>
        <v>0</v>
      </c>
      <c r="AN2002" s="834"/>
      <c r="AO2002" s="834"/>
      <c r="AP2002" s="834"/>
    </row>
    <row r="2003" spans="1:42" s="15" customFormat="1">
      <c r="A2003" s="73" t="s">
        <v>2740</v>
      </c>
      <c r="B2003" s="1132"/>
      <c r="C2003" s="73" t="s">
        <v>3324</v>
      </c>
      <c r="D2003" s="1132" t="s">
        <v>1967</v>
      </c>
      <c r="E2003" s="15" t="s">
        <v>1968</v>
      </c>
      <c r="F2003" s="679">
        <v>11972.65625</v>
      </c>
      <c r="G2003" s="73" t="s">
        <v>300</v>
      </c>
      <c r="H2003" s="73" t="s">
        <v>3352</v>
      </c>
      <c r="K2003" s="831"/>
      <c r="L2003" s="1143"/>
      <c r="M2003" s="831"/>
      <c r="N2003" s="831">
        <v>2.5683E-7</v>
      </c>
      <c r="O2003" s="1144"/>
      <c r="P2003" s="831"/>
      <c r="Q2003" s="831"/>
      <c r="R2003" s="831"/>
      <c r="S2003" s="831"/>
      <c r="T2003" s="831"/>
      <c r="U2003" s="831"/>
      <c r="V2003" s="1143"/>
      <c r="W2003" s="1145">
        <v>7.8076999999999996</v>
      </c>
      <c r="X2003" s="1144"/>
      <c r="Y2003" s="831"/>
      <c r="Z2003" s="831"/>
      <c r="AA2003" s="834"/>
      <c r="AB2003" s="834"/>
      <c r="AC2003" s="832">
        <f t="shared" si="79"/>
        <v>0</v>
      </c>
      <c r="AD2003" s="832">
        <f t="shared" si="78"/>
        <v>3.0749373046874999E-3</v>
      </c>
      <c r="AE2003" s="834"/>
      <c r="AF2003" s="834"/>
      <c r="AG2003" s="834"/>
      <c r="AH2003" s="834"/>
      <c r="AI2003" s="834"/>
      <c r="AJ2003" s="834"/>
      <c r="AK2003" s="834"/>
      <c r="AL2003" s="834"/>
      <c r="AM2003" s="832">
        <f t="shared" si="77"/>
        <v>93478.908203125</v>
      </c>
      <c r="AN2003" s="834"/>
      <c r="AO2003" s="834"/>
      <c r="AP2003" s="834"/>
    </row>
    <row r="2004" spans="1:42" s="15" customFormat="1">
      <c r="A2004" s="73" t="s">
        <v>2740</v>
      </c>
      <c r="B2004" s="1132"/>
      <c r="C2004" s="73" t="s">
        <v>3324</v>
      </c>
      <c r="D2004" s="1132" t="s">
        <v>1998</v>
      </c>
      <c r="E2004" s="15" t="s">
        <v>1999</v>
      </c>
      <c r="F2004" s="679">
        <v>15963.541666666701</v>
      </c>
      <c r="G2004" s="73" t="s">
        <v>300</v>
      </c>
      <c r="H2004" s="73" t="s">
        <v>3352</v>
      </c>
      <c r="K2004" s="831"/>
      <c r="L2004" s="1143"/>
      <c r="M2004" s="831"/>
      <c r="N2004" s="831">
        <v>9.5832999999999995E-8</v>
      </c>
      <c r="O2004" s="1144"/>
      <c r="P2004" s="831"/>
      <c r="Q2004" s="831"/>
      <c r="R2004" s="831"/>
      <c r="S2004" s="831"/>
      <c r="T2004" s="831"/>
      <c r="U2004" s="831"/>
      <c r="V2004" s="1143"/>
      <c r="W2004" s="1145">
        <v>64.33</v>
      </c>
      <c r="X2004" s="1144"/>
      <c r="Y2004" s="831"/>
      <c r="Z2004" s="831"/>
      <c r="AA2004" s="834"/>
      <c r="AB2004" s="834"/>
      <c r="AC2004" s="832">
        <f t="shared" si="79"/>
        <v>0</v>
      </c>
      <c r="AD2004" s="832">
        <f t="shared" si="78"/>
        <v>1.5298340885416698E-3</v>
      </c>
      <c r="AE2004" s="834"/>
      <c r="AF2004" s="834"/>
      <c r="AG2004" s="834"/>
      <c r="AH2004" s="834"/>
      <c r="AI2004" s="834"/>
      <c r="AJ2004" s="834"/>
      <c r="AK2004" s="834"/>
      <c r="AL2004" s="834"/>
      <c r="AM2004" s="832">
        <f t="shared" si="77"/>
        <v>1026934.6354166688</v>
      </c>
      <c r="AN2004" s="834"/>
      <c r="AO2004" s="834"/>
      <c r="AP2004" s="834"/>
    </row>
    <row r="2005" spans="1:42" s="15" customFormat="1">
      <c r="A2005" s="73" t="s">
        <v>2740</v>
      </c>
      <c r="B2005" s="1132"/>
      <c r="C2005" s="73" t="s">
        <v>3324</v>
      </c>
      <c r="D2005" s="1132" t="s">
        <v>2001</v>
      </c>
      <c r="E2005" s="15" t="s">
        <v>2015</v>
      </c>
      <c r="F2005" s="679">
        <v>798.17708333333303</v>
      </c>
      <c r="G2005" s="73" t="s">
        <v>300</v>
      </c>
      <c r="H2005" s="73" t="s">
        <v>3352</v>
      </c>
      <c r="K2005" s="831"/>
      <c r="L2005" s="1143"/>
      <c r="M2005" s="831"/>
      <c r="N2005" s="831">
        <v>9.5119000000000006E-8</v>
      </c>
      <c r="O2005" s="1144"/>
      <c r="P2005" s="831"/>
      <c r="Q2005" s="831"/>
      <c r="R2005" s="831"/>
      <c r="S2005" s="831"/>
      <c r="T2005" s="831"/>
      <c r="U2005" s="831"/>
      <c r="V2005" s="1143"/>
      <c r="W2005" s="1145">
        <v>97.941999999999993</v>
      </c>
      <c r="X2005" s="1144"/>
      <c r="Y2005" s="831"/>
      <c r="Z2005" s="831"/>
      <c r="AA2005" s="834"/>
      <c r="AB2005" s="834"/>
      <c r="AC2005" s="832">
        <f t="shared" si="79"/>
        <v>0</v>
      </c>
      <c r="AD2005" s="832">
        <f t="shared" si="78"/>
        <v>7.5921805989583309E-5</v>
      </c>
      <c r="AE2005" s="834"/>
      <c r="AF2005" s="834"/>
      <c r="AG2005" s="834"/>
      <c r="AH2005" s="834"/>
      <c r="AI2005" s="834"/>
      <c r="AJ2005" s="834"/>
      <c r="AK2005" s="834"/>
      <c r="AL2005" s="834"/>
      <c r="AM2005" s="832">
        <f t="shared" si="77"/>
        <v>78175.059895833299</v>
      </c>
      <c r="AN2005" s="834"/>
      <c r="AO2005" s="834"/>
      <c r="AP2005" s="834"/>
    </row>
    <row r="2006" spans="1:42" s="15" customFormat="1">
      <c r="A2006" s="73" t="s">
        <v>2401</v>
      </c>
      <c r="B2006" s="1132" t="s">
        <v>3218</v>
      </c>
      <c r="C2006" s="73" t="s">
        <v>3329</v>
      </c>
      <c r="D2006" s="1132" t="s">
        <v>1998</v>
      </c>
      <c r="E2006" s="15" t="s">
        <v>1999</v>
      </c>
      <c r="F2006" s="679">
        <v>4464320.3422526</v>
      </c>
      <c r="G2006" s="73" t="s">
        <v>300</v>
      </c>
      <c r="H2006" s="73" t="s">
        <v>3352</v>
      </c>
      <c r="K2006" s="831"/>
      <c r="L2006" s="1143"/>
      <c r="M2006" s="831"/>
      <c r="N2006" s="831">
        <v>1.8729999999999999E-7</v>
      </c>
      <c r="O2006" s="1144"/>
      <c r="P2006" s="831"/>
      <c r="Q2006" s="831"/>
      <c r="R2006" s="831"/>
      <c r="S2006" s="831"/>
      <c r="T2006" s="831"/>
      <c r="U2006" s="831"/>
      <c r="V2006" s="1143"/>
      <c r="W2006" s="1145">
        <v>29123</v>
      </c>
      <c r="X2006" s="1144"/>
      <c r="Y2006" s="831"/>
      <c r="Z2006" s="831"/>
      <c r="AA2006" s="834"/>
      <c r="AB2006" s="834"/>
      <c r="AC2006" s="832">
        <f t="shared" si="79"/>
        <v>0</v>
      </c>
      <c r="AD2006" s="832">
        <f t="shared" si="78"/>
        <v>0.83616720010391199</v>
      </c>
      <c r="AE2006" s="834"/>
      <c r="AF2006" s="834"/>
      <c r="AG2006" s="834"/>
      <c r="AH2006" s="834"/>
      <c r="AI2006" s="834"/>
      <c r="AJ2006" s="834"/>
      <c r="AK2006" s="834"/>
      <c r="AL2006" s="834"/>
      <c r="AM2006" s="832">
        <f t="shared" si="77"/>
        <v>130014401327.42247</v>
      </c>
      <c r="AN2006" s="834"/>
      <c r="AO2006" s="834"/>
      <c r="AP2006" s="834"/>
    </row>
    <row r="2007" spans="1:42" s="15" customFormat="1">
      <c r="A2007" s="73" t="s">
        <v>2401</v>
      </c>
      <c r="B2007" s="1132" t="s">
        <v>3218</v>
      </c>
      <c r="C2007" s="73" t="s">
        <v>3329</v>
      </c>
      <c r="D2007" s="1132" t="s">
        <v>1967</v>
      </c>
      <c r="E2007" s="15" t="s">
        <v>1968</v>
      </c>
      <c r="F2007" s="679">
        <v>904929.79910781304</v>
      </c>
      <c r="G2007" s="73" t="s">
        <v>300</v>
      </c>
      <c r="H2007" s="73" t="s">
        <v>3352</v>
      </c>
      <c r="K2007" s="831"/>
      <c r="L2007" s="1143"/>
      <c r="M2007" s="831"/>
      <c r="N2007" s="831">
        <v>6.9372000000000005E-7</v>
      </c>
      <c r="O2007" s="1144"/>
      <c r="P2007" s="831"/>
      <c r="Q2007" s="831"/>
      <c r="R2007" s="831"/>
      <c r="S2007" s="831"/>
      <c r="T2007" s="831"/>
      <c r="U2007" s="831"/>
      <c r="V2007" s="1143"/>
      <c r="W2007" s="1145">
        <v>30927</v>
      </c>
      <c r="X2007" s="1144"/>
      <c r="Y2007" s="831"/>
      <c r="Z2007" s="831"/>
      <c r="AA2007" s="834"/>
      <c r="AB2007" s="834"/>
      <c r="AC2007" s="832">
        <f t="shared" si="79"/>
        <v>0</v>
      </c>
      <c r="AD2007" s="832">
        <f t="shared" si="78"/>
        <v>0.62776790023707207</v>
      </c>
      <c r="AE2007" s="834"/>
      <c r="AF2007" s="834"/>
      <c r="AG2007" s="834"/>
      <c r="AH2007" s="834"/>
      <c r="AI2007" s="834"/>
      <c r="AJ2007" s="834"/>
      <c r="AK2007" s="834"/>
      <c r="AL2007" s="834"/>
      <c r="AM2007" s="832">
        <f t="shared" si="77"/>
        <v>27986763897.007336</v>
      </c>
      <c r="AN2007" s="834"/>
      <c r="AO2007" s="834"/>
      <c r="AP2007" s="834"/>
    </row>
    <row r="2008" spans="1:42" s="15" customFormat="1">
      <c r="A2008" s="73" t="s">
        <v>2401</v>
      </c>
      <c r="B2008" s="1132" t="s">
        <v>3218</v>
      </c>
      <c r="C2008" s="73" t="s">
        <v>3329</v>
      </c>
      <c r="D2008" s="1132" t="s">
        <v>2001</v>
      </c>
      <c r="E2008" s="15" t="s">
        <v>2015</v>
      </c>
      <c r="F2008" s="679">
        <v>60328.653273775999</v>
      </c>
      <c r="G2008" s="73" t="s">
        <v>300</v>
      </c>
      <c r="H2008" s="73" t="s">
        <v>3352</v>
      </c>
      <c r="K2008" s="831"/>
      <c r="L2008" s="1143"/>
      <c r="M2008" s="831"/>
      <c r="N2008" s="831">
        <v>9.6332999999999993E-7</v>
      </c>
      <c r="O2008" s="1144"/>
      <c r="P2008" s="831"/>
      <c r="Q2008" s="831"/>
      <c r="R2008" s="831"/>
      <c r="S2008" s="831"/>
      <c r="T2008" s="831"/>
      <c r="U2008" s="831"/>
      <c r="V2008" s="1143"/>
      <c r="W2008" s="1145">
        <v>976230</v>
      </c>
      <c r="X2008" s="1144"/>
      <c r="Y2008" s="831"/>
      <c r="Z2008" s="831"/>
      <c r="AA2008" s="834"/>
      <c r="AB2008" s="834"/>
      <c r="AC2008" s="832">
        <f t="shared" si="79"/>
        <v>0</v>
      </c>
      <c r="AD2008" s="832">
        <f t="shared" si="78"/>
        <v>5.811640155822663E-2</v>
      </c>
      <c r="AE2008" s="834"/>
      <c r="AF2008" s="834"/>
      <c r="AG2008" s="834"/>
      <c r="AH2008" s="834"/>
      <c r="AI2008" s="834"/>
      <c r="AJ2008" s="834"/>
      <c r="AK2008" s="834"/>
      <c r="AL2008" s="834"/>
      <c r="AM2008" s="832">
        <f t="shared" si="77"/>
        <v>58894641185.458344</v>
      </c>
      <c r="AN2008" s="834"/>
      <c r="AO2008" s="834"/>
      <c r="AP2008" s="834"/>
    </row>
    <row r="2009" spans="1:42" s="15" customFormat="1">
      <c r="A2009" s="73" t="s">
        <v>2402</v>
      </c>
      <c r="B2009" s="1132" t="s">
        <v>3219</v>
      </c>
      <c r="C2009" s="73" t="s">
        <v>3329</v>
      </c>
      <c r="D2009" s="1132" t="s">
        <v>1998</v>
      </c>
      <c r="E2009" s="15" t="s">
        <v>1999</v>
      </c>
      <c r="F2009" s="679">
        <v>4689793.3917268198</v>
      </c>
      <c r="G2009" s="73" t="s">
        <v>300</v>
      </c>
      <c r="H2009" s="73" t="s">
        <v>3352</v>
      </c>
      <c r="K2009" s="831"/>
      <c r="L2009" s="1143"/>
      <c r="M2009" s="831">
        <v>8.0688999999999999E-7</v>
      </c>
      <c r="N2009" s="831">
        <v>3.1329999999999999E-6</v>
      </c>
      <c r="O2009" s="1144"/>
      <c r="P2009" s="831"/>
      <c r="Q2009" s="831"/>
      <c r="R2009" s="831"/>
      <c r="S2009" s="831"/>
      <c r="T2009" s="831"/>
      <c r="U2009" s="831"/>
      <c r="V2009" s="1143"/>
      <c r="W2009" s="1145">
        <v>1480.8</v>
      </c>
      <c r="X2009" s="1144"/>
      <c r="Y2009" s="831"/>
      <c r="Z2009" s="831"/>
      <c r="AA2009" s="834"/>
      <c r="AB2009" s="834"/>
      <c r="AC2009" s="832">
        <f t="shared" si="79"/>
        <v>3.7841473898504536</v>
      </c>
      <c r="AD2009" s="832">
        <f t="shared" si="78"/>
        <v>14.693122696280126</v>
      </c>
      <c r="AE2009" s="834"/>
      <c r="AF2009" s="834"/>
      <c r="AG2009" s="834"/>
      <c r="AH2009" s="834"/>
      <c r="AI2009" s="834"/>
      <c r="AJ2009" s="834"/>
      <c r="AK2009" s="834"/>
      <c r="AL2009" s="834"/>
      <c r="AM2009" s="832">
        <f t="shared" si="77"/>
        <v>6944646054.4690742</v>
      </c>
      <c r="AN2009" s="834"/>
      <c r="AO2009" s="834"/>
      <c r="AP2009" s="834"/>
    </row>
    <row r="2010" spans="1:42" s="15" customFormat="1">
      <c r="A2010" s="73" t="s">
        <v>2402</v>
      </c>
      <c r="B2010" s="1132" t="s">
        <v>3219</v>
      </c>
      <c r="C2010" s="73" t="s">
        <v>3329</v>
      </c>
      <c r="D2010" s="1132" t="s">
        <v>1967</v>
      </c>
      <c r="E2010" s="15" t="s">
        <v>1968</v>
      </c>
      <c r="F2010" s="679">
        <v>951866.92503203102</v>
      </c>
      <c r="G2010" s="73" t="s">
        <v>300</v>
      </c>
      <c r="H2010" s="73" t="s">
        <v>3352</v>
      </c>
      <c r="K2010" s="831"/>
      <c r="L2010" s="1143"/>
      <c r="M2010" s="831">
        <v>1.8149E-6</v>
      </c>
      <c r="N2010" s="831">
        <v>6.4501000000000003E-6</v>
      </c>
      <c r="O2010" s="1144"/>
      <c r="P2010" s="831"/>
      <c r="Q2010" s="831"/>
      <c r="R2010" s="831"/>
      <c r="S2010" s="831"/>
      <c r="T2010" s="831"/>
      <c r="U2010" s="831"/>
      <c r="V2010" s="1143"/>
      <c r="W2010" s="1145">
        <v>995.42</v>
      </c>
      <c r="X2010" s="1144"/>
      <c r="Y2010" s="831"/>
      <c r="Z2010" s="831"/>
      <c r="AA2010" s="834"/>
      <c r="AB2010" s="834"/>
      <c r="AC2010" s="832">
        <f t="shared" si="79"/>
        <v>1.7275432822406331</v>
      </c>
      <c r="AD2010" s="832">
        <f t="shared" si="78"/>
        <v>6.1396368531491037</v>
      </c>
      <c r="AE2010" s="834"/>
      <c r="AF2010" s="834"/>
      <c r="AG2010" s="834"/>
      <c r="AH2010" s="834"/>
      <c r="AI2010" s="834"/>
      <c r="AJ2010" s="834"/>
      <c r="AK2010" s="834"/>
      <c r="AL2010" s="834"/>
      <c r="AM2010" s="832">
        <f t="shared" si="77"/>
        <v>947507374.51538432</v>
      </c>
      <c r="AN2010" s="834"/>
      <c r="AO2010" s="834"/>
      <c r="AP2010" s="834"/>
    </row>
    <row r="2011" spans="1:42" s="15" customFormat="1">
      <c r="A2011" s="73" t="s">
        <v>2402</v>
      </c>
      <c r="B2011" s="1132" t="s">
        <v>3219</v>
      </c>
      <c r="C2011" s="73" t="s">
        <v>3329</v>
      </c>
      <c r="D2011" s="1132" t="s">
        <v>2001</v>
      </c>
      <c r="E2011" s="15" t="s">
        <v>2015</v>
      </c>
      <c r="F2011" s="679">
        <v>63457.794983072898</v>
      </c>
      <c r="G2011" s="73" t="s">
        <v>300</v>
      </c>
      <c r="H2011" s="73" t="s">
        <v>3352</v>
      </c>
      <c r="K2011" s="831"/>
      <c r="L2011" s="1143"/>
      <c r="M2011" s="831">
        <v>1.4999E-6</v>
      </c>
      <c r="N2011" s="831">
        <v>5.8242000000000001E-6</v>
      </c>
      <c r="O2011" s="1144"/>
      <c r="P2011" s="831"/>
      <c r="Q2011" s="831"/>
      <c r="R2011" s="831"/>
      <c r="S2011" s="831"/>
      <c r="T2011" s="831"/>
      <c r="U2011" s="831"/>
      <c r="V2011" s="1143"/>
      <c r="W2011" s="1145">
        <v>13155</v>
      </c>
      <c r="X2011" s="1144"/>
      <c r="Y2011" s="831"/>
      <c r="Z2011" s="831"/>
      <c r="AA2011" s="834"/>
      <c r="AB2011" s="834"/>
      <c r="AC2011" s="832">
        <f t="shared" si="79"/>
        <v>9.5180346695111037E-2</v>
      </c>
      <c r="AD2011" s="832">
        <f t="shared" si="78"/>
        <v>0.36959088954041319</v>
      </c>
      <c r="AE2011" s="834"/>
      <c r="AF2011" s="834"/>
      <c r="AG2011" s="834"/>
      <c r="AH2011" s="834"/>
      <c r="AI2011" s="834"/>
      <c r="AJ2011" s="834"/>
      <c r="AK2011" s="834"/>
      <c r="AL2011" s="834"/>
      <c r="AM2011" s="832">
        <f t="shared" si="77"/>
        <v>834787293.00232399</v>
      </c>
      <c r="AN2011" s="834"/>
      <c r="AO2011" s="834"/>
      <c r="AP2011" s="834"/>
    </row>
    <row r="2012" spans="1:42" s="15" customFormat="1">
      <c r="A2012" s="73" t="s">
        <v>2403</v>
      </c>
      <c r="B2012" s="1132" t="s">
        <v>3220</v>
      </c>
      <c r="C2012" s="73" t="s">
        <v>3329</v>
      </c>
      <c r="D2012" s="1132" t="s">
        <v>1967</v>
      </c>
      <c r="E2012" s="15" t="s">
        <v>1968</v>
      </c>
      <c r="F2012" s="679">
        <v>961567.193820833</v>
      </c>
      <c r="G2012" s="73" t="s">
        <v>300</v>
      </c>
      <c r="H2012" s="73" t="s">
        <v>3352</v>
      </c>
      <c r="K2012" s="831"/>
      <c r="L2012" s="1143"/>
      <c r="M2012" s="831"/>
      <c r="N2012" s="831">
        <v>5.1427000000000001E-7</v>
      </c>
      <c r="O2012" s="1144"/>
      <c r="P2012" s="831"/>
      <c r="Q2012" s="831"/>
      <c r="R2012" s="831"/>
      <c r="S2012" s="831"/>
      <c r="T2012" s="831"/>
      <c r="U2012" s="831"/>
      <c r="V2012" s="1143"/>
      <c r="W2012" s="1145">
        <v>111300</v>
      </c>
      <c r="X2012" s="1144"/>
      <c r="Y2012" s="831"/>
      <c r="Z2012" s="831"/>
      <c r="AA2012" s="834"/>
      <c r="AB2012" s="834"/>
      <c r="AC2012" s="832">
        <f t="shared" si="79"/>
        <v>0</v>
      </c>
      <c r="AD2012" s="832">
        <f t="shared" si="78"/>
        <v>0.49450516076623979</v>
      </c>
      <c r="AE2012" s="834"/>
      <c r="AF2012" s="834"/>
      <c r="AG2012" s="834"/>
      <c r="AH2012" s="834"/>
      <c r="AI2012" s="834"/>
      <c r="AJ2012" s="834"/>
      <c r="AK2012" s="834"/>
      <c r="AL2012" s="834"/>
      <c r="AM2012" s="832">
        <f t="shared" si="77"/>
        <v>107022428672.25871</v>
      </c>
      <c r="AN2012" s="834"/>
      <c r="AO2012" s="834"/>
      <c r="AP2012" s="834"/>
    </row>
    <row r="2013" spans="1:42" s="15" customFormat="1">
      <c r="A2013" s="73" t="s">
        <v>2403</v>
      </c>
      <c r="B2013" s="1132" t="s">
        <v>3220</v>
      </c>
      <c r="C2013" s="73" t="s">
        <v>3329</v>
      </c>
      <c r="D2013" s="1132" t="s">
        <v>1998</v>
      </c>
      <c r="E2013" s="15" t="s">
        <v>1999</v>
      </c>
      <c r="F2013" s="679">
        <v>4743731.4896041704</v>
      </c>
      <c r="G2013" s="73" t="s">
        <v>300</v>
      </c>
      <c r="H2013" s="73" t="s">
        <v>3352</v>
      </c>
      <c r="K2013" s="831"/>
      <c r="L2013" s="1143"/>
      <c r="M2013" s="831"/>
      <c r="N2013" s="831">
        <v>2.2081000000000001E-8</v>
      </c>
      <c r="O2013" s="1144"/>
      <c r="P2013" s="831"/>
      <c r="Q2013" s="831"/>
      <c r="R2013" s="831"/>
      <c r="S2013" s="831"/>
      <c r="T2013" s="831"/>
      <c r="U2013" s="831"/>
      <c r="V2013" s="1143"/>
      <c r="W2013" s="1145">
        <v>39466</v>
      </c>
      <c r="X2013" s="1144"/>
      <c r="Y2013" s="831"/>
      <c r="Z2013" s="831"/>
      <c r="AA2013" s="834"/>
      <c r="AB2013" s="834"/>
      <c r="AC2013" s="832">
        <f t="shared" si="79"/>
        <v>0</v>
      </c>
      <c r="AD2013" s="832">
        <f t="shared" si="78"/>
        <v>0.10474633502194969</v>
      </c>
      <c r="AE2013" s="834"/>
      <c r="AF2013" s="834"/>
      <c r="AG2013" s="834"/>
      <c r="AH2013" s="834"/>
      <c r="AI2013" s="834"/>
      <c r="AJ2013" s="834"/>
      <c r="AK2013" s="834"/>
      <c r="AL2013" s="834"/>
      <c r="AM2013" s="832">
        <f t="shared" si="77"/>
        <v>187216106968.7182</v>
      </c>
      <c r="AN2013" s="834"/>
      <c r="AO2013" s="834"/>
      <c r="AP2013" s="834"/>
    </row>
    <row r="2014" spans="1:42" s="15" customFormat="1">
      <c r="A2014" s="73" t="s">
        <v>2403</v>
      </c>
      <c r="B2014" s="1132" t="s">
        <v>3220</v>
      </c>
      <c r="C2014" s="73" t="s">
        <v>3329</v>
      </c>
      <c r="D2014" s="1132" t="s">
        <v>2001</v>
      </c>
      <c r="E2014" s="15" t="s">
        <v>2015</v>
      </c>
      <c r="F2014" s="679">
        <v>64104.479579270803</v>
      </c>
      <c r="G2014" s="73" t="s">
        <v>300</v>
      </c>
      <c r="H2014" s="73" t="s">
        <v>3352</v>
      </c>
      <c r="K2014" s="831"/>
      <c r="L2014" s="1143"/>
      <c r="M2014" s="831"/>
      <c r="N2014" s="831">
        <v>8.117E-7</v>
      </c>
      <c r="O2014" s="1144"/>
      <c r="P2014" s="831"/>
      <c r="Q2014" s="831"/>
      <c r="R2014" s="831"/>
      <c r="S2014" s="831"/>
      <c r="T2014" s="831"/>
      <c r="U2014" s="831"/>
      <c r="V2014" s="1143"/>
      <c r="W2014" s="1145">
        <v>4032200</v>
      </c>
      <c r="X2014" s="1144"/>
      <c r="Y2014" s="831"/>
      <c r="Z2014" s="831"/>
      <c r="AA2014" s="834"/>
      <c r="AB2014" s="834"/>
      <c r="AC2014" s="832">
        <f t="shared" si="79"/>
        <v>0</v>
      </c>
      <c r="AD2014" s="832">
        <f t="shared" si="78"/>
        <v>5.2033606074494108E-2</v>
      </c>
      <c r="AE2014" s="834"/>
      <c r="AF2014" s="834"/>
      <c r="AG2014" s="834"/>
      <c r="AH2014" s="834"/>
      <c r="AI2014" s="834"/>
      <c r="AJ2014" s="834"/>
      <c r="AK2014" s="834"/>
      <c r="AL2014" s="834"/>
      <c r="AM2014" s="832">
        <f t="shared" si="77"/>
        <v>258482082559.53574</v>
      </c>
      <c r="AN2014" s="834"/>
      <c r="AO2014" s="834"/>
      <c r="AP2014" s="834"/>
    </row>
    <row r="2015" spans="1:42" s="15" customFormat="1">
      <c r="A2015" s="73" t="s">
        <v>2404</v>
      </c>
      <c r="B2015" s="1132" t="s">
        <v>3221</v>
      </c>
      <c r="C2015" s="73" t="s">
        <v>3329</v>
      </c>
      <c r="D2015" s="1132" t="s">
        <v>1967</v>
      </c>
      <c r="E2015" s="15" t="s">
        <v>1968</v>
      </c>
      <c r="F2015" s="679">
        <v>976671.60590624996</v>
      </c>
      <c r="G2015" s="73" t="s">
        <v>300</v>
      </c>
      <c r="H2015" s="73" t="s">
        <v>3352</v>
      </c>
      <c r="K2015" s="831"/>
      <c r="L2015" s="1143"/>
      <c r="M2015" s="831"/>
      <c r="N2015" s="831">
        <v>1.6499E-7</v>
      </c>
      <c r="O2015" s="1144"/>
      <c r="P2015" s="831"/>
      <c r="Q2015" s="831"/>
      <c r="R2015" s="831"/>
      <c r="S2015" s="831"/>
      <c r="T2015" s="831"/>
      <c r="U2015" s="831"/>
      <c r="V2015" s="1143"/>
      <c r="W2015" s="1145">
        <v>4.6372999999999998</v>
      </c>
      <c r="X2015" s="1144"/>
      <c r="Y2015" s="831"/>
      <c r="Z2015" s="831"/>
      <c r="AA2015" s="834"/>
      <c r="AB2015" s="834"/>
      <c r="AC2015" s="832">
        <f t="shared" si="79"/>
        <v>0</v>
      </c>
      <c r="AD2015" s="832">
        <f t="shared" si="78"/>
        <v>0.16114104825847217</v>
      </c>
      <c r="AE2015" s="834"/>
      <c r="AF2015" s="834"/>
      <c r="AG2015" s="834"/>
      <c r="AH2015" s="834"/>
      <c r="AI2015" s="834"/>
      <c r="AJ2015" s="834"/>
      <c r="AK2015" s="834"/>
      <c r="AL2015" s="834"/>
      <c r="AM2015" s="832">
        <f t="shared" si="77"/>
        <v>4529119.2380690528</v>
      </c>
      <c r="AN2015" s="834"/>
      <c r="AO2015" s="834"/>
      <c r="AP2015" s="834"/>
    </row>
    <row r="2016" spans="1:42" s="15" customFormat="1">
      <c r="A2016" s="73" t="s">
        <v>2404</v>
      </c>
      <c r="B2016" s="1132" t="s">
        <v>3221</v>
      </c>
      <c r="C2016" s="73" t="s">
        <v>3329</v>
      </c>
      <c r="D2016" s="1132" t="s">
        <v>2001</v>
      </c>
      <c r="E2016" s="15" t="s">
        <v>2015</v>
      </c>
      <c r="F2016" s="679">
        <v>65111.440396432299</v>
      </c>
      <c r="G2016" s="73" t="s">
        <v>300</v>
      </c>
      <c r="H2016" s="73" t="s">
        <v>3352</v>
      </c>
      <c r="K2016" s="831"/>
      <c r="L2016" s="1143"/>
      <c r="M2016" s="831"/>
      <c r="N2016" s="831">
        <v>2.5466999999999999E-7</v>
      </c>
      <c r="O2016" s="1144"/>
      <c r="P2016" s="831"/>
      <c r="Q2016" s="831"/>
      <c r="R2016" s="831"/>
      <c r="S2016" s="831"/>
      <c r="T2016" s="831"/>
      <c r="U2016" s="831"/>
      <c r="V2016" s="1143"/>
      <c r="W2016" s="1145">
        <v>212.31</v>
      </c>
      <c r="X2016" s="1144"/>
      <c r="Y2016" s="831"/>
      <c r="Z2016" s="831"/>
      <c r="AA2016" s="834"/>
      <c r="AB2016" s="834"/>
      <c r="AC2016" s="832">
        <f t="shared" si="79"/>
        <v>0</v>
      </c>
      <c r="AD2016" s="832">
        <f t="shared" si="78"/>
        <v>1.6581930525759413E-2</v>
      </c>
      <c r="AE2016" s="834"/>
      <c r="AF2016" s="834"/>
      <c r="AG2016" s="834"/>
      <c r="AH2016" s="834"/>
      <c r="AI2016" s="834"/>
      <c r="AJ2016" s="834"/>
      <c r="AK2016" s="834"/>
      <c r="AL2016" s="834"/>
      <c r="AM2016" s="832">
        <f t="shared" si="77"/>
        <v>13823809.910566542</v>
      </c>
      <c r="AN2016" s="834"/>
      <c r="AO2016" s="834"/>
      <c r="AP2016" s="834"/>
    </row>
    <row r="2017" spans="1:42" s="15" customFormat="1">
      <c r="A2017" s="73" t="s">
        <v>2404</v>
      </c>
      <c r="B2017" s="1132" t="s">
        <v>3221</v>
      </c>
      <c r="C2017" s="73" t="s">
        <v>3329</v>
      </c>
      <c r="D2017" s="1132" t="s">
        <v>1998</v>
      </c>
      <c r="E2017" s="15" t="s">
        <v>1999</v>
      </c>
      <c r="F2017" s="679">
        <v>1302228.80780904</v>
      </c>
      <c r="G2017" s="73" t="s">
        <v>300</v>
      </c>
      <c r="H2017" s="73" t="s">
        <v>3352</v>
      </c>
      <c r="K2017" s="831"/>
      <c r="L2017" s="1143"/>
      <c r="M2017" s="831"/>
      <c r="N2017" s="831">
        <v>9.4660999999999995E-11</v>
      </c>
      <c r="O2017" s="1144"/>
      <c r="P2017" s="831"/>
      <c r="Q2017" s="831"/>
      <c r="R2017" s="831"/>
      <c r="S2017" s="831"/>
      <c r="T2017" s="831"/>
      <c r="U2017" s="831"/>
      <c r="V2017" s="1143"/>
      <c r="W2017" s="1145">
        <v>3.2923000000000001E-2</v>
      </c>
      <c r="X2017" s="1144"/>
      <c r="Y2017" s="831"/>
      <c r="Z2017" s="831"/>
      <c r="AA2017" s="834"/>
      <c r="AB2017" s="834"/>
      <c r="AC2017" s="832">
        <f t="shared" si="79"/>
        <v>0</v>
      </c>
      <c r="AD2017" s="832">
        <f t="shared" si="78"/>
        <v>1.2327028117601151E-4</v>
      </c>
      <c r="AE2017" s="834"/>
      <c r="AF2017" s="834"/>
      <c r="AG2017" s="834"/>
      <c r="AH2017" s="834"/>
      <c r="AI2017" s="834"/>
      <c r="AJ2017" s="834"/>
      <c r="AK2017" s="834"/>
      <c r="AL2017" s="834"/>
      <c r="AM2017" s="832">
        <f t="shared" si="77"/>
        <v>42873.279039497022</v>
      </c>
      <c r="AN2017" s="834"/>
      <c r="AO2017" s="834"/>
      <c r="AP2017" s="834"/>
    </row>
    <row r="2018" spans="1:42" s="15" customFormat="1">
      <c r="A2018" s="73" t="s">
        <v>2405</v>
      </c>
      <c r="B2018" s="1132" t="s">
        <v>3222</v>
      </c>
      <c r="C2018" s="73"/>
      <c r="D2018" s="1132" t="s">
        <v>1967</v>
      </c>
      <c r="E2018" s="15" t="s">
        <v>1968</v>
      </c>
      <c r="F2018" s="679">
        <v>39914782.625729799</v>
      </c>
      <c r="G2018" s="73" t="s">
        <v>300</v>
      </c>
      <c r="H2018" s="73" t="s">
        <v>3355</v>
      </c>
      <c r="K2018" s="831"/>
      <c r="L2018" s="1143"/>
      <c r="M2018" s="831"/>
      <c r="N2018" s="831">
        <v>1.222E-8</v>
      </c>
      <c r="O2018" s="1144"/>
      <c r="P2018" s="831"/>
      <c r="Q2018" s="831"/>
      <c r="R2018" s="831"/>
      <c r="S2018" s="831"/>
      <c r="T2018" s="831"/>
      <c r="U2018" s="831"/>
      <c r="V2018" s="1143"/>
      <c r="W2018" s="1145">
        <v>1.9401999999999999</v>
      </c>
      <c r="X2018" s="1144"/>
      <c r="Y2018" s="831"/>
      <c r="Z2018" s="831"/>
      <c r="AA2018" s="834"/>
      <c r="AB2018" s="834"/>
      <c r="AC2018" s="832">
        <f t="shared" si="79"/>
        <v>0</v>
      </c>
      <c r="AD2018" s="832">
        <f t="shared" si="78"/>
        <v>0.48775864368641814</v>
      </c>
      <c r="AE2018" s="834"/>
      <c r="AF2018" s="834"/>
      <c r="AG2018" s="834"/>
      <c r="AH2018" s="834"/>
      <c r="AI2018" s="834"/>
      <c r="AJ2018" s="834"/>
      <c r="AK2018" s="834"/>
      <c r="AL2018" s="834"/>
      <c r="AM2018" s="832">
        <f t="shared" si="77"/>
        <v>77442661.250440955</v>
      </c>
      <c r="AN2018" s="834"/>
      <c r="AO2018" s="834"/>
      <c r="AP2018" s="834"/>
    </row>
    <row r="2019" spans="1:42" s="15" customFormat="1">
      <c r="A2019" s="73" t="s">
        <v>2741</v>
      </c>
      <c r="B2019" s="1132" t="s">
        <v>2741</v>
      </c>
      <c r="C2019" s="73" t="s">
        <v>3325</v>
      </c>
      <c r="D2019" s="1132" t="s">
        <v>1967</v>
      </c>
      <c r="E2019" s="15" t="s">
        <v>1968</v>
      </c>
      <c r="F2019" s="679">
        <v>4709000000</v>
      </c>
      <c r="G2019" s="73" t="s">
        <v>300</v>
      </c>
      <c r="H2019" s="73" t="s">
        <v>3358</v>
      </c>
      <c r="K2019" s="831"/>
      <c r="L2019" s="1143"/>
      <c r="M2019" s="831"/>
      <c r="N2019" s="831">
        <v>8.3711000000000002E-10</v>
      </c>
      <c r="O2019" s="1144"/>
      <c r="P2019" s="831"/>
      <c r="Q2019" s="831"/>
      <c r="R2019" s="831"/>
      <c r="S2019" s="831"/>
      <c r="T2019" s="831"/>
      <c r="U2019" s="831"/>
      <c r="V2019" s="1143"/>
      <c r="W2019" s="1145">
        <v>3.2675E-3</v>
      </c>
      <c r="X2019" s="1144"/>
      <c r="Y2019" s="831"/>
      <c r="Z2019" s="831"/>
      <c r="AA2019" s="834"/>
      <c r="AB2019" s="834"/>
      <c r="AC2019" s="832">
        <f t="shared" si="79"/>
        <v>0</v>
      </c>
      <c r="AD2019" s="832">
        <f t="shared" si="78"/>
        <v>3.94195099</v>
      </c>
      <c r="AE2019" s="834"/>
      <c r="AF2019" s="834"/>
      <c r="AG2019" s="834"/>
      <c r="AH2019" s="834"/>
      <c r="AI2019" s="834"/>
      <c r="AJ2019" s="834"/>
      <c r="AK2019" s="834"/>
      <c r="AL2019" s="834"/>
      <c r="AM2019" s="832">
        <f t="shared" si="77"/>
        <v>15386657.5</v>
      </c>
      <c r="AN2019" s="834"/>
      <c r="AO2019" s="834"/>
      <c r="AP2019" s="834"/>
    </row>
    <row r="2020" spans="1:42" s="15" customFormat="1">
      <c r="A2020" s="73" t="s">
        <v>2406</v>
      </c>
      <c r="B2020" s="1132" t="s">
        <v>3223</v>
      </c>
      <c r="C2020" s="73" t="s">
        <v>3329</v>
      </c>
      <c r="D2020" s="1132" t="s">
        <v>1967</v>
      </c>
      <c r="E2020" s="15" t="s">
        <v>1968</v>
      </c>
      <c r="F2020" s="679">
        <v>650040.46980114595</v>
      </c>
      <c r="G2020" s="73" t="s">
        <v>300</v>
      </c>
      <c r="H2020" s="73" t="s">
        <v>3352</v>
      </c>
      <c r="K2020" s="831"/>
      <c r="L2020" s="1143"/>
      <c r="M2020" s="831"/>
      <c r="N2020" s="831">
        <v>3.9623000000000002E-4</v>
      </c>
      <c r="O2020" s="1144"/>
      <c r="P2020" s="831"/>
      <c r="Q2020" s="831"/>
      <c r="R2020" s="831"/>
      <c r="S2020" s="831"/>
      <c r="T2020" s="831"/>
      <c r="U2020" s="831"/>
      <c r="V2020" s="1143"/>
      <c r="W2020" s="1145">
        <v>18414</v>
      </c>
      <c r="X2020" s="1144"/>
      <c r="Y2020" s="831"/>
      <c r="Z2020" s="831"/>
      <c r="AA2020" s="834"/>
      <c r="AB2020" s="834"/>
      <c r="AC2020" s="832">
        <f t="shared" si="79"/>
        <v>0</v>
      </c>
      <c r="AD2020" s="832">
        <f t="shared" si="78"/>
        <v>257.56553534930805</v>
      </c>
      <c r="AE2020" s="834"/>
      <c r="AF2020" s="834"/>
      <c r="AG2020" s="834"/>
      <c r="AH2020" s="834"/>
      <c r="AI2020" s="834"/>
      <c r="AJ2020" s="834"/>
      <c r="AK2020" s="834"/>
      <c r="AL2020" s="834"/>
      <c r="AM2020" s="832">
        <f t="shared" si="77"/>
        <v>11969845210.918303</v>
      </c>
      <c r="AN2020" s="834"/>
      <c r="AO2020" s="834"/>
      <c r="AP2020" s="834"/>
    </row>
    <row r="2021" spans="1:42" s="15" customFormat="1">
      <c r="A2021" s="73" t="s">
        <v>2406</v>
      </c>
      <c r="B2021" s="1132" t="s">
        <v>3223</v>
      </c>
      <c r="C2021" s="73" t="s">
        <v>3329</v>
      </c>
      <c r="D2021" s="1132" t="s">
        <v>2001</v>
      </c>
      <c r="E2021" s="15" t="s">
        <v>2015</v>
      </c>
      <c r="F2021" s="679">
        <v>43336.031319114598</v>
      </c>
      <c r="G2021" s="73" t="s">
        <v>300</v>
      </c>
      <c r="H2021" s="73" t="s">
        <v>3352</v>
      </c>
      <c r="K2021" s="831"/>
      <c r="L2021" s="1143"/>
      <c r="M2021" s="831"/>
      <c r="N2021" s="831">
        <v>3.3459999999999998E-6</v>
      </c>
      <c r="O2021" s="1144"/>
      <c r="P2021" s="831"/>
      <c r="Q2021" s="831"/>
      <c r="R2021" s="831"/>
      <c r="S2021" s="831"/>
      <c r="T2021" s="831"/>
      <c r="U2021" s="831"/>
      <c r="V2021" s="1143"/>
      <c r="W2021" s="1145">
        <v>303700</v>
      </c>
      <c r="X2021" s="1144"/>
      <c r="Y2021" s="831"/>
      <c r="Z2021" s="831"/>
      <c r="AA2021" s="834"/>
      <c r="AB2021" s="834"/>
      <c r="AC2021" s="832">
        <f t="shared" si="79"/>
        <v>0</v>
      </c>
      <c r="AD2021" s="832">
        <f t="shared" si="78"/>
        <v>0.14500236079375745</v>
      </c>
      <c r="AE2021" s="834"/>
      <c r="AF2021" s="834"/>
      <c r="AG2021" s="834"/>
      <c r="AH2021" s="834"/>
      <c r="AI2021" s="834"/>
      <c r="AJ2021" s="834"/>
      <c r="AK2021" s="834"/>
      <c r="AL2021" s="834"/>
      <c r="AM2021" s="832">
        <f t="shared" si="77"/>
        <v>13161152711.615103</v>
      </c>
      <c r="AN2021" s="834"/>
      <c r="AO2021" s="834"/>
      <c r="AP2021" s="834"/>
    </row>
    <row r="2022" spans="1:42" s="15" customFormat="1">
      <c r="A2022" s="73" t="s">
        <v>2406</v>
      </c>
      <c r="B2022" s="1132" t="s">
        <v>3223</v>
      </c>
      <c r="C2022" s="73" t="s">
        <v>3329</v>
      </c>
      <c r="D2022" s="1132" t="s">
        <v>1998</v>
      </c>
      <c r="E2022" s="15" t="s">
        <v>1999</v>
      </c>
      <c r="F2022" s="679">
        <v>3197594.4427897702</v>
      </c>
      <c r="G2022" s="73" t="s">
        <v>300</v>
      </c>
      <c r="H2022" s="73" t="s">
        <v>3352</v>
      </c>
      <c r="K2022" s="831"/>
      <c r="L2022" s="1143"/>
      <c r="M2022" s="831"/>
      <c r="N2022" s="831">
        <v>2.7246000000000001E-8</v>
      </c>
      <c r="O2022" s="1144"/>
      <c r="P2022" s="831"/>
      <c r="Q2022" s="831"/>
      <c r="R2022" s="831"/>
      <c r="S2022" s="831"/>
      <c r="T2022" s="831"/>
      <c r="U2022" s="831"/>
      <c r="V2022" s="1143"/>
      <c r="W2022" s="1145">
        <v>687.99</v>
      </c>
      <c r="X2022" s="1144"/>
      <c r="Y2022" s="831"/>
      <c r="Z2022" s="831"/>
      <c r="AA2022" s="834"/>
      <c r="AB2022" s="834"/>
      <c r="AC2022" s="832">
        <f t="shared" si="79"/>
        <v>0</v>
      </c>
      <c r="AD2022" s="832">
        <f t="shared" si="78"/>
        <v>8.7121658188250087E-2</v>
      </c>
      <c r="AE2022" s="834"/>
      <c r="AF2022" s="834"/>
      <c r="AG2022" s="834"/>
      <c r="AH2022" s="834"/>
      <c r="AI2022" s="834"/>
      <c r="AJ2022" s="834"/>
      <c r="AK2022" s="834"/>
      <c r="AL2022" s="834"/>
      <c r="AM2022" s="832">
        <f t="shared" ref="AM2022:AM2085" si="80">IF(W2022="",0*$F2022,W2022*$F2022)</f>
        <v>2199913000.6949339</v>
      </c>
      <c r="AN2022" s="834"/>
      <c r="AO2022" s="834"/>
      <c r="AP2022" s="834"/>
    </row>
    <row r="2023" spans="1:42" s="15" customFormat="1">
      <c r="A2023" s="73" t="s">
        <v>2407</v>
      </c>
      <c r="B2023" s="1132" t="s">
        <v>3224</v>
      </c>
      <c r="C2023" s="73" t="s">
        <v>3329</v>
      </c>
      <c r="D2023" s="1132" t="s">
        <v>1967</v>
      </c>
      <c r="E2023" s="15" t="s">
        <v>1968</v>
      </c>
      <c r="F2023" s="679">
        <v>255399.004985156</v>
      </c>
      <c r="G2023" s="73" t="s">
        <v>300</v>
      </c>
      <c r="H2023" s="73" t="s">
        <v>3352</v>
      </c>
      <c r="K2023" s="831"/>
      <c r="L2023" s="1143"/>
      <c r="M2023" s="831"/>
      <c r="N2023" s="831">
        <v>4.4946E-5</v>
      </c>
      <c r="O2023" s="1144"/>
      <c r="P2023" s="831"/>
      <c r="Q2023" s="831"/>
      <c r="R2023" s="831"/>
      <c r="S2023" s="831"/>
      <c r="T2023" s="831"/>
      <c r="U2023" s="831"/>
      <c r="V2023" s="1143"/>
      <c r="W2023" s="1145">
        <v>5218</v>
      </c>
      <c r="X2023" s="1144"/>
      <c r="Y2023" s="831"/>
      <c r="Z2023" s="831"/>
      <c r="AA2023" s="834"/>
      <c r="AB2023" s="834"/>
      <c r="AC2023" s="832">
        <f t="shared" si="79"/>
        <v>0</v>
      </c>
      <c r="AD2023" s="832">
        <f t="shared" si="78"/>
        <v>11.479163678062822</v>
      </c>
      <c r="AE2023" s="834"/>
      <c r="AF2023" s="834"/>
      <c r="AG2023" s="834"/>
      <c r="AH2023" s="834"/>
      <c r="AI2023" s="834"/>
      <c r="AJ2023" s="834"/>
      <c r="AK2023" s="834"/>
      <c r="AL2023" s="834"/>
      <c r="AM2023" s="832">
        <f t="shared" si="80"/>
        <v>1332672008.0125439</v>
      </c>
      <c r="AN2023" s="834"/>
      <c r="AO2023" s="834"/>
      <c r="AP2023" s="834"/>
    </row>
    <row r="2024" spans="1:42" s="15" customFormat="1">
      <c r="A2024" s="73" t="s">
        <v>2407</v>
      </c>
      <c r="B2024" s="1132" t="s">
        <v>3224</v>
      </c>
      <c r="C2024" s="73" t="s">
        <v>3329</v>
      </c>
      <c r="D2024" s="1132" t="s">
        <v>1998</v>
      </c>
      <c r="E2024" s="15" t="s">
        <v>1999</v>
      </c>
      <c r="F2024" s="679">
        <v>1259918.6433453099</v>
      </c>
      <c r="G2024" s="73" t="s">
        <v>300</v>
      </c>
      <c r="H2024" s="73" t="s">
        <v>3352</v>
      </c>
      <c r="K2024" s="831"/>
      <c r="L2024" s="1143"/>
      <c r="M2024" s="831"/>
      <c r="N2024" s="831">
        <v>2.1332999999999999E-7</v>
      </c>
      <c r="O2024" s="1144"/>
      <c r="P2024" s="831"/>
      <c r="Q2024" s="831"/>
      <c r="R2024" s="831"/>
      <c r="S2024" s="831"/>
      <c r="T2024" s="831"/>
      <c r="U2024" s="831"/>
      <c r="V2024" s="1143"/>
      <c r="W2024" s="1145">
        <v>72.400999999999996</v>
      </c>
      <c r="X2024" s="1144"/>
      <c r="Y2024" s="831"/>
      <c r="Z2024" s="831"/>
      <c r="AA2024" s="834"/>
      <c r="AB2024" s="834"/>
      <c r="AC2024" s="832">
        <f t="shared" si="79"/>
        <v>0</v>
      </c>
      <c r="AD2024" s="832">
        <f t="shared" si="78"/>
        <v>0.26877844418485497</v>
      </c>
      <c r="AE2024" s="834"/>
      <c r="AF2024" s="834"/>
      <c r="AG2024" s="834"/>
      <c r="AH2024" s="834"/>
      <c r="AI2024" s="834"/>
      <c r="AJ2024" s="834"/>
      <c r="AK2024" s="834"/>
      <c r="AL2024" s="834"/>
      <c r="AM2024" s="832">
        <f t="shared" si="80"/>
        <v>91219369.696843773</v>
      </c>
      <c r="AN2024" s="834"/>
      <c r="AO2024" s="834"/>
      <c r="AP2024" s="834"/>
    </row>
    <row r="2025" spans="1:42" s="15" customFormat="1">
      <c r="A2025" s="73" t="s">
        <v>2407</v>
      </c>
      <c r="B2025" s="1132" t="s">
        <v>3224</v>
      </c>
      <c r="C2025" s="73" t="s">
        <v>3329</v>
      </c>
      <c r="D2025" s="1132" t="s">
        <v>2001</v>
      </c>
      <c r="E2025" s="15" t="s">
        <v>2015</v>
      </c>
      <c r="F2025" s="679">
        <v>17026.600332343802</v>
      </c>
      <c r="G2025" s="73" t="s">
        <v>300</v>
      </c>
      <c r="H2025" s="73" t="s">
        <v>3352</v>
      </c>
      <c r="K2025" s="831"/>
      <c r="L2025" s="1143"/>
      <c r="M2025" s="831"/>
      <c r="N2025" s="831">
        <v>4.2192000000000002E-6</v>
      </c>
      <c r="O2025" s="1144"/>
      <c r="P2025" s="831"/>
      <c r="Q2025" s="831"/>
      <c r="R2025" s="831"/>
      <c r="S2025" s="831"/>
      <c r="T2025" s="831"/>
      <c r="U2025" s="831"/>
      <c r="V2025" s="1143"/>
      <c r="W2025" s="1145">
        <v>93705</v>
      </c>
      <c r="X2025" s="1144"/>
      <c r="Y2025" s="831"/>
      <c r="Z2025" s="831"/>
      <c r="AA2025" s="834"/>
      <c r="AB2025" s="834"/>
      <c r="AC2025" s="832">
        <f t="shared" si="79"/>
        <v>0</v>
      </c>
      <c r="AD2025" s="832">
        <f t="shared" si="78"/>
        <v>7.1838632122224966E-2</v>
      </c>
      <c r="AE2025" s="834"/>
      <c r="AF2025" s="834"/>
      <c r="AG2025" s="834"/>
      <c r="AH2025" s="834"/>
      <c r="AI2025" s="834"/>
      <c r="AJ2025" s="834"/>
      <c r="AK2025" s="834"/>
      <c r="AL2025" s="834"/>
      <c r="AM2025" s="832">
        <f t="shared" si="80"/>
        <v>1595477584.142276</v>
      </c>
      <c r="AN2025" s="834"/>
      <c r="AO2025" s="834"/>
      <c r="AP2025" s="834"/>
    </row>
    <row r="2026" spans="1:42" s="15" customFormat="1">
      <c r="A2026" s="73" t="s">
        <v>2408</v>
      </c>
      <c r="B2026" s="1132" t="s">
        <v>3225</v>
      </c>
      <c r="C2026" s="73" t="s">
        <v>3329</v>
      </c>
      <c r="D2026" s="1132" t="s">
        <v>1998</v>
      </c>
      <c r="E2026" s="15" t="s">
        <v>1999</v>
      </c>
      <c r="F2026" s="679">
        <v>2253720.4131317702</v>
      </c>
      <c r="G2026" s="73" t="s">
        <v>300</v>
      </c>
      <c r="H2026" s="73" t="s">
        <v>3352</v>
      </c>
      <c r="K2026" s="831"/>
      <c r="L2026" s="1143"/>
      <c r="M2026" s="831">
        <v>0</v>
      </c>
      <c r="N2026" s="831">
        <v>1.8074000000000001E-6</v>
      </c>
      <c r="O2026" s="1144"/>
      <c r="P2026" s="831"/>
      <c r="Q2026" s="831"/>
      <c r="R2026" s="831"/>
      <c r="S2026" s="831"/>
      <c r="T2026" s="831"/>
      <c r="U2026" s="831"/>
      <c r="V2026" s="1143"/>
      <c r="W2026" s="1145">
        <v>13255</v>
      </c>
      <c r="X2026" s="1144"/>
      <c r="Y2026" s="831"/>
      <c r="Z2026" s="831"/>
      <c r="AA2026" s="834"/>
      <c r="AB2026" s="834"/>
      <c r="AC2026" s="832">
        <f t="shared" si="79"/>
        <v>0</v>
      </c>
      <c r="AD2026" s="832">
        <f t="shared" si="78"/>
        <v>4.0733742746943618</v>
      </c>
      <c r="AE2026" s="834"/>
      <c r="AF2026" s="834"/>
      <c r="AG2026" s="834"/>
      <c r="AH2026" s="834"/>
      <c r="AI2026" s="834"/>
      <c r="AJ2026" s="834"/>
      <c r="AK2026" s="834"/>
      <c r="AL2026" s="834"/>
      <c r="AM2026" s="832">
        <f t="shared" si="80"/>
        <v>29873064076.061615</v>
      </c>
      <c r="AN2026" s="834"/>
      <c r="AO2026" s="834"/>
      <c r="AP2026" s="834"/>
    </row>
    <row r="2027" spans="1:42" s="15" customFormat="1">
      <c r="A2027" s="73" t="s">
        <v>2408</v>
      </c>
      <c r="B2027" s="1132" t="s">
        <v>3225</v>
      </c>
      <c r="C2027" s="73" t="s">
        <v>3329</v>
      </c>
      <c r="D2027" s="1132" t="s">
        <v>1967</v>
      </c>
      <c r="E2027" s="15" t="s">
        <v>1968</v>
      </c>
      <c r="F2027" s="679">
        <v>494440.52924374997</v>
      </c>
      <c r="G2027" s="73" t="s">
        <v>300</v>
      </c>
      <c r="H2027" s="73" t="s">
        <v>3352</v>
      </c>
      <c r="K2027" s="831"/>
      <c r="L2027" s="1143"/>
      <c r="M2027" s="831">
        <v>0</v>
      </c>
      <c r="N2027" s="831">
        <v>1.8113999999999999E-6</v>
      </c>
      <c r="O2027" s="1144"/>
      <c r="P2027" s="831"/>
      <c r="Q2027" s="831"/>
      <c r="R2027" s="831"/>
      <c r="S2027" s="831"/>
      <c r="T2027" s="831"/>
      <c r="U2027" s="831"/>
      <c r="V2027" s="1143"/>
      <c r="W2027" s="1145">
        <v>3835.2</v>
      </c>
      <c r="X2027" s="1144"/>
      <c r="Y2027" s="831"/>
      <c r="Z2027" s="831"/>
      <c r="AA2027" s="834"/>
      <c r="AB2027" s="834"/>
      <c r="AC2027" s="832">
        <f t="shared" si="79"/>
        <v>0</v>
      </c>
      <c r="AD2027" s="832">
        <f t="shared" si="78"/>
        <v>0.89562957467212867</v>
      </c>
      <c r="AE2027" s="834"/>
      <c r="AF2027" s="834"/>
      <c r="AG2027" s="834"/>
      <c r="AH2027" s="834"/>
      <c r="AI2027" s="834"/>
      <c r="AJ2027" s="834"/>
      <c r="AK2027" s="834"/>
      <c r="AL2027" s="834"/>
      <c r="AM2027" s="832">
        <f t="shared" si="80"/>
        <v>1896278317.7556298</v>
      </c>
      <c r="AN2027" s="834"/>
      <c r="AO2027" s="834"/>
      <c r="AP2027" s="834"/>
    </row>
    <row r="2028" spans="1:42" s="15" customFormat="1">
      <c r="A2028" s="73" t="s">
        <v>2408</v>
      </c>
      <c r="B2028" s="1132" t="s">
        <v>3225</v>
      </c>
      <c r="C2028" s="73" t="s">
        <v>3329</v>
      </c>
      <c r="D2028" s="1132" t="s">
        <v>2001</v>
      </c>
      <c r="E2028" s="15" t="s">
        <v>2015</v>
      </c>
      <c r="F2028" s="679">
        <v>32962.701950781302</v>
      </c>
      <c r="G2028" s="73" t="s">
        <v>300</v>
      </c>
      <c r="H2028" s="73" t="s">
        <v>3352</v>
      </c>
      <c r="K2028" s="831"/>
      <c r="L2028" s="1143"/>
      <c r="M2028" s="831">
        <v>0</v>
      </c>
      <c r="N2028" s="831">
        <v>3.1290999999999998E-6</v>
      </c>
      <c r="O2028" s="1144"/>
      <c r="P2028" s="831"/>
      <c r="Q2028" s="831"/>
      <c r="R2028" s="831"/>
      <c r="S2028" s="831"/>
      <c r="T2028" s="831"/>
      <c r="U2028" s="831"/>
      <c r="V2028" s="1143"/>
      <c r="W2028" s="1145">
        <v>62455</v>
      </c>
      <c r="X2028" s="1144"/>
      <c r="Y2028" s="831"/>
      <c r="Z2028" s="831"/>
      <c r="AA2028" s="834"/>
      <c r="AB2028" s="834"/>
      <c r="AC2028" s="832">
        <f t="shared" si="79"/>
        <v>0</v>
      </c>
      <c r="AD2028" s="832">
        <f t="shared" si="78"/>
        <v>0.10314359067418977</v>
      </c>
      <c r="AE2028" s="834"/>
      <c r="AF2028" s="834"/>
      <c r="AG2028" s="834"/>
      <c r="AH2028" s="834"/>
      <c r="AI2028" s="834"/>
      <c r="AJ2028" s="834"/>
      <c r="AK2028" s="834"/>
      <c r="AL2028" s="834"/>
      <c r="AM2028" s="832">
        <f t="shared" si="80"/>
        <v>2058685550.3360462</v>
      </c>
      <c r="AN2028" s="834"/>
      <c r="AO2028" s="834"/>
      <c r="AP2028" s="834"/>
    </row>
    <row r="2029" spans="1:42" s="15" customFormat="1">
      <c r="A2029" s="73" t="s">
        <v>2742</v>
      </c>
      <c r="B2029" s="1132" t="s">
        <v>2742</v>
      </c>
      <c r="C2029" s="73" t="s">
        <v>3325</v>
      </c>
      <c r="D2029" s="1132" t="s">
        <v>1967</v>
      </c>
      <c r="E2029" s="15" t="s">
        <v>1968</v>
      </c>
      <c r="F2029" s="679">
        <v>3331145643.5009398</v>
      </c>
      <c r="G2029" s="73" t="s">
        <v>300</v>
      </c>
      <c r="H2029" s="73" t="s">
        <v>3358</v>
      </c>
      <c r="K2029" s="831"/>
      <c r="L2029" s="1143"/>
      <c r="M2029" s="831">
        <v>0</v>
      </c>
      <c r="N2029" s="831">
        <v>2.2883E-10</v>
      </c>
      <c r="O2029" s="1144"/>
      <c r="P2029" s="831"/>
      <c r="Q2029" s="831"/>
      <c r="R2029" s="831"/>
      <c r="S2029" s="831"/>
      <c r="T2029" s="831"/>
      <c r="U2029" s="831"/>
      <c r="V2029" s="1143"/>
      <c r="W2029" s="1145">
        <v>6.4860999999999999E-4</v>
      </c>
      <c r="X2029" s="1144"/>
      <c r="Y2029" s="831"/>
      <c r="Z2029" s="831"/>
      <c r="AA2029" s="834"/>
      <c r="AB2029" s="834"/>
      <c r="AC2029" s="832">
        <f t="shared" si="79"/>
        <v>0</v>
      </c>
      <c r="AD2029" s="832">
        <f t="shared" si="78"/>
        <v>0.76226605760232002</v>
      </c>
      <c r="AE2029" s="834"/>
      <c r="AF2029" s="834"/>
      <c r="AG2029" s="834"/>
      <c r="AH2029" s="834"/>
      <c r="AI2029" s="834"/>
      <c r="AJ2029" s="834"/>
      <c r="AK2029" s="834"/>
      <c r="AL2029" s="834"/>
      <c r="AM2029" s="832">
        <f t="shared" si="80"/>
        <v>2160614.3758311444</v>
      </c>
      <c r="AN2029" s="834"/>
      <c r="AO2029" s="834"/>
      <c r="AP2029" s="834"/>
    </row>
    <row r="2030" spans="1:42" s="15" customFormat="1">
      <c r="A2030" s="73" t="s">
        <v>2409</v>
      </c>
      <c r="B2030" s="1132" t="s">
        <v>3226</v>
      </c>
      <c r="C2030" s="73" t="s">
        <v>3329</v>
      </c>
      <c r="D2030" s="1132" t="s">
        <v>1998</v>
      </c>
      <c r="E2030" s="15" t="s">
        <v>1999</v>
      </c>
      <c r="F2030" s="679">
        <v>428584.27608656202</v>
      </c>
      <c r="G2030" s="73" t="s">
        <v>300</v>
      </c>
      <c r="H2030" s="73" t="s">
        <v>3352</v>
      </c>
      <c r="K2030" s="831"/>
      <c r="L2030" s="1143"/>
      <c r="M2030" s="831">
        <v>0</v>
      </c>
      <c r="N2030" s="831">
        <v>5.0922999999999999E-8</v>
      </c>
      <c r="O2030" s="1144"/>
      <c r="P2030" s="831"/>
      <c r="Q2030" s="831"/>
      <c r="R2030" s="831"/>
      <c r="S2030" s="831"/>
      <c r="T2030" s="831"/>
      <c r="U2030" s="831"/>
      <c r="V2030" s="1143"/>
      <c r="W2030" s="1145">
        <v>124.24</v>
      </c>
      <c r="X2030" s="1144"/>
      <c r="Y2030" s="831"/>
      <c r="Z2030" s="831"/>
      <c r="AA2030" s="834"/>
      <c r="AB2030" s="834"/>
      <c r="AC2030" s="832">
        <f t="shared" si="79"/>
        <v>0</v>
      </c>
      <c r="AD2030" s="832">
        <f t="shared" ref="AD2030:AD2093" si="81">IF(N2030="",0*$F2030,N2030*$F2030)</f>
        <v>2.1824797091155996E-2</v>
      </c>
      <c r="AE2030" s="834"/>
      <c r="AF2030" s="834"/>
      <c r="AG2030" s="834"/>
      <c r="AH2030" s="834"/>
      <c r="AI2030" s="834"/>
      <c r="AJ2030" s="834"/>
      <c r="AK2030" s="834"/>
      <c r="AL2030" s="834"/>
      <c r="AM2030" s="832">
        <f t="shared" si="80"/>
        <v>53247310.460994467</v>
      </c>
      <c r="AN2030" s="834"/>
      <c r="AO2030" s="834"/>
      <c r="AP2030" s="834"/>
    </row>
    <row r="2031" spans="1:42" s="15" customFormat="1">
      <c r="A2031" s="73" t="s">
        <v>2409</v>
      </c>
      <c r="B2031" s="1132" t="s">
        <v>3226</v>
      </c>
      <c r="C2031" s="73" t="s">
        <v>3329</v>
      </c>
      <c r="D2031" s="1132" t="s">
        <v>1967</v>
      </c>
      <c r="E2031" s="15" t="s">
        <v>1968</v>
      </c>
      <c r="F2031" s="679">
        <v>91002.268795286494</v>
      </c>
      <c r="G2031" s="73" t="s">
        <v>300</v>
      </c>
      <c r="H2031" s="73" t="s">
        <v>3352</v>
      </c>
      <c r="K2031" s="831"/>
      <c r="L2031" s="1143"/>
      <c r="M2031" s="831">
        <v>0</v>
      </c>
      <c r="N2031" s="831">
        <v>1.3082999999999999E-7</v>
      </c>
      <c r="O2031" s="1144"/>
      <c r="P2031" s="831"/>
      <c r="Q2031" s="831"/>
      <c r="R2031" s="831"/>
      <c r="S2031" s="831"/>
      <c r="T2031" s="831"/>
      <c r="U2031" s="831"/>
      <c r="V2031" s="1143"/>
      <c r="W2031" s="1145">
        <v>43.567</v>
      </c>
      <c r="X2031" s="1144"/>
      <c r="Y2031" s="831"/>
      <c r="Z2031" s="831"/>
      <c r="AA2031" s="834"/>
      <c r="AB2031" s="834"/>
      <c r="AC2031" s="832">
        <f t="shared" ref="AC2031:AC2094" si="82">IF(M2031="",0*$F2031,M2031*$F2031)</f>
        <v>0</v>
      </c>
      <c r="AD2031" s="832">
        <f t="shared" si="81"/>
        <v>1.1905826826487331E-2</v>
      </c>
      <c r="AE2031" s="834"/>
      <c r="AF2031" s="834"/>
      <c r="AG2031" s="834"/>
      <c r="AH2031" s="834"/>
      <c r="AI2031" s="834"/>
      <c r="AJ2031" s="834"/>
      <c r="AK2031" s="834"/>
      <c r="AL2031" s="834"/>
      <c r="AM2031" s="832">
        <f t="shared" si="80"/>
        <v>3964695.8446042468</v>
      </c>
      <c r="AN2031" s="834"/>
      <c r="AO2031" s="834"/>
      <c r="AP2031" s="834"/>
    </row>
    <row r="2032" spans="1:42" s="15" customFormat="1">
      <c r="A2032" s="73" t="s">
        <v>2409</v>
      </c>
      <c r="B2032" s="1132" t="s">
        <v>3226</v>
      </c>
      <c r="C2032" s="73" t="s">
        <v>3329</v>
      </c>
      <c r="D2032" s="1132" t="s">
        <v>2001</v>
      </c>
      <c r="E2032" s="15" t="s">
        <v>2015</v>
      </c>
      <c r="F2032" s="679">
        <v>6066.8179201822904</v>
      </c>
      <c r="G2032" s="73" t="s">
        <v>300</v>
      </c>
      <c r="H2032" s="73" t="s">
        <v>3352</v>
      </c>
      <c r="K2032" s="831"/>
      <c r="L2032" s="1143"/>
      <c r="M2032" s="831">
        <v>0</v>
      </c>
      <c r="N2032" s="831">
        <v>1.0733999999999999E-7</v>
      </c>
      <c r="O2032" s="1144"/>
      <c r="P2032" s="831"/>
      <c r="Q2032" s="831"/>
      <c r="R2032" s="831"/>
      <c r="S2032" s="831"/>
      <c r="T2032" s="831"/>
      <c r="U2032" s="831"/>
      <c r="V2032" s="1143"/>
      <c r="W2032" s="1145">
        <v>1749.3</v>
      </c>
      <c r="X2032" s="1144"/>
      <c r="Y2032" s="831"/>
      <c r="Z2032" s="831"/>
      <c r="AA2032" s="834"/>
      <c r="AB2032" s="834"/>
      <c r="AC2032" s="832">
        <f t="shared" si="82"/>
        <v>0</v>
      </c>
      <c r="AD2032" s="832">
        <f t="shared" si="81"/>
        <v>6.5121223555236697E-4</v>
      </c>
      <c r="AE2032" s="834"/>
      <c r="AF2032" s="834"/>
      <c r="AG2032" s="834"/>
      <c r="AH2032" s="834"/>
      <c r="AI2032" s="834"/>
      <c r="AJ2032" s="834"/>
      <c r="AK2032" s="834"/>
      <c r="AL2032" s="834"/>
      <c r="AM2032" s="832">
        <f t="shared" si="80"/>
        <v>10612684.58777488</v>
      </c>
      <c r="AN2032" s="834"/>
      <c r="AO2032" s="834"/>
      <c r="AP2032" s="834"/>
    </row>
    <row r="2033" spans="1:42" s="15" customFormat="1">
      <c r="A2033" s="73" t="s">
        <v>2410</v>
      </c>
      <c r="B2033" s="1132" t="s">
        <v>3227</v>
      </c>
      <c r="C2033" s="73" t="s">
        <v>3329</v>
      </c>
      <c r="D2033" s="1132" t="s">
        <v>1967</v>
      </c>
      <c r="E2033" s="15" t="s">
        <v>1968</v>
      </c>
      <c r="F2033" s="679">
        <v>696225.58358984406</v>
      </c>
      <c r="G2033" s="73" t="s">
        <v>300</v>
      </c>
      <c r="H2033" s="73" t="s">
        <v>3352</v>
      </c>
      <c r="K2033" s="831"/>
      <c r="L2033" s="1143"/>
      <c r="M2033" s="831"/>
      <c r="N2033" s="831">
        <v>3.0999000000000002E-6</v>
      </c>
      <c r="O2033" s="1144"/>
      <c r="P2033" s="831"/>
      <c r="Q2033" s="831"/>
      <c r="R2033" s="831"/>
      <c r="S2033" s="831"/>
      <c r="T2033" s="831"/>
      <c r="U2033" s="831"/>
      <c r="V2033" s="1143"/>
      <c r="W2033" s="1145">
        <v>5020.5</v>
      </c>
      <c r="X2033" s="1144"/>
      <c r="Y2033" s="831"/>
      <c r="Z2033" s="831"/>
      <c r="AA2033" s="834"/>
      <c r="AB2033" s="834"/>
      <c r="AC2033" s="832">
        <f t="shared" si="82"/>
        <v>0</v>
      </c>
      <c r="AD2033" s="832">
        <f t="shared" si="81"/>
        <v>2.1582296865701576</v>
      </c>
      <c r="AE2033" s="834"/>
      <c r="AF2033" s="834"/>
      <c r="AG2033" s="834"/>
      <c r="AH2033" s="834"/>
      <c r="AI2033" s="834"/>
      <c r="AJ2033" s="834"/>
      <c r="AK2033" s="834"/>
      <c r="AL2033" s="834"/>
      <c r="AM2033" s="832">
        <f t="shared" si="80"/>
        <v>3495400542.4128122</v>
      </c>
      <c r="AN2033" s="834"/>
      <c r="AO2033" s="834"/>
      <c r="AP2033" s="834"/>
    </row>
    <row r="2034" spans="1:42" s="15" customFormat="1">
      <c r="A2034" s="73" t="s">
        <v>2410</v>
      </c>
      <c r="B2034" s="1132" t="s">
        <v>3227</v>
      </c>
      <c r="C2034" s="73" t="s">
        <v>3329</v>
      </c>
      <c r="D2034" s="1132" t="s">
        <v>2001</v>
      </c>
      <c r="E2034" s="15" t="s">
        <v>2015</v>
      </c>
      <c r="F2034" s="679">
        <v>46415.038909244802</v>
      </c>
      <c r="G2034" s="73" t="s">
        <v>300</v>
      </c>
      <c r="H2034" s="73" t="s">
        <v>3352</v>
      </c>
      <c r="K2034" s="831"/>
      <c r="L2034" s="1143"/>
      <c r="M2034" s="831"/>
      <c r="N2034" s="831">
        <v>7.8581000000000002E-6</v>
      </c>
      <c r="O2034" s="1144"/>
      <c r="P2034" s="831"/>
      <c r="Q2034" s="831"/>
      <c r="R2034" s="831"/>
      <c r="S2034" s="831"/>
      <c r="T2034" s="831"/>
      <c r="U2034" s="831"/>
      <c r="V2034" s="1143"/>
      <c r="W2034" s="1145">
        <v>148630</v>
      </c>
      <c r="X2034" s="1144"/>
      <c r="Y2034" s="831"/>
      <c r="Z2034" s="831"/>
      <c r="AA2034" s="834"/>
      <c r="AB2034" s="834"/>
      <c r="AC2034" s="832">
        <f t="shared" si="82"/>
        <v>0</v>
      </c>
      <c r="AD2034" s="832">
        <f t="shared" si="81"/>
        <v>0.36473401725273658</v>
      </c>
      <c r="AE2034" s="834"/>
      <c r="AF2034" s="834"/>
      <c r="AG2034" s="834"/>
      <c r="AH2034" s="834"/>
      <c r="AI2034" s="834"/>
      <c r="AJ2034" s="834"/>
      <c r="AK2034" s="834"/>
      <c r="AL2034" s="834"/>
      <c r="AM2034" s="832">
        <f t="shared" si="80"/>
        <v>6898667233.0810547</v>
      </c>
      <c r="AN2034" s="834"/>
      <c r="AO2034" s="834"/>
      <c r="AP2034" s="834"/>
    </row>
    <row r="2035" spans="1:42" s="15" customFormat="1">
      <c r="A2035" s="73" t="s">
        <v>2410</v>
      </c>
      <c r="B2035" s="1132" t="s">
        <v>3227</v>
      </c>
      <c r="C2035" s="73" t="s">
        <v>3329</v>
      </c>
      <c r="D2035" s="1132" t="s">
        <v>1998</v>
      </c>
      <c r="E2035" s="15" t="s">
        <v>1999</v>
      </c>
      <c r="F2035" s="679">
        <v>928300.77815312496</v>
      </c>
      <c r="G2035" s="73" t="s">
        <v>300</v>
      </c>
      <c r="H2035" s="73" t="s">
        <v>3352</v>
      </c>
      <c r="K2035" s="831"/>
      <c r="L2035" s="1143"/>
      <c r="M2035" s="831"/>
      <c r="N2035" s="831">
        <v>1.5075E-7</v>
      </c>
      <c r="O2035" s="1144"/>
      <c r="P2035" s="831"/>
      <c r="Q2035" s="831"/>
      <c r="R2035" s="831"/>
      <c r="S2035" s="831"/>
      <c r="T2035" s="831"/>
      <c r="U2035" s="831"/>
      <c r="V2035" s="1143"/>
      <c r="W2035" s="1145">
        <v>824.96</v>
      </c>
      <c r="X2035" s="1144"/>
      <c r="Y2035" s="831"/>
      <c r="Z2035" s="831"/>
      <c r="AA2035" s="834"/>
      <c r="AB2035" s="834"/>
      <c r="AC2035" s="832">
        <f t="shared" si="82"/>
        <v>0</v>
      </c>
      <c r="AD2035" s="832">
        <f t="shared" si="81"/>
        <v>0.13994134230658359</v>
      </c>
      <c r="AE2035" s="834"/>
      <c r="AF2035" s="834"/>
      <c r="AG2035" s="834"/>
      <c r="AH2035" s="834"/>
      <c r="AI2035" s="834"/>
      <c r="AJ2035" s="834"/>
      <c r="AK2035" s="834"/>
      <c r="AL2035" s="834"/>
      <c r="AM2035" s="832">
        <f t="shared" si="80"/>
        <v>765811009.94520199</v>
      </c>
      <c r="AN2035" s="834"/>
      <c r="AO2035" s="834"/>
      <c r="AP2035" s="834"/>
    </row>
    <row r="2036" spans="1:42" s="15" customFormat="1">
      <c r="A2036" s="73" t="s">
        <v>2411</v>
      </c>
      <c r="B2036" s="1132" t="s">
        <v>3228</v>
      </c>
      <c r="C2036" s="73" t="s">
        <v>3329</v>
      </c>
      <c r="D2036" s="1132" t="s">
        <v>1967</v>
      </c>
      <c r="E2036" s="15" t="s">
        <v>1968</v>
      </c>
      <c r="F2036" s="679">
        <v>2698240.5762946601</v>
      </c>
      <c r="G2036" s="73" t="s">
        <v>300</v>
      </c>
      <c r="H2036" s="73" t="s">
        <v>3352</v>
      </c>
      <c r="K2036" s="831"/>
      <c r="L2036" s="1143"/>
      <c r="M2036" s="831"/>
      <c r="N2036" s="831">
        <v>5.9833E-6</v>
      </c>
      <c r="O2036" s="1144"/>
      <c r="P2036" s="831"/>
      <c r="Q2036" s="831"/>
      <c r="R2036" s="831"/>
      <c r="S2036" s="831"/>
      <c r="T2036" s="831"/>
      <c r="U2036" s="831"/>
      <c r="V2036" s="1143"/>
      <c r="W2036" s="1145">
        <v>6557.7</v>
      </c>
      <c r="X2036" s="1144"/>
      <c r="Y2036" s="831"/>
      <c r="Z2036" s="831"/>
      <c r="AA2036" s="834"/>
      <c r="AB2036" s="834"/>
      <c r="AC2036" s="832">
        <f t="shared" si="82"/>
        <v>0</v>
      </c>
      <c r="AD2036" s="832">
        <f t="shared" si="81"/>
        <v>16.144382840143841</v>
      </c>
      <c r="AE2036" s="834"/>
      <c r="AF2036" s="834"/>
      <c r="AG2036" s="834"/>
      <c r="AH2036" s="834"/>
      <c r="AI2036" s="834"/>
      <c r="AJ2036" s="834"/>
      <c r="AK2036" s="834"/>
      <c r="AL2036" s="834"/>
      <c r="AM2036" s="832">
        <f t="shared" si="80"/>
        <v>17694252227.167492</v>
      </c>
      <c r="AN2036" s="834"/>
      <c r="AO2036" s="834"/>
      <c r="AP2036" s="834"/>
    </row>
    <row r="2037" spans="1:42" s="15" customFormat="1">
      <c r="A2037" s="73" t="s">
        <v>2411</v>
      </c>
      <c r="B2037" s="1132" t="s">
        <v>3228</v>
      </c>
      <c r="C2037" s="73" t="s">
        <v>3329</v>
      </c>
      <c r="D2037" s="1132" t="s">
        <v>2001</v>
      </c>
      <c r="E2037" s="15" t="s">
        <v>2015</v>
      </c>
      <c r="F2037" s="679">
        <v>179882.70509476599</v>
      </c>
      <c r="G2037" s="73" t="s">
        <v>300</v>
      </c>
      <c r="H2037" s="73" t="s">
        <v>3352</v>
      </c>
      <c r="K2037" s="831"/>
      <c r="L2037" s="1143"/>
      <c r="M2037" s="831"/>
      <c r="N2037" s="831">
        <v>1.8146E-6</v>
      </c>
      <c r="O2037" s="1144"/>
      <c r="P2037" s="831"/>
      <c r="Q2037" s="831"/>
      <c r="R2037" s="831"/>
      <c r="S2037" s="831"/>
      <c r="T2037" s="831"/>
      <c r="U2037" s="831"/>
      <c r="V2037" s="1143"/>
      <c r="W2037" s="1145">
        <v>130960</v>
      </c>
      <c r="X2037" s="1144"/>
      <c r="Y2037" s="831"/>
      <c r="Z2037" s="831"/>
      <c r="AA2037" s="834"/>
      <c r="AB2037" s="834"/>
      <c r="AC2037" s="832">
        <f t="shared" si="82"/>
        <v>0</v>
      </c>
      <c r="AD2037" s="832">
        <f t="shared" si="81"/>
        <v>0.32641515666496235</v>
      </c>
      <c r="AE2037" s="834"/>
      <c r="AF2037" s="834"/>
      <c r="AG2037" s="834"/>
      <c r="AH2037" s="834"/>
      <c r="AI2037" s="834"/>
      <c r="AJ2037" s="834"/>
      <c r="AK2037" s="834"/>
      <c r="AL2037" s="834"/>
      <c r="AM2037" s="832">
        <f t="shared" si="80"/>
        <v>23557439059.210552</v>
      </c>
      <c r="AN2037" s="834"/>
      <c r="AO2037" s="834"/>
      <c r="AP2037" s="834"/>
    </row>
    <row r="2038" spans="1:42" s="15" customFormat="1">
      <c r="A2038" s="73" t="s">
        <v>2411</v>
      </c>
      <c r="B2038" s="1132" t="s">
        <v>3228</v>
      </c>
      <c r="C2038" s="73" t="s">
        <v>3329</v>
      </c>
      <c r="D2038" s="1132" t="s">
        <v>1998</v>
      </c>
      <c r="E2038" s="15" t="s">
        <v>1999</v>
      </c>
      <c r="F2038" s="679">
        <v>3597654.1021700501</v>
      </c>
      <c r="G2038" s="73" t="s">
        <v>300</v>
      </c>
      <c r="H2038" s="73" t="s">
        <v>3352</v>
      </c>
      <c r="K2038" s="831"/>
      <c r="L2038" s="1143"/>
      <c r="M2038" s="831"/>
      <c r="N2038" s="831">
        <v>7.2512999999999996E-10</v>
      </c>
      <c r="O2038" s="1144"/>
      <c r="P2038" s="831"/>
      <c r="Q2038" s="831"/>
      <c r="R2038" s="831"/>
      <c r="S2038" s="831"/>
      <c r="T2038" s="831"/>
      <c r="U2038" s="831"/>
      <c r="V2038" s="1143"/>
      <c r="W2038" s="1145">
        <v>14.968</v>
      </c>
      <c r="X2038" s="1144"/>
      <c r="Y2038" s="831"/>
      <c r="Z2038" s="831"/>
      <c r="AA2038" s="834"/>
      <c r="AB2038" s="834"/>
      <c r="AC2038" s="832">
        <f t="shared" si="82"/>
        <v>0</v>
      </c>
      <c r="AD2038" s="832">
        <f t="shared" si="81"/>
        <v>2.6087669191065684E-3</v>
      </c>
      <c r="AE2038" s="834"/>
      <c r="AF2038" s="834"/>
      <c r="AG2038" s="834"/>
      <c r="AH2038" s="834"/>
      <c r="AI2038" s="834"/>
      <c r="AJ2038" s="834"/>
      <c r="AK2038" s="834"/>
      <c r="AL2038" s="834"/>
      <c r="AM2038" s="832">
        <f t="shared" si="80"/>
        <v>53849686.601281308</v>
      </c>
      <c r="AN2038" s="834"/>
      <c r="AO2038" s="834"/>
      <c r="AP2038" s="834"/>
    </row>
    <row r="2039" spans="1:42" s="15" customFormat="1">
      <c r="A2039" s="73" t="s">
        <v>2412</v>
      </c>
      <c r="B2039" s="1132" t="s">
        <v>2412</v>
      </c>
      <c r="C2039" s="73"/>
      <c r="D2039" s="1132" t="s">
        <v>1967</v>
      </c>
      <c r="E2039" s="15" t="s">
        <v>1968</v>
      </c>
      <c r="F2039" s="679">
        <v>11210919.118657701</v>
      </c>
      <c r="G2039" s="73" t="s">
        <v>300</v>
      </c>
      <c r="H2039" s="73" t="s">
        <v>3355</v>
      </c>
      <c r="K2039" s="831"/>
      <c r="L2039" s="1143"/>
      <c r="M2039" s="831"/>
      <c r="N2039" s="831">
        <v>1.7692000000000001E-8</v>
      </c>
      <c r="O2039" s="1144"/>
      <c r="P2039" s="831"/>
      <c r="Q2039" s="831"/>
      <c r="R2039" s="831"/>
      <c r="S2039" s="831"/>
      <c r="T2039" s="831"/>
      <c r="U2039" s="831"/>
      <c r="V2039" s="1143"/>
      <c r="W2039" s="1145">
        <v>105.87</v>
      </c>
      <c r="X2039" s="1144"/>
      <c r="Y2039" s="831"/>
      <c r="Z2039" s="831"/>
      <c r="AA2039" s="834"/>
      <c r="AB2039" s="834"/>
      <c r="AC2039" s="832">
        <f t="shared" si="82"/>
        <v>0</v>
      </c>
      <c r="AD2039" s="832">
        <f t="shared" si="81"/>
        <v>0.19834358104729205</v>
      </c>
      <c r="AE2039" s="834"/>
      <c r="AF2039" s="834"/>
      <c r="AG2039" s="834"/>
      <c r="AH2039" s="834"/>
      <c r="AI2039" s="834"/>
      <c r="AJ2039" s="834"/>
      <c r="AK2039" s="834"/>
      <c r="AL2039" s="834"/>
      <c r="AM2039" s="832">
        <f t="shared" si="80"/>
        <v>1186900007.0922909</v>
      </c>
      <c r="AN2039" s="834"/>
      <c r="AO2039" s="834"/>
      <c r="AP2039" s="834"/>
    </row>
    <row r="2040" spans="1:42" s="15" customFormat="1">
      <c r="A2040" s="73" t="s">
        <v>2413</v>
      </c>
      <c r="B2040" s="1132" t="s">
        <v>3229</v>
      </c>
      <c r="C2040" s="73" t="s">
        <v>3329</v>
      </c>
      <c r="D2040" s="1132" t="s">
        <v>1998</v>
      </c>
      <c r="E2040" s="15" t="s">
        <v>1999</v>
      </c>
      <c r="F2040" s="679">
        <v>234046.017731745</v>
      </c>
      <c r="G2040" s="73" t="s">
        <v>300</v>
      </c>
      <c r="H2040" s="73" t="s">
        <v>3352</v>
      </c>
      <c r="K2040" s="831"/>
      <c r="L2040" s="1143"/>
      <c r="M2040" s="831"/>
      <c r="N2040" s="831">
        <v>2.6025000000000001E-6</v>
      </c>
      <c r="O2040" s="1144"/>
      <c r="P2040" s="831"/>
      <c r="Q2040" s="831"/>
      <c r="R2040" s="831"/>
      <c r="S2040" s="831"/>
      <c r="T2040" s="831"/>
      <c r="U2040" s="831"/>
      <c r="V2040" s="1143"/>
      <c r="W2040" s="1145">
        <v>4737.3</v>
      </c>
      <c r="X2040" s="1144"/>
      <c r="Y2040" s="831"/>
      <c r="Z2040" s="831"/>
      <c r="AA2040" s="834"/>
      <c r="AB2040" s="834"/>
      <c r="AC2040" s="832">
        <f t="shared" si="82"/>
        <v>0</v>
      </c>
      <c r="AD2040" s="832">
        <f t="shared" si="81"/>
        <v>0.6091047611468664</v>
      </c>
      <c r="AE2040" s="834"/>
      <c r="AF2040" s="834"/>
      <c r="AG2040" s="834"/>
      <c r="AH2040" s="834"/>
      <c r="AI2040" s="834"/>
      <c r="AJ2040" s="834"/>
      <c r="AK2040" s="834"/>
      <c r="AL2040" s="834"/>
      <c r="AM2040" s="832">
        <f t="shared" si="80"/>
        <v>1108746199.8005955</v>
      </c>
      <c r="AN2040" s="834"/>
      <c r="AO2040" s="834"/>
      <c r="AP2040" s="834"/>
    </row>
    <row r="2041" spans="1:42" s="15" customFormat="1">
      <c r="A2041" s="73" t="s">
        <v>2413</v>
      </c>
      <c r="B2041" s="1132" t="s">
        <v>3229</v>
      </c>
      <c r="C2041" s="73" t="s">
        <v>3329</v>
      </c>
      <c r="D2041" s="1132" t="s">
        <v>1967</v>
      </c>
      <c r="E2041" s="15" t="s">
        <v>1968</v>
      </c>
      <c r="F2041" s="679">
        <v>175534.51332872399</v>
      </c>
      <c r="G2041" s="73" t="s">
        <v>300</v>
      </c>
      <c r="H2041" s="73" t="s">
        <v>3352</v>
      </c>
      <c r="K2041" s="831"/>
      <c r="L2041" s="1143"/>
      <c r="M2041" s="831"/>
      <c r="N2041" s="831">
        <v>2.8638E-6</v>
      </c>
      <c r="O2041" s="1144"/>
      <c r="P2041" s="831"/>
      <c r="Q2041" s="831"/>
      <c r="R2041" s="831"/>
      <c r="S2041" s="831"/>
      <c r="T2041" s="831"/>
      <c r="U2041" s="831"/>
      <c r="V2041" s="1143"/>
      <c r="W2041" s="1145">
        <v>1490.6</v>
      </c>
      <c r="X2041" s="1144"/>
      <c r="Y2041" s="831"/>
      <c r="Z2041" s="831"/>
      <c r="AA2041" s="834"/>
      <c r="AB2041" s="834"/>
      <c r="AC2041" s="832">
        <f t="shared" si="82"/>
        <v>0</v>
      </c>
      <c r="AD2041" s="832">
        <f t="shared" si="81"/>
        <v>0.5026957392707998</v>
      </c>
      <c r="AE2041" s="834"/>
      <c r="AF2041" s="834"/>
      <c r="AG2041" s="834"/>
      <c r="AH2041" s="834"/>
      <c r="AI2041" s="834"/>
      <c r="AJ2041" s="834"/>
      <c r="AK2041" s="834"/>
      <c r="AL2041" s="834"/>
      <c r="AM2041" s="832">
        <f t="shared" si="80"/>
        <v>261651745.56779596</v>
      </c>
      <c r="AN2041" s="834"/>
      <c r="AO2041" s="834"/>
      <c r="AP2041" s="834"/>
    </row>
    <row r="2042" spans="1:42" s="15" customFormat="1">
      <c r="A2042" s="73" t="s">
        <v>2413</v>
      </c>
      <c r="B2042" s="1132" t="s">
        <v>3229</v>
      </c>
      <c r="C2042" s="73" t="s">
        <v>3329</v>
      </c>
      <c r="D2042" s="1132" t="s">
        <v>2001</v>
      </c>
      <c r="E2042" s="15" t="s">
        <v>2015</v>
      </c>
      <c r="F2042" s="679">
        <v>11702.3008883333</v>
      </c>
      <c r="G2042" s="73" t="s">
        <v>300</v>
      </c>
      <c r="H2042" s="73" t="s">
        <v>3352</v>
      </c>
      <c r="K2042" s="831"/>
      <c r="L2042" s="1143"/>
      <c r="M2042" s="831"/>
      <c r="N2042" s="831">
        <v>6.4434E-6</v>
      </c>
      <c r="O2042" s="1144"/>
      <c r="P2042" s="831"/>
      <c r="Q2042" s="831"/>
      <c r="R2042" s="831"/>
      <c r="S2042" s="831"/>
      <c r="T2042" s="831"/>
      <c r="U2042" s="831"/>
      <c r="V2042" s="1143"/>
      <c r="W2042" s="1145">
        <v>22059</v>
      </c>
      <c r="X2042" s="1144"/>
      <c r="Y2042" s="831"/>
      <c r="Z2042" s="831"/>
      <c r="AA2042" s="834"/>
      <c r="AB2042" s="834"/>
      <c r="AC2042" s="832">
        <f t="shared" si="82"/>
        <v>0</v>
      </c>
      <c r="AD2042" s="832">
        <f t="shared" si="81"/>
        <v>7.5402605543886794E-2</v>
      </c>
      <c r="AE2042" s="834"/>
      <c r="AF2042" s="834"/>
      <c r="AG2042" s="834"/>
      <c r="AH2042" s="834"/>
      <c r="AI2042" s="834"/>
      <c r="AJ2042" s="834"/>
      <c r="AK2042" s="834"/>
      <c r="AL2042" s="834"/>
      <c r="AM2042" s="832">
        <f t="shared" si="80"/>
        <v>258141055.29574427</v>
      </c>
      <c r="AN2042" s="834"/>
      <c r="AO2042" s="834"/>
      <c r="AP2042" s="834"/>
    </row>
    <row r="2043" spans="1:42" s="15" customFormat="1">
      <c r="A2043" s="73" t="s">
        <v>2819</v>
      </c>
      <c r="B2043" s="1132" t="s">
        <v>2819</v>
      </c>
      <c r="C2043" s="73"/>
      <c r="D2043" s="1132" t="s">
        <v>1967</v>
      </c>
      <c r="E2043" s="15" t="s">
        <v>1968</v>
      </c>
      <c r="F2043" s="679">
        <v>1358442.3103400699</v>
      </c>
      <c r="G2043" s="73" t="s">
        <v>300</v>
      </c>
      <c r="H2043" s="73"/>
      <c r="K2043" s="831"/>
      <c r="L2043" s="1143"/>
      <c r="M2043" s="831"/>
      <c r="N2043" s="831"/>
      <c r="O2043" s="1144"/>
      <c r="P2043" s="831"/>
      <c r="Q2043" s="831"/>
      <c r="R2043" s="831"/>
      <c r="S2043" s="831"/>
      <c r="T2043" s="831"/>
      <c r="U2043" s="831"/>
      <c r="V2043" s="1143"/>
      <c r="W2043" s="1145">
        <v>1.7583000000000001E-2</v>
      </c>
      <c r="X2043" s="1144"/>
      <c r="Y2043" s="831"/>
      <c r="Z2043" s="831"/>
      <c r="AA2043" s="834"/>
      <c r="AB2043" s="834"/>
      <c r="AC2043" s="832">
        <f t="shared" si="82"/>
        <v>0</v>
      </c>
      <c r="AD2043" s="832">
        <f t="shared" si="81"/>
        <v>0</v>
      </c>
      <c r="AE2043" s="834"/>
      <c r="AF2043" s="834"/>
      <c r="AG2043" s="834"/>
      <c r="AH2043" s="834"/>
      <c r="AI2043" s="834"/>
      <c r="AJ2043" s="834"/>
      <c r="AK2043" s="834"/>
      <c r="AL2043" s="834"/>
      <c r="AM2043" s="832">
        <f t="shared" si="80"/>
        <v>23885.491142709452</v>
      </c>
      <c r="AN2043" s="834"/>
      <c r="AO2043" s="834"/>
      <c r="AP2043" s="834"/>
    </row>
    <row r="2044" spans="1:42" s="15" customFormat="1">
      <c r="A2044" s="73" t="s">
        <v>2414</v>
      </c>
      <c r="B2044" s="1132" t="s">
        <v>3230</v>
      </c>
      <c r="C2044" s="73" t="s">
        <v>3329</v>
      </c>
      <c r="D2044" s="1132" t="s">
        <v>1967</v>
      </c>
      <c r="E2044" s="15" t="s">
        <v>1968</v>
      </c>
      <c r="F2044" s="679">
        <v>5498564.3761849003</v>
      </c>
      <c r="G2044" s="73" t="s">
        <v>300</v>
      </c>
      <c r="H2044" s="73" t="s">
        <v>3352</v>
      </c>
      <c r="K2044" s="831"/>
      <c r="L2044" s="1143"/>
      <c r="M2044" s="831"/>
      <c r="N2044" s="831">
        <v>1.8719000000000002E-5</v>
      </c>
      <c r="O2044" s="1144"/>
      <c r="P2044" s="831"/>
      <c r="Q2044" s="831"/>
      <c r="R2044" s="831"/>
      <c r="S2044" s="831"/>
      <c r="T2044" s="831"/>
      <c r="U2044" s="831"/>
      <c r="V2044" s="1143"/>
      <c r="W2044" s="1145">
        <v>3520.1</v>
      </c>
      <c r="X2044" s="1144"/>
      <c r="Y2044" s="831"/>
      <c r="Z2044" s="831"/>
      <c r="AA2044" s="834"/>
      <c r="AB2044" s="834"/>
      <c r="AC2044" s="832">
        <f t="shared" si="82"/>
        <v>0</v>
      </c>
      <c r="AD2044" s="832">
        <f t="shared" si="81"/>
        <v>102.92762655780516</v>
      </c>
      <c r="AE2044" s="834"/>
      <c r="AF2044" s="834"/>
      <c r="AG2044" s="834"/>
      <c r="AH2044" s="834"/>
      <c r="AI2044" s="834"/>
      <c r="AJ2044" s="834"/>
      <c r="AK2044" s="834"/>
      <c r="AL2044" s="834"/>
      <c r="AM2044" s="832">
        <f t="shared" si="80"/>
        <v>19355496460.608467</v>
      </c>
      <c r="AN2044" s="834"/>
      <c r="AO2044" s="834"/>
      <c r="AP2044" s="834"/>
    </row>
    <row r="2045" spans="1:42" s="15" customFormat="1">
      <c r="A2045" s="73" t="s">
        <v>2414</v>
      </c>
      <c r="B2045" s="1132" t="s">
        <v>3230</v>
      </c>
      <c r="C2045" s="73" t="s">
        <v>3329</v>
      </c>
      <c r="D2045" s="1132" t="s">
        <v>1998</v>
      </c>
      <c r="E2045" s="15" t="s">
        <v>1999</v>
      </c>
      <c r="F2045" s="679">
        <v>27126250.920981798</v>
      </c>
      <c r="G2045" s="73" t="s">
        <v>300</v>
      </c>
      <c r="H2045" s="73" t="s">
        <v>3352</v>
      </c>
      <c r="K2045" s="831"/>
      <c r="L2045" s="1143"/>
      <c r="M2045" s="831"/>
      <c r="N2045" s="831">
        <v>1.4982999999999999E-6</v>
      </c>
      <c r="O2045" s="1144"/>
      <c r="P2045" s="831"/>
      <c r="Q2045" s="831"/>
      <c r="R2045" s="831"/>
      <c r="S2045" s="831"/>
      <c r="T2045" s="831"/>
      <c r="U2045" s="831"/>
      <c r="V2045" s="1143"/>
      <c r="W2045" s="1145">
        <v>229.8</v>
      </c>
      <c r="X2045" s="1144"/>
      <c r="Y2045" s="831"/>
      <c r="Z2045" s="831"/>
      <c r="AA2045" s="834"/>
      <c r="AB2045" s="834"/>
      <c r="AC2045" s="832">
        <f t="shared" si="82"/>
        <v>0</v>
      </c>
      <c r="AD2045" s="832">
        <f t="shared" si="81"/>
        <v>40.643261754907023</v>
      </c>
      <c r="AE2045" s="834"/>
      <c r="AF2045" s="834"/>
      <c r="AG2045" s="834"/>
      <c r="AH2045" s="834"/>
      <c r="AI2045" s="834"/>
      <c r="AJ2045" s="834"/>
      <c r="AK2045" s="834"/>
      <c r="AL2045" s="834"/>
      <c r="AM2045" s="832">
        <f t="shared" si="80"/>
        <v>6233612461.6416178</v>
      </c>
      <c r="AN2045" s="834"/>
      <c r="AO2045" s="834"/>
      <c r="AP2045" s="834"/>
    </row>
    <row r="2046" spans="1:42" s="15" customFormat="1">
      <c r="A2046" s="73" t="s">
        <v>2414</v>
      </c>
      <c r="B2046" s="1132" t="s">
        <v>3230</v>
      </c>
      <c r="C2046" s="73" t="s">
        <v>3329</v>
      </c>
      <c r="D2046" s="1132" t="s">
        <v>2001</v>
      </c>
      <c r="E2046" s="15" t="s">
        <v>2015</v>
      </c>
      <c r="F2046" s="679">
        <v>366570.95839401003</v>
      </c>
      <c r="G2046" s="73" t="s">
        <v>300</v>
      </c>
      <c r="H2046" s="73" t="s">
        <v>3352</v>
      </c>
      <c r="K2046" s="831"/>
      <c r="L2046" s="1143"/>
      <c r="M2046" s="831"/>
      <c r="N2046" s="831">
        <v>1.3152E-5</v>
      </c>
      <c r="O2046" s="1144"/>
      <c r="P2046" s="831"/>
      <c r="Q2046" s="831"/>
      <c r="R2046" s="831"/>
      <c r="S2046" s="831"/>
      <c r="T2046" s="831"/>
      <c r="U2046" s="831"/>
      <c r="V2046" s="1143"/>
      <c r="W2046" s="1145">
        <v>120940</v>
      </c>
      <c r="X2046" s="1144"/>
      <c r="Y2046" s="831"/>
      <c r="Z2046" s="831"/>
      <c r="AA2046" s="834"/>
      <c r="AB2046" s="834"/>
      <c r="AC2046" s="832">
        <f t="shared" si="82"/>
        <v>0</v>
      </c>
      <c r="AD2046" s="832">
        <f t="shared" si="81"/>
        <v>4.82114124479802</v>
      </c>
      <c r="AE2046" s="834"/>
      <c r="AF2046" s="834"/>
      <c r="AG2046" s="834"/>
      <c r="AH2046" s="834"/>
      <c r="AI2046" s="834"/>
      <c r="AJ2046" s="834"/>
      <c r="AK2046" s="834"/>
      <c r="AL2046" s="834"/>
      <c r="AM2046" s="832">
        <f t="shared" si="80"/>
        <v>44333091708.17157</v>
      </c>
      <c r="AN2046" s="834"/>
      <c r="AO2046" s="834"/>
      <c r="AP2046" s="834"/>
    </row>
    <row r="2047" spans="1:42" s="15" customFormat="1">
      <c r="A2047" s="73" t="s">
        <v>2415</v>
      </c>
      <c r="B2047" s="1132" t="s">
        <v>3231</v>
      </c>
      <c r="C2047" s="73" t="s">
        <v>3329</v>
      </c>
      <c r="D2047" s="1132" t="s">
        <v>1967</v>
      </c>
      <c r="E2047" s="15" t="s">
        <v>1968</v>
      </c>
      <c r="F2047" s="679">
        <v>2572.5534536197902</v>
      </c>
      <c r="G2047" s="73" t="s">
        <v>300</v>
      </c>
      <c r="H2047" s="73" t="s">
        <v>3352</v>
      </c>
      <c r="K2047" s="831"/>
      <c r="L2047" s="1143"/>
      <c r="M2047" s="831"/>
      <c r="N2047" s="831">
        <v>2.0998000000000001E-5</v>
      </c>
      <c r="O2047" s="1144"/>
      <c r="P2047" s="831"/>
      <c r="Q2047" s="831"/>
      <c r="R2047" s="831"/>
      <c r="S2047" s="831"/>
      <c r="T2047" s="831"/>
      <c r="U2047" s="831"/>
      <c r="V2047" s="1143"/>
      <c r="W2047" s="1145">
        <v>34689</v>
      </c>
      <c r="X2047" s="1144"/>
      <c r="Y2047" s="831"/>
      <c r="Z2047" s="831"/>
      <c r="AA2047" s="834"/>
      <c r="AB2047" s="834"/>
      <c r="AC2047" s="832">
        <f t="shared" si="82"/>
        <v>0</v>
      </c>
      <c r="AD2047" s="832">
        <f t="shared" si="81"/>
        <v>5.4018477419108354E-2</v>
      </c>
      <c r="AE2047" s="834"/>
      <c r="AF2047" s="834"/>
      <c r="AG2047" s="834"/>
      <c r="AH2047" s="834"/>
      <c r="AI2047" s="834"/>
      <c r="AJ2047" s="834"/>
      <c r="AK2047" s="834"/>
      <c r="AL2047" s="834"/>
      <c r="AM2047" s="832">
        <f t="shared" si="80"/>
        <v>89239306.752616897</v>
      </c>
      <c r="AN2047" s="834"/>
      <c r="AO2047" s="834"/>
      <c r="AP2047" s="834"/>
    </row>
    <row r="2048" spans="1:42" s="15" customFormat="1">
      <c r="A2048" s="73" t="s">
        <v>2415</v>
      </c>
      <c r="B2048" s="1132" t="s">
        <v>3231</v>
      </c>
      <c r="C2048" s="73" t="s">
        <v>3329</v>
      </c>
      <c r="D2048" s="1132" t="s">
        <v>1998</v>
      </c>
      <c r="E2048" s="15" t="s">
        <v>1999</v>
      </c>
      <c r="F2048" s="679">
        <v>12691.2637041667</v>
      </c>
      <c r="G2048" s="73" t="s">
        <v>300</v>
      </c>
      <c r="H2048" s="73" t="s">
        <v>3352</v>
      </c>
      <c r="K2048" s="831"/>
      <c r="L2048" s="1143"/>
      <c r="M2048" s="831"/>
      <c r="N2048" s="831">
        <v>1.7940999999999999E-6</v>
      </c>
      <c r="O2048" s="1144"/>
      <c r="P2048" s="831"/>
      <c r="Q2048" s="831"/>
      <c r="R2048" s="831"/>
      <c r="S2048" s="831"/>
      <c r="T2048" s="831"/>
      <c r="U2048" s="831"/>
      <c r="V2048" s="1143"/>
      <c r="W2048" s="1145">
        <v>16714</v>
      </c>
      <c r="X2048" s="1144"/>
      <c r="Y2048" s="831"/>
      <c r="Z2048" s="831"/>
      <c r="AA2048" s="834"/>
      <c r="AB2048" s="834"/>
      <c r="AC2048" s="832">
        <f t="shared" si="82"/>
        <v>0</v>
      </c>
      <c r="AD2048" s="832">
        <f t="shared" si="81"/>
        <v>2.2769396211645476E-2</v>
      </c>
      <c r="AE2048" s="834"/>
      <c r="AF2048" s="834"/>
      <c r="AG2048" s="834"/>
      <c r="AH2048" s="834"/>
      <c r="AI2048" s="834"/>
      <c r="AJ2048" s="834"/>
      <c r="AK2048" s="834"/>
      <c r="AL2048" s="834"/>
      <c r="AM2048" s="832">
        <f t="shared" si="80"/>
        <v>212121781.55144224</v>
      </c>
      <c r="AN2048" s="834"/>
      <c r="AO2048" s="834"/>
      <c r="AP2048" s="834"/>
    </row>
    <row r="2049" spans="1:42" s="15" customFormat="1">
      <c r="A2049" s="73" t="s">
        <v>2415</v>
      </c>
      <c r="B2049" s="1132" t="s">
        <v>3231</v>
      </c>
      <c r="C2049" s="73" t="s">
        <v>3329</v>
      </c>
      <c r="D2049" s="1132" t="s">
        <v>2001</v>
      </c>
      <c r="E2049" s="15" t="s">
        <v>2015</v>
      </c>
      <c r="F2049" s="679">
        <v>171.503563619792</v>
      </c>
      <c r="G2049" s="73" t="s">
        <v>300</v>
      </c>
      <c r="H2049" s="73" t="s">
        <v>3352</v>
      </c>
      <c r="K2049" s="831"/>
      <c r="L2049" s="1143"/>
      <c r="M2049" s="831"/>
      <c r="N2049" s="831">
        <v>7.4688000000000004E-6</v>
      </c>
      <c r="O2049" s="1144"/>
      <c r="P2049" s="831"/>
      <c r="Q2049" s="831"/>
      <c r="R2049" s="831"/>
      <c r="S2049" s="831"/>
      <c r="T2049" s="831"/>
      <c r="U2049" s="831"/>
      <c r="V2049" s="1143"/>
      <c r="W2049" s="1145">
        <v>396360</v>
      </c>
      <c r="X2049" s="1144"/>
      <c r="Y2049" s="831"/>
      <c r="Z2049" s="831"/>
      <c r="AA2049" s="834"/>
      <c r="AB2049" s="834"/>
      <c r="AC2049" s="832">
        <f t="shared" si="82"/>
        <v>0</v>
      </c>
      <c r="AD2049" s="832">
        <f t="shared" si="81"/>
        <v>1.2809258159635025E-3</v>
      </c>
      <c r="AE2049" s="834"/>
      <c r="AF2049" s="834"/>
      <c r="AG2049" s="834"/>
      <c r="AH2049" s="834"/>
      <c r="AI2049" s="834"/>
      <c r="AJ2049" s="834"/>
      <c r="AK2049" s="834"/>
      <c r="AL2049" s="834"/>
      <c r="AM2049" s="832">
        <f t="shared" si="80"/>
        <v>67977152.476340756</v>
      </c>
      <c r="AN2049" s="834"/>
      <c r="AO2049" s="834"/>
      <c r="AP2049" s="834"/>
    </row>
    <row r="2050" spans="1:42" s="15" customFormat="1">
      <c r="A2050" s="73" t="s">
        <v>2743</v>
      </c>
      <c r="B2050" s="1132"/>
      <c r="C2050" s="73" t="s">
        <v>3319</v>
      </c>
      <c r="D2050" s="1132"/>
      <c r="F2050" s="679">
        <v>127865.964705885</v>
      </c>
      <c r="G2050" s="73" t="s">
        <v>300</v>
      </c>
      <c r="H2050" s="73" t="s">
        <v>3355</v>
      </c>
      <c r="K2050" s="831"/>
      <c r="L2050" s="1143"/>
      <c r="M2050" s="831"/>
      <c r="N2050" s="1150">
        <v>2.2413499043699988E-4</v>
      </c>
      <c r="O2050" s="1144"/>
      <c r="P2050" s="831"/>
      <c r="Q2050" s="831"/>
      <c r="R2050" s="831"/>
      <c r="S2050" s="831"/>
      <c r="T2050" s="831"/>
      <c r="U2050" s="831"/>
      <c r="V2050" s="1143"/>
      <c r="W2050" s="1146">
        <v>740449.00608755986</v>
      </c>
      <c r="X2050" s="1144"/>
      <c r="Y2050" s="831"/>
      <c r="Z2050" s="831"/>
      <c r="AA2050" s="834"/>
      <c r="AB2050" s="834"/>
      <c r="AC2050" s="832">
        <f t="shared" si="82"/>
        <v>0</v>
      </c>
      <c r="AD2050" s="832">
        <f t="shared" si="81"/>
        <v>28.659236776571298</v>
      </c>
      <c r="AE2050" s="834"/>
      <c r="AF2050" s="834"/>
      <c r="AG2050" s="834"/>
      <c r="AH2050" s="834"/>
      <c r="AI2050" s="834"/>
      <c r="AJ2050" s="834"/>
      <c r="AK2050" s="834"/>
      <c r="AL2050" s="834"/>
      <c r="AM2050" s="832">
        <f t="shared" si="80"/>
        <v>94678226478.899551</v>
      </c>
      <c r="AN2050" s="834"/>
      <c r="AO2050" s="834"/>
      <c r="AP2050" s="834"/>
    </row>
    <row r="2051" spans="1:42" s="15" customFormat="1">
      <c r="A2051" s="73" t="s">
        <v>2743</v>
      </c>
      <c r="B2051" s="1132"/>
      <c r="C2051" s="73" t="s">
        <v>3319</v>
      </c>
      <c r="D2051" s="1132"/>
      <c r="F2051" s="679">
        <v>716049.40235295601</v>
      </c>
      <c r="G2051" s="73" t="s">
        <v>300</v>
      </c>
      <c r="H2051" s="73" t="s">
        <v>3355</v>
      </c>
      <c r="K2051" s="831"/>
      <c r="L2051" s="1143"/>
      <c r="M2051" s="831"/>
      <c r="N2051" s="1150">
        <v>1.6420805118051806E-5</v>
      </c>
      <c r="O2051" s="1144"/>
      <c r="P2051" s="831"/>
      <c r="Q2051" s="831"/>
      <c r="R2051" s="831"/>
      <c r="S2051" s="831"/>
      <c r="T2051" s="831"/>
      <c r="U2051" s="831"/>
      <c r="V2051" s="1143"/>
      <c r="W2051" s="1146">
        <v>143030.9259972368</v>
      </c>
      <c r="X2051" s="1144"/>
      <c r="Y2051" s="831"/>
      <c r="Z2051" s="831"/>
      <c r="AA2051" s="834"/>
      <c r="AB2051" s="834"/>
      <c r="AC2051" s="832">
        <f t="shared" si="82"/>
        <v>0</v>
      </c>
      <c r="AD2051" s="832">
        <f t="shared" si="81"/>
        <v>11.758107690935358</v>
      </c>
      <c r="AE2051" s="834"/>
      <c r="AF2051" s="834"/>
      <c r="AG2051" s="834"/>
      <c r="AH2051" s="834"/>
      <c r="AI2051" s="834"/>
      <c r="AJ2051" s="834"/>
      <c r="AK2051" s="834"/>
      <c r="AL2051" s="834"/>
      <c r="AM2051" s="832">
        <f t="shared" si="80"/>
        <v>102417209078.31129</v>
      </c>
      <c r="AN2051" s="834"/>
      <c r="AO2051" s="834"/>
      <c r="AP2051" s="834"/>
    </row>
    <row r="2052" spans="1:42" s="15" customFormat="1">
      <c r="A2052" s="73" t="s">
        <v>2743</v>
      </c>
      <c r="B2052" s="1132"/>
      <c r="C2052" s="73" t="s">
        <v>3319</v>
      </c>
      <c r="D2052" s="1132"/>
      <c r="F2052" s="679">
        <v>8524.3976470590005</v>
      </c>
      <c r="G2052" s="73" t="s">
        <v>300</v>
      </c>
      <c r="H2052" s="73" t="s">
        <v>3355</v>
      </c>
      <c r="K2052" s="831"/>
      <c r="L2052" s="1143"/>
      <c r="M2052" s="831"/>
      <c r="N2052" s="1150">
        <v>1.2492882786617452E-4</v>
      </c>
      <c r="O2052" s="1144"/>
      <c r="P2052" s="831"/>
      <c r="Q2052" s="831"/>
      <c r="R2052" s="831"/>
      <c r="S2052" s="831"/>
      <c r="T2052" s="831"/>
      <c r="U2052" s="831"/>
      <c r="V2052" s="1143"/>
      <c r="W2052" s="1146">
        <v>26851708.962072387</v>
      </c>
      <c r="X2052" s="1144"/>
      <c r="Y2052" s="831"/>
      <c r="Z2052" s="831"/>
      <c r="AA2052" s="834"/>
      <c r="AB2052" s="834"/>
      <c r="AC2052" s="832">
        <f t="shared" si="82"/>
        <v>0</v>
      </c>
      <c r="AD2052" s="832">
        <f t="shared" si="81"/>
        <v>1.0649430063122569</v>
      </c>
      <c r="AE2052" s="834"/>
      <c r="AF2052" s="834"/>
      <c r="AG2052" s="834"/>
      <c r="AH2052" s="834"/>
      <c r="AI2052" s="834"/>
      <c r="AJ2052" s="834"/>
      <c r="AK2052" s="834"/>
      <c r="AL2052" s="834"/>
      <c r="AM2052" s="832">
        <f t="shared" si="80"/>
        <v>228894644695.80295</v>
      </c>
      <c r="AN2052" s="834"/>
      <c r="AO2052" s="834"/>
      <c r="AP2052" s="834"/>
    </row>
    <row r="2053" spans="1:42" s="15" customFormat="1">
      <c r="A2053" s="73" t="s">
        <v>2820</v>
      </c>
      <c r="B2053" s="1132" t="s">
        <v>3232</v>
      </c>
      <c r="C2053" s="73"/>
      <c r="D2053" s="1132" t="s">
        <v>1967</v>
      </c>
      <c r="E2053" s="15" t="s">
        <v>1968</v>
      </c>
      <c r="F2053" s="679">
        <v>0</v>
      </c>
      <c r="G2053" s="73" t="s">
        <v>300</v>
      </c>
      <c r="H2053" s="73"/>
      <c r="K2053" s="831"/>
      <c r="L2053" s="1143"/>
      <c r="M2053" s="831"/>
      <c r="N2053" s="831"/>
      <c r="O2053" s="1144"/>
      <c r="P2053" s="831"/>
      <c r="Q2053" s="831"/>
      <c r="R2053" s="831"/>
      <c r="S2053" s="831"/>
      <c r="T2053" s="831"/>
      <c r="U2053" s="831"/>
      <c r="V2053" s="1143"/>
      <c r="W2053" s="1145">
        <v>1.6513</v>
      </c>
      <c r="X2053" s="1144"/>
      <c r="Y2053" s="831"/>
      <c r="Z2053" s="831"/>
      <c r="AA2053" s="834"/>
      <c r="AB2053" s="834"/>
      <c r="AC2053" s="832">
        <f t="shared" si="82"/>
        <v>0</v>
      </c>
      <c r="AD2053" s="832">
        <f t="shared" si="81"/>
        <v>0</v>
      </c>
      <c r="AE2053" s="834"/>
      <c r="AF2053" s="834"/>
      <c r="AG2053" s="834"/>
      <c r="AH2053" s="834"/>
      <c r="AI2053" s="834"/>
      <c r="AJ2053" s="834"/>
      <c r="AK2053" s="834"/>
      <c r="AL2053" s="834"/>
      <c r="AM2053" s="832">
        <f t="shared" si="80"/>
        <v>0</v>
      </c>
      <c r="AN2053" s="834"/>
      <c r="AO2053" s="834"/>
      <c r="AP2053" s="834"/>
    </row>
    <row r="2054" spans="1:42" s="15" customFormat="1">
      <c r="A2054" s="73" t="s">
        <v>2416</v>
      </c>
      <c r="B2054" s="1132" t="s">
        <v>2416</v>
      </c>
      <c r="C2054" s="73"/>
      <c r="D2054" s="1132" t="s">
        <v>1967</v>
      </c>
      <c r="E2054" s="15" t="s">
        <v>1968</v>
      </c>
      <c r="F2054" s="679">
        <v>602263720.25178397</v>
      </c>
      <c r="G2054" s="73" t="s">
        <v>300</v>
      </c>
      <c r="H2054" s="73" t="s">
        <v>3355</v>
      </c>
      <c r="K2054" s="831"/>
      <c r="L2054" s="1143"/>
      <c r="M2054" s="831"/>
      <c r="N2054" s="831">
        <v>6.4628000000000001E-8</v>
      </c>
      <c r="O2054" s="1144"/>
      <c r="P2054" s="831"/>
      <c r="Q2054" s="831"/>
      <c r="R2054" s="831"/>
      <c r="S2054" s="831"/>
      <c r="T2054" s="831"/>
      <c r="U2054" s="831"/>
      <c r="V2054" s="1143"/>
      <c r="W2054" s="1145">
        <v>0.1212</v>
      </c>
      <c r="X2054" s="1144"/>
      <c r="Y2054" s="831"/>
      <c r="Z2054" s="831"/>
      <c r="AA2054" s="834"/>
      <c r="AB2054" s="834"/>
      <c r="AC2054" s="832">
        <f t="shared" si="82"/>
        <v>0</v>
      </c>
      <c r="AD2054" s="832">
        <f t="shared" si="81"/>
        <v>38.923099712432297</v>
      </c>
      <c r="AE2054" s="834"/>
      <c r="AF2054" s="834"/>
      <c r="AG2054" s="834"/>
      <c r="AH2054" s="834"/>
      <c r="AI2054" s="834"/>
      <c r="AJ2054" s="834"/>
      <c r="AK2054" s="834"/>
      <c r="AL2054" s="834"/>
      <c r="AM2054" s="832">
        <f t="shared" si="80"/>
        <v>72994362.894516215</v>
      </c>
      <c r="AN2054" s="834"/>
      <c r="AO2054" s="834"/>
      <c r="AP2054" s="834"/>
    </row>
    <row r="2055" spans="1:42" s="15" customFormat="1">
      <c r="A2055" s="73" t="s">
        <v>2417</v>
      </c>
      <c r="B2055" s="1132" t="s">
        <v>3233</v>
      </c>
      <c r="C2055" s="73" t="s">
        <v>3329</v>
      </c>
      <c r="D2055" s="1132" t="s">
        <v>1967</v>
      </c>
      <c r="E2055" s="15" t="s">
        <v>1968</v>
      </c>
      <c r="F2055" s="679">
        <v>20717.578125</v>
      </c>
      <c r="G2055" s="73" t="s">
        <v>300</v>
      </c>
      <c r="H2055" s="73" t="s">
        <v>3352</v>
      </c>
      <c r="K2055" s="831"/>
      <c r="L2055" s="1143"/>
      <c r="M2055" s="831"/>
      <c r="N2055" s="831">
        <v>1.8062000000000001E-5</v>
      </c>
      <c r="O2055" s="1144"/>
      <c r="P2055" s="831"/>
      <c r="Q2055" s="831"/>
      <c r="R2055" s="831"/>
      <c r="S2055" s="831"/>
      <c r="T2055" s="831"/>
      <c r="U2055" s="831"/>
      <c r="V2055" s="1143"/>
      <c r="W2055" s="1145">
        <v>7248</v>
      </c>
      <c r="X2055" s="1144"/>
      <c r="Y2055" s="831"/>
      <c r="Z2055" s="831"/>
      <c r="AA2055" s="834"/>
      <c r="AB2055" s="834"/>
      <c r="AC2055" s="832">
        <f t="shared" si="82"/>
        <v>0</v>
      </c>
      <c r="AD2055" s="832">
        <f t="shared" si="81"/>
        <v>0.37420089609375001</v>
      </c>
      <c r="AE2055" s="834"/>
      <c r="AF2055" s="834"/>
      <c r="AG2055" s="834"/>
      <c r="AH2055" s="834"/>
      <c r="AI2055" s="834"/>
      <c r="AJ2055" s="834"/>
      <c r="AK2055" s="834"/>
      <c r="AL2055" s="834"/>
      <c r="AM2055" s="832">
        <f t="shared" si="80"/>
        <v>150161006.25</v>
      </c>
      <c r="AN2055" s="834"/>
      <c r="AO2055" s="834"/>
      <c r="AP2055" s="834"/>
    </row>
    <row r="2056" spans="1:42" s="15" customFormat="1">
      <c r="A2056" s="73" t="s">
        <v>2417</v>
      </c>
      <c r="B2056" s="1132" t="s">
        <v>3233</v>
      </c>
      <c r="C2056" s="73" t="s">
        <v>3329</v>
      </c>
      <c r="D2056" s="1132" t="s">
        <v>1998</v>
      </c>
      <c r="E2056" s="15" t="s">
        <v>1999</v>
      </c>
      <c r="F2056" s="679">
        <v>27623.4375</v>
      </c>
      <c r="G2056" s="73" t="s">
        <v>300</v>
      </c>
      <c r="H2056" s="73" t="s">
        <v>3352</v>
      </c>
      <c r="K2056" s="831"/>
      <c r="L2056" s="1143"/>
      <c r="M2056" s="831"/>
      <c r="N2056" s="831">
        <v>1.7422000000000001E-7</v>
      </c>
      <c r="O2056" s="1144"/>
      <c r="P2056" s="831"/>
      <c r="Q2056" s="831"/>
      <c r="R2056" s="831"/>
      <c r="S2056" s="831"/>
      <c r="T2056" s="831"/>
      <c r="U2056" s="831"/>
      <c r="V2056" s="1143"/>
      <c r="W2056" s="1145">
        <v>3837.8</v>
      </c>
      <c r="X2056" s="1144"/>
      <c r="Y2056" s="831"/>
      <c r="Z2056" s="831"/>
      <c r="AA2056" s="834"/>
      <c r="AB2056" s="834"/>
      <c r="AC2056" s="832">
        <f t="shared" si="82"/>
        <v>0</v>
      </c>
      <c r="AD2056" s="832">
        <f t="shared" si="81"/>
        <v>4.8125552812500003E-3</v>
      </c>
      <c r="AE2056" s="834"/>
      <c r="AF2056" s="834"/>
      <c r="AG2056" s="834"/>
      <c r="AH2056" s="834"/>
      <c r="AI2056" s="834"/>
      <c r="AJ2056" s="834"/>
      <c r="AK2056" s="834"/>
      <c r="AL2056" s="834"/>
      <c r="AM2056" s="832">
        <f t="shared" si="80"/>
        <v>106013228.4375</v>
      </c>
      <c r="AN2056" s="834"/>
      <c r="AO2056" s="834"/>
      <c r="AP2056" s="834"/>
    </row>
    <row r="2057" spans="1:42" s="15" customFormat="1">
      <c r="A2057" s="73" t="s">
        <v>2417</v>
      </c>
      <c r="B2057" s="1132" t="s">
        <v>3233</v>
      </c>
      <c r="C2057" s="73" t="s">
        <v>3329</v>
      </c>
      <c r="D2057" s="1132" t="s">
        <v>2001</v>
      </c>
      <c r="E2057" s="15" t="s">
        <v>2015</v>
      </c>
      <c r="F2057" s="679">
        <v>1381.171875</v>
      </c>
      <c r="G2057" s="73" t="s">
        <v>300</v>
      </c>
      <c r="H2057" s="73" t="s">
        <v>3352</v>
      </c>
      <c r="K2057" s="831"/>
      <c r="L2057" s="1143"/>
      <c r="M2057" s="831"/>
      <c r="N2057" s="831">
        <v>3.2468E-6</v>
      </c>
      <c r="O2057" s="1144"/>
      <c r="P2057" s="831"/>
      <c r="Q2057" s="831"/>
      <c r="R2057" s="831"/>
      <c r="S2057" s="831"/>
      <c r="T2057" s="831"/>
      <c r="U2057" s="831"/>
      <c r="V2057" s="1143"/>
      <c r="W2057" s="1145">
        <v>125110</v>
      </c>
      <c r="X2057" s="1144"/>
      <c r="Y2057" s="831"/>
      <c r="Z2057" s="831"/>
      <c r="AA2057" s="834"/>
      <c r="AB2057" s="834"/>
      <c r="AC2057" s="832">
        <f t="shared" si="82"/>
        <v>0</v>
      </c>
      <c r="AD2057" s="832">
        <f t="shared" si="81"/>
        <v>4.4843888437500002E-3</v>
      </c>
      <c r="AE2057" s="834"/>
      <c r="AF2057" s="834"/>
      <c r="AG2057" s="834"/>
      <c r="AH2057" s="834"/>
      <c r="AI2057" s="834"/>
      <c r="AJ2057" s="834"/>
      <c r="AK2057" s="834"/>
      <c r="AL2057" s="834"/>
      <c r="AM2057" s="832">
        <f t="shared" si="80"/>
        <v>172798413.28125</v>
      </c>
      <c r="AN2057" s="834"/>
      <c r="AO2057" s="834"/>
      <c r="AP2057" s="834"/>
    </row>
    <row r="2058" spans="1:42" s="15" customFormat="1">
      <c r="A2058" s="73" t="s">
        <v>2744</v>
      </c>
      <c r="B2058" s="1132"/>
      <c r="C2058" s="73" t="s">
        <v>3319</v>
      </c>
      <c r="D2058" s="1132" t="s">
        <v>1967</v>
      </c>
      <c r="E2058" s="15" t="s">
        <v>1968</v>
      </c>
      <c r="F2058" s="679">
        <v>1093250.84635417</v>
      </c>
      <c r="G2058" s="73" t="s">
        <v>300</v>
      </c>
      <c r="H2058" s="73" t="s">
        <v>3352</v>
      </c>
      <c r="K2058" s="831"/>
      <c r="L2058" s="1143"/>
      <c r="M2058" s="831"/>
      <c r="N2058" s="1150">
        <v>2.2413499043699988E-4</v>
      </c>
      <c r="O2058" s="1144"/>
      <c r="P2058" s="831"/>
      <c r="Q2058" s="831"/>
      <c r="R2058" s="831"/>
      <c r="S2058" s="831"/>
      <c r="T2058" s="831"/>
      <c r="U2058" s="831"/>
      <c r="V2058" s="1143"/>
      <c r="W2058" s="1145">
        <v>10354</v>
      </c>
      <c r="X2058" s="1144"/>
      <c r="Y2058" s="831"/>
      <c r="Z2058" s="831"/>
      <c r="AA2058" s="834"/>
      <c r="AB2058" s="834"/>
      <c r="AC2058" s="832">
        <f t="shared" si="82"/>
        <v>0</v>
      </c>
      <c r="AD2058" s="832">
        <f t="shared" si="81"/>
        <v>245.03576799283391</v>
      </c>
      <c r="AE2058" s="834"/>
      <c r="AF2058" s="834"/>
      <c r="AG2058" s="834"/>
      <c r="AH2058" s="834"/>
      <c r="AI2058" s="834"/>
      <c r="AJ2058" s="834"/>
      <c r="AK2058" s="834"/>
      <c r="AL2058" s="834"/>
      <c r="AM2058" s="832">
        <f t="shared" si="80"/>
        <v>11319519263.151075</v>
      </c>
      <c r="AN2058" s="834"/>
      <c r="AO2058" s="834"/>
      <c r="AP2058" s="834"/>
    </row>
    <row r="2059" spans="1:42" s="15" customFormat="1">
      <c r="A2059" s="73" t="s">
        <v>2744</v>
      </c>
      <c r="B2059" s="1132"/>
      <c r="C2059" s="73" t="s">
        <v>3319</v>
      </c>
      <c r="D2059" s="1132" t="s">
        <v>1998</v>
      </c>
      <c r="E2059" s="15" t="s">
        <v>1999</v>
      </c>
      <c r="F2059" s="679">
        <v>1457667.79532214</v>
      </c>
      <c r="G2059" s="73" t="s">
        <v>300</v>
      </c>
      <c r="H2059" s="73" t="s">
        <v>3352</v>
      </c>
      <c r="K2059" s="831"/>
      <c r="L2059" s="1143"/>
      <c r="M2059" s="831"/>
      <c r="N2059" s="1150">
        <v>1.6420805118051806E-5</v>
      </c>
      <c r="O2059" s="1144"/>
      <c r="P2059" s="831"/>
      <c r="Q2059" s="831"/>
      <c r="R2059" s="831"/>
      <c r="S2059" s="831"/>
      <c r="T2059" s="831"/>
      <c r="U2059" s="831"/>
      <c r="V2059" s="1143"/>
      <c r="W2059" s="1145">
        <v>839.15</v>
      </c>
      <c r="X2059" s="1144"/>
      <c r="Y2059" s="831"/>
      <c r="Z2059" s="831"/>
      <c r="AA2059" s="834"/>
      <c r="AB2059" s="834"/>
      <c r="AC2059" s="832">
        <f t="shared" si="82"/>
        <v>0</v>
      </c>
      <c r="AD2059" s="832">
        <f t="shared" si="81"/>
        <v>23.936078793845088</v>
      </c>
      <c r="AE2059" s="834"/>
      <c r="AF2059" s="834"/>
      <c r="AG2059" s="834"/>
      <c r="AH2059" s="834"/>
      <c r="AI2059" s="834"/>
      <c r="AJ2059" s="834"/>
      <c r="AK2059" s="834"/>
      <c r="AL2059" s="834"/>
      <c r="AM2059" s="832">
        <f t="shared" si="80"/>
        <v>1223201930.4445736</v>
      </c>
      <c r="AN2059" s="834"/>
      <c r="AO2059" s="834"/>
      <c r="AP2059" s="834"/>
    </row>
    <row r="2060" spans="1:42" s="15" customFormat="1">
      <c r="A2060" s="73" t="s">
        <v>2744</v>
      </c>
      <c r="B2060" s="1132"/>
      <c r="C2060" s="73" t="s">
        <v>3319</v>
      </c>
      <c r="D2060" s="1132" t="s">
        <v>2001</v>
      </c>
      <c r="E2060" s="15" t="s">
        <v>2015</v>
      </c>
      <c r="F2060" s="679">
        <v>72883.389747135399</v>
      </c>
      <c r="G2060" s="73" t="s">
        <v>300</v>
      </c>
      <c r="H2060" s="73" t="s">
        <v>3352</v>
      </c>
      <c r="K2060" s="831"/>
      <c r="L2060" s="1143"/>
      <c r="M2060" s="831"/>
      <c r="N2060" s="1150">
        <v>1.2492882786617452E-4</v>
      </c>
      <c r="O2060" s="1144"/>
      <c r="P2060" s="831"/>
      <c r="Q2060" s="831"/>
      <c r="R2060" s="831"/>
      <c r="S2060" s="831"/>
      <c r="T2060" s="831"/>
      <c r="U2060" s="831"/>
      <c r="V2060" s="1143"/>
      <c r="W2060" s="1145">
        <v>518980</v>
      </c>
      <c r="X2060" s="1144"/>
      <c r="Y2060" s="831"/>
      <c r="Z2060" s="831"/>
      <c r="AA2060" s="834"/>
      <c r="AB2060" s="834"/>
      <c r="AC2060" s="832">
        <f t="shared" si="82"/>
        <v>0</v>
      </c>
      <c r="AD2060" s="832">
        <f t="shared" si="81"/>
        <v>9.1052364520231865</v>
      </c>
      <c r="AE2060" s="834"/>
      <c r="AF2060" s="834"/>
      <c r="AG2060" s="834"/>
      <c r="AH2060" s="834"/>
      <c r="AI2060" s="834"/>
      <c r="AJ2060" s="834"/>
      <c r="AK2060" s="834"/>
      <c r="AL2060" s="834"/>
      <c r="AM2060" s="832">
        <f t="shared" si="80"/>
        <v>37825021610.96833</v>
      </c>
      <c r="AN2060" s="834"/>
      <c r="AO2060" s="834"/>
      <c r="AP2060" s="834"/>
    </row>
    <row r="2061" spans="1:42" s="15" customFormat="1">
      <c r="A2061" s="73" t="s">
        <v>2418</v>
      </c>
      <c r="B2061" s="1132" t="s">
        <v>3234</v>
      </c>
      <c r="C2061" s="73" t="s">
        <v>3329</v>
      </c>
      <c r="D2061" s="1132" t="s">
        <v>1998</v>
      </c>
      <c r="E2061" s="15" t="s">
        <v>1999</v>
      </c>
      <c r="F2061" s="679">
        <v>804753.14669270802</v>
      </c>
      <c r="G2061" s="73" t="s">
        <v>300</v>
      </c>
      <c r="H2061" s="73" t="s">
        <v>3352</v>
      </c>
      <c r="K2061" s="831"/>
      <c r="L2061" s="1143"/>
      <c r="M2061" s="831"/>
      <c r="N2061" s="831">
        <v>1.3894E-6</v>
      </c>
      <c r="O2061" s="1144"/>
      <c r="P2061" s="831"/>
      <c r="Q2061" s="831"/>
      <c r="R2061" s="831"/>
      <c r="S2061" s="831"/>
      <c r="T2061" s="831"/>
      <c r="U2061" s="831"/>
      <c r="V2061" s="1143"/>
      <c r="W2061" s="1145">
        <v>1695.6</v>
      </c>
      <c r="X2061" s="1144"/>
      <c r="Y2061" s="831"/>
      <c r="Z2061" s="831"/>
      <c r="AA2061" s="834"/>
      <c r="AB2061" s="834"/>
      <c r="AC2061" s="832">
        <f t="shared" si="82"/>
        <v>0</v>
      </c>
      <c r="AD2061" s="832">
        <f t="shared" si="81"/>
        <v>1.1181240220148485</v>
      </c>
      <c r="AE2061" s="834"/>
      <c r="AF2061" s="834"/>
      <c r="AG2061" s="834"/>
      <c r="AH2061" s="834"/>
      <c r="AI2061" s="834"/>
      <c r="AJ2061" s="834"/>
      <c r="AK2061" s="834"/>
      <c r="AL2061" s="834"/>
      <c r="AM2061" s="832">
        <f t="shared" si="80"/>
        <v>1364539435.5321558</v>
      </c>
      <c r="AN2061" s="834"/>
      <c r="AO2061" s="834"/>
      <c r="AP2061" s="834"/>
    </row>
    <row r="2062" spans="1:42" s="15" customFormat="1">
      <c r="A2062" s="73" t="s">
        <v>2418</v>
      </c>
      <c r="B2062" s="1132" t="s">
        <v>3234</v>
      </c>
      <c r="C2062" s="73" t="s">
        <v>3329</v>
      </c>
      <c r="D2062" s="1132" t="s">
        <v>1967</v>
      </c>
      <c r="E2062" s="15" t="s">
        <v>1968</v>
      </c>
      <c r="F2062" s="679">
        <v>603564.86002604198</v>
      </c>
      <c r="G2062" s="73" t="s">
        <v>300</v>
      </c>
      <c r="H2062" s="73" t="s">
        <v>3352</v>
      </c>
      <c r="K2062" s="831"/>
      <c r="L2062" s="1143"/>
      <c r="M2062" s="831"/>
      <c r="N2062" s="831">
        <v>1.7617E-6</v>
      </c>
      <c r="O2062" s="1144"/>
      <c r="P2062" s="831"/>
      <c r="Q2062" s="831"/>
      <c r="R2062" s="831"/>
      <c r="S2062" s="831"/>
      <c r="T2062" s="831"/>
      <c r="U2062" s="831"/>
      <c r="V2062" s="1143"/>
      <c r="W2062" s="1145">
        <v>1964.2</v>
      </c>
      <c r="X2062" s="1144"/>
      <c r="Y2062" s="831"/>
      <c r="Z2062" s="831"/>
      <c r="AA2062" s="834"/>
      <c r="AB2062" s="834"/>
      <c r="AC2062" s="832">
        <f t="shared" si="82"/>
        <v>0</v>
      </c>
      <c r="AD2062" s="832">
        <f t="shared" si="81"/>
        <v>1.0633002139078782</v>
      </c>
      <c r="AE2062" s="834"/>
      <c r="AF2062" s="834"/>
      <c r="AG2062" s="834"/>
      <c r="AH2062" s="834"/>
      <c r="AI2062" s="834"/>
      <c r="AJ2062" s="834"/>
      <c r="AK2062" s="834"/>
      <c r="AL2062" s="834"/>
      <c r="AM2062" s="832">
        <f t="shared" si="80"/>
        <v>1185522098.0631516</v>
      </c>
      <c r="AN2062" s="834"/>
      <c r="AO2062" s="834"/>
      <c r="AP2062" s="834"/>
    </row>
    <row r="2063" spans="1:42" s="15" customFormat="1">
      <c r="A2063" s="73" t="s">
        <v>2418</v>
      </c>
      <c r="B2063" s="1132" t="s">
        <v>3234</v>
      </c>
      <c r="C2063" s="73" t="s">
        <v>3329</v>
      </c>
      <c r="D2063" s="1132" t="s">
        <v>2001</v>
      </c>
      <c r="E2063" s="15" t="s">
        <v>2015</v>
      </c>
      <c r="F2063" s="679">
        <v>40237.657335937503</v>
      </c>
      <c r="G2063" s="73" t="s">
        <v>300</v>
      </c>
      <c r="H2063" s="73" t="s">
        <v>3352</v>
      </c>
      <c r="K2063" s="831"/>
      <c r="L2063" s="1143"/>
      <c r="M2063" s="831"/>
      <c r="N2063" s="831">
        <v>5.8885999999999998E-6</v>
      </c>
      <c r="O2063" s="1144"/>
      <c r="P2063" s="831"/>
      <c r="Q2063" s="831"/>
      <c r="R2063" s="831"/>
      <c r="S2063" s="831"/>
      <c r="T2063" s="831"/>
      <c r="U2063" s="831"/>
      <c r="V2063" s="1143"/>
      <c r="W2063" s="1145">
        <v>92865</v>
      </c>
      <c r="X2063" s="1144"/>
      <c r="Y2063" s="831"/>
      <c r="Z2063" s="831"/>
      <c r="AA2063" s="834"/>
      <c r="AB2063" s="834"/>
      <c r="AC2063" s="832">
        <f t="shared" si="82"/>
        <v>0</v>
      </c>
      <c r="AD2063" s="832">
        <f t="shared" si="81"/>
        <v>0.23694346898840157</v>
      </c>
      <c r="AE2063" s="834"/>
      <c r="AF2063" s="834"/>
      <c r="AG2063" s="834"/>
      <c r="AH2063" s="834"/>
      <c r="AI2063" s="834"/>
      <c r="AJ2063" s="834"/>
      <c r="AK2063" s="834"/>
      <c r="AL2063" s="834"/>
      <c r="AM2063" s="832">
        <f t="shared" si="80"/>
        <v>3736670048.5018363</v>
      </c>
      <c r="AN2063" s="834"/>
      <c r="AO2063" s="834"/>
      <c r="AP2063" s="834"/>
    </row>
    <row r="2064" spans="1:42" s="15" customFormat="1">
      <c r="A2064" s="73" t="s">
        <v>2745</v>
      </c>
      <c r="B2064" s="1132"/>
      <c r="C2064" s="73"/>
      <c r="D2064" s="1132" t="s">
        <v>1967</v>
      </c>
      <c r="E2064" s="15" t="s">
        <v>1968</v>
      </c>
      <c r="F2064" s="679">
        <v>19000000</v>
      </c>
      <c r="G2064" s="73" t="s">
        <v>300</v>
      </c>
      <c r="H2064" s="73" t="s">
        <v>3357</v>
      </c>
      <c r="K2064" s="831"/>
      <c r="L2064" s="1143"/>
      <c r="M2064" s="831">
        <v>3.1161999999999999E-6</v>
      </c>
      <c r="N2064" s="831">
        <v>2.579E-7</v>
      </c>
      <c r="O2064" s="1144"/>
      <c r="P2064" s="831"/>
      <c r="Q2064" s="831"/>
      <c r="R2064" s="831"/>
      <c r="S2064" s="831"/>
      <c r="T2064" s="831"/>
      <c r="U2064" s="831"/>
      <c r="V2064" s="1143"/>
      <c r="W2064" s="1145">
        <v>9749.7000000000007</v>
      </c>
      <c r="X2064" s="1144"/>
      <c r="Y2064" s="831"/>
      <c r="Z2064" s="831"/>
      <c r="AA2064" s="834"/>
      <c r="AB2064" s="834"/>
      <c r="AC2064" s="832">
        <f t="shared" si="82"/>
        <v>59.207799999999999</v>
      </c>
      <c r="AD2064" s="832">
        <f t="shared" si="81"/>
        <v>4.9001000000000001</v>
      </c>
      <c r="AE2064" s="834"/>
      <c r="AF2064" s="834"/>
      <c r="AG2064" s="834"/>
      <c r="AH2064" s="834"/>
      <c r="AI2064" s="834"/>
      <c r="AJ2064" s="834"/>
      <c r="AK2064" s="834"/>
      <c r="AL2064" s="834"/>
      <c r="AM2064" s="832">
        <f t="shared" si="80"/>
        <v>185244300000</v>
      </c>
      <c r="AN2064" s="834"/>
      <c r="AO2064" s="834"/>
      <c r="AP2064" s="834"/>
    </row>
    <row r="2065" spans="1:42" s="15" customFormat="1">
      <c r="A2065" s="73" t="s">
        <v>2419</v>
      </c>
      <c r="B2065" s="1132" t="s">
        <v>3235</v>
      </c>
      <c r="C2065" s="73" t="s">
        <v>3329</v>
      </c>
      <c r="D2065" s="1132" t="s">
        <v>2001</v>
      </c>
      <c r="E2065" s="15" t="s">
        <v>2015</v>
      </c>
      <c r="F2065" s="679">
        <v>938.69527463541704</v>
      </c>
      <c r="G2065" s="73" t="s">
        <v>300</v>
      </c>
      <c r="H2065" s="73" t="s">
        <v>3352</v>
      </c>
      <c r="K2065" s="831"/>
      <c r="L2065" s="1143"/>
      <c r="M2065" s="831"/>
      <c r="N2065" s="831">
        <v>1.7934E-4</v>
      </c>
      <c r="O2065" s="1144"/>
      <c r="P2065" s="831"/>
      <c r="Q2065" s="831"/>
      <c r="R2065" s="831"/>
      <c r="S2065" s="831"/>
      <c r="T2065" s="831"/>
      <c r="U2065" s="831"/>
      <c r="V2065" s="1143"/>
      <c r="W2065" s="1145">
        <v>11308000</v>
      </c>
      <c r="X2065" s="1144"/>
      <c r="Y2065" s="831"/>
      <c r="Z2065" s="831"/>
      <c r="AA2065" s="834"/>
      <c r="AB2065" s="834"/>
      <c r="AC2065" s="832">
        <f t="shared" si="82"/>
        <v>0</v>
      </c>
      <c r="AD2065" s="832">
        <f t="shared" si="81"/>
        <v>0.1683456105531157</v>
      </c>
      <c r="AE2065" s="834"/>
      <c r="AF2065" s="834"/>
      <c r="AG2065" s="834"/>
      <c r="AH2065" s="834"/>
      <c r="AI2065" s="834"/>
      <c r="AJ2065" s="834"/>
      <c r="AK2065" s="834"/>
      <c r="AL2065" s="834"/>
      <c r="AM2065" s="832">
        <f t="shared" si="80"/>
        <v>10614766165.577295</v>
      </c>
      <c r="AN2065" s="834"/>
      <c r="AO2065" s="834"/>
      <c r="AP2065" s="834"/>
    </row>
    <row r="2066" spans="1:42" s="15" customFormat="1">
      <c r="A2066" s="73" t="s">
        <v>2419</v>
      </c>
      <c r="B2066" s="1132" t="s">
        <v>3235</v>
      </c>
      <c r="C2066" s="73" t="s">
        <v>3329</v>
      </c>
      <c r="D2066" s="1132" t="s">
        <v>1967</v>
      </c>
      <c r="E2066" s="15" t="s">
        <v>1968</v>
      </c>
      <c r="F2066" s="679">
        <v>14080.4291221354</v>
      </c>
      <c r="G2066" s="73" t="s">
        <v>300</v>
      </c>
      <c r="H2066" s="73" t="s">
        <v>3352</v>
      </c>
      <c r="K2066" s="831"/>
      <c r="L2066" s="1143"/>
      <c r="M2066" s="831"/>
      <c r="N2066" s="831">
        <v>1.1788E-5</v>
      </c>
      <c r="O2066" s="1144"/>
      <c r="P2066" s="831"/>
      <c r="Q2066" s="831"/>
      <c r="R2066" s="831"/>
      <c r="S2066" s="831"/>
      <c r="T2066" s="831"/>
      <c r="U2066" s="831"/>
      <c r="V2066" s="1143"/>
      <c r="W2066" s="1145">
        <v>86047</v>
      </c>
      <c r="X2066" s="1144"/>
      <c r="Y2066" s="831"/>
      <c r="Z2066" s="831"/>
      <c r="AA2066" s="834"/>
      <c r="AB2066" s="834"/>
      <c r="AC2066" s="832">
        <f t="shared" si="82"/>
        <v>0</v>
      </c>
      <c r="AD2066" s="832">
        <f t="shared" si="81"/>
        <v>0.16598009849173209</v>
      </c>
      <c r="AE2066" s="834"/>
      <c r="AF2066" s="834"/>
      <c r="AG2066" s="834"/>
      <c r="AH2066" s="834"/>
      <c r="AI2066" s="834"/>
      <c r="AJ2066" s="834"/>
      <c r="AK2066" s="834"/>
      <c r="AL2066" s="834"/>
      <c r="AM2066" s="832">
        <f t="shared" si="80"/>
        <v>1211578684.6723847</v>
      </c>
      <c r="AN2066" s="834"/>
      <c r="AO2066" s="834"/>
      <c r="AP2066" s="834"/>
    </row>
    <row r="2067" spans="1:42" s="15" customFormat="1">
      <c r="A2067" s="73" t="s">
        <v>2419</v>
      </c>
      <c r="B2067" s="1132" t="s">
        <v>3235</v>
      </c>
      <c r="C2067" s="73" t="s">
        <v>3329</v>
      </c>
      <c r="D2067" s="1132" t="s">
        <v>1998</v>
      </c>
      <c r="E2067" s="15" t="s">
        <v>1999</v>
      </c>
      <c r="F2067" s="679">
        <v>18773.905495312501</v>
      </c>
      <c r="G2067" s="73" t="s">
        <v>300</v>
      </c>
      <c r="H2067" s="73" t="s">
        <v>3352</v>
      </c>
      <c r="K2067" s="831"/>
      <c r="L2067" s="1143"/>
      <c r="M2067" s="831"/>
      <c r="N2067" s="831">
        <v>3.2342999999999998E-7</v>
      </c>
      <c r="O2067" s="1144"/>
      <c r="P2067" s="831"/>
      <c r="Q2067" s="831"/>
      <c r="R2067" s="831"/>
      <c r="S2067" s="831"/>
      <c r="T2067" s="831"/>
      <c r="U2067" s="831"/>
      <c r="V2067" s="1143"/>
      <c r="W2067" s="1145">
        <v>4661.8999999999996</v>
      </c>
      <c r="X2067" s="1144"/>
      <c r="Y2067" s="831"/>
      <c r="Z2067" s="831"/>
      <c r="AA2067" s="834"/>
      <c r="AB2067" s="834"/>
      <c r="AC2067" s="832">
        <f t="shared" si="82"/>
        <v>0</v>
      </c>
      <c r="AD2067" s="832">
        <f t="shared" si="81"/>
        <v>6.0720442543489217E-3</v>
      </c>
      <c r="AE2067" s="834"/>
      <c r="AF2067" s="834"/>
      <c r="AG2067" s="834"/>
      <c r="AH2067" s="834"/>
      <c r="AI2067" s="834"/>
      <c r="AJ2067" s="834"/>
      <c r="AK2067" s="834"/>
      <c r="AL2067" s="834"/>
      <c r="AM2067" s="832">
        <f t="shared" si="80"/>
        <v>87522070.02859734</v>
      </c>
      <c r="AN2067" s="834"/>
      <c r="AO2067" s="834"/>
      <c r="AP2067" s="834"/>
    </row>
    <row r="2068" spans="1:42" s="15" customFormat="1">
      <c r="A2068" s="73" t="s">
        <v>2420</v>
      </c>
      <c r="B2068" s="1132" t="s">
        <v>3236</v>
      </c>
      <c r="C2068" s="73" t="s">
        <v>3329</v>
      </c>
      <c r="D2068" s="1132" t="s">
        <v>1967</v>
      </c>
      <c r="E2068" s="15" t="s">
        <v>1968</v>
      </c>
      <c r="F2068" s="679">
        <v>402753.90625</v>
      </c>
      <c r="G2068" s="73" t="s">
        <v>300</v>
      </c>
      <c r="H2068" s="73" t="s">
        <v>3352</v>
      </c>
      <c r="K2068" s="831"/>
      <c r="L2068" s="1143"/>
      <c r="M2068" s="831"/>
      <c r="N2068" s="1150">
        <v>2.2413499043699988E-4</v>
      </c>
      <c r="O2068" s="1144"/>
      <c r="P2068" s="831"/>
      <c r="Q2068" s="831"/>
      <c r="R2068" s="831"/>
      <c r="S2068" s="831"/>
      <c r="T2068" s="831"/>
      <c r="U2068" s="831"/>
      <c r="V2068" s="1143"/>
      <c r="W2068" s="1145">
        <v>1891.9</v>
      </c>
      <c r="X2068" s="1144"/>
      <c r="Y2068" s="831"/>
      <c r="Z2068" s="831"/>
      <c r="AA2068" s="834"/>
      <c r="AB2068" s="834"/>
      <c r="AC2068" s="832">
        <f t="shared" si="82"/>
        <v>0</v>
      </c>
      <c r="AD2068" s="832">
        <f t="shared" si="81"/>
        <v>90.271242925808096</v>
      </c>
      <c r="AE2068" s="834"/>
      <c r="AF2068" s="834"/>
      <c r="AG2068" s="834"/>
      <c r="AH2068" s="834"/>
      <c r="AI2068" s="834"/>
      <c r="AJ2068" s="834"/>
      <c r="AK2068" s="834"/>
      <c r="AL2068" s="834"/>
      <c r="AM2068" s="832">
        <f t="shared" si="80"/>
        <v>761970115.234375</v>
      </c>
      <c r="AN2068" s="834"/>
      <c r="AO2068" s="834"/>
      <c r="AP2068" s="834"/>
    </row>
    <row r="2069" spans="1:42" s="15" customFormat="1">
      <c r="A2069" s="73" t="s">
        <v>2420</v>
      </c>
      <c r="B2069" s="1132" t="s">
        <v>3236</v>
      </c>
      <c r="C2069" s="73" t="s">
        <v>3329</v>
      </c>
      <c r="D2069" s="1132" t="s">
        <v>1998</v>
      </c>
      <c r="E2069" s="15" t="s">
        <v>1999</v>
      </c>
      <c r="F2069" s="679">
        <v>1986919.27083333</v>
      </c>
      <c r="G2069" s="73" t="s">
        <v>300</v>
      </c>
      <c r="H2069" s="73" t="s">
        <v>3352</v>
      </c>
      <c r="K2069" s="831"/>
      <c r="L2069" s="1143"/>
      <c r="M2069" s="831"/>
      <c r="N2069" s="1150">
        <v>1.6420805118051806E-5</v>
      </c>
      <c r="O2069" s="1144"/>
      <c r="P2069" s="831"/>
      <c r="Q2069" s="831"/>
      <c r="R2069" s="831"/>
      <c r="S2069" s="831"/>
      <c r="T2069" s="831"/>
      <c r="U2069" s="831"/>
      <c r="V2069" s="1143"/>
      <c r="W2069" s="1145">
        <v>0.42525000000000002</v>
      </c>
      <c r="X2069" s="1144"/>
      <c r="Y2069" s="831"/>
      <c r="Z2069" s="831"/>
      <c r="AA2069" s="834"/>
      <c r="AB2069" s="834"/>
      <c r="AC2069" s="832">
        <f t="shared" si="82"/>
        <v>0</v>
      </c>
      <c r="AD2069" s="832">
        <f t="shared" si="81"/>
        <v>32.626814131655706</v>
      </c>
      <c r="AE2069" s="834"/>
      <c r="AF2069" s="834"/>
      <c r="AG2069" s="834"/>
      <c r="AH2069" s="834"/>
      <c r="AI2069" s="834"/>
      <c r="AJ2069" s="834"/>
      <c r="AK2069" s="834"/>
      <c r="AL2069" s="834"/>
      <c r="AM2069" s="832">
        <f t="shared" si="80"/>
        <v>844937.4199218736</v>
      </c>
      <c r="AN2069" s="834"/>
      <c r="AO2069" s="834"/>
      <c r="AP2069" s="834"/>
    </row>
    <row r="2070" spans="1:42" s="15" customFormat="1">
      <c r="A2070" s="73" t="s">
        <v>2420</v>
      </c>
      <c r="B2070" s="1132" t="s">
        <v>3236</v>
      </c>
      <c r="C2070" s="73" t="s">
        <v>3329</v>
      </c>
      <c r="D2070" s="1132" t="s">
        <v>2001</v>
      </c>
      <c r="E2070" s="15" t="s">
        <v>2015</v>
      </c>
      <c r="F2070" s="679">
        <v>26850.260416666701</v>
      </c>
      <c r="G2070" s="73" t="s">
        <v>300</v>
      </c>
      <c r="H2070" s="73" t="s">
        <v>3352</v>
      </c>
      <c r="K2070" s="831"/>
      <c r="L2070" s="1143"/>
      <c r="M2070" s="831"/>
      <c r="N2070" s="1150">
        <v>1.2492882786617452E-4</v>
      </c>
      <c r="O2070" s="1144"/>
      <c r="P2070" s="831"/>
      <c r="Q2070" s="831"/>
      <c r="R2070" s="831"/>
      <c r="S2070" s="831"/>
      <c r="T2070" s="831"/>
      <c r="U2070" s="831"/>
      <c r="V2070" s="1143"/>
      <c r="W2070" s="1145">
        <v>33819</v>
      </c>
      <c r="X2070" s="1144"/>
      <c r="Y2070" s="831"/>
      <c r="Z2070" s="831"/>
      <c r="AA2070" s="834"/>
      <c r="AB2070" s="834"/>
      <c r="AC2070" s="832">
        <f t="shared" si="82"/>
        <v>0</v>
      </c>
      <c r="AD2070" s="832">
        <f t="shared" si="81"/>
        <v>3.3543715617557135</v>
      </c>
      <c r="AE2070" s="834"/>
      <c r="AF2070" s="834"/>
      <c r="AG2070" s="834"/>
      <c r="AH2070" s="834"/>
      <c r="AI2070" s="834"/>
      <c r="AJ2070" s="834"/>
      <c r="AK2070" s="834"/>
      <c r="AL2070" s="834"/>
      <c r="AM2070" s="832">
        <f t="shared" si="80"/>
        <v>908048957.03125119</v>
      </c>
      <c r="AN2070" s="834"/>
      <c r="AO2070" s="834"/>
      <c r="AP2070" s="834"/>
    </row>
    <row r="2071" spans="1:42" s="15" customFormat="1">
      <c r="A2071" s="73" t="s">
        <v>2421</v>
      </c>
      <c r="B2071" s="1132" t="s">
        <v>3237</v>
      </c>
      <c r="C2071" s="73" t="s">
        <v>3329</v>
      </c>
      <c r="D2071" s="1132" t="s">
        <v>1967</v>
      </c>
      <c r="E2071" s="15" t="s">
        <v>1968</v>
      </c>
      <c r="F2071" s="679">
        <v>30765.4296875</v>
      </c>
      <c r="G2071" s="73" t="s">
        <v>300</v>
      </c>
      <c r="H2071" s="73" t="s">
        <v>3352</v>
      </c>
      <c r="K2071" s="831"/>
      <c r="L2071" s="1143"/>
      <c r="M2071" s="831"/>
      <c r="N2071" s="1150">
        <v>2.2413499043699988E-4</v>
      </c>
      <c r="O2071" s="1144"/>
      <c r="P2071" s="831"/>
      <c r="Q2071" s="831"/>
      <c r="R2071" s="831"/>
      <c r="S2071" s="831"/>
      <c r="T2071" s="831"/>
      <c r="U2071" s="831"/>
      <c r="V2071" s="1143"/>
      <c r="W2071" s="1145">
        <v>14631</v>
      </c>
      <c r="X2071" s="1144"/>
      <c r="Y2071" s="831"/>
      <c r="Z2071" s="831"/>
      <c r="AA2071" s="834"/>
      <c r="AB2071" s="834"/>
      <c r="AC2071" s="832">
        <f t="shared" si="82"/>
        <v>0</v>
      </c>
      <c r="AD2071" s="832">
        <f t="shared" si="81"/>
        <v>6.8956092887980045</v>
      </c>
      <c r="AE2071" s="834"/>
      <c r="AF2071" s="834"/>
      <c r="AG2071" s="834"/>
      <c r="AH2071" s="834"/>
      <c r="AI2071" s="834"/>
      <c r="AJ2071" s="834"/>
      <c r="AK2071" s="834"/>
      <c r="AL2071" s="834"/>
      <c r="AM2071" s="832">
        <f t="shared" si="80"/>
        <v>450129001.7578125</v>
      </c>
      <c r="AN2071" s="834"/>
      <c r="AO2071" s="834"/>
      <c r="AP2071" s="834"/>
    </row>
    <row r="2072" spans="1:42" s="15" customFormat="1">
      <c r="A2072" s="73" t="s">
        <v>2421</v>
      </c>
      <c r="B2072" s="1132" t="s">
        <v>3237</v>
      </c>
      <c r="C2072" s="73" t="s">
        <v>3329</v>
      </c>
      <c r="D2072" s="1132" t="s">
        <v>1998</v>
      </c>
      <c r="E2072" s="15" t="s">
        <v>1999</v>
      </c>
      <c r="F2072" s="679">
        <v>41020.572916666701</v>
      </c>
      <c r="G2072" s="73" t="s">
        <v>300</v>
      </c>
      <c r="H2072" s="73" t="s">
        <v>3352</v>
      </c>
      <c r="K2072" s="831"/>
      <c r="L2072" s="1143"/>
      <c r="M2072" s="831"/>
      <c r="N2072" s="1150">
        <v>1.6420805118051806E-5</v>
      </c>
      <c r="O2072" s="1144"/>
      <c r="P2072" s="831"/>
      <c r="Q2072" s="831"/>
      <c r="R2072" s="831"/>
      <c r="S2072" s="831"/>
      <c r="T2072" s="831"/>
      <c r="U2072" s="831"/>
      <c r="V2072" s="1143"/>
      <c r="W2072" s="1145">
        <v>6067.7</v>
      </c>
      <c r="X2072" s="1144"/>
      <c r="Y2072" s="831"/>
      <c r="Z2072" s="831"/>
      <c r="AA2072" s="834"/>
      <c r="AB2072" s="834"/>
      <c r="AC2072" s="832">
        <f t="shared" si="82"/>
        <v>0</v>
      </c>
      <c r="AD2072" s="832">
        <f t="shared" si="81"/>
        <v>0.67359083369541783</v>
      </c>
      <c r="AE2072" s="834"/>
      <c r="AF2072" s="834"/>
      <c r="AG2072" s="834"/>
      <c r="AH2072" s="834"/>
      <c r="AI2072" s="834"/>
      <c r="AJ2072" s="834"/>
      <c r="AK2072" s="834"/>
      <c r="AL2072" s="834"/>
      <c r="AM2072" s="832">
        <f t="shared" si="80"/>
        <v>248900530.28645852</v>
      </c>
      <c r="AN2072" s="834"/>
      <c r="AO2072" s="834"/>
      <c r="AP2072" s="834"/>
    </row>
    <row r="2073" spans="1:42" s="15" customFormat="1">
      <c r="A2073" s="73" t="s">
        <v>2421</v>
      </c>
      <c r="B2073" s="1132" t="s">
        <v>3237</v>
      </c>
      <c r="C2073" s="73" t="s">
        <v>3329</v>
      </c>
      <c r="D2073" s="1132" t="s">
        <v>2001</v>
      </c>
      <c r="E2073" s="15" t="s">
        <v>2015</v>
      </c>
      <c r="F2073" s="679">
        <v>2051.0286458333298</v>
      </c>
      <c r="G2073" s="73" t="s">
        <v>300</v>
      </c>
      <c r="H2073" s="73" t="s">
        <v>3352</v>
      </c>
      <c r="K2073" s="831"/>
      <c r="L2073" s="1143"/>
      <c r="M2073" s="831"/>
      <c r="N2073" s="1150">
        <v>1.2492882786617452E-4</v>
      </c>
      <c r="O2073" s="1144"/>
      <c r="P2073" s="831"/>
      <c r="Q2073" s="831"/>
      <c r="R2073" s="831"/>
      <c r="S2073" s="831"/>
      <c r="T2073" s="831"/>
      <c r="U2073" s="831"/>
      <c r="V2073" s="1143"/>
      <c r="W2073" s="1145">
        <v>192120</v>
      </c>
      <c r="X2073" s="1144"/>
      <c r="Y2073" s="831"/>
      <c r="Z2073" s="831"/>
      <c r="AA2073" s="834"/>
      <c r="AB2073" s="834"/>
      <c r="AC2073" s="832">
        <f t="shared" si="82"/>
        <v>0</v>
      </c>
      <c r="AD2073" s="832">
        <f t="shared" si="81"/>
        <v>0.25623260464390507</v>
      </c>
      <c r="AE2073" s="834"/>
      <c r="AF2073" s="834"/>
      <c r="AG2073" s="834"/>
      <c r="AH2073" s="834"/>
      <c r="AI2073" s="834"/>
      <c r="AJ2073" s="834"/>
      <c r="AK2073" s="834"/>
      <c r="AL2073" s="834"/>
      <c r="AM2073" s="832">
        <f t="shared" si="80"/>
        <v>394043623.43749934</v>
      </c>
      <c r="AN2073" s="834"/>
      <c r="AO2073" s="834"/>
      <c r="AP2073" s="834"/>
    </row>
    <row r="2074" spans="1:42" s="15" customFormat="1">
      <c r="A2074" s="73" t="s">
        <v>2422</v>
      </c>
      <c r="B2074" s="1132" t="s">
        <v>3238</v>
      </c>
      <c r="C2074" s="73" t="s">
        <v>3329</v>
      </c>
      <c r="D2074" s="1132" t="s">
        <v>1967</v>
      </c>
      <c r="E2074" s="15" t="s">
        <v>1968</v>
      </c>
      <c r="F2074" s="679">
        <v>151329.561416276</v>
      </c>
      <c r="G2074" s="73" t="s">
        <v>300</v>
      </c>
      <c r="H2074" s="73" t="s">
        <v>3352</v>
      </c>
      <c r="K2074" s="831"/>
      <c r="L2074" s="1143"/>
      <c r="M2074" s="831"/>
      <c r="N2074" s="831">
        <v>5.9311000000000005E-7</v>
      </c>
      <c r="O2074" s="1144"/>
      <c r="P2074" s="831"/>
      <c r="Q2074" s="831"/>
      <c r="R2074" s="831"/>
      <c r="S2074" s="831"/>
      <c r="T2074" s="831"/>
      <c r="U2074" s="831"/>
      <c r="V2074" s="1143"/>
      <c r="W2074" s="1145">
        <v>146.25</v>
      </c>
      <c r="X2074" s="1144"/>
      <c r="Y2074" s="831"/>
      <c r="Z2074" s="831"/>
      <c r="AA2074" s="834"/>
      <c r="AB2074" s="834"/>
      <c r="AC2074" s="832">
        <f t="shared" si="82"/>
        <v>0</v>
      </c>
      <c r="AD2074" s="832">
        <f t="shared" si="81"/>
        <v>8.9755076171607467E-2</v>
      </c>
      <c r="AE2074" s="834"/>
      <c r="AF2074" s="834"/>
      <c r="AG2074" s="834"/>
      <c r="AH2074" s="834"/>
      <c r="AI2074" s="834"/>
      <c r="AJ2074" s="834"/>
      <c r="AK2074" s="834"/>
      <c r="AL2074" s="834"/>
      <c r="AM2074" s="832">
        <f t="shared" si="80"/>
        <v>22131948.357130364</v>
      </c>
      <c r="AN2074" s="834"/>
      <c r="AO2074" s="834"/>
      <c r="AP2074" s="834"/>
    </row>
    <row r="2075" spans="1:42" s="15" customFormat="1">
      <c r="A2075" s="73" t="s">
        <v>2422</v>
      </c>
      <c r="B2075" s="1132" t="s">
        <v>3238</v>
      </c>
      <c r="C2075" s="73" t="s">
        <v>3329</v>
      </c>
      <c r="D2075" s="1132" t="s">
        <v>1998</v>
      </c>
      <c r="E2075" s="15" t="s">
        <v>1999</v>
      </c>
      <c r="F2075" s="679">
        <v>201772.74857229201</v>
      </c>
      <c r="G2075" s="73" t="s">
        <v>300</v>
      </c>
      <c r="H2075" s="73" t="s">
        <v>3352</v>
      </c>
      <c r="K2075" s="831"/>
      <c r="L2075" s="1143"/>
      <c r="M2075" s="831"/>
      <c r="N2075" s="831">
        <v>8.6022000000000001E-8</v>
      </c>
      <c r="O2075" s="1144"/>
      <c r="P2075" s="831"/>
      <c r="Q2075" s="831"/>
      <c r="R2075" s="831"/>
      <c r="S2075" s="831"/>
      <c r="T2075" s="831"/>
      <c r="U2075" s="831"/>
      <c r="V2075" s="1143"/>
      <c r="W2075" s="1145">
        <v>377.75</v>
      </c>
      <c r="X2075" s="1144"/>
      <c r="Y2075" s="831"/>
      <c r="Z2075" s="831"/>
      <c r="AA2075" s="834"/>
      <c r="AB2075" s="834"/>
      <c r="AC2075" s="832">
        <f t="shared" si="82"/>
        <v>0</v>
      </c>
      <c r="AD2075" s="832">
        <f t="shared" si="81"/>
        <v>1.7356895377685703E-2</v>
      </c>
      <c r="AE2075" s="834"/>
      <c r="AF2075" s="834"/>
      <c r="AG2075" s="834"/>
      <c r="AH2075" s="834"/>
      <c r="AI2075" s="834"/>
      <c r="AJ2075" s="834"/>
      <c r="AK2075" s="834"/>
      <c r="AL2075" s="834"/>
      <c r="AM2075" s="832">
        <f t="shared" si="80"/>
        <v>76219655.773183301</v>
      </c>
      <c r="AN2075" s="834"/>
      <c r="AO2075" s="834"/>
      <c r="AP2075" s="834"/>
    </row>
    <row r="2076" spans="1:42" s="15" customFormat="1">
      <c r="A2076" s="73" t="s">
        <v>2422</v>
      </c>
      <c r="B2076" s="1132" t="s">
        <v>3238</v>
      </c>
      <c r="C2076" s="73" t="s">
        <v>3329</v>
      </c>
      <c r="D2076" s="1132" t="s">
        <v>2001</v>
      </c>
      <c r="E2076" s="15" t="s">
        <v>2015</v>
      </c>
      <c r="F2076" s="679">
        <v>10088.637428619801</v>
      </c>
      <c r="G2076" s="73" t="s">
        <v>300</v>
      </c>
      <c r="H2076" s="73" t="s">
        <v>3352</v>
      </c>
      <c r="K2076" s="831"/>
      <c r="L2076" s="1143"/>
      <c r="M2076" s="831"/>
      <c r="N2076" s="831">
        <v>3.9167000000000001E-7</v>
      </c>
      <c r="O2076" s="1144"/>
      <c r="P2076" s="831"/>
      <c r="Q2076" s="831"/>
      <c r="R2076" s="831"/>
      <c r="S2076" s="831"/>
      <c r="T2076" s="831"/>
      <c r="U2076" s="831"/>
      <c r="V2076" s="1143"/>
      <c r="W2076" s="1145">
        <v>7252.9</v>
      </c>
      <c r="X2076" s="1144"/>
      <c r="Y2076" s="831"/>
      <c r="Z2076" s="831"/>
      <c r="AA2076" s="834"/>
      <c r="AB2076" s="834"/>
      <c r="AC2076" s="832">
        <f t="shared" si="82"/>
        <v>0</v>
      </c>
      <c r="AD2076" s="832">
        <f t="shared" si="81"/>
        <v>3.9514166216675171E-3</v>
      </c>
      <c r="AE2076" s="834"/>
      <c r="AF2076" s="834"/>
      <c r="AG2076" s="834"/>
      <c r="AH2076" s="834"/>
      <c r="AI2076" s="834"/>
      <c r="AJ2076" s="834"/>
      <c r="AK2076" s="834"/>
      <c r="AL2076" s="834"/>
      <c r="AM2076" s="832">
        <f t="shared" si="80"/>
        <v>73171878.406036556</v>
      </c>
      <c r="AN2076" s="834"/>
      <c r="AO2076" s="834"/>
      <c r="AP2076" s="834"/>
    </row>
    <row r="2077" spans="1:42" s="15" customFormat="1">
      <c r="A2077" s="73" t="s">
        <v>2423</v>
      </c>
      <c r="B2077" s="1132" t="s">
        <v>3239</v>
      </c>
      <c r="C2077" s="73" t="s">
        <v>3329</v>
      </c>
      <c r="D2077" s="1132" t="s">
        <v>1967</v>
      </c>
      <c r="E2077" s="15" t="s">
        <v>1968</v>
      </c>
      <c r="F2077" s="679">
        <v>232778.560516875</v>
      </c>
      <c r="G2077" s="73" t="s">
        <v>300</v>
      </c>
      <c r="H2077" s="73" t="s">
        <v>3352</v>
      </c>
      <c r="K2077" s="831"/>
      <c r="L2077" s="1143"/>
      <c r="M2077" s="831"/>
      <c r="N2077" s="831">
        <v>1.4364E-5</v>
      </c>
      <c r="O2077" s="1144"/>
      <c r="P2077" s="831"/>
      <c r="Q2077" s="831"/>
      <c r="R2077" s="831"/>
      <c r="S2077" s="831"/>
      <c r="T2077" s="831"/>
      <c r="U2077" s="831"/>
      <c r="V2077" s="1143"/>
      <c r="W2077" s="1145">
        <v>2073</v>
      </c>
      <c r="X2077" s="1144"/>
      <c r="Y2077" s="831"/>
      <c r="Z2077" s="831"/>
      <c r="AA2077" s="834"/>
      <c r="AB2077" s="834"/>
      <c r="AC2077" s="832">
        <f t="shared" si="82"/>
        <v>0</v>
      </c>
      <c r="AD2077" s="832">
        <f t="shared" si="81"/>
        <v>3.3436312432643924</v>
      </c>
      <c r="AE2077" s="834"/>
      <c r="AF2077" s="834"/>
      <c r="AG2077" s="834"/>
      <c r="AH2077" s="834"/>
      <c r="AI2077" s="834"/>
      <c r="AJ2077" s="834"/>
      <c r="AK2077" s="834"/>
      <c r="AL2077" s="834"/>
      <c r="AM2077" s="832">
        <f t="shared" si="80"/>
        <v>482549955.95148188</v>
      </c>
      <c r="AN2077" s="834"/>
      <c r="AO2077" s="834"/>
      <c r="AP2077" s="834"/>
    </row>
    <row r="2078" spans="1:42" s="15" customFormat="1">
      <c r="A2078" s="73" t="s">
        <v>2423</v>
      </c>
      <c r="B2078" s="1132" t="s">
        <v>3239</v>
      </c>
      <c r="C2078" s="73" t="s">
        <v>3329</v>
      </c>
      <c r="D2078" s="1132" t="s">
        <v>2001</v>
      </c>
      <c r="E2078" s="15" t="s">
        <v>2015</v>
      </c>
      <c r="F2078" s="679">
        <v>15518.5707015104</v>
      </c>
      <c r="G2078" s="73" t="s">
        <v>300</v>
      </c>
      <c r="H2078" s="73" t="s">
        <v>3352</v>
      </c>
      <c r="K2078" s="831"/>
      <c r="L2078" s="1143"/>
      <c r="M2078" s="831"/>
      <c r="N2078" s="831">
        <v>1.3098E-4</v>
      </c>
      <c r="O2078" s="1144"/>
      <c r="P2078" s="831"/>
      <c r="Q2078" s="831"/>
      <c r="R2078" s="831"/>
      <c r="S2078" s="831"/>
      <c r="T2078" s="831"/>
      <c r="U2078" s="831"/>
      <c r="V2078" s="1143"/>
      <c r="W2078" s="1145">
        <v>104660</v>
      </c>
      <c r="X2078" s="1144"/>
      <c r="Y2078" s="831"/>
      <c r="Z2078" s="831"/>
      <c r="AA2078" s="834"/>
      <c r="AB2078" s="834"/>
      <c r="AC2078" s="832">
        <f t="shared" si="82"/>
        <v>0</v>
      </c>
      <c r="AD2078" s="832">
        <f t="shared" si="81"/>
        <v>2.0326223904838323</v>
      </c>
      <c r="AE2078" s="834"/>
      <c r="AF2078" s="834"/>
      <c r="AG2078" s="834"/>
      <c r="AH2078" s="834"/>
      <c r="AI2078" s="834"/>
      <c r="AJ2078" s="834"/>
      <c r="AK2078" s="834"/>
      <c r="AL2078" s="834"/>
      <c r="AM2078" s="832">
        <f t="shared" si="80"/>
        <v>1624173609.6200786</v>
      </c>
      <c r="AN2078" s="834"/>
      <c r="AO2078" s="834"/>
      <c r="AP2078" s="834"/>
    </row>
    <row r="2079" spans="1:42" s="15" customFormat="1">
      <c r="A2079" s="73" t="s">
        <v>2423</v>
      </c>
      <c r="B2079" s="1132" t="s">
        <v>3239</v>
      </c>
      <c r="C2079" s="73" t="s">
        <v>3329</v>
      </c>
      <c r="D2079" s="1132" t="s">
        <v>1998</v>
      </c>
      <c r="E2079" s="15" t="s">
        <v>1999</v>
      </c>
      <c r="F2079" s="679">
        <v>310371.414040156</v>
      </c>
      <c r="G2079" s="73" t="s">
        <v>300</v>
      </c>
      <c r="H2079" s="73" t="s">
        <v>3352</v>
      </c>
      <c r="K2079" s="831"/>
      <c r="L2079" s="1143"/>
      <c r="M2079" s="831"/>
      <c r="N2079" s="831">
        <v>4.6577000000000003E-6</v>
      </c>
      <c r="O2079" s="1144"/>
      <c r="P2079" s="831"/>
      <c r="Q2079" s="831"/>
      <c r="R2079" s="831"/>
      <c r="S2079" s="831"/>
      <c r="T2079" s="831"/>
      <c r="U2079" s="831"/>
      <c r="V2079" s="1143"/>
      <c r="W2079" s="1145">
        <v>239.52</v>
      </c>
      <c r="X2079" s="1144"/>
      <c r="Y2079" s="831"/>
      <c r="Z2079" s="831"/>
      <c r="AA2079" s="834"/>
      <c r="AB2079" s="834"/>
      <c r="AC2079" s="832">
        <f t="shared" si="82"/>
        <v>0</v>
      </c>
      <c r="AD2079" s="832">
        <f t="shared" si="81"/>
        <v>1.4456169351748347</v>
      </c>
      <c r="AE2079" s="834"/>
      <c r="AF2079" s="834"/>
      <c r="AG2079" s="834"/>
      <c r="AH2079" s="834"/>
      <c r="AI2079" s="834"/>
      <c r="AJ2079" s="834"/>
      <c r="AK2079" s="834"/>
      <c r="AL2079" s="834"/>
      <c r="AM2079" s="832">
        <f t="shared" si="80"/>
        <v>74340161.090898171</v>
      </c>
      <c r="AN2079" s="834"/>
      <c r="AO2079" s="834"/>
      <c r="AP2079" s="834"/>
    </row>
    <row r="2080" spans="1:42" s="15" customFormat="1">
      <c r="A2080" s="73" t="s">
        <v>2424</v>
      </c>
      <c r="B2080" s="1132" t="s">
        <v>3240</v>
      </c>
      <c r="C2080" s="73" t="s">
        <v>3329</v>
      </c>
      <c r="D2080" s="1132" t="s">
        <v>1967</v>
      </c>
      <c r="E2080" s="15" t="s">
        <v>1968</v>
      </c>
      <c r="F2080" s="679">
        <v>217349.21875</v>
      </c>
      <c r="G2080" s="73" t="s">
        <v>300</v>
      </c>
      <c r="H2080" s="73" t="s">
        <v>3352</v>
      </c>
      <c r="K2080" s="831"/>
      <c r="L2080" s="1143"/>
      <c r="M2080" s="831"/>
      <c r="N2080" s="1150">
        <v>2.2413499043699988E-4</v>
      </c>
      <c r="O2080" s="1144"/>
      <c r="P2080" s="831"/>
      <c r="Q2080" s="831"/>
      <c r="R2080" s="831"/>
      <c r="S2080" s="831"/>
      <c r="T2080" s="831"/>
      <c r="U2080" s="831"/>
      <c r="V2080" s="1143"/>
      <c r="W2080" s="1145">
        <v>1319.3</v>
      </c>
      <c r="X2080" s="1144"/>
      <c r="Y2080" s="831"/>
      <c r="Z2080" s="831"/>
      <c r="AA2080" s="834"/>
      <c r="AB2080" s="834"/>
      <c r="AC2080" s="832">
        <f t="shared" si="82"/>
        <v>0</v>
      </c>
      <c r="AD2080" s="832">
        <f t="shared" si="81"/>
        <v>48.715565066020645</v>
      </c>
      <c r="AE2080" s="834"/>
      <c r="AF2080" s="834"/>
      <c r="AG2080" s="834"/>
      <c r="AH2080" s="834"/>
      <c r="AI2080" s="834"/>
      <c r="AJ2080" s="834"/>
      <c r="AK2080" s="834"/>
      <c r="AL2080" s="834"/>
      <c r="AM2080" s="832">
        <f t="shared" si="80"/>
        <v>286748824.296875</v>
      </c>
      <c r="AN2080" s="834"/>
      <c r="AO2080" s="834"/>
      <c r="AP2080" s="834"/>
    </row>
    <row r="2081" spans="1:42" s="15" customFormat="1">
      <c r="A2081" s="73" t="s">
        <v>2424</v>
      </c>
      <c r="B2081" s="1132" t="s">
        <v>3240</v>
      </c>
      <c r="C2081" s="73" t="s">
        <v>3329</v>
      </c>
      <c r="D2081" s="1132" t="s">
        <v>1998</v>
      </c>
      <c r="E2081" s="15" t="s">
        <v>1999</v>
      </c>
      <c r="F2081" s="679">
        <v>1072256.14583333</v>
      </c>
      <c r="G2081" s="73" t="s">
        <v>300</v>
      </c>
      <c r="H2081" s="73" t="s">
        <v>3352</v>
      </c>
      <c r="K2081" s="831"/>
      <c r="L2081" s="1143"/>
      <c r="M2081" s="831"/>
      <c r="N2081" s="1150">
        <v>1.6420805118051806E-5</v>
      </c>
      <c r="O2081" s="1144"/>
      <c r="P2081" s="831"/>
      <c r="Q2081" s="831"/>
      <c r="R2081" s="831"/>
      <c r="S2081" s="831"/>
      <c r="T2081" s="831"/>
      <c r="U2081" s="831"/>
      <c r="V2081" s="1143"/>
      <c r="W2081" s="1145">
        <v>1709.3</v>
      </c>
      <c r="X2081" s="1144"/>
      <c r="Y2081" s="831"/>
      <c r="Z2081" s="831"/>
      <c r="AA2081" s="834"/>
      <c r="AB2081" s="834"/>
      <c r="AC2081" s="832">
        <f t="shared" si="82"/>
        <v>0</v>
      </c>
      <c r="AD2081" s="832">
        <f t="shared" si="81"/>
        <v>17.607309207362448</v>
      </c>
      <c r="AE2081" s="834"/>
      <c r="AF2081" s="834"/>
      <c r="AG2081" s="834"/>
      <c r="AH2081" s="834"/>
      <c r="AI2081" s="834"/>
      <c r="AJ2081" s="834"/>
      <c r="AK2081" s="834"/>
      <c r="AL2081" s="834"/>
      <c r="AM2081" s="832">
        <f t="shared" si="80"/>
        <v>1832807430.072911</v>
      </c>
      <c r="AN2081" s="834"/>
      <c r="AO2081" s="834"/>
      <c r="AP2081" s="834"/>
    </row>
    <row r="2082" spans="1:42" s="15" customFormat="1">
      <c r="A2082" s="73" t="s">
        <v>2424</v>
      </c>
      <c r="B2082" s="1132" t="s">
        <v>3240</v>
      </c>
      <c r="C2082" s="73" t="s">
        <v>3329</v>
      </c>
      <c r="D2082" s="1132" t="s">
        <v>2001</v>
      </c>
      <c r="E2082" s="15" t="s">
        <v>2015</v>
      </c>
      <c r="F2082" s="679">
        <v>14489.947916666701</v>
      </c>
      <c r="G2082" s="73" t="s">
        <v>300</v>
      </c>
      <c r="H2082" s="73" t="s">
        <v>3352</v>
      </c>
      <c r="K2082" s="831"/>
      <c r="L2082" s="1143"/>
      <c r="M2082" s="831"/>
      <c r="N2082" s="1150">
        <v>1.2492882786617452E-4</v>
      </c>
      <c r="O2082" s="1144"/>
      <c r="P2082" s="831"/>
      <c r="Q2082" s="831"/>
      <c r="R2082" s="831"/>
      <c r="S2082" s="831"/>
      <c r="T2082" s="831"/>
      <c r="U2082" s="831"/>
      <c r="V2082" s="1143"/>
      <c r="W2082" s="1145">
        <v>6196.9</v>
      </c>
      <c r="X2082" s="1144"/>
      <c r="Y2082" s="831"/>
      <c r="Z2082" s="831"/>
      <c r="AA2082" s="834"/>
      <c r="AB2082" s="834"/>
      <c r="AC2082" s="832">
        <f t="shared" si="82"/>
        <v>0</v>
      </c>
      <c r="AD2082" s="832">
        <f t="shared" si="81"/>
        <v>1.8102122090710884</v>
      </c>
      <c r="AE2082" s="834"/>
      <c r="AF2082" s="834"/>
      <c r="AG2082" s="834"/>
      <c r="AH2082" s="834"/>
      <c r="AI2082" s="834"/>
      <c r="AJ2082" s="834"/>
      <c r="AK2082" s="834"/>
      <c r="AL2082" s="834"/>
      <c r="AM2082" s="832">
        <f t="shared" si="80"/>
        <v>89792758.244791865</v>
      </c>
      <c r="AN2082" s="834"/>
      <c r="AO2082" s="834"/>
      <c r="AP2082" s="834"/>
    </row>
    <row r="2083" spans="1:42" s="15" customFormat="1">
      <c r="A2083" s="73" t="s">
        <v>2425</v>
      </c>
      <c r="B2083" s="1132" t="s">
        <v>3241</v>
      </c>
      <c r="C2083" s="73" t="s">
        <v>3329</v>
      </c>
      <c r="D2083" s="1132" t="s">
        <v>1967</v>
      </c>
      <c r="E2083" s="15" t="s">
        <v>1968</v>
      </c>
      <c r="F2083" s="679">
        <v>1016973.046875</v>
      </c>
      <c r="G2083" s="73" t="s">
        <v>300</v>
      </c>
      <c r="H2083" s="73" t="s">
        <v>3352</v>
      </c>
      <c r="K2083" s="831"/>
      <c r="L2083" s="1143"/>
      <c r="M2083" s="831"/>
      <c r="N2083" s="831">
        <v>1.5718999999999999E-6</v>
      </c>
      <c r="O2083" s="1144"/>
      <c r="P2083" s="831"/>
      <c r="Q2083" s="831"/>
      <c r="R2083" s="831"/>
      <c r="S2083" s="831"/>
      <c r="T2083" s="831"/>
      <c r="U2083" s="831"/>
      <c r="V2083" s="1143"/>
      <c r="W2083" s="1145">
        <v>134.41999999999999</v>
      </c>
      <c r="X2083" s="1144"/>
      <c r="Y2083" s="831"/>
      <c r="Z2083" s="831"/>
      <c r="AA2083" s="834"/>
      <c r="AB2083" s="834"/>
      <c r="AC2083" s="832">
        <f t="shared" si="82"/>
        <v>0</v>
      </c>
      <c r="AD2083" s="832">
        <f t="shared" si="81"/>
        <v>1.5985799323828125</v>
      </c>
      <c r="AE2083" s="834"/>
      <c r="AF2083" s="834"/>
      <c r="AG2083" s="834"/>
      <c r="AH2083" s="834"/>
      <c r="AI2083" s="834"/>
      <c r="AJ2083" s="834"/>
      <c r="AK2083" s="834"/>
      <c r="AL2083" s="834"/>
      <c r="AM2083" s="832">
        <f t="shared" si="80"/>
        <v>136701516.9609375</v>
      </c>
      <c r="AN2083" s="834"/>
      <c r="AO2083" s="834"/>
      <c r="AP2083" s="834"/>
    </row>
    <row r="2084" spans="1:42" s="15" customFormat="1">
      <c r="A2084" s="73" t="s">
        <v>2425</v>
      </c>
      <c r="B2084" s="1132" t="s">
        <v>3241</v>
      </c>
      <c r="C2084" s="73" t="s">
        <v>3329</v>
      </c>
      <c r="D2084" s="1132" t="s">
        <v>1998</v>
      </c>
      <c r="E2084" s="15" t="s">
        <v>1999</v>
      </c>
      <c r="F2084" s="679">
        <v>5017067.03125</v>
      </c>
      <c r="G2084" s="73" t="s">
        <v>300</v>
      </c>
      <c r="H2084" s="73" t="s">
        <v>3352</v>
      </c>
      <c r="K2084" s="831"/>
      <c r="L2084" s="1143"/>
      <c r="M2084" s="831"/>
      <c r="N2084" s="831">
        <v>1.1216000000000001E-7</v>
      </c>
      <c r="O2084" s="1144"/>
      <c r="P2084" s="831"/>
      <c r="Q2084" s="831"/>
      <c r="R2084" s="831"/>
      <c r="S2084" s="831"/>
      <c r="T2084" s="831"/>
      <c r="U2084" s="831"/>
      <c r="V2084" s="1143"/>
      <c r="W2084" s="1145">
        <v>149.86000000000001</v>
      </c>
      <c r="X2084" s="1144"/>
      <c r="Y2084" s="831"/>
      <c r="Z2084" s="831"/>
      <c r="AA2084" s="834"/>
      <c r="AB2084" s="834"/>
      <c r="AC2084" s="832">
        <f t="shared" si="82"/>
        <v>0</v>
      </c>
      <c r="AD2084" s="832">
        <f t="shared" si="81"/>
        <v>0.562714238225</v>
      </c>
      <c r="AE2084" s="834"/>
      <c r="AF2084" s="834"/>
      <c r="AG2084" s="834"/>
      <c r="AH2084" s="834"/>
      <c r="AI2084" s="834"/>
      <c r="AJ2084" s="834"/>
      <c r="AK2084" s="834"/>
      <c r="AL2084" s="834"/>
      <c r="AM2084" s="832">
        <f t="shared" si="80"/>
        <v>751857665.30312502</v>
      </c>
      <c r="AN2084" s="834"/>
      <c r="AO2084" s="834"/>
      <c r="AP2084" s="834"/>
    </row>
    <row r="2085" spans="1:42" s="15" customFormat="1">
      <c r="A2085" s="73" t="s">
        <v>2425</v>
      </c>
      <c r="B2085" s="1132" t="s">
        <v>3241</v>
      </c>
      <c r="C2085" s="73" t="s">
        <v>3329</v>
      </c>
      <c r="D2085" s="1132" t="s">
        <v>2001</v>
      </c>
      <c r="E2085" s="15" t="s">
        <v>2015</v>
      </c>
      <c r="F2085" s="679">
        <v>67798.203125</v>
      </c>
      <c r="G2085" s="73" t="s">
        <v>300</v>
      </c>
      <c r="H2085" s="73" t="s">
        <v>3352</v>
      </c>
      <c r="K2085" s="831"/>
      <c r="L2085" s="1143"/>
      <c r="M2085" s="831"/>
      <c r="N2085" s="831">
        <v>2.4117999999999999E-7</v>
      </c>
      <c r="O2085" s="1144"/>
      <c r="P2085" s="831"/>
      <c r="Q2085" s="831"/>
      <c r="R2085" s="831"/>
      <c r="S2085" s="831"/>
      <c r="T2085" s="831"/>
      <c r="U2085" s="831"/>
      <c r="V2085" s="1143"/>
      <c r="W2085" s="1145">
        <v>941.85</v>
      </c>
      <c r="X2085" s="1144"/>
      <c r="Y2085" s="831"/>
      <c r="Z2085" s="831"/>
      <c r="AA2085" s="834"/>
      <c r="AB2085" s="834"/>
      <c r="AC2085" s="832">
        <f t="shared" si="82"/>
        <v>0</v>
      </c>
      <c r="AD2085" s="832">
        <f t="shared" si="81"/>
        <v>1.6351570629687499E-2</v>
      </c>
      <c r="AE2085" s="834"/>
      <c r="AF2085" s="834"/>
      <c r="AG2085" s="834"/>
      <c r="AH2085" s="834"/>
      <c r="AI2085" s="834"/>
      <c r="AJ2085" s="834"/>
      <c r="AK2085" s="834"/>
      <c r="AL2085" s="834"/>
      <c r="AM2085" s="832">
        <f t="shared" si="80"/>
        <v>63855737.61328125</v>
      </c>
      <c r="AN2085" s="834"/>
      <c r="AO2085" s="834"/>
      <c r="AP2085" s="834"/>
    </row>
    <row r="2086" spans="1:42" s="15" customFormat="1">
      <c r="A2086" s="73" t="s">
        <v>2426</v>
      </c>
      <c r="B2086" s="1132" t="s">
        <v>3242</v>
      </c>
      <c r="C2086" s="73" t="s">
        <v>3329</v>
      </c>
      <c r="D2086" s="1132" t="s">
        <v>1967</v>
      </c>
      <c r="E2086" s="15" t="s">
        <v>1968</v>
      </c>
      <c r="F2086" s="679">
        <v>255399.004985156</v>
      </c>
      <c r="G2086" s="73" t="s">
        <v>300</v>
      </c>
      <c r="H2086" s="73" t="s">
        <v>3352</v>
      </c>
      <c r="K2086" s="831"/>
      <c r="L2086" s="1143"/>
      <c r="M2086" s="831"/>
      <c r="N2086" s="831">
        <v>1.0601000000000001E-5</v>
      </c>
      <c r="O2086" s="1144"/>
      <c r="P2086" s="831"/>
      <c r="Q2086" s="831"/>
      <c r="R2086" s="831"/>
      <c r="S2086" s="831"/>
      <c r="T2086" s="831"/>
      <c r="U2086" s="831"/>
      <c r="V2086" s="1143"/>
      <c r="W2086" s="1145">
        <v>8058.5</v>
      </c>
      <c r="X2086" s="1144"/>
      <c r="Y2086" s="831"/>
      <c r="Z2086" s="831"/>
      <c r="AA2086" s="834"/>
      <c r="AB2086" s="834"/>
      <c r="AC2086" s="832">
        <f t="shared" si="82"/>
        <v>0</v>
      </c>
      <c r="AD2086" s="832">
        <f t="shared" si="81"/>
        <v>2.7074848518476391</v>
      </c>
      <c r="AE2086" s="834"/>
      <c r="AF2086" s="834"/>
      <c r="AG2086" s="834"/>
      <c r="AH2086" s="834"/>
      <c r="AI2086" s="834"/>
      <c r="AJ2086" s="834"/>
      <c r="AK2086" s="834"/>
      <c r="AL2086" s="834"/>
      <c r="AM2086" s="832">
        <f t="shared" ref="AM2086:AM2149" si="83">IF(W2086="",0*$F2086,W2086*$F2086)</f>
        <v>2058132881.6728797</v>
      </c>
      <c r="AN2086" s="834"/>
      <c r="AO2086" s="834"/>
      <c r="AP2086" s="834"/>
    </row>
    <row r="2087" spans="1:42" s="15" customFormat="1">
      <c r="A2087" s="73" t="s">
        <v>2426</v>
      </c>
      <c r="B2087" s="1132" t="s">
        <v>3242</v>
      </c>
      <c r="C2087" s="73" t="s">
        <v>3329</v>
      </c>
      <c r="D2087" s="1132" t="s">
        <v>1998</v>
      </c>
      <c r="E2087" s="15" t="s">
        <v>1999</v>
      </c>
      <c r="F2087" s="679">
        <v>1259918.6433453099</v>
      </c>
      <c r="G2087" s="73" t="s">
        <v>300</v>
      </c>
      <c r="H2087" s="73" t="s">
        <v>3352</v>
      </c>
      <c r="K2087" s="831"/>
      <c r="L2087" s="1143"/>
      <c r="M2087" s="831"/>
      <c r="N2087" s="831">
        <v>1.9537999999999998E-6</v>
      </c>
      <c r="O2087" s="1144"/>
      <c r="P2087" s="831"/>
      <c r="Q2087" s="831"/>
      <c r="R2087" s="831"/>
      <c r="S2087" s="831"/>
      <c r="T2087" s="831"/>
      <c r="U2087" s="831"/>
      <c r="V2087" s="1143"/>
      <c r="W2087" s="1145">
        <v>2187.1</v>
      </c>
      <c r="X2087" s="1144"/>
      <c r="Y2087" s="831"/>
      <c r="Z2087" s="831"/>
      <c r="AA2087" s="834"/>
      <c r="AB2087" s="834"/>
      <c r="AC2087" s="832">
        <f t="shared" si="82"/>
        <v>0</v>
      </c>
      <c r="AD2087" s="832">
        <f t="shared" si="81"/>
        <v>2.461629045368066</v>
      </c>
      <c r="AE2087" s="834"/>
      <c r="AF2087" s="834"/>
      <c r="AG2087" s="834"/>
      <c r="AH2087" s="834"/>
      <c r="AI2087" s="834"/>
      <c r="AJ2087" s="834"/>
      <c r="AK2087" s="834"/>
      <c r="AL2087" s="834"/>
      <c r="AM2087" s="832">
        <f t="shared" si="83"/>
        <v>2755568064.860527</v>
      </c>
      <c r="AN2087" s="834"/>
      <c r="AO2087" s="834"/>
      <c r="AP2087" s="834"/>
    </row>
    <row r="2088" spans="1:42" s="15" customFormat="1">
      <c r="A2088" s="73" t="s">
        <v>2426</v>
      </c>
      <c r="B2088" s="1132" t="s">
        <v>3242</v>
      </c>
      <c r="C2088" s="73" t="s">
        <v>3329</v>
      </c>
      <c r="D2088" s="1132" t="s">
        <v>2001</v>
      </c>
      <c r="E2088" s="15" t="s">
        <v>2015</v>
      </c>
      <c r="F2088" s="679">
        <v>17026.600332343802</v>
      </c>
      <c r="G2088" s="73" t="s">
        <v>300</v>
      </c>
      <c r="H2088" s="73" t="s">
        <v>3352</v>
      </c>
      <c r="K2088" s="831"/>
      <c r="L2088" s="1143"/>
      <c r="M2088" s="831"/>
      <c r="N2088" s="831">
        <v>1.0225E-5</v>
      </c>
      <c r="O2088" s="1144"/>
      <c r="P2088" s="831"/>
      <c r="Q2088" s="831"/>
      <c r="R2088" s="831"/>
      <c r="S2088" s="831"/>
      <c r="T2088" s="831"/>
      <c r="U2088" s="831"/>
      <c r="V2088" s="1143"/>
      <c r="W2088" s="1145">
        <v>258340</v>
      </c>
      <c r="X2088" s="1144"/>
      <c r="Y2088" s="831"/>
      <c r="Z2088" s="831"/>
      <c r="AA2088" s="834"/>
      <c r="AB2088" s="834"/>
      <c r="AC2088" s="832">
        <f t="shared" si="82"/>
        <v>0</v>
      </c>
      <c r="AD2088" s="832">
        <f t="shared" si="81"/>
        <v>0.17409698839821536</v>
      </c>
      <c r="AE2088" s="834"/>
      <c r="AF2088" s="834"/>
      <c r="AG2088" s="834"/>
      <c r="AH2088" s="834"/>
      <c r="AI2088" s="834"/>
      <c r="AJ2088" s="834"/>
      <c r="AK2088" s="834"/>
      <c r="AL2088" s="834"/>
      <c r="AM2088" s="832">
        <f t="shared" si="83"/>
        <v>4398651929.8576975</v>
      </c>
      <c r="AN2088" s="834"/>
      <c r="AO2088" s="834"/>
      <c r="AP2088" s="834"/>
    </row>
    <row r="2089" spans="1:42" s="15" customFormat="1">
      <c r="A2089" s="73" t="s">
        <v>2427</v>
      </c>
      <c r="B2089" s="1132" t="s">
        <v>3243</v>
      </c>
      <c r="C2089" s="73" t="s">
        <v>3329</v>
      </c>
      <c r="D2089" s="1132" t="s">
        <v>1967</v>
      </c>
      <c r="E2089" s="15" t="s">
        <v>1968</v>
      </c>
      <c r="F2089" s="679">
        <v>28737.490308958299</v>
      </c>
      <c r="G2089" s="73" t="s">
        <v>300</v>
      </c>
      <c r="H2089" s="73" t="s">
        <v>3352</v>
      </c>
      <c r="K2089" s="831"/>
      <c r="L2089" s="1143"/>
      <c r="M2089" s="831"/>
      <c r="N2089" s="831">
        <v>2.6003999999999999E-7</v>
      </c>
      <c r="O2089" s="1144"/>
      <c r="P2089" s="831"/>
      <c r="Q2089" s="831"/>
      <c r="R2089" s="831"/>
      <c r="S2089" s="831"/>
      <c r="T2089" s="831"/>
      <c r="U2089" s="831"/>
      <c r="V2089" s="1143"/>
      <c r="W2089" s="1145">
        <v>55429</v>
      </c>
      <c r="X2089" s="1144"/>
      <c r="Y2089" s="831"/>
      <c r="Z2089" s="831"/>
      <c r="AA2089" s="834"/>
      <c r="AB2089" s="834"/>
      <c r="AC2089" s="832">
        <f t="shared" si="82"/>
        <v>0</v>
      </c>
      <c r="AD2089" s="832">
        <f t="shared" si="81"/>
        <v>7.4728969799415157E-3</v>
      </c>
      <c r="AE2089" s="834"/>
      <c r="AF2089" s="834"/>
      <c r="AG2089" s="834"/>
      <c r="AH2089" s="834"/>
      <c r="AI2089" s="834"/>
      <c r="AJ2089" s="834"/>
      <c r="AK2089" s="834"/>
      <c r="AL2089" s="834"/>
      <c r="AM2089" s="832">
        <f t="shared" si="83"/>
        <v>1592890350.3352494</v>
      </c>
      <c r="AN2089" s="834"/>
      <c r="AO2089" s="834"/>
      <c r="AP2089" s="834"/>
    </row>
    <row r="2090" spans="1:42" s="15" customFormat="1">
      <c r="A2090" s="73" t="s">
        <v>2427</v>
      </c>
      <c r="B2090" s="1132" t="s">
        <v>3243</v>
      </c>
      <c r="C2090" s="73" t="s">
        <v>3329</v>
      </c>
      <c r="D2090" s="1132" t="s">
        <v>2001</v>
      </c>
      <c r="E2090" s="15" t="s">
        <v>2015</v>
      </c>
      <c r="F2090" s="679">
        <v>1915.8326872135401</v>
      </c>
      <c r="G2090" s="73" t="s">
        <v>300</v>
      </c>
      <c r="H2090" s="73" t="s">
        <v>3352</v>
      </c>
      <c r="K2090" s="831"/>
      <c r="L2090" s="1143"/>
      <c r="M2090" s="831"/>
      <c r="N2090" s="831">
        <v>5.5448000000000003E-7</v>
      </c>
      <c r="O2090" s="1144"/>
      <c r="P2090" s="831"/>
      <c r="Q2090" s="831"/>
      <c r="R2090" s="831"/>
      <c r="S2090" s="831"/>
      <c r="T2090" s="831"/>
      <c r="U2090" s="831"/>
      <c r="V2090" s="1143"/>
      <c r="W2090" s="1145">
        <v>4422300</v>
      </c>
      <c r="X2090" s="1144"/>
      <c r="Y2090" s="831"/>
      <c r="Z2090" s="831"/>
      <c r="AA2090" s="834"/>
      <c r="AB2090" s="834"/>
      <c r="AC2090" s="832">
        <f t="shared" si="82"/>
        <v>0</v>
      </c>
      <c r="AD2090" s="832">
        <f t="shared" si="81"/>
        <v>1.0622909084061637E-3</v>
      </c>
      <c r="AE2090" s="834"/>
      <c r="AF2090" s="834"/>
      <c r="AG2090" s="834"/>
      <c r="AH2090" s="834"/>
      <c r="AI2090" s="834"/>
      <c r="AJ2090" s="834"/>
      <c r="AK2090" s="834"/>
      <c r="AL2090" s="834"/>
      <c r="AM2090" s="832">
        <f t="shared" si="83"/>
        <v>8472386892.6644382</v>
      </c>
      <c r="AN2090" s="834"/>
      <c r="AO2090" s="834"/>
      <c r="AP2090" s="834"/>
    </row>
    <row r="2091" spans="1:42" s="15" customFormat="1">
      <c r="A2091" s="73" t="s">
        <v>2427</v>
      </c>
      <c r="B2091" s="1132" t="s">
        <v>3243</v>
      </c>
      <c r="C2091" s="73" t="s">
        <v>3329</v>
      </c>
      <c r="D2091" s="1132" t="s">
        <v>1998</v>
      </c>
      <c r="E2091" s="15" t="s">
        <v>1999</v>
      </c>
      <c r="F2091" s="679">
        <v>38316.653749791702</v>
      </c>
      <c r="G2091" s="73" t="s">
        <v>300</v>
      </c>
      <c r="H2091" s="73" t="s">
        <v>3352</v>
      </c>
      <c r="K2091" s="831"/>
      <c r="L2091" s="1143"/>
      <c r="M2091" s="831"/>
      <c r="N2091" s="831">
        <v>1.9134999999999999E-8</v>
      </c>
      <c r="O2091" s="1144"/>
      <c r="P2091" s="831"/>
      <c r="Q2091" s="831"/>
      <c r="R2091" s="831"/>
      <c r="S2091" s="831"/>
      <c r="T2091" s="831"/>
      <c r="U2091" s="831"/>
      <c r="V2091" s="1143"/>
      <c r="W2091" s="1145">
        <v>1020.8</v>
      </c>
      <c r="X2091" s="1144"/>
      <c r="Y2091" s="831"/>
      <c r="Z2091" s="831"/>
      <c r="AA2091" s="834"/>
      <c r="AB2091" s="834"/>
      <c r="AC2091" s="832">
        <f t="shared" si="82"/>
        <v>0</v>
      </c>
      <c r="AD2091" s="832">
        <f t="shared" si="81"/>
        <v>7.331891695022642E-4</v>
      </c>
      <c r="AE2091" s="834"/>
      <c r="AF2091" s="834"/>
      <c r="AG2091" s="834"/>
      <c r="AH2091" s="834"/>
      <c r="AI2091" s="834"/>
      <c r="AJ2091" s="834"/>
      <c r="AK2091" s="834"/>
      <c r="AL2091" s="834"/>
      <c r="AM2091" s="832">
        <f t="shared" si="83"/>
        <v>39113640.14778737</v>
      </c>
      <c r="AN2091" s="834"/>
      <c r="AO2091" s="834"/>
      <c r="AP2091" s="834"/>
    </row>
    <row r="2092" spans="1:42" s="15" customFormat="1">
      <c r="A2092" s="73" t="s">
        <v>2428</v>
      </c>
      <c r="B2092" s="1132" t="s">
        <v>3244</v>
      </c>
      <c r="C2092" s="73" t="s">
        <v>3329</v>
      </c>
      <c r="D2092" s="1132" t="s">
        <v>1998</v>
      </c>
      <c r="E2092" s="15" t="s">
        <v>1999</v>
      </c>
      <c r="F2092" s="679">
        <v>12691.2637041667</v>
      </c>
      <c r="G2092" s="73" t="s">
        <v>300</v>
      </c>
      <c r="H2092" s="73" t="s">
        <v>3352</v>
      </c>
      <c r="K2092" s="831"/>
      <c r="L2092" s="1143"/>
      <c r="M2092" s="831"/>
      <c r="N2092" s="831">
        <v>4.8075000000000001E-7</v>
      </c>
      <c r="O2092" s="1144"/>
      <c r="P2092" s="831"/>
      <c r="Q2092" s="831"/>
      <c r="R2092" s="831"/>
      <c r="S2092" s="831"/>
      <c r="T2092" s="831"/>
      <c r="U2092" s="831"/>
      <c r="V2092" s="1143"/>
      <c r="W2092" s="1145">
        <v>6722.1</v>
      </c>
      <c r="X2092" s="1144"/>
      <c r="Y2092" s="831"/>
      <c r="Z2092" s="831"/>
      <c r="AA2092" s="834"/>
      <c r="AB2092" s="834"/>
      <c r="AC2092" s="832">
        <f t="shared" si="82"/>
        <v>0</v>
      </c>
      <c r="AD2092" s="832">
        <f t="shared" si="81"/>
        <v>6.1013250257781412E-3</v>
      </c>
      <c r="AE2092" s="834"/>
      <c r="AF2092" s="834"/>
      <c r="AG2092" s="834"/>
      <c r="AH2092" s="834"/>
      <c r="AI2092" s="834"/>
      <c r="AJ2092" s="834"/>
      <c r="AK2092" s="834"/>
      <c r="AL2092" s="834"/>
      <c r="AM2092" s="832">
        <f t="shared" si="83"/>
        <v>85311943.745778978</v>
      </c>
      <c r="AN2092" s="834"/>
      <c r="AO2092" s="834"/>
      <c r="AP2092" s="834"/>
    </row>
    <row r="2093" spans="1:42" s="15" customFormat="1">
      <c r="A2093" s="73" t="s">
        <v>2428</v>
      </c>
      <c r="B2093" s="1132" t="s">
        <v>3244</v>
      </c>
      <c r="C2093" s="73" t="s">
        <v>3329</v>
      </c>
      <c r="D2093" s="1132" t="s">
        <v>1967</v>
      </c>
      <c r="E2093" s="15" t="s">
        <v>1968</v>
      </c>
      <c r="F2093" s="679">
        <v>2572.5534536197902</v>
      </c>
      <c r="G2093" s="73" t="s">
        <v>300</v>
      </c>
      <c r="H2093" s="73" t="s">
        <v>3352</v>
      </c>
      <c r="K2093" s="831"/>
      <c r="L2093" s="1143"/>
      <c r="M2093" s="831"/>
      <c r="N2093" s="831">
        <v>3.8206999999999998E-7</v>
      </c>
      <c r="O2093" s="1144"/>
      <c r="P2093" s="831"/>
      <c r="Q2093" s="831"/>
      <c r="R2093" s="831"/>
      <c r="S2093" s="831"/>
      <c r="T2093" s="831"/>
      <c r="U2093" s="831"/>
      <c r="V2093" s="1143"/>
      <c r="W2093" s="1145">
        <v>647.21</v>
      </c>
      <c r="X2093" s="1144"/>
      <c r="Y2093" s="831"/>
      <c r="Z2093" s="831"/>
      <c r="AA2093" s="834"/>
      <c r="AB2093" s="834"/>
      <c r="AC2093" s="832">
        <f t="shared" si="82"/>
        <v>0</v>
      </c>
      <c r="AD2093" s="832">
        <f t="shared" si="81"/>
        <v>9.8289549802451325E-4</v>
      </c>
      <c r="AE2093" s="834"/>
      <c r="AF2093" s="834"/>
      <c r="AG2093" s="834"/>
      <c r="AH2093" s="834"/>
      <c r="AI2093" s="834"/>
      <c r="AJ2093" s="834"/>
      <c r="AK2093" s="834"/>
      <c r="AL2093" s="834"/>
      <c r="AM2093" s="832">
        <f t="shared" si="83"/>
        <v>1664982.3207172644</v>
      </c>
      <c r="AN2093" s="834"/>
      <c r="AO2093" s="834"/>
      <c r="AP2093" s="834"/>
    </row>
    <row r="2094" spans="1:42" s="15" customFormat="1">
      <c r="A2094" s="73" t="s">
        <v>2428</v>
      </c>
      <c r="B2094" s="1132" t="s">
        <v>3244</v>
      </c>
      <c r="C2094" s="73" t="s">
        <v>3329</v>
      </c>
      <c r="D2094" s="1132" t="s">
        <v>2001</v>
      </c>
      <c r="E2094" s="15" t="s">
        <v>2015</v>
      </c>
      <c r="F2094" s="679">
        <v>171.503563619792</v>
      </c>
      <c r="G2094" s="73" t="s">
        <v>300</v>
      </c>
      <c r="H2094" s="73" t="s">
        <v>3352</v>
      </c>
      <c r="K2094" s="831"/>
      <c r="L2094" s="1143"/>
      <c r="M2094" s="831"/>
      <c r="N2094" s="831">
        <v>5.4244000000000003E-7</v>
      </c>
      <c r="O2094" s="1144"/>
      <c r="P2094" s="831"/>
      <c r="Q2094" s="831"/>
      <c r="R2094" s="831"/>
      <c r="S2094" s="831"/>
      <c r="T2094" s="831"/>
      <c r="U2094" s="831"/>
      <c r="V2094" s="1143"/>
      <c r="W2094" s="1145">
        <v>12935</v>
      </c>
      <c r="X2094" s="1144"/>
      <c r="Y2094" s="831"/>
      <c r="Z2094" s="831"/>
      <c r="AA2094" s="834"/>
      <c r="AB2094" s="834"/>
      <c r="AC2094" s="832">
        <f t="shared" si="82"/>
        <v>0</v>
      </c>
      <c r="AD2094" s="832">
        <f t="shared" ref="AD2094:AD2157" si="84">IF(N2094="",0*$F2094,N2094*$F2094)</f>
        <v>9.3030393049919985E-5</v>
      </c>
      <c r="AE2094" s="834"/>
      <c r="AF2094" s="834"/>
      <c r="AG2094" s="834"/>
      <c r="AH2094" s="834"/>
      <c r="AI2094" s="834"/>
      <c r="AJ2094" s="834"/>
      <c r="AK2094" s="834"/>
      <c r="AL2094" s="834"/>
      <c r="AM2094" s="832">
        <f t="shared" si="83"/>
        <v>2218398.5954220095</v>
      </c>
      <c r="AN2094" s="834"/>
      <c r="AO2094" s="834"/>
      <c r="AP2094" s="834"/>
    </row>
    <row r="2095" spans="1:42" s="15" customFormat="1">
      <c r="A2095" s="73" t="s">
        <v>2429</v>
      </c>
      <c r="B2095" s="1132" t="s">
        <v>3245</v>
      </c>
      <c r="C2095" s="73"/>
      <c r="D2095" s="1132" t="s">
        <v>1967</v>
      </c>
      <c r="E2095" s="15" t="s">
        <v>1968</v>
      </c>
      <c r="F2095" s="679">
        <v>9392106.8238585703</v>
      </c>
      <c r="G2095" s="73" t="s">
        <v>300</v>
      </c>
      <c r="H2095" s="73" t="s">
        <v>3363</v>
      </c>
      <c r="K2095" s="831"/>
      <c r="L2095" s="1143"/>
      <c r="M2095" s="831">
        <v>0</v>
      </c>
      <c r="N2095" s="831">
        <v>7.4478000000000003E-7</v>
      </c>
      <c r="O2095" s="1144"/>
      <c r="P2095" s="831"/>
      <c r="Q2095" s="831"/>
      <c r="R2095" s="831"/>
      <c r="S2095" s="831"/>
      <c r="T2095" s="831"/>
      <c r="U2095" s="831"/>
      <c r="V2095" s="1143"/>
      <c r="W2095" s="1145">
        <v>25.65</v>
      </c>
      <c r="X2095" s="1144"/>
      <c r="Y2095" s="831"/>
      <c r="Z2095" s="831"/>
      <c r="AA2095" s="834"/>
      <c r="AB2095" s="834"/>
      <c r="AC2095" s="832">
        <f t="shared" ref="AC2095:AC2158" si="85">IF(M2095="",0*$F2095,M2095*$F2095)</f>
        <v>0</v>
      </c>
      <c r="AD2095" s="832">
        <f t="shared" si="84"/>
        <v>6.995053320273386</v>
      </c>
      <c r="AE2095" s="834"/>
      <c r="AF2095" s="834"/>
      <c r="AG2095" s="834"/>
      <c r="AH2095" s="834"/>
      <c r="AI2095" s="834"/>
      <c r="AJ2095" s="834"/>
      <c r="AK2095" s="834"/>
      <c r="AL2095" s="834"/>
      <c r="AM2095" s="832">
        <f t="shared" si="83"/>
        <v>240907540.03197232</v>
      </c>
      <c r="AN2095" s="834"/>
      <c r="AO2095" s="834"/>
      <c r="AP2095" s="834"/>
    </row>
    <row r="2096" spans="1:42" s="15" customFormat="1">
      <c r="A2096" s="73" t="s">
        <v>2429</v>
      </c>
      <c r="B2096" s="1132" t="s">
        <v>3245</v>
      </c>
      <c r="C2096" s="73"/>
      <c r="D2096" s="1132" t="s">
        <v>2001</v>
      </c>
      <c r="E2096" s="15" t="s">
        <v>2015</v>
      </c>
      <c r="F2096" s="679">
        <v>52456.9176412495</v>
      </c>
      <c r="G2096" s="73" t="s">
        <v>300</v>
      </c>
      <c r="H2096" s="73" t="s">
        <v>3373</v>
      </c>
      <c r="K2096" s="831"/>
      <c r="L2096" s="1143"/>
      <c r="M2096" s="831">
        <v>0</v>
      </c>
      <c r="N2096" s="831">
        <v>9.3263000000000006E-8</v>
      </c>
      <c r="O2096" s="1144"/>
      <c r="P2096" s="831"/>
      <c r="Q2096" s="831"/>
      <c r="R2096" s="831"/>
      <c r="S2096" s="831"/>
      <c r="T2096" s="831"/>
      <c r="U2096" s="831"/>
      <c r="V2096" s="1143"/>
      <c r="W2096" s="1145">
        <v>36.6</v>
      </c>
      <c r="X2096" s="1144"/>
      <c r="Y2096" s="831"/>
      <c r="Z2096" s="831"/>
      <c r="AA2096" s="834"/>
      <c r="AB2096" s="834"/>
      <c r="AC2096" s="832">
        <f t="shared" si="85"/>
        <v>0</v>
      </c>
      <c r="AD2096" s="832">
        <f t="shared" si="84"/>
        <v>4.8922895099758525E-3</v>
      </c>
      <c r="AE2096" s="834"/>
      <c r="AF2096" s="834"/>
      <c r="AG2096" s="834"/>
      <c r="AH2096" s="834"/>
      <c r="AI2096" s="834"/>
      <c r="AJ2096" s="834"/>
      <c r="AK2096" s="834"/>
      <c r="AL2096" s="834"/>
      <c r="AM2096" s="832">
        <f t="shared" si="83"/>
        <v>1919923.1856697318</v>
      </c>
      <c r="AN2096" s="834"/>
      <c r="AO2096" s="834"/>
      <c r="AP2096" s="834"/>
    </row>
    <row r="2097" spans="1:42" s="15" customFormat="1">
      <c r="A2097" s="73" t="s">
        <v>2430</v>
      </c>
      <c r="B2097" s="1132" t="s">
        <v>3246</v>
      </c>
      <c r="C2097" s="73" t="s">
        <v>3329</v>
      </c>
      <c r="D2097" s="1132" t="s">
        <v>1967</v>
      </c>
      <c r="E2097" s="15" t="s">
        <v>1968</v>
      </c>
      <c r="F2097" s="679">
        <v>54141.359375</v>
      </c>
      <c r="G2097" s="73" t="s">
        <v>300</v>
      </c>
      <c r="H2097" s="73" t="s">
        <v>3352</v>
      </c>
      <c r="K2097" s="831"/>
      <c r="L2097" s="1143"/>
      <c r="M2097" s="831"/>
      <c r="N2097" s="831">
        <v>1.1532E-7</v>
      </c>
      <c r="O2097" s="1144"/>
      <c r="P2097" s="831"/>
      <c r="Q2097" s="831"/>
      <c r="R2097" s="831"/>
      <c r="S2097" s="831"/>
      <c r="T2097" s="831"/>
      <c r="U2097" s="831"/>
      <c r="V2097" s="1143"/>
      <c r="W2097" s="1145">
        <v>366.72</v>
      </c>
      <c r="X2097" s="1144"/>
      <c r="Y2097" s="831"/>
      <c r="Z2097" s="831"/>
      <c r="AA2097" s="834"/>
      <c r="AB2097" s="834"/>
      <c r="AC2097" s="832">
        <f t="shared" si="85"/>
        <v>0</v>
      </c>
      <c r="AD2097" s="832">
        <f t="shared" si="84"/>
        <v>6.2435815631250004E-3</v>
      </c>
      <c r="AE2097" s="834"/>
      <c r="AF2097" s="834"/>
      <c r="AG2097" s="834"/>
      <c r="AH2097" s="834"/>
      <c r="AI2097" s="834"/>
      <c r="AJ2097" s="834"/>
      <c r="AK2097" s="834"/>
      <c r="AL2097" s="834"/>
      <c r="AM2097" s="832">
        <f t="shared" si="83"/>
        <v>19854719.310000002</v>
      </c>
      <c r="AN2097" s="834"/>
      <c r="AO2097" s="834"/>
      <c r="AP2097" s="834"/>
    </row>
    <row r="2098" spans="1:42" s="15" customFormat="1">
      <c r="A2098" s="73" t="s">
        <v>2430</v>
      </c>
      <c r="B2098" s="1132" t="s">
        <v>3246</v>
      </c>
      <c r="C2098" s="73" t="s">
        <v>3329</v>
      </c>
      <c r="D2098" s="1132" t="s">
        <v>1998</v>
      </c>
      <c r="E2098" s="15" t="s">
        <v>1999</v>
      </c>
      <c r="F2098" s="679">
        <v>267097.37292708299</v>
      </c>
      <c r="G2098" s="73" t="s">
        <v>300</v>
      </c>
      <c r="H2098" s="73" t="s">
        <v>3352</v>
      </c>
      <c r="K2098" s="831"/>
      <c r="L2098" s="1143"/>
      <c r="M2098" s="831"/>
      <c r="N2098" s="831">
        <v>1.5681E-8</v>
      </c>
      <c r="O2098" s="1144"/>
      <c r="P2098" s="831"/>
      <c r="Q2098" s="831"/>
      <c r="R2098" s="831"/>
      <c r="S2098" s="831"/>
      <c r="T2098" s="831"/>
      <c r="U2098" s="831"/>
      <c r="V2098" s="1143"/>
      <c r="W2098" s="1145">
        <v>26.856999999999999</v>
      </c>
      <c r="X2098" s="1144"/>
      <c r="Y2098" s="831"/>
      <c r="Z2098" s="831"/>
      <c r="AA2098" s="834"/>
      <c r="AB2098" s="834"/>
      <c r="AC2098" s="832">
        <f t="shared" si="85"/>
        <v>0</v>
      </c>
      <c r="AD2098" s="832">
        <f t="shared" si="84"/>
        <v>4.1883539048695887E-3</v>
      </c>
      <c r="AE2098" s="834"/>
      <c r="AF2098" s="834"/>
      <c r="AG2098" s="834"/>
      <c r="AH2098" s="834"/>
      <c r="AI2098" s="834"/>
      <c r="AJ2098" s="834"/>
      <c r="AK2098" s="834"/>
      <c r="AL2098" s="834"/>
      <c r="AM2098" s="832">
        <f t="shared" si="83"/>
        <v>7173434.1447026674</v>
      </c>
      <c r="AN2098" s="834"/>
      <c r="AO2098" s="834"/>
      <c r="AP2098" s="834"/>
    </row>
    <row r="2099" spans="1:42" s="15" customFormat="1">
      <c r="A2099" s="73" t="s">
        <v>2430</v>
      </c>
      <c r="B2099" s="1132" t="s">
        <v>3246</v>
      </c>
      <c r="C2099" s="73" t="s">
        <v>3329</v>
      </c>
      <c r="D2099" s="1132" t="s">
        <v>2001</v>
      </c>
      <c r="E2099" s="15" t="s">
        <v>2015</v>
      </c>
      <c r="F2099" s="679">
        <v>3609.4239582291698</v>
      </c>
      <c r="G2099" s="73" t="s">
        <v>300</v>
      </c>
      <c r="H2099" s="73" t="s">
        <v>3352</v>
      </c>
      <c r="K2099" s="831"/>
      <c r="L2099" s="1143"/>
      <c r="M2099" s="831"/>
      <c r="N2099" s="831">
        <v>6.4292000000000004E-7</v>
      </c>
      <c r="O2099" s="1144"/>
      <c r="P2099" s="831"/>
      <c r="Q2099" s="831"/>
      <c r="R2099" s="831"/>
      <c r="S2099" s="831"/>
      <c r="T2099" s="831"/>
      <c r="U2099" s="831"/>
      <c r="V2099" s="1143"/>
      <c r="W2099" s="1145">
        <v>17922</v>
      </c>
      <c r="X2099" s="1144"/>
      <c r="Y2099" s="831"/>
      <c r="Z2099" s="831"/>
      <c r="AA2099" s="834"/>
      <c r="AB2099" s="834"/>
      <c r="AC2099" s="832">
        <f t="shared" si="85"/>
        <v>0</v>
      </c>
      <c r="AD2099" s="832">
        <f t="shared" si="84"/>
        <v>2.320570851224698E-3</v>
      </c>
      <c r="AE2099" s="834"/>
      <c r="AF2099" s="834"/>
      <c r="AG2099" s="834"/>
      <c r="AH2099" s="834"/>
      <c r="AI2099" s="834"/>
      <c r="AJ2099" s="834"/>
      <c r="AK2099" s="834"/>
      <c r="AL2099" s="834"/>
      <c r="AM2099" s="832">
        <f t="shared" si="83"/>
        <v>64688096.179383181</v>
      </c>
      <c r="AN2099" s="834"/>
      <c r="AO2099" s="834"/>
      <c r="AP2099" s="834"/>
    </row>
    <row r="2100" spans="1:42" s="15" customFormat="1">
      <c r="A2100" s="73" t="s">
        <v>2431</v>
      </c>
      <c r="B2100" s="1132" t="s">
        <v>3247</v>
      </c>
      <c r="C2100" s="73" t="s">
        <v>3329</v>
      </c>
      <c r="D2100" s="1132" t="s">
        <v>1998</v>
      </c>
      <c r="E2100" s="15" t="s">
        <v>1999</v>
      </c>
      <c r="F2100" s="679">
        <v>1563709.3514401</v>
      </c>
      <c r="G2100" s="73" t="s">
        <v>300</v>
      </c>
      <c r="H2100" s="73" t="s">
        <v>3352</v>
      </c>
      <c r="K2100" s="831"/>
      <c r="L2100" s="1143"/>
      <c r="M2100" s="831"/>
      <c r="N2100" s="831">
        <v>3.4779000000000002E-7</v>
      </c>
      <c r="O2100" s="1144"/>
      <c r="P2100" s="831"/>
      <c r="Q2100" s="831"/>
      <c r="R2100" s="831"/>
      <c r="S2100" s="831"/>
      <c r="T2100" s="831"/>
      <c r="U2100" s="831"/>
      <c r="V2100" s="1143"/>
      <c r="W2100" s="1145">
        <v>7.6245000000000003</v>
      </c>
      <c r="X2100" s="1144"/>
      <c r="Y2100" s="831"/>
      <c r="Z2100" s="831"/>
      <c r="AA2100" s="834"/>
      <c r="AB2100" s="834"/>
      <c r="AC2100" s="832">
        <f t="shared" si="85"/>
        <v>0</v>
      </c>
      <c r="AD2100" s="832">
        <f t="shared" si="84"/>
        <v>0.54384247533735242</v>
      </c>
      <c r="AE2100" s="834"/>
      <c r="AF2100" s="834"/>
      <c r="AG2100" s="834"/>
      <c r="AH2100" s="834"/>
      <c r="AI2100" s="834"/>
      <c r="AJ2100" s="834"/>
      <c r="AK2100" s="834"/>
      <c r="AL2100" s="834"/>
      <c r="AM2100" s="832">
        <f t="shared" si="83"/>
        <v>11922501.950055042</v>
      </c>
      <c r="AN2100" s="834"/>
      <c r="AO2100" s="834"/>
      <c r="AP2100" s="834"/>
    </row>
    <row r="2101" spans="1:42" s="15" customFormat="1">
      <c r="A2101" s="73" t="s">
        <v>2431</v>
      </c>
      <c r="B2101" s="1132" t="s">
        <v>3247</v>
      </c>
      <c r="C2101" s="73" t="s">
        <v>3329</v>
      </c>
      <c r="D2101" s="1132" t="s">
        <v>1967</v>
      </c>
      <c r="E2101" s="15" t="s">
        <v>1968</v>
      </c>
      <c r="F2101" s="679">
        <v>316968.11180612002</v>
      </c>
      <c r="G2101" s="73" t="s">
        <v>300</v>
      </c>
      <c r="H2101" s="73" t="s">
        <v>3352</v>
      </c>
      <c r="K2101" s="831"/>
      <c r="L2101" s="1143"/>
      <c r="M2101" s="831"/>
      <c r="N2101" s="831">
        <v>7.1287E-7</v>
      </c>
      <c r="O2101" s="1144"/>
      <c r="P2101" s="831"/>
      <c r="Q2101" s="831"/>
      <c r="R2101" s="831"/>
      <c r="S2101" s="831"/>
      <c r="T2101" s="831"/>
      <c r="U2101" s="831"/>
      <c r="V2101" s="1143"/>
      <c r="W2101" s="1145">
        <v>2.2214</v>
      </c>
      <c r="X2101" s="1144"/>
      <c r="Y2101" s="831"/>
      <c r="Z2101" s="831"/>
      <c r="AA2101" s="834"/>
      <c r="AB2101" s="834"/>
      <c r="AC2101" s="832">
        <f t="shared" si="85"/>
        <v>0</v>
      </c>
      <c r="AD2101" s="832">
        <f t="shared" si="84"/>
        <v>0.22595705786322878</v>
      </c>
      <c r="AE2101" s="834"/>
      <c r="AF2101" s="834"/>
      <c r="AG2101" s="834"/>
      <c r="AH2101" s="834"/>
      <c r="AI2101" s="834"/>
      <c r="AJ2101" s="834"/>
      <c r="AK2101" s="834"/>
      <c r="AL2101" s="834"/>
      <c r="AM2101" s="832">
        <f t="shared" si="83"/>
        <v>704112.96356611501</v>
      </c>
      <c r="AN2101" s="834"/>
      <c r="AO2101" s="834"/>
      <c r="AP2101" s="834"/>
    </row>
    <row r="2102" spans="1:42" s="15" customFormat="1">
      <c r="A2102" s="73" t="s">
        <v>2431</v>
      </c>
      <c r="B2102" s="1132" t="s">
        <v>3247</v>
      </c>
      <c r="C2102" s="73" t="s">
        <v>3329</v>
      </c>
      <c r="D2102" s="1132" t="s">
        <v>2001</v>
      </c>
      <c r="E2102" s="15" t="s">
        <v>2015</v>
      </c>
      <c r="F2102" s="679">
        <v>21131.207452786501</v>
      </c>
      <c r="G2102" s="73" t="s">
        <v>300</v>
      </c>
      <c r="H2102" s="73" t="s">
        <v>3352</v>
      </c>
      <c r="K2102" s="831"/>
      <c r="L2102" s="1143"/>
      <c r="M2102" s="831"/>
      <c r="N2102" s="831">
        <v>1.4102E-7</v>
      </c>
      <c r="O2102" s="1144"/>
      <c r="P2102" s="831"/>
      <c r="Q2102" s="831"/>
      <c r="R2102" s="831"/>
      <c r="S2102" s="831"/>
      <c r="T2102" s="831"/>
      <c r="U2102" s="831"/>
      <c r="V2102" s="1143"/>
      <c r="W2102" s="1145">
        <v>299.06</v>
      </c>
      <c r="X2102" s="1144"/>
      <c r="Y2102" s="831"/>
      <c r="Z2102" s="831"/>
      <c r="AA2102" s="834"/>
      <c r="AB2102" s="834"/>
      <c r="AC2102" s="832">
        <f t="shared" si="85"/>
        <v>0</v>
      </c>
      <c r="AD2102" s="832">
        <f t="shared" si="84"/>
        <v>2.9799228749919525E-3</v>
      </c>
      <c r="AE2102" s="834"/>
      <c r="AF2102" s="834"/>
      <c r="AG2102" s="834"/>
      <c r="AH2102" s="834"/>
      <c r="AI2102" s="834"/>
      <c r="AJ2102" s="834"/>
      <c r="AK2102" s="834"/>
      <c r="AL2102" s="834"/>
      <c r="AM2102" s="832">
        <f t="shared" si="83"/>
        <v>6319498.9008303313</v>
      </c>
      <c r="AN2102" s="834"/>
      <c r="AO2102" s="834"/>
      <c r="AP2102" s="834"/>
    </row>
    <row r="2103" spans="1:42" s="15" customFormat="1">
      <c r="A2103" s="73" t="s">
        <v>2432</v>
      </c>
      <c r="B2103" s="1132" t="s">
        <v>3248</v>
      </c>
      <c r="C2103" s="73" t="s">
        <v>3329</v>
      </c>
      <c r="D2103" s="1132" t="s">
        <v>1967</v>
      </c>
      <c r="E2103" s="15" t="s">
        <v>1968</v>
      </c>
      <c r="F2103" s="679">
        <v>223734.90868112</v>
      </c>
      <c r="G2103" s="73" t="s">
        <v>300</v>
      </c>
      <c r="H2103" s="73" t="s">
        <v>3352</v>
      </c>
      <c r="K2103" s="1144"/>
      <c r="L2103" s="1144"/>
      <c r="M2103" s="831"/>
      <c r="N2103" s="1150">
        <v>2.2413499043699988E-4</v>
      </c>
      <c r="O2103" s="1144"/>
      <c r="P2103" s="831"/>
      <c r="Q2103" s="831"/>
      <c r="R2103" s="831"/>
      <c r="S2103" s="831"/>
      <c r="T2103" s="831"/>
      <c r="U2103" s="831"/>
      <c r="V2103" s="1143"/>
      <c r="W2103" s="1145">
        <v>99.578999999999994</v>
      </c>
      <c r="X2103" s="1144"/>
      <c r="Y2103" s="831"/>
      <c r="Z2103" s="831"/>
      <c r="AA2103" s="834"/>
      <c r="AB2103" s="834"/>
      <c r="AC2103" s="832">
        <f t="shared" si="85"/>
        <v>0</v>
      </c>
      <c r="AD2103" s="832">
        <f t="shared" si="84"/>
        <v>50.146821617665871</v>
      </c>
      <c r="AE2103" s="834"/>
      <c r="AF2103" s="834"/>
      <c r="AG2103" s="834"/>
      <c r="AH2103" s="834"/>
      <c r="AI2103" s="834"/>
      <c r="AJ2103" s="834"/>
      <c r="AK2103" s="834"/>
      <c r="AL2103" s="834"/>
      <c r="AM2103" s="832">
        <f t="shared" si="83"/>
        <v>22279298.471557248</v>
      </c>
      <c r="AN2103" s="834"/>
      <c r="AO2103" s="834"/>
      <c r="AP2103" s="834"/>
    </row>
    <row r="2104" spans="1:42">
      <c r="A2104" s="95" t="s">
        <v>2432</v>
      </c>
      <c r="B2104" s="1132" t="s">
        <v>3248</v>
      </c>
      <c r="C2104" s="95" t="s">
        <v>3329</v>
      </c>
      <c r="D2104" s="1132" t="s">
        <v>1998</v>
      </c>
      <c r="E2104" s="15" t="s">
        <v>1999</v>
      </c>
      <c r="F2104" s="679">
        <v>1103758.8826901</v>
      </c>
      <c r="G2104" s="73" t="s">
        <v>300</v>
      </c>
      <c r="H2104" s="95" t="s">
        <v>3352</v>
      </c>
      <c r="K2104" s="1144"/>
      <c r="L2104" s="1144"/>
      <c r="M2104" s="831"/>
      <c r="N2104" s="1150">
        <v>1.6420805118051806E-5</v>
      </c>
      <c r="O2104" s="1144"/>
      <c r="P2104" s="831"/>
      <c r="Q2104" s="831"/>
      <c r="R2104" s="831"/>
      <c r="S2104" s="831"/>
      <c r="T2104" s="831"/>
      <c r="U2104" s="831"/>
      <c r="V2104" s="1143"/>
      <c r="W2104" s="1145">
        <v>887.12</v>
      </c>
      <c r="X2104" s="1144"/>
      <c r="Y2104" s="831"/>
      <c r="Z2104" s="831"/>
      <c r="AA2104" s="834"/>
      <c r="AB2104" s="834"/>
      <c r="AC2104" s="832">
        <f t="shared" si="85"/>
        <v>0</v>
      </c>
      <c r="AD2104" s="832">
        <f t="shared" si="84"/>
        <v>18.124609509972736</v>
      </c>
      <c r="AE2104" s="834"/>
      <c r="AF2104" s="834"/>
      <c r="AG2104" s="834"/>
      <c r="AH2104" s="834"/>
      <c r="AI2104" s="834"/>
      <c r="AJ2104" s="834"/>
      <c r="AK2104" s="834"/>
      <c r="AL2104" s="834"/>
      <c r="AM2104" s="832">
        <f t="shared" si="83"/>
        <v>979166580.01204157</v>
      </c>
      <c r="AN2104" s="834"/>
      <c r="AO2104" s="834"/>
      <c r="AP2104" s="834"/>
    </row>
    <row r="2105" spans="1:42">
      <c r="A2105" s="95" t="s">
        <v>2432</v>
      </c>
      <c r="B2105" s="1133" t="s">
        <v>3248</v>
      </c>
      <c r="C2105" s="95" t="s">
        <v>3329</v>
      </c>
      <c r="D2105" s="1132" t="s">
        <v>2001</v>
      </c>
      <c r="E2105" s="15" t="s">
        <v>2015</v>
      </c>
      <c r="F2105" s="679">
        <v>14915.660577786501</v>
      </c>
      <c r="G2105" s="73" t="s">
        <v>300</v>
      </c>
      <c r="H2105" s="95" t="s">
        <v>3352</v>
      </c>
      <c r="K2105" s="1144"/>
      <c r="L2105" s="1144"/>
      <c r="M2105" s="831"/>
      <c r="N2105" s="1150">
        <v>1.2492882786617452E-4</v>
      </c>
      <c r="O2105" s="1144"/>
      <c r="P2105" s="831"/>
      <c r="Q2105" s="831"/>
      <c r="R2105" s="831"/>
      <c r="S2105" s="831"/>
      <c r="T2105" s="831"/>
      <c r="U2105" s="831"/>
      <c r="V2105" s="1143"/>
      <c r="W2105" s="1145">
        <v>11854</v>
      </c>
      <c r="X2105" s="1144"/>
      <c r="Y2105" s="831"/>
      <c r="Z2105" s="831"/>
      <c r="AA2105" s="834"/>
      <c r="AB2105" s="834"/>
      <c r="AC2105" s="832">
        <f t="shared" si="85"/>
        <v>0</v>
      </c>
      <c r="AD2105" s="832">
        <f t="shared" si="84"/>
        <v>1.863395992832575</v>
      </c>
      <c r="AE2105" s="834"/>
      <c r="AF2105" s="834"/>
      <c r="AG2105" s="834"/>
      <c r="AH2105" s="834"/>
      <c r="AI2105" s="834"/>
      <c r="AJ2105" s="834"/>
      <c r="AK2105" s="834"/>
      <c r="AL2105" s="834"/>
      <c r="AM2105" s="832">
        <f t="shared" si="83"/>
        <v>176810240.48908117</v>
      </c>
      <c r="AN2105" s="834"/>
      <c r="AO2105" s="834"/>
      <c r="AP2105" s="834"/>
    </row>
    <row r="2106" spans="1:42">
      <c r="A2106" s="95" t="s">
        <v>2433</v>
      </c>
      <c r="B2106" s="1133" t="s">
        <v>3249</v>
      </c>
      <c r="C2106" s="95" t="s">
        <v>3329</v>
      </c>
      <c r="D2106" s="1132" t="s">
        <v>1998</v>
      </c>
      <c r="E2106" s="15" t="s">
        <v>1999</v>
      </c>
      <c r="F2106" s="679">
        <v>4101925.5805796902</v>
      </c>
      <c r="G2106" s="73" t="s">
        <v>300</v>
      </c>
      <c r="H2106" s="95" t="s">
        <v>3352</v>
      </c>
      <c r="K2106" s="1144"/>
      <c r="L2106" s="1144"/>
      <c r="M2106" s="831">
        <v>0</v>
      </c>
      <c r="N2106" s="831">
        <v>7.6194000000000003E-6</v>
      </c>
      <c r="O2106" s="1144"/>
      <c r="P2106" s="831"/>
      <c r="Q2106" s="831"/>
      <c r="R2106" s="831"/>
      <c r="S2106" s="831"/>
      <c r="T2106" s="831"/>
      <c r="U2106" s="831"/>
      <c r="V2106" s="1143"/>
      <c r="W2106" s="1145">
        <v>64367</v>
      </c>
      <c r="X2106" s="1144"/>
      <c r="Y2106" s="831"/>
      <c r="Z2106" s="831"/>
      <c r="AA2106" s="834"/>
      <c r="AB2106" s="834"/>
      <c r="AC2106" s="832">
        <f t="shared" si="85"/>
        <v>0</v>
      </c>
      <c r="AD2106" s="832">
        <f t="shared" si="84"/>
        <v>31.254211768668892</v>
      </c>
      <c r="AE2106" s="834"/>
      <c r="AF2106" s="834"/>
      <c r="AG2106" s="834"/>
      <c r="AH2106" s="834"/>
      <c r="AI2106" s="834"/>
      <c r="AJ2106" s="834"/>
      <c r="AK2106" s="834"/>
      <c r="AL2106" s="834"/>
      <c r="AM2106" s="832">
        <f t="shared" si="83"/>
        <v>264028643845.17291</v>
      </c>
      <c r="AN2106" s="834"/>
      <c r="AO2106" s="834"/>
      <c r="AP2106" s="834"/>
    </row>
    <row r="2107" spans="1:42">
      <c r="A2107" s="95" t="s">
        <v>2433</v>
      </c>
      <c r="B2107" s="1133" t="s">
        <v>3249</v>
      </c>
      <c r="C2107" s="95" t="s">
        <v>3329</v>
      </c>
      <c r="D2107" s="1132" t="s">
        <v>1967</v>
      </c>
      <c r="E2107" s="15" t="s">
        <v>1968</v>
      </c>
      <c r="F2107" s="679">
        <v>869076.71184791694</v>
      </c>
      <c r="G2107" s="73" t="s">
        <v>300</v>
      </c>
      <c r="H2107" s="95" t="s">
        <v>3352</v>
      </c>
      <c r="K2107" s="1144"/>
      <c r="L2107" s="1144"/>
      <c r="M2107" s="831">
        <v>0</v>
      </c>
      <c r="N2107" s="831">
        <v>2.9719000000000001E-5</v>
      </c>
      <c r="O2107" s="1144"/>
      <c r="P2107" s="831"/>
      <c r="Q2107" s="831"/>
      <c r="R2107" s="831"/>
      <c r="S2107" s="831"/>
      <c r="T2107" s="831"/>
      <c r="U2107" s="831"/>
      <c r="V2107" s="1143"/>
      <c r="W2107" s="1145">
        <v>37102</v>
      </c>
      <c r="X2107" s="1144"/>
      <c r="Y2107" s="831"/>
      <c r="Z2107" s="831"/>
      <c r="AA2107" s="834"/>
      <c r="AB2107" s="834"/>
      <c r="AC2107" s="832">
        <f t="shared" si="85"/>
        <v>0</v>
      </c>
      <c r="AD2107" s="832">
        <f t="shared" si="84"/>
        <v>25.828090799408244</v>
      </c>
      <c r="AE2107" s="834"/>
      <c r="AF2107" s="834"/>
      <c r="AG2107" s="834"/>
      <c r="AH2107" s="834"/>
      <c r="AI2107" s="834"/>
      <c r="AJ2107" s="834"/>
      <c r="AK2107" s="834"/>
      <c r="AL2107" s="834"/>
      <c r="AM2107" s="832">
        <f t="shared" si="83"/>
        <v>32244484162.981415</v>
      </c>
      <c r="AN2107" s="834"/>
      <c r="AO2107" s="834"/>
      <c r="AP2107" s="834"/>
    </row>
    <row r="2108" spans="1:42">
      <c r="A2108" s="95" t="s">
        <v>2433</v>
      </c>
      <c r="B2108" s="1132" t="s">
        <v>3249</v>
      </c>
      <c r="C2108" s="95" t="s">
        <v>3329</v>
      </c>
      <c r="D2108" s="1132" t="s">
        <v>2001</v>
      </c>
      <c r="E2108" s="15" t="s">
        <v>2015</v>
      </c>
      <c r="F2108" s="679">
        <v>57938.447466406302</v>
      </c>
      <c r="G2108" s="73" t="s">
        <v>300</v>
      </c>
      <c r="H2108" s="95" t="s">
        <v>3352</v>
      </c>
      <c r="K2108" s="1144"/>
      <c r="L2108" s="1144"/>
      <c r="M2108" s="831">
        <v>0</v>
      </c>
      <c r="N2108" s="831">
        <v>1.4849E-5</v>
      </c>
      <c r="O2108" s="1144"/>
      <c r="P2108" s="831"/>
      <c r="Q2108" s="831"/>
      <c r="R2108" s="831"/>
      <c r="S2108" s="831"/>
      <c r="T2108" s="831"/>
      <c r="U2108" s="831"/>
      <c r="V2108" s="1143"/>
      <c r="W2108" s="1145">
        <v>333470</v>
      </c>
      <c r="X2108" s="1144"/>
      <c r="Y2108" s="831"/>
      <c r="Z2108" s="831"/>
      <c r="AA2108" s="834"/>
      <c r="AB2108" s="834"/>
      <c r="AC2108" s="832">
        <f t="shared" si="85"/>
        <v>0</v>
      </c>
      <c r="AD2108" s="832">
        <f t="shared" si="84"/>
        <v>0.86032800642866714</v>
      </c>
      <c r="AE2108" s="834"/>
      <c r="AF2108" s="834"/>
      <c r="AG2108" s="834"/>
      <c r="AH2108" s="834"/>
      <c r="AI2108" s="834"/>
      <c r="AJ2108" s="834"/>
      <c r="AK2108" s="834"/>
      <c r="AL2108" s="834"/>
      <c r="AM2108" s="832">
        <f t="shared" si="83"/>
        <v>19320734076.622509</v>
      </c>
      <c r="AN2108" s="834"/>
      <c r="AO2108" s="834"/>
      <c r="AP2108" s="834"/>
    </row>
    <row r="2109" spans="1:42">
      <c r="A2109" s="95" t="s">
        <v>2433</v>
      </c>
      <c r="B2109" s="1132" t="s">
        <v>3249</v>
      </c>
      <c r="C2109" s="95" t="s">
        <v>3313</v>
      </c>
      <c r="D2109" s="1132" t="s">
        <v>2001</v>
      </c>
      <c r="E2109" s="15" t="s">
        <v>2015</v>
      </c>
      <c r="F2109" s="679">
        <v>1971.9257695384599</v>
      </c>
      <c r="G2109" s="73" t="s">
        <v>300</v>
      </c>
      <c r="H2109" s="95" t="s">
        <v>3355</v>
      </c>
      <c r="K2109" s="1144"/>
      <c r="L2109" s="1144"/>
      <c r="M2109" s="831">
        <v>0</v>
      </c>
      <c r="N2109" s="831">
        <v>1.4849E-5</v>
      </c>
      <c r="O2109" s="1144"/>
      <c r="P2109" s="831"/>
      <c r="Q2109" s="831"/>
      <c r="R2109" s="831"/>
      <c r="S2109" s="831"/>
      <c r="T2109" s="831"/>
      <c r="U2109" s="831"/>
      <c r="V2109" s="1143"/>
      <c r="W2109" s="1145">
        <v>333470</v>
      </c>
      <c r="X2109" s="1144"/>
      <c r="Y2109" s="831"/>
      <c r="Z2109" s="831"/>
      <c r="AA2109" s="834"/>
      <c r="AB2109" s="834"/>
      <c r="AC2109" s="832">
        <f t="shared" si="85"/>
        <v>0</v>
      </c>
      <c r="AD2109" s="832">
        <f t="shared" si="84"/>
        <v>2.928112575187659E-2</v>
      </c>
      <c r="AE2109" s="834"/>
      <c r="AF2109" s="834"/>
      <c r="AG2109" s="834"/>
      <c r="AH2109" s="834"/>
      <c r="AI2109" s="834"/>
      <c r="AJ2109" s="834"/>
      <c r="AK2109" s="834"/>
      <c r="AL2109" s="834"/>
      <c r="AM2109" s="832">
        <f t="shared" si="83"/>
        <v>657578086.36799026</v>
      </c>
      <c r="AN2109" s="834"/>
      <c r="AO2109" s="834"/>
      <c r="AP2109" s="834"/>
    </row>
    <row r="2110" spans="1:42">
      <c r="A2110" s="95" t="s">
        <v>2433</v>
      </c>
      <c r="B2110" s="1132" t="s">
        <v>3249</v>
      </c>
      <c r="C2110" s="95" t="s">
        <v>3317</v>
      </c>
      <c r="D2110" s="1132" t="s">
        <v>2001</v>
      </c>
      <c r="E2110" s="15" t="s">
        <v>2015</v>
      </c>
      <c r="F2110" s="679">
        <v>660.28113920094802</v>
      </c>
      <c r="G2110" s="73" t="s">
        <v>300</v>
      </c>
      <c r="H2110" s="95" t="s">
        <v>3355</v>
      </c>
      <c r="K2110" s="1144"/>
      <c r="L2110" s="1144"/>
      <c r="M2110" s="831">
        <v>0</v>
      </c>
      <c r="N2110" s="831">
        <v>1.4849E-5</v>
      </c>
      <c r="O2110" s="1144"/>
      <c r="P2110" s="831"/>
      <c r="Q2110" s="831"/>
      <c r="R2110" s="831"/>
      <c r="S2110" s="831"/>
      <c r="T2110" s="831"/>
      <c r="U2110" s="831"/>
      <c r="V2110" s="1143"/>
      <c r="W2110" s="1145">
        <v>333470</v>
      </c>
      <c r="X2110" s="1144"/>
      <c r="Y2110" s="831"/>
      <c r="Z2110" s="831"/>
      <c r="AA2110" s="834"/>
      <c r="AB2110" s="834"/>
      <c r="AC2110" s="832">
        <f t="shared" si="85"/>
        <v>0</v>
      </c>
      <c r="AD2110" s="832">
        <f t="shared" si="84"/>
        <v>9.8045146359948768E-3</v>
      </c>
      <c r="AE2110" s="834"/>
      <c r="AF2110" s="834"/>
      <c r="AG2110" s="834"/>
      <c r="AH2110" s="834"/>
      <c r="AI2110" s="834"/>
      <c r="AJ2110" s="834"/>
      <c r="AK2110" s="834"/>
      <c r="AL2110" s="834"/>
      <c r="AM2110" s="832">
        <f t="shared" si="83"/>
        <v>220183951.48934013</v>
      </c>
      <c r="AN2110" s="834"/>
      <c r="AO2110" s="834"/>
      <c r="AP2110" s="834"/>
    </row>
    <row r="2111" spans="1:42">
      <c r="A2111" s="95" t="s">
        <v>2746</v>
      </c>
      <c r="B2111" s="1132"/>
      <c r="C2111" s="95" t="s">
        <v>3324</v>
      </c>
      <c r="D2111" s="1132" t="s">
        <v>1967</v>
      </c>
      <c r="E2111" s="15" t="s">
        <v>1968</v>
      </c>
      <c r="F2111" s="679">
        <v>11972.65625</v>
      </c>
      <c r="G2111" s="73" t="s">
        <v>300</v>
      </c>
      <c r="H2111" s="95" t="s">
        <v>3352</v>
      </c>
      <c r="K2111" s="1144"/>
      <c r="L2111" s="1144"/>
      <c r="M2111" s="831"/>
      <c r="N2111" s="831">
        <v>2.9135000000000001E-5</v>
      </c>
      <c r="O2111" s="1144"/>
      <c r="P2111" s="831"/>
      <c r="Q2111" s="831"/>
      <c r="R2111" s="831"/>
      <c r="S2111" s="831"/>
      <c r="T2111" s="831"/>
      <c r="U2111" s="831"/>
      <c r="V2111" s="1143"/>
      <c r="W2111" s="1145">
        <v>473.83</v>
      </c>
      <c r="X2111" s="1144"/>
      <c r="Y2111" s="831"/>
      <c r="Z2111" s="831"/>
      <c r="AA2111" s="834"/>
      <c r="AB2111" s="834"/>
      <c r="AC2111" s="832">
        <f t="shared" si="85"/>
        <v>0</v>
      </c>
      <c r="AD2111" s="832">
        <f t="shared" si="84"/>
        <v>0.34882333984375002</v>
      </c>
      <c r="AE2111" s="834"/>
      <c r="AF2111" s="834"/>
      <c r="AG2111" s="834"/>
      <c r="AH2111" s="834"/>
      <c r="AI2111" s="834"/>
      <c r="AJ2111" s="834"/>
      <c r="AK2111" s="834"/>
      <c r="AL2111" s="834"/>
      <c r="AM2111" s="832">
        <f t="shared" si="83"/>
        <v>5673003.7109375</v>
      </c>
      <c r="AN2111" s="834"/>
      <c r="AO2111" s="834"/>
      <c r="AP2111" s="834"/>
    </row>
    <row r="2112" spans="1:42">
      <c r="A2112" s="95" t="s">
        <v>2746</v>
      </c>
      <c r="B2112" s="1132"/>
      <c r="C2112" s="95" t="s">
        <v>3324</v>
      </c>
      <c r="D2112" s="1132" t="s">
        <v>1998</v>
      </c>
      <c r="E2112" s="15" t="s">
        <v>1999</v>
      </c>
      <c r="F2112" s="679">
        <v>15963.541666666701</v>
      </c>
      <c r="G2112" s="73" t="s">
        <v>300</v>
      </c>
      <c r="H2112" s="95" t="s">
        <v>3352</v>
      </c>
      <c r="K2112" s="1144"/>
      <c r="L2112" s="1144"/>
      <c r="M2112" s="831"/>
      <c r="N2112" s="831">
        <v>1.6914E-6</v>
      </c>
      <c r="O2112" s="1144"/>
      <c r="P2112" s="831"/>
      <c r="Q2112" s="831"/>
      <c r="R2112" s="831"/>
      <c r="S2112" s="831"/>
      <c r="T2112" s="831"/>
      <c r="U2112" s="831"/>
      <c r="V2112" s="1143"/>
      <c r="W2112" s="1145">
        <v>522.07000000000005</v>
      </c>
      <c r="X2112" s="1144"/>
      <c r="Y2112" s="831"/>
      <c r="Z2112" s="831"/>
      <c r="AA2112" s="834"/>
      <c r="AB2112" s="834"/>
      <c r="AC2112" s="832">
        <f t="shared" si="85"/>
        <v>0</v>
      </c>
      <c r="AD2112" s="832">
        <f t="shared" si="84"/>
        <v>2.7000734375000057E-2</v>
      </c>
      <c r="AE2112" s="834"/>
      <c r="AF2112" s="834"/>
      <c r="AG2112" s="834"/>
      <c r="AH2112" s="834"/>
      <c r="AI2112" s="834"/>
      <c r="AJ2112" s="834"/>
      <c r="AK2112" s="834"/>
      <c r="AL2112" s="834"/>
      <c r="AM2112" s="832">
        <f t="shared" si="83"/>
        <v>8334086.1979166856</v>
      </c>
      <c r="AN2112" s="834"/>
      <c r="AO2112" s="834"/>
      <c r="AP2112" s="834"/>
    </row>
    <row r="2113" spans="1:42">
      <c r="A2113" s="95" t="s">
        <v>2746</v>
      </c>
      <c r="B2113" s="1132"/>
      <c r="C2113" s="95" t="s">
        <v>3324</v>
      </c>
      <c r="D2113" s="1132" t="s">
        <v>2001</v>
      </c>
      <c r="E2113" s="15" t="s">
        <v>2015</v>
      </c>
      <c r="F2113" s="679">
        <v>798.17708333333303</v>
      </c>
      <c r="G2113" s="73" t="s">
        <v>300</v>
      </c>
      <c r="H2113" s="95" t="s">
        <v>3352</v>
      </c>
      <c r="K2113" s="1144"/>
      <c r="L2113" s="1144"/>
      <c r="M2113" s="831"/>
      <c r="N2113" s="831">
        <v>6.5294999999999999E-6</v>
      </c>
      <c r="O2113" s="1144"/>
      <c r="P2113" s="831"/>
      <c r="Q2113" s="831"/>
      <c r="R2113" s="831"/>
      <c r="S2113" s="831"/>
      <c r="T2113" s="831"/>
      <c r="U2113" s="831"/>
      <c r="V2113" s="1143"/>
      <c r="W2113" s="1145">
        <v>3104.6</v>
      </c>
      <c r="X2113" s="1144"/>
      <c r="Y2113" s="831"/>
      <c r="Z2113" s="831"/>
      <c r="AA2113" s="834"/>
      <c r="AB2113" s="834"/>
      <c r="AC2113" s="832">
        <f t="shared" si="85"/>
        <v>0</v>
      </c>
      <c r="AD2113" s="832">
        <f t="shared" si="84"/>
        <v>5.2116972656249981E-3</v>
      </c>
      <c r="AE2113" s="834"/>
      <c r="AF2113" s="834"/>
      <c r="AG2113" s="834"/>
      <c r="AH2113" s="834"/>
      <c r="AI2113" s="834"/>
      <c r="AJ2113" s="834"/>
      <c r="AK2113" s="834"/>
      <c r="AL2113" s="834"/>
      <c r="AM2113" s="832">
        <f t="shared" si="83"/>
        <v>2478020.5729166656</v>
      </c>
      <c r="AN2113" s="834"/>
      <c r="AO2113" s="834"/>
      <c r="AP2113" s="834"/>
    </row>
    <row r="2114" spans="1:42">
      <c r="A2114" s="95" t="s">
        <v>2845</v>
      </c>
      <c r="B2114" s="1132"/>
      <c r="C2114" s="95" t="s">
        <v>3324</v>
      </c>
      <c r="D2114" s="1132" t="s">
        <v>1967</v>
      </c>
      <c r="E2114" s="15" t="s">
        <v>1968</v>
      </c>
      <c r="F2114" s="679">
        <v>11972.65625</v>
      </c>
      <c r="G2114" s="73" t="s">
        <v>300</v>
      </c>
      <c r="H2114" s="95" t="s">
        <v>3352</v>
      </c>
      <c r="K2114" s="1144"/>
      <c r="L2114" s="1144"/>
      <c r="M2114" s="831"/>
      <c r="N2114" s="1150"/>
      <c r="O2114" s="1144"/>
      <c r="P2114" s="831"/>
      <c r="Q2114" s="831"/>
      <c r="R2114" s="831"/>
      <c r="S2114" s="831"/>
      <c r="T2114" s="831"/>
      <c r="U2114" s="831"/>
      <c r="V2114" s="1143"/>
      <c r="W2114" s="1145">
        <v>197.68</v>
      </c>
      <c r="X2114" s="1144"/>
      <c r="Y2114" s="831"/>
      <c r="Z2114" s="831"/>
      <c r="AA2114" s="834"/>
      <c r="AB2114" s="834"/>
      <c r="AC2114" s="832">
        <f t="shared" si="85"/>
        <v>0</v>
      </c>
      <c r="AD2114" s="832">
        <f t="shared" si="84"/>
        <v>0</v>
      </c>
      <c r="AE2114" s="834"/>
      <c r="AF2114" s="834"/>
      <c r="AG2114" s="834"/>
      <c r="AH2114" s="834"/>
      <c r="AI2114" s="834"/>
      <c r="AJ2114" s="834"/>
      <c r="AK2114" s="834"/>
      <c r="AL2114" s="834"/>
      <c r="AM2114" s="832">
        <f t="shared" si="83"/>
        <v>2366754.6875</v>
      </c>
      <c r="AN2114" s="834"/>
      <c r="AO2114" s="834"/>
      <c r="AP2114" s="834"/>
    </row>
    <row r="2115" spans="1:42">
      <c r="A2115" s="95" t="s">
        <v>2845</v>
      </c>
      <c r="B2115" s="1132"/>
      <c r="C2115" s="73" t="s">
        <v>3324</v>
      </c>
      <c r="D2115" s="1132" t="s">
        <v>2001</v>
      </c>
      <c r="E2115" s="15" t="s">
        <v>2015</v>
      </c>
      <c r="F2115" s="679">
        <v>798.17708333333303</v>
      </c>
      <c r="G2115" s="73" t="s">
        <v>300</v>
      </c>
      <c r="H2115" s="95" t="s">
        <v>3352</v>
      </c>
      <c r="K2115" s="1144"/>
      <c r="L2115" s="1144"/>
      <c r="M2115" s="831"/>
      <c r="N2115" s="1150"/>
      <c r="O2115" s="1144"/>
      <c r="P2115" s="831"/>
      <c r="Q2115" s="831"/>
      <c r="R2115" s="831"/>
      <c r="S2115" s="831"/>
      <c r="T2115" s="831"/>
      <c r="U2115" s="831"/>
      <c r="V2115" s="1143"/>
      <c r="W2115" s="1145">
        <v>2844.6</v>
      </c>
      <c r="X2115" s="1144"/>
      <c r="Y2115" s="831"/>
      <c r="Z2115" s="831"/>
      <c r="AA2115" s="834"/>
      <c r="AB2115" s="834"/>
      <c r="AC2115" s="832">
        <f t="shared" si="85"/>
        <v>0</v>
      </c>
      <c r="AD2115" s="832">
        <f t="shared" si="84"/>
        <v>0</v>
      </c>
      <c r="AE2115" s="834"/>
      <c r="AF2115" s="834"/>
      <c r="AG2115" s="834"/>
      <c r="AH2115" s="834"/>
      <c r="AI2115" s="834"/>
      <c r="AJ2115" s="834"/>
      <c r="AK2115" s="834"/>
      <c r="AL2115" s="834"/>
      <c r="AM2115" s="832">
        <f t="shared" si="83"/>
        <v>2270494.5312499991</v>
      </c>
      <c r="AN2115" s="834"/>
      <c r="AO2115" s="834"/>
      <c r="AP2115" s="834"/>
    </row>
    <row r="2116" spans="1:42">
      <c r="A2116" s="95" t="s">
        <v>2845</v>
      </c>
      <c r="B2116" s="1132"/>
      <c r="C2116" s="73" t="s">
        <v>3324</v>
      </c>
      <c r="D2116" s="1132" t="s">
        <v>1998</v>
      </c>
      <c r="E2116" s="15" t="s">
        <v>1999</v>
      </c>
      <c r="F2116" s="679">
        <v>15963.541666666701</v>
      </c>
      <c r="G2116" s="73" t="s">
        <v>300</v>
      </c>
      <c r="H2116" s="95" t="s">
        <v>3352</v>
      </c>
      <c r="K2116" s="1144"/>
      <c r="L2116" s="1144"/>
      <c r="M2116" s="831"/>
      <c r="N2116" s="1150"/>
      <c r="O2116" s="1144"/>
      <c r="P2116" s="831"/>
      <c r="Q2116" s="831"/>
      <c r="R2116" s="831"/>
      <c r="S2116" s="831"/>
      <c r="T2116" s="831"/>
      <c r="U2116" s="831"/>
      <c r="V2116" s="1143"/>
      <c r="W2116" s="1145">
        <v>26.742999999999999</v>
      </c>
      <c r="X2116" s="1144"/>
      <c r="Y2116" s="831"/>
      <c r="Z2116" s="831"/>
      <c r="AA2116" s="834"/>
      <c r="AB2116" s="834"/>
      <c r="AC2116" s="832">
        <f t="shared" si="85"/>
        <v>0</v>
      </c>
      <c r="AD2116" s="832">
        <f t="shared" si="84"/>
        <v>0</v>
      </c>
      <c r="AE2116" s="834"/>
      <c r="AF2116" s="834"/>
      <c r="AG2116" s="834"/>
      <c r="AH2116" s="834"/>
      <c r="AI2116" s="834"/>
      <c r="AJ2116" s="834"/>
      <c r="AK2116" s="834"/>
      <c r="AL2116" s="834"/>
      <c r="AM2116" s="832">
        <f t="shared" si="83"/>
        <v>426912.99479166756</v>
      </c>
      <c r="AN2116" s="834"/>
      <c r="AO2116" s="834"/>
      <c r="AP2116" s="834"/>
    </row>
    <row r="2117" spans="1:42">
      <c r="A2117" s="95" t="s">
        <v>2846</v>
      </c>
      <c r="B2117" s="1132"/>
      <c r="C2117" s="73" t="s">
        <v>3324</v>
      </c>
      <c r="D2117" s="1132" t="s">
        <v>1967</v>
      </c>
      <c r="E2117" s="15" t="s">
        <v>1968</v>
      </c>
      <c r="F2117" s="679">
        <v>11972.65625</v>
      </c>
      <c r="G2117" s="73" t="s">
        <v>300</v>
      </c>
      <c r="H2117" s="95" t="s">
        <v>3352</v>
      </c>
      <c r="K2117" s="1144"/>
      <c r="L2117" s="1144"/>
      <c r="M2117" s="831"/>
      <c r="N2117" s="1150"/>
      <c r="O2117" s="1144"/>
      <c r="P2117" s="831"/>
      <c r="Q2117" s="831"/>
      <c r="R2117" s="831"/>
      <c r="S2117" s="831"/>
      <c r="T2117" s="831"/>
      <c r="U2117" s="831"/>
      <c r="V2117" s="1143"/>
      <c r="W2117" s="1145">
        <v>52.579000000000001</v>
      </c>
      <c r="X2117" s="1144"/>
      <c r="Y2117" s="831"/>
      <c r="Z2117" s="831"/>
      <c r="AA2117" s="834"/>
      <c r="AB2117" s="834"/>
      <c r="AC2117" s="832">
        <f t="shared" si="85"/>
        <v>0</v>
      </c>
      <c r="AD2117" s="832">
        <f t="shared" si="84"/>
        <v>0</v>
      </c>
      <c r="AE2117" s="834"/>
      <c r="AF2117" s="834"/>
      <c r="AG2117" s="834"/>
      <c r="AH2117" s="834"/>
      <c r="AI2117" s="834"/>
      <c r="AJ2117" s="834"/>
      <c r="AK2117" s="834"/>
      <c r="AL2117" s="834"/>
      <c r="AM2117" s="832">
        <f t="shared" si="83"/>
        <v>629510.29296875</v>
      </c>
      <c r="AN2117" s="834"/>
      <c r="AO2117" s="834"/>
      <c r="AP2117" s="834"/>
    </row>
    <row r="2118" spans="1:42">
      <c r="A2118" s="95" t="s">
        <v>2846</v>
      </c>
      <c r="B2118" s="1132"/>
      <c r="C2118" s="95" t="s">
        <v>3324</v>
      </c>
      <c r="D2118" s="1132" t="s">
        <v>2001</v>
      </c>
      <c r="E2118" s="15" t="s">
        <v>2015</v>
      </c>
      <c r="F2118" s="679">
        <v>798.17708333333303</v>
      </c>
      <c r="G2118" s="73" t="s">
        <v>300</v>
      </c>
      <c r="H2118" s="95" t="s">
        <v>3352</v>
      </c>
      <c r="K2118" s="1144"/>
      <c r="L2118" s="1144"/>
      <c r="M2118" s="831"/>
      <c r="N2118" s="1150"/>
      <c r="O2118" s="1144"/>
      <c r="P2118" s="831"/>
      <c r="Q2118" s="831"/>
      <c r="R2118" s="831"/>
      <c r="S2118" s="831"/>
      <c r="T2118" s="831"/>
      <c r="U2118" s="831"/>
      <c r="V2118" s="1143"/>
      <c r="W2118" s="1145">
        <v>743.52</v>
      </c>
      <c r="X2118" s="1144"/>
      <c r="Y2118" s="831"/>
      <c r="Z2118" s="831"/>
      <c r="AA2118" s="834"/>
      <c r="AB2118" s="834"/>
      <c r="AC2118" s="832">
        <f t="shared" si="85"/>
        <v>0</v>
      </c>
      <c r="AD2118" s="832">
        <f t="shared" si="84"/>
        <v>0</v>
      </c>
      <c r="AE2118" s="834"/>
      <c r="AF2118" s="834"/>
      <c r="AG2118" s="834"/>
      <c r="AH2118" s="834"/>
      <c r="AI2118" s="834"/>
      <c r="AJ2118" s="834"/>
      <c r="AK2118" s="834"/>
      <c r="AL2118" s="834"/>
      <c r="AM2118" s="832">
        <f t="shared" si="83"/>
        <v>593460.62499999977</v>
      </c>
      <c r="AN2118" s="834"/>
      <c r="AO2118" s="834"/>
      <c r="AP2118" s="834"/>
    </row>
    <row r="2119" spans="1:42">
      <c r="A2119" s="95" t="s">
        <v>2846</v>
      </c>
      <c r="B2119" s="1132"/>
      <c r="C2119" s="95" t="s">
        <v>3324</v>
      </c>
      <c r="D2119" s="1132" t="s">
        <v>1998</v>
      </c>
      <c r="E2119" s="15" t="s">
        <v>1999</v>
      </c>
      <c r="F2119" s="679">
        <v>15963.541666666701</v>
      </c>
      <c r="G2119" s="73" t="s">
        <v>300</v>
      </c>
      <c r="H2119" s="95" t="s">
        <v>3352</v>
      </c>
      <c r="K2119" s="1144"/>
      <c r="L2119" s="1144"/>
      <c r="M2119" s="831"/>
      <c r="N2119" s="1150"/>
      <c r="O2119" s="1144"/>
      <c r="P2119" s="831"/>
      <c r="Q2119" s="831"/>
      <c r="R2119" s="831"/>
      <c r="S2119" s="831"/>
      <c r="T2119" s="831"/>
      <c r="U2119" s="831"/>
      <c r="V2119" s="1143"/>
      <c r="W2119" s="1145">
        <v>7.633</v>
      </c>
      <c r="X2119" s="1144"/>
      <c r="Y2119" s="831"/>
      <c r="Z2119" s="831"/>
      <c r="AA2119" s="834"/>
      <c r="AB2119" s="834"/>
      <c r="AC2119" s="832">
        <f t="shared" si="85"/>
        <v>0</v>
      </c>
      <c r="AD2119" s="832">
        <f t="shared" si="84"/>
        <v>0</v>
      </c>
      <c r="AE2119" s="834"/>
      <c r="AF2119" s="834"/>
      <c r="AG2119" s="834"/>
      <c r="AH2119" s="834"/>
      <c r="AI2119" s="834"/>
      <c r="AJ2119" s="834"/>
      <c r="AK2119" s="834"/>
      <c r="AL2119" s="834"/>
      <c r="AM2119" s="832">
        <f t="shared" si="83"/>
        <v>121849.71354166692</v>
      </c>
      <c r="AN2119" s="834"/>
      <c r="AO2119" s="834"/>
      <c r="AP2119" s="834"/>
    </row>
    <row r="2120" spans="1:42">
      <c r="A2120" s="95" t="s">
        <v>2747</v>
      </c>
      <c r="B2120" s="1132"/>
      <c r="C2120" s="95" t="s">
        <v>3349</v>
      </c>
      <c r="D2120" s="1132"/>
      <c r="E2120" s="15"/>
      <c r="F2120" s="679">
        <v>49761.441663567697</v>
      </c>
      <c r="G2120" s="73" t="s">
        <v>300</v>
      </c>
      <c r="H2120" s="95" t="s">
        <v>3352</v>
      </c>
      <c r="K2120" s="1144"/>
      <c r="L2120" s="1144"/>
      <c r="M2120" s="831"/>
      <c r="N2120" s="1150">
        <v>2.2413499043699988E-4</v>
      </c>
      <c r="O2120" s="1144"/>
      <c r="P2120" s="831"/>
      <c r="Q2120" s="831"/>
      <c r="R2120" s="831"/>
      <c r="S2120" s="831"/>
      <c r="T2120" s="831"/>
      <c r="U2120" s="831"/>
      <c r="V2120" s="1143"/>
      <c r="W2120" s="1146">
        <v>740449.00608755986</v>
      </c>
      <c r="X2120" s="1144"/>
      <c r="Y2120" s="831"/>
      <c r="Z2120" s="831"/>
      <c r="AA2120" s="834"/>
      <c r="AB2120" s="834"/>
      <c r="AC2120" s="832">
        <f t="shared" si="85"/>
        <v>0</v>
      </c>
      <c r="AD2120" s="832">
        <f t="shared" si="84"/>
        <v>11.153280251395072</v>
      </c>
      <c r="AE2120" s="834"/>
      <c r="AF2120" s="834"/>
      <c r="AG2120" s="834"/>
      <c r="AH2120" s="834"/>
      <c r="AI2120" s="834"/>
      <c r="AJ2120" s="834"/>
      <c r="AK2120" s="834"/>
      <c r="AL2120" s="834"/>
      <c r="AM2120" s="832">
        <f t="shared" si="83"/>
        <v>36845810021.272789</v>
      </c>
      <c r="AN2120" s="834"/>
      <c r="AO2120" s="834"/>
      <c r="AP2120" s="834"/>
    </row>
    <row r="2121" spans="1:42">
      <c r="A2121" s="95" t="s">
        <v>2747</v>
      </c>
      <c r="B2121" s="1132"/>
      <c r="C2121" s="95" t="s">
        <v>3349</v>
      </c>
      <c r="D2121" s="1132"/>
      <c r="E2121" s="15"/>
      <c r="F2121" s="679">
        <v>197109.37027096399</v>
      </c>
      <c r="G2121" s="73" t="s">
        <v>300</v>
      </c>
      <c r="H2121" s="95" t="s">
        <v>3352</v>
      </c>
      <c r="K2121" s="1144"/>
      <c r="L2121" s="1144"/>
      <c r="M2121" s="831"/>
      <c r="N2121" s="1150">
        <v>1.6420805118051806E-5</v>
      </c>
      <c r="O2121" s="1144"/>
      <c r="P2121" s="831"/>
      <c r="Q2121" s="831"/>
      <c r="R2121" s="831"/>
      <c r="S2121" s="831"/>
      <c r="T2121" s="831"/>
      <c r="U2121" s="831"/>
      <c r="V2121" s="1143"/>
      <c r="W2121" s="1146">
        <v>143030.9259972368</v>
      </c>
      <c r="X2121" s="1144"/>
      <c r="Y2121" s="831"/>
      <c r="Z2121" s="831"/>
      <c r="AA2121" s="834"/>
      <c r="AB2121" s="834"/>
      <c r="AC2121" s="832">
        <f t="shared" si="85"/>
        <v>0</v>
      </c>
      <c r="AD2121" s="832">
        <f t="shared" si="84"/>
        <v>3.2366945561614138</v>
      </c>
      <c r="AE2121" s="834"/>
      <c r="AF2121" s="834"/>
      <c r="AG2121" s="834"/>
      <c r="AH2121" s="834"/>
      <c r="AI2121" s="834"/>
      <c r="AJ2121" s="834"/>
      <c r="AK2121" s="834"/>
      <c r="AL2121" s="834"/>
      <c r="AM2121" s="832">
        <f t="shared" si="83"/>
        <v>28192735752.5882</v>
      </c>
      <c r="AN2121" s="834"/>
      <c r="AO2121" s="834"/>
      <c r="AP2121" s="834"/>
    </row>
    <row r="2122" spans="1:42">
      <c r="A2122" s="95" t="s">
        <v>2747</v>
      </c>
      <c r="B2122" s="1132"/>
      <c r="C2122" s="95" t="s">
        <v>3349</v>
      </c>
      <c r="D2122" s="1132"/>
      <c r="E2122" s="15"/>
      <c r="F2122" s="679">
        <v>3317.42944479167</v>
      </c>
      <c r="G2122" s="73" t="s">
        <v>300</v>
      </c>
      <c r="H2122" s="95" t="s">
        <v>3352</v>
      </c>
      <c r="K2122" s="1144"/>
      <c r="L2122" s="1144"/>
      <c r="M2122" s="831"/>
      <c r="N2122" s="1150">
        <v>1.2492882786617452E-4</v>
      </c>
      <c r="O2122" s="1144"/>
      <c r="P2122" s="831"/>
      <c r="Q2122" s="831"/>
      <c r="R2122" s="831"/>
      <c r="S2122" s="831"/>
      <c r="T2122" s="831"/>
      <c r="U2122" s="831"/>
      <c r="V2122" s="1143"/>
      <c r="W2122" s="1146">
        <v>26851708.962072387</v>
      </c>
      <c r="X2122" s="1144"/>
      <c r="Y2122" s="831"/>
      <c r="Z2122" s="831"/>
      <c r="AA2122" s="834"/>
      <c r="AB2122" s="834"/>
      <c r="AC2122" s="832">
        <f t="shared" si="85"/>
        <v>0</v>
      </c>
      <c r="AD2122" s="832">
        <f t="shared" si="84"/>
        <v>0.41444257206655744</v>
      </c>
      <c r="AE2122" s="834"/>
      <c r="AF2122" s="834"/>
      <c r="AG2122" s="834"/>
      <c r="AH2122" s="834"/>
      <c r="AI2122" s="834"/>
      <c r="AJ2122" s="834"/>
      <c r="AK2122" s="834"/>
      <c r="AL2122" s="834"/>
      <c r="AM2122" s="832">
        <f t="shared" si="83"/>
        <v>89078649953.75531</v>
      </c>
      <c r="AN2122" s="834"/>
      <c r="AO2122" s="834"/>
      <c r="AP2122" s="834"/>
    </row>
    <row r="2123" spans="1:42">
      <c r="A2123" s="95" t="s">
        <v>2748</v>
      </c>
      <c r="B2123" s="1132"/>
      <c r="C2123" s="95" t="s">
        <v>3322</v>
      </c>
      <c r="D2123" s="1132"/>
      <c r="E2123" s="15"/>
      <c r="F2123" s="679">
        <v>886.84895833333303</v>
      </c>
      <c r="G2123" s="73" t="s">
        <v>300</v>
      </c>
      <c r="H2123" s="95" t="s">
        <v>3352</v>
      </c>
      <c r="K2123" s="1144"/>
      <c r="L2123" s="1144"/>
      <c r="M2123" s="831"/>
      <c r="N2123" s="1150">
        <v>2.2413499043699988E-4</v>
      </c>
      <c r="O2123" s="1144"/>
      <c r="P2123" s="831"/>
      <c r="Q2123" s="831"/>
      <c r="R2123" s="831"/>
      <c r="S2123" s="831"/>
      <c r="T2123" s="831"/>
      <c r="U2123" s="831"/>
      <c r="V2123" s="1143"/>
      <c r="W2123" s="1146">
        <v>740449.00608755986</v>
      </c>
      <c r="X2123" s="1144"/>
      <c r="Y2123" s="831"/>
      <c r="Z2123" s="831"/>
      <c r="AA2123" s="834"/>
      <c r="AB2123" s="834"/>
      <c r="AC2123" s="832">
        <f t="shared" si="85"/>
        <v>0</v>
      </c>
      <c r="AD2123" s="832">
        <f t="shared" si="84"/>
        <v>0.19877388279510491</v>
      </c>
      <c r="AE2123" s="834"/>
      <c r="AF2123" s="834"/>
      <c r="AG2123" s="834"/>
      <c r="AH2123" s="834"/>
      <c r="AI2123" s="834"/>
      <c r="AJ2123" s="834"/>
      <c r="AK2123" s="834"/>
      <c r="AL2123" s="834"/>
      <c r="AM2123" s="832">
        <f t="shared" si="83"/>
        <v>656666429.74770427</v>
      </c>
      <c r="AN2123" s="834"/>
      <c r="AO2123" s="834"/>
      <c r="AP2123" s="834"/>
    </row>
    <row r="2124" spans="1:42">
      <c r="A2124" s="95" t="s">
        <v>2748</v>
      </c>
      <c r="B2124" s="1132"/>
      <c r="C2124" s="95" t="s">
        <v>3322</v>
      </c>
      <c r="D2124" s="1132"/>
      <c r="E2124" s="15"/>
      <c r="F2124" s="679">
        <v>1182.46527786458</v>
      </c>
      <c r="G2124" s="73" t="s">
        <v>300</v>
      </c>
      <c r="H2124" s="95" t="s">
        <v>3352</v>
      </c>
      <c r="K2124" s="1144"/>
      <c r="L2124" s="1144"/>
      <c r="M2124" s="831"/>
      <c r="N2124" s="1150">
        <v>1.6420805118051806E-5</v>
      </c>
      <c r="O2124" s="1144"/>
      <c r="P2124" s="831"/>
      <c r="Q2124" s="831"/>
      <c r="R2124" s="831"/>
      <c r="S2124" s="831"/>
      <c r="T2124" s="831"/>
      <c r="U2124" s="831"/>
      <c r="V2124" s="1143"/>
      <c r="W2124" s="1146">
        <v>143030.9259972368</v>
      </c>
      <c r="X2124" s="1144"/>
      <c r="Y2124" s="831"/>
      <c r="Z2124" s="831"/>
      <c r="AA2124" s="834"/>
      <c r="AB2124" s="834"/>
      <c r="AC2124" s="832">
        <f t="shared" si="85"/>
        <v>0</v>
      </c>
      <c r="AD2124" s="832">
        <f t="shared" si="84"/>
        <v>1.9417031886677247E-2</v>
      </c>
      <c r="AE2124" s="834"/>
      <c r="AF2124" s="834"/>
      <c r="AG2124" s="834"/>
      <c r="AH2124" s="834"/>
      <c r="AI2124" s="834"/>
      <c r="AJ2124" s="834"/>
      <c r="AK2124" s="834"/>
      <c r="AL2124" s="834"/>
      <c r="AM2124" s="832">
        <f t="shared" si="83"/>
        <v>169129103.65255079</v>
      </c>
      <c r="AN2124" s="834"/>
      <c r="AO2124" s="834"/>
      <c r="AP2124" s="834"/>
    </row>
    <row r="2125" spans="1:42">
      <c r="A2125" s="95" t="s">
        <v>2748</v>
      </c>
      <c r="B2125" s="1132"/>
      <c r="C2125" s="95" t="s">
        <v>3322</v>
      </c>
      <c r="D2125" s="1132"/>
      <c r="E2125" s="15"/>
      <c r="F2125" s="679">
        <v>59.123263880208299</v>
      </c>
      <c r="G2125" s="73" t="s">
        <v>300</v>
      </c>
      <c r="H2125" s="95" t="s">
        <v>3352</v>
      </c>
      <c r="K2125" s="1144"/>
      <c r="L2125" s="1144"/>
      <c r="M2125" s="831"/>
      <c r="N2125" s="1150">
        <v>1.2492882786617452E-4</v>
      </c>
      <c r="O2125" s="1144"/>
      <c r="P2125" s="831"/>
      <c r="Q2125" s="831"/>
      <c r="R2125" s="831"/>
      <c r="S2125" s="831"/>
      <c r="T2125" s="831"/>
      <c r="U2125" s="831"/>
      <c r="V2125" s="1143"/>
      <c r="W2125" s="1146">
        <v>26851708.962072387</v>
      </c>
      <c r="X2125" s="1144"/>
      <c r="Y2125" s="831"/>
      <c r="Z2125" s="831"/>
      <c r="AA2125" s="834"/>
      <c r="AB2125" s="834"/>
      <c r="AC2125" s="832">
        <f t="shared" si="85"/>
        <v>0</v>
      </c>
      <c r="AD2125" s="832">
        <f t="shared" si="84"/>
        <v>7.3862000561769562E-3</v>
      </c>
      <c r="AE2125" s="834"/>
      <c r="AF2125" s="834"/>
      <c r="AG2125" s="834"/>
      <c r="AH2125" s="834"/>
      <c r="AI2125" s="834"/>
      <c r="AJ2125" s="834"/>
      <c r="AK2125" s="834"/>
      <c r="AL2125" s="834"/>
      <c r="AM2125" s="832">
        <f t="shared" si="83"/>
        <v>1587560674.59916</v>
      </c>
      <c r="AN2125" s="834"/>
      <c r="AO2125" s="834"/>
      <c r="AP2125" s="834"/>
    </row>
    <row r="2126" spans="1:42">
      <c r="A2126" s="95" t="s">
        <v>2749</v>
      </c>
      <c r="B2126" s="1132"/>
      <c r="C2126" s="95" t="s">
        <v>3319</v>
      </c>
      <c r="D2126" s="1132" t="s">
        <v>1967</v>
      </c>
      <c r="E2126" s="15" t="s">
        <v>1968</v>
      </c>
      <c r="F2126" s="679">
        <v>95844.616470130204</v>
      </c>
      <c r="G2126" s="73" t="s">
        <v>300</v>
      </c>
      <c r="H2126" s="95" t="s">
        <v>3352</v>
      </c>
      <c r="K2126" s="1144"/>
      <c r="L2126" s="1144"/>
      <c r="M2126" s="831"/>
      <c r="N2126" s="831">
        <v>2.5372999999999998E-6</v>
      </c>
      <c r="O2126" s="1144"/>
      <c r="P2126" s="831"/>
      <c r="Q2126" s="831"/>
      <c r="R2126" s="831"/>
      <c r="S2126" s="831"/>
      <c r="T2126" s="831"/>
      <c r="U2126" s="831"/>
      <c r="V2126" s="1143"/>
      <c r="W2126" s="1145">
        <v>15246</v>
      </c>
      <c r="X2126" s="1144"/>
      <c r="Y2126" s="831"/>
      <c r="Z2126" s="831"/>
      <c r="AA2126" s="834"/>
      <c r="AB2126" s="834"/>
      <c r="AC2126" s="832">
        <f t="shared" si="85"/>
        <v>0</v>
      </c>
      <c r="AD2126" s="832">
        <f t="shared" si="84"/>
        <v>0.24318654536966136</v>
      </c>
      <c r="AE2126" s="834"/>
      <c r="AF2126" s="834"/>
      <c r="AG2126" s="834"/>
      <c r="AH2126" s="834"/>
      <c r="AI2126" s="834"/>
      <c r="AJ2126" s="834"/>
      <c r="AK2126" s="834"/>
      <c r="AL2126" s="834"/>
      <c r="AM2126" s="832">
        <f t="shared" si="83"/>
        <v>1461247022.7036052</v>
      </c>
      <c r="AN2126" s="834"/>
      <c r="AO2126" s="834"/>
      <c r="AP2126" s="834"/>
    </row>
    <row r="2127" spans="1:42">
      <c r="A2127" s="95" t="s">
        <v>2749</v>
      </c>
      <c r="B2127" s="1132"/>
      <c r="C2127" s="95" t="s">
        <v>3319</v>
      </c>
      <c r="D2127" s="1132" t="s">
        <v>1998</v>
      </c>
      <c r="E2127" s="15" t="s">
        <v>1999</v>
      </c>
      <c r="F2127" s="679">
        <v>127792.82196026</v>
      </c>
      <c r="G2127" s="73" t="s">
        <v>300</v>
      </c>
      <c r="H2127" s="95" t="s">
        <v>3352</v>
      </c>
      <c r="K2127" s="1144"/>
      <c r="L2127" s="1144"/>
      <c r="M2127" s="831"/>
      <c r="N2127" s="831">
        <v>4.3883000000000002E-7</v>
      </c>
      <c r="O2127" s="1144"/>
      <c r="P2127" s="831"/>
      <c r="Q2127" s="831"/>
      <c r="R2127" s="831"/>
      <c r="S2127" s="831"/>
      <c r="T2127" s="831"/>
      <c r="U2127" s="831"/>
      <c r="V2127" s="1143"/>
      <c r="W2127" s="1145">
        <v>3038.9</v>
      </c>
      <c r="X2127" s="1144"/>
      <c r="Y2127" s="831"/>
      <c r="Z2127" s="831"/>
      <c r="AA2127" s="834"/>
      <c r="AB2127" s="834"/>
      <c r="AC2127" s="832">
        <f t="shared" si="85"/>
        <v>0</v>
      </c>
      <c r="AD2127" s="832">
        <f t="shared" si="84"/>
        <v>5.6079324060820897E-2</v>
      </c>
      <c r="AE2127" s="834"/>
      <c r="AF2127" s="834"/>
      <c r="AG2127" s="834"/>
      <c r="AH2127" s="834"/>
      <c r="AI2127" s="834"/>
      <c r="AJ2127" s="834"/>
      <c r="AK2127" s="834"/>
      <c r="AL2127" s="834"/>
      <c r="AM2127" s="832">
        <f t="shared" si="83"/>
        <v>388349606.65503412</v>
      </c>
      <c r="AN2127" s="834"/>
      <c r="AO2127" s="834"/>
      <c r="AP2127" s="834"/>
    </row>
    <row r="2128" spans="1:42">
      <c r="A2128" s="95" t="s">
        <v>2749</v>
      </c>
      <c r="B2128" s="1132"/>
      <c r="C2128" s="95" t="s">
        <v>3319</v>
      </c>
      <c r="D2128" s="1132" t="s">
        <v>2001</v>
      </c>
      <c r="E2128" s="15" t="s">
        <v>2015</v>
      </c>
      <c r="F2128" s="679">
        <v>6389.6410981250001</v>
      </c>
      <c r="G2128" s="73" t="s">
        <v>300</v>
      </c>
      <c r="H2128" s="95" t="s">
        <v>3352</v>
      </c>
      <c r="K2128" s="1144"/>
      <c r="L2128" s="1144"/>
      <c r="M2128" s="831"/>
      <c r="N2128" s="831">
        <v>8.4885000000000001E-6</v>
      </c>
      <c r="O2128" s="1144"/>
      <c r="P2128" s="831"/>
      <c r="Q2128" s="831"/>
      <c r="R2128" s="831"/>
      <c r="S2128" s="831"/>
      <c r="T2128" s="831"/>
      <c r="U2128" s="831"/>
      <c r="V2128" s="1143"/>
      <c r="W2128" s="1145">
        <v>702740</v>
      </c>
      <c r="X2128" s="1144"/>
      <c r="Y2128" s="831"/>
      <c r="Z2128" s="831"/>
      <c r="AA2128" s="834"/>
      <c r="AB2128" s="834"/>
      <c r="AC2128" s="832">
        <f t="shared" si="85"/>
        <v>0</v>
      </c>
      <c r="AD2128" s="832">
        <f t="shared" si="84"/>
        <v>5.4238468461434063E-2</v>
      </c>
      <c r="AE2128" s="834"/>
      <c r="AF2128" s="834"/>
      <c r="AG2128" s="834"/>
      <c r="AH2128" s="834"/>
      <c r="AI2128" s="834"/>
      <c r="AJ2128" s="834"/>
      <c r="AK2128" s="834"/>
      <c r="AL2128" s="834"/>
      <c r="AM2128" s="832">
        <f t="shared" si="83"/>
        <v>4490256385.2963629</v>
      </c>
      <c r="AN2128" s="834"/>
      <c r="AO2128" s="834"/>
      <c r="AP2128" s="834"/>
    </row>
    <row r="2129" spans="1:42">
      <c r="A2129" s="95" t="s">
        <v>2434</v>
      </c>
      <c r="B2129" s="1132" t="s">
        <v>2434</v>
      </c>
      <c r="D2129" s="1132" t="s">
        <v>1967</v>
      </c>
      <c r="E2129" s="15" t="s">
        <v>1968</v>
      </c>
      <c r="F2129" s="679">
        <v>256968816.662368</v>
      </c>
      <c r="G2129" s="73" t="s">
        <v>300</v>
      </c>
      <c r="H2129" s="95" t="s">
        <v>3355</v>
      </c>
      <c r="K2129" s="1144"/>
      <c r="L2129" s="1144"/>
      <c r="M2129" s="831">
        <v>5.1149000000000004E-7</v>
      </c>
      <c r="N2129" s="831">
        <v>1.9324999999999999E-8</v>
      </c>
      <c r="O2129" s="1144"/>
      <c r="P2129" s="831"/>
      <c r="Q2129" s="831"/>
      <c r="R2129" s="831"/>
      <c r="S2129" s="831"/>
      <c r="T2129" s="831"/>
      <c r="U2129" s="831"/>
      <c r="V2129" s="1143"/>
      <c r="W2129" s="1145">
        <v>0.22706000000000001</v>
      </c>
      <c r="X2129" s="1144"/>
      <c r="Y2129" s="831"/>
      <c r="Z2129" s="831"/>
      <c r="AA2129" s="834"/>
      <c r="AB2129" s="834"/>
      <c r="AC2129" s="832">
        <f t="shared" si="85"/>
        <v>131.43698003463462</v>
      </c>
      <c r="AD2129" s="832">
        <f t="shared" si="84"/>
        <v>4.9659223820002616</v>
      </c>
      <c r="AE2129" s="834"/>
      <c r="AF2129" s="834"/>
      <c r="AG2129" s="834"/>
      <c r="AH2129" s="834"/>
      <c r="AI2129" s="834"/>
      <c r="AJ2129" s="834"/>
      <c r="AK2129" s="834"/>
      <c r="AL2129" s="834"/>
      <c r="AM2129" s="832">
        <f t="shared" si="83"/>
        <v>58347339.511357278</v>
      </c>
      <c r="AN2129" s="834"/>
      <c r="AO2129" s="834"/>
      <c r="AP2129" s="834"/>
    </row>
    <row r="2130" spans="1:42">
      <c r="A2130" s="95" t="s">
        <v>2750</v>
      </c>
      <c r="B2130" s="1132"/>
      <c r="C2130" s="95" t="s">
        <v>3315</v>
      </c>
      <c r="D2130" s="1132" t="s">
        <v>1998</v>
      </c>
      <c r="E2130" s="15" t="s">
        <v>1999</v>
      </c>
      <c r="F2130" s="679">
        <v>7926065.8072916698</v>
      </c>
      <c r="G2130" s="73" t="s">
        <v>300</v>
      </c>
      <c r="H2130" s="95" t="s">
        <v>3352</v>
      </c>
      <c r="K2130" s="1144"/>
      <c r="L2130" s="1144"/>
      <c r="M2130" s="831"/>
      <c r="N2130" s="831">
        <v>1.0149E-3</v>
      </c>
      <c r="O2130" s="1144"/>
      <c r="P2130" s="831"/>
      <c r="Q2130" s="831"/>
      <c r="R2130" s="831"/>
      <c r="S2130" s="831"/>
      <c r="T2130" s="831"/>
      <c r="U2130" s="831"/>
      <c r="V2130" s="1143"/>
      <c r="W2130" s="1145">
        <v>5831.4</v>
      </c>
      <c r="X2130" s="1144"/>
      <c r="Y2130" s="831"/>
      <c r="Z2130" s="831"/>
      <c r="AA2130" s="834"/>
      <c r="AB2130" s="834"/>
      <c r="AC2130" s="832">
        <f t="shared" si="85"/>
        <v>0</v>
      </c>
      <c r="AD2130" s="832">
        <f t="shared" si="84"/>
        <v>8044.1641878203154</v>
      </c>
      <c r="AE2130" s="834"/>
      <c r="AF2130" s="834"/>
      <c r="AG2130" s="834"/>
      <c r="AH2130" s="834"/>
      <c r="AI2130" s="834"/>
      <c r="AJ2130" s="834"/>
      <c r="AK2130" s="834"/>
      <c r="AL2130" s="834"/>
      <c r="AM2130" s="832">
        <f t="shared" si="83"/>
        <v>46220060148.64064</v>
      </c>
      <c r="AN2130" s="834"/>
      <c r="AO2130" s="834"/>
      <c r="AP2130" s="834"/>
    </row>
    <row r="2131" spans="1:42">
      <c r="A2131" s="95" t="s">
        <v>2750</v>
      </c>
      <c r="B2131" s="1132"/>
      <c r="C2131" s="95" t="s">
        <v>3315</v>
      </c>
      <c r="D2131" s="1132" t="s">
        <v>1967</v>
      </c>
      <c r="E2131" s="15" t="s">
        <v>1968</v>
      </c>
      <c r="F2131" s="679">
        <v>1606634.9609375</v>
      </c>
      <c r="G2131" s="73" t="s">
        <v>300</v>
      </c>
      <c r="H2131" s="95" t="s">
        <v>3352</v>
      </c>
      <c r="K2131" s="1144"/>
      <c r="L2131" s="1144"/>
      <c r="M2131" s="831"/>
      <c r="N2131" s="831">
        <v>3.4443999999999998E-3</v>
      </c>
      <c r="O2131" s="1144"/>
      <c r="P2131" s="831"/>
      <c r="Q2131" s="831"/>
      <c r="R2131" s="831"/>
      <c r="S2131" s="831"/>
      <c r="T2131" s="831"/>
      <c r="U2131" s="831"/>
      <c r="V2131" s="1143"/>
      <c r="W2131" s="1145">
        <v>3033.6</v>
      </c>
      <c r="X2131" s="1144"/>
      <c r="Y2131" s="831"/>
      <c r="Z2131" s="831"/>
      <c r="AA2131" s="834"/>
      <c r="AB2131" s="834"/>
      <c r="AC2131" s="832">
        <f t="shared" si="85"/>
        <v>0</v>
      </c>
      <c r="AD2131" s="832">
        <f t="shared" si="84"/>
        <v>5533.8934594531247</v>
      </c>
      <c r="AE2131" s="834"/>
      <c r="AF2131" s="834"/>
      <c r="AG2131" s="834"/>
      <c r="AH2131" s="834"/>
      <c r="AI2131" s="834"/>
      <c r="AJ2131" s="834"/>
      <c r="AK2131" s="834"/>
      <c r="AL2131" s="834"/>
      <c r="AM2131" s="832">
        <f t="shared" si="83"/>
        <v>4873887817.5</v>
      </c>
      <c r="AN2131" s="834"/>
      <c r="AO2131" s="834"/>
      <c r="AP2131" s="834"/>
    </row>
    <row r="2132" spans="1:42">
      <c r="A2132" s="95" t="s">
        <v>2750</v>
      </c>
      <c r="B2132" s="1132"/>
      <c r="C2132" s="95" t="s">
        <v>3315</v>
      </c>
      <c r="D2132" s="1132" t="s">
        <v>2001</v>
      </c>
      <c r="E2132" s="15" t="s">
        <v>2015</v>
      </c>
      <c r="F2132" s="679">
        <v>107108.99739583299</v>
      </c>
      <c r="G2132" s="73" t="s">
        <v>300</v>
      </c>
      <c r="H2132" s="95" t="s">
        <v>3352</v>
      </c>
      <c r="K2132" s="1144"/>
      <c r="L2132" s="1144"/>
      <c r="M2132" s="831"/>
      <c r="N2132" s="831">
        <v>7.9480999999999996E-4</v>
      </c>
      <c r="O2132" s="1144"/>
      <c r="P2132" s="831"/>
      <c r="Q2132" s="831"/>
      <c r="R2132" s="831"/>
      <c r="S2132" s="831"/>
      <c r="T2132" s="831"/>
      <c r="U2132" s="831"/>
      <c r="V2132" s="1143"/>
      <c r="W2132" s="1145">
        <v>12553</v>
      </c>
      <c r="X2132" s="1144"/>
      <c r="Y2132" s="831"/>
      <c r="Z2132" s="831"/>
      <c r="AA2132" s="834"/>
      <c r="AB2132" s="834"/>
      <c r="AC2132" s="832">
        <f t="shared" si="85"/>
        <v>0</v>
      </c>
      <c r="AD2132" s="832">
        <f t="shared" si="84"/>
        <v>85.131302220182022</v>
      </c>
      <c r="AE2132" s="834"/>
      <c r="AF2132" s="834"/>
      <c r="AG2132" s="834"/>
      <c r="AH2132" s="834"/>
      <c r="AI2132" s="834"/>
      <c r="AJ2132" s="834"/>
      <c r="AK2132" s="834"/>
      <c r="AL2132" s="834"/>
      <c r="AM2132" s="832">
        <f t="shared" si="83"/>
        <v>1344539244.3098915</v>
      </c>
      <c r="AN2132" s="834"/>
      <c r="AO2132" s="834"/>
      <c r="AP2132" s="834"/>
    </row>
    <row r="2133" spans="1:42">
      <c r="A2133" s="95" t="s">
        <v>2751</v>
      </c>
      <c r="B2133" s="1132"/>
      <c r="D2133" s="1132" t="s">
        <v>2001</v>
      </c>
      <c r="E2133" s="15" t="s">
        <v>2015</v>
      </c>
      <c r="F2133" s="679">
        <v>1174964.3042675899</v>
      </c>
      <c r="G2133" s="73" t="s">
        <v>300</v>
      </c>
      <c r="H2133" s="95" t="s">
        <v>3355</v>
      </c>
      <c r="K2133" s="1144"/>
      <c r="L2133" s="1144"/>
      <c r="M2133" s="831">
        <v>0</v>
      </c>
      <c r="N2133" s="831">
        <v>2.3507E-7</v>
      </c>
      <c r="O2133" s="1144"/>
      <c r="P2133" s="831"/>
      <c r="Q2133" s="831"/>
      <c r="R2133" s="831"/>
      <c r="S2133" s="831"/>
      <c r="T2133" s="831"/>
      <c r="U2133" s="831"/>
      <c r="V2133" s="1143"/>
      <c r="W2133" s="1145">
        <v>7826.8</v>
      </c>
      <c r="X2133" s="1144"/>
      <c r="Y2133" s="831"/>
      <c r="Z2133" s="831"/>
      <c r="AA2133" s="834"/>
      <c r="AB2133" s="834"/>
      <c r="AC2133" s="832">
        <f t="shared" si="85"/>
        <v>0</v>
      </c>
      <c r="AD2133" s="832">
        <f t="shared" si="84"/>
        <v>0.27619885900418234</v>
      </c>
      <c r="AE2133" s="834"/>
      <c r="AF2133" s="834"/>
      <c r="AG2133" s="834"/>
      <c r="AH2133" s="834"/>
      <c r="AI2133" s="834"/>
      <c r="AJ2133" s="834"/>
      <c r="AK2133" s="834"/>
      <c r="AL2133" s="834"/>
      <c r="AM2133" s="832">
        <f t="shared" si="83"/>
        <v>9196210616.641573</v>
      </c>
      <c r="AN2133" s="834"/>
      <c r="AO2133" s="834"/>
      <c r="AP2133" s="834"/>
    </row>
    <row r="2134" spans="1:42">
      <c r="A2134" s="95" t="s">
        <v>2752</v>
      </c>
      <c r="B2134" s="1132"/>
      <c r="C2134" s="95" t="s">
        <v>3315</v>
      </c>
      <c r="D2134" s="1132" t="s">
        <v>1998</v>
      </c>
      <c r="E2134" s="15" t="s">
        <v>1999</v>
      </c>
      <c r="F2134" s="679">
        <v>12691.2637041667</v>
      </c>
      <c r="G2134" s="73" t="s">
        <v>300</v>
      </c>
      <c r="H2134" s="95" t="s">
        <v>3352</v>
      </c>
      <c r="K2134" s="1144"/>
      <c r="L2134" s="1144"/>
      <c r="M2134" s="831"/>
      <c r="N2134" s="831">
        <v>3.6724E-7</v>
      </c>
      <c r="O2134" s="1144"/>
      <c r="P2134" s="831"/>
      <c r="Q2134" s="831"/>
      <c r="R2134" s="831"/>
      <c r="S2134" s="831"/>
      <c r="T2134" s="831"/>
      <c r="U2134" s="831"/>
      <c r="V2134" s="1143"/>
      <c r="W2134" s="1145">
        <v>9943</v>
      </c>
      <c r="X2134" s="1144"/>
      <c r="Y2134" s="831"/>
      <c r="Z2134" s="831"/>
      <c r="AA2134" s="834"/>
      <c r="AB2134" s="834"/>
      <c r="AC2134" s="832">
        <f t="shared" si="85"/>
        <v>0</v>
      </c>
      <c r="AD2134" s="832">
        <f t="shared" si="84"/>
        <v>4.6607396827181794E-3</v>
      </c>
      <c r="AE2134" s="834"/>
      <c r="AF2134" s="834"/>
      <c r="AG2134" s="834"/>
      <c r="AH2134" s="834"/>
      <c r="AI2134" s="834"/>
      <c r="AJ2134" s="834"/>
      <c r="AK2134" s="834"/>
      <c r="AL2134" s="834"/>
      <c r="AM2134" s="832">
        <f t="shared" si="83"/>
        <v>126189235.0105295</v>
      </c>
      <c r="AN2134" s="834"/>
      <c r="AO2134" s="834"/>
      <c r="AP2134" s="834"/>
    </row>
    <row r="2135" spans="1:42">
      <c r="A2135" s="95" t="s">
        <v>2752</v>
      </c>
      <c r="B2135" s="1132"/>
      <c r="C2135" s="95" t="s">
        <v>3315</v>
      </c>
      <c r="D2135" s="1132" t="s">
        <v>1967</v>
      </c>
      <c r="E2135" s="15" t="s">
        <v>1968</v>
      </c>
      <c r="F2135" s="679">
        <v>2572.5534536197902</v>
      </c>
      <c r="G2135" s="73" t="s">
        <v>300</v>
      </c>
      <c r="H2135" s="95" t="s">
        <v>3352</v>
      </c>
      <c r="K2135" s="1144"/>
      <c r="L2135" s="1144"/>
      <c r="M2135" s="831"/>
      <c r="N2135" s="831">
        <v>4.2033000000000001E-7</v>
      </c>
      <c r="O2135" s="1144"/>
      <c r="P2135" s="831"/>
      <c r="Q2135" s="831"/>
      <c r="R2135" s="831"/>
      <c r="S2135" s="831"/>
      <c r="T2135" s="831"/>
      <c r="U2135" s="831"/>
      <c r="V2135" s="1143"/>
      <c r="W2135" s="1145">
        <v>905.26</v>
      </c>
      <c r="X2135" s="1144"/>
      <c r="Y2135" s="831"/>
      <c r="Z2135" s="831"/>
      <c r="AA2135" s="834"/>
      <c r="AB2135" s="834"/>
      <c r="AC2135" s="832">
        <f t="shared" si="85"/>
        <v>0</v>
      </c>
      <c r="AD2135" s="832">
        <f t="shared" si="84"/>
        <v>1.0813213931600064E-3</v>
      </c>
      <c r="AE2135" s="834"/>
      <c r="AF2135" s="834"/>
      <c r="AG2135" s="834"/>
      <c r="AH2135" s="834"/>
      <c r="AI2135" s="834"/>
      <c r="AJ2135" s="834"/>
      <c r="AK2135" s="834"/>
      <c r="AL2135" s="834"/>
      <c r="AM2135" s="832">
        <f t="shared" si="83"/>
        <v>2328829.739423851</v>
      </c>
      <c r="AN2135" s="834"/>
      <c r="AO2135" s="834"/>
      <c r="AP2135" s="834"/>
    </row>
    <row r="2136" spans="1:42">
      <c r="A2136" s="95" t="s">
        <v>2752</v>
      </c>
      <c r="B2136" s="1132"/>
      <c r="C2136" s="95" t="s">
        <v>3315</v>
      </c>
      <c r="D2136" s="1132" t="s">
        <v>2001</v>
      </c>
      <c r="E2136" s="15" t="s">
        <v>2015</v>
      </c>
      <c r="F2136" s="679">
        <v>171.503563619792</v>
      </c>
      <c r="G2136" s="73" t="s">
        <v>300</v>
      </c>
      <c r="H2136" s="95" t="s">
        <v>3352</v>
      </c>
      <c r="K2136" s="1144"/>
      <c r="L2136" s="1144"/>
      <c r="M2136" s="831"/>
      <c r="N2136" s="831">
        <v>2.9338E-7</v>
      </c>
      <c r="O2136" s="1144"/>
      <c r="P2136" s="831"/>
      <c r="Q2136" s="831"/>
      <c r="R2136" s="831"/>
      <c r="S2136" s="831"/>
      <c r="T2136" s="831"/>
      <c r="U2136" s="831"/>
      <c r="V2136" s="1143"/>
      <c r="W2136" s="1145">
        <v>16360</v>
      </c>
      <c r="X2136" s="1144"/>
      <c r="Y2136" s="831"/>
      <c r="Z2136" s="831"/>
      <c r="AA2136" s="834"/>
      <c r="AB2136" s="834"/>
      <c r="AC2136" s="832">
        <f t="shared" si="85"/>
        <v>0</v>
      </c>
      <c r="AD2136" s="832">
        <f t="shared" si="84"/>
        <v>5.0315715494774575E-5</v>
      </c>
      <c r="AE2136" s="834"/>
      <c r="AF2136" s="834"/>
      <c r="AG2136" s="834"/>
      <c r="AH2136" s="834"/>
      <c r="AI2136" s="834"/>
      <c r="AJ2136" s="834"/>
      <c r="AK2136" s="834"/>
      <c r="AL2136" s="834"/>
      <c r="AM2136" s="832">
        <f t="shared" si="83"/>
        <v>2805798.300819797</v>
      </c>
      <c r="AN2136" s="834"/>
      <c r="AO2136" s="834"/>
      <c r="AP2136" s="834"/>
    </row>
    <row r="2137" spans="1:42">
      <c r="A2137" s="95" t="s">
        <v>2435</v>
      </c>
      <c r="B2137" s="1132" t="s">
        <v>3250</v>
      </c>
      <c r="C2137" s="95" t="s">
        <v>3329</v>
      </c>
      <c r="D2137" s="1132" t="s">
        <v>1998</v>
      </c>
      <c r="E2137" s="15" t="s">
        <v>1999</v>
      </c>
      <c r="F2137" s="679">
        <v>310371.414040156</v>
      </c>
      <c r="G2137" s="73" t="s">
        <v>300</v>
      </c>
      <c r="H2137" s="95" t="s">
        <v>3352</v>
      </c>
      <c r="K2137" s="1144"/>
      <c r="L2137" s="1144"/>
      <c r="M2137" s="831"/>
      <c r="N2137" s="831">
        <v>3.5858999999999998E-6</v>
      </c>
      <c r="O2137" s="1144"/>
      <c r="P2137" s="831"/>
      <c r="Q2137" s="831"/>
      <c r="R2137" s="831"/>
      <c r="S2137" s="831"/>
      <c r="T2137" s="831"/>
      <c r="U2137" s="831"/>
      <c r="V2137" s="1143"/>
      <c r="W2137" s="1145">
        <v>15325</v>
      </c>
      <c r="X2137" s="1144"/>
      <c r="Y2137" s="831"/>
      <c r="Z2137" s="831"/>
      <c r="AA2137" s="834"/>
      <c r="AB2137" s="834"/>
      <c r="AC2137" s="832">
        <f t="shared" si="85"/>
        <v>0</v>
      </c>
      <c r="AD2137" s="832">
        <f t="shared" si="84"/>
        <v>1.1129608536065954</v>
      </c>
      <c r="AE2137" s="834"/>
      <c r="AF2137" s="834"/>
      <c r="AG2137" s="834"/>
      <c r="AH2137" s="834"/>
      <c r="AI2137" s="834"/>
      <c r="AJ2137" s="834"/>
      <c r="AK2137" s="834"/>
      <c r="AL2137" s="834"/>
      <c r="AM2137" s="832">
        <f t="shared" si="83"/>
        <v>4756441920.165391</v>
      </c>
      <c r="AN2137" s="834"/>
      <c r="AO2137" s="834"/>
      <c r="AP2137" s="834"/>
    </row>
    <row r="2138" spans="1:42">
      <c r="A2138" s="95" t="s">
        <v>2435</v>
      </c>
      <c r="B2138" s="1132" t="s">
        <v>3250</v>
      </c>
      <c r="C2138" s="95" t="s">
        <v>3329</v>
      </c>
      <c r="D2138" s="1132" t="s">
        <v>1967</v>
      </c>
      <c r="E2138" s="15" t="s">
        <v>1968</v>
      </c>
      <c r="F2138" s="679">
        <v>232778.560516875</v>
      </c>
      <c r="G2138" s="73" t="s">
        <v>300</v>
      </c>
      <c r="H2138" s="95" t="s">
        <v>3352</v>
      </c>
      <c r="K2138" s="1144"/>
      <c r="L2138" s="1144"/>
      <c r="M2138" s="831"/>
      <c r="N2138" s="831">
        <v>4.5535999999999999E-6</v>
      </c>
      <c r="O2138" s="1144"/>
      <c r="P2138" s="831"/>
      <c r="Q2138" s="831"/>
      <c r="R2138" s="831"/>
      <c r="S2138" s="831"/>
      <c r="T2138" s="831"/>
      <c r="U2138" s="831"/>
      <c r="V2138" s="1143"/>
      <c r="W2138" s="1145">
        <v>8802.2999999999993</v>
      </c>
      <c r="X2138" s="1144"/>
      <c r="Y2138" s="831"/>
      <c r="Z2138" s="831"/>
      <c r="AA2138" s="834"/>
      <c r="AB2138" s="834"/>
      <c r="AC2138" s="832">
        <f t="shared" si="85"/>
        <v>0</v>
      </c>
      <c r="AD2138" s="832">
        <f t="shared" si="84"/>
        <v>1.059980453169642</v>
      </c>
      <c r="AE2138" s="834"/>
      <c r="AF2138" s="834"/>
      <c r="AG2138" s="834"/>
      <c r="AH2138" s="834"/>
      <c r="AI2138" s="834"/>
      <c r="AJ2138" s="834"/>
      <c r="AK2138" s="834"/>
      <c r="AL2138" s="834"/>
      <c r="AM2138" s="832">
        <f t="shared" si="83"/>
        <v>2048986723.2376888</v>
      </c>
      <c r="AN2138" s="834"/>
      <c r="AO2138" s="834"/>
      <c r="AP2138" s="834"/>
    </row>
    <row r="2139" spans="1:42">
      <c r="A2139" s="95" t="s">
        <v>2435</v>
      </c>
      <c r="B2139" s="1132" t="s">
        <v>3250</v>
      </c>
      <c r="C2139" s="95" t="s">
        <v>3329</v>
      </c>
      <c r="D2139" s="1132" t="s">
        <v>2001</v>
      </c>
      <c r="E2139" s="15" t="s">
        <v>2015</v>
      </c>
      <c r="F2139" s="679">
        <v>15518.5707015104</v>
      </c>
      <c r="G2139" s="73" t="s">
        <v>300</v>
      </c>
      <c r="H2139" s="95" t="s">
        <v>3352</v>
      </c>
      <c r="K2139" s="1144"/>
      <c r="L2139" s="1144"/>
      <c r="M2139" s="831"/>
      <c r="N2139" s="831">
        <v>4.0525999999999998E-5</v>
      </c>
      <c r="O2139" s="1144"/>
      <c r="P2139" s="831"/>
      <c r="Q2139" s="831"/>
      <c r="R2139" s="831"/>
      <c r="S2139" s="831"/>
      <c r="T2139" s="831"/>
      <c r="U2139" s="831"/>
      <c r="V2139" s="1143"/>
      <c r="W2139" s="1145">
        <v>2267900</v>
      </c>
      <c r="X2139" s="1144"/>
      <c r="Y2139" s="831"/>
      <c r="Z2139" s="831"/>
      <c r="AA2139" s="834"/>
      <c r="AB2139" s="834"/>
      <c r="AC2139" s="832">
        <f t="shared" si="85"/>
        <v>0</v>
      </c>
      <c r="AD2139" s="832">
        <f t="shared" si="84"/>
        <v>0.62890559624941045</v>
      </c>
      <c r="AE2139" s="834"/>
      <c r="AF2139" s="834"/>
      <c r="AG2139" s="834"/>
      <c r="AH2139" s="834"/>
      <c r="AI2139" s="834"/>
      <c r="AJ2139" s="834"/>
      <c r="AK2139" s="834"/>
      <c r="AL2139" s="834"/>
      <c r="AM2139" s="832">
        <f t="shared" si="83"/>
        <v>35194566493.955437</v>
      </c>
      <c r="AN2139" s="834"/>
      <c r="AO2139" s="834"/>
      <c r="AP2139" s="834"/>
    </row>
    <row r="2140" spans="1:42">
      <c r="A2140" s="95" t="s">
        <v>365</v>
      </c>
      <c r="B2140" s="1132" t="s">
        <v>3251</v>
      </c>
      <c r="C2140" s="95" t="s">
        <v>3329</v>
      </c>
      <c r="D2140" s="1132" t="s">
        <v>1967</v>
      </c>
      <c r="E2140" s="15" t="s">
        <v>1968</v>
      </c>
      <c r="F2140" s="679">
        <v>204360710.93125001</v>
      </c>
      <c r="G2140" s="73" t="s">
        <v>300</v>
      </c>
      <c r="H2140" s="95" t="s">
        <v>3352</v>
      </c>
      <c r="K2140" s="1144"/>
      <c r="L2140" s="1144"/>
      <c r="M2140" s="831"/>
      <c r="N2140" s="831">
        <v>4.2880999999999997E-9</v>
      </c>
      <c r="O2140" s="1144"/>
      <c r="P2140" s="831"/>
      <c r="Q2140" s="831"/>
      <c r="R2140" s="831"/>
      <c r="S2140" s="831"/>
      <c r="T2140" s="831"/>
      <c r="U2140" s="831"/>
      <c r="V2140" s="1143"/>
      <c r="W2140" s="1145">
        <v>8574.2000000000007</v>
      </c>
      <c r="X2140" s="1144"/>
      <c r="Y2140" s="831"/>
      <c r="Z2140" s="831"/>
      <c r="AA2140" s="834"/>
      <c r="AB2140" s="834"/>
      <c r="AC2140" s="832">
        <f t="shared" si="85"/>
        <v>0</v>
      </c>
      <c r="AD2140" s="832">
        <f t="shared" si="84"/>
        <v>0.87631916454429304</v>
      </c>
      <c r="AE2140" s="834"/>
      <c r="AF2140" s="834"/>
      <c r="AG2140" s="834"/>
      <c r="AH2140" s="834"/>
      <c r="AI2140" s="834"/>
      <c r="AJ2140" s="834"/>
      <c r="AK2140" s="834"/>
      <c r="AL2140" s="834"/>
      <c r="AM2140" s="832">
        <f t="shared" si="83"/>
        <v>1752229607666.7239</v>
      </c>
      <c r="AN2140" s="834"/>
      <c r="AO2140" s="834"/>
      <c r="AP2140" s="834"/>
    </row>
    <row r="2141" spans="1:42">
      <c r="A2141" s="95" t="s">
        <v>365</v>
      </c>
      <c r="B2141" s="1132" t="s">
        <v>3251</v>
      </c>
      <c r="C2141" s="95" t="s">
        <v>3329</v>
      </c>
      <c r="D2141" s="1132" t="s">
        <v>1998</v>
      </c>
      <c r="E2141" s="15" t="s">
        <v>1999</v>
      </c>
      <c r="F2141" s="679">
        <v>272480947.936979</v>
      </c>
      <c r="G2141" s="73" t="s">
        <v>300</v>
      </c>
      <c r="H2141" s="95" t="s">
        <v>3352</v>
      </c>
      <c r="K2141" s="1144"/>
      <c r="L2141" s="1144"/>
      <c r="M2141" s="831"/>
      <c r="N2141" s="831">
        <v>6.6691000000000003E-10</v>
      </c>
      <c r="O2141" s="1144"/>
      <c r="P2141" s="831"/>
      <c r="Q2141" s="831"/>
      <c r="R2141" s="831"/>
      <c r="S2141" s="831"/>
      <c r="T2141" s="831"/>
      <c r="U2141" s="831"/>
      <c r="V2141" s="1143"/>
      <c r="W2141" s="1145">
        <v>20911</v>
      </c>
      <c r="X2141" s="1144"/>
      <c r="Y2141" s="831"/>
      <c r="Z2141" s="831"/>
      <c r="AA2141" s="834"/>
      <c r="AB2141" s="834"/>
      <c r="AC2141" s="832">
        <f t="shared" si="85"/>
        <v>0</v>
      </c>
      <c r="AD2141" s="832">
        <f t="shared" si="84"/>
        <v>0.18172026898865068</v>
      </c>
      <c r="AE2141" s="834"/>
      <c r="AF2141" s="834"/>
      <c r="AG2141" s="834"/>
      <c r="AH2141" s="834"/>
      <c r="AI2141" s="834"/>
      <c r="AJ2141" s="834"/>
      <c r="AK2141" s="834"/>
      <c r="AL2141" s="834"/>
      <c r="AM2141" s="832">
        <f t="shared" si="83"/>
        <v>5697849102310.168</v>
      </c>
      <c r="AN2141" s="834"/>
      <c r="AO2141" s="834"/>
      <c r="AP2141" s="834"/>
    </row>
    <row r="2142" spans="1:42">
      <c r="A2142" s="95" t="s">
        <v>365</v>
      </c>
      <c r="B2142" s="1132" t="s">
        <v>3251</v>
      </c>
      <c r="C2142" s="95" t="s">
        <v>3329</v>
      </c>
      <c r="D2142" s="1132" t="s">
        <v>2001</v>
      </c>
      <c r="E2142" s="15" t="s">
        <v>2015</v>
      </c>
      <c r="F2142" s="679">
        <v>13624047.3959505</v>
      </c>
      <c r="G2142" s="73" t="s">
        <v>300</v>
      </c>
      <c r="H2142" s="95" t="s">
        <v>3352</v>
      </c>
      <c r="K2142" s="1144"/>
      <c r="L2142" s="1144"/>
      <c r="M2142" s="831"/>
      <c r="N2142" s="831">
        <v>5.5204999999999997E-10</v>
      </c>
      <c r="O2142" s="1144"/>
      <c r="P2142" s="831"/>
      <c r="Q2142" s="831"/>
      <c r="R2142" s="831"/>
      <c r="S2142" s="831"/>
      <c r="T2142" s="831"/>
      <c r="U2142" s="831"/>
      <c r="V2142" s="1143"/>
      <c r="W2142" s="1145">
        <v>66901</v>
      </c>
      <c r="X2142" s="1144"/>
      <c r="Y2142" s="831"/>
      <c r="Z2142" s="831"/>
      <c r="AA2142" s="834"/>
      <c r="AB2142" s="834"/>
      <c r="AC2142" s="832">
        <f t="shared" si="85"/>
        <v>0</v>
      </c>
      <c r="AD2142" s="832">
        <f t="shared" si="84"/>
        <v>7.5211553649344731E-3</v>
      </c>
      <c r="AE2142" s="834"/>
      <c r="AF2142" s="834"/>
      <c r="AG2142" s="834"/>
      <c r="AH2142" s="834"/>
      <c r="AI2142" s="834"/>
      <c r="AJ2142" s="834"/>
      <c r="AK2142" s="834"/>
      <c r="AL2142" s="834"/>
      <c r="AM2142" s="832">
        <f t="shared" si="83"/>
        <v>911462394836.48438</v>
      </c>
      <c r="AN2142" s="834"/>
      <c r="AO2142" s="834"/>
      <c r="AP2142" s="834"/>
    </row>
    <row r="2143" spans="1:42">
      <c r="A2143" s="95" t="s">
        <v>2436</v>
      </c>
      <c r="B2143" s="1132" t="s">
        <v>3252</v>
      </c>
      <c r="C2143" s="95" t="s">
        <v>3329</v>
      </c>
      <c r="D2143" s="1132" t="s">
        <v>1967</v>
      </c>
      <c r="E2143" s="15" t="s">
        <v>1968</v>
      </c>
      <c r="F2143" s="679">
        <v>605503.62377632805</v>
      </c>
      <c r="G2143" s="73" t="s">
        <v>300</v>
      </c>
      <c r="H2143" s="95" t="s">
        <v>3352</v>
      </c>
      <c r="K2143" s="1144"/>
      <c r="L2143" s="1144"/>
      <c r="M2143" s="831"/>
      <c r="N2143" s="831">
        <v>9.2137999999999998E-6</v>
      </c>
      <c r="O2143" s="1144"/>
      <c r="P2143" s="831"/>
      <c r="Q2143" s="831"/>
      <c r="R2143" s="831"/>
      <c r="S2143" s="831"/>
      <c r="T2143" s="831"/>
      <c r="U2143" s="831"/>
      <c r="V2143" s="1143"/>
      <c r="W2143" s="1145">
        <v>17220</v>
      </c>
      <c r="X2143" s="1144"/>
      <c r="Y2143" s="831"/>
      <c r="Z2143" s="831"/>
      <c r="AA2143" s="834"/>
      <c r="AB2143" s="834"/>
      <c r="AC2143" s="832">
        <f t="shared" si="85"/>
        <v>0</v>
      </c>
      <c r="AD2143" s="832">
        <f t="shared" si="84"/>
        <v>5.5789892887503312</v>
      </c>
      <c r="AE2143" s="834"/>
      <c r="AF2143" s="834"/>
      <c r="AG2143" s="834"/>
      <c r="AH2143" s="834"/>
      <c r="AI2143" s="834"/>
      <c r="AJ2143" s="834"/>
      <c r="AK2143" s="834"/>
      <c r="AL2143" s="834"/>
      <c r="AM2143" s="832">
        <f t="shared" si="83"/>
        <v>10426772401.42837</v>
      </c>
      <c r="AN2143" s="834"/>
      <c r="AO2143" s="834"/>
      <c r="AP2143" s="834"/>
    </row>
    <row r="2144" spans="1:42">
      <c r="A2144" s="95" t="s">
        <v>2436</v>
      </c>
      <c r="B2144" s="1132" t="s">
        <v>3252</v>
      </c>
      <c r="C2144" s="95" t="s">
        <v>3329</v>
      </c>
      <c r="D2144" s="1132" t="s">
        <v>1998</v>
      </c>
      <c r="E2144" s="15" t="s">
        <v>1999</v>
      </c>
      <c r="F2144" s="679">
        <v>807338.16501455696</v>
      </c>
      <c r="G2144" s="73" t="s">
        <v>300</v>
      </c>
      <c r="H2144" s="95" t="s">
        <v>3352</v>
      </c>
      <c r="K2144" s="1144"/>
      <c r="L2144" s="1144"/>
      <c r="M2144" s="831"/>
      <c r="N2144" s="831">
        <v>5.0591999999999998E-6</v>
      </c>
      <c r="O2144" s="1144"/>
      <c r="P2144" s="831"/>
      <c r="Q2144" s="831"/>
      <c r="R2144" s="831"/>
      <c r="S2144" s="831"/>
      <c r="T2144" s="831"/>
      <c r="U2144" s="831"/>
      <c r="V2144" s="1143"/>
      <c r="W2144" s="1145">
        <v>30740</v>
      </c>
      <c r="X2144" s="1144"/>
      <c r="Y2144" s="831"/>
      <c r="Z2144" s="831"/>
      <c r="AA2144" s="834"/>
      <c r="AB2144" s="834"/>
      <c r="AC2144" s="832">
        <f t="shared" si="85"/>
        <v>0</v>
      </c>
      <c r="AD2144" s="832">
        <f t="shared" si="84"/>
        <v>4.0844852444416464</v>
      </c>
      <c r="AE2144" s="834"/>
      <c r="AF2144" s="834"/>
      <c r="AG2144" s="834"/>
      <c r="AH2144" s="834"/>
      <c r="AI2144" s="834"/>
      <c r="AJ2144" s="834"/>
      <c r="AK2144" s="834"/>
      <c r="AL2144" s="834"/>
      <c r="AM2144" s="832">
        <f t="shared" si="83"/>
        <v>24817575192.547482</v>
      </c>
      <c r="AN2144" s="834"/>
      <c r="AO2144" s="834"/>
      <c r="AP2144" s="834"/>
    </row>
    <row r="2145" spans="1:42">
      <c r="A2145" s="95" t="s">
        <v>2436</v>
      </c>
      <c r="B2145" s="1132" t="s">
        <v>3252</v>
      </c>
      <c r="C2145" s="95" t="s">
        <v>3329</v>
      </c>
      <c r="D2145" s="1132" t="s">
        <v>2001</v>
      </c>
      <c r="E2145" s="15" t="s">
        <v>2015</v>
      </c>
      <c r="F2145" s="679">
        <v>40366.908252578098</v>
      </c>
      <c r="G2145" s="73" t="s">
        <v>300</v>
      </c>
      <c r="H2145" s="95" t="s">
        <v>3352</v>
      </c>
      <c r="K2145" s="1144"/>
      <c r="L2145" s="1144"/>
      <c r="M2145" s="831"/>
      <c r="N2145" s="831">
        <v>3.5760999999999999E-6</v>
      </c>
      <c r="O2145" s="1144"/>
      <c r="P2145" s="831"/>
      <c r="Q2145" s="831"/>
      <c r="R2145" s="831"/>
      <c r="S2145" s="831"/>
      <c r="T2145" s="831"/>
      <c r="U2145" s="831"/>
      <c r="V2145" s="1143"/>
      <c r="W2145" s="1145">
        <v>83004</v>
      </c>
      <c r="X2145" s="1144"/>
      <c r="Y2145" s="831"/>
      <c r="Z2145" s="831"/>
      <c r="AA2145" s="834"/>
      <c r="AB2145" s="834"/>
      <c r="AC2145" s="832">
        <f t="shared" si="85"/>
        <v>0</v>
      </c>
      <c r="AD2145" s="832">
        <f t="shared" si="84"/>
        <v>0.14435610060204454</v>
      </c>
      <c r="AE2145" s="834"/>
      <c r="AF2145" s="834"/>
      <c r="AG2145" s="834"/>
      <c r="AH2145" s="834"/>
      <c r="AI2145" s="834"/>
      <c r="AJ2145" s="834"/>
      <c r="AK2145" s="834"/>
      <c r="AL2145" s="834"/>
      <c r="AM2145" s="832">
        <f t="shared" si="83"/>
        <v>3350614852.5969925</v>
      </c>
      <c r="AN2145" s="834"/>
      <c r="AO2145" s="834"/>
      <c r="AP2145" s="834"/>
    </row>
    <row r="2146" spans="1:42">
      <c r="A2146" s="95" t="s">
        <v>2437</v>
      </c>
      <c r="B2146" s="1132" t="s">
        <v>3253</v>
      </c>
      <c r="C2146" s="95" t="s">
        <v>3329</v>
      </c>
      <c r="D2146" s="1132" t="s">
        <v>1967</v>
      </c>
      <c r="E2146" s="15" t="s">
        <v>1968</v>
      </c>
      <c r="F2146" s="679">
        <v>28737.490308958299</v>
      </c>
      <c r="G2146" s="73" t="s">
        <v>300</v>
      </c>
      <c r="H2146" s="95" t="s">
        <v>3352</v>
      </c>
      <c r="K2146" s="1144"/>
      <c r="L2146" s="1144"/>
      <c r="M2146" s="831"/>
      <c r="N2146" s="831">
        <v>2.7148000000000002E-5</v>
      </c>
      <c r="O2146" s="1144"/>
      <c r="P2146" s="831"/>
      <c r="Q2146" s="831"/>
      <c r="R2146" s="831"/>
      <c r="S2146" s="831"/>
      <c r="T2146" s="831"/>
      <c r="U2146" s="831"/>
      <c r="V2146" s="1143"/>
      <c r="W2146" s="1145">
        <v>946390</v>
      </c>
      <c r="X2146" s="1144"/>
      <c r="Y2146" s="831"/>
      <c r="Z2146" s="831"/>
      <c r="AA2146" s="834"/>
      <c r="AB2146" s="834"/>
      <c r="AC2146" s="832">
        <f t="shared" si="85"/>
        <v>0</v>
      </c>
      <c r="AD2146" s="832">
        <f t="shared" si="84"/>
        <v>0.78016538690759996</v>
      </c>
      <c r="AE2146" s="834"/>
      <c r="AF2146" s="834"/>
      <c r="AG2146" s="834"/>
      <c r="AH2146" s="834"/>
      <c r="AI2146" s="834"/>
      <c r="AJ2146" s="834"/>
      <c r="AK2146" s="834"/>
      <c r="AL2146" s="834"/>
      <c r="AM2146" s="832">
        <f t="shared" si="83"/>
        <v>27196873453.495045</v>
      </c>
      <c r="AN2146" s="834"/>
      <c r="AO2146" s="834"/>
      <c r="AP2146" s="834"/>
    </row>
    <row r="2147" spans="1:42">
      <c r="A2147" s="95" t="s">
        <v>2437</v>
      </c>
      <c r="B2147" s="1132" t="s">
        <v>3253</v>
      </c>
      <c r="C2147" s="95" t="s">
        <v>3329</v>
      </c>
      <c r="D2147" s="1132" t="s">
        <v>1998</v>
      </c>
      <c r="E2147" s="15" t="s">
        <v>1999</v>
      </c>
      <c r="F2147" s="679">
        <v>38316.653749791702</v>
      </c>
      <c r="G2147" s="73" t="s">
        <v>300</v>
      </c>
      <c r="H2147" s="95" t="s">
        <v>3352</v>
      </c>
      <c r="K2147" s="1144"/>
      <c r="L2147" s="1144"/>
      <c r="M2147" s="831"/>
      <c r="N2147" s="831">
        <v>1.7269999999999999E-6</v>
      </c>
      <c r="O2147" s="1144"/>
      <c r="P2147" s="831"/>
      <c r="Q2147" s="831"/>
      <c r="R2147" s="831"/>
      <c r="S2147" s="831"/>
      <c r="T2147" s="831"/>
      <c r="U2147" s="831"/>
      <c r="V2147" s="1143"/>
      <c r="W2147" s="1145">
        <v>106520</v>
      </c>
      <c r="X2147" s="1144"/>
      <c r="Y2147" s="831"/>
      <c r="Z2147" s="831"/>
      <c r="AA2147" s="834"/>
      <c r="AB2147" s="834"/>
      <c r="AC2147" s="832">
        <f t="shared" si="85"/>
        <v>0</v>
      </c>
      <c r="AD2147" s="832">
        <f t="shared" si="84"/>
        <v>6.6172861025890262E-2</v>
      </c>
      <c r="AE2147" s="834"/>
      <c r="AF2147" s="834"/>
      <c r="AG2147" s="834"/>
      <c r="AH2147" s="834"/>
      <c r="AI2147" s="834"/>
      <c r="AJ2147" s="834"/>
      <c r="AK2147" s="834"/>
      <c r="AL2147" s="834"/>
      <c r="AM2147" s="832">
        <f t="shared" si="83"/>
        <v>4081489957.4278121</v>
      </c>
      <c r="AN2147" s="834"/>
      <c r="AO2147" s="834"/>
      <c r="AP2147" s="834"/>
    </row>
    <row r="2148" spans="1:42">
      <c r="A2148" s="95" t="s">
        <v>2437</v>
      </c>
      <c r="B2148" s="1132" t="s">
        <v>3253</v>
      </c>
      <c r="C2148" s="95" t="s">
        <v>3329</v>
      </c>
      <c r="D2148" s="1132" t="s">
        <v>2001</v>
      </c>
      <c r="E2148" s="15" t="s">
        <v>2015</v>
      </c>
      <c r="F2148" s="679">
        <v>1915.8326872135401</v>
      </c>
      <c r="G2148" s="73" t="s">
        <v>300</v>
      </c>
      <c r="H2148" s="95" t="s">
        <v>3352</v>
      </c>
      <c r="K2148" s="1144"/>
      <c r="L2148" s="1144"/>
      <c r="M2148" s="831"/>
      <c r="N2148" s="831">
        <v>2.2325000000000001E-5</v>
      </c>
      <c r="O2148" s="1144"/>
      <c r="P2148" s="831"/>
      <c r="Q2148" s="831"/>
      <c r="R2148" s="831"/>
      <c r="S2148" s="831"/>
      <c r="T2148" s="831"/>
      <c r="U2148" s="831"/>
      <c r="V2148" s="1143"/>
      <c r="W2148" s="1145">
        <v>65817000</v>
      </c>
      <c r="X2148" s="1144"/>
      <c r="Y2148" s="831"/>
      <c r="Z2148" s="831"/>
      <c r="AA2148" s="834"/>
      <c r="AB2148" s="834"/>
      <c r="AC2148" s="832">
        <f t="shared" si="85"/>
        <v>0</v>
      </c>
      <c r="AD2148" s="832">
        <f t="shared" si="84"/>
        <v>4.2770964742042283E-2</v>
      </c>
      <c r="AE2148" s="834"/>
      <c r="AF2148" s="834"/>
      <c r="AG2148" s="834"/>
      <c r="AH2148" s="834"/>
      <c r="AI2148" s="834"/>
      <c r="AJ2148" s="834"/>
      <c r="AK2148" s="834"/>
      <c r="AL2148" s="834"/>
      <c r="AM2148" s="832">
        <f t="shared" si="83"/>
        <v>126094359974.33357</v>
      </c>
      <c r="AN2148" s="834"/>
      <c r="AO2148" s="834"/>
      <c r="AP2148" s="834"/>
    </row>
    <row r="2149" spans="1:42">
      <c r="A2149" s="95" t="s">
        <v>1389</v>
      </c>
      <c r="B2149" s="1132" t="s">
        <v>1389</v>
      </c>
      <c r="C2149" s="95" t="s">
        <v>3329</v>
      </c>
      <c r="D2149" s="1132" t="s">
        <v>1967</v>
      </c>
      <c r="E2149" s="15" t="s">
        <v>1968</v>
      </c>
      <c r="F2149" s="679">
        <v>49761.441663567697</v>
      </c>
      <c r="G2149" s="73" t="s">
        <v>300</v>
      </c>
      <c r="H2149" s="95" t="s">
        <v>3352</v>
      </c>
      <c r="K2149" s="1144"/>
      <c r="L2149" s="1144"/>
      <c r="M2149" s="831"/>
      <c r="N2149" s="831">
        <v>1.5501E-6</v>
      </c>
      <c r="O2149" s="1144"/>
      <c r="P2149" s="831"/>
      <c r="Q2149" s="831"/>
      <c r="R2149" s="831"/>
      <c r="S2149" s="831"/>
      <c r="T2149" s="831"/>
      <c r="U2149" s="831"/>
      <c r="V2149" s="1143"/>
      <c r="W2149" s="1145">
        <v>2713.4</v>
      </c>
      <c r="X2149" s="1144"/>
      <c r="Y2149" s="831"/>
      <c r="Z2149" s="831"/>
      <c r="AA2149" s="834"/>
      <c r="AB2149" s="834"/>
      <c r="AC2149" s="832">
        <f t="shared" si="85"/>
        <v>0</v>
      </c>
      <c r="AD2149" s="832">
        <f t="shared" si="84"/>
        <v>7.7135210722696287E-2</v>
      </c>
      <c r="AE2149" s="834"/>
      <c r="AF2149" s="834"/>
      <c r="AG2149" s="834"/>
      <c r="AH2149" s="834"/>
      <c r="AI2149" s="834"/>
      <c r="AJ2149" s="834"/>
      <c r="AK2149" s="834"/>
      <c r="AL2149" s="834"/>
      <c r="AM2149" s="832">
        <f t="shared" si="83"/>
        <v>135022695.8099246</v>
      </c>
      <c r="AN2149" s="834"/>
      <c r="AO2149" s="834"/>
      <c r="AP2149" s="834"/>
    </row>
    <row r="2150" spans="1:42">
      <c r="A2150" s="95" t="s">
        <v>1389</v>
      </c>
      <c r="B2150" s="1132" t="s">
        <v>1389</v>
      </c>
      <c r="C2150" s="95" t="s">
        <v>3329</v>
      </c>
      <c r="D2150" s="1132" t="s">
        <v>1998</v>
      </c>
      <c r="E2150" s="15" t="s">
        <v>1999</v>
      </c>
      <c r="F2150" s="679">
        <v>197109.37027096399</v>
      </c>
      <c r="G2150" s="73" t="s">
        <v>300</v>
      </c>
      <c r="H2150" s="95" t="s">
        <v>3352</v>
      </c>
      <c r="K2150" s="1144"/>
      <c r="L2150" s="1144"/>
      <c r="M2150" s="831"/>
      <c r="N2150" s="831">
        <v>9.9134999999999994E-8</v>
      </c>
      <c r="O2150" s="1144"/>
      <c r="P2150" s="831"/>
      <c r="Q2150" s="831"/>
      <c r="R2150" s="831"/>
      <c r="S2150" s="831"/>
      <c r="T2150" s="831"/>
      <c r="U2150" s="831"/>
      <c r="V2150" s="1143"/>
      <c r="W2150" s="1145">
        <v>3345.4</v>
      </c>
      <c r="X2150" s="1144"/>
      <c r="Y2150" s="831"/>
      <c r="Z2150" s="831"/>
      <c r="AA2150" s="834"/>
      <c r="AB2150" s="834"/>
      <c r="AC2150" s="832">
        <f t="shared" si="85"/>
        <v>0</v>
      </c>
      <c r="AD2150" s="832">
        <f t="shared" si="84"/>
        <v>1.9540437421812013E-2</v>
      </c>
      <c r="AE2150" s="834"/>
      <c r="AF2150" s="834"/>
      <c r="AG2150" s="834"/>
      <c r="AH2150" s="834"/>
      <c r="AI2150" s="834"/>
      <c r="AJ2150" s="834"/>
      <c r="AK2150" s="834"/>
      <c r="AL2150" s="834"/>
      <c r="AM2150" s="832">
        <f t="shared" ref="AM2150:AM2213" si="86">IF(W2150="",0*$F2150,W2150*$F2150)</f>
        <v>659409687.30448294</v>
      </c>
      <c r="AN2150" s="834"/>
      <c r="AO2150" s="834"/>
      <c r="AP2150" s="834"/>
    </row>
    <row r="2151" spans="1:42">
      <c r="A2151" s="95" t="s">
        <v>1389</v>
      </c>
      <c r="B2151" s="1132" t="s">
        <v>1389</v>
      </c>
      <c r="C2151" s="95" t="s">
        <v>3329</v>
      </c>
      <c r="D2151" s="1132" t="s">
        <v>2001</v>
      </c>
      <c r="E2151" s="15" t="s">
        <v>2015</v>
      </c>
      <c r="F2151" s="679">
        <v>3317.42944479167</v>
      </c>
      <c r="G2151" s="73" t="s">
        <v>300</v>
      </c>
      <c r="H2151" s="95" t="s">
        <v>3352</v>
      </c>
      <c r="K2151" s="1144"/>
      <c r="L2151" s="1144"/>
      <c r="M2151" s="831"/>
      <c r="N2151" s="831">
        <v>1.5498999999999999E-7</v>
      </c>
      <c r="O2151" s="1144"/>
      <c r="P2151" s="831"/>
      <c r="Q2151" s="831"/>
      <c r="R2151" s="831"/>
      <c r="S2151" s="831"/>
      <c r="T2151" s="831"/>
      <c r="U2151" s="831"/>
      <c r="V2151" s="1143"/>
      <c r="W2151" s="1145">
        <v>6398.6</v>
      </c>
      <c r="X2151" s="1144"/>
      <c r="Y2151" s="831"/>
      <c r="Z2151" s="831"/>
      <c r="AA2151" s="834"/>
      <c r="AB2151" s="834"/>
      <c r="AC2151" s="832">
        <f t="shared" si="85"/>
        <v>0</v>
      </c>
      <c r="AD2151" s="832">
        <f t="shared" si="84"/>
        <v>5.1416838964826088E-4</v>
      </c>
      <c r="AE2151" s="834"/>
      <c r="AF2151" s="834"/>
      <c r="AG2151" s="834"/>
      <c r="AH2151" s="834"/>
      <c r="AI2151" s="834"/>
      <c r="AJ2151" s="834"/>
      <c r="AK2151" s="834"/>
      <c r="AL2151" s="834"/>
      <c r="AM2151" s="832">
        <f t="shared" si="86"/>
        <v>21226904.045443982</v>
      </c>
      <c r="AN2151" s="834"/>
      <c r="AO2151" s="834"/>
      <c r="AP2151" s="834"/>
    </row>
    <row r="2152" spans="1:42">
      <c r="A2152" s="95" t="s">
        <v>2438</v>
      </c>
      <c r="B2152" s="1132" t="s">
        <v>3254</v>
      </c>
      <c r="C2152" s="95" t="s">
        <v>3329</v>
      </c>
      <c r="D2152" s="1132" t="s">
        <v>1967</v>
      </c>
      <c r="E2152" s="15" t="s">
        <v>1968</v>
      </c>
      <c r="F2152" s="679">
        <v>1411201.80233883</v>
      </c>
      <c r="G2152" s="73" t="s">
        <v>300</v>
      </c>
      <c r="H2152" s="95" t="s">
        <v>3352</v>
      </c>
      <c r="K2152" s="1144"/>
      <c r="L2152" s="1144"/>
      <c r="M2152" s="831"/>
      <c r="N2152" s="831">
        <v>2.3091000000000001E-6</v>
      </c>
      <c r="O2152" s="1144"/>
      <c r="P2152" s="831"/>
      <c r="Q2152" s="831"/>
      <c r="R2152" s="831"/>
      <c r="S2152" s="831"/>
      <c r="T2152" s="831"/>
      <c r="U2152" s="831"/>
      <c r="V2152" s="1143"/>
      <c r="W2152" s="1145">
        <v>7794.3</v>
      </c>
      <c r="X2152" s="1144"/>
      <c r="Y2152" s="831"/>
      <c r="Z2152" s="831"/>
      <c r="AA2152" s="834"/>
      <c r="AB2152" s="834"/>
      <c r="AC2152" s="832">
        <f t="shared" si="85"/>
        <v>0</v>
      </c>
      <c r="AD2152" s="832">
        <f t="shared" si="84"/>
        <v>3.2586060817805924</v>
      </c>
      <c r="AE2152" s="834"/>
      <c r="AF2152" s="834"/>
      <c r="AG2152" s="834"/>
      <c r="AH2152" s="834"/>
      <c r="AI2152" s="834"/>
      <c r="AJ2152" s="834"/>
      <c r="AK2152" s="834"/>
      <c r="AL2152" s="834"/>
      <c r="AM2152" s="832">
        <f t="shared" si="86"/>
        <v>10999330207.969543</v>
      </c>
      <c r="AN2152" s="834"/>
      <c r="AO2152" s="834"/>
      <c r="AP2152" s="834"/>
    </row>
    <row r="2153" spans="1:42">
      <c r="A2153" s="95" t="s">
        <v>2438</v>
      </c>
      <c r="B2153" s="1132" t="s">
        <v>3254</v>
      </c>
      <c r="C2153" s="95" t="s">
        <v>3329</v>
      </c>
      <c r="D2153" s="1132" t="s">
        <v>1998</v>
      </c>
      <c r="E2153" s="15" t="s">
        <v>1999</v>
      </c>
      <c r="F2153" s="679">
        <v>1881602.4029494501</v>
      </c>
      <c r="G2153" s="73" t="s">
        <v>300</v>
      </c>
      <c r="H2153" s="95" t="s">
        <v>3352</v>
      </c>
      <c r="K2153" s="1144"/>
      <c r="L2153" s="1144"/>
      <c r="M2153" s="831"/>
      <c r="N2153" s="831">
        <v>2.0195999999999999E-7</v>
      </c>
      <c r="O2153" s="1144"/>
      <c r="P2153" s="831"/>
      <c r="Q2153" s="831"/>
      <c r="R2153" s="831"/>
      <c r="S2153" s="831"/>
      <c r="T2153" s="831"/>
      <c r="U2153" s="831"/>
      <c r="V2153" s="1143"/>
      <c r="W2153" s="1145">
        <v>2347.5</v>
      </c>
      <c r="X2153" s="1144"/>
      <c r="Y2153" s="831"/>
      <c r="Z2153" s="831"/>
      <c r="AA2153" s="834"/>
      <c r="AB2153" s="834"/>
      <c r="AC2153" s="832">
        <f t="shared" si="85"/>
        <v>0</v>
      </c>
      <c r="AD2153" s="832">
        <f t="shared" si="84"/>
        <v>0.38000842129967094</v>
      </c>
      <c r="AE2153" s="834"/>
      <c r="AF2153" s="834"/>
      <c r="AG2153" s="834"/>
      <c r="AH2153" s="834"/>
      <c r="AI2153" s="834"/>
      <c r="AJ2153" s="834"/>
      <c r="AK2153" s="834"/>
      <c r="AL2153" s="834"/>
      <c r="AM2153" s="832">
        <f t="shared" si="86"/>
        <v>4417061640.9238338</v>
      </c>
      <c r="AN2153" s="834"/>
      <c r="AO2153" s="834"/>
      <c r="AP2153" s="834"/>
    </row>
    <row r="2154" spans="1:42">
      <c r="A2154" s="95" t="s">
        <v>2438</v>
      </c>
      <c r="B2154" s="1132" t="s">
        <v>3254</v>
      </c>
      <c r="C2154" s="95" t="s">
        <v>3329</v>
      </c>
      <c r="D2154" s="1132" t="s">
        <v>2001</v>
      </c>
      <c r="E2154" s="15" t="s">
        <v>2015</v>
      </c>
      <c r="F2154" s="679">
        <v>94080.120145546898</v>
      </c>
      <c r="G2154" s="73" t="s">
        <v>300</v>
      </c>
      <c r="H2154" s="95" t="s">
        <v>3352</v>
      </c>
      <c r="K2154" s="1144"/>
      <c r="L2154" s="1144"/>
      <c r="M2154" s="831"/>
      <c r="N2154" s="831">
        <v>3.8995999999999999E-6</v>
      </c>
      <c r="O2154" s="1144"/>
      <c r="P2154" s="831"/>
      <c r="Q2154" s="831"/>
      <c r="R2154" s="831"/>
      <c r="S2154" s="831"/>
      <c r="T2154" s="831"/>
      <c r="U2154" s="831"/>
      <c r="V2154" s="1143"/>
      <c r="W2154" s="1145">
        <v>150700</v>
      </c>
      <c r="X2154" s="1144"/>
      <c r="Y2154" s="831"/>
      <c r="Z2154" s="831"/>
      <c r="AA2154" s="834"/>
      <c r="AB2154" s="834"/>
      <c r="AC2154" s="832">
        <f t="shared" si="85"/>
        <v>0</v>
      </c>
      <c r="AD2154" s="832">
        <f t="shared" si="84"/>
        <v>0.3668748365195747</v>
      </c>
      <c r="AE2154" s="834"/>
      <c r="AF2154" s="834"/>
      <c r="AG2154" s="834"/>
      <c r="AH2154" s="834"/>
      <c r="AI2154" s="834"/>
      <c r="AJ2154" s="834"/>
      <c r="AK2154" s="834"/>
      <c r="AL2154" s="834"/>
      <c r="AM2154" s="832">
        <f t="shared" si="86"/>
        <v>14177874105.933918</v>
      </c>
      <c r="AN2154" s="834"/>
      <c r="AO2154" s="834"/>
      <c r="AP2154" s="834"/>
    </row>
    <row r="2155" spans="1:42">
      <c r="A2155" s="95" t="s">
        <v>2439</v>
      </c>
      <c r="B2155" s="1132" t="s">
        <v>3255</v>
      </c>
      <c r="C2155" s="95" t="s">
        <v>3329</v>
      </c>
      <c r="D2155" s="1132" t="s">
        <v>1998</v>
      </c>
      <c r="E2155" s="15" t="s">
        <v>1999</v>
      </c>
      <c r="F2155" s="679">
        <v>39751.811588541699</v>
      </c>
      <c r="G2155" s="73" t="s">
        <v>300</v>
      </c>
      <c r="H2155" s="95" t="s">
        <v>3352</v>
      </c>
      <c r="K2155" s="1144"/>
      <c r="L2155" s="1144"/>
      <c r="M2155" s="831"/>
      <c r="N2155" s="831">
        <v>5.8250000000000001E-6</v>
      </c>
      <c r="O2155" s="1144"/>
      <c r="P2155" s="831"/>
      <c r="Q2155" s="831"/>
      <c r="R2155" s="831"/>
      <c r="S2155" s="831"/>
      <c r="T2155" s="831"/>
      <c r="U2155" s="831"/>
      <c r="V2155" s="1143"/>
      <c r="W2155" s="1145">
        <v>19787</v>
      </c>
      <c r="X2155" s="1144"/>
      <c r="Y2155" s="831"/>
      <c r="Z2155" s="831"/>
      <c r="AA2155" s="834"/>
      <c r="AB2155" s="834"/>
      <c r="AC2155" s="832">
        <f t="shared" si="85"/>
        <v>0</v>
      </c>
      <c r="AD2155" s="832">
        <f t="shared" si="84"/>
        <v>0.2315543025032554</v>
      </c>
      <c r="AE2155" s="834"/>
      <c r="AF2155" s="834"/>
      <c r="AG2155" s="834"/>
      <c r="AH2155" s="834"/>
      <c r="AI2155" s="834"/>
      <c r="AJ2155" s="834"/>
      <c r="AK2155" s="834"/>
      <c r="AL2155" s="834"/>
      <c r="AM2155" s="832">
        <f t="shared" si="86"/>
        <v>786569095.90247464</v>
      </c>
      <c r="AN2155" s="834"/>
      <c r="AO2155" s="834"/>
      <c r="AP2155" s="834"/>
    </row>
    <row r="2156" spans="1:42">
      <c r="A2156" s="95" t="s">
        <v>2439</v>
      </c>
      <c r="B2156" s="1132" t="s">
        <v>3255</v>
      </c>
      <c r="C2156" s="95" t="s">
        <v>3329</v>
      </c>
      <c r="D2156" s="1132" t="s">
        <v>1967</v>
      </c>
      <c r="E2156" s="15" t="s">
        <v>1968</v>
      </c>
      <c r="F2156" s="679">
        <v>29813.858695312501</v>
      </c>
      <c r="G2156" s="73" t="s">
        <v>300</v>
      </c>
      <c r="H2156" s="95" t="s">
        <v>3352</v>
      </c>
      <c r="K2156" s="1144"/>
      <c r="L2156" s="1144"/>
      <c r="M2156" s="831"/>
      <c r="N2156" s="831">
        <v>4.3285000000000001E-6</v>
      </c>
      <c r="O2156" s="1144"/>
      <c r="P2156" s="831"/>
      <c r="Q2156" s="831"/>
      <c r="R2156" s="831"/>
      <c r="S2156" s="831"/>
      <c r="T2156" s="831"/>
      <c r="U2156" s="831"/>
      <c r="V2156" s="1143"/>
      <c r="W2156" s="1145">
        <v>12010</v>
      </c>
      <c r="X2156" s="1144"/>
      <c r="Y2156" s="831"/>
      <c r="Z2156" s="831"/>
      <c r="AA2156" s="834"/>
      <c r="AB2156" s="834"/>
      <c r="AC2156" s="832">
        <f t="shared" si="85"/>
        <v>0</v>
      </c>
      <c r="AD2156" s="832">
        <f t="shared" si="84"/>
        <v>0.12904928736266016</v>
      </c>
      <c r="AE2156" s="834"/>
      <c r="AF2156" s="834"/>
      <c r="AG2156" s="834"/>
      <c r="AH2156" s="834"/>
      <c r="AI2156" s="834"/>
      <c r="AJ2156" s="834"/>
      <c r="AK2156" s="834"/>
      <c r="AL2156" s="834"/>
      <c r="AM2156" s="832">
        <f t="shared" si="86"/>
        <v>358064442.93070316</v>
      </c>
      <c r="AN2156" s="834"/>
      <c r="AO2156" s="834"/>
      <c r="AP2156" s="834"/>
    </row>
    <row r="2157" spans="1:42">
      <c r="A2157" s="95" t="s">
        <v>2439</v>
      </c>
      <c r="B2157" s="1132" t="s">
        <v>3255</v>
      </c>
      <c r="C2157" s="95" t="s">
        <v>3329</v>
      </c>
      <c r="D2157" s="1132" t="s">
        <v>2001</v>
      </c>
      <c r="E2157" s="15" t="s">
        <v>2015</v>
      </c>
      <c r="F2157" s="679">
        <v>1987.5905796874999</v>
      </c>
      <c r="G2157" s="73" t="s">
        <v>300</v>
      </c>
      <c r="H2157" s="95" t="s">
        <v>3352</v>
      </c>
      <c r="K2157" s="1144"/>
      <c r="L2157" s="1144"/>
      <c r="M2157" s="831"/>
      <c r="N2157" s="831">
        <v>1.9802000000000001E-5</v>
      </c>
      <c r="O2157" s="1144"/>
      <c r="P2157" s="831"/>
      <c r="Q2157" s="831"/>
      <c r="R2157" s="831"/>
      <c r="S2157" s="831"/>
      <c r="T2157" s="831"/>
      <c r="U2157" s="831"/>
      <c r="V2157" s="1143"/>
      <c r="W2157" s="1145">
        <v>305200</v>
      </c>
      <c r="X2157" s="1144"/>
      <c r="Y2157" s="831"/>
      <c r="Z2157" s="831"/>
      <c r="AA2157" s="834"/>
      <c r="AB2157" s="834"/>
      <c r="AC2157" s="832">
        <f t="shared" si="85"/>
        <v>0</v>
      </c>
      <c r="AD2157" s="832">
        <f t="shared" si="84"/>
        <v>3.9358268658971879E-2</v>
      </c>
      <c r="AE2157" s="834"/>
      <c r="AF2157" s="834"/>
      <c r="AG2157" s="834"/>
      <c r="AH2157" s="834"/>
      <c r="AI2157" s="834"/>
      <c r="AJ2157" s="834"/>
      <c r="AK2157" s="834"/>
      <c r="AL2157" s="834"/>
      <c r="AM2157" s="832">
        <f t="shared" si="86"/>
        <v>606612644.92062497</v>
      </c>
      <c r="AN2157" s="834"/>
      <c r="AO2157" s="834"/>
      <c r="AP2157" s="834"/>
    </row>
    <row r="2158" spans="1:42">
      <c r="A2158" s="95" t="s">
        <v>2753</v>
      </c>
      <c r="B2158" s="1132"/>
      <c r="C2158" s="95" t="s">
        <v>3322</v>
      </c>
      <c r="D2158" s="1132" t="s">
        <v>1967</v>
      </c>
      <c r="E2158" s="15" t="s">
        <v>1968</v>
      </c>
      <c r="F2158" s="679">
        <v>11589.2946104167</v>
      </c>
      <c r="G2158" s="73" t="s">
        <v>300</v>
      </c>
      <c r="H2158" s="95" t="s">
        <v>3352</v>
      </c>
      <c r="K2158" s="1144"/>
      <c r="L2158" s="1144"/>
      <c r="M2158" s="831"/>
      <c r="N2158" s="831">
        <v>9.0886999999999999E-6</v>
      </c>
      <c r="O2158" s="1144"/>
      <c r="P2158" s="831"/>
      <c r="Q2158" s="831"/>
      <c r="R2158" s="831"/>
      <c r="S2158" s="831"/>
      <c r="T2158" s="831"/>
      <c r="U2158" s="831"/>
      <c r="V2158" s="1143"/>
      <c r="W2158" s="1145">
        <v>44541</v>
      </c>
      <c r="X2158" s="1144"/>
      <c r="Y2158" s="831"/>
      <c r="Z2158" s="831"/>
      <c r="AA2158" s="834"/>
      <c r="AB2158" s="834"/>
      <c r="AC2158" s="832">
        <f t="shared" si="85"/>
        <v>0</v>
      </c>
      <c r="AD2158" s="832">
        <f t="shared" ref="AD2158:AD2221" si="87">IF(N2158="",0*$F2158,N2158*$F2158)</f>
        <v>0.10533162192569426</v>
      </c>
      <c r="AE2158" s="834"/>
      <c r="AF2158" s="834"/>
      <c r="AG2158" s="834"/>
      <c r="AH2158" s="834"/>
      <c r="AI2158" s="834"/>
      <c r="AJ2158" s="834"/>
      <c r="AK2158" s="834"/>
      <c r="AL2158" s="834"/>
      <c r="AM2158" s="832">
        <f t="shared" si="86"/>
        <v>516198771.24257028</v>
      </c>
      <c r="AN2158" s="834"/>
      <c r="AO2158" s="834"/>
      <c r="AP2158" s="834"/>
    </row>
    <row r="2159" spans="1:42">
      <c r="A2159" s="95" t="s">
        <v>2753</v>
      </c>
      <c r="B2159" s="1132"/>
      <c r="C2159" s="73" t="s">
        <v>3322</v>
      </c>
      <c r="D2159" s="1132" t="s">
        <v>1998</v>
      </c>
      <c r="E2159" s="15" t="s">
        <v>1999</v>
      </c>
      <c r="F2159" s="679">
        <v>15452.392814921899</v>
      </c>
      <c r="G2159" s="73" t="s">
        <v>300</v>
      </c>
      <c r="H2159" s="95" t="s">
        <v>3352</v>
      </c>
      <c r="K2159" s="1144"/>
      <c r="L2159" s="1144"/>
      <c r="M2159" s="831"/>
      <c r="N2159" s="831">
        <v>5.0597E-6</v>
      </c>
      <c r="O2159" s="1144"/>
      <c r="P2159" s="831"/>
      <c r="Q2159" s="831"/>
      <c r="R2159" s="831"/>
      <c r="S2159" s="831"/>
      <c r="T2159" s="831"/>
      <c r="U2159" s="831"/>
      <c r="V2159" s="1143"/>
      <c r="W2159" s="1145">
        <v>18620</v>
      </c>
      <c r="X2159" s="1144"/>
      <c r="Y2159" s="831"/>
      <c r="Z2159" s="831"/>
      <c r="AA2159" s="834"/>
      <c r="AB2159" s="834"/>
      <c r="AC2159" s="832">
        <f t="shared" ref="AC2159:AC2222" si="88">IF(M2159="",0*$F2159,M2159*$F2159)</f>
        <v>0</v>
      </c>
      <c r="AD2159" s="832">
        <f t="shared" si="87"/>
        <v>7.8184471925660332E-2</v>
      </c>
      <c r="AE2159" s="834"/>
      <c r="AF2159" s="834"/>
      <c r="AG2159" s="834"/>
      <c r="AH2159" s="834"/>
      <c r="AI2159" s="834"/>
      <c r="AJ2159" s="834"/>
      <c r="AK2159" s="834"/>
      <c r="AL2159" s="834"/>
      <c r="AM2159" s="832">
        <f t="shared" si="86"/>
        <v>287723554.21384579</v>
      </c>
      <c r="AN2159" s="834"/>
      <c r="AO2159" s="834"/>
      <c r="AP2159" s="834"/>
    </row>
    <row r="2160" spans="1:42">
      <c r="A2160" s="95" t="s">
        <v>2753</v>
      </c>
      <c r="B2160" s="1132"/>
      <c r="C2160" s="73" t="s">
        <v>3322</v>
      </c>
      <c r="D2160" s="1132" t="s">
        <v>2001</v>
      </c>
      <c r="E2160" s="15" t="s">
        <v>2015</v>
      </c>
      <c r="F2160" s="679">
        <v>772.61964062499999</v>
      </c>
      <c r="G2160" s="73" t="s">
        <v>300</v>
      </c>
      <c r="H2160" s="95" t="s">
        <v>3352</v>
      </c>
      <c r="K2160" s="1144"/>
      <c r="L2160" s="1144"/>
      <c r="M2160" s="831"/>
      <c r="N2160" s="831">
        <v>2.6968999999999999E-5</v>
      </c>
      <c r="O2160" s="1144"/>
      <c r="P2160" s="831"/>
      <c r="Q2160" s="831"/>
      <c r="R2160" s="831"/>
      <c r="S2160" s="831"/>
      <c r="T2160" s="831"/>
      <c r="U2160" s="831"/>
      <c r="V2160" s="1143"/>
      <c r="W2160" s="1145">
        <v>1740400</v>
      </c>
      <c r="X2160" s="1144"/>
      <c r="Y2160" s="831"/>
      <c r="Z2160" s="831"/>
      <c r="AA2160" s="834"/>
      <c r="AB2160" s="834"/>
      <c r="AC2160" s="832">
        <f t="shared" si="88"/>
        <v>0</v>
      </c>
      <c r="AD2160" s="832">
        <f t="shared" si="87"/>
        <v>2.0836779088015622E-2</v>
      </c>
      <c r="AE2160" s="834"/>
      <c r="AF2160" s="834"/>
      <c r="AG2160" s="834"/>
      <c r="AH2160" s="834"/>
      <c r="AI2160" s="834"/>
      <c r="AJ2160" s="834"/>
      <c r="AK2160" s="834"/>
      <c r="AL2160" s="834"/>
      <c r="AM2160" s="832">
        <f t="shared" si="86"/>
        <v>1344667222.54375</v>
      </c>
      <c r="AN2160" s="834"/>
      <c r="AO2160" s="834"/>
      <c r="AP2160" s="834"/>
    </row>
    <row r="2161" spans="1:42">
      <c r="A2161" s="95" t="s">
        <v>2754</v>
      </c>
      <c r="B2161" s="1132" t="s">
        <v>3256</v>
      </c>
      <c r="C2161" s="73" t="s">
        <v>3329</v>
      </c>
      <c r="D2161" s="1132" t="s">
        <v>1967</v>
      </c>
      <c r="E2161" s="15" t="s">
        <v>1968</v>
      </c>
      <c r="F2161" s="679">
        <v>319535.73777669301</v>
      </c>
      <c r="G2161" s="73" t="s">
        <v>300</v>
      </c>
      <c r="H2161" s="95" t="s">
        <v>3352</v>
      </c>
      <c r="K2161" s="1144"/>
      <c r="L2161" s="1144"/>
      <c r="M2161" s="831"/>
      <c r="N2161" s="1150">
        <v>2.2413499043699988E-4</v>
      </c>
      <c r="O2161" s="1144"/>
      <c r="P2161" s="831"/>
      <c r="Q2161" s="831"/>
      <c r="R2161" s="831"/>
      <c r="S2161" s="831"/>
      <c r="T2161" s="831"/>
      <c r="U2161" s="831"/>
      <c r="V2161" s="1143"/>
      <c r="W2161" s="1146">
        <v>740449.00608755986</v>
      </c>
      <c r="X2161" s="1144"/>
      <c r="Y2161" s="831"/>
      <c r="Z2161" s="831"/>
      <c r="AA2161" s="834"/>
      <c r="AB2161" s="834"/>
      <c r="AC2161" s="832">
        <f t="shared" si="88"/>
        <v>0</v>
      </c>
      <c r="AD2161" s="832">
        <f t="shared" si="87"/>
        <v>71.619139530858789</v>
      </c>
      <c r="AE2161" s="834"/>
      <c r="AF2161" s="834"/>
      <c r="AG2161" s="834"/>
      <c r="AH2161" s="834"/>
      <c r="AI2161" s="834"/>
      <c r="AJ2161" s="834"/>
      <c r="AK2161" s="834"/>
      <c r="AL2161" s="834"/>
      <c r="AM2161" s="832">
        <f t="shared" si="86"/>
        <v>236599919446.20749</v>
      </c>
      <c r="AN2161" s="834"/>
      <c r="AO2161" s="834"/>
      <c r="AP2161" s="834"/>
    </row>
    <row r="2162" spans="1:42">
      <c r="A2162" s="95" t="s">
        <v>2754</v>
      </c>
      <c r="B2162" s="1132" t="s">
        <v>3256</v>
      </c>
      <c r="C2162" s="95" t="s">
        <v>3329</v>
      </c>
      <c r="D2162" s="1132" t="s">
        <v>1998</v>
      </c>
      <c r="E2162" s="15" t="s">
        <v>1999</v>
      </c>
      <c r="F2162" s="679">
        <v>1570292.8686011201</v>
      </c>
      <c r="G2162" s="73" t="s">
        <v>300</v>
      </c>
      <c r="H2162" s="95" t="s">
        <v>3352</v>
      </c>
      <c r="K2162" s="1144"/>
      <c r="L2162" s="1144"/>
      <c r="M2162" s="831"/>
      <c r="N2162" s="1150">
        <v>1.6420805118051806E-5</v>
      </c>
      <c r="O2162" s="1144"/>
      <c r="P2162" s="831"/>
      <c r="Q2162" s="831"/>
      <c r="R2162" s="831"/>
      <c r="S2162" s="831"/>
      <c r="T2162" s="831"/>
      <c r="U2162" s="831"/>
      <c r="V2162" s="1143"/>
      <c r="W2162" s="1146">
        <v>143030.9259972368</v>
      </c>
      <c r="X2162" s="1144"/>
      <c r="Y2162" s="831"/>
      <c r="Z2162" s="831"/>
      <c r="AA2162" s="834"/>
      <c r="AB2162" s="834"/>
      <c r="AC2162" s="832">
        <f t="shared" si="88"/>
        <v>0</v>
      </c>
      <c r="AD2162" s="832">
        <f t="shared" si="87"/>
        <v>25.785473173565524</v>
      </c>
      <c r="AE2162" s="834"/>
      <c r="AF2162" s="834"/>
      <c r="AG2162" s="834"/>
      <c r="AH2162" s="834"/>
      <c r="AI2162" s="834"/>
      <c r="AJ2162" s="834"/>
      <c r="AK2162" s="834"/>
      <c r="AL2162" s="834"/>
      <c r="AM2162" s="832">
        <f t="shared" si="86"/>
        <v>224600443082.87549</v>
      </c>
      <c r="AN2162" s="834"/>
      <c r="AO2162" s="834"/>
      <c r="AP2162" s="834"/>
    </row>
    <row r="2163" spans="1:42">
      <c r="A2163" s="95" t="s">
        <v>2754</v>
      </c>
      <c r="B2163" s="1132" t="s">
        <v>3256</v>
      </c>
      <c r="C2163" s="95" t="s">
        <v>3329</v>
      </c>
      <c r="D2163" s="1132" t="s">
        <v>2001</v>
      </c>
      <c r="E2163" s="15" t="s">
        <v>2015</v>
      </c>
      <c r="F2163" s="679">
        <v>21302.382517604201</v>
      </c>
      <c r="G2163" s="73" t="s">
        <v>300</v>
      </c>
      <c r="H2163" s="95" t="s">
        <v>3352</v>
      </c>
      <c r="K2163" s="1144"/>
      <c r="L2163" s="1144"/>
      <c r="M2163" s="831"/>
      <c r="N2163" s="1150">
        <v>1.2492882786617452E-4</v>
      </c>
      <c r="O2163" s="1144"/>
      <c r="P2163" s="831"/>
      <c r="Q2163" s="831"/>
      <c r="R2163" s="831"/>
      <c r="S2163" s="831"/>
      <c r="T2163" s="831"/>
      <c r="U2163" s="831"/>
      <c r="V2163" s="1143"/>
      <c r="W2163" s="1146">
        <v>26851708.962072387</v>
      </c>
      <c r="X2163" s="1144"/>
      <c r="Y2163" s="831"/>
      <c r="Z2163" s="831"/>
      <c r="AA2163" s="834"/>
      <c r="AB2163" s="834"/>
      <c r="AC2163" s="832">
        <f t="shared" si="88"/>
        <v>0</v>
      </c>
      <c r="AD2163" s="832">
        <f t="shared" si="87"/>
        <v>2.6612816786811808</v>
      </c>
      <c r="AE2163" s="834"/>
      <c r="AF2163" s="834"/>
      <c r="AG2163" s="834"/>
      <c r="AH2163" s="834"/>
      <c r="AI2163" s="834"/>
      <c r="AJ2163" s="834"/>
      <c r="AK2163" s="834"/>
      <c r="AL2163" s="834"/>
      <c r="AM2163" s="832">
        <f t="shared" si="86"/>
        <v>572005375561.4469</v>
      </c>
      <c r="AN2163" s="834"/>
      <c r="AO2163" s="834"/>
      <c r="AP2163" s="834"/>
    </row>
    <row r="2164" spans="1:42">
      <c r="A2164" s="95" t="s">
        <v>2440</v>
      </c>
      <c r="B2164" s="1132" t="s">
        <v>3257</v>
      </c>
      <c r="C2164" s="95" t="s">
        <v>3329</v>
      </c>
      <c r="D2164" s="1132" t="s">
        <v>1998</v>
      </c>
      <c r="E2164" s="15" t="s">
        <v>1999</v>
      </c>
      <c r="F2164" s="679">
        <v>1061614.22523219</v>
      </c>
      <c r="G2164" s="73" t="s">
        <v>300</v>
      </c>
      <c r="H2164" s="95" t="s">
        <v>3352</v>
      </c>
      <c r="K2164" s="1144"/>
      <c r="L2164" s="1144"/>
      <c r="M2164" s="831"/>
      <c r="N2164" s="831">
        <v>1.6423999999999999E-6</v>
      </c>
      <c r="O2164" s="1144"/>
      <c r="P2164" s="831"/>
      <c r="Q2164" s="831"/>
      <c r="R2164" s="831"/>
      <c r="S2164" s="831"/>
      <c r="T2164" s="831"/>
      <c r="U2164" s="831"/>
      <c r="V2164" s="1143"/>
      <c r="W2164" s="1145">
        <v>15647</v>
      </c>
      <c r="X2164" s="1144"/>
      <c r="Y2164" s="831"/>
      <c r="Z2164" s="831"/>
      <c r="AA2164" s="834"/>
      <c r="AB2164" s="834"/>
      <c r="AC2164" s="832">
        <f t="shared" si="88"/>
        <v>0</v>
      </c>
      <c r="AD2164" s="832">
        <f t="shared" si="87"/>
        <v>1.7435952035213487</v>
      </c>
      <c r="AE2164" s="834"/>
      <c r="AF2164" s="834"/>
      <c r="AG2164" s="834"/>
      <c r="AH2164" s="834"/>
      <c r="AI2164" s="834"/>
      <c r="AJ2164" s="834"/>
      <c r="AK2164" s="834"/>
      <c r="AL2164" s="834"/>
      <c r="AM2164" s="832">
        <f t="shared" si="86"/>
        <v>16611077782.208076</v>
      </c>
      <c r="AN2164" s="834"/>
      <c r="AO2164" s="834"/>
      <c r="AP2164" s="834"/>
    </row>
    <row r="2165" spans="1:42">
      <c r="A2165" s="95" t="s">
        <v>2440</v>
      </c>
      <c r="B2165" s="1132" t="s">
        <v>3257</v>
      </c>
      <c r="C2165" s="95" t="s">
        <v>3329</v>
      </c>
      <c r="D2165" s="1132" t="s">
        <v>1967</v>
      </c>
      <c r="E2165" s="15" t="s">
        <v>1968</v>
      </c>
      <c r="F2165" s="679">
        <v>230196.890234297</v>
      </c>
      <c r="G2165" s="73" t="s">
        <v>300</v>
      </c>
      <c r="H2165" s="95" t="s">
        <v>3352</v>
      </c>
      <c r="K2165" s="1144"/>
      <c r="L2165" s="1144"/>
      <c r="M2165" s="831"/>
      <c r="N2165" s="831">
        <v>3.3768999999999998E-6</v>
      </c>
      <c r="O2165" s="1144"/>
      <c r="P2165" s="831"/>
      <c r="Q2165" s="831"/>
      <c r="R2165" s="831"/>
      <c r="S2165" s="831"/>
      <c r="T2165" s="831"/>
      <c r="U2165" s="831"/>
      <c r="V2165" s="1143"/>
      <c r="W2165" s="1145">
        <v>9634.2999999999993</v>
      </c>
      <c r="X2165" s="1144"/>
      <c r="Y2165" s="831"/>
      <c r="Z2165" s="831"/>
      <c r="AA2165" s="834"/>
      <c r="AB2165" s="834"/>
      <c r="AC2165" s="832">
        <f t="shared" si="88"/>
        <v>0</v>
      </c>
      <c r="AD2165" s="832">
        <f t="shared" si="87"/>
        <v>0.77735187863219746</v>
      </c>
      <c r="AE2165" s="834"/>
      <c r="AF2165" s="834"/>
      <c r="AG2165" s="834"/>
      <c r="AH2165" s="834"/>
      <c r="AI2165" s="834"/>
      <c r="AJ2165" s="834"/>
      <c r="AK2165" s="834"/>
      <c r="AL2165" s="834"/>
      <c r="AM2165" s="832">
        <f t="shared" si="86"/>
        <v>2217785899.5842872</v>
      </c>
      <c r="AN2165" s="834"/>
      <c r="AO2165" s="834"/>
      <c r="AP2165" s="834"/>
    </row>
    <row r="2166" spans="1:42">
      <c r="A2166" s="95" t="s">
        <v>2440</v>
      </c>
      <c r="B2166" s="1132" t="s">
        <v>3257</v>
      </c>
      <c r="C2166" s="95" t="s">
        <v>3329</v>
      </c>
      <c r="D2166" s="1132" t="s">
        <v>2001</v>
      </c>
      <c r="E2166" s="15" t="s">
        <v>2015</v>
      </c>
      <c r="F2166" s="679">
        <v>15346.459348046899</v>
      </c>
      <c r="G2166" s="73" t="s">
        <v>300</v>
      </c>
      <c r="H2166" s="95" t="s">
        <v>3352</v>
      </c>
      <c r="K2166" s="1144"/>
      <c r="L2166" s="1144"/>
      <c r="M2166" s="831"/>
      <c r="N2166" s="831">
        <v>7.5194999999999995E-7</v>
      </c>
      <c r="O2166" s="1144"/>
      <c r="P2166" s="831"/>
      <c r="Q2166" s="831"/>
      <c r="R2166" s="831"/>
      <c r="S2166" s="831"/>
      <c r="T2166" s="831"/>
      <c r="U2166" s="831"/>
      <c r="V2166" s="1143"/>
      <c r="W2166" s="1145">
        <v>21179</v>
      </c>
      <c r="X2166" s="1144"/>
      <c r="Y2166" s="831"/>
      <c r="Z2166" s="831"/>
      <c r="AA2166" s="834"/>
      <c r="AB2166" s="834"/>
      <c r="AC2166" s="832">
        <f t="shared" si="88"/>
        <v>0</v>
      </c>
      <c r="AD2166" s="832">
        <f t="shared" si="87"/>
        <v>1.1539770106763865E-2</v>
      </c>
      <c r="AE2166" s="834"/>
      <c r="AF2166" s="834"/>
      <c r="AG2166" s="834"/>
      <c r="AH2166" s="834"/>
      <c r="AI2166" s="834"/>
      <c r="AJ2166" s="834"/>
      <c r="AK2166" s="834"/>
      <c r="AL2166" s="834"/>
      <c r="AM2166" s="832">
        <f t="shared" si="86"/>
        <v>325022662.53228527</v>
      </c>
      <c r="AN2166" s="834"/>
      <c r="AO2166" s="834"/>
      <c r="AP2166" s="834"/>
    </row>
    <row r="2167" spans="1:42">
      <c r="A2167" s="95" t="s">
        <v>2441</v>
      </c>
      <c r="B2167" s="1132" t="s">
        <v>3258</v>
      </c>
      <c r="C2167" s="95" t="s">
        <v>3329</v>
      </c>
      <c r="D2167" s="1132" t="s">
        <v>1998</v>
      </c>
      <c r="E2167" s="15" t="s">
        <v>1999</v>
      </c>
      <c r="F2167" s="679">
        <v>41035.825174088503</v>
      </c>
      <c r="G2167" s="73" t="s">
        <v>300</v>
      </c>
      <c r="H2167" s="95" t="s">
        <v>3352</v>
      </c>
      <c r="K2167" s="1144"/>
      <c r="L2167" s="1144"/>
      <c r="M2167" s="831"/>
      <c r="N2167" s="831">
        <v>1.0483E-4</v>
      </c>
      <c r="O2167" s="1144"/>
      <c r="P2167" s="831"/>
      <c r="Q2167" s="831"/>
      <c r="R2167" s="831"/>
      <c r="S2167" s="831"/>
      <c r="T2167" s="831"/>
      <c r="U2167" s="831"/>
      <c r="V2167" s="1143"/>
      <c r="W2167" s="1145">
        <v>2288900</v>
      </c>
      <c r="X2167" s="1144"/>
      <c r="Y2167" s="831"/>
      <c r="Z2167" s="831"/>
      <c r="AA2167" s="834"/>
      <c r="AB2167" s="834"/>
      <c r="AC2167" s="832">
        <f t="shared" si="88"/>
        <v>0</v>
      </c>
      <c r="AD2167" s="832">
        <f t="shared" si="87"/>
        <v>4.3017855529996973</v>
      </c>
      <c r="AE2167" s="834"/>
      <c r="AF2167" s="834"/>
      <c r="AG2167" s="834"/>
      <c r="AH2167" s="834"/>
      <c r="AI2167" s="834"/>
      <c r="AJ2167" s="834"/>
      <c r="AK2167" s="834"/>
      <c r="AL2167" s="834"/>
      <c r="AM2167" s="832">
        <f t="shared" si="86"/>
        <v>93926900240.971176</v>
      </c>
      <c r="AN2167" s="834"/>
      <c r="AO2167" s="834"/>
      <c r="AP2167" s="834"/>
    </row>
    <row r="2168" spans="1:42">
      <c r="A2168" s="95" t="s">
        <v>2441</v>
      </c>
      <c r="B2168" s="1132" t="s">
        <v>3258</v>
      </c>
      <c r="C2168" s="95" t="s">
        <v>3329</v>
      </c>
      <c r="D2168" s="1132" t="s">
        <v>1967</v>
      </c>
      <c r="E2168" s="15" t="s">
        <v>1968</v>
      </c>
      <c r="F2168" s="679">
        <v>30776.868879974001</v>
      </c>
      <c r="G2168" s="73" t="s">
        <v>300</v>
      </c>
      <c r="H2168" s="95" t="s">
        <v>3352</v>
      </c>
      <c r="K2168" s="1144"/>
      <c r="L2168" s="1144"/>
      <c r="M2168" s="831"/>
      <c r="N2168" s="831">
        <v>1.2800999999999999E-4</v>
      </c>
      <c r="O2168" s="1144"/>
      <c r="P2168" s="831"/>
      <c r="Q2168" s="831"/>
      <c r="R2168" s="831"/>
      <c r="S2168" s="831"/>
      <c r="T2168" s="831"/>
      <c r="U2168" s="831"/>
      <c r="V2168" s="1143"/>
      <c r="W2168" s="1145">
        <v>2920300</v>
      </c>
      <c r="X2168" s="1144"/>
      <c r="Y2168" s="831"/>
      <c r="Z2168" s="831"/>
      <c r="AA2168" s="834"/>
      <c r="AB2168" s="834"/>
      <c r="AC2168" s="832">
        <f t="shared" si="88"/>
        <v>0</v>
      </c>
      <c r="AD2168" s="832">
        <f t="shared" si="87"/>
        <v>3.9397469853254714</v>
      </c>
      <c r="AE2168" s="834"/>
      <c r="AF2168" s="834"/>
      <c r="AG2168" s="834"/>
      <c r="AH2168" s="834"/>
      <c r="AI2168" s="834"/>
      <c r="AJ2168" s="834"/>
      <c r="AK2168" s="834"/>
      <c r="AL2168" s="834"/>
      <c r="AM2168" s="832">
        <f t="shared" si="86"/>
        <v>89877690190.18808</v>
      </c>
      <c r="AN2168" s="834"/>
      <c r="AO2168" s="834"/>
      <c r="AP2168" s="834"/>
    </row>
    <row r="2169" spans="1:42">
      <c r="A2169" s="95" t="s">
        <v>2441</v>
      </c>
      <c r="B2169" s="1132" t="s">
        <v>3258</v>
      </c>
      <c r="C2169" s="95" t="s">
        <v>3329</v>
      </c>
      <c r="D2169" s="1132" t="s">
        <v>2001</v>
      </c>
      <c r="E2169" s="15" t="s">
        <v>2015</v>
      </c>
      <c r="F2169" s="679">
        <v>2051.7912588541699</v>
      </c>
      <c r="G2169" s="73" t="s">
        <v>300</v>
      </c>
      <c r="H2169" s="95" t="s">
        <v>3352</v>
      </c>
      <c r="K2169" s="1144"/>
      <c r="L2169" s="1144"/>
      <c r="M2169" s="831"/>
      <c r="N2169" s="831">
        <v>1.0637999999999999E-4</v>
      </c>
      <c r="O2169" s="1144"/>
      <c r="P2169" s="831"/>
      <c r="Q2169" s="831"/>
      <c r="R2169" s="831"/>
      <c r="S2169" s="831"/>
      <c r="T2169" s="831"/>
      <c r="U2169" s="831"/>
      <c r="V2169" s="1143"/>
      <c r="W2169" s="1145">
        <v>26919000</v>
      </c>
      <c r="X2169" s="1144"/>
      <c r="Y2169" s="831"/>
      <c r="Z2169" s="831"/>
      <c r="AA2169" s="834"/>
      <c r="AB2169" s="834"/>
      <c r="AC2169" s="832">
        <f t="shared" si="88"/>
        <v>0</v>
      </c>
      <c r="AD2169" s="832">
        <f t="shared" si="87"/>
        <v>0.21826955411690657</v>
      </c>
      <c r="AE2169" s="834"/>
      <c r="AF2169" s="834"/>
      <c r="AG2169" s="834"/>
      <c r="AH2169" s="834"/>
      <c r="AI2169" s="834"/>
      <c r="AJ2169" s="834"/>
      <c r="AK2169" s="834"/>
      <c r="AL2169" s="834"/>
      <c r="AM2169" s="832">
        <f t="shared" si="86"/>
        <v>55232168897.095398</v>
      </c>
      <c r="AN2169" s="834"/>
      <c r="AO2169" s="834"/>
      <c r="AP2169" s="834"/>
    </row>
    <row r="2170" spans="1:42">
      <c r="A2170" s="95" t="s">
        <v>2442</v>
      </c>
      <c r="B2170" s="1132" t="s">
        <v>3259</v>
      </c>
      <c r="C2170" s="95" t="s">
        <v>3329</v>
      </c>
      <c r="D2170" s="1132" t="s">
        <v>1967</v>
      </c>
      <c r="E2170" s="15" t="s">
        <v>1968</v>
      </c>
      <c r="F2170" s="679">
        <v>28737.490308958299</v>
      </c>
      <c r="G2170" s="73" t="s">
        <v>300</v>
      </c>
      <c r="H2170" s="95" t="s">
        <v>3352</v>
      </c>
      <c r="K2170" s="1144"/>
      <c r="L2170" s="1144"/>
      <c r="M2170" s="831"/>
      <c r="N2170" s="831">
        <v>1.2843999999999999E-5</v>
      </c>
      <c r="O2170" s="1144"/>
      <c r="P2170" s="831"/>
      <c r="Q2170" s="831"/>
      <c r="R2170" s="831"/>
      <c r="S2170" s="831"/>
      <c r="T2170" s="831"/>
      <c r="U2170" s="831"/>
      <c r="V2170" s="1143"/>
      <c r="W2170" s="1145">
        <v>80761</v>
      </c>
      <c r="X2170" s="1144"/>
      <c r="Y2170" s="831"/>
      <c r="Z2170" s="831"/>
      <c r="AA2170" s="834"/>
      <c r="AB2170" s="834"/>
      <c r="AC2170" s="832">
        <f t="shared" si="88"/>
        <v>0</v>
      </c>
      <c r="AD2170" s="832">
        <f t="shared" si="87"/>
        <v>0.36910432552826039</v>
      </c>
      <c r="AE2170" s="834"/>
      <c r="AF2170" s="834"/>
      <c r="AG2170" s="834"/>
      <c r="AH2170" s="834"/>
      <c r="AI2170" s="834"/>
      <c r="AJ2170" s="834"/>
      <c r="AK2170" s="834"/>
      <c r="AL2170" s="834"/>
      <c r="AM2170" s="832">
        <f t="shared" si="86"/>
        <v>2320868454.8417811</v>
      </c>
      <c r="AN2170" s="834"/>
      <c r="AO2170" s="834"/>
      <c r="AP2170" s="834"/>
    </row>
    <row r="2171" spans="1:42">
      <c r="A2171" s="95" t="s">
        <v>2442</v>
      </c>
      <c r="B2171" s="1132" t="s">
        <v>3259</v>
      </c>
      <c r="C2171" s="95" t="s">
        <v>3329</v>
      </c>
      <c r="D2171" s="1132" t="s">
        <v>1998</v>
      </c>
      <c r="E2171" s="15" t="s">
        <v>1999</v>
      </c>
      <c r="F2171" s="679">
        <v>38316.653749791702</v>
      </c>
      <c r="G2171" s="73" t="s">
        <v>300</v>
      </c>
      <c r="H2171" s="95" t="s">
        <v>3352</v>
      </c>
      <c r="K2171" s="1144"/>
      <c r="L2171" s="1144"/>
      <c r="M2171" s="831"/>
      <c r="N2171" s="831">
        <v>2.8515000000000001E-6</v>
      </c>
      <c r="O2171" s="1144"/>
      <c r="P2171" s="831"/>
      <c r="Q2171" s="831"/>
      <c r="R2171" s="831"/>
      <c r="S2171" s="831"/>
      <c r="T2171" s="831"/>
      <c r="U2171" s="831"/>
      <c r="V2171" s="1143"/>
      <c r="W2171" s="1145">
        <v>65748</v>
      </c>
      <c r="X2171" s="1144"/>
      <c r="Y2171" s="831"/>
      <c r="Z2171" s="831"/>
      <c r="AA2171" s="834"/>
      <c r="AB2171" s="834"/>
      <c r="AC2171" s="832">
        <f t="shared" si="88"/>
        <v>0</v>
      </c>
      <c r="AD2171" s="832">
        <f t="shared" si="87"/>
        <v>0.10925993816753105</v>
      </c>
      <c r="AE2171" s="834"/>
      <c r="AF2171" s="834"/>
      <c r="AG2171" s="834"/>
      <c r="AH2171" s="834"/>
      <c r="AI2171" s="834"/>
      <c r="AJ2171" s="834"/>
      <c r="AK2171" s="834"/>
      <c r="AL2171" s="834"/>
      <c r="AM2171" s="832">
        <f t="shared" si="86"/>
        <v>2519243350.7413049</v>
      </c>
      <c r="AN2171" s="834"/>
      <c r="AO2171" s="834"/>
      <c r="AP2171" s="834"/>
    </row>
    <row r="2172" spans="1:42">
      <c r="A2172" s="95" t="s">
        <v>2442</v>
      </c>
      <c r="B2172" s="1132" t="s">
        <v>3259</v>
      </c>
      <c r="C2172" s="95" t="s">
        <v>3329</v>
      </c>
      <c r="D2172" s="1132" t="s">
        <v>2001</v>
      </c>
      <c r="E2172" s="15" t="s">
        <v>2015</v>
      </c>
      <c r="F2172" s="679">
        <v>1915.8326872135401</v>
      </c>
      <c r="G2172" s="73" t="s">
        <v>300</v>
      </c>
      <c r="H2172" s="95" t="s">
        <v>3352</v>
      </c>
      <c r="K2172" s="1144"/>
      <c r="L2172" s="1144"/>
      <c r="M2172" s="831"/>
      <c r="N2172" s="831">
        <v>1.4766000000000001E-5</v>
      </c>
      <c r="O2172" s="1144"/>
      <c r="P2172" s="831"/>
      <c r="Q2172" s="831"/>
      <c r="R2172" s="831"/>
      <c r="S2172" s="831"/>
      <c r="T2172" s="831"/>
      <c r="U2172" s="831"/>
      <c r="V2172" s="1143"/>
      <c r="W2172" s="1145">
        <v>58299000</v>
      </c>
      <c r="X2172" s="1144"/>
      <c r="Y2172" s="831"/>
      <c r="Z2172" s="831"/>
      <c r="AA2172" s="834"/>
      <c r="AB2172" s="834"/>
      <c r="AC2172" s="832">
        <f t="shared" si="88"/>
        <v>0</v>
      </c>
      <c r="AD2172" s="832">
        <f t="shared" si="87"/>
        <v>2.8289185459395134E-2</v>
      </c>
      <c r="AE2172" s="834"/>
      <c r="AF2172" s="834"/>
      <c r="AG2172" s="834"/>
      <c r="AH2172" s="834"/>
      <c r="AI2172" s="834"/>
      <c r="AJ2172" s="834"/>
      <c r="AK2172" s="834"/>
      <c r="AL2172" s="834"/>
      <c r="AM2172" s="832">
        <f t="shared" si="86"/>
        <v>111691129831.86217</v>
      </c>
      <c r="AN2172" s="834"/>
      <c r="AO2172" s="834"/>
      <c r="AP2172" s="834"/>
    </row>
    <row r="2173" spans="1:42">
      <c r="A2173" s="95" t="s">
        <v>2443</v>
      </c>
      <c r="B2173" s="1132" t="s">
        <v>3260</v>
      </c>
      <c r="C2173" s="95" t="s">
        <v>3329</v>
      </c>
      <c r="D2173" s="1132" t="s">
        <v>1967</v>
      </c>
      <c r="E2173" s="15" t="s">
        <v>1968</v>
      </c>
      <c r="F2173" s="679">
        <v>232778.560516875</v>
      </c>
      <c r="G2173" s="73" t="s">
        <v>300</v>
      </c>
      <c r="H2173" s="95" t="s">
        <v>3352</v>
      </c>
      <c r="K2173" s="1144"/>
      <c r="L2173" s="1144"/>
      <c r="M2173" s="831"/>
      <c r="N2173" s="1150">
        <v>2.2413499043699988E-4</v>
      </c>
      <c r="O2173" s="1144"/>
      <c r="P2173" s="831"/>
      <c r="Q2173" s="831"/>
      <c r="R2173" s="831"/>
      <c r="S2173" s="831"/>
      <c r="T2173" s="831"/>
      <c r="U2173" s="831"/>
      <c r="V2173" s="1143"/>
      <c r="W2173" s="1145">
        <v>3927.7</v>
      </c>
      <c r="X2173" s="1144"/>
      <c r="Y2173" s="831"/>
      <c r="Z2173" s="831"/>
      <c r="AA2173" s="834"/>
      <c r="AB2173" s="834"/>
      <c r="AC2173" s="832">
        <f t="shared" si="88"/>
        <v>0</v>
      </c>
      <c r="AD2173" s="832">
        <f t="shared" si="87"/>
        <v>52.173820435388379</v>
      </c>
      <c r="AE2173" s="834"/>
      <c r="AF2173" s="834"/>
      <c r="AG2173" s="834"/>
      <c r="AH2173" s="834"/>
      <c r="AI2173" s="834"/>
      <c r="AJ2173" s="834"/>
      <c r="AK2173" s="834"/>
      <c r="AL2173" s="834"/>
      <c r="AM2173" s="832">
        <f t="shared" si="86"/>
        <v>914284352.1421299</v>
      </c>
      <c r="AN2173" s="834"/>
      <c r="AO2173" s="834"/>
      <c r="AP2173" s="834"/>
    </row>
    <row r="2174" spans="1:42">
      <c r="A2174" s="95" t="s">
        <v>2443</v>
      </c>
      <c r="B2174" s="1132" t="s">
        <v>3260</v>
      </c>
      <c r="C2174" s="95" t="s">
        <v>3329</v>
      </c>
      <c r="D2174" s="1132" t="s">
        <v>1998</v>
      </c>
      <c r="E2174" s="15" t="s">
        <v>1999</v>
      </c>
      <c r="F2174" s="679">
        <v>310371.414040156</v>
      </c>
      <c r="G2174" s="73" t="s">
        <v>300</v>
      </c>
      <c r="H2174" s="95" t="s">
        <v>3352</v>
      </c>
      <c r="K2174" s="1144"/>
      <c r="L2174" s="1144"/>
      <c r="M2174" s="831"/>
      <c r="N2174" s="1150">
        <v>1.6420805118051806E-5</v>
      </c>
      <c r="O2174" s="1144"/>
      <c r="P2174" s="831"/>
      <c r="Q2174" s="831"/>
      <c r="R2174" s="831"/>
      <c r="S2174" s="831"/>
      <c r="T2174" s="831"/>
      <c r="U2174" s="831"/>
      <c r="V2174" s="1143"/>
      <c r="W2174" s="1145">
        <v>4.2191000000000001</v>
      </c>
      <c r="X2174" s="1144"/>
      <c r="Y2174" s="831"/>
      <c r="Z2174" s="831"/>
      <c r="AA2174" s="834"/>
      <c r="AB2174" s="834"/>
      <c r="AC2174" s="832">
        <f t="shared" si="88"/>
        <v>0</v>
      </c>
      <c r="AD2174" s="832">
        <f t="shared" si="87"/>
        <v>5.0965485041675702</v>
      </c>
      <c r="AE2174" s="834"/>
      <c r="AF2174" s="834"/>
      <c r="AG2174" s="834"/>
      <c r="AH2174" s="834"/>
      <c r="AI2174" s="834"/>
      <c r="AJ2174" s="834"/>
      <c r="AK2174" s="834"/>
      <c r="AL2174" s="834"/>
      <c r="AM2174" s="832">
        <f t="shared" si="86"/>
        <v>1309488.0329768222</v>
      </c>
      <c r="AN2174" s="834"/>
      <c r="AO2174" s="834"/>
      <c r="AP2174" s="834"/>
    </row>
    <row r="2175" spans="1:42">
      <c r="A2175" s="95" t="s">
        <v>2443</v>
      </c>
      <c r="B2175" s="1132" t="s">
        <v>3260</v>
      </c>
      <c r="C2175" s="95" t="s">
        <v>3329</v>
      </c>
      <c r="D2175" s="1132" t="s">
        <v>2001</v>
      </c>
      <c r="E2175" s="15" t="s">
        <v>2015</v>
      </c>
      <c r="F2175" s="679">
        <v>15518.5707015104</v>
      </c>
      <c r="G2175" s="73" t="s">
        <v>300</v>
      </c>
      <c r="H2175" s="95" t="s">
        <v>3352</v>
      </c>
      <c r="K2175" s="1144"/>
      <c r="L2175" s="1144"/>
      <c r="M2175" s="831"/>
      <c r="N2175" s="1150">
        <v>1.2492882786617452E-4</v>
      </c>
      <c r="O2175" s="1144"/>
      <c r="P2175" s="831"/>
      <c r="Q2175" s="831"/>
      <c r="R2175" s="831"/>
      <c r="S2175" s="831"/>
      <c r="T2175" s="831"/>
      <c r="U2175" s="831"/>
      <c r="V2175" s="1143"/>
      <c r="W2175" s="1145">
        <v>273990</v>
      </c>
      <c r="X2175" s="1144"/>
      <c r="Y2175" s="831"/>
      <c r="Z2175" s="831"/>
      <c r="AA2175" s="834"/>
      <c r="AB2175" s="834"/>
      <c r="AC2175" s="832">
        <f t="shared" si="88"/>
        <v>0</v>
      </c>
      <c r="AD2175" s="832">
        <f t="shared" si="87"/>
        <v>1.9387168478980519</v>
      </c>
      <c r="AE2175" s="834"/>
      <c r="AF2175" s="834"/>
      <c r="AG2175" s="834"/>
      <c r="AH2175" s="834"/>
      <c r="AI2175" s="834"/>
      <c r="AJ2175" s="834"/>
      <c r="AK2175" s="834"/>
      <c r="AL2175" s="834"/>
      <c r="AM2175" s="832">
        <f t="shared" si="86"/>
        <v>4251933186.5068345</v>
      </c>
      <c r="AN2175" s="834"/>
      <c r="AO2175" s="834"/>
      <c r="AP2175" s="834"/>
    </row>
    <row r="2176" spans="1:42">
      <c r="A2176" s="95" t="s">
        <v>2444</v>
      </c>
      <c r="B2176" s="1132" t="s">
        <v>3261</v>
      </c>
      <c r="C2176" s="95" t="s">
        <v>3329</v>
      </c>
      <c r="D2176" s="1132" t="s">
        <v>1967</v>
      </c>
      <c r="E2176" s="15" t="s">
        <v>1968</v>
      </c>
      <c r="F2176" s="679">
        <v>54141.359375</v>
      </c>
      <c r="G2176" s="73" t="s">
        <v>300</v>
      </c>
      <c r="H2176" s="95" t="s">
        <v>3352</v>
      </c>
      <c r="K2176" s="1144"/>
      <c r="L2176" s="1144"/>
      <c r="M2176" s="831"/>
      <c r="N2176" s="1150">
        <v>2.2413499043699988E-4</v>
      </c>
      <c r="O2176" s="1144"/>
      <c r="P2176" s="831"/>
      <c r="Q2176" s="831"/>
      <c r="R2176" s="831"/>
      <c r="S2176" s="831"/>
      <c r="T2176" s="831"/>
      <c r="U2176" s="831"/>
      <c r="V2176" s="1143"/>
      <c r="W2176" s="1145">
        <v>48.426000000000002</v>
      </c>
      <c r="X2176" s="1144"/>
      <c r="Y2176" s="831"/>
      <c r="Z2176" s="831"/>
      <c r="AA2176" s="834"/>
      <c r="AB2176" s="834"/>
      <c r="AC2176" s="832">
        <f t="shared" si="88"/>
        <v>0</v>
      </c>
      <c r="AD2176" s="832">
        <f t="shared" si="87"/>
        <v>12.134973065761798</v>
      </c>
      <c r="AE2176" s="834"/>
      <c r="AF2176" s="834"/>
      <c r="AG2176" s="834"/>
      <c r="AH2176" s="834"/>
      <c r="AI2176" s="834"/>
      <c r="AJ2176" s="834"/>
      <c r="AK2176" s="834"/>
      <c r="AL2176" s="834"/>
      <c r="AM2176" s="832">
        <f t="shared" si="86"/>
        <v>2621849.4690937502</v>
      </c>
      <c r="AN2176" s="834"/>
      <c r="AO2176" s="834"/>
      <c r="AP2176" s="834"/>
    </row>
    <row r="2177" spans="1:42">
      <c r="A2177" s="95" t="s">
        <v>2444</v>
      </c>
      <c r="B2177" s="1132" t="s">
        <v>3261</v>
      </c>
      <c r="C2177" s="95" t="s">
        <v>3329</v>
      </c>
      <c r="D2177" s="1132" t="s">
        <v>1998</v>
      </c>
      <c r="E2177" s="15" t="s">
        <v>1999</v>
      </c>
      <c r="F2177" s="679">
        <v>267097.37292708299</v>
      </c>
      <c r="G2177" s="73" t="s">
        <v>300</v>
      </c>
      <c r="H2177" s="95" t="s">
        <v>3352</v>
      </c>
      <c r="K2177" s="1144"/>
      <c r="L2177" s="1144"/>
      <c r="M2177" s="831"/>
      <c r="N2177" s="1150">
        <v>1.6420805118051806E-5</v>
      </c>
      <c r="O2177" s="1144"/>
      <c r="P2177" s="831"/>
      <c r="Q2177" s="831"/>
      <c r="R2177" s="831"/>
      <c r="S2177" s="831"/>
      <c r="T2177" s="831"/>
      <c r="U2177" s="831"/>
      <c r="V2177" s="1143"/>
      <c r="W2177" s="1145">
        <v>111.37</v>
      </c>
      <c r="X2177" s="1144"/>
      <c r="Y2177" s="831"/>
      <c r="Z2177" s="831"/>
      <c r="AA2177" s="834"/>
      <c r="AB2177" s="834"/>
      <c r="AC2177" s="832">
        <f t="shared" si="88"/>
        <v>0</v>
      </c>
      <c r="AD2177" s="832">
        <f t="shared" si="87"/>
        <v>4.3859539083792365</v>
      </c>
      <c r="AE2177" s="834"/>
      <c r="AF2177" s="834"/>
      <c r="AG2177" s="834"/>
      <c r="AH2177" s="834"/>
      <c r="AI2177" s="834"/>
      <c r="AJ2177" s="834"/>
      <c r="AK2177" s="834"/>
      <c r="AL2177" s="834"/>
      <c r="AM2177" s="832">
        <f t="shared" si="86"/>
        <v>29746634.422889233</v>
      </c>
      <c r="AN2177" s="834"/>
      <c r="AO2177" s="834"/>
      <c r="AP2177" s="834"/>
    </row>
    <row r="2178" spans="1:42">
      <c r="A2178" s="95" t="s">
        <v>2444</v>
      </c>
      <c r="B2178" s="1132" t="s">
        <v>3261</v>
      </c>
      <c r="C2178" s="95" t="s">
        <v>3329</v>
      </c>
      <c r="D2178" s="1132" t="s">
        <v>2001</v>
      </c>
      <c r="E2178" s="15" t="s">
        <v>2015</v>
      </c>
      <c r="F2178" s="679">
        <v>3609.4239582291698</v>
      </c>
      <c r="G2178" s="73" t="s">
        <v>300</v>
      </c>
      <c r="H2178" s="95" t="s">
        <v>3352</v>
      </c>
      <c r="K2178" s="1144"/>
      <c r="L2178" s="1144"/>
      <c r="M2178" s="831"/>
      <c r="N2178" s="1150">
        <v>1.2492882786617452E-4</v>
      </c>
      <c r="O2178" s="1144"/>
      <c r="P2178" s="831"/>
      <c r="Q2178" s="831"/>
      <c r="R2178" s="831"/>
      <c r="S2178" s="831"/>
      <c r="T2178" s="831"/>
      <c r="U2178" s="831"/>
      <c r="V2178" s="1143"/>
      <c r="W2178" s="1145">
        <v>1706.9</v>
      </c>
      <c r="X2178" s="1144"/>
      <c r="Y2178" s="831"/>
      <c r="Z2178" s="831"/>
      <c r="AA2178" s="834"/>
      <c r="AB2178" s="834"/>
      <c r="AC2178" s="832">
        <f t="shared" si="88"/>
        <v>0</v>
      </c>
      <c r="AD2178" s="832">
        <f t="shared" si="87"/>
        <v>0.45092110437365823</v>
      </c>
      <c r="AE2178" s="834"/>
      <c r="AF2178" s="834"/>
      <c r="AG2178" s="834"/>
      <c r="AH2178" s="834"/>
      <c r="AI2178" s="834"/>
      <c r="AJ2178" s="834"/>
      <c r="AK2178" s="834"/>
      <c r="AL2178" s="834"/>
      <c r="AM2178" s="832">
        <f t="shared" si="86"/>
        <v>6160925.7543013701</v>
      </c>
      <c r="AN2178" s="834"/>
      <c r="AO2178" s="834"/>
      <c r="AP2178" s="834"/>
    </row>
    <row r="2179" spans="1:42">
      <c r="A2179" s="95" t="s">
        <v>2445</v>
      </c>
      <c r="B2179" s="1132" t="s">
        <v>3262</v>
      </c>
      <c r="C2179" s="95" t="s">
        <v>3329</v>
      </c>
      <c r="D2179" s="1132" t="s">
        <v>1998</v>
      </c>
      <c r="E2179" s="15" t="s">
        <v>1999</v>
      </c>
      <c r="F2179" s="679">
        <v>769673.993065104</v>
      </c>
      <c r="G2179" s="73" t="s">
        <v>300</v>
      </c>
      <c r="H2179" s="95" t="s">
        <v>3352</v>
      </c>
      <c r="K2179" s="1144"/>
      <c r="L2179" s="1144"/>
      <c r="M2179" s="831"/>
      <c r="N2179" s="831">
        <v>2.4681999999999999E-6</v>
      </c>
      <c r="O2179" s="1144"/>
      <c r="P2179" s="831"/>
      <c r="Q2179" s="831"/>
      <c r="R2179" s="831"/>
      <c r="S2179" s="831"/>
      <c r="T2179" s="831"/>
      <c r="U2179" s="831"/>
      <c r="V2179" s="1143"/>
      <c r="W2179" s="1145">
        <v>10489</v>
      </c>
      <c r="X2179" s="1144"/>
      <c r="Y2179" s="831"/>
      <c r="Z2179" s="831"/>
      <c r="AA2179" s="834"/>
      <c r="AB2179" s="834"/>
      <c r="AC2179" s="832">
        <f t="shared" si="88"/>
        <v>0</v>
      </c>
      <c r="AD2179" s="832">
        <f t="shared" si="87"/>
        <v>1.8997093496832897</v>
      </c>
      <c r="AE2179" s="834"/>
      <c r="AF2179" s="834"/>
      <c r="AG2179" s="834"/>
      <c r="AH2179" s="834"/>
      <c r="AI2179" s="834"/>
      <c r="AJ2179" s="834"/>
      <c r="AK2179" s="834"/>
      <c r="AL2179" s="834"/>
      <c r="AM2179" s="832">
        <f t="shared" si="86"/>
        <v>8073110513.2598763</v>
      </c>
      <c r="AN2179" s="834"/>
      <c r="AO2179" s="834"/>
      <c r="AP2179" s="834"/>
    </row>
    <row r="2180" spans="1:42">
      <c r="A2180" s="95" t="s">
        <v>2445</v>
      </c>
      <c r="B2180" s="1132" t="s">
        <v>3262</v>
      </c>
      <c r="C2180" s="95" t="s">
        <v>3329</v>
      </c>
      <c r="D2180" s="1132" t="s">
        <v>1967</v>
      </c>
      <c r="E2180" s="15" t="s">
        <v>1968</v>
      </c>
      <c r="F2180" s="679">
        <v>195994.40104166701</v>
      </c>
      <c r="G2180" s="73" t="s">
        <v>300</v>
      </c>
      <c r="H2180" s="95" t="s">
        <v>3352</v>
      </c>
      <c r="K2180" s="1144"/>
      <c r="L2180" s="1144"/>
      <c r="M2180" s="831"/>
      <c r="N2180" s="831">
        <v>5.3028000000000003E-6</v>
      </c>
      <c r="O2180" s="1144"/>
      <c r="P2180" s="831"/>
      <c r="Q2180" s="831"/>
      <c r="R2180" s="831"/>
      <c r="S2180" s="831"/>
      <c r="T2180" s="831"/>
      <c r="U2180" s="831"/>
      <c r="V2180" s="1143"/>
      <c r="W2180" s="1145">
        <v>5337</v>
      </c>
      <c r="X2180" s="1144"/>
      <c r="Y2180" s="831"/>
      <c r="Z2180" s="831"/>
      <c r="AA2180" s="834"/>
      <c r="AB2180" s="834"/>
      <c r="AC2180" s="832">
        <f t="shared" si="88"/>
        <v>0</v>
      </c>
      <c r="AD2180" s="832">
        <f t="shared" si="87"/>
        <v>1.0393191098437518</v>
      </c>
      <c r="AE2180" s="834"/>
      <c r="AF2180" s="834"/>
      <c r="AG2180" s="834"/>
      <c r="AH2180" s="834"/>
      <c r="AI2180" s="834"/>
      <c r="AJ2180" s="834"/>
      <c r="AK2180" s="834"/>
      <c r="AL2180" s="834"/>
      <c r="AM2180" s="832">
        <f t="shared" si="86"/>
        <v>1046022118.3593768</v>
      </c>
      <c r="AN2180" s="834"/>
      <c r="AO2180" s="834"/>
      <c r="AP2180" s="834"/>
    </row>
    <row r="2181" spans="1:42">
      <c r="A2181" s="95" t="s">
        <v>2445</v>
      </c>
      <c r="B2181" s="1132" t="s">
        <v>3262</v>
      </c>
      <c r="C2181" s="95" t="s">
        <v>3329</v>
      </c>
      <c r="D2181" s="1132" t="s">
        <v>2001</v>
      </c>
      <c r="E2181" s="15" t="s">
        <v>2015</v>
      </c>
      <c r="F2181" s="679">
        <v>13066.2934034635</v>
      </c>
      <c r="G2181" s="73" t="s">
        <v>300</v>
      </c>
      <c r="H2181" s="95" t="s">
        <v>3352</v>
      </c>
      <c r="K2181" s="1144"/>
      <c r="L2181" s="1144"/>
      <c r="M2181" s="831"/>
      <c r="N2181" s="831">
        <v>1.5232000000000001E-6</v>
      </c>
      <c r="O2181" s="1144"/>
      <c r="P2181" s="831"/>
      <c r="Q2181" s="831"/>
      <c r="R2181" s="831"/>
      <c r="S2181" s="831"/>
      <c r="T2181" s="831"/>
      <c r="U2181" s="831"/>
      <c r="V2181" s="1143"/>
      <c r="W2181" s="1145">
        <v>19643</v>
      </c>
      <c r="X2181" s="1144"/>
      <c r="Y2181" s="831"/>
      <c r="Z2181" s="831"/>
      <c r="AA2181" s="834"/>
      <c r="AB2181" s="834"/>
      <c r="AC2181" s="832">
        <f t="shared" si="88"/>
        <v>0</v>
      </c>
      <c r="AD2181" s="832">
        <f t="shared" si="87"/>
        <v>1.9902578112155605E-2</v>
      </c>
      <c r="AE2181" s="834"/>
      <c r="AF2181" s="834"/>
      <c r="AG2181" s="834"/>
      <c r="AH2181" s="834"/>
      <c r="AI2181" s="834"/>
      <c r="AJ2181" s="834"/>
      <c r="AK2181" s="834"/>
      <c r="AL2181" s="834"/>
      <c r="AM2181" s="832">
        <f t="shared" si="86"/>
        <v>256661201.32423353</v>
      </c>
      <c r="AN2181" s="834"/>
      <c r="AO2181" s="834"/>
      <c r="AP2181" s="834"/>
    </row>
    <row r="2182" spans="1:42">
      <c r="A2182" s="95" t="s">
        <v>2446</v>
      </c>
      <c r="B2182" s="1132" t="s">
        <v>3263</v>
      </c>
      <c r="C2182" s="95" t="s">
        <v>3329</v>
      </c>
      <c r="D2182" s="1132" t="s">
        <v>1998</v>
      </c>
      <c r="E2182" s="15" t="s">
        <v>1999</v>
      </c>
      <c r="F2182" s="679">
        <v>457280.26821203099</v>
      </c>
      <c r="G2182" s="73" t="s">
        <v>300</v>
      </c>
      <c r="H2182" s="95" t="s">
        <v>3352</v>
      </c>
      <c r="K2182" s="1144"/>
      <c r="L2182" s="1144"/>
      <c r="M2182" s="831"/>
      <c r="N2182" s="831">
        <v>1.1577E-4</v>
      </c>
      <c r="O2182" s="1144"/>
      <c r="P2182" s="831"/>
      <c r="Q2182" s="831"/>
      <c r="R2182" s="831"/>
      <c r="S2182" s="831"/>
      <c r="T2182" s="831"/>
      <c r="U2182" s="831"/>
      <c r="V2182" s="1143"/>
      <c r="W2182" s="1145">
        <v>402770</v>
      </c>
      <c r="X2182" s="1144"/>
      <c r="Y2182" s="831"/>
      <c r="Z2182" s="831"/>
      <c r="AA2182" s="834"/>
      <c r="AB2182" s="834"/>
      <c r="AC2182" s="832">
        <f t="shared" si="88"/>
        <v>0</v>
      </c>
      <c r="AD2182" s="832">
        <f t="shared" si="87"/>
        <v>52.939336650906824</v>
      </c>
      <c r="AE2182" s="834"/>
      <c r="AF2182" s="834"/>
      <c r="AG2182" s="834"/>
      <c r="AH2182" s="834"/>
      <c r="AI2182" s="834"/>
      <c r="AJ2182" s="834"/>
      <c r="AK2182" s="834"/>
      <c r="AL2182" s="834"/>
      <c r="AM2182" s="832">
        <f t="shared" si="86"/>
        <v>184178773627.75974</v>
      </c>
      <c r="AN2182" s="834"/>
      <c r="AO2182" s="834"/>
      <c r="AP2182" s="834"/>
    </row>
    <row r="2183" spans="1:42">
      <c r="A2183" s="95" t="s">
        <v>2446</v>
      </c>
      <c r="B2183" s="1132" t="s">
        <v>3263</v>
      </c>
      <c r="C2183" s="95" t="s">
        <v>3329</v>
      </c>
      <c r="D2183" s="1132" t="s">
        <v>1967</v>
      </c>
      <c r="E2183" s="15" t="s">
        <v>1968</v>
      </c>
      <c r="F2183" s="679">
        <v>342960.20113927103</v>
      </c>
      <c r="G2183" s="73" t="s">
        <v>300</v>
      </c>
      <c r="H2183" s="95" t="s">
        <v>3352</v>
      </c>
      <c r="K2183" s="1144"/>
      <c r="L2183" s="1144"/>
      <c r="M2183" s="831"/>
      <c r="N2183" s="831">
        <v>7.3225000000000004E-5</v>
      </c>
      <c r="O2183" s="1144"/>
      <c r="P2183" s="831"/>
      <c r="Q2183" s="831"/>
      <c r="R2183" s="831"/>
      <c r="S2183" s="831"/>
      <c r="T2183" s="831"/>
      <c r="U2183" s="831"/>
      <c r="V2183" s="1143"/>
      <c r="W2183" s="1145">
        <v>84499</v>
      </c>
      <c r="X2183" s="1144"/>
      <c r="Y2183" s="831"/>
      <c r="Z2183" s="831"/>
      <c r="AA2183" s="834"/>
      <c r="AB2183" s="834"/>
      <c r="AC2183" s="832">
        <f t="shared" si="88"/>
        <v>0</v>
      </c>
      <c r="AD2183" s="832">
        <f t="shared" si="87"/>
        <v>25.113260728423121</v>
      </c>
      <c r="AE2183" s="834"/>
      <c r="AF2183" s="834"/>
      <c r="AG2183" s="834"/>
      <c r="AH2183" s="834"/>
      <c r="AI2183" s="834"/>
      <c r="AJ2183" s="834"/>
      <c r="AK2183" s="834"/>
      <c r="AL2183" s="834"/>
      <c r="AM2183" s="832">
        <f t="shared" si="86"/>
        <v>28979794036.067261</v>
      </c>
      <c r="AN2183" s="834"/>
      <c r="AO2183" s="834"/>
      <c r="AP2183" s="834"/>
    </row>
    <row r="2184" spans="1:42">
      <c r="A2184" s="95" t="s">
        <v>2446</v>
      </c>
      <c r="B2184" s="1132" t="s">
        <v>3263</v>
      </c>
      <c r="C2184" s="95" t="s">
        <v>3329</v>
      </c>
      <c r="D2184" s="1132" t="s">
        <v>2001</v>
      </c>
      <c r="E2184" s="15" t="s">
        <v>2015</v>
      </c>
      <c r="F2184" s="679">
        <v>22864.0134088021</v>
      </c>
      <c r="G2184" s="73" t="s">
        <v>300</v>
      </c>
      <c r="H2184" s="95" t="s">
        <v>3352</v>
      </c>
      <c r="K2184" s="1144"/>
      <c r="L2184" s="1144"/>
      <c r="M2184" s="831"/>
      <c r="N2184" s="831">
        <v>8.0216E-4</v>
      </c>
      <c r="O2184" s="1144"/>
      <c r="P2184" s="831"/>
      <c r="Q2184" s="831"/>
      <c r="R2184" s="831"/>
      <c r="S2184" s="831"/>
      <c r="T2184" s="831"/>
      <c r="U2184" s="831"/>
      <c r="V2184" s="1143"/>
      <c r="W2184" s="1145">
        <v>66067000</v>
      </c>
      <c r="X2184" s="1144"/>
      <c r="Y2184" s="831"/>
      <c r="Z2184" s="831"/>
      <c r="AA2184" s="834"/>
      <c r="AB2184" s="834"/>
      <c r="AC2184" s="832">
        <f t="shared" si="88"/>
        <v>0</v>
      </c>
      <c r="AD2184" s="832">
        <f t="shared" si="87"/>
        <v>18.340596996004692</v>
      </c>
      <c r="AE2184" s="834"/>
      <c r="AF2184" s="834"/>
      <c r="AG2184" s="834"/>
      <c r="AH2184" s="834"/>
      <c r="AI2184" s="834"/>
      <c r="AJ2184" s="834"/>
      <c r="AK2184" s="834"/>
      <c r="AL2184" s="834"/>
      <c r="AM2184" s="832">
        <f t="shared" si="86"/>
        <v>1510556773879.3284</v>
      </c>
      <c r="AN2184" s="834"/>
      <c r="AO2184" s="834"/>
      <c r="AP2184" s="834"/>
    </row>
    <row r="2185" spans="1:42">
      <c r="A2185" s="95" t="s">
        <v>2447</v>
      </c>
      <c r="B2185" s="1132" t="s">
        <v>3264</v>
      </c>
      <c r="C2185" s="73" t="s">
        <v>3329</v>
      </c>
      <c r="D2185" s="1132" t="s">
        <v>1967</v>
      </c>
      <c r="E2185" s="15" t="s">
        <v>1968</v>
      </c>
      <c r="F2185" s="679">
        <v>494440.52924374997</v>
      </c>
      <c r="G2185" s="73" t="s">
        <v>300</v>
      </c>
      <c r="H2185" s="95" t="s">
        <v>3352</v>
      </c>
      <c r="K2185" s="1144"/>
      <c r="L2185" s="1144"/>
      <c r="M2185" s="831"/>
      <c r="N2185" s="1150">
        <v>2.2413499043699988E-4</v>
      </c>
      <c r="O2185" s="1144"/>
      <c r="P2185" s="831"/>
      <c r="Q2185" s="831"/>
      <c r="R2185" s="831"/>
      <c r="S2185" s="831"/>
      <c r="T2185" s="831"/>
      <c r="U2185" s="831"/>
      <c r="V2185" s="1143"/>
      <c r="W2185" s="1145">
        <v>552.99</v>
      </c>
      <c r="X2185" s="1144"/>
      <c r="Y2185" s="831"/>
      <c r="Z2185" s="831"/>
      <c r="AA2185" s="834"/>
      <c r="AB2185" s="834"/>
      <c r="AC2185" s="832">
        <f t="shared" si="88"/>
        <v>0</v>
      </c>
      <c r="AD2185" s="832">
        <f t="shared" si="87"/>
        <v>110.82142329371305</v>
      </c>
      <c r="AE2185" s="834"/>
      <c r="AF2185" s="834"/>
      <c r="AG2185" s="834"/>
      <c r="AH2185" s="834"/>
      <c r="AI2185" s="834"/>
      <c r="AJ2185" s="834"/>
      <c r="AK2185" s="834"/>
      <c r="AL2185" s="834"/>
      <c r="AM2185" s="832">
        <f t="shared" si="86"/>
        <v>273420668.26650131</v>
      </c>
      <c r="AN2185" s="834"/>
      <c r="AO2185" s="834"/>
      <c r="AP2185" s="834"/>
    </row>
    <row r="2186" spans="1:42">
      <c r="A2186" s="95" t="s">
        <v>2447</v>
      </c>
      <c r="B2186" s="1132" t="s">
        <v>3264</v>
      </c>
      <c r="C2186" s="73" t="s">
        <v>3329</v>
      </c>
      <c r="D2186" s="1132" t="s">
        <v>1998</v>
      </c>
      <c r="E2186" s="15" t="s">
        <v>1999</v>
      </c>
      <c r="F2186" s="679">
        <v>2253720.4131317702</v>
      </c>
      <c r="G2186" s="73" t="s">
        <v>300</v>
      </c>
      <c r="H2186" s="95" t="s">
        <v>3352</v>
      </c>
      <c r="K2186" s="1144"/>
      <c r="L2186" s="1144"/>
      <c r="M2186" s="831"/>
      <c r="N2186" s="1150">
        <v>1.6420805118051806E-5</v>
      </c>
      <c r="O2186" s="1144"/>
      <c r="P2186" s="831"/>
      <c r="Q2186" s="831"/>
      <c r="R2186" s="831"/>
      <c r="S2186" s="831"/>
      <c r="T2186" s="831"/>
      <c r="U2186" s="831"/>
      <c r="V2186" s="1143"/>
      <c r="W2186" s="1145">
        <v>932.14</v>
      </c>
      <c r="X2186" s="1144"/>
      <c r="Y2186" s="831"/>
      <c r="Z2186" s="831"/>
      <c r="AA2186" s="834"/>
      <c r="AB2186" s="834"/>
      <c r="AC2186" s="832">
        <f t="shared" si="88"/>
        <v>0</v>
      </c>
      <c r="AD2186" s="832">
        <f t="shared" si="87"/>
        <v>37.007903694612004</v>
      </c>
      <c r="AE2186" s="834"/>
      <c r="AF2186" s="834"/>
      <c r="AG2186" s="834"/>
      <c r="AH2186" s="834"/>
      <c r="AI2186" s="834"/>
      <c r="AJ2186" s="834"/>
      <c r="AK2186" s="834"/>
      <c r="AL2186" s="834"/>
      <c r="AM2186" s="832">
        <f t="shared" si="86"/>
        <v>2100782945.8966482</v>
      </c>
      <c r="AN2186" s="834"/>
      <c r="AO2186" s="834"/>
      <c r="AP2186" s="834"/>
    </row>
    <row r="2187" spans="1:42">
      <c r="A2187" s="95" t="s">
        <v>2447</v>
      </c>
      <c r="B2187" s="1132" t="s">
        <v>3264</v>
      </c>
      <c r="C2187" s="73" t="s">
        <v>3329</v>
      </c>
      <c r="D2187" s="1132" t="s">
        <v>2001</v>
      </c>
      <c r="E2187" s="15" t="s">
        <v>2015</v>
      </c>
      <c r="F2187" s="679">
        <v>32962.701950781302</v>
      </c>
      <c r="G2187" s="73" t="s">
        <v>300</v>
      </c>
      <c r="H2187" s="95" t="s">
        <v>3352</v>
      </c>
      <c r="K2187" s="1144"/>
      <c r="L2187" s="1144"/>
      <c r="M2187" s="831"/>
      <c r="N2187" s="1150">
        <v>1.2492882786617452E-4</v>
      </c>
      <c r="O2187" s="1144"/>
      <c r="P2187" s="831"/>
      <c r="Q2187" s="831"/>
      <c r="R2187" s="831"/>
      <c r="S2187" s="831"/>
      <c r="T2187" s="831"/>
      <c r="U2187" s="831"/>
      <c r="V2187" s="1143"/>
      <c r="W2187" s="1145">
        <v>4998.2</v>
      </c>
      <c r="X2187" s="1144"/>
      <c r="Y2187" s="831"/>
      <c r="Z2187" s="831"/>
      <c r="AA2187" s="834"/>
      <c r="AB2187" s="834"/>
      <c r="AC2187" s="832">
        <f t="shared" si="88"/>
        <v>0</v>
      </c>
      <c r="AD2187" s="832">
        <f t="shared" si="87"/>
        <v>4.1179917180131724</v>
      </c>
      <c r="AE2187" s="834"/>
      <c r="AF2187" s="834"/>
      <c r="AG2187" s="834"/>
      <c r="AH2187" s="834"/>
      <c r="AI2187" s="834"/>
      <c r="AJ2187" s="834"/>
      <c r="AK2187" s="834"/>
      <c r="AL2187" s="834"/>
      <c r="AM2187" s="832">
        <f t="shared" si="86"/>
        <v>164754176.8903951</v>
      </c>
      <c r="AN2187" s="834"/>
      <c r="AO2187" s="834"/>
      <c r="AP2187" s="834"/>
    </row>
    <row r="2188" spans="1:42">
      <c r="A2188" s="95" t="s">
        <v>2448</v>
      </c>
      <c r="B2188" s="1132" t="s">
        <v>3265</v>
      </c>
      <c r="C2188" s="95" t="s">
        <v>3329</v>
      </c>
      <c r="D2188" s="1132" t="s">
        <v>1998</v>
      </c>
      <c r="E2188" s="15" t="s">
        <v>1999</v>
      </c>
      <c r="F2188" s="679">
        <v>21202604.191506799</v>
      </c>
      <c r="G2188" s="73" t="s">
        <v>300</v>
      </c>
      <c r="H2188" s="95" t="s">
        <v>3352</v>
      </c>
      <c r="K2188" s="1144"/>
      <c r="L2188" s="1144"/>
      <c r="M2188" s="831"/>
      <c r="N2188" s="831">
        <v>6.6421999999999997E-6</v>
      </c>
      <c r="O2188" s="1144"/>
      <c r="P2188" s="831"/>
      <c r="Q2188" s="831"/>
      <c r="R2188" s="831"/>
      <c r="S2188" s="831"/>
      <c r="T2188" s="831"/>
      <c r="U2188" s="831"/>
      <c r="V2188" s="1143"/>
      <c r="W2188" s="1145">
        <v>82039</v>
      </c>
      <c r="X2188" s="1144"/>
      <c r="Y2188" s="831"/>
      <c r="Z2188" s="831"/>
      <c r="AA2188" s="834"/>
      <c r="AB2188" s="834"/>
      <c r="AC2188" s="832">
        <f t="shared" si="88"/>
        <v>0</v>
      </c>
      <c r="AD2188" s="832">
        <f t="shared" si="87"/>
        <v>140.83193756082645</v>
      </c>
      <c r="AE2188" s="834"/>
      <c r="AF2188" s="834"/>
      <c r="AG2188" s="834"/>
      <c r="AH2188" s="834"/>
      <c r="AI2188" s="834"/>
      <c r="AJ2188" s="834"/>
      <c r="AK2188" s="834"/>
      <c r="AL2188" s="834"/>
      <c r="AM2188" s="832">
        <f t="shared" si="86"/>
        <v>1739440445267.0264</v>
      </c>
      <c r="AN2188" s="834"/>
      <c r="AO2188" s="834"/>
      <c r="AP2188" s="834"/>
    </row>
    <row r="2189" spans="1:42">
      <c r="A2189" s="95" t="s">
        <v>2448</v>
      </c>
      <c r="B2189" s="1132" t="s">
        <v>3265</v>
      </c>
      <c r="C2189" s="95" t="s">
        <v>3329</v>
      </c>
      <c r="D2189" s="1132" t="s">
        <v>1967</v>
      </c>
      <c r="E2189" s="15" t="s">
        <v>1968</v>
      </c>
      <c r="F2189" s="679">
        <v>4345048.7879737001</v>
      </c>
      <c r="G2189" s="73" t="s">
        <v>300</v>
      </c>
      <c r="H2189" s="95" t="s">
        <v>3352</v>
      </c>
      <c r="K2189" s="1144"/>
      <c r="L2189" s="1144"/>
      <c r="M2189" s="831"/>
      <c r="N2189" s="831">
        <v>1.9576999999999999E-5</v>
      </c>
      <c r="O2189" s="1144"/>
      <c r="P2189" s="831"/>
      <c r="Q2189" s="831"/>
      <c r="R2189" s="831"/>
      <c r="S2189" s="831"/>
      <c r="T2189" s="831"/>
      <c r="U2189" s="831"/>
      <c r="V2189" s="1143"/>
      <c r="W2189" s="1145">
        <v>50255</v>
      </c>
      <c r="X2189" s="1144"/>
      <c r="Y2189" s="831"/>
      <c r="Z2189" s="831"/>
      <c r="AA2189" s="834"/>
      <c r="AB2189" s="834"/>
      <c r="AC2189" s="832">
        <f t="shared" si="88"/>
        <v>0</v>
      </c>
      <c r="AD2189" s="832">
        <f t="shared" si="87"/>
        <v>85.06302012216112</v>
      </c>
      <c r="AE2189" s="834"/>
      <c r="AF2189" s="834"/>
      <c r="AG2189" s="834"/>
      <c r="AH2189" s="834"/>
      <c r="AI2189" s="834"/>
      <c r="AJ2189" s="834"/>
      <c r="AK2189" s="834"/>
      <c r="AL2189" s="834"/>
      <c r="AM2189" s="832">
        <f t="shared" si="86"/>
        <v>218360426839.61829</v>
      </c>
      <c r="AN2189" s="834"/>
      <c r="AO2189" s="834"/>
      <c r="AP2189" s="834"/>
    </row>
    <row r="2190" spans="1:42">
      <c r="A2190" s="95" t="s">
        <v>2448</v>
      </c>
      <c r="B2190" s="1132" t="s">
        <v>3265</v>
      </c>
      <c r="C2190" s="95" t="s">
        <v>3329</v>
      </c>
      <c r="D2190" s="1132" t="s">
        <v>2001</v>
      </c>
      <c r="E2190" s="15" t="s">
        <v>2015</v>
      </c>
      <c r="F2190" s="679">
        <v>289669.91919937503</v>
      </c>
      <c r="G2190" s="73" t="s">
        <v>300</v>
      </c>
      <c r="H2190" s="95" t="s">
        <v>3352</v>
      </c>
      <c r="K2190" s="1144"/>
      <c r="L2190" s="1144"/>
      <c r="M2190" s="831"/>
      <c r="N2190" s="831">
        <v>9.7119999999999995E-6</v>
      </c>
      <c r="O2190" s="1144"/>
      <c r="P2190" s="831"/>
      <c r="Q2190" s="831"/>
      <c r="R2190" s="831"/>
      <c r="S2190" s="831"/>
      <c r="T2190" s="831"/>
      <c r="U2190" s="831"/>
      <c r="V2190" s="1143"/>
      <c r="W2190" s="1145">
        <v>528320</v>
      </c>
      <c r="X2190" s="1144"/>
      <c r="Y2190" s="831"/>
      <c r="Z2190" s="831"/>
      <c r="AA2190" s="834"/>
      <c r="AB2190" s="834"/>
      <c r="AC2190" s="832">
        <f t="shared" si="88"/>
        <v>0</v>
      </c>
      <c r="AD2190" s="832">
        <f t="shared" si="87"/>
        <v>2.8132742552643299</v>
      </c>
      <c r="AE2190" s="834"/>
      <c r="AF2190" s="834"/>
      <c r="AG2190" s="834"/>
      <c r="AH2190" s="834"/>
      <c r="AI2190" s="834"/>
      <c r="AJ2190" s="834"/>
      <c r="AK2190" s="834"/>
      <c r="AL2190" s="834"/>
      <c r="AM2190" s="832">
        <f t="shared" si="86"/>
        <v>153038411711.41382</v>
      </c>
      <c r="AN2190" s="834"/>
      <c r="AO2190" s="834"/>
      <c r="AP2190" s="834"/>
    </row>
    <row r="2191" spans="1:42">
      <c r="A2191" s="95" t="s">
        <v>2449</v>
      </c>
      <c r="B2191" s="1132" t="s">
        <v>3266</v>
      </c>
      <c r="C2191" s="95" t="s">
        <v>3329</v>
      </c>
      <c r="D2191" s="1132" t="s">
        <v>1998</v>
      </c>
      <c r="E2191" s="15" t="s">
        <v>1999</v>
      </c>
      <c r="F2191" s="679">
        <v>337338.415169271</v>
      </c>
      <c r="G2191" s="73" t="s">
        <v>300</v>
      </c>
      <c r="H2191" s="95" t="s">
        <v>3352</v>
      </c>
      <c r="K2191" s="1144"/>
      <c r="L2191" s="1144"/>
      <c r="M2191" s="831"/>
      <c r="N2191" s="831">
        <v>3.4844E-5</v>
      </c>
      <c r="O2191" s="1144"/>
      <c r="P2191" s="831"/>
      <c r="Q2191" s="831"/>
      <c r="R2191" s="831"/>
      <c r="S2191" s="831"/>
      <c r="T2191" s="831"/>
      <c r="U2191" s="831"/>
      <c r="V2191" s="1143"/>
      <c r="W2191" s="1145">
        <v>4029</v>
      </c>
      <c r="X2191" s="1144"/>
      <c r="Y2191" s="831"/>
      <c r="Z2191" s="831"/>
      <c r="AA2191" s="834"/>
      <c r="AB2191" s="834"/>
      <c r="AC2191" s="832">
        <f t="shared" si="88"/>
        <v>0</v>
      </c>
      <c r="AD2191" s="832">
        <f t="shared" si="87"/>
        <v>11.75421973815808</v>
      </c>
      <c r="AE2191" s="834"/>
      <c r="AF2191" s="834"/>
      <c r="AG2191" s="834"/>
      <c r="AH2191" s="834"/>
      <c r="AI2191" s="834"/>
      <c r="AJ2191" s="834"/>
      <c r="AK2191" s="834"/>
      <c r="AL2191" s="834"/>
      <c r="AM2191" s="832">
        <f t="shared" si="86"/>
        <v>1359136474.7169929</v>
      </c>
      <c r="AN2191" s="834"/>
      <c r="AO2191" s="834"/>
      <c r="AP2191" s="834"/>
    </row>
    <row r="2192" spans="1:42">
      <c r="A2192" s="95" t="s">
        <v>2449</v>
      </c>
      <c r="B2192" s="1132" t="s">
        <v>3266</v>
      </c>
      <c r="C2192" s="95" t="s">
        <v>3329</v>
      </c>
      <c r="D2192" s="1132" t="s">
        <v>1967</v>
      </c>
      <c r="E2192" s="15" t="s">
        <v>1968</v>
      </c>
      <c r="F2192" s="679">
        <v>68379.408482812505</v>
      </c>
      <c r="G2192" s="73" t="s">
        <v>300</v>
      </c>
      <c r="H2192" s="95" t="s">
        <v>3352</v>
      </c>
      <c r="K2192" s="1144"/>
      <c r="L2192" s="1144"/>
      <c r="M2192" s="831"/>
      <c r="N2192" s="831">
        <v>1.5182999999999999E-4</v>
      </c>
      <c r="O2192" s="1144"/>
      <c r="P2192" s="831"/>
      <c r="Q2192" s="831"/>
      <c r="R2192" s="831"/>
      <c r="S2192" s="831"/>
      <c r="T2192" s="831"/>
      <c r="U2192" s="831"/>
      <c r="V2192" s="1143"/>
      <c r="W2192" s="1145">
        <v>6147.6</v>
      </c>
      <c r="X2192" s="1144"/>
      <c r="Y2192" s="831"/>
      <c r="Z2192" s="831"/>
      <c r="AA2192" s="834"/>
      <c r="AB2192" s="834"/>
      <c r="AC2192" s="832">
        <f t="shared" si="88"/>
        <v>0</v>
      </c>
      <c r="AD2192" s="832">
        <f t="shared" si="87"/>
        <v>10.382045589945422</v>
      </c>
      <c r="AE2192" s="834"/>
      <c r="AF2192" s="834"/>
      <c r="AG2192" s="834"/>
      <c r="AH2192" s="834"/>
      <c r="AI2192" s="834"/>
      <c r="AJ2192" s="834"/>
      <c r="AK2192" s="834"/>
      <c r="AL2192" s="834"/>
      <c r="AM2192" s="832">
        <f t="shared" si="86"/>
        <v>420369251.58893818</v>
      </c>
      <c r="AN2192" s="834"/>
      <c r="AO2192" s="834"/>
      <c r="AP2192" s="834"/>
    </row>
    <row r="2193" spans="1:42">
      <c r="A2193" s="95" t="s">
        <v>2449</v>
      </c>
      <c r="B2193" s="1132" t="s">
        <v>3266</v>
      </c>
      <c r="C2193" s="95" t="s">
        <v>3329</v>
      </c>
      <c r="D2193" s="1132" t="s">
        <v>2001</v>
      </c>
      <c r="E2193" s="15" t="s">
        <v>2015</v>
      </c>
      <c r="F2193" s="679">
        <v>4558.6272321093802</v>
      </c>
      <c r="G2193" s="73" t="s">
        <v>300</v>
      </c>
      <c r="H2193" s="95" t="s">
        <v>3352</v>
      </c>
      <c r="K2193" s="1144"/>
      <c r="L2193" s="1144"/>
      <c r="M2193" s="831"/>
      <c r="N2193" s="831">
        <v>1.1733E-4</v>
      </c>
      <c r="O2193" s="1144"/>
      <c r="P2193" s="831"/>
      <c r="Q2193" s="831"/>
      <c r="R2193" s="831"/>
      <c r="S2193" s="831"/>
      <c r="T2193" s="831"/>
      <c r="U2193" s="831"/>
      <c r="V2193" s="1143"/>
      <c r="W2193" s="1145">
        <v>107310</v>
      </c>
      <c r="X2193" s="1144"/>
      <c r="Y2193" s="831"/>
      <c r="Z2193" s="831"/>
      <c r="AA2193" s="834"/>
      <c r="AB2193" s="834"/>
      <c r="AC2193" s="832">
        <f t="shared" si="88"/>
        <v>0</v>
      </c>
      <c r="AD2193" s="832">
        <f t="shared" si="87"/>
        <v>0.53486373314339364</v>
      </c>
      <c r="AE2193" s="834"/>
      <c r="AF2193" s="834"/>
      <c r="AG2193" s="834"/>
      <c r="AH2193" s="834"/>
      <c r="AI2193" s="834"/>
      <c r="AJ2193" s="834"/>
      <c r="AK2193" s="834"/>
      <c r="AL2193" s="834"/>
      <c r="AM2193" s="832">
        <f t="shared" si="86"/>
        <v>489186288.27765757</v>
      </c>
      <c r="AN2193" s="834"/>
      <c r="AO2193" s="834"/>
      <c r="AP2193" s="834"/>
    </row>
    <row r="2194" spans="1:42">
      <c r="A2194" s="95" t="s">
        <v>2821</v>
      </c>
      <c r="B2194" s="1132" t="s">
        <v>3267</v>
      </c>
      <c r="D2194" s="1132" t="s">
        <v>1967</v>
      </c>
      <c r="E2194" s="15" t="s">
        <v>1968</v>
      </c>
      <c r="F2194" s="679">
        <v>78957053.521030501</v>
      </c>
      <c r="G2194" s="73" t="s">
        <v>300</v>
      </c>
      <c r="K2194" s="1144"/>
      <c r="L2194" s="1144"/>
      <c r="M2194" s="831"/>
      <c r="N2194" s="831"/>
      <c r="O2194" s="1144"/>
      <c r="P2194" s="831"/>
      <c r="Q2194" s="831"/>
      <c r="R2194" s="831"/>
      <c r="S2194" s="831"/>
      <c r="T2194" s="831"/>
      <c r="U2194" s="831"/>
      <c r="V2194" s="1143"/>
      <c r="W2194" s="1145">
        <v>3.4456000000000001E-2</v>
      </c>
      <c r="X2194" s="1144"/>
      <c r="Y2194" s="831"/>
      <c r="Z2194" s="831"/>
      <c r="AA2194" s="834"/>
      <c r="AB2194" s="834"/>
      <c r="AC2194" s="832">
        <f t="shared" si="88"/>
        <v>0</v>
      </c>
      <c r="AD2194" s="832">
        <f t="shared" si="87"/>
        <v>0</v>
      </c>
      <c r="AE2194" s="834"/>
      <c r="AF2194" s="834"/>
      <c r="AG2194" s="834"/>
      <c r="AH2194" s="834"/>
      <c r="AI2194" s="834"/>
      <c r="AJ2194" s="834"/>
      <c r="AK2194" s="834"/>
      <c r="AL2194" s="834"/>
      <c r="AM2194" s="832">
        <f t="shared" si="86"/>
        <v>2720544.2361206268</v>
      </c>
      <c r="AN2194" s="834"/>
      <c r="AO2194" s="834"/>
      <c r="AP2194" s="834"/>
    </row>
    <row r="2195" spans="1:42">
      <c r="A2195" s="95" t="s">
        <v>2847</v>
      </c>
      <c r="B2195" s="1132"/>
      <c r="C2195" s="73"/>
      <c r="D2195" s="1132" t="s">
        <v>1967</v>
      </c>
      <c r="E2195" s="15" t="s">
        <v>1968</v>
      </c>
      <c r="F2195" s="679">
        <v>90363352.814607903</v>
      </c>
      <c r="G2195" s="73" t="s">
        <v>300</v>
      </c>
      <c r="K2195" s="1144"/>
      <c r="L2195" s="1144"/>
      <c r="M2195" s="831"/>
      <c r="N2195" s="831"/>
      <c r="O2195" s="1144"/>
      <c r="P2195" s="831"/>
      <c r="Q2195" s="831"/>
      <c r="R2195" s="831"/>
      <c r="S2195" s="831"/>
      <c r="T2195" s="831"/>
      <c r="U2195" s="831"/>
      <c r="V2195" s="1143"/>
      <c r="W2195" s="1145">
        <v>0.39862999999999998</v>
      </c>
      <c r="X2195" s="1144"/>
      <c r="Y2195" s="831"/>
      <c r="Z2195" s="831"/>
      <c r="AA2195" s="834"/>
      <c r="AB2195" s="834"/>
      <c r="AC2195" s="832">
        <f t="shared" si="88"/>
        <v>0</v>
      </c>
      <c r="AD2195" s="832">
        <f t="shared" si="87"/>
        <v>0</v>
      </c>
      <c r="AE2195" s="834"/>
      <c r="AF2195" s="834"/>
      <c r="AG2195" s="834"/>
      <c r="AH2195" s="834"/>
      <c r="AI2195" s="834"/>
      <c r="AJ2195" s="834"/>
      <c r="AK2195" s="834"/>
      <c r="AL2195" s="834"/>
      <c r="AM2195" s="832">
        <f t="shared" si="86"/>
        <v>36021543.332487144</v>
      </c>
      <c r="AN2195" s="834"/>
      <c r="AO2195" s="834"/>
      <c r="AP2195" s="834"/>
    </row>
    <row r="2196" spans="1:42">
      <c r="A2196" s="95" t="s">
        <v>2450</v>
      </c>
      <c r="B2196" s="1132" t="s">
        <v>2450</v>
      </c>
      <c r="C2196" s="73"/>
      <c r="D2196" s="1132" t="s">
        <v>1967</v>
      </c>
      <c r="E2196" s="15" t="s">
        <v>1968</v>
      </c>
      <c r="F2196" s="679">
        <v>561439369.61899602</v>
      </c>
      <c r="G2196" s="73" t="s">
        <v>300</v>
      </c>
      <c r="H2196" s="95" t="s">
        <v>3355</v>
      </c>
      <c r="K2196" s="1144"/>
      <c r="L2196" s="1144"/>
      <c r="M2196" s="831">
        <v>2.8130000000000001E-7</v>
      </c>
      <c r="N2196" s="831">
        <v>1.0662000000000001E-6</v>
      </c>
      <c r="O2196" s="1144"/>
      <c r="P2196" s="831"/>
      <c r="Q2196" s="831"/>
      <c r="R2196" s="831"/>
      <c r="S2196" s="831"/>
      <c r="T2196" s="831"/>
      <c r="U2196" s="831"/>
      <c r="V2196" s="1143"/>
      <c r="W2196" s="1145">
        <v>1.1556999999999999</v>
      </c>
      <c r="X2196" s="1144"/>
      <c r="Y2196" s="831"/>
      <c r="Z2196" s="831"/>
      <c r="AA2196" s="834"/>
      <c r="AB2196" s="834"/>
      <c r="AC2196" s="832">
        <f t="shared" si="88"/>
        <v>157.9328946738236</v>
      </c>
      <c r="AD2196" s="832">
        <f t="shared" si="87"/>
        <v>598.60665588777363</v>
      </c>
      <c r="AE2196" s="834"/>
      <c r="AF2196" s="834"/>
      <c r="AG2196" s="834"/>
      <c r="AH2196" s="834"/>
      <c r="AI2196" s="834"/>
      <c r="AJ2196" s="834"/>
      <c r="AK2196" s="834"/>
      <c r="AL2196" s="834"/>
      <c r="AM2196" s="832">
        <f t="shared" si="86"/>
        <v>648855479.46867371</v>
      </c>
      <c r="AN2196" s="834"/>
      <c r="AO2196" s="834"/>
      <c r="AP2196" s="834"/>
    </row>
    <row r="2197" spans="1:42">
      <c r="A2197" s="95" t="s">
        <v>2755</v>
      </c>
      <c r="B2197" s="1132"/>
      <c r="C2197" s="73"/>
      <c r="D2197" s="1132" t="s">
        <v>2001</v>
      </c>
      <c r="E2197" s="15" t="s">
        <v>2015</v>
      </c>
      <c r="F2197" s="679">
        <v>147885.00860486599</v>
      </c>
      <c r="G2197" s="73" t="s">
        <v>300</v>
      </c>
      <c r="H2197" s="95" t="s">
        <v>3355</v>
      </c>
      <c r="K2197" s="1144"/>
      <c r="L2197" s="1144"/>
      <c r="M2197" s="831">
        <v>3.1199999999999999E-7</v>
      </c>
      <c r="N2197" s="831">
        <v>7.5507E-7</v>
      </c>
      <c r="O2197" s="1144"/>
      <c r="P2197" s="831"/>
      <c r="Q2197" s="831"/>
      <c r="R2197" s="831"/>
      <c r="S2197" s="831"/>
      <c r="T2197" s="831"/>
      <c r="U2197" s="831"/>
      <c r="V2197" s="1143"/>
      <c r="W2197" s="1145">
        <v>630.38</v>
      </c>
      <c r="X2197" s="1144"/>
      <c r="Y2197" s="831"/>
      <c r="Z2197" s="831"/>
      <c r="AA2197" s="834"/>
      <c r="AB2197" s="834"/>
      <c r="AC2197" s="832">
        <f t="shared" si="88"/>
        <v>4.6140122684718184E-2</v>
      </c>
      <c r="AD2197" s="832">
        <f t="shared" si="87"/>
        <v>0.11166353344727616</v>
      </c>
      <c r="AE2197" s="834"/>
      <c r="AF2197" s="834"/>
      <c r="AG2197" s="834"/>
      <c r="AH2197" s="834"/>
      <c r="AI2197" s="834"/>
      <c r="AJ2197" s="834"/>
      <c r="AK2197" s="834"/>
      <c r="AL2197" s="834"/>
      <c r="AM2197" s="832">
        <f t="shared" si="86"/>
        <v>93223751.724335417</v>
      </c>
      <c r="AN2197" s="834"/>
      <c r="AO2197" s="834"/>
      <c r="AP2197" s="834"/>
    </row>
    <row r="2198" spans="1:42">
      <c r="A2198" s="95" t="s">
        <v>2756</v>
      </c>
      <c r="B2198" s="1132"/>
      <c r="C2198" s="95" t="s">
        <v>3319</v>
      </c>
      <c r="D2198" s="1132" t="s">
        <v>1967</v>
      </c>
      <c r="E2198" s="15" t="s">
        <v>1968</v>
      </c>
      <c r="F2198" s="679">
        <v>589657.46208362002</v>
      </c>
      <c r="G2198" s="73" t="s">
        <v>300</v>
      </c>
      <c r="H2198" s="95" t="s">
        <v>3352</v>
      </c>
      <c r="K2198" s="1144"/>
      <c r="L2198" s="1144"/>
      <c r="M2198" s="831"/>
      <c r="N2198" s="831">
        <v>4.1869000000000002E-5</v>
      </c>
      <c r="O2198" s="1144"/>
      <c r="P2198" s="831"/>
      <c r="Q2198" s="831"/>
      <c r="R2198" s="831"/>
      <c r="S2198" s="831"/>
      <c r="T2198" s="831"/>
      <c r="U2198" s="831"/>
      <c r="V2198" s="1143"/>
      <c r="W2198" s="1145">
        <v>3915</v>
      </c>
      <c r="X2198" s="1144"/>
      <c r="Y2198" s="831"/>
      <c r="Z2198" s="831"/>
      <c r="AA2198" s="834"/>
      <c r="AB2198" s="834"/>
      <c r="AC2198" s="832">
        <f t="shared" si="88"/>
        <v>0</v>
      </c>
      <c r="AD2198" s="832">
        <f t="shared" si="87"/>
        <v>24.688368279979088</v>
      </c>
      <c r="AE2198" s="834"/>
      <c r="AF2198" s="834"/>
      <c r="AG2198" s="834"/>
      <c r="AH2198" s="834"/>
      <c r="AI2198" s="834"/>
      <c r="AJ2198" s="834"/>
      <c r="AK2198" s="834"/>
      <c r="AL2198" s="834"/>
      <c r="AM2198" s="832">
        <f t="shared" si="86"/>
        <v>2308508964.0573726</v>
      </c>
      <c r="AN2198" s="834"/>
      <c r="AO2198" s="834"/>
      <c r="AP2198" s="834"/>
    </row>
    <row r="2199" spans="1:42">
      <c r="A2199" s="95" t="s">
        <v>2756</v>
      </c>
      <c r="B2199" s="1132"/>
      <c r="C2199" s="95" t="s">
        <v>3319</v>
      </c>
      <c r="D2199" s="1132" t="s">
        <v>2001</v>
      </c>
      <c r="E2199" s="15" t="s">
        <v>2015</v>
      </c>
      <c r="F2199" s="679">
        <v>39310.497473932301</v>
      </c>
      <c r="G2199" s="73" t="s">
        <v>300</v>
      </c>
      <c r="H2199" s="95" t="s">
        <v>3352</v>
      </c>
      <c r="K2199" s="1144"/>
      <c r="L2199" s="1144"/>
      <c r="M2199" s="831"/>
      <c r="N2199" s="831">
        <v>9.6631000000000004E-5</v>
      </c>
      <c r="O2199" s="1144"/>
      <c r="P2199" s="831"/>
      <c r="Q2199" s="831"/>
      <c r="R2199" s="831"/>
      <c r="S2199" s="831"/>
      <c r="T2199" s="831"/>
      <c r="U2199" s="831"/>
      <c r="V2199" s="1143"/>
      <c r="W2199" s="1145">
        <v>89415</v>
      </c>
      <c r="X2199" s="1144"/>
      <c r="Y2199" s="831"/>
      <c r="Z2199" s="831"/>
      <c r="AA2199" s="834"/>
      <c r="AB2199" s="834"/>
      <c r="AC2199" s="832">
        <f t="shared" si="88"/>
        <v>0</v>
      </c>
      <c r="AD2199" s="832">
        <f t="shared" si="87"/>
        <v>3.7986126814035521</v>
      </c>
      <c r="AE2199" s="834"/>
      <c r="AF2199" s="834"/>
      <c r="AG2199" s="834"/>
      <c r="AH2199" s="834"/>
      <c r="AI2199" s="834"/>
      <c r="AJ2199" s="834"/>
      <c r="AK2199" s="834"/>
      <c r="AL2199" s="834"/>
      <c r="AM2199" s="832">
        <f t="shared" si="86"/>
        <v>3514948131.6316566</v>
      </c>
      <c r="AN2199" s="834"/>
      <c r="AO2199" s="834"/>
      <c r="AP2199" s="834"/>
    </row>
    <row r="2200" spans="1:42">
      <c r="A2200" s="95" t="s">
        <v>2756</v>
      </c>
      <c r="B2200" s="1132"/>
      <c r="C2200" s="95" t="s">
        <v>3319</v>
      </c>
      <c r="D2200" s="1132" t="s">
        <v>1998</v>
      </c>
      <c r="E2200" s="15" t="s">
        <v>1999</v>
      </c>
      <c r="F2200" s="679">
        <v>786209.94944164099</v>
      </c>
      <c r="G2200" s="73" t="s">
        <v>300</v>
      </c>
      <c r="H2200" s="95" t="s">
        <v>3352</v>
      </c>
      <c r="K2200" s="1144"/>
      <c r="L2200" s="1144"/>
      <c r="M2200" s="831"/>
      <c r="N2200" s="831">
        <v>5.792E-7</v>
      </c>
      <c r="O2200" s="1144"/>
      <c r="P2200" s="831"/>
      <c r="Q2200" s="831"/>
      <c r="R2200" s="831"/>
      <c r="S2200" s="831"/>
      <c r="T2200" s="831"/>
      <c r="U2200" s="831"/>
      <c r="V2200" s="1143"/>
      <c r="W2200" s="1145">
        <v>218.61</v>
      </c>
      <c r="X2200" s="1144"/>
      <c r="Y2200" s="831"/>
      <c r="Z2200" s="831"/>
      <c r="AA2200" s="834"/>
      <c r="AB2200" s="834"/>
      <c r="AC2200" s="832">
        <f t="shared" si="88"/>
        <v>0</v>
      </c>
      <c r="AD2200" s="832">
        <f t="shared" si="87"/>
        <v>0.45537280271659847</v>
      </c>
      <c r="AE2200" s="834"/>
      <c r="AF2200" s="834"/>
      <c r="AG2200" s="834"/>
      <c r="AH2200" s="834"/>
      <c r="AI2200" s="834"/>
      <c r="AJ2200" s="834"/>
      <c r="AK2200" s="834"/>
      <c r="AL2200" s="834"/>
      <c r="AM2200" s="832">
        <f t="shared" si="86"/>
        <v>171873357.04743716</v>
      </c>
      <c r="AN2200" s="834"/>
      <c r="AO2200" s="834"/>
      <c r="AP2200" s="834"/>
    </row>
    <row r="2201" spans="1:42">
      <c r="A2201" s="95" t="s">
        <v>2757</v>
      </c>
      <c r="B2201" s="1132"/>
      <c r="D2201" s="1132" t="s">
        <v>1998</v>
      </c>
      <c r="E2201" s="15" t="s">
        <v>1999</v>
      </c>
      <c r="F2201" s="679">
        <v>1589443.4935580399</v>
      </c>
      <c r="G2201" s="73" t="s">
        <v>300</v>
      </c>
      <c r="H2201" s="95" t="s">
        <v>3355</v>
      </c>
      <c r="K2201" s="1144"/>
      <c r="L2201" s="1144"/>
      <c r="M2201" s="831"/>
      <c r="N2201" s="831">
        <v>5.7051000000000004E-7</v>
      </c>
      <c r="O2201" s="1144"/>
      <c r="P2201" s="831"/>
      <c r="Q2201" s="831"/>
      <c r="R2201" s="831"/>
      <c r="S2201" s="831"/>
      <c r="T2201" s="831"/>
      <c r="U2201" s="831"/>
      <c r="V2201" s="1143"/>
      <c r="W2201" s="1145">
        <v>52400</v>
      </c>
      <c r="X2201" s="1144"/>
      <c r="Y2201" s="831"/>
      <c r="Z2201" s="831"/>
      <c r="AA2201" s="834"/>
      <c r="AB2201" s="834"/>
      <c r="AC2201" s="832">
        <f t="shared" si="88"/>
        <v>0</v>
      </c>
      <c r="AD2201" s="832">
        <f t="shared" si="87"/>
        <v>0.90679340750979742</v>
      </c>
      <c r="AE2201" s="834"/>
      <c r="AF2201" s="834"/>
      <c r="AG2201" s="834"/>
      <c r="AH2201" s="834"/>
      <c r="AI2201" s="834"/>
      <c r="AJ2201" s="834"/>
      <c r="AK2201" s="834"/>
      <c r="AL2201" s="834"/>
      <c r="AM2201" s="832">
        <f t="shared" si="86"/>
        <v>83286839062.441284</v>
      </c>
      <c r="AN2201" s="834"/>
      <c r="AO2201" s="834"/>
      <c r="AP2201" s="834"/>
    </row>
    <row r="2202" spans="1:42">
      <c r="A2202" s="95" t="s">
        <v>2757</v>
      </c>
      <c r="B2202" s="1132"/>
      <c r="D2202" s="1132" t="s">
        <v>1967</v>
      </c>
      <c r="E2202" s="15" t="s">
        <v>1968</v>
      </c>
      <c r="F2202" s="679">
        <v>283829.19527822197</v>
      </c>
      <c r="G2202" s="73" t="s">
        <v>300</v>
      </c>
      <c r="H2202" s="95" t="s">
        <v>3355</v>
      </c>
      <c r="K2202" s="1144"/>
      <c r="L2202" s="1144"/>
      <c r="M2202" s="831"/>
      <c r="N2202" s="831">
        <v>3.5232000000000002E-7</v>
      </c>
      <c r="O2202" s="1144"/>
      <c r="P2202" s="831"/>
      <c r="Q2202" s="831"/>
      <c r="R2202" s="831"/>
      <c r="S2202" s="831"/>
      <c r="T2202" s="831"/>
      <c r="U2202" s="831"/>
      <c r="V2202" s="1143"/>
      <c r="W2202" s="1145">
        <v>36400</v>
      </c>
      <c r="X2202" s="1144"/>
      <c r="Y2202" s="831"/>
      <c r="Z2202" s="831"/>
      <c r="AA2202" s="834"/>
      <c r="AB2202" s="834"/>
      <c r="AC2202" s="832">
        <f t="shared" si="88"/>
        <v>0</v>
      </c>
      <c r="AD2202" s="832">
        <f t="shared" si="87"/>
        <v>9.9998702080423177E-2</v>
      </c>
      <c r="AE2202" s="834"/>
      <c r="AF2202" s="834"/>
      <c r="AG2202" s="834"/>
      <c r="AH2202" s="834"/>
      <c r="AI2202" s="834"/>
      <c r="AJ2202" s="834"/>
      <c r="AK2202" s="834"/>
      <c r="AL2202" s="834"/>
      <c r="AM2202" s="832">
        <f t="shared" si="86"/>
        <v>10331382708.127279</v>
      </c>
      <c r="AN2202" s="834"/>
      <c r="AO2202" s="834"/>
      <c r="AP2202" s="834"/>
    </row>
    <row r="2203" spans="1:42">
      <c r="A2203" s="95" t="s">
        <v>2757</v>
      </c>
      <c r="B2203" s="1132"/>
      <c r="D2203" s="1132" t="s">
        <v>2001</v>
      </c>
      <c r="E2203" s="15" t="s">
        <v>2015</v>
      </c>
      <c r="F2203" s="679">
        <v>18921.946351881401</v>
      </c>
      <c r="G2203" s="73" t="s">
        <v>300</v>
      </c>
      <c r="H2203" s="95" t="s">
        <v>3355</v>
      </c>
      <c r="K2203" s="1144"/>
      <c r="L2203" s="1144"/>
      <c r="M2203" s="831"/>
      <c r="N2203" s="831">
        <v>7.7859E-10</v>
      </c>
      <c r="O2203" s="1144"/>
      <c r="P2203" s="831"/>
      <c r="Q2203" s="831"/>
      <c r="R2203" s="831"/>
      <c r="S2203" s="831"/>
      <c r="T2203" s="831"/>
      <c r="U2203" s="831"/>
      <c r="V2203" s="1143"/>
      <c r="W2203" s="1145">
        <v>49600</v>
      </c>
      <c r="X2203" s="1144"/>
      <c r="Y2203" s="831"/>
      <c r="Z2203" s="831"/>
      <c r="AA2203" s="834"/>
      <c r="AB2203" s="834"/>
      <c r="AC2203" s="832">
        <f t="shared" si="88"/>
        <v>0</v>
      </c>
      <c r="AD2203" s="832">
        <f t="shared" si="87"/>
        <v>1.4732438210111339E-5</v>
      </c>
      <c r="AE2203" s="834"/>
      <c r="AF2203" s="834"/>
      <c r="AG2203" s="834"/>
      <c r="AH2203" s="834"/>
      <c r="AI2203" s="834"/>
      <c r="AJ2203" s="834"/>
      <c r="AK2203" s="834"/>
      <c r="AL2203" s="834"/>
      <c r="AM2203" s="832">
        <f t="shared" si="86"/>
        <v>938528539.05331743</v>
      </c>
      <c r="AN2203" s="834"/>
      <c r="AO2203" s="834"/>
      <c r="AP2203" s="834"/>
    </row>
    <row r="2204" spans="1:42">
      <c r="A2204" s="95" t="s">
        <v>2822</v>
      </c>
      <c r="B2204" s="1132" t="s">
        <v>3268</v>
      </c>
      <c r="C2204" s="95" t="s">
        <v>3328</v>
      </c>
      <c r="D2204" s="1132" t="s">
        <v>1998</v>
      </c>
      <c r="E2204" s="15" t="s">
        <v>1999</v>
      </c>
      <c r="F2204" s="679">
        <v>9005900.3307006806</v>
      </c>
      <c r="G2204" s="73" t="s">
        <v>300</v>
      </c>
      <c r="K2204" s="1144"/>
      <c r="L2204" s="1144"/>
      <c r="M2204" s="831"/>
      <c r="N2204" s="831"/>
      <c r="O2204" s="1144"/>
      <c r="P2204" s="831"/>
      <c r="Q2204" s="831"/>
      <c r="R2204" s="831"/>
      <c r="S2204" s="831"/>
      <c r="T2204" s="831"/>
      <c r="U2204" s="831"/>
      <c r="V2204" s="1143"/>
      <c r="W2204" s="1145">
        <v>1149.3</v>
      </c>
      <c r="X2204" s="1144"/>
      <c r="Y2204" s="831"/>
      <c r="Z2204" s="831"/>
      <c r="AA2204" s="834"/>
      <c r="AB2204" s="834"/>
      <c r="AC2204" s="832">
        <f t="shared" si="88"/>
        <v>0</v>
      </c>
      <c r="AD2204" s="832">
        <f t="shared" si="87"/>
        <v>0</v>
      </c>
      <c r="AE2204" s="834"/>
      <c r="AF2204" s="834"/>
      <c r="AG2204" s="834"/>
      <c r="AH2204" s="834"/>
      <c r="AI2204" s="834"/>
      <c r="AJ2204" s="834"/>
      <c r="AK2204" s="834"/>
      <c r="AL2204" s="834"/>
      <c r="AM2204" s="832">
        <f t="shared" si="86"/>
        <v>10350481250.074291</v>
      </c>
      <c r="AN2204" s="834"/>
      <c r="AO2204" s="834"/>
      <c r="AP2204" s="834"/>
    </row>
    <row r="2205" spans="1:42">
      <c r="A2205" s="95" t="s">
        <v>2451</v>
      </c>
      <c r="B2205" s="1132" t="s">
        <v>3269</v>
      </c>
      <c r="C2205" s="95" t="s">
        <v>3329</v>
      </c>
      <c r="D2205" s="1132" t="s">
        <v>1967</v>
      </c>
      <c r="E2205" s="15" t="s">
        <v>1968</v>
      </c>
      <c r="F2205" s="679">
        <v>63023.376473697899</v>
      </c>
      <c r="G2205" s="73" t="s">
        <v>300</v>
      </c>
      <c r="H2205" s="95" t="s">
        <v>3352</v>
      </c>
      <c r="K2205" s="1144"/>
      <c r="L2205" s="1144"/>
      <c r="M2205" s="831">
        <v>0</v>
      </c>
      <c r="N2205" s="1150">
        <v>2.2413499043699988E-4</v>
      </c>
      <c r="O2205" s="1144"/>
      <c r="P2205" s="831"/>
      <c r="Q2205" s="831"/>
      <c r="R2205" s="831"/>
      <c r="S2205" s="831"/>
      <c r="T2205" s="831"/>
      <c r="U2205" s="831"/>
      <c r="V2205" s="1143"/>
      <c r="W2205" s="1145">
        <v>6627.6</v>
      </c>
      <c r="X2205" s="1144"/>
      <c r="Y2205" s="831"/>
      <c r="Z2205" s="831"/>
      <c r="AA2205" s="834"/>
      <c r="AB2205" s="834"/>
      <c r="AC2205" s="832">
        <f t="shared" si="88"/>
        <v>0</v>
      </c>
      <c r="AD2205" s="832">
        <f t="shared" si="87"/>
        <v>14.125743883239721</v>
      </c>
      <c r="AE2205" s="834"/>
      <c r="AF2205" s="834"/>
      <c r="AG2205" s="834"/>
      <c r="AH2205" s="834"/>
      <c r="AI2205" s="834"/>
      <c r="AJ2205" s="834"/>
      <c r="AK2205" s="834"/>
      <c r="AL2205" s="834"/>
      <c r="AM2205" s="832">
        <f t="shared" si="86"/>
        <v>417693729.91708022</v>
      </c>
      <c r="AN2205" s="834"/>
      <c r="AO2205" s="834"/>
      <c r="AP2205" s="834"/>
    </row>
    <row r="2206" spans="1:42">
      <c r="A2206" s="95" t="s">
        <v>2451</v>
      </c>
      <c r="B2206" s="1132" t="s">
        <v>3269</v>
      </c>
      <c r="C2206" s="95" t="s">
        <v>3329</v>
      </c>
      <c r="D2206" s="1132" t="s">
        <v>1998</v>
      </c>
      <c r="E2206" s="15" t="s">
        <v>1999</v>
      </c>
      <c r="F2206" s="679">
        <v>84031.168640104195</v>
      </c>
      <c r="G2206" s="73" t="s">
        <v>300</v>
      </c>
      <c r="H2206" s="95" t="s">
        <v>3352</v>
      </c>
      <c r="K2206" s="1144"/>
      <c r="L2206" s="1144"/>
      <c r="M2206" s="831">
        <v>0</v>
      </c>
      <c r="N2206" s="1150">
        <v>1.6420805118051806E-5</v>
      </c>
      <c r="O2206" s="1144"/>
      <c r="P2206" s="831"/>
      <c r="Q2206" s="831"/>
      <c r="R2206" s="831"/>
      <c r="S2206" s="831"/>
      <c r="T2206" s="831"/>
      <c r="U2206" s="831"/>
      <c r="V2206" s="1143"/>
      <c r="W2206" s="1145">
        <v>816.67</v>
      </c>
      <c r="X2206" s="1144"/>
      <c r="Y2206" s="831"/>
      <c r="Z2206" s="831"/>
      <c r="AA2206" s="834"/>
      <c r="AB2206" s="834"/>
      <c r="AC2206" s="832">
        <f t="shared" si="88"/>
        <v>0</v>
      </c>
      <c r="AD2206" s="832">
        <f t="shared" si="87"/>
        <v>1.3798594440812975</v>
      </c>
      <c r="AE2206" s="834"/>
      <c r="AF2206" s="834"/>
      <c r="AG2206" s="834"/>
      <c r="AH2206" s="834"/>
      <c r="AI2206" s="834"/>
      <c r="AJ2206" s="834"/>
      <c r="AK2206" s="834"/>
      <c r="AL2206" s="834"/>
      <c r="AM2206" s="832">
        <f t="shared" si="86"/>
        <v>68625734.493313894</v>
      </c>
      <c r="AN2206" s="834"/>
      <c r="AO2206" s="834"/>
      <c r="AP2206" s="834"/>
    </row>
    <row r="2207" spans="1:42">
      <c r="A2207" s="95" t="s">
        <v>2451</v>
      </c>
      <c r="B2207" s="1132" t="s">
        <v>3269</v>
      </c>
      <c r="C2207" s="95" t="s">
        <v>3329</v>
      </c>
      <c r="D2207" s="1132" t="s">
        <v>2001</v>
      </c>
      <c r="E2207" s="15" t="s">
        <v>2015</v>
      </c>
      <c r="F2207" s="679">
        <v>4201.5584317708299</v>
      </c>
      <c r="G2207" s="73" t="s">
        <v>300</v>
      </c>
      <c r="H2207" s="95" t="s">
        <v>3352</v>
      </c>
      <c r="K2207" s="1144"/>
      <c r="L2207" s="1144"/>
      <c r="M2207" s="831">
        <v>0</v>
      </c>
      <c r="N2207" s="1150">
        <v>1.2492882786617452E-4</v>
      </c>
      <c r="O2207" s="1144"/>
      <c r="P2207" s="831"/>
      <c r="Q2207" s="831"/>
      <c r="R2207" s="831"/>
      <c r="S2207" s="831"/>
      <c r="T2207" s="831"/>
      <c r="U2207" s="831"/>
      <c r="V2207" s="1143"/>
      <c r="W2207" s="1145">
        <v>91721</v>
      </c>
      <c r="X2207" s="1144"/>
      <c r="Y2207" s="831"/>
      <c r="Z2207" s="831"/>
      <c r="AA2207" s="834"/>
      <c r="AB2207" s="834"/>
      <c r="AC2207" s="832">
        <f t="shared" si="88"/>
        <v>0</v>
      </c>
      <c r="AD2207" s="832">
        <f t="shared" si="87"/>
        <v>0.5248957700923722</v>
      </c>
      <c r="AE2207" s="834"/>
      <c r="AF2207" s="834"/>
      <c r="AG2207" s="834"/>
      <c r="AH2207" s="834"/>
      <c r="AI2207" s="834"/>
      <c r="AJ2207" s="834"/>
      <c r="AK2207" s="834"/>
      <c r="AL2207" s="834"/>
      <c r="AM2207" s="832">
        <f t="shared" si="86"/>
        <v>385371140.9204523</v>
      </c>
      <c r="AN2207" s="834"/>
      <c r="AO2207" s="834"/>
      <c r="AP2207" s="834"/>
    </row>
    <row r="2208" spans="1:42">
      <c r="A2208" s="95" t="s">
        <v>2823</v>
      </c>
      <c r="B2208" s="1132" t="s">
        <v>3270</v>
      </c>
      <c r="D2208" s="1132" t="s">
        <v>1967</v>
      </c>
      <c r="E2208" s="15" t="s">
        <v>1968</v>
      </c>
      <c r="F2208" s="679">
        <v>40644188.943018198</v>
      </c>
      <c r="G2208" s="73" t="s">
        <v>300</v>
      </c>
      <c r="K2208" s="1144"/>
      <c r="L2208" s="1144"/>
      <c r="M2208" s="831">
        <v>3.5519000000000002E-8</v>
      </c>
      <c r="N2208" s="831"/>
      <c r="O2208" s="1144"/>
      <c r="P2208" s="831"/>
      <c r="Q2208" s="831"/>
      <c r="R2208" s="831"/>
      <c r="S2208" s="831"/>
      <c r="T2208" s="831"/>
      <c r="U2208" s="831"/>
      <c r="V2208" s="1143"/>
      <c r="W2208" s="1145">
        <v>3.3153000000000002E-2</v>
      </c>
      <c r="X2208" s="1144"/>
      <c r="Y2208" s="831"/>
      <c r="Z2208" s="831"/>
      <c r="AA2208" s="834"/>
      <c r="AB2208" s="834"/>
      <c r="AC2208" s="832">
        <f t="shared" si="88"/>
        <v>1.4436409470670635</v>
      </c>
      <c r="AD2208" s="832">
        <f t="shared" si="87"/>
        <v>0</v>
      </c>
      <c r="AE2208" s="834"/>
      <c r="AF2208" s="834"/>
      <c r="AG2208" s="834"/>
      <c r="AH2208" s="834"/>
      <c r="AI2208" s="834"/>
      <c r="AJ2208" s="834"/>
      <c r="AK2208" s="834"/>
      <c r="AL2208" s="834"/>
      <c r="AM2208" s="832">
        <f t="shared" si="86"/>
        <v>1347476.7960278825</v>
      </c>
      <c r="AN2208" s="834"/>
      <c r="AO2208" s="834"/>
      <c r="AP2208" s="834"/>
    </row>
    <row r="2209" spans="1:42">
      <c r="A2209" s="95" t="s">
        <v>2452</v>
      </c>
      <c r="B2209" s="1132" t="s">
        <v>3271</v>
      </c>
      <c r="D2209" s="1132" t="s">
        <v>1967</v>
      </c>
      <c r="E2209" s="15" t="s">
        <v>1968</v>
      </c>
      <c r="F2209" s="679">
        <v>28445915.2869321</v>
      </c>
      <c r="G2209" s="73" t="s">
        <v>300</v>
      </c>
      <c r="H2209" s="95" t="s">
        <v>3355</v>
      </c>
      <c r="K2209" s="1144"/>
      <c r="L2209" s="1144"/>
      <c r="M2209" s="831"/>
      <c r="N2209" s="831">
        <v>1.4467000000000001E-6</v>
      </c>
      <c r="O2209" s="1144"/>
      <c r="P2209" s="831"/>
      <c r="Q2209" s="831"/>
      <c r="R2209" s="831"/>
      <c r="S2209" s="831"/>
      <c r="T2209" s="831"/>
      <c r="U2209" s="831"/>
      <c r="V2209" s="1143"/>
      <c r="W2209" s="1145">
        <v>0.61799000000000004</v>
      </c>
      <c r="X2209" s="1144"/>
      <c r="Y2209" s="831"/>
      <c r="Z2209" s="831"/>
      <c r="AA2209" s="834"/>
      <c r="AB2209" s="834"/>
      <c r="AC2209" s="832">
        <f t="shared" si="88"/>
        <v>0</v>
      </c>
      <c r="AD2209" s="832">
        <f t="shared" si="87"/>
        <v>41.152705645604669</v>
      </c>
      <c r="AE2209" s="834"/>
      <c r="AF2209" s="834"/>
      <c r="AG2209" s="834"/>
      <c r="AH2209" s="834"/>
      <c r="AI2209" s="834"/>
      <c r="AJ2209" s="834"/>
      <c r="AK2209" s="834"/>
      <c r="AL2209" s="834"/>
      <c r="AM2209" s="832">
        <f t="shared" si="86"/>
        <v>17579291.188171171</v>
      </c>
      <c r="AN2209" s="834"/>
      <c r="AO2209" s="834"/>
      <c r="AP2209" s="834"/>
    </row>
    <row r="2210" spans="1:42">
      <c r="A2210" s="95" t="s">
        <v>2453</v>
      </c>
      <c r="B2210" s="1132" t="s">
        <v>3272</v>
      </c>
      <c r="C2210" s="95" t="s">
        <v>3329</v>
      </c>
      <c r="D2210" s="1132" t="s">
        <v>1967</v>
      </c>
      <c r="E2210" s="15" t="s">
        <v>1968</v>
      </c>
      <c r="F2210" s="679">
        <v>452886.27756249998</v>
      </c>
      <c r="G2210" s="73" t="s">
        <v>300</v>
      </c>
      <c r="H2210" s="95" t="s">
        <v>3352</v>
      </c>
      <c r="K2210" s="1144"/>
      <c r="L2210" s="1144"/>
      <c r="M2210" s="831">
        <v>0</v>
      </c>
      <c r="N2210" s="831">
        <v>7.8968000000000001E-7</v>
      </c>
      <c r="O2210" s="1144"/>
      <c r="P2210" s="831"/>
      <c r="Q2210" s="831"/>
      <c r="R2210" s="831"/>
      <c r="S2210" s="831"/>
      <c r="T2210" s="831"/>
      <c r="U2210" s="831"/>
      <c r="V2210" s="1143"/>
      <c r="W2210" s="1145">
        <v>1238</v>
      </c>
      <c r="X2210" s="1144"/>
      <c r="Y2210" s="831"/>
      <c r="Z2210" s="831"/>
      <c r="AA2210" s="834"/>
      <c r="AB2210" s="834"/>
      <c r="AC2210" s="832">
        <f t="shared" si="88"/>
        <v>0</v>
      </c>
      <c r="AD2210" s="832">
        <f t="shared" si="87"/>
        <v>0.357635235665555</v>
      </c>
      <c r="AE2210" s="834"/>
      <c r="AF2210" s="834"/>
      <c r="AG2210" s="834"/>
      <c r="AH2210" s="834"/>
      <c r="AI2210" s="834"/>
      <c r="AJ2210" s="834"/>
      <c r="AK2210" s="834"/>
      <c r="AL2210" s="834"/>
      <c r="AM2210" s="832">
        <f t="shared" si="86"/>
        <v>560673211.62237501</v>
      </c>
      <c r="AN2210" s="834"/>
      <c r="AO2210" s="834"/>
      <c r="AP2210" s="834"/>
    </row>
    <row r="2211" spans="1:42">
      <c r="A2211" s="95" t="s">
        <v>2453</v>
      </c>
      <c r="B2211" s="1132" t="s">
        <v>3272</v>
      </c>
      <c r="C2211" s="95" t="s">
        <v>3329</v>
      </c>
      <c r="D2211" s="1132" t="s">
        <v>1998</v>
      </c>
      <c r="E2211" s="15" t="s">
        <v>1999</v>
      </c>
      <c r="F2211" s="679">
        <v>603848.37005468702</v>
      </c>
      <c r="G2211" s="73" t="s">
        <v>300</v>
      </c>
      <c r="H2211" s="95" t="s">
        <v>3352</v>
      </c>
      <c r="K2211" s="1144"/>
      <c r="L2211" s="1144"/>
      <c r="M2211" s="831">
        <v>0</v>
      </c>
      <c r="N2211" s="831">
        <v>4.2851999999999999E-8</v>
      </c>
      <c r="O2211" s="1144"/>
      <c r="P2211" s="831"/>
      <c r="Q2211" s="831"/>
      <c r="R2211" s="831"/>
      <c r="S2211" s="831"/>
      <c r="T2211" s="831"/>
      <c r="U2211" s="831"/>
      <c r="V2211" s="1143"/>
      <c r="W2211" s="1145">
        <v>1052.8</v>
      </c>
      <c r="X2211" s="1144"/>
      <c r="Y2211" s="831"/>
      <c r="Z2211" s="831"/>
      <c r="AA2211" s="834"/>
      <c r="AB2211" s="834"/>
      <c r="AC2211" s="832">
        <f t="shared" si="88"/>
        <v>0</v>
      </c>
      <c r="AD2211" s="832">
        <f t="shared" si="87"/>
        <v>2.5876110353583448E-2</v>
      </c>
      <c r="AE2211" s="834"/>
      <c r="AF2211" s="834"/>
      <c r="AG2211" s="834"/>
      <c r="AH2211" s="834"/>
      <c r="AI2211" s="834"/>
      <c r="AJ2211" s="834"/>
      <c r="AK2211" s="834"/>
      <c r="AL2211" s="834"/>
      <c r="AM2211" s="832">
        <f t="shared" si="86"/>
        <v>635731563.9935745</v>
      </c>
      <c r="AN2211" s="834"/>
      <c r="AO2211" s="834"/>
      <c r="AP2211" s="834"/>
    </row>
    <row r="2212" spans="1:42">
      <c r="A2212" s="95" t="s">
        <v>2453</v>
      </c>
      <c r="B2212" s="1132" t="s">
        <v>3272</v>
      </c>
      <c r="C2212" s="95" t="s">
        <v>3329</v>
      </c>
      <c r="D2212" s="1132" t="s">
        <v>2001</v>
      </c>
      <c r="E2212" s="15" t="s">
        <v>2015</v>
      </c>
      <c r="F2212" s="679">
        <v>30192.418503463501</v>
      </c>
      <c r="G2212" s="73" t="s">
        <v>300</v>
      </c>
      <c r="H2212" s="95" t="s">
        <v>3352</v>
      </c>
      <c r="K2212" s="1144"/>
      <c r="L2212" s="1144"/>
      <c r="M2212" s="831">
        <v>0</v>
      </c>
      <c r="N2212" s="831">
        <v>2.8451E-7</v>
      </c>
      <c r="O2212" s="1144"/>
      <c r="P2212" s="831"/>
      <c r="Q2212" s="831"/>
      <c r="R2212" s="831"/>
      <c r="S2212" s="831"/>
      <c r="T2212" s="831"/>
      <c r="U2212" s="831"/>
      <c r="V2212" s="1143"/>
      <c r="W2212" s="1145">
        <v>46196</v>
      </c>
      <c r="X2212" s="1144"/>
      <c r="Y2212" s="831"/>
      <c r="Z2212" s="831"/>
      <c r="AA2212" s="834"/>
      <c r="AB2212" s="834"/>
      <c r="AC2212" s="832">
        <f t="shared" si="88"/>
        <v>0</v>
      </c>
      <c r="AD2212" s="832">
        <f t="shared" si="87"/>
        <v>8.5900449884204009E-3</v>
      </c>
      <c r="AE2212" s="834"/>
      <c r="AF2212" s="834"/>
      <c r="AG2212" s="834"/>
      <c r="AH2212" s="834"/>
      <c r="AI2212" s="834"/>
      <c r="AJ2212" s="834"/>
      <c r="AK2212" s="834"/>
      <c r="AL2212" s="834"/>
      <c r="AM2212" s="832">
        <f t="shared" si="86"/>
        <v>1394768965.1859999</v>
      </c>
      <c r="AN2212" s="834"/>
      <c r="AO2212" s="834"/>
      <c r="AP2212" s="834"/>
    </row>
    <row r="2213" spans="1:42">
      <c r="A2213" s="95" t="s">
        <v>2758</v>
      </c>
      <c r="B2213" s="1132"/>
      <c r="C2213" s="95" t="s">
        <v>3350</v>
      </c>
      <c r="D2213" s="1132"/>
      <c r="E2213" s="15"/>
      <c r="F2213" s="679">
        <v>943807.48490364605</v>
      </c>
      <c r="G2213" s="73" t="s">
        <v>300</v>
      </c>
      <c r="H2213" s="95" t="s">
        <v>3352</v>
      </c>
      <c r="K2213" s="1144"/>
      <c r="L2213" s="1144"/>
      <c r="M2213" s="831"/>
      <c r="N2213" s="1150">
        <v>2.2413499043699988E-4</v>
      </c>
      <c r="O2213" s="1144"/>
      <c r="P2213" s="831"/>
      <c r="Q2213" s="831"/>
      <c r="R2213" s="831"/>
      <c r="S2213" s="831"/>
      <c r="T2213" s="831"/>
      <c r="U2213" s="831"/>
      <c r="V2213" s="1143"/>
      <c r="W2213" s="1146">
        <v>740449.00608755986</v>
      </c>
      <c r="X2213" s="1144"/>
      <c r="Y2213" s="831"/>
      <c r="Z2213" s="831"/>
      <c r="AA2213" s="834"/>
      <c r="AB2213" s="834"/>
      <c r="AC2213" s="832">
        <f t="shared" si="88"/>
        <v>0</v>
      </c>
      <c r="AD2213" s="832">
        <f t="shared" si="87"/>
        <v>211.54028160324762</v>
      </c>
      <c r="AE2213" s="834"/>
      <c r="AF2213" s="834"/>
      <c r="AG2213" s="834"/>
      <c r="AH2213" s="834"/>
      <c r="AI2213" s="834"/>
      <c r="AJ2213" s="834"/>
      <c r="AK2213" s="834"/>
      <c r="AL2213" s="834"/>
      <c r="AM2213" s="832">
        <f t="shared" si="86"/>
        <v>698841314134.90442</v>
      </c>
      <c r="AN2213" s="834"/>
      <c r="AO2213" s="834"/>
      <c r="AP2213" s="834"/>
    </row>
    <row r="2214" spans="1:42">
      <c r="A2214" s="95" t="s">
        <v>2758</v>
      </c>
      <c r="B2214" s="1132"/>
      <c r="C2214" s="95" t="s">
        <v>3350</v>
      </c>
      <c r="D2214" s="1132"/>
      <c r="E2214" s="15"/>
      <c r="F2214" s="679">
        <v>1258409.9798489599</v>
      </c>
      <c r="G2214" s="73" t="s">
        <v>300</v>
      </c>
      <c r="H2214" s="95" t="s">
        <v>3352</v>
      </c>
      <c r="K2214" s="1144"/>
      <c r="L2214" s="1144"/>
      <c r="M2214" s="831"/>
      <c r="N2214" s="1150">
        <v>1.6420805118051806E-5</v>
      </c>
      <c r="O2214" s="1144"/>
      <c r="P2214" s="831"/>
      <c r="Q2214" s="831"/>
      <c r="R2214" s="831"/>
      <c r="S2214" s="831"/>
      <c r="T2214" s="831"/>
      <c r="U2214" s="831"/>
      <c r="V2214" s="1143"/>
      <c r="W2214" s="1146">
        <v>143030.9259972368</v>
      </c>
      <c r="X2214" s="1144"/>
      <c r="Y2214" s="831"/>
      <c r="Z2214" s="831"/>
      <c r="AA2214" s="834"/>
      <c r="AB2214" s="834"/>
      <c r="AC2214" s="832">
        <f t="shared" si="88"/>
        <v>0</v>
      </c>
      <c r="AD2214" s="832">
        <f t="shared" si="87"/>
        <v>20.66410503771127</v>
      </c>
      <c r="AE2214" s="834"/>
      <c r="AF2214" s="834"/>
      <c r="AG2214" s="834"/>
      <c r="AH2214" s="834"/>
      <c r="AI2214" s="834"/>
      <c r="AJ2214" s="834"/>
      <c r="AK2214" s="834"/>
      <c r="AL2214" s="834"/>
      <c r="AM2214" s="832">
        <f t="shared" ref="AM2214:AM2277" si="89">IF(W2214="",0*$F2214,W2214*$F2214)</f>
        <v>179991544701.96085</v>
      </c>
      <c r="AN2214" s="834"/>
      <c r="AO2214" s="834"/>
      <c r="AP2214" s="834"/>
    </row>
    <row r="2215" spans="1:42">
      <c r="A2215" s="95" t="s">
        <v>2758</v>
      </c>
      <c r="B2215" s="1132"/>
      <c r="C2215" s="95" t="s">
        <v>3350</v>
      </c>
      <c r="D2215" s="1132"/>
      <c r="E2215" s="15"/>
      <c r="F2215" s="679">
        <v>62920.498991145803</v>
      </c>
      <c r="G2215" s="73" t="s">
        <v>300</v>
      </c>
      <c r="H2215" s="95" t="s">
        <v>3352</v>
      </c>
      <c r="K2215" s="1144"/>
      <c r="L2215" s="1144"/>
      <c r="M2215" s="831"/>
      <c r="N2215" s="1150">
        <v>1.2492882786617452E-4</v>
      </c>
      <c r="O2215" s="1144"/>
      <c r="P2215" s="831"/>
      <c r="Q2215" s="831"/>
      <c r="R2215" s="831"/>
      <c r="S2215" s="831"/>
      <c r="T2215" s="831"/>
      <c r="U2215" s="831"/>
      <c r="V2215" s="1143"/>
      <c r="W2215" s="1146">
        <v>26851708.962072387</v>
      </c>
      <c r="X2215" s="1144"/>
      <c r="Y2215" s="831"/>
      <c r="Z2215" s="831"/>
      <c r="AA2215" s="834"/>
      <c r="AB2215" s="834"/>
      <c r="AC2215" s="832">
        <f t="shared" si="88"/>
        <v>0</v>
      </c>
      <c r="AD2215" s="832">
        <f t="shared" si="87"/>
        <v>7.8605841877186613</v>
      </c>
      <c r="AE2215" s="834"/>
      <c r="AF2215" s="834"/>
      <c r="AG2215" s="834"/>
      <c r="AH2215" s="834"/>
      <c r="AI2215" s="834"/>
      <c r="AJ2215" s="834"/>
      <c r="AK2215" s="834"/>
      <c r="AL2215" s="834"/>
      <c r="AM2215" s="832">
        <f t="shared" si="89"/>
        <v>1689522926658.6165</v>
      </c>
      <c r="AN2215" s="834"/>
      <c r="AO2215" s="834"/>
      <c r="AP2215" s="834"/>
    </row>
    <row r="2216" spans="1:42">
      <c r="A2216" s="95" t="s">
        <v>2759</v>
      </c>
      <c r="B2216" s="1132"/>
      <c r="C2216" s="95" t="s">
        <v>3322</v>
      </c>
      <c r="D2216" s="1132" t="s">
        <v>1967</v>
      </c>
      <c r="E2216" s="15" t="s">
        <v>1968</v>
      </c>
      <c r="F2216" s="679">
        <v>7582.03125</v>
      </c>
      <c r="G2216" s="73" t="s">
        <v>300</v>
      </c>
      <c r="H2216" s="95" t="s">
        <v>3352</v>
      </c>
      <c r="K2216" s="1144"/>
      <c r="L2216" s="1144"/>
      <c r="M2216" s="831"/>
      <c r="N2216" s="1150">
        <v>2.2413499043699988E-4</v>
      </c>
      <c r="O2216" s="1144"/>
      <c r="P2216" s="831"/>
      <c r="Q2216" s="831"/>
      <c r="R2216" s="831"/>
      <c r="S2216" s="831"/>
      <c r="T2216" s="831"/>
      <c r="U2216" s="831"/>
      <c r="V2216" s="1143"/>
      <c r="W2216" s="1145">
        <v>5387.7</v>
      </c>
      <c r="X2216" s="1144"/>
      <c r="Y2216" s="831"/>
      <c r="Z2216" s="831"/>
      <c r="AA2216" s="834"/>
      <c r="AB2216" s="834"/>
      <c r="AC2216" s="832">
        <f t="shared" si="88"/>
        <v>0</v>
      </c>
      <c r="AD2216" s="832">
        <f t="shared" si="87"/>
        <v>1.6993985017117843</v>
      </c>
      <c r="AE2216" s="834"/>
      <c r="AF2216" s="834"/>
      <c r="AG2216" s="834"/>
      <c r="AH2216" s="834"/>
      <c r="AI2216" s="834"/>
      <c r="AJ2216" s="834"/>
      <c r="AK2216" s="834"/>
      <c r="AL2216" s="834"/>
      <c r="AM2216" s="832">
        <f t="shared" si="89"/>
        <v>40849709.765625</v>
      </c>
      <c r="AN2216" s="834"/>
      <c r="AO2216" s="834"/>
      <c r="AP2216" s="834"/>
    </row>
    <row r="2217" spans="1:42">
      <c r="A2217" s="95" t="s">
        <v>2759</v>
      </c>
      <c r="B2217" s="1132"/>
      <c r="C2217" s="95" t="s">
        <v>3322</v>
      </c>
      <c r="D2217" s="1132" t="s">
        <v>1998</v>
      </c>
      <c r="E2217" s="15" t="s">
        <v>1999</v>
      </c>
      <c r="F2217" s="679">
        <v>10109.375</v>
      </c>
      <c r="G2217" s="73" t="s">
        <v>300</v>
      </c>
      <c r="H2217" s="95" t="s">
        <v>3352</v>
      </c>
      <c r="K2217" s="1144"/>
      <c r="L2217" s="1144"/>
      <c r="M2217" s="831"/>
      <c r="N2217" s="1150">
        <v>1.6420805118051806E-5</v>
      </c>
      <c r="O2217" s="1144"/>
      <c r="P2217" s="831"/>
      <c r="Q2217" s="831"/>
      <c r="R2217" s="831"/>
      <c r="S2217" s="831"/>
      <c r="T2217" s="831"/>
      <c r="U2217" s="831"/>
      <c r="V2217" s="1143"/>
      <c r="W2217" s="1145">
        <v>18927</v>
      </c>
      <c r="X2217" s="1144"/>
      <c r="Y2217" s="831"/>
      <c r="Z2217" s="831"/>
      <c r="AA2217" s="834"/>
      <c r="AB2217" s="834"/>
      <c r="AC2217" s="832">
        <f t="shared" si="88"/>
        <v>0</v>
      </c>
      <c r="AD2217" s="832">
        <f t="shared" si="87"/>
        <v>0.16600407674030498</v>
      </c>
      <c r="AE2217" s="834"/>
      <c r="AF2217" s="834"/>
      <c r="AG2217" s="834"/>
      <c r="AH2217" s="834"/>
      <c r="AI2217" s="834"/>
      <c r="AJ2217" s="834"/>
      <c r="AK2217" s="834"/>
      <c r="AL2217" s="834"/>
      <c r="AM2217" s="832">
        <f t="shared" si="89"/>
        <v>191340140.625</v>
      </c>
      <c r="AN2217" s="834"/>
      <c r="AO2217" s="834"/>
      <c r="AP2217" s="834"/>
    </row>
    <row r="2218" spans="1:42">
      <c r="A2218" s="95" t="s">
        <v>2759</v>
      </c>
      <c r="B2218" s="1132"/>
      <c r="C2218" s="95" t="s">
        <v>3322</v>
      </c>
      <c r="D2218" s="1132" t="s">
        <v>2001</v>
      </c>
      <c r="E2218" s="15" t="s">
        <v>2015</v>
      </c>
      <c r="F2218" s="679">
        <v>505.46875</v>
      </c>
      <c r="G2218" s="73" t="s">
        <v>300</v>
      </c>
      <c r="H2218" s="95" t="s">
        <v>3352</v>
      </c>
      <c r="K2218" s="1144"/>
      <c r="L2218" s="1144"/>
      <c r="M2218" s="831"/>
      <c r="N2218" s="1150">
        <v>1.2492882786617452E-4</v>
      </c>
      <c r="O2218" s="1144"/>
      <c r="P2218" s="831"/>
      <c r="Q2218" s="831"/>
      <c r="R2218" s="831"/>
      <c r="S2218" s="831"/>
      <c r="T2218" s="831"/>
      <c r="U2218" s="831"/>
      <c r="V2218" s="1143"/>
      <c r="W2218" s="1145">
        <v>213220</v>
      </c>
      <c r="X2218" s="1144"/>
      <c r="Y2218" s="831"/>
      <c r="Z2218" s="831"/>
      <c r="AA2218" s="834"/>
      <c r="AB2218" s="834"/>
      <c r="AC2218" s="832">
        <f t="shared" si="88"/>
        <v>0</v>
      </c>
      <c r="AD2218" s="832">
        <f t="shared" si="87"/>
        <v>6.3147618460480406E-2</v>
      </c>
      <c r="AE2218" s="834"/>
      <c r="AF2218" s="834"/>
      <c r="AG2218" s="834"/>
      <c r="AH2218" s="834"/>
      <c r="AI2218" s="834"/>
      <c r="AJ2218" s="834"/>
      <c r="AK2218" s="834"/>
      <c r="AL2218" s="834"/>
      <c r="AM2218" s="832">
        <f t="shared" si="89"/>
        <v>107776046.875</v>
      </c>
      <c r="AN2218" s="834"/>
      <c r="AO2218" s="834"/>
      <c r="AP2218" s="834"/>
    </row>
    <row r="2219" spans="1:42">
      <c r="A2219" s="95" t="s">
        <v>2454</v>
      </c>
      <c r="B2219" s="1132" t="s">
        <v>3273</v>
      </c>
      <c r="C2219" s="95" t="s">
        <v>3329</v>
      </c>
      <c r="D2219" s="1132" t="s">
        <v>1967</v>
      </c>
      <c r="E2219" s="15" t="s">
        <v>1968</v>
      </c>
      <c r="F2219" s="679">
        <v>230196.890234297</v>
      </c>
      <c r="G2219" s="73" t="s">
        <v>300</v>
      </c>
      <c r="H2219" s="95" t="s">
        <v>3352</v>
      </c>
      <c r="K2219" s="1144"/>
      <c r="L2219" s="1144"/>
      <c r="M2219" s="831"/>
      <c r="N2219" s="1150">
        <v>2.2413499043699988E-4</v>
      </c>
      <c r="O2219" s="1144"/>
      <c r="P2219" s="831"/>
      <c r="Q2219" s="831"/>
      <c r="R2219" s="831"/>
      <c r="S2219" s="831"/>
      <c r="T2219" s="831"/>
      <c r="U2219" s="831"/>
      <c r="V2219" s="1143"/>
      <c r="W2219" s="1145">
        <v>6825.6</v>
      </c>
      <c r="X2219" s="1144"/>
      <c r="Y2219" s="831"/>
      <c r="Z2219" s="831"/>
      <c r="AA2219" s="834"/>
      <c r="AB2219" s="834"/>
      <c r="AC2219" s="832">
        <f t="shared" si="88"/>
        <v>0</v>
      </c>
      <c r="AD2219" s="832">
        <f t="shared" si="87"/>
        <v>51.59517779129127</v>
      </c>
      <c r="AE2219" s="834"/>
      <c r="AF2219" s="834"/>
      <c r="AG2219" s="834"/>
      <c r="AH2219" s="834"/>
      <c r="AI2219" s="834"/>
      <c r="AJ2219" s="834"/>
      <c r="AK2219" s="834"/>
      <c r="AL2219" s="834"/>
      <c r="AM2219" s="832">
        <f t="shared" si="89"/>
        <v>1571231893.9832177</v>
      </c>
      <c r="AN2219" s="834"/>
      <c r="AO2219" s="834"/>
      <c r="AP2219" s="834"/>
    </row>
    <row r="2220" spans="1:42">
      <c r="A2220" s="95" t="s">
        <v>2454</v>
      </c>
      <c r="B2220" s="1132" t="s">
        <v>3273</v>
      </c>
      <c r="C2220" s="95" t="s">
        <v>3329</v>
      </c>
      <c r="D2220" s="1132" t="s">
        <v>1998</v>
      </c>
      <c r="E2220" s="15" t="s">
        <v>1999</v>
      </c>
      <c r="F2220" s="679">
        <v>1061614.22523219</v>
      </c>
      <c r="G2220" s="73" t="s">
        <v>300</v>
      </c>
      <c r="H2220" s="95" t="s">
        <v>3352</v>
      </c>
      <c r="K2220" s="1144"/>
      <c r="L2220" s="1144"/>
      <c r="M2220" s="831"/>
      <c r="N2220" s="1150">
        <v>1.6420805118051806E-5</v>
      </c>
      <c r="O2220" s="1144"/>
      <c r="P2220" s="831"/>
      <c r="Q2220" s="831"/>
      <c r="R2220" s="831"/>
      <c r="S2220" s="831"/>
      <c r="T2220" s="831"/>
      <c r="U2220" s="831"/>
      <c r="V2220" s="1143"/>
      <c r="W2220" s="1145">
        <v>18694</v>
      </c>
      <c r="X2220" s="1144"/>
      <c r="Y2220" s="831"/>
      <c r="Z2220" s="831"/>
      <c r="AA2220" s="834"/>
      <c r="AB2220" s="834"/>
      <c r="AC2220" s="832">
        <f t="shared" si="88"/>
        <v>0</v>
      </c>
      <c r="AD2220" s="832">
        <f t="shared" si="87"/>
        <v>17.43256030308935</v>
      </c>
      <c r="AE2220" s="834"/>
      <c r="AF2220" s="834"/>
      <c r="AG2220" s="834"/>
      <c r="AH2220" s="834"/>
      <c r="AI2220" s="834"/>
      <c r="AJ2220" s="834"/>
      <c r="AK2220" s="834"/>
      <c r="AL2220" s="834"/>
      <c r="AM2220" s="832">
        <f t="shared" si="89"/>
        <v>19845816326.490559</v>
      </c>
      <c r="AN2220" s="834"/>
      <c r="AO2220" s="834"/>
      <c r="AP2220" s="834"/>
    </row>
    <row r="2221" spans="1:42">
      <c r="A2221" s="95" t="s">
        <v>2454</v>
      </c>
      <c r="B2221" s="1132" t="s">
        <v>3273</v>
      </c>
      <c r="C2221" s="95" t="s">
        <v>3329</v>
      </c>
      <c r="D2221" s="1132" t="s">
        <v>2001</v>
      </c>
      <c r="E2221" s="15" t="s">
        <v>2015</v>
      </c>
      <c r="F2221" s="679">
        <v>15346.459348046899</v>
      </c>
      <c r="G2221" s="73" t="s">
        <v>300</v>
      </c>
      <c r="H2221" s="95" t="s">
        <v>3352</v>
      </c>
      <c r="K2221" s="1144"/>
      <c r="L2221" s="1144"/>
      <c r="M2221" s="831"/>
      <c r="N2221" s="1150">
        <v>1.2492882786617452E-4</v>
      </c>
      <c r="O2221" s="1144"/>
      <c r="P2221" s="831"/>
      <c r="Q2221" s="831"/>
      <c r="R2221" s="831"/>
      <c r="S2221" s="831"/>
      <c r="T2221" s="831"/>
      <c r="U2221" s="831"/>
      <c r="V2221" s="1143"/>
      <c r="W2221" s="1145">
        <v>67156</v>
      </c>
      <c r="X2221" s="1144"/>
      <c r="Y2221" s="831"/>
      <c r="Z2221" s="831"/>
      <c r="AA2221" s="834"/>
      <c r="AB2221" s="834"/>
      <c r="AC2221" s="832">
        <f t="shared" si="88"/>
        <v>0</v>
      </c>
      <c r="AD2221" s="832">
        <f t="shared" si="87"/>
        <v>1.9172151782473958</v>
      </c>
      <c r="AE2221" s="834"/>
      <c r="AF2221" s="834"/>
      <c r="AG2221" s="834"/>
      <c r="AH2221" s="834"/>
      <c r="AI2221" s="834"/>
      <c r="AJ2221" s="834"/>
      <c r="AK2221" s="834"/>
      <c r="AL2221" s="834"/>
      <c r="AM2221" s="832">
        <f t="shared" si="89"/>
        <v>1030606823.9774376</v>
      </c>
      <c r="AN2221" s="834"/>
      <c r="AO2221" s="834"/>
      <c r="AP2221" s="834"/>
    </row>
    <row r="2222" spans="1:42">
      <c r="A2222" s="95" t="s">
        <v>2760</v>
      </c>
      <c r="B2222" s="1132"/>
      <c r="C2222" s="95" t="s">
        <v>3315</v>
      </c>
      <c r="D2222" s="1132" t="s">
        <v>1998</v>
      </c>
      <c r="E2222" s="15" t="s">
        <v>1999</v>
      </c>
      <c r="F2222" s="679">
        <v>12691.2637041667</v>
      </c>
      <c r="G2222" s="73" t="s">
        <v>300</v>
      </c>
      <c r="H2222" s="95" t="s">
        <v>3352</v>
      </c>
      <c r="K2222" s="1144"/>
      <c r="L2222" s="1144"/>
      <c r="M2222" s="831"/>
      <c r="N2222" s="831">
        <v>3.1115000000000002E-6</v>
      </c>
      <c r="O2222" s="1144"/>
      <c r="P2222" s="831"/>
      <c r="Q2222" s="831"/>
      <c r="R2222" s="831"/>
      <c r="S2222" s="831"/>
      <c r="T2222" s="831"/>
      <c r="U2222" s="831"/>
      <c r="V2222" s="1143"/>
      <c r="W2222" s="1145">
        <v>43587</v>
      </c>
      <c r="X2222" s="1144"/>
      <c r="Y2222" s="831"/>
      <c r="Z2222" s="831"/>
      <c r="AA2222" s="834"/>
      <c r="AB2222" s="834"/>
      <c r="AC2222" s="832">
        <f t="shared" si="88"/>
        <v>0</v>
      </c>
      <c r="AD2222" s="832">
        <f t="shared" ref="AD2222:AD2285" si="90">IF(N2222="",0*$F2222,N2222*$F2222)</f>
        <v>3.9488867015514691E-2</v>
      </c>
      <c r="AE2222" s="834"/>
      <c r="AF2222" s="834"/>
      <c r="AG2222" s="834"/>
      <c r="AH2222" s="834"/>
      <c r="AI2222" s="834"/>
      <c r="AJ2222" s="834"/>
      <c r="AK2222" s="834"/>
      <c r="AL2222" s="834"/>
      <c r="AM2222" s="832">
        <f t="shared" si="89"/>
        <v>553174111.07351398</v>
      </c>
      <c r="AN2222" s="834"/>
      <c r="AO2222" s="834"/>
      <c r="AP2222" s="834"/>
    </row>
    <row r="2223" spans="1:42">
      <c r="A2223" s="95" t="s">
        <v>2760</v>
      </c>
      <c r="B2223" s="1132"/>
      <c r="C2223" s="95" t="s">
        <v>3315</v>
      </c>
      <c r="D2223" s="1132" t="s">
        <v>1967</v>
      </c>
      <c r="E2223" s="15" t="s">
        <v>1968</v>
      </c>
      <c r="F2223" s="679">
        <v>2572.5534536197902</v>
      </c>
      <c r="G2223" s="73" t="s">
        <v>300</v>
      </c>
      <c r="H2223" s="95" t="s">
        <v>3352</v>
      </c>
      <c r="K2223" s="1144"/>
      <c r="L2223" s="1144"/>
      <c r="M2223" s="831"/>
      <c r="N2223" s="831">
        <v>7.3876000000000002E-6</v>
      </c>
      <c r="O2223" s="1144"/>
      <c r="P2223" s="831"/>
      <c r="Q2223" s="831"/>
      <c r="R2223" s="831"/>
      <c r="S2223" s="831"/>
      <c r="T2223" s="831"/>
      <c r="U2223" s="831"/>
      <c r="V2223" s="1143"/>
      <c r="W2223" s="1145">
        <v>34295</v>
      </c>
      <c r="X2223" s="1144"/>
      <c r="Y2223" s="831"/>
      <c r="Z2223" s="831"/>
      <c r="AA2223" s="834"/>
      <c r="AB2223" s="834"/>
      <c r="AC2223" s="832">
        <f t="shared" ref="AC2223:AC2286" si="91">IF(M2223="",0*$F2223,M2223*$F2223)</f>
        <v>0</v>
      </c>
      <c r="AD2223" s="832">
        <f t="shared" si="90"/>
        <v>1.9004995893961561E-2</v>
      </c>
      <c r="AE2223" s="834"/>
      <c r="AF2223" s="834"/>
      <c r="AG2223" s="834"/>
      <c r="AH2223" s="834"/>
      <c r="AI2223" s="834"/>
      <c r="AJ2223" s="834"/>
      <c r="AK2223" s="834"/>
      <c r="AL2223" s="834"/>
      <c r="AM2223" s="832">
        <f t="shared" si="89"/>
        <v>88225720.691890702</v>
      </c>
      <c r="AN2223" s="834"/>
      <c r="AO2223" s="834"/>
      <c r="AP2223" s="834"/>
    </row>
    <row r="2224" spans="1:42">
      <c r="A2224" s="95" t="s">
        <v>2760</v>
      </c>
      <c r="B2224" s="1132"/>
      <c r="C2224" s="95" t="s">
        <v>3315</v>
      </c>
      <c r="D2224" s="1132" t="s">
        <v>2001</v>
      </c>
      <c r="E2224" s="15" t="s">
        <v>2015</v>
      </c>
      <c r="F2224" s="679">
        <v>171.503563619792</v>
      </c>
      <c r="G2224" s="73" t="s">
        <v>300</v>
      </c>
      <c r="H2224" s="95" t="s">
        <v>3352</v>
      </c>
      <c r="K2224" s="1144"/>
      <c r="L2224" s="1144"/>
      <c r="M2224" s="831"/>
      <c r="N2224" s="831">
        <v>2.0555000000000001E-6</v>
      </c>
      <c r="O2224" s="1144"/>
      <c r="P2224" s="831"/>
      <c r="Q2224" s="831"/>
      <c r="R2224" s="831"/>
      <c r="S2224" s="831"/>
      <c r="T2224" s="831"/>
      <c r="U2224" s="831"/>
      <c r="V2224" s="1143"/>
      <c r="W2224" s="1145">
        <v>68070</v>
      </c>
      <c r="X2224" s="1144"/>
      <c r="Y2224" s="831"/>
      <c r="Z2224" s="831"/>
      <c r="AA2224" s="834"/>
      <c r="AB2224" s="834"/>
      <c r="AC2224" s="832">
        <f t="shared" si="91"/>
        <v>0</v>
      </c>
      <c r="AD2224" s="832">
        <f t="shared" si="90"/>
        <v>3.5252557502048247E-4</v>
      </c>
      <c r="AE2224" s="834"/>
      <c r="AF2224" s="834"/>
      <c r="AG2224" s="834"/>
      <c r="AH2224" s="834"/>
      <c r="AI2224" s="834"/>
      <c r="AJ2224" s="834"/>
      <c r="AK2224" s="834"/>
      <c r="AL2224" s="834"/>
      <c r="AM2224" s="832">
        <f t="shared" si="89"/>
        <v>11674247.575599242</v>
      </c>
      <c r="AN2224" s="834"/>
      <c r="AO2224" s="834"/>
      <c r="AP2224" s="834"/>
    </row>
    <row r="2225" spans="1:42">
      <c r="A2225" s="95" t="s">
        <v>2455</v>
      </c>
      <c r="B2225" s="1132" t="s">
        <v>3274</v>
      </c>
      <c r="C2225" s="95" t="s">
        <v>3329</v>
      </c>
      <c r="D2225" s="1132" t="s">
        <v>1967</v>
      </c>
      <c r="E2225" s="15" t="s">
        <v>1968</v>
      </c>
      <c r="F2225" s="679">
        <v>223734.90868112</v>
      </c>
      <c r="G2225" s="73" t="s">
        <v>300</v>
      </c>
      <c r="H2225" s="95" t="s">
        <v>3352</v>
      </c>
      <c r="K2225" s="1144"/>
      <c r="L2225" s="1144"/>
      <c r="M2225" s="831"/>
      <c r="N2225" s="831">
        <v>8.8369E-6</v>
      </c>
      <c r="O2225" s="1144"/>
      <c r="P2225" s="831"/>
      <c r="Q2225" s="831"/>
      <c r="R2225" s="831"/>
      <c r="S2225" s="831"/>
      <c r="T2225" s="831"/>
      <c r="U2225" s="831"/>
      <c r="V2225" s="1143"/>
      <c r="W2225" s="1145">
        <v>7762.7</v>
      </c>
      <c r="X2225" s="1144"/>
      <c r="Y2225" s="831"/>
      <c r="Z2225" s="831"/>
      <c r="AA2225" s="834"/>
      <c r="AB2225" s="834"/>
      <c r="AC2225" s="832">
        <f t="shared" si="91"/>
        <v>0</v>
      </c>
      <c r="AD2225" s="832">
        <f t="shared" si="90"/>
        <v>1.9771230145241894</v>
      </c>
      <c r="AE2225" s="834"/>
      <c r="AF2225" s="834"/>
      <c r="AG2225" s="834"/>
      <c r="AH2225" s="834"/>
      <c r="AI2225" s="834"/>
      <c r="AJ2225" s="834"/>
      <c r="AK2225" s="834"/>
      <c r="AL2225" s="834"/>
      <c r="AM2225" s="832">
        <f t="shared" si="89"/>
        <v>1736786975.6189301</v>
      </c>
      <c r="AN2225" s="834"/>
      <c r="AO2225" s="834"/>
      <c r="AP2225" s="834"/>
    </row>
    <row r="2226" spans="1:42">
      <c r="A2226" s="95" t="s">
        <v>2455</v>
      </c>
      <c r="B2226" s="1132" t="s">
        <v>3274</v>
      </c>
      <c r="C2226" s="95" t="s">
        <v>3329</v>
      </c>
      <c r="D2226" s="1132" t="s">
        <v>1998</v>
      </c>
      <c r="E2226" s="15" t="s">
        <v>1999</v>
      </c>
      <c r="F2226" s="679">
        <v>1103758.8826901</v>
      </c>
      <c r="G2226" s="73" t="s">
        <v>300</v>
      </c>
      <c r="H2226" s="95" t="s">
        <v>3352</v>
      </c>
      <c r="K2226" s="1144"/>
      <c r="L2226" s="1144"/>
      <c r="M2226" s="831"/>
      <c r="N2226" s="831">
        <v>3.8389999999999999E-7</v>
      </c>
      <c r="O2226" s="1144"/>
      <c r="P2226" s="831"/>
      <c r="Q2226" s="831"/>
      <c r="R2226" s="831"/>
      <c r="S2226" s="831"/>
      <c r="T2226" s="831"/>
      <c r="U2226" s="831"/>
      <c r="V2226" s="1143"/>
      <c r="W2226" s="1145">
        <v>1782.9</v>
      </c>
      <c r="X2226" s="1144"/>
      <c r="Y2226" s="831"/>
      <c r="Z2226" s="831"/>
      <c r="AA2226" s="834"/>
      <c r="AB2226" s="834"/>
      <c r="AC2226" s="832">
        <f t="shared" si="91"/>
        <v>0</v>
      </c>
      <c r="AD2226" s="832">
        <f t="shared" si="90"/>
        <v>0.42373303506472937</v>
      </c>
      <c r="AE2226" s="834"/>
      <c r="AF2226" s="834"/>
      <c r="AG2226" s="834"/>
      <c r="AH2226" s="834"/>
      <c r="AI2226" s="834"/>
      <c r="AJ2226" s="834"/>
      <c r="AK2226" s="834"/>
      <c r="AL2226" s="834"/>
      <c r="AM2226" s="832">
        <f t="shared" si="89"/>
        <v>1967891711.9481795</v>
      </c>
      <c r="AN2226" s="834"/>
      <c r="AO2226" s="834"/>
      <c r="AP2226" s="834"/>
    </row>
    <row r="2227" spans="1:42">
      <c r="A2227" s="95" t="s">
        <v>2455</v>
      </c>
      <c r="B2227" s="1132" t="s">
        <v>3274</v>
      </c>
      <c r="C2227" s="95" t="s">
        <v>3329</v>
      </c>
      <c r="D2227" s="1132" t="s">
        <v>2001</v>
      </c>
      <c r="E2227" s="15" t="s">
        <v>2015</v>
      </c>
      <c r="F2227" s="679">
        <v>14915.660577786501</v>
      </c>
      <c r="G2227" s="73" t="s">
        <v>300</v>
      </c>
      <c r="H2227" s="95" t="s">
        <v>3352</v>
      </c>
      <c r="K2227" s="1144"/>
      <c r="L2227" s="1144"/>
      <c r="M2227" s="831"/>
      <c r="N2227" s="831">
        <v>1.4375E-5</v>
      </c>
      <c r="O2227" s="1144"/>
      <c r="P2227" s="831"/>
      <c r="Q2227" s="831"/>
      <c r="R2227" s="831"/>
      <c r="S2227" s="831"/>
      <c r="T2227" s="831"/>
      <c r="U2227" s="831"/>
      <c r="V2227" s="1143"/>
      <c r="W2227" s="1145">
        <v>296330</v>
      </c>
      <c r="X2227" s="1144"/>
      <c r="Y2227" s="831"/>
      <c r="Z2227" s="831"/>
      <c r="AA2227" s="834"/>
      <c r="AB2227" s="834"/>
      <c r="AC2227" s="832">
        <f t="shared" si="91"/>
        <v>0</v>
      </c>
      <c r="AD2227" s="832">
        <f t="shared" si="90"/>
        <v>0.21441262080568096</v>
      </c>
      <c r="AE2227" s="834"/>
      <c r="AF2227" s="834"/>
      <c r="AG2227" s="834"/>
      <c r="AH2227" s="834"/>
      <c r="AI2227" s="834"/>
      <c r="AJ2227" s="834"/>
      <c r="AK2227" s="834"/>
      <c r="AL2227" s="834"/>
      <c r="AM2227" s="832">
        <f t="shared" si="89"/>
        <v>4419957699.0154734</v>
      </c>
      <c r="AN2227" s="834"/>
      <c r="AO2227" s="834"/>
      <c r="AP2227" s="834"/>
    </row>
    <row r="2228" spans="1:42">
      <c r="A2228" s="95" t="s">
        <v>2456</v>
      </c>
      <c r="B2228" s="1132" t="s">
        <v>3275</v>
      </c>
      <c r="C2228" s="95" t="s">
        <v>3329</v>
      </c>
      <c r="D2228" s="1132" t="s">
        <v>1967</v>
      </c>
      <c r="E2228" s="15" t="s">
        <v>1968</v>
      </c>
      <c r="F2228" s="679">
        <v>232778.560516875</v>
      </c>
      <c r="G2228" s="73" t="s">
        <v>300</v>
      </c>
      <c r="H2228" s="95" t="s">
        <v>3352</v>
      </c>
      <c r="K2228" s="1144"/>
      <c r="L2228" s="1144"/>
      <c r="M2228" s="831"/>
      <c r="N2228" s="831">
        <v>2.4603000000000001E-5</v>
      </c>
      <c r="O2228" s="1144"/>
      <c r="P2228" s="831"/>
      <c r="Q2228" s="831"/>
      <c r="R2228" s="831"/>
      <c r="S2228" s="831"/>
      <c r="T2228" s="831"/>
      <c r="U2228" s="831"/>
      <c r="V2228" s="1143"/>
      <c r="W2228" s="1145">
        <v>189.72</v>
      </c>
      <c r="X2228" s="1144"/>
      <c r="Y2228" s="831"/>
      <c r="Z2228" s="831"/>
      <c r="AA2228" s="834"/>
      <c r="AB2228" s="834"/>
      <c r="AC2228" s="832">
        <f t="shared" si="91"/>
        <v>0</v>
      </c>
      <c r="AD2228" s="832">
        <f t="shared" si="90"/>
        <v>5.7270509243966758</v>
      </c>
      <c r="AE2228" s="834"/>
      <c r="AF2228" s="834"/>
      <c r="AG2228" s="834"/>
      <c r="AH2228" s="834"/>
      <c r="AI2228" s="834"/>
      <c r="AJ2228" s="834"/>
      <c r="AK2228" s="834"/>
      <c r="AL2228" s="834"/>
      <c r="AM2228" s="832">
        <f t="shared" si="89"/>
        <v>44162748.501261525</v>
      </c>
      <c r="AN2228" s="834"/>
      <c r="AO2228" s="834"/>
      <c r="AP2228" s="834"/>
    </row>
    <row r="2229" spans="1:42">
      <c r="A2229" s="95" t="s">
        <v>2456</v>
      </c>
      <c r="B2229" s="1132" t="s">
        <v>3275</v>
      </c>
      <c r="C2229" s="95" t="s">
        <v>3329</v>
      </c>
      <c r="D2229" s="1132" t="s">
        <v>2001</v>
      </c>
      <c r="E2229" s="15" t="s">
        <v>2015</v>
      </c>
      <c r="F2229" s="679">
        <v>15518.5707015104</v>
      </c>
      <c r="G2229" s="73" t="s">
        <v>300</v>
      </c>
      <c r="H2229" s="95" t="s">
        <v>3352</v>
      </c>
      <c r="K2229" s="1144"/>
      <c r="L2229" s="1144"/>
      <c r="M2229" s="831"/>
      <c r="N2229" s="831">
        <v>3.6400999999999999E-5</v>
      </c>
      <c r="O2229" s="1144"/>
      <c r="P2229" s="831"/>
      <c r="Q2229" s="831"/>
      <c r="R2229" s="831"/>
      <c r="S2229" s="831"/>
      <c r="T2229" s="831"/>
      <c r="U2229" s="831"/>
      <c r="V2229" s="1143"/>
      <c r="W2229" s="1145">
        <v>9274.4</v>
      </c>
      <c r="X2229" s="1144"/>
      <c r="Y2229" s="831"/>
      <c r="Z2229" s="831"/>
      <c r="AA2229" s="834"/>
      <c r="AB2229" s="834"/>
      <c r="AC2229" s="832">
        <f t="shared" si="91"/>
        <v>0</v>
      </c>
      <c r="AD2229" s="832">
        <f t="shared" si="90"/>
        <v>0.56489149210568002</v>
      </c>
      <c r="AE2229" s="834"/>
      <c r="AF2229" s="834"/>
      <c r="AG2229" s="834"/>
      <c r="AH2229" s="834"/>
      <c r="AI2229" s="834"/>
      <c r="AJ2229" s="834"/>
      <c r="AK2229" s="834"/>
      <c r="AL2229" s="834"/>
      <c r="AM2229" s="832">
        <f t="shared" si="89"/>
        <v>143925432.11408806</v>
      </c>
      <c r="AN2229" s="834"/>
      <c r="AO2229" s="834"/>
      <c r="AP2229" s="834"/>
    </row>
    <row r="2230" spans="1:42">
      <c r="A2230" s="95" t="s">
        <v>2456</v>
      </c>
      <c r="B2230" s="1132" t="s">
        <v>3275</v>
      </c>
      <c r="C2230" s="95" t="s">
        <v>3329</v>
      </c>
      <c r="D2230" s="1132" t="s">
        <v>1998</v>
      </c>
      <c r="E2230" s="15" t="s">
        <v>1999</v>
      </c>
      <c r="F2230" s="679">
        <v>310371.414040156</v>
      </c>
      <c r="G2230" s="73" t="s">
        <v>300</v>
      </c>
      <c r="H2230" s="95" t="s">
        <v>3352</v>
      </c>
      <c r="K2230" s="1144"/>
      <c r="L2230" s="1144"/>
      <c r="M2230" s="831"/>
      <c r="N2230" s="831">
        <v>7.0577999999999996E-7</v>
      </c>
      <c r="O2230" s="1144"/>
      <c r="P2230" s="831"/>
      <c r="Q2230" s="831"/>
      <c r="R2230" s="831"/>
      <c r="S2230" s="831"/>
      <c r="T2230" s="831"/>
      <c r="U2230" s="831"/>
      <c r="V2230" s="1143"/>
      <c r="W2230" s="1145">
        <v>21.632000000000001</v>
      </c>
      <c r="X2230" s="1144"/>
      <c r="Y2230" s="831"/>
      <c r="Z2230" s="831"/>
      <c r="AA2230" s="834"/>
      <c r="AB2230" s="834"/>
      <c r="AC2230" s="832">
        <f t="shared" si="91"/>
        <v>0</v>
      </c>
      <c r="AD2230" s="832">
        <f t="shared" si="90"/>
        <v>0.2190539366012613</v>
      </c>
      <c r="AE2230" s="834"/>
      <c r="AF2230" s="834"/>
      <c r="AG2230" s="834"/>
      <c r="AH2230" s="834"/>
      <c r="AI2230" s="834"/>
      <c r="AJ2230" s="834"/>
      <c r="AK2230" s="834"/>
      <c r="AL2230" s="834"/>
      <c r="AM2230" s="832">
        <f t="shared" si="89"/>
        <v>6713954.4285166552</v>
      </c>
      <c r="AN2230" s="834"/>
      <c r="AO2230" s="834"/>
      <c r="AP2230" s="834"/>
    </row>
    <row r="2231" spans="1:42">
      <c r="A2231" s="95" t="s">
        <v>2457</v>
      </c>
      <c r="B2231" s="1132" t="s">
        <v>3276</v>
      </c>
      <c r="C2231" s="95" t="s">
        <v>3329</v>
      </c>
      <c r="D2231" s="1132" t="s">
        <v>1967</v>
      </c>
      <c r="E2231" s="15" t="s">
        <v>1968</v>
      </c>
      <c r="F2231" s="679">
        <v>452886.27756249998</v>
      </c>
      <c r="G2231" s="73" t="s">
        <v>300</v>
      </c>
      <c r="H2231" s="95" t="s">
        <v>3352</v>
      </c>
      <c r="K2231" s="1144"/>
      <c r="L2231" s="1144"/>
      <c r="M2231" s="831"/>
      <c r="N2231" s="831">
        <v>3.5968E-7</v>
      </c>
      <c r="O2231" s="1144"/>
      <c r="P2231" s="831"/>
      <c r="Q2231" s="831"/>
      <c r="R2231" s="831"/>
      <c r="S2231" s="831"/>
      <c r="T2231" s="831"/>
      <c r="U2231" s="831"/>
      <c r="V2231" s="1143"/>
      <c r="W2231" s="1145">
        <v>272.83999999999997</v>
      </c>
      <c r="X2231" s="1144"/>
      <c r="Y2231" s="831"/>
      <c r="Z2231" s="831"/>
      <c r="AA2231" s="834"/>
      <c r="AB2231" s="834"/>
      <c r="AC2231" s="832">
        <f t="shared" si="91"/>
        <v>0</v>
      </c>
      <c r="AD2231" s="832">
        <f t="shared" si="90"/>
        <v>0.16289413631367999</v>
      </c>
      <c r="AE2231" s="834"/>
      <c r="AF2231" s="834"/>
      <c r="AG2231" s="834"/>
      <c r="AH2231" s="834"/>
      <c r="AI2231" s="834"/>
      <c r="AJ2231" s="834"/>
      <c r="AK2231" s="834"/>
      <c r="AL2231" s="834"/>
      <c r="AM2231" s="832">
        <f t="shared" si="89"/>
        <v>123565491.97015248</v>
      </c>
      <c r="AN2231" s="834"/>
      <c r="AO2231" s="834"/>
      <c r="AP2231" s="834"/>
    </row>
    <row r="2232" spans="1:42">
      <c r="A2232" s="95" t="s">
        <v>2457</v>
      </c>
      <c r="B2232" s="1132" t="s">
        <v>3276</v>
      </c>
      <c r="C2232" s="95" t="s">
        <v>3329</v>
      </c>
      <c r="D2232" s="1132" t="s">
        <v>2001</v>
      </c>
      <c r="E2232" s="15" t="s">
        <v>2015</v>
      </c>
      <c r="F2232" s="679">
        <v>30192.418503463501</v>
      </c>
      <c r="G2232" s="73" t="s">
        <v>300</v>
      </c>
      <c r="H2232" s="95" t="s">
        <v>3352</v>
      </c>
      <c r="K2232" s="1144"/>
      <c r="L2232" s="1144"/>
      <c r="M2232" s="831"/>
      <c r="N2232" s="831">
        <v>8.6143999999999996E-7</v>
      </c>
      <c r="O2232" s="1144"/>
      <c r="P2232" s="831"/>
      <c r="Q2232" s="831"/>
      <c r="R2232" s="831"/>
      <c r="S2232" s="831"/>
      <c r="T2232" s="831"/>
      <c r="U2232" s="831"/>
      <c r="V2232" s="1143"/>
      <c r="W2232" s="1145">
        <v>12129</v>
      </c>
      <c r="X2232" s="1144"/>
      <c r="Y2232" s="831"/>
      <c r="Z2232" s="831"/>
      <c r="AA2232" s="834"/>
      <c r="AB2232" s="834"/>
      <c r="AC2232" s="832">
        <f t="shared" si="91"/>
        <v>0</v>
      </c>
      <c r="AD2232" s="832">
        <f t="shared" si="90"/>
        <v>2.6008956995623597E-2</v>
      </c>
      <c r="AE2232" s="834"/>
      <c r="AF2232" s="834"/>
      <c r="AG2232" s="834"/>
      <c r="AH2232" s="834"/>
      <c r="AI2232" s="834"/>
      <c r="AJ2232" s="834"/>
      <c r="AK2232" s="834"/>
      <c r="AL2232" s="834"/>
      <c r="AM2232" s="832">
        <f t="shared" si="89"/>
        <v>366203844.02850878</v>
      </c>
      <c r="AN2232" s="834"/>
      <c r="AO2232" s="834"/>
      <c r="AP2232" s="834"/>
    </row>
    <row r="2233" spans="1:42">
      <c r="A2233" s="95" t="s">
        <v>2457</v>
      </c>
      <c r="B2233" s="1132" t="s">
        <v>3276</v>
      </c>
      <c r="C2233" s="95" t="s">
        <v>3329</v>
      </c>
      <c r="D2233" s="1132" t="s">
        <v>1998</v>
      </c>
      <c r="E2233" s="15" t="s">
        <v>1999</v>
      </c>
      <c r="F2233" s="679">
        <v>603848.37005468702</v>
      </c>
      <c r="G2233" s="73" t="s">
        <v>300</v>
      </c>
      <c r="H2233" s="95" t="s">
        <v>3352</v>
      </c>
      <c r="K2233" s="1144"/>
      <c r="L2233" s="1144"/>
      <c r="M2233" s="831"/>
      <c r="N2233" s="831">
        <v>2.651E-9</v>
      </c>
      <c r="O2233" s="1144"/>
      <c r="P2233" s="831"/>
      <c r="Q2233" s="831"/>
      <c r="R2233" s="831"/>
      <c r="S2233" s="831"/>
      <c r="T2233" s="831"/>
      <c r="U2233" s="831"/>
      <c r="V2233" s="1143"/>
      <c r="W2233" s="1145">
        <v>19.038</v>
      </c>
      <c r="X2233" s="1144"/>
      <c r="Y2233" s="831"/>
      <c r="Z2233" s="831"/>
      <c r="AA2233" s="834"/>
      <c r="AB2233" s="834"/>
      <c r="AC2233" s="832">
        <f t="shared" si="91"/>
        <v>0</v>
      </c>
      <c r="AD2233" s="832">
        <f t="shared" si="90"/>
        <v>1.6008020290149752E-3</v>
      </c>
      <c r="AE2233" s="834"/>
      <c r="AF2233" s="834"/>
      <c r="AG2233" s="834"/>
      <c r="AH2233" s="834"/>
      <c r="AI2233" s="834"/>
      <c r="AJ2233" s="834"/>
      <c r="AK2233" s="834"/>
      <c r="AL2233" s="834"/>
      <c r="AM2233" s="832">
        <f t="shared" si="89"/>
        <v>11496065.269101132</v>
      </c>
      <c r="AN2233" s="834"/>
      <c r="AO2233" s="834"/>
      <c r="AP2233" s="834"/>
    </row>
    <row r="2234" spans="1:42">
      <c r="A2234" s="95" t="s">
        <v>2458</v>
      </c>
      <c r="B2234" s="1132" t="s">
        <v>3277</v>
      </c>
      <c r="C2234" s="95" t="s">
        <v>3329</v>
      </c>
      <c r="D2234" s="1132" t="s">
        <v>1967</v>
      </c>
      <c r="E2234" s="15" t="s">
        <v>1968</v>
      </c>
      <c r="F2234" s="679">
        <v>3621752.5372842499</v>
      </c>
      <c r="G2234" s="73" t="s">
        <v>300</v>
      </c>
      <c r="H2234" s="95" t="s">
        <v>3352</v>
      </c>
      <c r="K2234" s="1144"/>
      <c r="L2234" s="1144"/>
      <c r="M2234" s="831">
        <v>0</v>
      </c>
      <c r="N2234" s="831">
        <v>5.9549000000000002E-5</v>
      </c>
      <c r="O2234" s="1144"/>
      <c r="P2234" s="831"/>
      <c r="Q2234" s="831"/>
      <c r="R2234" s="831"/>
      <c r="S2234" s="831"/>
      <c r="T2234" s="831"/>
      <c r="U2234" s="831"/>
      <c r="V2234" s="1143"/>
      <c r="W2234" s="1145">
        <v>3992.7</v>
      </c>
      <c r="X2234" s="1144"/>
      <c r="Y2234" s="831"/>
      <c r="Z2234" s="831"/>
      <c r="AA2234" s="834"/>
      <c r="AB2234" s="834"/>
      <c r="AC2234" s="832">
        <f t="shared" si="91"/>
        <v>0</v>
      </c>
      <c r="AD2234" s="832">
        <f t="shared" si="90"/>
        <v>215.67174184273981</v>
      </c>
      <c r="AE2234" s="834"/>
      <c r="AF2234" s="834"/>
      <c r="AG2234" s="834"/>
      <c r="AH2234" s="834"/>
      <c r="AI2234" s="834"/>
      <c r="AJ2234" s="834"/>
      <c r="AK2234" s="834"/>
      <c r="AL2234" s="834"/>
      <c r="AM2234" s="832">
        <f t="shared" si="89"/>
        <v>14460571355.614824</v>
      </c>
      <c r="AN2234" s="834"/>
      <c r="AO2234" s="834"/>
      <c r="AP2234" s="834"/>
    </row>
    <row r="2235" spans="1:42">
      <c r="A2235" s="95" t="s">
        <v>2458</v>
      </c>
      <c r="B2235" s="1132" t="s">
        <v>3277</v>
      </c>
      <c r="C2235" s="95" t="s">
        <v>3329</v>
      </c>
      <c r="D2235" s="1132" t="s">
        <v>2001</v>
      </c>
      <c r="E2235" s="15" t="s">
        <v>2015</v>
      </c>
      <c r="F2235" s="679">
        <v>241450.16915648399</v>
      </c>
      <c r="G2235" s="73" t="s">
        <v>300</v>
      </c>
      <c r="H2235" s="95" t="s">
        <v>3352</v>
      </c>
      <c r="K2235" s="1144"/>
      <c r="L2235" s="1144"/>
      <c r="M2235" s="831">
        <v>0</v>
      </c>
      <c r="N2235" s="831">
        <v>1.6877E-6</v>
      </c>
      <c r="O2235" s="1144"/>
      <c r="P2235" s="831"/>
      <c r="Q2235" s="831"/>
      <c r="R2235" s="831"/>
      <c r="S2235" s="831"/>
      <c r="T2235" s="831"/>
      <c r="U2235" s="831"/>
      <c r="V2235" s="1143"/>
      <c r="W2235" s="1145">
        <v>385290</v>
      </c>
      <c r="X2235" s="1144"/>
      <c r="Y2235" s="831"/>
      <c r="Z2235" s="831"/>
      <c r="AA2235" s="834"/>
      <c r="AB2235" s="834"/>
      <c r="AC2235" s="832">
        <f t="shared" si="91"/>
        <v>0</v>
      </c>
      <c r="AD2235" s="832">
        <f t="shared" si="90"/>
        <v>0.40749545048539804</v>
      </c>
      <c r="AE2235" s="834"/>
      <c r="AF2235" s="834"/>
      <c r="AG2235" s="834"/>
      <c r="AH2235" s="834"/>
      <c r="AI2235" s="834"/>
      <c r="AJ2235" s="834"/>
      <c r="AK2235" s="834"/>
      <c r="AL2235" s="834"/>
      <c r="AM2235" s="832">
        <f t="shared" si="89"/>
        <v>93028335674.301712</v>
      </c>
      <c r="AN2235" s="834"/>
      <c r="AO2235" s="834"/>
      <c r="AP2235" s="834"/>
    </row>
    <row r="2236" spans="1:42">
      <c r="A2236" s="95" t="s">
        <v>2458</v>
      </c>
      <c r="B2236" s="1132" t="s">
        <v>3277</v>
      </c>
      <c r="C2236" s="95" t="s">
        <v>3329</v>
      </c>
      <c r="D2236" s="1132" t="s">
        <v>1998</v>
      </c>
      <c r="E2236" s="15" t="s">
        <v>1999</v>
      </c>
      <c r="F2236" s="679">
        <v>4829003.3828471396</v>
      </c>
      <c r="G2236" s="73" t="s">
        <v>300</v>
      </c>
      <c r="H2236" s="95" t="s">
        <v>3352</v>
      </c>
      <c r="K2236" s="1144"/>
      <c r="L2236" s="1144"/>
      <c r="M2236" s="831">
        <v>0</v>
      </c>
      <c r="N2236" s="831">
        <v>5.0039999999999997E-9</v>
      </c>
      <c r="O2236" s="1144"/>
      <c r="P2236" s="831"/>
      <c r="Q2236" s="831"/>
      <c r="R2236" s="831"/>
      <c r="S2236" s="831"/>
      <c r="T2236" s="831"/>
      <c r="U2236" s="831"/>
      <c r="V2236" s="1143"/>
      <c r="W2236" s="1145">
        <v>394.28</v>
      </c>
      <c r="X2236" s="1144"/>
      <c r="Y2236" s="831"/>
      <c r="Z2236" s="831"/>
      <c r="AA2236" s="834"/>
      <c r="AB2236" s="834"/>
      <c r="AC2236" s="832">
        <f t="shared" si="91"/>
        <v>0</v>
      </c>
      <c r="AD2236" s="832">
        <f t="shared" si="90"/>
        <v>2.4164332927767086E-2</v>
      </c>
      <c r="AE2236" s="834"/>
      <c r="AF2236" s="834"/>
      <c r="AG2236" s="834"/>
      <c r="AH2236" s="834"/>
      <c r="AI2236" s="834"/>
      <c r="AJ2236" s="834"/>
      <c r="AK2236" s="834"/>
      <c r="AL2236" s="834"/>
      <c r="AM2236" s="832">
        <f t="shared" si="89"/>
        <v>1903979453.78897</v>
      </c>
      <c r="AN2236" s="834"/>
      <c r="AO2236" s="834"/>
      <c r="AP2236" s="834"/>
    </row>
    <row r="2237" spans="1:42">
      <c r="A2237" s="95" t="s">
        <v>2459</v>
      </c>
      <c r="B2237" s="1132" t="s">
        <v>3278</v>
      </c>
      <c r="C2237" s="73" t="s">
        <v>3329</v>
      </c>
      <c r="D2237" s="1132" t="s">
        <v>1967</v>
      </c>
      <c r="E2237" s="15" t="s">
        <v>1968</v>
      </c>
      <c r="F2237" s="679">
        <v>603564.86002604198</v>
      </c>
      <c r="G2237" s="73" t="s">
        <v>300</v>
      </c>
      <c r="H2237" s="95" t="s">
        <v>3352</v>
      </c>
      <c r="K2237" s="1144"/>
      <c r="L2237" s="1144"/>
      <c r="M2237" s="831"/>
      <c r="N2237" s="831">
        <v>4.1717000000000002E-7</v>
      </c>
      <c r="O2237" s="1144"/>
      <c r="P2237" s="831"/>
      <c r="Q2237" s="831"/>
      <c r="R2237" s="831"/>
      <c r="S2237" s="831"/>
      <c r="T2237" s="831"/>
      <c r="U2237" s="831"/>
      <c r="V2237" s="1143"/>
      <c r="W2237" s="1145">
        <v>51.104999999999997</v>
      </c>
      <c r="X2237" s="1144"/>
      <c r="Y2237" s="831"/>
      <c r="Z2237" s="831"/>
      <c r="AA2237" s="834"/>
      <c r="AB2237" s="834"/>
      <c r="AC2237" s="832">
        <f t="shared" si="91"/>
        <v>0</v>
      </c>
      <c r="AD2237" s="832">
        <f t="shared" si="90"/>
        <v>0.25178915265706392</v>
      </c>
      <c r="AE2237" s="834"/>
      <c r="AF2237" s="834"/>
      <c r="AG2237" s="834"/>
      <c r="AH2237" s="834"/>
      <c r="AI2237" s="834"/>
      <c r="AJ2237" s="834"/>
      <c r="AK2237" s="834"/>
      <c r="AL2237" s="834"/>
      <c r="AM2237" s="832">
        <f t="shared" si="89"/>
        <v>30845182.171630874</v>
      </c>
      <c r="AN2237" s="834"/>
      <c r="AO2237" s="834"/>
      <c r="AP2237" s="834"/>
    </row>
    <row r="2238" spans="1:42">
      <c r="A2238" s="95" t="s">
        <v>2459</v>
      </c>
      <c r="B2238" s="1132" t="s">
        <v>3278</v>
      </c>
      <c r="C2238" s="73" t="s">
        <v>3329</v>
      </c>
      <c r="D2238" s="1132" t="s">
        <v>2001</v>
      </c>
      <c r="E2238" s="15" t="s">
        <v>2015</v>
      </c>
      <c r="F2238" s="679">
        <v>40237.657335937503</v>
      </c>
      <c r="G2238" s="73" t="s">
        <v>300</v>
      </c>
      <c r="H2238" s="95" t="s">
        <v>3352</v>
      </c>
      <c r="K2238" s="1144"/>
      <c r="L2238" s="1144"/>
      <c r="M2238" s="831"/>
      <c r="N2238" s="831">
        <v>1.1643E-6</v>
      </c>
      <c r="O2238" s="1144"/>
      <c r="P2238" s="831"/>
      <c r="Q2238" s="831"/>
      <c r="R2238" s="831"/>
      <c r="S2238" s="831"/>
      <c r="T2238" s="831"/>
      <c r="U2238" s="831"/>
      <c r="V2238" s="1143"/>
      <c r="W2238" s="1145">
        <v>22163</v>
      </c>
      <c r="X2238" s="1144"/>
      <c r="Y2238" s="831"/>
      <c r="Z2238" s="831"/>
      <c r="AA2238" s="834"/>
      <c r="AB2238" s="834"/>
      <c r="AC2238" s="832">
        <f t="shared" si="91"/>
        <v>0</v>
      </c>
      <c r="AD2238" s="832">
        <f t="shared" si="90"/>
        <v>4.6848704436232035E-2</v>
      </c>
      <c r="AE2238" s="834"/>
      <c r="AF2238" s="834"/>
      <c r="AG2238" s="834"/>
      <c r="AH2238" s="834"/>
      <c r="AI2238" s="834"/>
      <c r="AJ2238" s="834"/>
      <c r="AK2238" s="834"/>
      <c r="AL2238" s="834"/>
      <c r="AM2238" s="832">
        <f t="shared" si="89"/>
        <v>891787199.53638291</v>
      </c>
      <c r="AN2238" s="834"/>
      <c r="AO2238" s="834"/>
      <c r="AP2238" s="834"/>
    </row>
    <row r="2239" spans="1:42">
      <c r="A2239" s="95" t="s">
        <v>2459</v>
      </c>
      <c r="B2239" s="1132" t="s">
        <v>3278</v>
      </c>
      <c r="C2239" s="73" t="s">
        <v>3329</v>
      </c>
      <c r="D2239" s="1132" t="s">
        <v>1998</v>
      </c>
      <c r="E2239" s="15" t="s">
        <v>1999</v>
      </c>
      <c r="F2239" s="679">
        <v>804753.14669270802</v>
      </c>
      <c r="G2239" s="73" t="s">
        <v>300</v>
      </c>
      <c r="H2239" s="95" t="s">
        <v>3352</v>
      </c>
      <c r="K2239" s="1144"/>
      <c r="L2239" s="1144"/>
      <c r="M2239" s="831"/>
      <c r="N2239" s="831">
        <v>3.9342999999999997E-8</v>
      </c>
      <c r="O2239" s="1144"/>
      <c r="P2239" s="831"/>
      <c r="Q2239" s="831"/>
      <c r="R2239" s="831"/>
      <c r="S2239" s="831"/>
      <c r="T2239" s="831"/>
      <c r="U2239" s="831"/>
      <c r="V2239" s="1143"/>
      <c r="W2239" s="1145">
        <v>9.2978000000000005</v>
      </c>
      <c r="X2239" s="1144"/>
      <c r="Y2239" s="831"/>
      <c r="Z2239" s="831"/>
      <c r="AA2239" s="834"/>
      <c r="AB2239" s="834"/>
      <c r="AC2239" s="832">
        <f t="shared" si="91"/>
        <v>0</v>
      </c>
      <c r="AD2239" s="832">
        <f t="shared" si="90"/>
        <v>3.1661403050331209E-2</v>
      </c>
      <c r="AE2239" s="834"/>
      <c r="AF2239" s="834"/>
      <c r="AG2239" s="834"/>
      <c r="AH2239" s="834"/>
      <c r="AI2239" s="834"/>
      <c r="AJ2239" s="834"/>
      <c r="AK2239" s="834"/>
      <c r="AL2239" s="834"/>
      <c r="AM2239" s="832">
        <f t="shared" si="89"/>
        <v>7482433.8073194614</v>
      </c>
      <c r="AN2239" s="834"/>
      <c r="AO2239" s="834"/>
      <c r="AP2239" s="834"/>
    </row>
    <row r="2240" spans="1:42">
      <c r="A2240" s="95" t="s">
        <v>2460</v>
      </c>
      <c r="B2240" s="1132" t="s">
        <v>2460</v>
      </c>
      <c r="D2240" s="1132" t="s">
        <v>1967</v>
      </c>
      <c r="E2240" s="15" t="s">
        <v>1968</v>
      </c>
      <c r="F2240" s="679">
        <v>6587567400.7321901</v>
      </c>
      <c r="G2240" s="73" t="s">
        <v>300</v>
      </c>
      <c r="H2240" s="95" t="s">
        <v>3358</v>
      </c>
      <c r="K2240" s="1144"/>
      <c r="L2240" s="1144"/>
      <c r="M2240" s="831">
        <v>6.4853000000000002E-12</v>
      </c>
      <c r="N2240" s="831">
        <v>2.0997000000000001E-9</v>
      </c>
      <c r="O2240" s="1144"/>
      <c r="P2240" s="831"/>
      <c r="Q2240" s="831"/>
      <c r="R2240" s="831"/>
      <c r="S2240" s="831"/>
      <c r="T2240" s="831"/>
      <c r="U2240" s="831"/>
      <c r="V2240" s="1143"/>
      <c r="W2240" s="1145">
        <v>0.27237</v>
      </c>
      <c r="X2240" s="1144"/>
      <c r="Y2240" s="831"/>
      <c r="Z2240" s="831"/>
      <c r="AA2240" s="834"/>
      <c r="AB2240" s="834"/>
      <c r="AC2240" s="832">
        <f t="shared" si="91"/>
        <v>4.2722350863968472E-2</v>
      </c>
      <c r="AD2240" s="832">
        <f t="shared" si="90"/>
        <v>13.83191527131738</v>
      </c>
      <c r="AE2240" s="834"/>
      <c r="AF2240" s="834"/>
      <c r="AG2240" s="834"/>
      <c r="AH2240" s="834"/>
      <c r="AI2240" s="834"/>
      <c r="AJ2240" s="834"/>
      <c r="AK2240" s="834"/>
      <c r="AL2240" s="834"/>
      <c r="AM2240" s="832">
        <f t="shared" si="89"/>
        <v>1794255732.9374266</v>
      </c>
      <c r="AN2240" s="834"/>
      <c r="AO2240" s="834"/>
      <c r="AP2240" s="834"/>
    </row>
    <row r="2241" spans="1:42">
      <c r="A2241" s="95" t="s">
        <v>2460</v>
      </c>
      <c r="B2241" s="1132" t="s">
        <v>3279</v>
      </c>
      <c r="C2241" s="95" t="s">
        <v>3313</v>
      </c>
      <c r="D2241" s="1132" t="s">
        <v>2001</v>
      </c>
      <c r="E2241" s="15" t="s">
        <v>2015</v>
      </c>
      <c r="F2241" s="679">
        <v>29739637.107610799</v>
      </c>
      <c r="G2241" s="73" t="s">
        <v>300</v>
      </c>
      <c r="H2241" s="95" t="s">
        <v>3355</v>
      </c>
      <c r="K2241" s="1144"/>
      <c r="L2241" s="1144"/>
      <c r="M2241" s="831">
        <v>2.0492999999999999E-9</v>
      </c>
      <c r="N2241" s="831">
        <v>4.1160999999999999E-9</v>
      </c>
      <c r="O2241" s="1144"/>
      <c r="P2241" s="831"/>
      <c r="Q2241" s="831"/>
      <c r="R2241" s="831"/>
      <c r="S2241" s="831"/>
      <c r="T2241" s="831"/>
      <c r="U2241" s="831"/>
      <c r="V2241" s="1143"/>
      <c r="W2241" s="1145">
        <v>486.61</v>
      </c>
      <c r="X2241" s="1144"/>
      <c r="Y2241" s="831"/>
      <c r="Z2241" s="831"/>
      <c r="AA2241" s="834"/>
      <c r="AB2241" s="834"/>
      <c r="AC2241" s="832">
        <f t="shared" si="91"/>
        <v>6.0945438324626809E-2</v>
      </c>
      <c r="AD2241" s="832">
        <f t="shared" si="90"/>
        <v>0.12241132029863681</v>
      </c>
      <c r="AE2241" s="834"/>
      <c r="AF2241" s="834"/>
      <c r="AG2241" s="834"/>
      <c r="AH2241" s="834"/>
      <c r="AI2241" s="834"/>
      <c r="AJ2241" s="834"/>
      <c r="AK2241" s="834"/>
      <c r="AL2241" s="834"/>
      <c r="AM2241" s="832">
        <f t="shared" si="89"/>
        <v>14471604812.934492</v>
      </c>
      <c r="AN2241" s="834"/>
      <c r="AO2241" s="834"/>
      <c r="AP2241" s="834"/>
    </row>
    <row r="2242" spans="1:42">
      <c r="A2242" s="95" t="s">
        <v>2460</v>
      </c>
      <c r="B2242" s="1132" t="s">
        <v>3279</v>
      </c>
      <c r="C2242" s="95" t="s">
        <v>3317</v>
      </c>
      <c r="D2242" s="1132" t="s">
        <v>2001</v>
      </c>
      <c r="E2242" s="15" t="s">
        <v>2015</v>
      </c>
      <c r="F2242" s="679">
        <v>169747.014366947</v>
      </c>
      <c r="G2242" s="73" t="s">
        <v>300</v>
      </c>
      <c r="H2242" s="95" t="s">
        <v>3355</v>
      </c>
      <c r="K2242" s="1144"/>
      <c r="L2242" s="1144"/>
      <c r="M2242" s="831">
        <v>2.0492999999999999E-9</v>
      </c>
      <c r="N2242" s="831">
        <v>4.1160999999999999E-9</v>
      </c>
      <c r="O2242" s="1144"/>
      <c r="P2242" s="831"/>
      <c r="Q2242" s="831"/>
      <c r="R2242" s="831"/>
      <c r="S2242" s="831"/>
      <c r="T2242" s="831"/>
      <c r="U2242" s="831"/>
      <c r="V2242" s="1143"/>
      <c r="W2242" s="1145">
        <v>486.61</v>
      </c>
      <c r="X2242" s="1144"/>
      <c r="Y2242" s="831"/>
      <c r="Z2242" s="831"/>
      <c r="AA2242" s="834"/>
      <c r="AB2242" s="834"/>
      <c r="AC2242" s="832">
        <f t="shared" si="91"/>
        <v>3.4786255654218446E-4</v>
      </c>
      <c r="AD2242" s="832">
        <f t="shared" si="90"/>
        <v>6.9869568583579055E-4</v>
      </c>
      <c r="AE2242" s="834"/>
      <c r="AF2242" s="834"/>
      <c r="AG2242" s="834"/>
      <c r="AH2242" s="834"/>
      <c r="AI2242" s="834"/>
      <c r="AJ2242" s="834"/>
      <c r="AK2242" s="834"/>
      <c r="AL2242" s="834"/>
      <c r="AM2242" s="832">
        <f t="shared" si="89"/>
        <v>82600594.661100075</v>
      </c>
      <c r="AN2242" s="834"/>
      <c r="AO2242" s="834"/>
      <c r="AP2242" s="834"/>
    </row>
    <row r="2243" spans="1:42">
      <c r="A2243" s="95" t="s">
        <v>2824</v>
      </c>
      <c r="B2243" s="95" t="s">
        <v>3280</v>
      </c>
      <c r="C2243" s="95" t="s">
        <v>3313</v>
      </c>
      <c r="D2243" s="95" t="s">
        <v>2001</v>
      </c>
      <c r="E2243" s="95" t="s">
        <v>2015</v>
      </c>
      <c r="F2243" s="1142">
        <v>19782.424510151999</v>
      </c>
      <c r="G2243" s="73" t="s">
        <v>300</v>
      </c>
      <c r="K2243" s="1144"/>
      <c r="L2243" s="1144"/>
      <c r="M2243" s="831">
        <v>1.0988E-2</v>
      </c>
      <c r="N2243" s="831"/>
      <c r="O2243" s="1144"/>
      <c r="P2243" s="831"/>
      <c r="Q2243" s="831"/>
      <c r="R2243" s="831"/>
      <c r="S2243" s="831"/>
      <c r="T2243" s="831"/>
      <c r="U2243" s="831"/>
      <c r="V2243" s="1143"/>
      <c r="W2243" s="1145">
        <v>1759100</v>
      </c>
      <c r="X2243" s="1144"/>
      <c r="Y2243" s="831"/>
      <c r="Z2243" s="831"/>
      <c r="AA2243" s="834"/>
      <c r="AB2243" s="834"/>
      <c r="AC2243" s="832">
        <f t="shared" si="91"/>
        <v>217.36928051755015</v>
      </c>
      <c r="AD2243" s="832">
        <f t="shared" si="90"/>
        <v>0</v>
      </c>
      <c r="AE2243" s="834"/>
      <c r="AF2243" s="834"/>
      <c r="AG2243" s="834"/>
      <c r="AH2243" s="834"/>
      <c r="AI2243" s="834"/>
      <c r="AJ2243" s="834"/>
      <c r="AK2243" s="834"/>
      <c r="AL2243" s="834"/>
      <c r="AM2243" s="832">
        <f t="shared" si="89"/>
        <v>34799262955.80838</v>
      </c>
      <c r="AN2243" s="834"/>
      <c r="AO2243" s="834"/>
      <c r="AP2243" s="834"/>
    </row>
    <row r="2244" spans="1:42">
      <c r="A2244" s="95" t="s">
        <v>2824</v>
      </c>
      <c r="B2244" s="95" t="s">
        <v>3280</v>
      </c>
      <c r="D2244" s="95" t="s">
        <v>1967</v>
      </c>
      <c r="E2244" s="95" t="s">
        <v>1968</v>
      </c>
      <c r="F2244" s="1142">
        <v>0</v>
      </c>
      <c r="G2244" s="73" t="s">
        <v>300</v>
      </c>
      <c r="K2244" s="1144"/>
      <c r="L2244" s="1144"/>
      <c r="M2244" s="831">
        <v>5.3145999999999998E-4</v>
      </c>
      <c r="N2244" s="831"/>
      <c r="O2244" s="1144"/>
      <c r="P2244" s="831"/>
      <c r="Q2244" s="831"/>
      <c r="R2244" s="831"/>
      <c r="S2244" s="831"/>
      <c r="T2244" s="831"/>
      <c r="U2244" s="831"/>
      <c r="V2244" s="1143"/>
      <c r="W2244" s="1145">
        <v>72132</v>
      </c>
      <c r="X2244" s="1144"/>
      <c r="Y2244" s="831"/>
      <c r="Z2244" s="831"/>
      <c r="AA2244" s="834"/>
      <c r="AB2244" s="834"/>
      <c r="AC2244" s="832">
        <f t="shared" si="91"/>
        <v>0</v>
      </c>
      <c r="AD2244" s="832">
        <f t="shared" si="90"/>
        <v>0</v>
      </c>
      <c r="AE2244" s="834"/>
      <c r="AF2244" s="834"/>
      <c r="AG2244" s="834"/>
      <c r="AH2244" s="834"/>
      <c r="AI2244" s="834"/>
      <c r="AJ2244" s="834"/>
      <c r="AK2244" s="834"/>
      <c r="AL2244" s="834"/>
      <c r="AM2244" s="832">
        <f t="shared" si="89"/>
        <v>0</v>
      </c>
      <c r="AN2244" s="834"/>
      <c r="AO2244" s="834"/>
      <c r="AP2244" s="834"/>
    </row>
    <row r="2245" spans="1:42">
      <c r="A2245" s="95" t="s">
        <v>2824</v>
      </c>
      <c r="B2245" s="95" t="s">
        <v>3280</v>
      </c>
      <c r="D2245" s="95" t="s">
        <v>1998</v>
      </c>
      <c r="E2245" s="95" t="s">
        <v>1999</v>
      </c>
      <c r="F2245" s="1142">
        <v>0</v>
      </c>
      <c r="G2245" s="73" t="s">
        <v>300</v>
      </c>
      <c r="K2245" s="1144"/>
      <c r="L2245" s="1144"/>
      <c r="M2245" s="831">
        <v>9.883600000000001E-7</v>
      </c>
      <c r="N2245" s="831"/>
      <c r="O2245" s="1144"/>
      <c r="P2245" s="831"/>
      <c r="Q2245" s="831"/>
      <c r="R2245" s="831"/>
      <c r="S2245" s="831"/>
      <c r="T2245" s="831"/>
      <c r="U2245" s="831"/>
      <c r="V2245" s="1143"/>
      <c r="W2245" s="1145">
        <v>154.49</v>
      </c>
      <c r="X2245" s="1144"/>
      <c r="Y2245" s="831"/>
      <c r="Z2245" s="831"/>
      <c r="AA2245" s="834"/>
      <c r="AB2245" s="834"/>
      <c r="AC2245" s="832">
        <f t="shared" si="91"/>
        <v>0</v>
      </c>
      <c r="AD2245" s="832">
        <f t="shared" si="90"/>
        <v>0</v>
      </c>
      <c r="AE2245" s="834"/>
      <c r="AF2245" s="834"/>
      <c r="AG2245" s="834"/>
      <c r="AH2245" s="834"/>
      <c r="AI2245" s="834"/>
      <c r="AJ2245" s="834"/>
      <c r="AK2245" s="834"/>
      <c r="AL2245" s="834"/>
      <c r="AM2245" s="832">
        <f t="shared" si="89"/>
        <v>0</v>
      </c>
      <c r="AN2245" s="834"/>
      <c r="AO2245" s="834"/>
      <c r="AP2245" s="834"/>
    </row>
    <row r="2246" spans="1:42">
      <c r="A2246" s="95" t="s">
        <v>2761</v>
      </c>
      <c r="C2246" s="95" t="s">
        <v>3315</v>
      </c>
      <c r="D2246" s="95" t="s">
        <v>1967</v>
      </c>
      <c r="E2246" s="95" t="s">
        <v>1968</v>
      </c>
      <c r="F2246" s="1142">
        <v>95049.953125</v>
      </c>
      <c r="G2246" s="73" t="s">
        <v>300</v>
      </c>
      <c r="H2246" s="95" t="s">
        <v>3352</v>
      </c>
      <c r="K2246" s="1144"/>
      <c r="L2246" s="1144"/>
      <c r="M2246" s="831"/>
      <c r="N2246" s="831">
        <v>9.6158000000000003E-6</v>
      </c>
      <c r="O2246" s="1144"/>
      <c r="P2246" s="831"/>
      <c r="Q2246" s="831"/>
      <c r="R2246" s="831"/>
      <c r="S2246" s="831"/>
      <c r="T2246" s="831"/>
      <c r="U2246" s="831"/>
      <c r="V2246" s="1143"/>
      <c r="W2246" s="1145">
        <v>276.39</v>
      </c>
      <c r="X2246" s="1144"/>
      <c r="Y2246" s="831"/>
      <c r="Z2246" s="831"/>
      <c r="AA2246" s="834"/>
      <c r="AB2246" s="834"/>
      <c r="AC2246" s="832">
        <f t="shared" si="91"/>
        <v>0</v>
      </c>
      <c r="AD2246" s="832">
        <f t="shared" si="90"/>
        <v>0.91398133925937508</v>
      </c>
      <c r="AE2246" s="834"/>
      <c r="AF2246" s="834"/>
      <c r="AG2246" s="834"/>
      <c r="AH2246" s="834"/>
      <c r="AI2246" s="834"/>
      <c r="AJ2246" s="834"/>
      <c r="AK2246" s="834"/>
      <c r="AL2246" s="834"/>
      <c r="AM2246" s="832">
        <f t="shared" si="89"/>
        <v>26270856.544218749</v>
      </c>
      <c r="AN2246" s="834"/>
      <c r="AO2246" s="834"/>
      <c r="AP2246" s="834"/>
    </row>
    <row r="2247" spans="1:42">
      <c r="A2247" s="95" t="s">
        <v>2761</v>
      </c>
      <c r="C2247" s="95" t="s">
        <v>3315</v>
      </c>
      <c r="D2247" s="95" t="s">
        <v>1998</v>
      </c>
      <c r="E2247" s="95" t="s">
        <v>1999</v>
      </c>
      <c r="F2247" s="1142">
        <v>468913.10209375003</v>
      </c>
      <c r="G2247" s="73" t="s">
        <v>300</v>
      </c>
      <c r="H2247" s="95" t="s">
        <v>3352</v>
      </c>
      <c r="K2247" s="1144"/>
      <c r="L2247" s="1144"/>
      <c r="M2247" s="831"/>
      <c r="N2247" s="831">
        <v>1.652E-6</v>
      </c>
      <c r="O2247" s="1144"/>
      <c r="P2247" s="831"/>
      <c r="Q2247" s="831"/>
      <c r="R2247" s="831"/>
      <c r="S2247" s="831"/>
      <c r="T2247" s="831"/>
      <c r="U2247" s="831"/>
      <c r="V2247" s="1143"/>
      <c r="W2247" s="1145">
        <v>54.246000000000002</v>
      </c>
      <c r="X2247" s="1144"/>
      <c r="Y2247" s="831"/>
      <c r="Z2247" s="831"/>
      <c r="AA2247" s="834"/>
      <c r="AB2247" s="834"/>
      <c r="AC2247" s="832">
        <f t="shared" si="91"/>
        <v>0</v>
      </c>
      <c r="AD2247" s="832">
        <f t="shared" si="90"/>
        <v>0.77464444465887505</v>
      </c>
      <c r="AE2247" s="834"/>
      <c r="AF2247" s="834"/>
      <c r="AG2247" s="834"/>
      <c r="AH2247" s="834"/>
      <c r="AI2247" s="834"/>
      <c r="AJ2247" s="834"/>
      <c r="AK2247" s="834"/>
      <c r="AL2247" s="834"/>
      <c r="AM2247" s="832">
        <f t="shared" si="89"/>
        <v>25436660.136177566</v>
      </c>
      <c r="AN2247" s="834"/>
      <c r="AO2247" s="834"/>
      <c r="AP2247" s="834"/>
    </row>
    <row r="2248" spans="1:42">
      <c r="A2248" s="95" t="s">
        <v>2761</v>
      </c>
      <c r="C2248" s="95" t="s">
        <v>3315</v>
      </c>
      <c r="D2248" s="95" t="s">
        <v>2001</v>
      </c>
      <c r="E2248" s="95" t="s">
        <v>2015</v>
      </c>
      <c r="F2248" s="1142">
        <v>6336.6635415624996</v>
      </c>
      <c r="G2248" s="73" t="s">
        <v>300</v>
      </c>
      <c r="H2248" s="95" t="s">
        <v>3352</v>
      </c>
      <c r="K2248" s="1144"/>
      <c r="L2248" s="1144"/>
      <c r="M2248" s="831"/>
      <c r="N2248" s="831">
        <v>1.4406000000000001E-5</v>
      </c>
      <c r="O2248" s="1144"/>
      <c r="P2248" s="831"/>
      <c r="Q2248" s="831"/>
      <c r="R2248" s="831"/>
      <c r="S2248" s="831"/>
      <c r="T2248" s="831"/>
      <c r="U2248" s="831"/>
      <c r="V2248" s="1143"/>
      <c r="W2248" s="1145">
        <v>13424</v>
      </c>
      <c r="X2248" s="1144"/>
      <c r="Y2248" s="831"/>
      <c r="Z2248" s="831"/>
      <c r="AA2248" s="834"/>
      <c r="AB2248" s="834"/>
      <c r="AC2248" s="832">
        <f t="shared" si="91"/>
        <v>0</v>
      </c>
      <c r="AD2248" s="832">
        <f t="shared" si="90"/>
        <v>9.1285974979749371E-2</v>
      </c>
      <c r="AE2248" s="834"/>
      <c r="AF2248" s="834"/>
      <c r="AG2248" s="834"/>
      <c r="AH2248" s="834"/>
      <c r="AI2248" s="834"/>
      <c r="AJ2248" s="834"/>
      <c r="AK2248" s="834"/>
      <c r="AL2248" s="834"/>
      <c r="AM2248" s="832">
        <f t="shared" si="89"/>
        <v>85063371.381935</v>
      </c>
      <c r="AN2248" s="834"/>
      <c r="AO2248" s="834"/>
      <c r="AP2248" s="834"/>
    </row>
    <row r="2249" spans="1:42">
      <c r="A2249" s="95" t="s">
        <v>2461</v>
      </c>
      <c r="B2249" s="95" t="s">
        <v>3281</v>
      </c>
      <c r="C2249" s="95" t="s">
        <v>3329</v>
      </c>
      <c r="D2249" s="95" t="s">
        <v>1967</v>
      </c>
      <c r="E2249" s="95" t="s">
        <v>1968</v>
      </c>
      <c r="F2249" s="1142">
        <v>28737.490308958299</v>
      </c>
      <c r="G2249" s="73" t="s">
        <v>300</v>
      </c>
      <c r="H2249" s="95" t="s">
        <v>3352</v>
      </c>
      <c r="K2249" s="1144"/>
      <c r="L2249" s="1144"/>
      <c r="M2249" s="831"/>
      <c r="N2249" s="831">
        <v>1.7433000000000001E-5</v>
      </c>
      <c r="O2249" s="1144"/>
      <c r="P2249" s="831"/>
      <c r="Q2249" s="831"/>
      <c r="R2249" s="831"/>
      <c r="S2249" s="831"/>
      <c r="T2249" s="831"/>
      <c r="U2249" s="831"/>
      <c r="V2249" s="1143"/>
      <c r="W2249" s="1145">
        <v>5998800</v>
      </c>
      <c r="X2249" s="1144"/>
      <c r="Y2249" s="831"/>
      <c r="Z2249" s="831"/>
      <c r="AA2249" s="834"/>
      <c r="AB2249" s="834"/>
      <c r="AC2249" s="832">
        <f t="shared" si="91"/>
        <v>0</v>
      </c>
      <c r="AD2249" s="832">
        <f t="shared" si="90"/>
        <v>0.50098066855607004</v>
      </c>
      <c r="AE2249" s="834"/>
      <c r="AF2249" s="834"/>
      <c r="AG2249" s="834"/>
      <c r="AH2249" s="834"/>
      <c r="AI2249" s="834"/>
      <c r="AJ2249" s="834"/>
      <c r="AK2249" s="834"/>
      <c r="AL2249" s="834"/>
      <c r="AM2249" s="832">
        <f t="shared" si="89"/>
        <v>172390456865.37903</v>
      </c>
      <c r="AN2249" s="834"/>
      <c r="AO2249" s="834"/>
      <c r="AP2249" s="834"/>
    </row>
    <row r="2250" spans="1:42">
      <c r="A2250" s="95" t="s">
        <v>2461</v>
      </c>
      <c r="B2250" s="95" t="s">
        <v>3281</v>
      </c>
      <c r="C2250" s="95" t="s">
        <v>3329</v>
      </c>
      <c r="D2250" s="95" t="s">
        <v>2001</v>
      </c>
      <c r="E2250" s="95" t="s">
        <v>2015</v>
      </c>
      <c r="F2250" s="1142">
        <v>1915.8326872135401</v>
      </c>
      <c r="G2250" s="73" t="s">
        <v>300</v>
      </c>
      <c r="H2250" s="95" t="s">
        <v>3352</v>
      </c>
      <c r="K2250" s="1144"/>
      <c r="L2250" s="1144"/>
      <c r="M2250" s="831"/>
      <c r="N2250" s="831">
        <v>6.1931E-6</v>
      </c>
      <c r="O2250" s="1144"/>
      <c r="P2250" s="831"/>
      <c r="Q2250" s="831"/>
      <c r="R2250" s="831"/>
      <c r="S2250" s="831"/>
      <c r="T2250" s="831"/>
      <c r="U2250" s="831"/>
      <c r="V2250" s="1143"/>
      <c r="W2250" s="1145">
        <v>112010000</v>
      </c>
      <c r="X2250" s="1144"/>
      <c r="Y2250" s="831"/>
      <c r="Z2250" s="831"/>
      <c r="AA2250" s="834"/>
      <c r="AB2250" s="834"/>
      <c r="AC2250" s="832">
        <f t="shared" si="91"/>
        <v>0</v>
      </c>
      <c r="AD2250" s="832">
        <f t="shared" si="90"/>
        <v>1.1864943415182176E-2</v>
      </c>
      <c r="AE2250" s="834"/>
      <c r="AF2250" s="834"/>
      <c r="AG2250" s="834"/>
      <c r="AH2250" s="834"/>
      <c r="AI2250" s="834"/>
      <c r="AJ2250" s="834"/>
      <c r="AK2250" s="834"/>
      <c r="AL2250" s="834"/>
      <c r="AM2250" s="832">
        <f t="shared" si="89"/>
        <v>214592419294.78864</v>
      </c>
      <c r="AN2250" s="834"/>
      <c r="AO2250" s="834"/>
      <c r="AP2250" s="834"/>
    </row>
    <row r="2251" spans="1:42">
      <c r="A2251" s="95" t="s">
        <v>2461</v>
      </c>
      <c r="B2251" s="95" t="s">
        <v>3281</v>
      </c>
      <c r="C2251" s="95" t="s">
        <v>3329</v>
      </c>
      <c r="D2251" s="95" t="s">
        <v>1998</v>
      </c>
      <c r="E2251" s="95" t="s">
        <v>1999</v>
      </c>
      <c r="F2251" s="1142">
        <v>38316.653749791702</v>
      </c>
      <c r="G2251" s="73" t="s">
        <v>300</v>
      </c>
      <c r="H2251" s="95" t="s">
        <v>3352</v>
      </c>
      <c r="K2251" s="1144"/>
      <c r="L2251" s="1144"/>
      <c r="M2251" s="831"/>
      <c r="N2251" s="831">
        <v>1.7867E-8</v>
      </c>
      <c r="O2251" s="1144"/>
      <c r="P2251" s="831"/>
      <c r="Q2251" s="831"/>
      <c r="R2251" s="831"/>
      <c r="S2251" s="831"/>
      <c r="T2251" s="831"/>
      <c r="U2251" s="831"/>
      <c r="V2251" s="1143"/>
      <c r="W2251" s="1145">
        <v>2584.9</v>
      </c>
      <c r="X2251" s="1144"/>
      <c r="Y2251" s="831"/>
      <c r="Z2251" s="831"/>
      <c r="AA2251" s="834"/>
      <c r="AB2251" s="834"/>
      <c r="AC2251" s="832">
        <f t="shared" si="91"/>
        <v>0</v>
      </c>
      <c r="AD2251" s="832">
        <f t="shared" si="90"/>
        <v>6.8460365254752837E-4</v>
      </c>
      <c r="AE2251" s="834"/>
      <c r="AF2251" s="834"/>
      <c r="AG2251" s="834"/>
      <c r="AH2251" s="834"/>
      <c r="AI2251" s="834"/>
      <c r="AJ2251" s="834"/>
      <c r="AK2251" s="834"/>
      <c r="AL2251" s="834"/>
      <c r="AM2251" s="832">
        <f t="shared" si="89"/>
        <v>99044718.277836576</v>
      </c>
      <c r="AN2251" s="834"/>
      <c r="AO2251" s="834"/>
      <c r="AP2251" s="834"/>
    </row>
    <row r="2252" spans="1:42">
      <c r="A2252" s="95" t="s">
        <v>2825</v>
      </c>
      <c r="B2252" s="95" t="s">
        <v>2825</v>
      </c>
      <c r="D2252" s="95" t="s">
        <v>1967</v>
      </c>
      <c r="E2252" s="95" t="s">
        <v>1968</v>
      </c>
      <c r="F2252" s="1142">
        <v>32253119.796351701</v>
      </c>
      <c r="G2252" s="73" t="s">
        <v>300</v>
      </c>
      <c r="K2252" s="1144"/>
      <c r="L2252" s="1144"/>
      <c r="M2252" s="831"/>
      <c r="N2252" s="831"/>
      <c r="O2252" s="1144"/>
      <c r="P2252" s="831"/>
      <c r="Q2252" s="831"/>
      <c r="R2252" s="831"/>
      <c r="S2252" s="831"/>
      <c r="T2252" s="831"/>
      <c r="U2252" s="831"/>
      <c r="V2252" s="1143"/>
      <c r="W2252" s="1145">
        <v>5.3052999999999998E-4</v>
      </c>
      <c r="X2252" s="1144"/>
      <c r="Y2252" s="831"/>
      <c r="Z2252" s="831"/>
      <c r="AA2252" s="834"/>
      <c r="AB2252" s="834"/>
      <c r="AC2252" s="832">
        <f t="shared" si="91"/>
        <v>0</v>
      </c>
      <c r="AD2252" s="832">
        <f t="shared" si="90"/>
        <v>0</v>
      </c>
      <c r="AE2252" s="834"/>
      <c r="AF2252" s="834"/>
      <c r="AG2252" s="834"/>
      <c r="AH2252" s="834"/>
      <c r="AI2252" s="834"/>
      <c r="AJ2252" s="834"/>
      <c r="AK2252" s="834"/>
      <c r="AL2252" s="834"/>
      <c r="AM2252" s="832">
        <f t="shared" si="89"/>
        <v>17111.247645558466</v>
      </c>
      <c r="AN2252" s="834"/>
      <c r="AO2252" s="834"/>
      <c r="AP2252" s="834"/>
    </row>
    <row r="2253" spans="1:42">
      <c r="A2253" s="95" t="s">
        <v>2462</v>
      </c>
      <c r="B2253" s="95" t="s">
        <v>3282</v>
      </c>
      <c r="C2253" s="95" t="s">
        <v>3329</v>
      </c>
      <c r="D2253" s="95" t="s">
        <v>1967</v>
      </c>
      <c r="E2253" s="95" t="s">
        <v>1968</v>
      </c>
      <c r="F2253" s="1142">
        <v>589657.46208362002</v>
      </c>
      <c r="G2253" s="73" t="s">
        <v>300</v>
      </c>
      <c r="H2253" s="95" t="s">
        <v>3352</v>
      </c>
      <c r="K2253" s="1144"/>
      <c r="L2253" s="1144"/>
      <c r="M2253" s="831"/>
      <c r="N2253" s="831">
        <v>1.4725E-4</v>
      </c>
      <c r="O2253" s="1144"/>
      <c r="P2253" s="831"/>
      <c r="Q2253" s="831"/>
      <c r="R2253" s="831"/>
      <c r="S2253" s="831"/>
      <c r="T2253" s="831"/>
      <c r="U2253" s="831"/>
      <c r="V2253" s="1143"/>
      <c r="W2253" s="1145">
        <v>5961.6</v>
      </c>
      <c r="X2253" s="1144"/>
      <c r="Y2253" s="831"/>
      <c r="Z2253" s="831"/>
      <c r="AA2253" s="834"/>
      <c r="AB2253" s="834"/>
      <c r="AC2253" s="832">
        <f t="shared" si="91"/>
        <v>0</v>
      </c>
      <c r="AD2253" s="832">
        <f t="shared" si="90"/>
        <v>86.827061291813052</v>
      </c>
      <c r="AE2253" s="834"/>
      <c r="AF2253" s="834"/>
      <c r="AG2253" s="834"/>
      <c r="AH2253" s="834"/>
      <c r="AI2253" s="834"/>
      <c r="AJ2253" s="834"/>
      <c r="AK2253" s="834"/>
      <c r="AL2253" s="834"/>
      <c r="AM2253" s="832">
        <f t="shared" si="89"/>
        <v>3515301925.9577093</v>
      </c>
      <c r="AN2253" s="834"/>
      <c r="AO2253" s="834"/>
      <c r="AP2253" s="834"/>
    </row>
    <row r="2254" spans="1:42">
      <c r="A2254" s="95" t="s">
        <v>2462</v>
      </c>
      <c r="B2254" s="95" t="s">
        <v>3282</v>
      </c>
      <c r="C2254" s="95" t="s">
        <v>3329</v>
      </c>
      <c r="D2254" s="95" t="s">
        <v>1998</v>
      </c>
      <c r="E2254" s="95" t="s">
        <v>1999</v>
      </c>
      <c r="F2254" s="1142">
        <v>786209.94944164099</v>
      </c>
      <c r="G2254" s="73" t="s">
        <v>300</v>
      </c>
      <c r="H2254" s="95" t="s">
        <v>3352</v>
      </c>
      <c r="K2254" s="1144"/>
      <c r="L2254" s="1144"/>
      <c r="M2254" s="831"/>
      <c r="N2254" s="831">
        <v>4.7957000000000005E-7</v>
      </c>
      <c r="O2254" s="1144"/>
      <c r="P2254" s="831"/>
      <c r="Q2254" s="831"/>
      <c r="R2254" s="831"/>
      <c r="S2254" s="831"/>
      <c r="T2254" s="831"/>
      <c r="U2254" s="831"/>
      <c r="V2254" s="1143"/>
      <c r="W2254" s="1145">
        <v>3433.1</v>
      </c>
      <c r="X2254" s="1144"/>
      <c r="Y2254" s="831"/>
      <c r="Z2254" s="831"/>
      <c r="AA2254" s="834"/>
      <c r="AB2254" s="834"/>
      <c r="AC2254" s="832">
        <f t="shared" si="91"/>
        <v>0</v>
      </c>
      <c r="AD2254" s="832">
        <f t="shared" si="90"/>
        <v>0.37704270545372781</v>
      </c>
      <c r="AE2254" s="834"/>
      <c r="AF2254" s="834"/>
      <c r="AG2254" s="834"/>
      <c r="AH2254" s="834"/>
      <c r="AI2254" s="834"/>
      <c r="AJ2254" s="834"/>
      <c r="AK2254" s="834"/>
      <c r="AL2254" s="834"/>
      <c r="AM2254" s="832">
        <f t="shared" si="89"/>
        <v>2699137377.4280977</v>
      </c>
      <c r="AN2254" s="834"/>
      <c r="AO2254" s="834"/>
      <c r="AP2254" s="834"/>
    </row>
    <row r="2255" spans="1:42">
      <c r="A2255" s="95" t="s">
        <v>2462</v>
      </c>
      <c r="B2255" s="95" t="s">
        <v>3282</v>
      </c>
      <c r="C2255" s="95" t="s">
        <v>3329</v>
      </c>
      <c r="D2255" s="95" t="s">
        <v>2001</v>
      </c>
      <c r="E2255" s="95" t="s">
        <v>2015</v>
      </c>
      <c r="F2255" s="1142">
        <v>39310.497473932301</v>
      </c>
      <c r="G2255" s="73" t="s">
        <v>300</v>
      </c>
      <c r="H2255" s="95" t="s">
        <v>3352</v>
      </c>
      <c r="K2255" s="1144"/>
      <c r="L2255" s="1144"/>
      <c r="M2255" s="831"/>
      <c r="N2255" s="831">
        <v>6.1844999999999998E-6</v>
      </c>
      <c r="O2255" s="1144"/>
      <c r="P2255" s="831"/>
      <c r="Q2255" s="831"/>
      <c r="R2255" s="831"/>
      <c r="S2255" s="831"/>
      <c r="T2255" s="831"/>
      <c r="U2255" s="831"/>
      <c r="V2255" s="1143"/>
      <c r="W2255" s="1145">
        <v>132140</v>
      </c>
      <c r="X2255" s="1144"/>
      <c r="Y2255" s="831"/>
      <c r="Z2255" s="831"/>
      <c r="AA2255" s="834"/>
      <c r="AB2255" s="834"/>
      <c r="AC2255" s="832">
        <f t="shared" si="91"/>
        <v>0</v>
      </c>
      <c r="AD2255" s="832">
        <f t="shared" si="90"/>
        <v>0.24311577162753431</v>
      </c>
      <c r="AE2255" s="834"/>
      <c r="AF2255" s="834"/>
      <c r="AG2255" s="834"/>
      <c r="AH2255" s="834"/>
      <c r="AI2255" s="834"/>
      <c r="AJ2255" s="834"/>
      <c r="AK2255" s="834"/>
      <c r="AL2255" s="834"/>
      <c r="AM2255" s="832">
        <f t="shared" si="89"/>
        <v>5194489136.2054138</v>
      </c>
      <c r="AN2255" s="834"/>
      <c r="AO2255" s="834"/>
      <c r="AP2255" s="834"/>
    </row>
    <row r="2256" spans="1:42">
      <c r="A2256" s="95" t="s">
        <v>2463</v>
      </c>
      <c r="B2256" s="95" t="s">
        <v>3283</v>
      </c>
      <c r="C2256" s="95" t="s">
        <v>3329</v>
      </c>
      <c r="D2256" s="95" t="s">
        <v>1967</v>
      </c>
      <c r="E2256" s="95" t="s">
        <v>1968</v>
      </c>
      <c r="F2256" s="1142">
        <v>589657.46208362002</v>
      </c>
      <c r="G2256" s="73" t="s">
        <v>300</v>
      </c>
      <c r="H2256" s="95" t="s">
        <v>3352</v>
      </c>
      <c r="K2256" s="1144"/>
      <c r="L2256" s="1144"/>
      <c r="M2256" s="831"/>
      <c r="N2256" s="831">
        <v>2.1729E-6</v>
      </c>
      <c r="O2256" s="1144"/>
      <c r="P2256" s="831"/>
      <c r="Q2256" s="831"/>
      <c r="R2256" s="831"/>
      <c r="S2256" s="831"/>
      <c r="T2256" s="831"/>
      <c r="U2256" s="831"/>
      <c r="V2256" s="1143"/>
      <c r="W2256" s="1145">
        <v>4677.3999999999996</v>
      </c>
      <c r="X2256" s="1144"/>
      <c r="Y2256" s="831"/>
      <c r="Z2256" s="831"/>
      <c r="AA2256" s="834"/>
      <c r="AB2256" s="834"/>
      <c r="AC2256" s="832">
        <f t="shared" si="91"/>
        <v>0</v>
      </c>
      <c r="AD2256" s="832">
        <f t="shared" si="90"/>
        <v>1.2812666993614978</v>
      </c>
      <c r="AE2256" s="834"/>
      <c r="AF2256" s="834"/>
      <c r="AG2256" s="834"/>
      <c r="AH2256" s="834"/>
      <c r="AI2256" s="834"/>
      <c r="AJ2256" s="834"/>
      <c r="AK2256" s="834"/>
      <c r="AL2256" s="834"/>
      <c r="AM2256" s="832">
        <f t="shared" si="89"/>
        <v>2758063813.1499243</v>
      </c>
      <c r="AN2256" s="834"/>
      <c r="AO2256" s="834"/>
      <c r="AP2256" s="834"/>
    </row>
    <row r="2257" spans="1:42">
      <c r="A2257" s="95" t="s">
        <v>2463</v>
      </c>
      <c r="B2257" s="95" t="s">
        <v>3283</v>
      </c>
      <c r="C2257" s="95" t="s">
        <v>3329</v>
      </c>
      <c r="D2257" s="95" t="s">
        <v>1998</v>
      </c>
      <c r="E2257" s="95" t="s">
        <v>1999</v>
      </c>
      <c r="F2257" s="1142">
        <v>786209.94944164099</v>
      </c>
      <c r="G2257" s="73" t="s">
        <v>300</v>
      </c>
      <c r="H2257" s="95" t="s">
        <v>3352</v>
      </c>
      <c r="K2257" s="1144"/>
      <c r="L2257" s="1144"/>
      <c r="M2257" s="831"/>
      <c r="N2257" s="831">
        <v>7.1753999999999995E-7</v>
      </c>
      <c r="O2257" s="1144"/>
      <c r="P2257" s="831"/>
      <c r="Q2257" s="831"/>
      <c r="R2257" s="831"/>
      <c r="S2257" s="831"/>
      <c r="T2257" s="831"/>
      <c r="U2257" s="831"/>
      <c r="V2257" s="1143"/>
      <c r="W2257" s="1145">
        <v>6110.6</v>
      </c>
      <c r="X2257" s="1144"/>
      <c r="Y2257" s="831"/>
      <c r="Z2257" s="831"/>
      <c r="AA2257" s="834"/>
      <c r="AB2257" s="834"/>
      <c r="AC2257" s="832">
        <f t="shared" si="91"/>
        <v>0</v>
      </c>
      <c r="AD2257" s="832">
        <f t="shared" si="90"/>
        <v>0.564137087122355</v>
      </c>
      <c r="AE2257" s="834"/>
      <c r="AF2257" s="834"/>
      <c r="AG2257" s="834"/>
      <c r="AH2257" s="834"/>
      <c r="AI2257" s="834"/>
      <c r="AJ2257" s="834"/>
      <c r="AK2257" s="834"/>
      <c r="AL2257" s="834"/>
      <c r="AM2257" s="832">
        <f t="shared" si="89"/>
        <v>4804214517.0580921</v>
      </c>
      <c r="AN2257" s="834"/>
      <c r="AO2257" s="834"/>
      <c r="AP2257" s="834"/>
    </row>
    <row r="2258" spans="1:42">
      <c r="A2258" s="95" t="s">
        <v>2463</v>
      </c>
      <c r="B2258" s="95" t="s">
        <v>3283</v>
      </c>
      <c r="C2258" s="95" t="s">
        <v>3329</v>
      </c>
      <c r="D2258" s="95" t="s">
        <v>2001</v>
      </c>
      <c r="E2258" s="95" t="s">
        <v>2015</v>
      </c>
      <c r="F2258" s="1142">
        <v>39310.497473932301</v>
      </c>
      <c r="G2258" s="73" t="s">
        <v>300</v>
      </c>
      <c r="H2258" s="95" t="s">
        <v>3352</v>
      </c>
      <c r="K2258" s="1144"/>
      <c r="L2258" s="1144"/>
      <c r="M2258" s="831"/>
      <c r="N2258" s="831">
        <v>1.2622E-6</v>
      </c>
      <c r="O2258" s="1144"/>
      <c r="P2258" s="831"/>
      <c r="Q2258" s="831"/>
      <c r="R2258" s="831"/>
      <c r="S2258" s="831"/>
      <c r="T2258" s="831"/>
      <c r="U2258" s="831"/>
      <c r="V2258" s="1143"/>
      <c r="W2258" s="1145">
        <v>29369</v>
      </c>
      <c r="X2258" s="1144"/>
      <c r="Y2258" s="831"/>
      <c r="Z2258" s="831"/>
      <c r="AA2258" s="834"/>
      <c r="AB2258" s="834"/>
      <c r="AC2258" s="832">
        <f t="shared" si="91"/>
        <v>0</v>
      </c>
      <c r="AD2258" s="832">
        <f t="shared" si="90"/>
        <v>4.9617709911597349E-2</v>
      </c>
      <c r="AE2258" s="834"/>
      <c r="AF2258" s="834"/>
      <c r="AG2258" s="834"/>
      <c r="AH2258" s="834"/>
      <c r="AI2258" s="834"/>
      <c r="AJ2258" s="834"/>
      <c r="AK2258" s="834"/>
      <c r="AL2258" s="834"/>
      <c r="AM2258" s="832">
        <f t="shared" si="89"/>
        <v>1154510000.3119178</v>
      </c>
      <c r="AN2258" s="834"/>
      <c r="AO2258" s="834"/>
      <c r="AP2258" s="834"/>
    </row>
    <row r="2259" spans="1:42">
      <c r="A2259" s="95" t="s">
        <v>2464</v>
      </c>
      <c r="B2259" s="95" t="s">
        <v>3284</v>
      </c>
      <c r="C2259" s="95" t="s">
        <v>3329</v>
      </c>
      <c r="D2259" s="95" t="s">
        <v>1998</v>
      </c>
      <c r="E2259" s="95" t="s">
        <v>1999</v>
      </c>
      <c r="F2259" s="1142">
        <v>1103758.8826901</v>
      </c>
      <c r="G2259" s="73" t="s">
        <v>300</v>
      </c>
      <c r="H2259" s="95" t="s">
        <v>3352</v>
      </c>
      <c r="K2259" s="1144"/>
      <c r="L2259" s="1144"/>
      <c r="M2259" s="831"/>
      <c r="N2259" s="831">
        <v>2.7854E-6</v>
      </c>
      <c r="O2259" s="1144"/>
      <c r="P2259" s="831"/>
      <c r="Q2259" s="831"/>
      <c r="R2259" s="831"/>
      <c r="S2259" s="831"/>
      <c r="T2259" s="831"/>
      <c r="U2259" s="831"/>
      <c r="V2259" s="1143"/>
      <c r="W2259" s="1145">
        <v>4959.3</v>
      </c>
      <c r="X2259" s="1144"/>
      <c r="Y2259" s="831"/>
      <c r="Z2259" s="831"/>
      <c r="AA2259" s="834"/>
      <c r="AB2259" s="834"/>
      <c r="AC2259" s="832">
        <f t="shared" si="91"/>
        <v>0</v>
      </c>
      <c r="AD2259" s="832">
        <f t="shared" si="90"/>
        <v>3.0744099918450045</v>
      </c>
      <c r="AE2259" s="834"/>
      <c r="AF2259" s="834"/>
      <c r="AG2259" s="834"/>
      <c r="AH2259" s="834"/>
      <c r="AI2259" s="834"/>
      <c r="AJ2259" s="834"/>
      <c r="AK2259" s="834"/>
      <c r="AL2259" s="834"/>
      <c r="AM2259" s="832">
        <f t="shared" si="89"/>
        <v>5473871426.9250135</v>
      </c>
      <c r="AN2259" s="834"/>
      <c r="AO2259" s="834"/>
      <c r="AP2259" s="834"/>
    </row>
    <row r="2260" spans="1:42">
      <c r="A2260" s="95" t="s">
        <v>2464</v>
      </c>
      <c r="B2260" s="95" t="s">
        <v>3284</v>
      </c>
      <c r="C2260" s="95" t="s">
        <v>3329</v>
      </c>
      <c r="D2260" s="95" t="s">
        <v>1967</v>
      </c>
      <c r="E2260" s="95" t="s">
        <v>1968</v>
      </c>
      <c r="F2260" s="1142">
        <v>223734.90868112</v>
      </c>
      <c r="G2260" s="73" t="s">
        <v>300</v>
      </c>
      <c r="H2260" s="95" t="s">
        <v>3352</v>
      </c>
      <c r="K2260" s="1144"/>
      <c r="L2260" s="1144"/>
      <c r="M2260" s="831"/>
      <c r="N2260" s="831">
        <v>2.7972000000000001E-6</v>
      </c>
      <c r="O2260" s="1144"/>
      <c r="P2260" s="831"/>
      <c r="Q2260" s="831"/>
      <c r="R2260" s="831"/>
      <c r="S2260" s="831"/>
      <c r="T2260" s="831"/>
      <c r="U2260" s="831"/>
      <c r="V2260" s="1143"/>
      <c r="W2260" s="1145">
        <v>2025</v>
      </c>
      <c r="X2260" s="1144"/>
      <c r="Y2260" s="831"/>
      <c r="Z2260" s="831"/>
      <c r="AA2260" s="834"/>
      <c r="AB2260" s="834"/>
      <c r="AC2260" s="832">
        <f t="shared" si="91"/>
        <v>0</v>
      </c>
      <c r="AD2260" s="832">
        <f t="shared" si="90"/>
        <v>0.62583128656282883</v>
      </c>
      <c r="AE2260" s="834"/>
      <c r="AF2260" s="834"/>
      <c r="AG2260" s="834"/>
      <c r="AH2260" s="834"/>
      <c r="AI2260" s="834"/>
      <c r="AJ2260" s="834"/>
      <c r="AK2260" s="834"/>
      <c r="AL2260" s="834"/>
      <c r="AM2260" s="832">
        <f t="shared" si="89"/>
        <v>453063190.07926798</v>
      </c>
      <c r="AN2260" s="834"/>
      <c r="AO2260" s="834"/>
      <c r="AP2260" s="834"/>
    </row>
    <row r="2261" spans="1:42">
      <c r="A2261" s="95" t="s">
        <v>2464</v>
      </c>
      <c r="B2261" s="95" t="s">
        <v>3284</v>
      </c>
      <c r="C2261" s="95" t="s">
        <v>3329</v>
      </c>
      <c r="D2261" s="95" t="s">
        <v>2001</v>
      </c>
      <c r="E2261" s="95" t="s">
        <v>2015</v>
      </c>
      <c r="F2261" s="1142">
        <v>14915.660577786501</v>
      </c>
      <c r="G2261" s="73" t="s">
        <v>300</v>
      </c>
      <c r="H2261" s="95" t="s">
        <v>3352</v>
      </c>
      <c r="K2261" s="1144"/>
      <c r="L2261" s="1144"/>
      <c r="M2261" s="831"/>
      <c r="N2261" s="831">
        <v>5.9174000000000003E-6</v>
      </c>
      <c r="O2261" s="1144"/>
      <c r="P2261" s="831"/>
      <c r="Q2261" s="831"/>
      <c r="R2261" s="831"/>
      <c r="S2261" s="831"/>
      <c r="T2261" s="831"/>
      <c r="U2261" s="831"/>
      <c r="V2261" s="1143"/>
      <c r="W2261" s="1145">
        <v>274170</v>
      </c>
      <c r="X2261" s="1144"/>
      <c r="Y2261" s="831"/>
      <c r="Z2261" s="831"/>
      <c r="AA2261" s="834"/>
      <c r="AB2261" s="834"/>
      <c r="AC2261" s="832">
        <f t="shared" si="91"/>
        <v>0</v>
      </c>
      <c r="AD2261" s="832">
        <f t="shared" si="90"/>
        <v>8.8261929902993849E-2</v>
      </c>
      <c r="AE2261" s="834"/>
      <c r="AF2261" s="834"/>
      <c r="AG2261" s="834"/>
      <c r="AH2261" s="834"/>
      <c r="AI2261" s="834"/>
      <c r="AJ2261" s="834"/>
      <c r="AK2261" s="834"/>
      <c r="AL2261" s="834"/>
      <c r="AM2261" s="832">
        <f t="shared" si="89"/>
        <v>4089426660.6117249</v>
      </c>
      <c r="AN2261" s="834"/>
      <c r="AO2261" s="834"/>
      <c r="AP2261" s="834"/>
    </row>
    <row r="2262" spans="1:42">
      <c r="A2262" s="95" t="s">
        <v>2762</v>
      </c>
      <c r="C2262" s="95" t="s">
        <v>3351</v>
      </c>
      <c r="F2262" s="1142">
        <v>11972.65625</v>
      </c>
      <c r="G2262" s="73" t="s">
        <v>300</v>
      </c>
      <c r="H2262" s="95" t="s">
        <v>3352</v>
      </c>
      <c r="K2262" s="1144"/>
      <c r="L2262" s="1144"/>
      <c r="M2262" s="831"/>
      <c r="N2262" s="1150">
        <v>2.2413499043699988E-4</v>
      </c>
      <c r="O2262" s="1144"/>
      <c r="P2262" s="831"/>
      <c r="Q2262" s="831"/>
      <c r="R2262" s="831"/>
      <c r="S2262" s="831"/>
      <c r="T2262" s="831"/>
      <c r="U2262" s="831"/>
      <c r="V2262" s="1143"/>
      <c r="W2262" s="1146">
        <v>740449.00608755986</v>
      </c>
      <c r="X2262" s="1144"/>
      <c r="Y2262" s="831"/>
      <c r="Z2262" s="831"/>
      <c r="AA2262" s="834"/>
      <c r="AB2262" s="834"/>
      <c r="AC2262" s="832">
        <f t="shared" si="91"/>
        <v>0</v>
      </c>
      <c r="AD2262" s="832">
        <f t="shared" si="90"/>
        <v>2.6834911940992368</v>
      </c>
      <c r="AE2262" s="834"/>
      <c r="AF2262" s="834"/>
      <c r="AG2262" s="834"/>
      <c r="AH2262" s="834"/>
      <c r="AI2262" s="834"/>
      <c r="AJ2262" s="834"/>
      <c r="AK2262" s="834"/>
      <c r="AL2262" s="834"/>
      <c r="AM2262" s="832">
        <f t="shared" si="89"/>
        <v>8865141420.5405121</v>
      </c>
      <c r="AN2262" s="834"/>
      <c r="AO2262" s="834"/>
      <c r="AP2262" s="834"/>
    </row>
    <row r="2263" spans="1:42">
      <c r="A2263" s="95" t="s">
        <v>2762</v>
      </c>
      <c r="C2263" s="95" t="s">
        <v>3351</v>
      </c>
      <c r="F2263" s="1142">
        <v>15963.541666666701</v>
      </c>
      <c r="G2263" s="73" t="s">
        <v>300</v>
      </c>
      <c r="H2263" s="95" t="s">
        <v>3352</v>
      </c>
      <c r="K2263" s="1144"/>
      <c r="L2263" s="1144"/>
      <c r="M2263" s="831"/>
      <c r="N2263" s="1150">
        <v>1.6420805118051806E-5</v>
      </c>
      <c r="O2263" s="1144"/>
      <c r="P2263" s="831"/>
      <c r="Q2263" s="831"/>
      <c r="R2263" s="831"/>
      <c r="S2263" s="831"/>
      <c r="T2263" s="831"/>
      <c r="U2263" s="831"/>
      <c r="V2263" s="1143"/>
      <c r="W2263" s="1146">
        <v>143030.9259972368</v>
      </c>
      <c r="X2263" s="1144"/>
      <c r="Y2263" s="831"/>
      <c r="Z2263" s="831"/>
      <c r="AA2263" s="834"/>
      <c r="AB2263" s="834"/>
      <c r="AC2263" s="832">
        <f t="shared" si="91"/>
        <v>0</v>
      </c>
      <c r="AD2263" s="832">
        <f t="shared" si="90"/>
        <v>0.26213420670223381</v>
      </c>
      <c r="AE2263" s="834"/>
      <c r="AF2263" s="834"/>
      <c r="AG2263" s="834"/>
      <c r="AH2263" s="834"/>
      <c r="AI2263" s="834"/>
      <c r="AJ2263" s="834"/>
      <c r="AK2263" s="834"/>
      <c r="AL2263" s="834"/>
      <c r="AM2263" s="832">
        <f t="shared" si="89"/>
        <v>2283280146.778811</v>
      </c>
      <c r="AN2263" s="834"/>
      <c r="AO2263" s="834"/>
      <c r="AP2263" s="834"/>
    </row>
    <row r="2264" spans="1:42">
      <c r="A2264" s="95" t="s">
        <v>2762</v>
      </c>
      <c r="C2264" s="95" t="s">
        <v>3351</v>
      </c>
      <c r="F2264" s="1142">
        <v>798.17708333333303</v>
      </c>
      <c r="G2264" s="73" t="s">
        <v>300</v>
      </c>
      <c r="H2264" s="95" t="s">
        <v>3352</v>
      </c>
      <c r="K2264" s="1144"/>
      <c r="L2264" s="1144"/>
      <c r="M2264" s="831"/>
      <c r="N2264" s="1150">
        <v>1.2492882786617452E-4</v>
      </c>
      <c r="O2264" s="1144"/>
      <c r="P2264" s="831"/>
      <c r="Q2264" s="831"/>
      <c r="R2264" s="831"/>
      <c r="S2264" s="831"/>
      <c r="T2264" s="831"/>
      <c r="U2264" s="831"/>
      <c r="V2264" s="1143"/>
      <c r="W2264" s="1146">
        <v>26851708.962072387</v>
      </c>
      <c r="X2264" s="1144"/>
      <c r="Y2264" s="831"/>
      <c r="Z2264" s="831"/>
      <c r="AA2264" s="834"/>
      <c r="AB2264" s="834"/>
      <c r="AC2264" s="832">
        <f t="shared" si="91"/>
        <v>0</v>
      </c>
      <c r="AD2264" s="832">
        <f t="shared" si="90"/>
        <v>9.9715327450475191E-2</v>
      </c>
      <c r="AE2264" s="834"/>
      <c r="AF2264" s="834"/>
      <c r="AG2264" s="834"/>
      <c r="AH2264" s="834"/>
      <c r="AI2264" s="834"/>
      <c r="AJ2264" s="834"/>
      <c r="AK2264" s="834"/>
      <c r="AL2264" s="834"/>
      <c r="AM2264" s="832">
        <f t="shared" si="89"/>
        <v>21432418741.862457</v>
      </c>
      <c r="AN2264" s="834"/>
      <c r="AO2264" s="834"/>
      <c r="AP2264" s="834"/>
    </row>
    <row r="2265" spans="1:42">
      <c r="A2265" s="95" t="s">
        <v>2465</v>
      </c>
      <c r="B2265" s="95" t="s">
        <v>3285</v>
      </c>
      <c r="C2265" s="95" t="s">
        <v>3329</v>
      </c>
      <c r="D2265" s="95" t="s">
        <v>1967</v>
      </c>
      <c r="E2265" s="95" t="s">
        <v>1968</v>
      </c>
      <c r="F2265" s="1142">
        <v>2572.5534536197902</v>
      </c>
      <c r="G2265" s="73" t="s">
        <v>300</v>
      </c>
      <c r="H2265" s="95" t="s">
        <v>3352</v>
      </c>
      <c r="K2265" s="1144"/>
      <c r="L2265" s="1144"/>
      <c r="M2265" s="831"/>
      <c r="N2265" s="831">
        <v>2.7889000000000001E-6</v>
      </c>
      <c r="O2265" s="1144"/>
      <c r="P2265" s="831"/>
      <c r="Q2265" s="831"/>
      <c r="R2265" s="831"/>
      <c r="S2265" s="831"/>
      <c r="T2265" s="831"/>
      <c r="U2265" s="831"/>
      <c r="V2265" s="1143"/>
      <c r="W2265" s="1145">
        <v>22324</v>
      </c>
      <c r="X2265" s="1144"/>
      <c r="Y2265" s="831"/>
      <c r="Z2265" s="831"/>
      <c r="AA2265" s="834"/>
      <c r="AB2265" s="834"/>
      <c r="AC2265" s="832">
        <f t="shared" si="91"/>
        <v>0</v>
      </c>
      <c r="AD2265" s="832">
        <f t="shared" si="90"/>
        <v>7.174594326800233E-3</v>
      </c>
      <c r="AE2265" s="834"/>
      <c r="AF2265" s="834"/>
      <c r="AG2265" s="834"/>
      <c r="AH2265" s="834"/>
      <c r="AI2265" s="834"/>
      <c r="AJ2265" s="834"/>
      <c r="AK2265" s="834"/>
      <c r="AL2265" s="834"/>
      <c r="AM2265" s="832">
        <f t="shared" si="89"/>
        <v>57429683.298608199</v>
      </c>
      <c r="AN2265" s="834"/>
      <c r="AO2265" s="834"/>
      <c r="AP2265" s="834"/>
    </row>
    <row r="2266" spans="1:42">
      <c r="A2266" s="95" t="s">
        <v>2465</v>
      </c>
      <c r="B2266" s="95" t="s">
        <v>3285</v>
      </c>
      <c r="C2266" s="95" t="s">
        <v>3329</v>
      </c>
      <c r="D2266" s="95" t="s">
        <v>1998</v>
      </c>
      <c r="E2266" s="95" t="s">
        <v>1999</v>
      </c>
      <c r="F2266" s="1142">
        <v>12691.2637041667</v>
      </c>
      <c r="G2266" s="73" t="s">
        <v>300</v>
      </c>
      <c r="H2266" s="95" t="s">
        <v>3352</v>
      </c>
      <c r="K2266" s="1144"/>
      <c r="L2266" s="1144"/>
      <c r="M2266" s="831"/>
      <c r="N2266" s="831">
        <v>2.5533E-7</v>
      </c>
      <c r="O2266" s="1144"/>
      <c r="P2266" s="831"/>
      <c r="Q2266" s="831"/>
      <c r="R2266" s="831"/>
      <c r="S2266" s="831"/>
      <c r="T2266" s="831"/>
      <c r="U2266" s="831"/>
      <c r="V2266" s="1143"/>
      <c r="W2266" s="1145">
        <v>36564</v>
      </c>
      <c r="X2266" s="1144"/>
      <c r="Y2266" s="831"/>
      <c r="Z2266" s="831"/>
      <c r="AA2266" s="834"/>
      <c r="AB2266" s="834"/>
      <c r="AC2266" s="832">
        <f t="shared" si="91"/>
        <v>0</v>
      </c>
      <c r="AD2266" s="832">
        <f t="shared" si="90"/>
        <v>3.2404603615848837E-3</v>
      </c>
      <c r="AE2266" s="834"/>
      <c r="AF2266" s="834"/>
      <c r="AG2266" s="834"/>
      <c r="AH2266" s="834"/>
      <c r="AI2266" s="834"/>
      <c r="AJ2266" s="834"/>
      <c r="AK2266" s="834"/>
      <c r="AL2266" s="834"/>
      <c r="AM2266" s="832">
        <f t="shared" si="89"/>
        <v>464043366.07915121</v>
      </c>
      <c r="AN2266" s="834"/>
      <c r="AO2266" s="834"/>
      <c r="AP2266" s="834"/>
    </row>
    <row r="2267" spans="1:42">
      <c r="A2267" s="95" t="s">
        <v>2465</v>
      </c>
      <c r="B2267" s="95" t="s">
        <v>3285</v>
      </c>
      <c r="C2267" s="95" t="s">
        <v>3329</v>
      </c>
      <c r="D2267" s="95" t="s">
        <v>2001</v>
      </c>
      <c r="E2267" s="95" t="s">
        <v>2015</v>
      </c>
      <c r="F2267" s="1142">
        <v>171.503563619792</v>
      </c>
      <c r="G2267" s="73" t="s">
        <v>300</v>
      </c>
      <c r="H2267" s="95" t="s">
        <v>3352</v>
      </c>
      <c r="K2267" s="1144"/>
      <c r="L2267" s="1144"/>
      <c r="M2267" s="831"/>
      <c r="N2267" s="831">
        <v>2.4474000000000001E-7</v>
      </c>
      <c r="O2267" s="1144"/>
      <c r="P2267" s="831"/>
      <c r="Q2267" s="831"/>
      <c r="R2267" s="831"/>
      <c r="S2267" s="831"/>
      <c r="T2267" s="831"/>
      <c r="U2267" s="831"/>
      <c r="V2267" s="1143"/>
      <c r="W2267" s="1145">
        <v>57996</v>
      </c>
      <c r="X2267" s="1144"/>
      <c r="Y2267" s="831"/>
      <c r="Z2267" s="831"/>
      <c r="AA2267" s="834"/>
      <c r="AB2267" s="834"/>
      <c r="AC2267" s="832">
        <f t="shared" si="91"/>
        <v>0</v>
      </c>
      <c r="AD2267" s="832">
        <f t="shared" si="90"/>
        <v>4.1973782160307896E-5</v>
      </c>
      <c r="AE2267" s="834"/>
      <c r="AF2267" s="834"/>
      <c r="AG2267" s="834"/>
      <c r="AH2267" s="834"/>
      <c r="AI2267" s="834"/>
      <c r="AJ2267" s="834"/>
      <c r="AK2267" s="834"/>
      <c r="AL2267" s="834"/>
      <c r="AM2267" s="832">
        <f t="shared" si="89"/>
        <v>9946520.6756934579</v>
      </c>
      <c r="AN2267" s="834"/>
      <c r="AO2267" s="834"/>
      <c r="AP2267" s="834"/>
    </row>
    <row r="2268" spans="1:42">
      <c r="A2268" s="95" t="s">
        <v>2466</v>
      </c>
      <c r="B2268" s="95" t="s">
        <v>3286</v>
      </c>
      <c r="C2268" s="95" t="s">
        <v>3329</v>
      </c>
      <c r="D2268" s="95" t="s">
        <v>1967</v>
      </c>
      <c r="E2268" s="95" t="s">
        <v>1968</v>
      </c>
      <c r="F2268" s="1142">
        <v>232778.560516875</v>
      </c>
      <c r="G2268" s="73" t="s">
        <v>300</v>
      </c>
      <c r="H2268" s="95" t="s">
        <v>3352</v>
      </c>
      <c r="K2268" s="1144"/>
      <c r="L2268" s="1144"/>
      <c r="M2268" s="831"/>
      <c r="N2268" s="831">
        <v>9.4671999999999996E-4</v>
      </c>
      <c r="O2268" s="1144"/>
      <c r="P2268" s="831"/>
      <c r="Q2268" s="831"/>
      <c r="R2268" s="831"/>
      <c r="S2268" s="831"/>
      <c r="T2268" s="831"/>
      <c r="U2268" s="831"/>
      <c r="V2268" s="1143"/>
      <c r="W2268" s="1145">
        <v>61930</v>
      </c>
      <c r="X2268" s="1144"/>
      <c r="Y2268" s="831"/>
      <c r="Z2268" s="831"/>
      <c r="AA2268" s="834"/>
      <c r="AB2268" s="834"/>
      <c r="AC2268" s="832">
        <f t="shared" si="91"/>
        <v>0</v>
      </c>
      <c r="AD2268" s="832">
        <f t="shared" si="90"/>
        <v>220.37611881253591</v>
      </c>
      <c r="AE2268" s="834"/>
      <c r="AF2268" s="834"/>
      <c r="AG2268" s="834"/>
      <c r="AH2268" s="834"/>
      <c r="AI2268" s="834"/>
      <c r="AJ2268" s="834"/>
      <c r="AK2268" s="834"/>
      <c r="AL2268" s="834"/>
      <c r="AM2268" s="832">
        <f t="shared" si="89"/>
        <v>14415976252.810068</v>
      </c>
      <c r="AN2268" s="834"/>
      <c r="AO2268" s="834"/>
      <c r="AP2268" s="834"/>
    </row>
    <row r="2269" spans="1:42">
      <c r="A2269" s="95" t="s">
        <v>2466</v>
      </c>
      <c r="B2269" s="95" t="s">
        <v>3286</v>
      </c>
      <c r="C2269" s="95" t="s">
        <v>3329</v>
      </c>
      <c r="D2269" s="95" t="s">
        <v>1998</v>
      </c>
      <c r="E2269" s="95" t="s">
        <v>1999</v>
      </c>
      <c r="F2269" s="1142">
        <v>310371.414040156</v>
      </c>
      <c r="G2269" s="73" t="s">
        <v>300</v>
      </c>
      <c r="H2269" s="95" t="s">
        <v>3352</v>
      </c>
      <c r="K2269" s="1144"/>
      <c r="L2269" s="1144"/>
      <c r="M2269" s="831"/>
      <c r="N2269" s="831">
        <v>8.2646999999999997E-5</v>
      </c>
      <c r="O2269" s="1144"/>
      <c r="P2269" s="831"/>
      <c r="Q2269" s="831"/>
      <c r="R2269" s="831"/>
      <c r="S2269" s="831"/>
      <c r="T2269" s="831"/>
      <c r="U2269" s="831"/>
      <c r="V2269" s="1143"/>
      <c r="W2269" s="1145">
        <v>37533</v>
      </c>
      <c r="X2269" s="1144"/>
      <c r="Y2269" s="831"/>
      <c r="Z2269" s="831"/>
      <c r="AA2269" s="834"/>
      <c r="AB2269" s="834"/>
      <c r="AC2269" s="832">
        <f t="shared" si="91"/>
        <v>0</v>
      </c>
      <c r="AD2269" s="832">
        <f t="shared" si="90"/>
        <v>25.651266256176772</v>
      </c>
      <c r="AE2269" s="834"/>
      <c r="AF2269" s="834"/>
      <c r="AG2269" s="834"/>
      <c r="AH2269" s="834"/>
      <c r="AI2269" s="834"/>
      <c r="AJ2269" s="834"/>
      <c r="AK2269" s="834"/>
      <c r="AL2269" s="834"/>
      <c r="AM2269" s="832">
        <f t="shared" si="89"/>
        <v>11649170283.169174</v>
      </c>
      <c r="AN2269" s="834"/>
      <c r="AO2269" s="834"/>
      <c r="AP2269" s="834"/>
    </row>
    <row r="2270" spans="1:42">
      <c r="A2270" s="95" t="s">
        <v>2466</v>
      </c>
      <c r="B2270" s="95" t="s">
        <v>3286</v>
      </c>
      <c r="C2270" s="95" t="s">
        <v>3329</v>
      </c>
      <c r="D2270" s="95" t="s">
        <v>2001</v>
      </c>
      <c r="E2270" s="95" t="s">
        <v>2015</v>
      </c>
      <c r="F2270" s="1142">
        <v>15518.5707015104</v>
      </c>
      <c r="G2270" s="73" t="s">
        <v>300</v>
      </c>
      <c r="H2270" s="95" t="s">
        <v>3352</v>
      </c>
      <c r="K2270" s="1144"/>
      <c r="L2270" s="1144"/>
      <c r="M2270" s="831"/>
      <c r="N2270" s="831">
        <v>1.5229E-3</v>
      </c>
      <c r="O2270" s="1144"/>
      <c r="P2270" s="831"/>
      <c r="Q2270" s="831"/>
      <c r="R2270" s="831"/>
      <c r="S2270" s="831"/>
      <c r="T2270" s="831"/>
      <c r="U2270" s="831"/>
      <c r="V2270" s="1143"/>
      <c r="W2270" s="1145">
        <v>3040700</v>
      </c>
      <c r="X2270" s="1144"/>
      <c r="Y2270" s="831"/>
      <c r="Z2270" s="831"/>
      <c r="AA2270" s="834"/>
      <c r="AB2270" s="834"/>
      <c r="AC2270" s="832">
        <f t="shared" si="91"/>
        <v>0</v>
      </c>
      <c r="AD2270" s="832">
        <f t="shared" si="90"/>
        <v>23.633231321330189</v>
      </c>
      <c r="AE2270" s="834"/>
      <c r="AF2270" s="834"/>
      <c r="AG2270" s="834"/>
      <c r="AH2270" s="834"/>
      <c r="AI2270" s="834"/>
      <c r="AJ2270" s="834"/>
      <c r="AK2270" s="834"/>
      <c r="AL2270" s="834"/>
      <c r="AM2270" s="832">
        <f t="shared" si="89"/>
        <v>47187317932.082672</v>
      </c>
      <c r="AN2270" s="834"/>
      <c r="AO2270" s="834"/>
      <c r="AP2270" s="834"/>
    </row>
    <row r="2271" spans="1:42">
      <c r="A2271" s="95" t="s">
        <v>2763</v>
      </c>
      <c r="C2271" s="95" t="s">
        <v>3319</v>
      </c>
      <c r="D2271" s="95" t="s">
        <v>1967</v>
      </c>
      <c r="E2271" s="95" t="s">
        <v>1968</v>
      </c>
      <c r="F2271" s="1142">
        <v>81424.324010416705</v>
      </c>
      <c r="G2271" s="73" t="s">
        <v>300</v>
      </c>
      <c r="H2271" s="95" t="s">
        <v>3352</v>
      </c>
      <c r="K2271" s="1144"/>
      <c r="L2271" s="1144"/>
      <c r="M2271" s="831"/>
      <c r="N2271" s="831">
        <v>6.8389000000000004E-4</v>
      </c>
      <c r="O2271" s="1144"/>
      <c r="P2271" s="831"/>
      <c r="Q2271" s="831"/>
      <c r="R2271" s="831"/>
      <c r="S2271" s="831"/>
      <c r="T2271" s="831"/>
      <c r="U2271" s="831"/>
      <c r="V2271" s="1143"/>
      <c r="W2271" s="1145">
        <v>24046</v>
      </c>
      <c r="X2271" s="1144"/>
      <c r="Y2271" s="831"/>
      <c r="Z2271" s="831"/>
      <c r="AA2271" s="834"/>
      <c r="AB2271" s="834"/>
      <c r="AC2271" s="832">
        <f t="shared" si="91"/>
        <v>0</v>
      </c>
      <c r="AD2271" s="832">
        <f t="shared" si="90"/>
        <v>55.685280947483882</v>
      </c>
      <c r="AE2271" s="834"/>
      <c r="AF2271" s="834"/>
      <c r="AG2271" s="834"/>
      <c r="AH2271" s="834"/>
      <c r="AI2271" s="834"/>
      <c r="AJ2271" s="834"/>
      <c r="AK2271" s="834"/>
      <c r="AL2271" s="834"/>
      <c r="AM2271" s="832">
        <f t="shared" si="89"/>
        <v>1957929295.15448</v>
      </c>
      <c r="AN2271" s="834"/>
      <c r="AO2271" s="834"/>
      <c r="AP2271" s="834"/>
    </row>
    <row r="2272" spans="1:42">
      <c r="A2272" s="95" t="s">
        <v>2763</v>
      </c>
      <c r="C2272" s="95" t="s">
        <v>3319</v>
      </c>
      <c r="D2272" s="95" t="s">
        <v>1998</v>
      </c>
      <c r="E2272" s="95" t="s">
        <v>1999</v>
      </c>
      <c r="F2272" s="1142">
        <v>108565.765338542</v>
      </c>
      <c r="G2272" s="73" t="s">
        <v>300</v>
      </c>
      <c r="H2272" s="95" t="s">
        <v>3352</v>
      </c>
      <c r="K2272" s="1144"/>
      <c r="L2272" s="1144"/>
      <c r="M2272" s="831"/>
      <c r="N2272" s="831">
        <v>1.3678E-4</v>
      </c>
      <c r="O2272" s="1144"/>
      <c r="P2272" s="831"/>
      <c r="Q2272" s="831"/>
      <c r="R2272" s="831"/>
      <c r="S2272" s="831"/>
      <c r="T2272" s="831"/>
      <c r="U2272" s="831"/>
      <c r="V2272" s="1143"/>
      <c r="W2272" s="1145">
        <v>53892</v>
      </c>
      <c r="X2272" s="1144"/>
      <c r="Y2272" s="831"/>
      <c r="Z2272" s="831"/>
      <c r="AA2272" s="834"/>
      <c r="AB2272" s="834"/>
      <c r="AC2272" s="832">
        <f t="shared" si="91"/>
        <v>0</v>
      </c>
      <c r="AD2272" s="832">
        <f t="shared" si="90"/>
        <v>14.849625383005774</v>
      </c>
      <c r="AE2272" s="834"/>
      <c r="AF2272" s="834"/>
      <c r="AG2272" s="834"/>
      <c r="AH2272" s="834"/>
      <c r="AI2272" s="834"/>
      <c r="AJ2272" s="834"/>
      <c r="AK2272" s="834"/>
      <c r="AL2272" s="834"/>
      <c r="AM2272" s="832">
        <f t="shared" si="89"/>
        <v>5850826225.6247053</v>
      </c>
      <c r="AN2272" s="834"/>
      <c r="AO2272" s="834"/>
      <c r="AP2272" s="834"/>
    </row>
    <row r="2273" spans="1:42">
      <c r="A2273" s="95" t="s">
        <v>2763</v>
      </c>
      <c r="C2273" s="95" t="s">
        <v>3319</v>
      </c>
      <c r="D2273" s="95" t="s">
        <v>2001</v>
      </c>
      <c r="E2273" s="95" t="s">
        <v>2015</v>
      </c>
      <c r="F2273" s="1142">
        <v>5428.2882682291702</v>
      </c>
      <c r="G2273" s="73" t="s">
        <v>300</v>
      </c>
      <c r="H2273" s="95" t="s">
        <v>3352</v>
      </c>
      <c r="K2273" s="1144"/>
      <c r="L2273" s="1144"/>
      <c r="M2273" s="831"/>
      <c r="N2273" s="831">
        <v>4.3614000000000001E-4</v>
      </c>
      <c r="O2273" s="1144"/>
      <c r="P2273" s="831"/>
      <c r="Q2273" s="831"/>
      <c r="R2273" s="831"/>
      <c r="S2273" s="831"/>
      <c r="T2273" s="831"/>
      <c r="U2273" s="831"/>
      <c r="V2273" s="1143"/>
      <c r="W2273" s="1145">
        <v>532650</v>
      </c>
      <c r="X2273" s="1144"/>
      <c r="Y2273" s="831"/>
      <c r="Z2273" s="831"/>
      <c r="AA2273" s="834"/>
      <c r="AB2273" s="834"/>
      <c r="AC2273" s="832">
        <f t="shared" si="91"/>
        <v>0</v>
      </c>
      <c r="AD2273" s="832">
        <f t="shared" si="90"/>
        <v>2.3674936453054705</v>
      </c>
      <c r="AE2273" s="834"/>
      <c r="AF2273" s="834"/>
      <c r="AG2273" s="834"/>
      <c r="AH2273" s="834"/>
      <c r="AI2273" s="834"/>
      <c r="AJ2273" s="834"/>
      <c r="AK2273" s="834"/>
      <c r="AL2273" s="834"/>
      <c r="AM2273" s="832">
        <f t="shared" si="89"/>
        <v>2891377746.0722675</v>
      </c>
      <c r="AN2273" s="834"/>
      <c r="AO2273" s="834"/>
      <c r="AP2273" s="834"/>
    </row>
    <row r="2274" spans="1:42">
      <c r="A2274" s="95" t="s">
        <v>2467</v>
      </c>
      <c r="C2274" s="95" t="s">
        <v>3315</v>
      </c>
      <c r="D2274" s="95" t="s">
        <v>1967</v>
      </c>
      <c r="E2274" s="95" t="s">
        <v>1968</v>
      </c>
      <c r="F2274" s="1142">
        <v>2572.5534536197902</v>
      </c>
      <c r="G2274" s="73" t="s">
        <v>300</v>
      </c>
      <c r="H2274" s="95" t="s">
        <v>3352</v>
      </c>
      <c r="K2274" s="1144"/>
      <c r="L2274" s="1144"/>
      <c r="M2274" s="831"/>
      <c r="N2274" s="831">
        <v>1.9979999999999998E-5</v>
      </c>
      <c r="O2274" s="1144"/>
      <c r="P2274" s="831"/>
      <c r="Q2274" s="831"/>
      <c r="R2274" s="831"/>
      <c r="S2274" s="831"/>
      <c r="T2274" s="831"/>
      <c r="U2274" s="831"/>
      <c r="V2274" s="1143"/>
      <c r="W2274" s="1145">
        <v>3.1613000000000002</v>
      </c>
      <c r="X2274" s="1144"/>
      <c r="Y2274" s="831"/>
      <c r="Z2274" s="831"/>
      <c r="AA2274" s="834"/>
      <c r="AB2274" s="834"/>
      <c r="AC2274" s="832">
        <f t="shared" si="91"/>
        <v>0</v>
      </c>
      <c r="AD2274" s="832">
        <f t="shared" si="90"/>
        <v>5.1399618003323405E-2</v>
      </c>
      <c r="AE2274" s="834"/>
      <c r="AF2274" s="834"/>
      <c r="AG2274" s="834"/>
      <c r="AH2274" s="834"/>
      <c r="AI2274" s="834"/>
      <c r="AJ2274" s="834"/>
      <c r="AK2274" s="834"/>
      <c r="AL2274" s="834"/>
      <c r="AM2274" s="832">
        <f t="shared" si="89"/>
        <v>8132.6132329282436</v>
      </c>
      <c r="AN2274" s="834"/>
      <c r="AO2274" s="834"/>
      <c r="AP2274" s="834"/>
    </row>
    <row r="2275" spans="1:42">
      <c r="A2275" s="95" t="s">
        <v>2467</v>
      </c>
      <c r="C2275" s="95" t="s">
        <v>3315</v>
      </c>
      <c r="D2275" s="95" t="s">
        <v>1998</v>
      </c>
      <c r="E2275" s="95" t="s">
        <v>1999</v>
      </c>
      <c r="F2275" s="1142">
        <v>12691.2637041667</v>
      </c>
      <c r="G2275" s="73" t="s">
        <v>300</v>
      </c>
      <c r="H2275" s="95" t="s">
        <v>3352</v>
      </c>
      <c r="K2275" s="1144"/>
      <c r="L2275" s="1144"/>
      <c r="M2275" s="831"/>
      <c r="N2275" s="831">
        <v>7.7817000000000004E-7</v>
      </c>
      <c r="O2275" s="1144"/>
      <c r="P2275" s="831"/>
      <c r="Q2275" s="831"/>
      <c r="R2275" s="831"/>
      <c r="S2275" s="831"/>
      <c r="T2275" s="831"/>
      <c r="U2275" s="831"/>
      <c r="V2275" s="1143"/>
      <c r="W2275" s="1145">
        <v>1.2892999999999999</v>
      </c>
      <c r="X2275" s="1144"/>
      <c r="Y2275" s="831"/>
      <c r="Z2275" s="831"/>
      <c r="AA2275" s="834"/>
      <c r="AB2275" s="834"/>
      <c r="AC2275" s="832">
        <f t="shared" si="91"/>
        <v>0</v>
      </c>
      <c r="AD2275" s="832">
        <f t="shared" si="90"/>
        <v>9.8759606766714025E-3</v>
      </c>
      <c r="AE2275" s="834"/>
      <c r="AF2275" s="834"/>
      <c r="AG2275" s="834"/>
      <c r="AH2275" s="834"/>
      <c r="AI2275" s="834"/>
      <c r="AJ2275" s="834"/>
      <c r="AK2275" s="834"/>
      <c r="AL2275" s="834"/>
      <c r="AM2275" s="832">
        <f t="shared" si="89"/>
        <v>16362.846293782126</v>
      </c>
      <c r="AN2275" s="834"/>
      <c r="AO2275" s="834"/>
      <c r="AP2275" s="834"/>
    </row>
    <row r="2276" spans="1:42">
      <c r="A2276" s="95" t="s">
        <v>2467</v>
      </c>
      <c r="C2276" s="95" t="s">
        <v>3315</v>
      </c>
      <c r="D2276" s="95" t="s">
        <v>2001</v>
      </c>
      <c r="E2276" s="95" t="s">
        <v>2015</v>
      </c>
      <c r="F2276" s="1142">
        <v>171.503563619792</v>
      </c>
      <c r="G2276" s="73" t="s">
        <v>300</v>
      </c>
      <c r="H2276" s="95" t="s">
        <v>3352</v>
      </c>
      <c r="K2276" s="1144"/>
      <c r="L2276" s="1144"/>
      <c r="M2276" s="831"/>
      <c r="N2276" s="831">
        <v>7.2904999999999999E-6</v>
      </c>
      <c r="O2276" s="1144"/>
      <c r="P2276" s="831"/>
      <c r="Q2276" s="831"/>
      <c r="R2276" s="831"/>
      <c r="S2276" s="831"/>
      <c r="T2276" s="831"/>
      <c r="U2276" s="831"/>
      <c r="V2276" s="1143"/>
      <c r="W2276" s="1145">
        <v>39.601999999999997</v>
      </c>
      <c r="X2276" s="1144"/>
      <c r="Y2276" s="831"/>
      <c r="Z2276" s="831"/>
      <c r="AA2276" s="834"/>
      <c r="AB2276" s="834"/>
      <c r="AC2276" s="832">
        <f t="shared" si="91"/>
        <v>0</v>
      </c>
      <c r="AD2276" s="832">
        <f t="shared" si="90"/>
        <v>1.2503467305700936E-3</v>
      </c>
      <c r="AE2276" s="834"/>
      <c r="AF2276" s="834"/>
      <c r="AG2276" s="834"/>
      <c r="AH2276" s="834"/>
      <c r="AI2276" s="834"/>
      <c r="AJ2276" s="834"/>
      <c r="AK2276" s="834"/>
      <c r="AL2276" s="834"/>
      <c r="AM2276" s="832">
        <f t="shared" si="89"/>
        <v>6791.8841264710027</v>
      </c>
      <c r="AN2276" s="834"/>
      <c r="AO2276" s="834"/>
      <c r="AP2276" s="834"/>
    </row>
    <row r="2277" spans="1:42">
      <c r="A2277" s="95" t="s">
        <v>2826</v>
      </c>
      <c r="B2277" s="95" t="s">
        <v>3287</v>
      </c>
      <c r="D2277" s="95" t="s">
        <v>2001</v>
      </c>
      <c r="E2277" s="95" t="s">
        <v>2015</v>
      </c>
      <c r="F2277" s="1142">
        <v>20937.654474370898</v>
      </c>
      <c r="G2277" s="73" t="s">
        <v>300</v>
      </c>
      <c r="K2277" s="1144"/>
      <c r="L2277" s="1144"/>
      <c r="M2277" s="831"/>
      <c r="N2277" s="831"/>
      <c r="O2277" s="1144"/>
      <c r="P2277" s="831"/>
      <c r="Q2277" s="831"/>
      <c r="R2277" s="831"/>
      <c r="S2277" s="831"/>
      <c r="T2277" s="831"/>
      <c r="U2277" s="831"/>
      <c r="V2277" s="1143"/>
      <c r="W2277" s="1145">
        <v>227340</v>
      </c>
      <c r="X2277" s="1144"/>
      <c r="Y2277" s="831"/>
      <c r="Z2277" s="831"/>
      <c r="AA2277" s="834"/>
      <c r="AB2277" s="834"/>
      <c r="AC2277" s="832">
        <f t="shared" si="91"/>
        <v>0</v>
      </c>
      <c r="AD2277" s="832">
        <f t="shared" si="90"/>
        <v>0</v>
      </c>
      <c r="AE2277" s="834"/>
      <c r="AF2277" s="834"/>
      <c r="AG2277" s="834"/>
      <c r="AH2277" s="834"/>
      <c r="AI2277" s="834"/>
      <c r="AJ2277" s="834"/>
      <c r="AK2277" s="834"/>
      <c r="AL2277" s="834"/>
      <c r="AM2277" s="832">
        <f t="shared" si="89"/>
        <v>4759966368.2034798</v>
      </c>
      <c r="AN2277" s="834"/>
      <c r="AO2277" s="834"/>
      <c r="AP2277" s="834"/>
    </row>
    <row r="2278" spans="1:42">
      <c r="A2278" s="95" t="s">
        <v>2764</v>
      </c>
      <c r="C2278" s="95" t="s">
        <v>3313</v>
      </c>
      <c r="F2278" s="1142">
        <v>100740.12939869</v>
      </c>
      <c r="G2278" s="73" t="s">
        <v>300</v>
      </c>
      <c r="H2278" s="95" t="s">
        <v>3355</v>
      </c>
      <c r="K2278" s="1144"/>
      <c r="L2278" s="1144"/>
      <c r="M2278" s="831"/>
      <c r="N2278" s="831">
        <v>2.4837E-6</v>
      </c>
      <c r="O2278" s="1144"/>
      <c r="P2278" s="831"/>
      <c r="Q2278" s="831"/>
      <c r="R2278" s="831"/>
      <c r="S2278" s="831"/>
      <c r="T2278" s="831"/>
      <c r="U2278" s="831"/>
      <c r="V2278" s="1143"/>
      <c r="W2278" s="1145">
        <v>4236.2</v>
      </c>
      <c r="X2278" s="1144"/>
      <c r="Y2278" s="831"/>
      <c r="Z2278" s="831"/>
      <c r="AA2278" s="834"/>
      <c r="AB2278" s="834"/>
      <c r="AC2278" s="832">
        <f t="shared" si="91"/>
        <v>0</v>
      </c>
      <c r="AD2278" s="832">
        <f t="shared" si="90"/>
        <v>0.25020825938752633</v>
      </c>
      <c r="AE2278" s="834"/>
      <c r="AF2278" s="834"/>
      <c r="AG2278" s="834"/>
      <c r="AH2278" s="834"/>
      <c r="AI2278" s="834"/>
      <c r="AJ2278" s="834"/>
      <c r="AK2278" s="834"/>
      <c r="AL2278" s="834"/>
      <c r="AM2278" s="832">
        <f t="shared" ref="AM2278:AM2341" si="92">IF(W2278="",0*$F2278,W2278*$F2278)</f>
        <v>426755336.15873057</v>
      </c>
      <c r="AN2278" s="834"/>
      <c r="AO2278" s="834"/>
      <c r="AP2278" s="834"/>
    </row>
    <row r="2279" spans="1:42">
      <c r="A2279" s="95" t="s">
        <v>2764</v>
      </c>
      <c r="C2279" s="95" t="s">
        <v>3313</v>
      </c>
      <c r="F2279" s="1142">
        <v>5419.2560000000003</v>
      </c>
      <c r="G2279" s="73" t="s">
        <v>300</v>
      </c>
      <c r="H2279" s="95" t="s">
        <v>3355</v>
      </c>
      <c r="K2279" s="1144"/>
      <c r="L2279" s="1144"/>
      <c r="M2279" s="831"/>
      <c r="N2279" s="831">
        <v>2.9583000000000002E-7</v>
      </c>
      <c r="O2279" s="1144"/>
      <c r="P2279" s="831"/>
      <c r="Q2279" s="831"/>
      <c r="R2279" s="831"/>
      <c r="S2279" s="831"/>
      <c r="T2279" s="831"/>
      <c r="U2279" s="831"/>
      <c r="V2279" s="1143"/>
      <c r="W2279" s="1145">
        <v>30.414000000000001</v>
      </c>
      <c r="X2279" s="1144"/>
      <c r="Y2279" s="831"/>
      <c r="Z2279" s="831"/>
      <c r="AA2279" s="834"/>
      <c r="AB2279" s="834"/>
      <c r="AC2279" s="832">
        <f t="shared" si="91"/>
        <v>0</v>
      </c>
      <c r="AD2279" s="832">
        <f t="shared" si="90"/>
        <v>1.6031785024800001E-3</v>
      </c>
      <c r="AE2279" s="834"/>
      <c r="AF2279" s="834"/>
      <c r="AG2279" s="834"/>
      <c r="AH2279" s="834"/>
      <c r="AI2279" s="834"/>
      <c r="AJ2279" s="834"/>
      <c r="AK2279" s="834"/>
      <c r="AL2279" s="834"/>
      <c r="AM2279" s="832">
        <f t="shared" si="92"/>
        <v>164821.25198400003</v>
      </c>
      <c r="AN2279" s="834"/>
      <c r="AO2279" s="834"/>
      <c r="AP2279" s="834"/>
    </row>
    <row r="2280" spans="1:42">
      <c r="A2280" s="95" t="s">
        <v>2827</v>
      </c>
      <c r="B2280" s="95" t="s">
        <v>2827</v>
      </c>
      <c r="D2280" s="95" t="s">
        <v>1967</v>
      </c>
      <c r="E2280" s="95" t="s">
        <v>1968</v>
      </c>
      <c r="F2280" s="1142">
        <v>13192354.1730763</v>
      </c>
      <c r="G2280" s="73" t="s">
        <v>300</v>
      </c>
      <c r="K2280" s="1144"/>
      <c r="L2280" s="1144"/>
      <c r="M2280" s="831"/>
      <c r="N2280" s="831"/>
      <c r="O2280" s="1144"/>
      <c r="P2280" s="831"/>
      <c r="Q2280" s="831"/>
      <c r="R2280" s="831"/>
      <c r="S2280" s="831"/>
      <c r="T2280" s="831"/>
      <c r="U2280" s="831"/>
      <c r="V2280" s="1143"/>
      <c r="W2280" s="1145">
        <v>11.288</v>
      </c>
      <c r="X2280" s="1144"/>
      <c r="Y2280" s="831"/>
      <c r="Z2280" s="831"/>
      <c r="AA2280" s="834"/>
      <c r="AB2280" s="834"/>
      <c r="AC2280" s="832">
        <f t="shared" si="91"/>
        <v>0</v>
      </c>
      <c r="AD2280" s="832">
        <f t="shared" si="90"/>
        <v>0</v>
      </c>
      <c r="AE2280" s="834"/>
      <c r="AF2280" s="834"/>
      <c r="AG2280" s="834"/>
      <c r="AH2280" s="834"/>
      <c r="AI2280" s="834"/>
      <c r="AJ2280" s="834"/>
      <c r="AK2280" s="834"/>
      <c r="AL2280" s="834"/>
      <c r="AM2280" s="832">
        <f t="shared" si="92"/>
        <v>148915293.90568528</v>
      </c>
      <c r="AN2280" s="834"/>
      <c r="AO2280" s="834"/>
      <c r="AP2280" s="834"/>
    </row>
    <row r="2281" spans="1:42">
      <c r="A2281" s="95" t="s">
        <v>2828</v>
      </c>
      <c r="B2281" s="95" t="s">
        <v>2828</v>
      </c>
      <c r="D2281" s="95" t="s">
        <v>1967</v>
      </c>
      <c r="E2281" s="95" t="s">
        <v>1968</v>
      </c>
      <c r="F2281" s="1142">
        <v>120393804.01847</v>
      </c>
      <c r="G2281" s="73" t="s">
        <v>300</v>
      </c>
      <c r="K2281" s="1144"/>
      <c r="L2281" s="1144"/>
      <c r="M2281" s="831">
        <v>2.7517000000000001E-8</v>
      </c>
      <c r="N2281" s="831"/>
      <c r="O2281" s="1144"/>
      <c r="P2281" s="831"/>
      <c r="Q2281" s="831"/>
      <c r="R2281" s="831"/>
      <c r="S2281" s="831"/>
      <c r="T2281" s="831"/>
      <c r="U2281" s="831"/>
      <c r="V2281" s="1143"/>
      <c r="W2281" s="1145">
        <v>6.6499000000000003E-2</v>
      </c>
      <c r="X2281" s="1144"/>
      <c r="Y2281" s="831"/>
      <c r="Z2281" s="831"/>
      <c r="AA2281" s="834"/>
      <c r="AB2281" s="834"/>
      <c r="AC2281" s="832">
        <f t="shared" si="91"/>
        <v>3.3128763051762391</v>
      </c>
      <c r="AD2281" s="832">
        <f t="shared" si="90"/>
        <v>0</v>
      </c>
      <c r="AE2281" s="834"/>
      <c r="AF2281" s="834"/>
      <c r="AG2281" s="834"/>
      <c r="AH2281" s="834"/>
      <c r="AI2281" s="834"/>
      <c r="AJ2281" s="834"/>
      <c r="AK2281" s="834"/>
      <c r="AL2281" s="834"/>
      <c r="AM2281" s="832">
        <f t="shared" si="92"/>
        <v>8006067.5734242368</v>
      </c>
      <c r="AN2281" s="834"/>
      <c r="AO2281" s="834"/>
      <c r="AP2281" s="834"/>
    </row>
    <row r="2282" spans="1:42">
      <c r="A2282" s="95" t="s">
        <v>2828</v>
      </c>
      <c r="B2282" s="95" t="s">
        <v>3288</v>
      </c>
      <c r="D2282" s="95" t="s">
        <v>2001</v>
      </c>
      <c r="E2282" s="95" t="s">
        <v>2015</v>
      </c>
      <c r="F2282" s="1142">
        <v>140176.21792324699</v>
      </c>
      <c r="G2282" s="73" t="s">
        <v>300</v>
      </c>
      <c r="K2282" s="1144"/>
      <c r="L2282" s="1144"/>
      <c r="M2282" s="831">
        <v>2.1568000000000002E-8</v>
      </c>
      <c r="N2282" s="831"/>
      <c r="O2282" s="1144"/>
      <c r="P2282" s="831"/>
      <c r="Q2282" s="831"/>
      <c r="R2282" s="831"/>
      <c r="S2282" s="831"/>
      <c r="T2282" s="831"/>
      <c r="U2282" s="831"/>
      <c r="V2282" s="1143"/>
      <c r="W2282" s="1145">
        <v>134.85</v>
      </c>
      <c r="X2282" s="1144"/>
      <c r="Y2282" s="831"/>
      <c r="Z2282" s="831"/>
      <c r="AA2282" s="834"/>
      <c r="AB2282" s="834"/>
      <c r="AC2282" s="832">
        <f t="shared" si="91"/>
        <v>3.0233206681685915E-3</v>
      </c>
      <c r="AD2282" s="832">
        <f t="shared" si="90"/>
        <v>0</v>
      </c>
      <c r="AE2282" s="834"/>
      <c r="AF2282" s="834"/>
      <c r="AG2282" s="834"/>
      <c r="AH2282" s="834"/>
      <c r="AI2282" s="834"/>
      <c r="AJ2282" s="834"/>
      <c r="AK2282" s="834"/>
      <c r="AL2282" s="834"/>
      <c r="AM2282" s="832">
        <f t="shared" si="92"/>
        <v>18902762.986949857</v>
      </c>
      <c r="AN2282" s="834"/>
      <c r="AO2282" s="834"/>
      <c r="AP2282" s="834"/>
    </row>
    <row r="2283" spans="1:42">
      <c r="A2283" s="95" t="s">
        <v>2828</v>
      </c>
      <c r="B2283" s="95" t="s">
        <v>3289</v>
      </c>
      <c r="D2283" s="95" t="s">
        <v>2001</v>
      </c>
      <c r="E2283" s="95" t="s">
        <v>2015</v>
      </c>
      <c r="F2283" s="1142">
        <v>46570.4553425673</v>
      </c>
      <c r="G2283" s="73" t="s">
        <v>300</v>
      </c>
      <c r="K2283" s="1144"/>
      <c r="L2283" s="1144"/>
      <c r="M2283" s="831">
        <v>2.1568000000000002E-8</v>
      </c>
      <c r="N2283" s="831"/>
      <c r="O2283" s="1144"/>
      <c r="P2283" s="831"/>
      <c r="Q2283" s="831"/>
      <c r="R2283" s="831"/>
      <c r="S2283" s="831"/>
      <c r="T2283" s="831"/>
      <c r="U2283" s="831"/>
      <c r="V2283" s="1143"/>
      <c r="W2283" s="1145">
        <v>134.85</v>
      </c>
      <c r="X2283" s="1144"/>
      <c r="Y2283" s="831"/>
      <c r="Z2283" s="831"/>
      <c r="AA2283" s="834"/>
      <c r="AB2283" s="834"/>
      <c r="AC2283" s="832">
        <f t="shared" si="91"/>
        <v>1.0044315808284917E-3</v>
      </c>
      <c r="AD2283" s="832">
        <f t="shared" si="90"/>
        <v>0</v>
      </c>
      <c r="AE2283" s="834"/>
      <c r="AF2283" s="834"/>
      <c r="AG2283" s="834"/>
      <c r="AH2283" s="834"/>
      <c r="AI2283" s="834"/>
      <c r="AJ2283" s="834"/>
      <c r="AK2283" s="834"/>
      <c r="AL2283" s="834"/>
      <c r="AM2283" s="832">
        <f t="shared" si="92"/>
        <v>6280025.9029452</v>
      </c>
      <c r="AN2283" s="834"/>
      <c r="AO2283" s="834"/>
      <c r="AP2283" s="834"/>
    </row>
    <row r="2284" spans="1:42">
      <c r="A2284" s="95" t="s">
        <v>2468</v>
      </c>
      <c r="B2284" s="95" t="s">
        <v>3290</v>
      </c>
      <c r="C2284" s="95" t="s">
        <v>3329</v>
      </c>
      <c r="D2284" s="95" t="s">
        <v>1967</v>
      </c>
      <c r="E2284" s="95" t="s">
        <v>1968</v>
      </c>
      <c r="F2284" s="1142">
        <v>232778.560516875</v>
      </c>
      <c r="G2284" s="73" t="s">
        <v>300</v>
      </c>
      <c r="H2284" s="95" t="s">
        <v>3352</v>
      </c>
      <c r="K2284" s="1144"/>
      <c r="L2284" s="1144"/>
      <c r="M2284" s="831">
        <v>0</v>
      </c>
      <c r="N2284" s="831">
        <v>2.9181000000000001E-6</v>
      </c>
      <c r="O2284" s="1144"/>
      <c r="P2284" s="831"/>
      <c r="Q2284" s="831"/>
      <c r="R2284" s="831"/>
      <c r="S2284" s="831"/>
      <c r="T2284" s="831"/>
      <c r="U2284" s="831"/>
      <c r="V2284" s="1143"/>
      <c r="W2284" s="1145">
        <v>727610</v>
      </c>
      <c r="X2284" s="1144"/>
      <c r="Y2284" s="831"/>
      <c r="Z2284" s="831"/>
      <c r="AA2284" s="834"/>
      <c r="AB2284" s="834"/>
      <c r="AC2284" s="832">
        <f t="shared" si="91"/>
        <v>0</v>
      </c>
      <c r="AD2284" s="832">
        <f t="shared" si="90"/>
        <v>0.67927111744429292</v>
      </c>
      <c r="AE2284" s="834"/>
      <c r="AF2284" s="834"/>
      <c r="AG2284" s="834"/>
      <c r="AH2284" s="834"/>
      <c r="AI2284" s="834"/>
      <c r="AJ2284" s="834"/>
      <c r="AK2284" s="834"/>
      <c r="AL2284" s="834"/>
      <c r="AM2284" s="832">
        <f t="shared" si="92"/>
        <v>169372008417.68341</v>
      </c>
      <c r="AN2284" s="834"/>
      <c r="AO2284" s="834"/>
      <c r="AP2284" s="834"/>
    </row>
    <row r="2285" spans="1:42">
      <c r="A2285" s="95" t="s">
        <v>2468</v>
      </c>
      <c r="B2285" s="95" t="s">
        <v>3290</v>
      </c>
      <c r="C2285" s="95" t="s">
        <v>3329</v>
      </c>
      <c r="D2285" s="95" t="s">
        <v>1998</v>
      </c>
      <c r="E2285" s="95" t="s">
        <v>1999</v>
      </c>
      <c r="F2285" s="1142">
        <v>310371.414040156</v>
      </c>
      <c r="G2285" s="73" t="s">
        <v>300</v>
      </c>
      <c r="H2285" s="95" t="s">
        <v>3352</v>
      </c>
      <c r="K2285" s="1144"/>
      <c r="L2285" s="1144"/>
      <c r="M2285" s="831">
        <v>0</v>
      </c>
      <c r="N2285" s="831">
        <v>9.3897999999999998E-8</v>
      </c>
      <c r="O2285" s="1144"/>
      <c r="P2285" s="831"/>
      <c r="Q2285" s="831"/>
      <c r="R2285" s="831"/>
      <c r="S2285" s="831"/>
      <c r="T2285" s="831"/>
      <c r="U2285" s="831"/>
      <c r="V2285" s="1143"/>
      <c r="W2285" s="1145">
        <v>743800</v>
      </c>
      <c r="X2285" s="1144"/>
      <c r="Y2285" s="831"/>
      <c r="Z2285" s="831"/>
      <c r="AA2285" s="834"/>
      <c r="AB2285" s="834"/>
      <c r="AC2285" s="832">
        <f t="shared" si="91"/>
        <v>0</v>
      </c>
      <c r="AD2285" s="832">
        <f t="shared" si="90"/>
        <v>2.9143255035542569E-2</v>
      </c>
      <c r="AE2285" s="834"/>
      <c r="AF2285" s="834"/>
      <c r="AG2285" s="834"/>
      <c r="AH2285" s="834"/>
      <c r="AI2285" s="834"/>
      <c r="AJ2285" s="834"/>
      <c r="AK2285" s="834"/>
      <c r="AL2285" s="834"/>
      <c r="AM2285" s="832">
        <f t="shared" si="92"/>
        <v>230854257763.06802</v>
      </c>
      <c r="AN2285" s="834"/>
      <c r="AO2285" s="834"/>
      <c r="AP2285" s="834"/>
    </row>
    <row r="2286" spans="1:42">
      <c r="A2286" s="95" t="s">
        <v>2468</v>
      </c>
      <c r="B2286" s="95" t="s">
        <v>3290</v>
      </c>
      <c r="C2286" s="95" t="s">
        <v>3329</v>
      </c>
      <c r="D2286" s="95" t="s">
        <v>2001</v>
      </c>
      <c r="E2286" s="95" t="s">
        <v>2015</v>
      </c>
      <c r="F2286" s="1142">
        <v>15518.5707015104</v>
      </c>
      <c r="G2286" s="73" t="s">
        <v>300</v>
      </c>
      <c r="H2286" s="95" t="s">
        <v>3352</v>
      </c>
      <c r="K2286" s="1144"/>
      <c r="L2286" s="1144"/>
      <c r="M2286" s="831">
        <v>0</v>
      </c>
      <c r="N2286" s="831">
        <v>5.4063000000000004E-7</v>
      </c>
      <c r="O2286" s="1144"/>
      <c r="P2286" s="831"/>
      <c r="Q2286" s="831"/>
      <c r="R2286" s="831"/>
      <c r="S2286" s="831"/>
      <c r="T2286" s="831"/>
      <c r="U2286" s="831"/>
      <c r="V2286" s="1143"/>
      <c r="W2286" s="1145">
        <v>7506200</v>
      </c>
      <c r="X2286" s="1144"/>
      <c r="Y2286" s="831"/>
      <c r="Z2286" s="831"/>
      <c r="AA2286" s="834"/>
      <c r="AB2286" s="834"/>
      <c r="AC2286" s="832">
        <f t="shared" si="91"/>
        <v>0</v>
      </c>
      <c r="AD2286" s="832">
        <f t="shared" ref="AD2286:AD2354" si="93">IF(N2286="",0*$F2286,N2286*$F2286)</f>
        <v>8.3898048783575679E-3</v>
      </c>
      <c r="AE2286" s="834"/>
      <c r="AF2286" s="834"/>
      <c r="AG2286" s="834"/>
      <c r="AH2286" s="834"/>
      <c r="AI2286" s="834"/>
      <c r="AJ2286" s="834"/>
      <c r="AK2286" s="834"/>
      <c r="AL2286" s="834"/>
      <c r="AM2286" s="832">
        <f t="shared" si="92"/>
        <v>116485495399.67737</v>
      </c>
      <c r="AN2286" s="834"/>
      <c r="AO2286" s="834"/>
      <c r="AP2286" s="834"/>
    </row>
    <row r="2287" spans="1:42">
      <c r="A2287" s="95" t="s">
        <v>2829</v>
      </c>
      <c r="B2287" s="95" t="s">
        <v>3291</v>
      </c>
      <c r="D2287" s="95" t="s">
        <v>1967</v>
      </c>
      <c r="E2287" s="95" t="s">
        <v>1968</v>
      </c>
      <c r="F2287" s="1142">
        <v>31449.444971507801</v>
      </c>
      <c r="G2287" s="73" t="s">
        <v>300</v>
      </c>
      <c r="K2287" s="1144"/>
      <c r="L2287" s="1144"/>
      <c r="M2287" s="831"/>
      <c r="N2287" s="831"/>
      <c r="O2287" s="1144"/>
      <c r="P2287" s="831"/>
      <c r="Q2287" s="831"/>
      <c r="R2287" s="831"/>
      <c r="S2287" s="831"/>
      <c r="T2287" s="831"/>
      <c r="U2287" s="831"/>
      <c r="V2287" s="1143"/>
      <c r="W2287" s="1145">
        <v>401.07</v>
      </c>
      <c r="X2287" s="1144"/>
      <c r="Y2287" s="831"/>
      <c r="Z2287" s="831"/>
      <c r="AA2287" s="834"/>
      <c r="AB2287" s="834"/>
      <c r="AC2287" s="832">
        <f t="shared" ref="AC2287:AC2354" si="94">IF(M2287="",0*$F2287,M2287*$F2287)</f>
        <v>0</v>
      </c>
      <c r="AD2287" s="832">
        <f t="shared" si="93"/>
        <v>0</v>
      </c>
      <c r="AE2287" s="834"/>
      <c r="AF2287" s="834"/>
      <c r="AG2287" s="834"/>
      <c r="AH2287" s="834"/>
      <c r="AI2287" s="834"/>
      <c r="AJ2287" s="834"/>
      <c r="AK2287" s="834"/>
      <c r="AL2287" s="834"/>
      <c r="AM2287" s="832">
        <f t="shared" si="92"/>
        <v>12613428.894722633</v>
      </c>
      <c r="AN2287" s="834"/>
      <c r="AO2287" s="834"/>
      <c r="AP2287" s="834"/>
    </row>
    <row r="2288" spans="1:42">
      <c r="A2288" s="95" t="s">
        <v>2765</v>
      </c>
      <c r="B2288" s="95" t="s">
        <v>3292</v>
      </c>
      <c r="C2288" s="95" t="s">
        <v>3329</v>
      </c>
      <c r="D2288" s="95" t="s">
        <v>1967</v>
      </c>
      <c r="E2288" s="95" t="s">
        <v>1968</v>
      </c>
      <c r="F2288" s="1142">
        <v>1563390.2795273401</v>
      </c>
      <c r="G2288" s="73" t="s">
        <v>300</v>
      </c>
      <c r="H2288" s="95" t="s">
        <v>3352</v>
      </c>
      <c r="K2288" s="1144"/>
      <c r="L2288" s="1144"/>
      <c r="M2288" s="831"/>
      <c r="N2288" s="1150">
        <v>2.2413499043699988E-4</v>
      </c>
      <c r="O2288" s="1144"/>
      <c r="P2288" s="831"/>
      <c r="Q2288" s="831"/>
      <c r="R2288" s="831"/>
      <c r="S2288" s="831"/>
      <c r="T2288" s="831"/>
      <c r="U2288" s="831"/>
      <c r="V2288" s="1143"/>
      <c r="W2288" s="1145">
        <v>164.4</v>
      </c>
      <c r="X2288" s="1144"/>
      <c r="Y2288" s="831"/>
      <c r="Z2288" s="831"/>
      <c r="AA2288" s="834"/>
      <c r="AB2288" s="834"/>
      <c r="AC2288" s="832">
        <f t="shared" si="94"/>
        <v>0</v>
      </c>
      <c r="AD2288" s="832">
        <f t="shared" si="93"/>
        <v>350.41046535115896</v>
      </c>
      <c r="AE2288" s="834"/>
      <c r="AF2288" s="834"/>
      <c r="AG2288" s="834"/>
      <c r="AH2288" s="834"/>
      <c r="AI2288" s="834"/>
      <c r="AJ2288" s="834"/>
      <c r="AK2288" s="834"/>
      <c r="AL2288" s="834"/>
      <c r="AM2288" s="832">
        <f t="shared" si="92"/>
        <v>257021361.95429471</v>
      </c>
      <c r="AN2288" s="834"/>
      <c r="AO2288" s="834"/>
      <c r="AP2288" s="834"/>
    </row>
    <row r="2289" spans="1:42">
      <c r="A2289" s="95" t="s">
        <v>2765</v>
      </c>
      <c r="B2289" s="95" t="s">
        <v>3292</v>
      </c>
      <c r="C2289" s="95" t="s">
        <v>3329</v>
      </c>
      <c r="D2289" s="95" t="s">
        <v>1998</v>
      </c>
      <c r="E2289" s="95" t="s">
        <v>1999</v>
      </c>
      <c r="F2289" s="1142">
        <v>2084520.3727005201</v>
      </c>
      <c r="G2289" s="73" t="s">
        <v>300</v>
      </c>
      <c r="H2289" s="95" t="s">
        <v>3352</v>
      </c>
      <c r="K2289" s="1144"/>
      <c r="L2289" s="1144"/>
      <c r="M2289" s="831"/>
      <c r="N2289" s="1150">
        <v>1.6420805118051806E-5</v>
      </c>
      <c r="O2289" s="1144"/>
      <c r="P2289" s="831"/>
      <c r="Q2289" s="831"/>
      <c r="R2289" s="831"/>
      <c r="S2289" s="831"/>
      <c r="T2289" s="831"/>
      <c r="U2289" s="831"/>
      <c r="V2289" s="1143"/>
      <c r="W2289" s="1145">
        <v>142.54</v>
      </c>
      <c r="X2289" s="1144"/>
      <c r="Y2289" s="831"/>
      <c r="Z2289" s="831"/>
      <c r="AA2289" s="834"/>
      <c r="AB2289" s="834"/>
      <c r="AC2289" s="832">
        <f t="shared" si="94"/>
        <v>0</v>
      </c>
      <c r="AD2289" s="832">
        <f t="shared" si="93"/>
        <v>34.229502804723957</v>
      </c>
      <c r="AE2289" s="834"/>
      <c r="AF2289" s="834"/>
      <c r="AG2289" s="834"/>
      <c r="AH2289" s="834"/>
      <c r="AI2289" s="834"/>
      <c r="AJ2289" s="834"/>
      <c r="AK2289" s="834"/>
      <c r="AL2289" s="834"/>
      <c r="AM2289" s="832">
        <f t="shared" si="92"/>
        <v>297127533.92473209</v>
      </c>
      <c r="AN2289" s="834"/>
      <c r="AO2289" s="834"/>
      <c r="AP2289" s="834"/>
    </row>
    <row r="2290" spans="1:42">
      <c r="A2290" s="95" t="s">
        <v>2765</v>
      </c>
      <c r="B2290" s="95" t="s">
        <v>3292</v>
      </c>
      <c r="C2290" s="95" t="s">
        <v>3329</v>
      </c>
      <c r="D2290" s="95" t="s">
        <v>2001</v>
      </c>
      <c r="E2290" s="95" t="s">
        <v>2015</v>
      </c>
      <c r="F2290" s="1142">
        <v>104226.018635156</v>
      </c>
      <c r="G2290" s="73" t="s">
        <v>300</v>
      </c>
      <c r="H2290" s="95" t="s">
        <v>3352</v>
      </c>
      <c r="K2290" s="1144"/>
      <c r="L2290" s="1144"/>
      <c r="M2290" s="831"/>
      <c r="N2290" s="1150">
        <v>1.2492882786617452E-4</v>
      </c>
      <c r="O2290" s="1144"/>
      <c r="P2290" s="831"/>
      <c r="Q2290" s="831"/>
      <c r="R2290" s="831"/>
      <c r="S2290" s="831"/>
      <c r="T2290" s="831"/>
      <c r="U2290" s="831"/>
      <c r="V2290" s="1143"/>
      <c r="W2290" s="1145">
        <v>88534</v>
      </c>
      <c r="X2290" s="1144"/>
      <c r="Y2290" s="831"/>
      <c r="Z2290" s="831"/>
      <c r="AA2290" s="834"/>
      <c r="AB2290" s="834"/>
      <c r="AC2290" s="832">
        <f t="shared" si="94"/>
        <v>0</v>
      </c>
      <c r="AD2290" s="832">
        <f t="shared" si="93"/>
        <v>13.020834341248101</v>
      </c>
      <c r="AE2290" s="834"/>
      <c r="AF2290" s="834"/>
      <c r="AG2290" s="834"/>
      <c r="AH2290" s="834"/>
      <c r="AI2290" s="834"/>
      <c r="AJ2290" s="834"/>
      <c r="AK2290" s="834"/>
      <c r="AL2290" s="834"/>
      <c r="AM2290" s="832">
        <f t="shared" si="92"/>
        <v>9227546333.8449001</v>
      </c>
      <c r="AN2290" s="834"/>
      <c r="AO2290" s="834"/>
      <c r="AP2290" s="834"/>
    </row>
    <row r="2291" spans="1:42">
      <c r="A2291" s="95" t="s">
        <v>2469</v>
      </c>
      <c r="B2291" s="95" t="s">
        <v>3293</v>
      </c>
      <c r="C2291" s="95" t="s">
        <v>3329</v>
      </c>
      <c r="D2291" s="95" t="s">
        <v>1967</v>
      </c>
      <c r="E2291" s="95" t="s">
        <v>1968</v>
      </c>
      <c r="F2291" s="1142">
        <v>494440.52924374997</v>
      </c>
      <c r="G2291" s="73" t="s">
        <v>300</v>
      </c>
      <c r="H2291" s="95" t="s">
        <v>3352</v>
      </c>
      <c r="K2291" s="1144"/>
      <c r="L2291" s="1144"/>
      <c r="M2291" s="831"/>
      <c r="N2291" s="1150">
        <v>2.2413499043699988E-4</v>
      </c>
      <c r="O2291" s="1144"/>
      <c r="P2291" s="831"/>
      <c r="Q2291" s="831"/>
      <c r="R2291" s="831"/>
      <c r="S2291" s="831"/>
      <c r="T2291" s="831"/>
      <c r="U2291" s="831"/>
      <c r="V2291" s="1143"/>
      <c r="W2291" s="1145">
        <v>409.08</v>
      </c>
      <c r="X2291" s="1144"/>
      <c r="Y2291" s="831"/>
      <c r="Z2291" s="831"/>
      <c r="AA2291" s="834"/>
      <c r="AB2291" s="834"/>
      <c r="AC2291" s="832">
        <f t="shared" si="94"/>
        <v>0</v>
      </c>
      <c r="AD2291" s="832">
        <f t="shared" si="93"/>
        <v>110.82142329371305</v>
      </c>
      <c r="AE2291" s="834"/>
      <c r="AF2291" s="834"/>
      <c r="AG2291" s="834"/>
      <c r="AH2291" s="834"/>
      <c r="AI2291" s="834"/>
      <c r="AJ2291" s="834"/>
      <c r="AK2291" s="834"/>
      <c r="AL2291" s="834"/>
      <c r="AM2291" s="832">
        <f t="shared" si="92"/>
        <v>202265731.70303324</v>
      </c>
      <c r="AN2291" s="834"/>
      <c r="AO2291" s="834"/>
      <c r="AP2291" s="834"/>
    </row>
    <row r="2292" spans="1:42">
      <c r="A2292" s="95" t="s">
        <v>2469</v>
      </c>
      <c r="B2292" s="95" t="s">
        <v>3293</v>
      </c>
      <c r="C2292" s="95" t="s">
        <v>3329</v>
      </c>
      <c r="D2292" s="95" t="s">
        <v>1998</v>
      </c>
      <c r="E2292" s="95" t="s">
        <v>1999</v>
      </c>
      <c r="F2292" s="1142">
        <v>2253720.4131317702</v>
      </c>
      <c r="G2292" s="73" t="s">
        <v>300</v>
      </c>
      <c r="H2292" s="95" t="s">
        <v>3352</v>
      </c>
      <c r="K2292" s="1144"/>
      <c r="L2292" s="1144"/>
      <c r="M2292" s="831"/>
      <c r="N2292" s="1150">
        <v>1.6420805118051806E-5</v>
      </c>
      <c r="O2292" s="1144"/>
      <c r="P2292" s="831"/>
      <c r="Q2292" s="831"/>
      <c r="R2292" s="831"/>
      <c r="S2292" s="831"/>
      <c r="T2292" s="831"/>
      <c r="U2292" s="831"/>
      <c r="V2292" s="1143"/>
      <c r="W2292" s="1145">
        <v>1239.2</v>
      </c>
      <c r="X2292" s="1144"/>
      <c r="Y2292" s="831"/>
      <c r="Z2292" s="831"/>
      <c r="AA2292" s="834"/>
      <c r="AB2292" s="834"/>
      <c r="AC2292" s="832">
        <f t="shared" si="94"/>
        <v>0</v>
      </c>
      <c r="AD2292" s="832">
        <f t="shared" si="93"/>
        <v>37.007903694612004</v>
      </c>
      <c r="AE2292" s="834"/>
      <c r="AF2292" s="834"/>
      <c r="AG2292" s="834"/>
      <c r="AH2292" s="834"/>
      <c r="AI2292" s="834"/>
      <c r="AJ2292" s="834"/>
      <c r="AK2292" s="834"/>
      <c r="AL2292" s="834"/>
      <c r="AM2292" s="832">
        <f t="shared" si="92"/>
        <v>2792810335.9528899</v>
      </c>
      <c r="AN2292" s="834"/>
      <c r="AO2292" s="834"/>
      <c r="AP2292" s="834"/>
    </row>
    <row r="2293" spans="1:42">
      <c r="A2293" s="95" t="s">
        <v>2469</v>
      </c>
      <c r="B2293" s="95" t="s">
        <v>3293</v>
      </c>
      <c r="C2293" s="95" t="s">
        <v>3329</v>
      </c>
      <c r="D2293" s="95" t="s">
        <v>2001</v>
      </c>
      <c r="E2293" s="95" t="s">
        <v>2015</v>
      </c>
      <c r="F2293" s="1142">
        <v>32962.701950781302</v>
      </c>
      <c r="G2293" s="73" t="s">
        <v>300</v>
      </c>
      <c r="H2293" s="95" t="s">
        <v>3352</v>
      </c>
      <c r="K2293" s="1144"/>
      <c r="L2293" s="1144"/>
      <c r="M2293" s="831"/>
      <c r="N2293" s="1150">
        <v>1.2492882786617452E-4</v>
      </c>
      <c r="O2293" s="1144"/>
      <c r="P2293" s="831"/>
      <c r="Q2293" s="831"/>
      <c r="R2293" s="831"/>
      <c r="S2293" s="831"/>
      <c r="T2293" s="831"/>
      <c r="U2293" s="831"/>
      <c r="V2293" s="1143"/>
      <c r="W2293" s="1145">
        <v>25035</v>
      </c>
      <c r="X2293" s="1144"/>
      <c r="Y2293" s="831"/>
      <c r="Z2293" s="831"/>
      <c r="AA2293" s="834"/>
      <c r="AB2293" s="834"/>
      <c r="AC2293" s="832">
        <f t="shared" si="94"/>
        <v>0</v>
      </c>
      <c r="AD2293" s="832">
        <f t="shared" si="93"/>
        <v>4.1179917180131724</v>
      </c>
      <c r="AE2293" s="834"/>
      <c r="AF2293" s="834"/>
      <c r="AG2293" s="834"/>
      <c r="AH2293" s="834"/>
      <c r="AI2293" s="834"/>
      <c r="AJ2293" s="834"/>
      <c r="AK2293" s="834"/>
      <c r="AL2293" s="834"/>
      <c r="AM2293" s="832">
        <f t="shared" si="92"/>
        <v>825221243.33780992</v>
      </c>
      <c r="AN2293" s="834"/>
      <c r="AO2293" s="834"/>
      <c r="AP2293" s="834"/>
    </row>
    <row r="2294" spans="1:42">
      <c r="A2294" s="95" t="s">
        <v>2766</v>
      </c>
      <c r="C2294" s="95" t="s">
        <v>3319</v>
      </c>
      <c r="F2294" s="1142">
        <v>1093250.84635417</v>
      </c>
      <c r="G2294" s="73" t="s">
        <v>300</v>
      </c>
      <c r="H2294" s="95" t="s">
        <v>3352</v>
      </c>
      <c r="K2294" s="1144"/>
      <c r="L2294" s="1144"/>
      <c r="M2294" s="831"/>
      <c r="N2294" s="1150">
        <v>2.2413499043699988E-4</v>
      </c>
      <c r="O2294" s="1144"/>
      <c r="P2294" s="831"/>
      <c r="Q2294" s="831"/>
      <c r="R2294" s="831"/>
      <c r="S2294" s="831"/>
      <c r="T2294" s="831"/>
      <c r="U2294" s="831"/>
      <c r="V2294" s="1143"/>
      <c r="W2294" s="1146">
        <v>740449.00608755986</v>
      </c>
      <c r="X2294" s="1144"/>
      <c r="Y2294" s="831"/>
      <c r="Z2294" s="831"/>
      <c r="AA2294" s="834"/>
      <c r="AB2294" s="834"/>
      <c r="AC2294" s="832">
        <f t="shared" si="94"/>
        <v>0</v>
      </c>
      <c r="AD2294" s="832">
        <f t="shared" si="93"/>
        <v>245.03576799283391</v>
      </c>
      <c r="AE2294" s="834"/>
      <c r="AF2294" s="834"/>
      <c r="AG2294" s="834"/>
      <c r="AH2294" s="834"/>
      <c r="AI2294" s="834"/>
      <c r="AJ2294" s="834"/>
      <c r="AK2294" s="834"/>
      <c r="AL2294" s="834"/>
      <c r="AM2294" s="832">
        <f t="shared" si="92"/>
        <v>809496502587.32874</v>
      </c>
      <c r="AN2294" s="834"/>
      <c r="AO2294" s="834"/>
      <c r="AP2294" s="834"/>
    </row>
    <row r="2295" spans="1:42">
      <c r="A2295" s="95" t="s">
        <v>2766</v>
      </c>
      <c r="C2295" s="95" t="s">
        <v>3319</v>
      </c>
      <c r="F2295" s="1142">
        <v>1457667.79532214</v>
      </c>
      <c r="G2295" s="73" t="s">
        <v>300</v>
      </c>
      <c r="H2295" s="95" t="s">
        <v>3352</v>
      </c>
      <c r="K2295" s="1144"/>
      <c r="L2295" s="1144"/>
      <c r="M2295" s="831"/>
      <c r="N2295" s="1150">
        <v>1.6420805118051806E-5</v>
      </c>
      <c r="O2295" s="1144"/>
      <c r="P2295" s="831"/>
      <c r="Q2295" s="831"/>
      <c r="R2295" s="831"/>
      <c r="S2295" s="831"/>
      <c r="T2295" s="831"/>
      <c r="U2295" s="831"/>
      <c r="V2295" s="1143"/>
      <c r="W2295" s="1146">
        <v>143030.9259972368</v>
      </c>
      <c r="X2295" s="1144"/>
      <c r="Y2295" s="831"/>
      <c r="Z2295" s="831"/>
      <c r="AA2295" s="834"/>
      <c r="AB2295" s="834"/>
      <c r="AC2295" s="832">
        <f t="shared" si="94"/>
        <v>0</v>
      </c>
      <c r="AD2295" s="832">
        <f t="shared" si="93"/>
        <v>23.936078793845088</v>
      </c>
      <c r="AE2295" s="834"/>
      <c r="AF2295" s="834"/>
      <c r="AG2295" s="834"/>
      <c r="AH2295" s="834"/>
      <c r="AI2295" s="834"/>
      <c r="AJ2295" s="834"/>
      <c r="AK2295" s="834"/>
      <c r="AL2295" s="834"/>
      <c r="AM2295" s="832">
        <f t="shared" si="92"/>
        <v>208491574561.27634</v>
      </c>
      <c r="AN2295" s="834"/>
      <c r="AO2295" s="834"/>
      <c r="AP2295" s="834"/>
    </row>
    <row r="2296" spans="1:42">
      <c r="A2296" s="95" t="s">
        <v>2766</v>
      </c>
      <c r="C2296" s="95" t="s">
        <v>3319</v>
      </c>
      <c r="F2296" s="1142">
        <v>72883.389747135399</v>
      </c>
      <c r="G2296" s="73" t="s">
        <v>300</v>
      </c>
      <c r="H2296" s="95" t="s">
        <v>3352</v>
      </c>
      <c r="K2296" s="1144"/>
      <c r="L2296" s="1144"/>
      <c r="M2296" s="831"/>
      <c r="N2296" s="1150">
        <v>1.2492882786617452E-4</v>
      </c>
      <c r="O2296" s="1144"/>
      <c r="P2296" s="831"/>
      <c r="Q2296" s="831"/>
      <c r="R2296" s="831"/>
      <c r="S2296" s="831"/>
      <c r="T2296" s="831"/>
      <c r="U2296" s="831"/>
      <c r="V2296" s="1143"/>
      <c r="W2296" s="1146">
        <v>26851708.962072387</v>
      </c>
      <c r="X2296" s="1144"/>
      <c r="Y2296" s="831"/>
      <c r="Z2296" s="831"/>
      <c r="AA2296" s="834"/>
      <c r="AB2296" s="834"/>
      <c r="AC2296" s="832">
        <f t="shared" si="94"/>
        <v>0</v>
      </c>
      <c r="AD2296" s="832">
        <f t="shared" si="93"/>
        <v>9.1052364520231865</v>
      </c>
      <c r="AE2296" s="834"/>
      <c r="AF2296" s="834"/>
      <c r="AG2296" s="834"/>
      <c r="AH2296" s="834"/>
      <c r="AI2296" s="834"/>
      <c r="AJ2296" s="834"/>
      <c r="AK2296" s="834"/>
      <c r="AL2296" s="834"/>
      <c r="AM2296" s="832">
        <f t="shared" si="92"/>
        <v>1957043569659.3704</v>
      </c>
      <c r="AN2296" s="834"/>
      <c r="AO2296" s="834"/>
      <c r="AP2296" s="834"/>
    </row>
    <row r="2297" spans="1:42">
      <c r="A2297" s="95" t="s">
        <v>2470</v>
      </c>
      <c r="B2297" s="95" t="s">
        <v>3294</v>
      </c>
      <c r="C2297" s="95" t="s">
        <v>3329</v>
      </c>
      <c r="D2297" s="95" t="s">
        <v>1967</v>
      </c>
      <c r="E2297" s="95" t="s">
        <v>1968</v>
      </c>
      <c r="F2297" s="1142">
        <v>589657.46208362002</v>
      </c>
      <c r="G2297" s="73" t="s">
        <v>300</v>
      </c>
      <c r="H2297" s="95" t="s">
        <v>3352</v>
      </c>
      <c r="K2297" s="1144"/>
      <c r="L2297" s="1144"/>
      <c r="M2297" s="831"/>
      <c r="N2297" s="1150">
        <v>2.2413499043699988E-4</v>
      </c>
      <c r="O2297" s="1144"/>
      <c r="P2297" s="831"/>
      <c r="Q2297" s="831"/>
      <c r="R2297" s="831"/>
      <c r="S2297" s="831"/>
      <c r="T2297" s="831"/>
      <c r="U2297" s="831"/>
      <c r="V2297" s="1143"/>
      <c r="W2297" s="1145">
        <v>2262.4</v>
      </c>
      <c r="X2297" s="1144"/>
      <c r="Y2297" s="831"/>
      <c r="Z2297" s="831"/>
      <c r="AA2297" s="834"/>
      <c r="AB2297" s="834"/>
      <c r="AC2297" s="832">
        <f t="shared" si="94"/>
        <v>0</v>
      </c>
      <c r="AD2297" s="832">
        <f t="shared" si="93"/>
        <v>132.16286962521778</v>
      </c>
      <c r="AE2297" s="834"/>
      <c r="AF2297" s="834"/>
      <c r="AG2297" s="834"/>
      <c r="AH2297" s="834"/>
      <c r="AI2297" s="834"/>
      <c r="AJ2297" s="834"/>
      <c r="AK2297" s="834"/>
      <c r="AL2297" s="834"/>
      <c r="AM2297" s="832">
        <f t="shared" si="92"/>
        <v>1334041042.2179821</v>
      </c>
      <c r="AN2297" s="834"/>
      <c r="AO2297" s="834"/>
      <c r="AP2297" s="834"/>
    </row>
    <row r="2298" spans="1:42">
      <c r="A2298" s="95" t="s">
        <v>2470</v>
      </c>
      <c r="B2298" s="95" t="s">
        <v>3294</v>
      </c>
      <c r="C2298" s="95" t="s">
        <v>3329</v>
      </c>
      <c r="D2298" s="95" t="s">
        <v>1998</v>
      </c>
      <c r="E2298" s="95" t="s">
        <v>1999</v>
      </c>
      <c r="F2298" s="1142">
        <v>786209.94944164099</v>
      </c>
      <c r="G2298" s="73" t="s">
        <v>300</v>
      </c>
      <c r="H2298" s="95" t="s">
        <v>3352</v>
      </c>
      <c r="K2298" s="1144"/>
      <c r="L2298" s="1144"/>
      <c r="M2298" s="831"/>
      <c r="N2298" s="1150">
        <v>1.6420805118051806E-5</v>
      </c>
      <c r="O2298" s="1144"/>
      <c r="P2298" s="831"/>
      <c r="Q2298" s="831"/>
      <c r="R2298" s="831"/>
      <c r="S2298" s="831"/>
      <c r="T2298" s="831"/>
      <c r="U2298" s="831"/>
      <c r="V2298" s="1143"/>
      <c r="W2298" s="1145">
        <v>6912</v>
      </c>
      <c r="X2298" s="1144"/>
      <c r="Y2298" s="831"/>
      <c r="Z2298" s="831"/>
      <c r="AA2298" s="834"/>
      <c r="AB2298" s="834"/>
      <c r="AC2298" s="832">
        <f t="shared" si="94"/>
        <v>0</v>
      </c>
      <c r="AD2298" s="832">
        <f t="shared" si="93"/>
        <v>12.91020036165455</v>
      </c>
      <c r="AE2298" s="834"/>
      <c r="AF2298" s="834"/>
      <c r="AG2298" s="834"/>
      <c r="AH2298" s="834"/>
      <c r="AI2298" s="834"/>
      <c r="AJ2298" s="834"/>
      <c r="AK2298" s="834"/>
      <c r="AL2298" s="834"/>
      <c r="AM2298" s="832">
        <f t="shared" si="92"/>
        <v>5434283170.5406227</v>
      </c>
      <c r="AN2298" s="834"/>
      <c r="AO2298" s="834"/>
      <c r="AP2298" s="834"/>
    </row>
    <row r="2299" spans="1:42">
      <c r="A2299" s="95" t="s">
        <v>2470</v>
      </c>
      <c r="B2299" s="95" t="s">
        <v>3294</v>
      </c>
      <c r="C2299" s="95" t="s">
        <v>3329</v>
      </c>
      <c r="D2299" s="95" t="s">
        <v>2001</v>
      </c>
      <c r="E2299" s="95" t="s">
        <v>2015</v>
      </c>
      <c r="F2299" s="1142">
        <v>39310.497473932301</v>
      </c>
      <c r="G2299" s="73" t="s">
        <v>300</v>
      </c>
      <c r="H2299" s="95" t="s">
        <v>3352</v>
      </c>
      <c r="K2299" s="1144"/>
      <c r="L2299" s="1144"/>
      <c r="M2299" s="831"/>
      <c r="N2299" s="1150">
        <v>1.2492882786617452E-4</v>
      </c>
      <c r="O2299" s="1144"/>
      <c r="P2299" s="831"/>
      <c r="Q2299" s="831"/>
      <c r="R2299" s="831"/>
      <c r="S2299" s="831"/>
      <c r="T2299" s="831"/>
      <c r="U2299" s="831"/>
      <c r="V2299" s="1143"/>
      <c r="W2299" s="1145">
        <v>57268</v>
      </c>
      <c r="X2299" s="1144"/>
      <c r="Y2299" s="831"/>
      <c r="Z2299" s="831"/>
      <c r="AA2299" s="834"/>
      <c r="AB2299" s="834"/>
      <c r="AC2299" s="832">
        <f t="shared" si="94"/>
        <v>0</v>
      </c>
      <c r="AD2299" s="832">
        <f t="shared" si="93"/>
        <v>4.9110143722545763</v>
      </c>
      <c r="AE2299" s="834"/>
      <c r="AF2299" s="834"/>
      <c r="AG2299" s="834"/>
      <c r="AH2299" s="834"/>
      <c r="AI2299" s="834"/>
      <c r="AJ2299" s="834"/>
      <c r="AK2299" s="834"/>
      <c r="AL2299" s="834"/>
      <c r="AM2299" s="832">
        <f t="shared" si="92"/>
        <v>2251233569.3371549</v>
      </c>
      <c r="AN2299" s="834"/>
      <c r="AO2299" s="834"/>
      <c r="AP2299" s="834"/>
    </row>
    <row r="2300" spans="1:42">
      <c r="A2300" s="95" t="s">
        <v>2471</v>
      </c>
      <c r="B2300" s="95" t="s">
        <v>3295</v>
      </c>
      <c r="C2300" s="95" t="s">
        <v>3329</v>
      </c>
      <c r="D2300" s="95" t="s">
        <v>1998</v>
      </c>
      <c r="E2300" s="95" t="s">
        <v>1999</v>
      </c>
      <c r="F2300" s="1142">
        <v>59095031.460868202</v>
      </c>
      <c r="G2300" s="73" t="s">
        <v>300</v>
      </c>
      <c r="H2300" s="95" t="s">
        <v>3352</v>
      </c>
      <c r="K2300" s="1144"/>
      <c r="L2300" s="1144"/>
      <c r="M2300" s="831">
        <v>2.1533999999999999E-7</v>
      </c>
      <c r="N2300" s="831">
        <v>3.4077E-6</v>
      </c>
      <c r="O2300" s="1144"/>
      <c r="P2300" s="831"/>
      <c r="Q2300" s="831"/>
      <c r="R2300" s="831"/>
      <c r="S2300" s="831"/>
      <c r="T2300" s="831"/>
      <c r="U2300" s="831"/>
      <c r="V2300" s="1143"/>
      <c r="W2300" s="1145">
        <v>5038.2</v>
      </c>
      <c r="X2300" s="1144"/>
      <c r="Y2300" s="831"/>
      <c r="Z2300" s="831"/>
      <c r="AA2300" s="834"/>
      <c r="AB2300" s="834"/>
      <c r="AC2300" s="832">
        <f t="shared" si="94"/>
        <v>12.725524074783358</v>
      </c>
      <c r="AD2300" s="832">
        <f t="shared" si="93"/>
        <v>201.37813870920058</v>
      </c>
      <c r="AE2300" s="834"/>
      <c r="AF2300" s="834"/>
      <c r="AG2300" s="834"/>
      <c r="AH2300" s="834"/>
      <c r="AI2300" s="834"/>
      <c r="AJ2300" s="834"/>
      <c r="AK2300" s="834"/>
      <c r="AL2300" s="834"/>
      <c r="AM2300" s="832">
        <f t="shared" si="92"/>
        <v>297732587506.14618</v>
      </c>
      <c r="AN2300" s="834"/>
      <c r="AO2300" s="834"/>
      <c r="AP2300" s="834"/>
    </row>
    <row r="2301" spans="1:42">
      <c r="A2301" s="95" t="s">
        <v>2471</v>
      </c>
      <c r="B2301" s="95" t="s">
        <v>3295</v>
      </c>
      <c r="C2301" s="95" t="s">
        <v>3329</v>
      </c>
      <c r="D2301" s="95" t="s">
        <v>1967</v>
      </c>
      <c r="E2301" s="95" t="s">
        <v>1968</v>
      </c>
      <c r="F2301" s="1142">
        <v>11984395.8853279</v>
      </c>
      <c r="G2301" s="73" t="s">
        <v>300</v>
      </c>
      <c r="H2301" s="95" t="s">
        <v>3352</v>
      </c>
      <c r="K2301" s="1144"/>
      <c r="L2301" s="1144"/>
      <c r="M2301" s="831">
        <v>3.3677999999999998E-7</v>
      </c>
      <c r="N2301" s="831">
        <v>4.8945000000000003E-6</v>
      </c>
      <c r="O2301" s="1144"/>
      <c r="P2301" s="831"/>
      <c r="Q2301" s="831"/>
      <c r="R2301" s="831"/>
      <c r="S2301" s="831"/>
      <c r="T2301" s="831"/>
      <c r="U2301" s="831"/>
      <c r="V2301" s="1143"/>
      <c r="W2301" s="1145">
        <v>3456.3</v>
      </c>
      <c r="X2301" s="1144"/>
      <c r="Y2301" s="831"/>
      <c r="Z2301" s="831"/>
      <c r="AA2301" s="834"/>
      <c r="AB2301" s="834"/>
      <c r="AC2301" s="832">
        <f t="shared" si="94"/>
        <v>4.0361048462607299</v>
      </c>
      <c r="AD2301" s="832">
        <f t="shared" si="93"/>
        <v>58.657625660737409</v>
      </c>
      <c r="AE2301" s="834"/>
      <c r="AF2301" s="834"/>
      <c r="AG2301" s="834"/>
      <c r="AH2301" s="834"/>
      <c r="AI2301" s="834"/>
      <c r="AJ2301" s="834"/>
      <c r="AK2301" s="834"/>
      <c r="AL2301" s="834"/>
      <c r="AM2301" s="832">
        <f t="shared" si="92"/>
        <v>41421667498.458824</v>
      </c>
      <c r="AN2301" s="834"/>
      <c r="AO2301" s="834"/>
      <c r="AP2301" s="834"/>
    </row>
    <row r="2302" spans="1:42">
      <c r="A2302" s="95" t="s">
        <v>2471</v>
      </c>
      <c r="B2302" s="95" t="s">
        <v>3295</v>
      </c>
      <c r="C2302" s="95" t="s">
        <v>3329</v>
      </c>
      <c r="D2302" s="95" t="s">
        <v>2001</v>
      </c>
      <c r="E2302" s="95" t="s">
        <v>2015</v>
      </c>
      <c r="F2302" s="1142">
        <v>798959.72568499995</v>
      </c>
      <c r="G2302" s="73" t="s">
        <v>300</v>
      </c>
      <c r="H2302" s="95" t="s">
        <v>3352</v>
      </c>
      <c r="K2302" s="1144"/>
      <c r="L2302" s="1144"/>
      <c r="M2302" s="831">
        <v>1.3011999999999999E-6</v>
      </c>
      <c r="N2302" s="831">
        <v>2.0598000000000002E-5</v>
      </c>
      <c r="O2302" s="1144"/>
      <c r="P2302" s="831"/>
      <c r="Q2302" s="831"/>
      <c r="R2302" s="831"/>
      <c r="S2302" s="831"/>
      <c r="T2302" s="831"/>
      <c r="U2302" s="831"/>
      <c r="V2302" s="1143"/>
      <c r="W2302" s="1145">
        <v>831270</v>
      </c>
      <c r="X2302" s="1144"/>
      <c r="Y2302" s="831"/>
      <c r="Z2302" s="831"/>
      <c r="AA2302" s="834"/>
      <c r="AB2302" s="834"/>
      <c r="AC2302" s="832">
        <f t="shared" si="94"/>
        <v>1.0396063950613219</v>
      </c>
      <c r="AD2302" s="832">
        <f t="shared" si="93"/>
        <v>16.456972429659629</v>
      </c>
      <c r="AE2302" s="834"/>
      <c r="AF2302" s="834"/>
      <c r="AG2302" s="834"/>
      <c r="AH2302" s="834"/>
      <c r="AI2302" s="834"/>
      <c r="AJ2302" s="834"/>
      <c r="AK2302" s="834"/>
      <c r="AL2302" s="834"/>
      <c r="AM2302" s="832">
        <f t="shared" si="92"/>
        <v>664151251170.16992</v>
      </c>
      <c r="AN2302" s="834"/>
      <c r="AO2302" s="834"/>
      <c r="AP2302" s="834"/>
    </row>
    <row r="2303" spans="1:42">
      <c r="A2303" s="95" t="s">
        <v>2471</v>
      </c>
      <c r="B2303" s="95" t="s">
        <v>3295</v>
      </c>
      <c r="C2303" s="95" t="s">
        <v>3313</v>
      </c>
      <c r="D2303" s="95" t="s">
        <v>2001</v>
      </c>
      <c r="E2303" s="95" t="s">
        <v>2015</v>
      </c>
      <c r="F2303" s="1142">
        <v>828.43114205065399</v>
      </c>
      <c r="G2303" s="73" t="s">
        <v>300</v>
      </c>
      <c r="H2303" s="95" t="s">
        <v>3355</v>
      </c>
      <c r="K2303" s="1144"/>
      <c r="L2303" s="1144"/>
      <c r="M2303" s="831">
        <v>1.3011999999999999E-6</v>
      </c>
      <c r="N2303" s="831">
        <v>2.0598000000000002E-5</v>
      </c>
      <c r="O2303" s="1144"/>
      <c r="P2303" s="831"/>
      <c r="Q2303" s="831"/>
      <c r="R2303" s="831"/>
      <c r="S2303" s="831"/>
      <c r="T2303" s="831"/>
      <c r="U2303" s="831"/>
      <c r="V2303" s="1143"/>
      <c r="W2303" s="1145">
        <v>831270</v>
      </c>
      <c r="X2303" s="1144"/>
      <c r="Y2303" s="831"/>
      <c r="Z2303" s="831"/>
      <c r="AA2303" s="834"/>
      <c r="AB2303" s="834"/>
      <c r="AC2303" s="832">
        <f t="shared" si="94"/>
        <v>1.0779546020363109E-3</v>
      </c>
      <c r="AD2303" s="832">
        <f t="shared" si="93"/>
        <v>1.7064024663959371E-2</v>
      </c>
      <c r="AE2303" s="834"/>
      <c r="AF2303" s="834"/>
      <c r="AG2303" s="834"/>
      <c r="AH2303" s="834"/>
      <c r="AI2303" s="834"/>
      <c r="AJ2303" s="834"/>
      <c r="AK2303" s="834"/>
      <c r="AL2303" s="834"/>
      <c r="AM2303" s="832">
        <f t="shared" si="92"/>
        <v>688649955.45244718</v>
      </c>
      <c r="AN2303" s="834"/>
      <c r="AO2303" s="834"/>
      <c r="AP2303" s="834"/>
    </row>
    <row r="2304" spans="1:42">
      <c r="A2304" s="95" t="s">
        <v>2767</v>
      </c>
      <c r="C2304" s="95" t="s">
        <v>3315</v>
      </c>
      <c r="F2304" s="1142">
        <v>2572.5534536197902</v>
      </c>
      <c r="G2304" s="73" t="s">
        <v>300</v>
      </c>
      <c r="H2304" s="95" t="s">
        <v>3352</v>
      </c>
      <c r="K2304" s="1144"/>
      <c r="L2304" s="1144"/>
      <c r="M2304" s="831"/>
      <c r="N2304" s="1150">
        <v>2.2413499043699988E-4</v>
      </c>
      <c r="O2304" s="1144"/>
      <c r="P2304" s="831"/>
      <c r="Q2304" s="831"/>
      <c r="R2304" s="831"/>
      <c r="S2304" s="831"/>
      <c r="T2304" s="831"/>
      <c r="U2304" s="831"/>
      <c r="V2304" s="1143"/>
      <c r="W2304" s="1146">
        <v>740449.00608755986</v>
      </c>
      <c r="X2304" s="1144"/>
      <c r="Y2304" s="831"/>
      <c r="Z2304" s="831"/>
      <c r="AA2304" s="834"/>
      <c r="AB2304" s="834"/>
      <c r="AC2304" s="832">
        <f t="shared" si="94"/>
        <v>0</v>
      </c>
      <c r="AD2304" s="832">
        <f t="shared" si="93"/>
        <v>0.57659924372574267</v>
      </c>
      <c r="AE2304" s="834"/>
      <c r="AF2304" s="834"/>
      <c r="AG2304" s="834"/>
      <c r="AH2304" s="834"/>
      <c r="AI2304" s="834"/>
      <c r="AJ2304" s="834"/>
      <c r="AK2304" s="834"/>
      <c r="AL2304" s="834"/>
      <c r="AM2304" s="832">
        <f t="shared" si="92"/>
        <v>1904844647.8398931</v>
      </c>
      <c r="AN2304" s="834"/>
      <c r="AO2304" s="834"/>
      <c r="AP2304" s="834"/>
    </row>
    <row r="2305" spans="1:42">
      <c r="A2305" s="95" t="s">
        <v>2767</v>
      </c>
      <c r="C2305" s="95" t="s">
        <v>3315</v>
      </c>
      <c r="F2305" s="1142">
        <v>12691.2637041667</v>
      </c>
      <c r="G2305" s="73" t="s">
        <v>300</v>
      </c>
      <c r="H2305" s="95" t="s">
        <v>3352</v>
      </c>
      <c r="K2305" s="1144"/>
      <c r="L2305" s="1144"/>
      <c r="M2305" s="831"/>
      <c r="N2305" s="1150">
        <v>1.6420805118051806E-5</v>
      </c>
      <c r="O2305" s="1144"/>
      <c r="P2305" s="831"/>
      <c r="Q2305" s="831"/>
      <c r="R2305" s="831"/>
      <c r="S2305" s="831"/>
      <c r="T2305" s="831"/>
      <c r="U2305" s="831"/>
      <c r="V2305" s="1143"/>
      <c r="W2305" s="1146">
        <v>143030.9259972368</v>
      </c>
      <c r="X2305" s="1144"/>
      <c r="Y2305" s="831"/>
      <c r="Z2305" s="831"/>
      <c r="AA2305" s="834"/>
      <c r="AB2305" s="834"/>
      <c r="AC2305" s="832">
        <f t="shared" si="94"/>
        <v>0</v>
      </c>
      <c r="AD2305" s="832">
        <f t="shared" si="93"/>
        <v>0.20840076798792567</v>
      </c>
      <c r="AE2305" s="834"/>
      <c r="AF2305" s="834"/>
      <c r="AG2305" s="834"/>
      <c r="AH2305" s="834"/>
      <c r="AI2305" s="834"/>
      <c r="AJ2305" s="834"/>
      <c r="AK2305" s="834"/>
      <c r="AL2305" s="834"/>
      <c r="AM2305" s="832">
        <f t="shared" si="92"/>
        <v>1815243199.6820848</v>
      </c>
      <c r="AN2305" s="834"/>
      <c r="AO2305" s="834"/>
      <c r="AP2305" s="834"/>
    </row>
    <row r="2306" spans="1:42">
      <c r="A2306" s="95" t="s">
        <v>2767</v>
      </c>
      <c r="C2306" s="95" t="s">
        <v>3315</v>
      </c>
      <c r="F2306" s="1142">
        <v>171.503563619792</v>
      </c>
      <c r="G2306" s="73" t="s">
        <v>300</v>
      </c>
      <c r="H2306" s="95" t="s">
        <v>3352</v>
      </c>
      <c r="K2306" s="1144"/>
      <c r="L2306" s="1144"/>
      <c r="M2306" s="831"/>
      <c r="N2306" s="1150">
        <v>1.2492882786617452E-4</v>
      </c>
      <c r="O2306" s="1144"/>
      <c r="P2306" s="831"/>
      <c r="Q2306" s="831"/>
      <c r="R2306" s="831"/>
      <c r="S2306" s="831"/>
      <c r="T2306" s="831"/>
      <c r="U2306" s="831"/>
      <c r="V2306" s="1143"/>
      <c r="W2306" s="1146">
        <v>26851708.962072387</v>
      </c>
      <c r="X2306" s="1144"/>
      <c r="Y2306" s="831"/>
      <c r="Z2306" s="831"/>
      <c r="AA2306" s="834"/>
      <c r="AB2306" s="834"/>
      <c r="AC2306" s="832">
        <f t="shared" si="94"/>
        <v>0</v>
      </c>
      <c r="AD2306" s="832">
        <f t="shared" si="93"/>
        <v>2.1425739177892505E-2</v>
      </c>
      <c r="AE2306" s="834"/>
      <c r="AF2306" s="834"/>
      <c r="AG2306" s="834"/>
      <c r="AH2306" s="834"/>
      <c r="AI2306" s="834"/>
      <c r="AJ2306" s="834"/>
      <c r="AK2306" s="834"/>
      <c r="AL2306" s="834"/>
      <c r="AM2306" s="832">
        <f t="shared" si="92"/>
        <v>4605163776.2769213</v>
      </c>
      <c r="AN2306" s="834"/>
      <c r="AO2306" s="834"/>
      <c r="AP2306" s="834"/>
    </row>
    <row r="2307" spans="1:42">
      <c r="A2307" s="95" t="s">
        <v>2472</v>
      </c>
      <c r="B2307" s="95" t="s">
        <v>3296</v>
      </c>
      <c r="C2307" s="95" t="s">
        <v>3329</v>
      </c>
      <c r="D2307" s="95" t="s">
        <v>1967</v>
      </c>
      <c r="E2307" s="95" t="s">
        <v>1968</v>
      </c>
      <c r="F2307" s="1142">
        <v>63880.607948203098</v>
      </c>
      <c r="G2307" s="73" t="s">
        <v>300</v>
      </c>
      <c r="H2307" s="95" t="s">
        <v>3352</v>
      </c>
      <c r="K2307" s="1144"/>
      <c r="L2307" s="1144"/>
      <c r="M2307" s="831"/>
      <c r="N2307" s="831">
        <v>4.2523E-7</v>
      </c>
      <c r="O2307" s="1144"/>
      <c r="P2307" s="831"/>
      <c r="Q2307" s="831"/>
      <c r="R2307" s="831"/>
      <c r="S2307" s="831"/>
      <c r="T2307" s="831"/>
      <c r="U2307" s="831"/>
      <c r="V2307" s="1143"/>
      <c r="W2307" s="1145">
        <v>235.58</v>
      </c>
      <c r="X2307" s="1144"/>
      <c r="Y2307" s="831"/>
      <c r="Z2307" s="831"/>
      <c r="AA2307" s="834"/>
      <c r="AB2307" s="834"/>
      <c r="AC2307" s="832">
        <f t="shared" si="94"/>
        <v>0</v>
      </c>
      <c r="AD2307" s="832">
        <f t="shared" si="93"/>
        <v>2.7163950917814404E-2</v>
      </c>
      <c r="AE2307" s="834"/>
      <c r="AF2307" s="834"/>
      <c r="AG2307" s="834"/>
      <c r="AH2307" s="834"/>
      <c r="AI2307" s="834"/>
      <c r="AJ2307" s="834"/>
      <c r="AK2307" s="834"/>
      <c r="AL2307" s="834"/>
      <c r="AM2307" s="832">
        <f t="shared" si="92"/>
        <v>15048993.620437687</v>
      </c>
      <c r="AN2307" s="834"/>
      <c r="AO2307" s="834"/>
      <c r="AP2307" s="834"/>
    </row>
    <row r="2308" spans="1:42">
      <c r="A2308" s="95" t="s">
        <v>2472</v>
      </c>
      <c r="B2308" s="95" t="s">
        <v>3296</v>
      </c>
      <c r="C2308" s="95" t="s">
        <v>3329</v>
      </c>
      <c r="D2308" s="95" t="s">
        <v>1998</v>
      </c>
      <c r="E2308" s="95" t="s">
        <v>1999</v>
      </c>
      <c r="F2308" s="1142">
        <v>85174.143951536505</v>
      </c>
      <c r="G2308" s="73" t="s">
        <v>300</v>
      </c>
      <c r="H2308" s="95" t="s">
        <v>3352</v>
      </c>
      <c r="K2308" s="1144"/>
      <c r="L2308" s="1144"/>
      <c r="M2308" s="831"/>
      <c r="N2308" s="831">
        <v>1.8684E-7</v>
      </c>
      <c r="O2308" s="1144"/>
      <c r="P2308" s="831"/>
      <c r="Q2308" s="831"/>
      <c r="R2308" s="831"/>
      <c r="S2308" s="831"/>
      <c r="T2308" s="831"/>
      <c r="U2308" s="831"/>
      <c r="V2308" s="1143"/>
      <c r="W2308" s="1145">
        <v>439.31</v>
      </c>
      <c r="X2308" s="1144"/>
      <c r="Y2308" s="831"/>
      <c r="Z2308" s="831"/>
      <c r="AA2308" s="834"/>
      <c r="AB2308" s="834"/>
      <c r="AC2308" s="832">
        <f t="shared" si="94"/>
        <v>0</v>
      </c>
      <c r="AD2308" s="832">
        <f t="shared" si="93"/>
        <v>1.5913937055905082E-2</v>
      </c>
      <c r="AE2308" s="834"/>
      <c r="AF2308" s="834"/>
      <c r="AG2308" s="834"/>
      <c r="AH2308" s="834"/>
      <c r="AI2308" s="834"/>
      <c r="AJ2308" s="834"/>
      <c r="AK2308" s="834"/>
      <c r="AL2308" s="834"/>
      <c r="AM2308" s="832">
        <f t="shared" si="92"/>
        <v>37417853.179349504</v>
      </c>
      <c r="AN2308" s="834"/>
      <c r="AO2308" s="834"/>
      <c r="AP2308" s="834"/>
    </row>
    <row r="2309" spans="1:42">
      <c r="A2309" s="95" t="s">
        <v>2472</v>
      </c>
      <c r="B2309" s="95" t="s">
        <v>3296</v>
      </c>
      <c r="C2309" s="95" t="s">
        <v>3329</v>
      </c>
      <c r="D2309" s="95" t="s">
        <v>2001</v>
      </c>
      <c r="E2309" s="95" t="s">
        <v>2015</v>
      </c>
      <c r="F2309" s="1142">
        <v>4258.7071971354198</v>
      </c>
      <c r="G2309" s="73" t="s">
        <v>300</v>
      </c>
      <c r="H2309" s="95" t="s">
        <v>3352</v>
      </c>
      <c r="K2309" s="1144"/>
      <c r="L2309" s="1144"/>
      <c r="M2309" s="831"/>
      <c r="N2309" s="831">
        <v>1.9682000000000001E-6</v>
      </c>
      <c r="O2309" s="1144"/>
      <c r="P2309" s="831"/>
      <c r="Q2309" s="831"/>
      <c r="R2309" s="831"/>
      <c r="S2309" s="831"/>
      <c r="T2309" s="831"/>
      <c r="U2309" s="831"/>
      <c r="V2309" s="1143"/>
      <c r="W2309" s="1145">
        <v>8263.9</v>
      </c>
      <c r="X2309" s="1144"/>
      <c r="Y2309" s="831"/>
      <c r="Z2309" s="831"/>
      <c r="AA2309" s="834"/>
      <c r="AB2309" s="834"/>
      <c r="AC2309" s="832">
        <f t="shared" si="94"/>
        <v>0</v>
      </c>
      <c r="AD2309" s="832">
        <f t="shared" si="93"/>
        <v>8.3819875054019343E-3</v>
      </c>
      <c r="AE2309" s="834"/>
      <c r="AF2309" s="834"/>
      <c r="AG2309" s="834"/>
      <c r="AH2309" s="834"/>
      <c r="AI2309" s="834"/>
      <c r="AJ2309" s="834"/>
      <c r="AK2309" s="834"/>
      <c r="AL2309" s="834"/>
      <c r="AM2309" s="832">
        <f t="shared" si="92"/>
        <v>35193530.406407394</v>
      </c>
      <c r="AN2309" s="834"/>
      <c r="AO2309" s="834"/>
      <c r="AP2309" s="834"/>
    </row>
    <row r="2310" spans="1:42">
      <c r="A2310" s="95" t="s">
        <v>2830</v>
      </c>
      <c r="D2310" s="95" t="s">
        <v>1967</v>
      </c>
      <c r="E2310" s="95" t="s">
        <v>1968</v>
      </c>
      <c r="F2310" s="1142">
        <v>941554908.70024598</v>
      </c>
      <c r="G2310" s="73" t="s">
        <v>300</v>
      </c>
      <c r="H2310" s="95" t="s">
        <v>3358</v>
      </c>
      <c r="K2310" s="1144"/>
      <c r="L2310" s="1144"/>
      <c r="M2310" s="831"/>
      <c r="N2310" s="831"/>
      <c r="O2310" s="1144"/>
      <c r="P2310" s="831"/>
      <c r="Q2310" s="831"/>
      <c r="R2310" s="831"/>
      <c r="S2310" s="831"/>
      <c r="T2310" s="831"/>
      <c r="U2310" s="831"/>
      <c r="V2310" s="1143"/>
      <c r="W2310" s="1145">
        <v>6.7123000000000002E-2</v>
      </c>
      <c r="X2310" s="1144"/>
      <c r="Y2310" s="831"/>
      <c r="Z2310" s="831"/>
      <c r="AA2310" s="834"/>
      <c r="AB2310" s="834"/>
      <c r="AC2310" s="832">
        <f t="shared" si="94"/>
        <v>0</v>
      </c>
      <c r="AD2310" s="832">
        <f t="shared" si="93"/>
        <v>0</v>
      </c>
      <c r="AE2310" s="834"/>
      <c r="AF2310" s="834"/>
      <c r="AG2310" s="834"/>
      <c r="AH2310" s="834"/>
      <c r="AI2310" s="834"/>
      <c r="AJ2310" s="834"/>
      <c r="AK2310" s="834"/>
      <c r="AL2310" s="834"/>
      <c r="AM2310" s="832">
        <f t="shared" si="92"/>
        <v>63199990.136686616</v>
      </c>
      <c r="AN2310" s="834"/>
      <c r="AO2310" s="834"/>
      <c r="AP2310" s="834"/>
    </row>
    <row r="2311" spans="1:42">
      <c r="A2311" s="95" t="s">
        <v>2473</v>
      </c>
      <c r="B2311" s="95" t="s">
        <v>3297</v>
      </c>
      <c r="C2311" s="95" t="s">
        <v>3329</v>
      </c>
      <c r="D2311" s="95" t="s">
        <v>1967</v>
      </c>
      <c r="E2311" s="95" t="s">
        <v>1968</v>
      </c>
      <c r="F2311" s="1142">
        <v>13124.0234375</v>
      </c>
      <c r="G2311" s="73" t="s">
        <v>300</v>
      </c>
      <c r="H2311" s="95" t="s">
        <v>3352</v>
      </c>
      <c r="K2311" s="1144"/>
      <c r="L2311" s="1144"/>
      <c r="M2311" s="831"/>
      <c r="N2311" s="831">
        <v>5.5745000000000001E-8</v>
      </c>
      <c r="O2311" s="1144"/>
      <c r="P2311" s="831"/>
      <c r="Q2311" s="831"/>
      <c r="R2311" s="831"/>
      <c r="S2311" s="831"/>
      <c r="T2311" s="831"/>
      <c r="U2311" s="831"/>
      <c r="V2311" s="1143"/>
      <c r="W2311" s="1145">
        <v>63.418999999999997</v>
      </c>
      <c r="X2311" s="1144"/>
      <c r="Y2311" s="831"/>
      <c r="Z2311" s="831"/>
      <c r="AA2311" s="834"/>
      <c r="AB2311" s="834"/>
      <c r="AC2311" s="832">
        <f t="shared" si="94"/>
        <v>0</v>
      </c>
      <c r="AD2311" s="832">
        <f t="shared" si="93"/>
        <v>7.3159868652343746E-4</v>
      </c>
      <c r="AE2311" s="834"/>
      <c r="AF2311" s="834"/>
      <c r="AG2311" s="834"/>
      <c r="AH2311" s="834"/>
      <c r="AI2311" s="834"/>
      <c r="AJ2311" s="834"/>
      <c r="AK2311" s="834"/>
      <c r="AL2311" s="834"/>
      <c r="AM2311" s="832">
        <f t="shared" si="92"/>
        <v>832312.4423828125</v>
      </c>
      <c r="AN2311" s="834"/>
      <c r="AO2311" s="834"/>
      <c r="AP2311" s="834"/>
    </row>
    <row r="2312" spans="1:42">
      <c r="A2312" s="95" t="s">
        <v>2473</v>
      </c>
      <c r="B2312" s="95" t="s">
        <v>3297</v>
      </c>
      <c r="C2312" s="95" t="s">
        <v>3329</v>
      </c>
      <c r="D2312" s="95" t="s">
        <v>1998</v>
      </c>
      <c r="E2312" s="95" t="s">
        <v>1999</v>
      </c>
      <c r="F2312" s="1142">
        <v>17498.697916666701</v>
      </c>
      <c r="G2312" s="73" t="s">
        <v>300</v>
      </c>
      <c r="H2312" s="95" t="s">
        <v>3352</v>
      </c>
      <c r="K2312" s="1144"/>
      <c r="L2312" s="1144"/>
      <c r="M2312" s="831"/>
      <c r="N2312" s="831">
        <v>1.6977E-8</v>
      </c>
      <c r="O2312" s="1144"/>
      <c r="P2312" s="831"/>
      <c r="Q2312" s="831"/>
      <c r="R2312" s="831"/>
      <c r="S2312" s="831"/>
      <c r="T2312" s="831"/>
      <c r="U2312" s="831"/>
      <c r="V2312" s="1143"/>
      <c r="W2312" s="1145">
        <v>423.57</v>
      </c>
      <c r="X2312" s="1144"/>
      <c r="Y2312" s="831"/>
      <c r="Z2312" s="831"/>
      <c r="AA2312" s="834"/>
      <c r="AB2312" s="834"/>
      <c r="AC2312" s="832">
        <f t="shared" si="94"/>
        <v>0</v>
      </c>
      <c r="AD2312" s="832">
        <f t="shared" si="93"/>
        <v>2.970753945312506E-4</v>
      </c>
      <c r="AE2312" s="834"/>
      <c r="AF2312" s="834"/>
      <c r="AG2312" s="834"/>
      <c r="AH2312" s="834"/>
      <c r="AI2312" s="834"/>
      <c r="AJ2312" s="834"/>
      <c r="AK2312" s="834"/>
      <c r="AL2312" s="834"/>
      <c r="AM2312" s="832">
        <f t="shared" si="92"/>
        <v>7411923.476562514</v>
      </c>
      <c r="AN2312" s="834"/>
      <c r="AO2312" s="834"/>
      <c r="AP2312" s="834"/>
    </row>
    <row r="2313" spans="1:42">
      <c r="A2313" s="95" t="s">
        <v>2473</v>
      </c>
      <c r="B2313" s="95" t="s">
        <v>3297</v>
      </c>
      <c r="C2313" s="95" t="s">
        <v>3329</v>
      </c>
      <c r="D2313" s="95" t="s">
        <v>2001</v>
      </c>
      <c r="E2313" s="95" t="s">
        <v>2015</v>
      </c>
      <c r="F2313" s="1142">
        <v>874.93489583333303</v>
      </c>
      <c r="G2313" s="73" t="s">
        <v>300</v>
      </c>
      <c r="H2313" s="95" t="s">
        <v>3352</v>
      </c>
      <c r="K2313" s="1144"/>
      <c r="L2313" s="1144"/>
      <c r="M2313" s="831"/>
      <c r="N2313" s="831">
        <v>2.8494E-8</v>
      </c>
      <c r="O2313" s="1144"/>
      <c r="P2313" s="831"/>
      <c r="Q2313" s="831"/>
      <c r="R2313" s="831"/>
      <c r="S2313" s="831"/>
      <c r="T2313" s="831"/>
      <c r="U2313" s="831"/>
      <c r="V2313" s="1143"/>
      <c r="W2313" s="1145">
        <v>2031.5</v>
      </c>
      <c r="X2313" s="1144"/>
      <c r="Y2313" s="831"/>
      <c r="Z2313" s="831"/>
      <c r="AA2313" s="834"/>
      <c r="AB2313" s="834"/>
      <c r="AC2313" s="832">
        <f t="shared" si="94"/>
        <v>0</v>
      </c>
      <c r="AD2313" s="832">
        <f t="shared" si="93"/>
        <v>2.4930394921874991E-5</v>
      </c>
      <c r="AE2313" s="834"/>
      <c r="AF2313" s="834"/>
      <c r="AG2313" s="834"/>
      <c r="AH2313" s="834"/>
      <c r="AI2313" s="834"/>
      <c r="AJ2313" s="834"/>
      <c r="AK2313" s="834"/>
      <c r="AL2313" s="834"/>
      <c r="AM2313" s="832">
        <f t="shared" si="92"/>
        <v>1777430.240885416</v>
      </c>
      <c r="AN2313" s="834"/>
      <c r="AO2313" s="834"/>
      <c r="AP2313" s="834"/>
    </row>
    <row r="2314" spans="1:42">
      <c r="A2314" s="95" t="s">
        <v>2848</v>
      </c>
      <c r="F2314" s="1142">
        <v>7824.7856265093797</v>
      </c>
      <c r="G2314" s="73" t="s">
        <v>300</v>
      </c>
      <c r="K2314" s="1144"/>
      <c r="L2314" s="1144"/>
      <c r="M2314" s="831"/>
      <c r="N2314" s="831"/>
      <c r="O2314" s="1144"/>
      <c r="P2314" s="831"/>
      <c r="Q2314" s="831"/>
      <c r="R2314" s="831"/>
      <c r="S2314" s="831"/>
      <c r="T2314" s="831"/>
      <c r="U2314" s="831"/>
      <c r="V2314" s="1143"/>
      <c r="W2314" s="1145"/>
      <c r="X2314" s="1144"/>
      <c r="Y2314" s="831"/>
      <c r="Z2314" s="831"/>
      <c r="AA2314" s="834"/>
      <c r="AB2314" s="834"/>
      <c r="AC2314" s="832">
        <f t="shared" si="94"/>
        <v>0</v>
      </c>
      <c r="AD2314" s="832">
        <f t="shared" si="93"/>
        <v>0</v>
      </c>
      <c r="AE2314" s="834"/>
      <c r="AF2314" s="834"/>
      <c r="AG2314" s="834"/>
      <c r="AH2314" s="834"/>
      <c r="AI2314" s="834"/>
      <c r="AJ2314" s="834"/>
      <c r="AK2314" s="834"/>
      <c r="AL2314" s="834"/>
      <c r="AM2314" s="832">
        <f t="shared" si="92"/>
        <v>0</v>
      </c>
      <c r="AN2314" s="834"/>
      <c r="AO2314" s="834"/>
      <c r="AP2314" s="834"/>
    </row>
    <row r="2315" spans="1:42">
      <c r="A2315" s="95" t="s">
        <v>2768</v>
      </c>
      <c r="C2315" s="95" t="s">
        <v>3319</v>
      </c>
      <c r="D2315" s="95" t="s">
        <v>1967</v>
      </c>
      <c r="E2315" s="95" t="s">
        <v>1968</v>
      </c>
      <c r="F2315" s="1142">
        <v>589657.46208362002</v>
      </c>
      <c r="G2315" s="73" t="s">
        <v>300</v>
      </c>
      <c r="H2315" s="95" t="s">
        <v>3352</v>
      </c>
      <c r="K2315" s="1144"/>
      <c r="L2315" s="1144"/>
      <c r="M2315" s="831"/>
      <c r="N2315" s="831">
        <v>1.2597E-6</v>
      </c>
      <c r="O2315" s="1144"/>
      <c r="P2315" s="831"/>
      <c r="Q2315" s="831"/>
      <c r="R2315" s="831"/>
      <c r="S2315" s="831"/>
      <c r="T2315" s="831"/>
      <c r="U2315" s="831"/>
      <c r="V2315" s="1143"/>
      <c r="W2315" s="1145">
        <v>7219.9</v>
      </c>
      <c r="X2315" s="1144"/>
      <c r="Y2315" s="831"/>
      <c r="Z2315" s="831"/>
      <c r="AA2315" s="834"/>
      <c r="AB2315" s="834"/>
      <c r="AC2315" s="832">
        <f t="shared" si="94"/>
        <v>0</v>
      </c>
      <c r="AD2315" s="832">
        <f t="shared" si="93"/>
        <v>0.74279150498673618</v>
      </c>
      <c r="AE2315" s="834"/>
      <c r="AF2315" s="834"/>
      <c r="AG2315" s="834"/>
      <c r="AH2315" s="834"/>
      <c r="AI2315" s="834"/>
      <c r="AJ2315" s="834"/>
      <c r="AK2315" s="834"/>
      <c r="AL2315" s="834"/>
      <c r="AM2315" s="832">
        <f t="shared" si="92"/>
        <v>4257267910.4975281</v>
      </c>
      <c r="AN2315" s="834"/>
      <c r="AO2315" s="834"/>
      <c r="AP2315" s="834"/>
    </row>
    <row r="2316" spans="1:42">
      <c r="A2316" s="95" t="s">
        <v>2768</v>
      </c>
      <c r="C2316" s="95" t="s">
        <v>3319</v>
      </c>
      <c r="D2316" s="95" t="s">
        <v>1998</v>
      </c>
      <c r="E2316" s="95" t="s">
        <v>1999</v>
      </c>
      <c r="F2316" s="1142">
        <v>786209.94944164099</v>
      </c>
      <c r="G2316" s="73" t="s">
        <v>300</v>
      </c>
      <c r="H2316" s="95" t="s">
        <v>3352</v>
      </c>
      <c r="K2316" s="1144"/>
      <c r="L2316" s="1144"/>
      <c r="M2316" s="831"/>
      <c r="N2316" s="831">
        <v>3.2193999999999998E-7</v>
      </c>
      <c r="O2316" s="1144"/>
      <c r="P2316" s="831"/>
      <c r="Q2316" s="831"/>
      <c r="R2316" s="831"/>
      <c r="S2316" s="831"/>
      <c r="T2316" s="831"/>
      <c r="U2316" s="831"/>
      <c r="V2316" s="1143"/>
      <c r="W2316" s="1145">
        <v>11076</v>
      </c>
      <c r="X2316" s="1144"/>
      <c r="Y2316" s="831"/>
      <c r="Z2316" s="831"/>
      <c r="AA2316" s="834"/>
      <c r="AB2316" s="834"/>
      <c r="AC2316" s="832">
        <f t="shared" si="94"/>
        <v>0</v>
      </c>
      <c r="AD2316" s="832">
        <f t="shared" si="93"/>
        <v>0.25311243112324189</v>
      </c>
      <c r="AE2316" s="834"/>
      <c r="AF2316" s="834"/>
      <c r="AG2316" s="834"/>
      <c r="AH2316" s="834"/>
      <c r="AI2316" s="834"/>
      <c r="AJ2316" s="834"/>
      <c r="AK2316" s="834"/>
      <c r="AL2316" s="834"/>
      <c r="AM2316" s="832">
        <f t="shared" si="92"/>
        <v>8708061400.0156155</v>
      </c>
      <c r="AN2316" s="834"/>
      <c r="AO2316" s="834"/>
      <c r="AP2316" s="834"/>
    </row>
    <row r="2317" spans="1:42">
      <c r="A2317" s="95" t="s">
        <v>2768</v>
      </c>
      <c r="C2317" s="95" t="s">
        <v>3319</v>
      </c>
      <c r="D2317" s="95" t="s">
        <v>2001</v>
      </c>
      <c r="E2317" s="95" t="s">
        <v>2015</v>
      </c>
      <c r="F2317" s="1142">
        <v>39310.497473932301</v>
      </c>
      <c r="G2317" s="73" t="s">
        <v>300</v>
      </c>
      <c r="H2317" s="95" t="s">
        <v>3352</v>
      </c>
      <c r="K2317" s="1144"/>
      <c r="L2317" s="1144"/>
      <c r="M2317" s="831"/>
      <c r="N2317" s="831">
        <v>2.5245999999999999E-6</v>
      </c>
      <c r="O2317" s="1144"/>
      <c r="P2317" s="831"/>
      <c r="Q2317" s="831"/>
      <c r="R2317" s="831"/>
      <c r="S2317" s="831"/>
      <c r="T2317" s="831"/>
      <c r="U2317" s="831"/>
      <c r="V2317" s="1143"/>
      <c r="W2317" s="1145">
        <v>283540</v>
      </c>
      <c r="X2317" s="1144"/>
      <c r="Y2317" s="831"/>
      <c r="Z2317" s="831"/>
      <c r="AA2317" s="834"/>
      <c r="AB2317" s="834"/>
      <c r="AC2317" s="832">
        <f t="shared" si="94"/>
        <v>0</v>
      </c>
      <c r="AD2317" s="832">
        <f t="shared" si="93"/>
        <v>9.9243281922689483E-2</v>
      </c>
      <c r="AE2317" s="834"/>
      <c r="AF2317" s="834"/>
      <c r="AG2317" s="834"/>
      <c r="AH2317" s="834"/>
      <c r="AI2317" s="834"/>
      <c r="AJ2317" s="834"/>
      <c r="AK2317" s="834"/>
      <c r="AL2317" s="834"/>
      <c r="AM2317" s="832">
        <f t="shared" si="92"/>
        <v>11146098453.758764</v>
      </c>
      <c r="AN2317" s="834"/>
      <c r="AO2317" s="834"/>
      <c r="AP2317" s="834"/>
    </row>
    <row r="2318" spans="1:42">
      <c r="A2318" s="95" t="s">
        <v>2769</v>
      </c>
      <c r="B2318" s="95" t="s">
        <v>3298</v>
      </c>
      <c r="D2318" s="95" t="s">
        <v>1967</v>
      </c>
      <c r="E2318" s="95" t="s">
        <v>1968</v>
      </c>
      <c r="F2318" s="1142">
        <v>665333851.431059</v>
      </c>
      <c r="G2318" s="73" t="s">
        <v>300</v>
      </c>
      <c r="H2318" s="95" t="s">
        <v>3355</v>
      </c>
      <c r="K2318" s="1144"/>
      <c r="L2318" s="1144"/>
      <c r="M2318" s="831"/>
      <c r="N2318" s="831">
        <v>3.4028999999999999E-9</v>
      </c>
      <c r="O2318" s="1144"/>
      <c r="P2318" s="831"/>
      <c r="Q2318" s="831"/>
      <c r="R2318" s="831"/>
      <c r="S2318" s="831"/>
      <c r="T2318" s="831"/>
      <c r="U2318" s="831"/>
      <c r="V2318" s="1143"/>
      <c r="W2318" s="1145">
        <v>6.1556E-2</v>
      </c>
      <c r="X2318" s="1144"/>
      <c r="Y2318" s="831"/>
      <c r="Z2318" s="831"/>
      <c r="AA2318" s="834"/>
      <c r="AB2318" s="834"/>
      <c r="AC2318" s="832">
        <f t="shared" si="94"/>
        <v>0</v>
      </c>
      <c r="AD2318" s="832">
        <f t="shared" si="93"/>
        <v>2.2640645630347507</v>
      </c>
      <c r="AE2318" s="834"/>
      <c r="AF2318" s="834"/>
      <c r="AG2318" s="834"/>
      <c r="AH2318" s="834"/>
      <c r="AI2318" s="834"/>
      <c r="AJ2318" s="834"/>
      <c r="AK2318" s="834"/>
      <c r="AL2318" s="834"/>
      <c r="AM2318" s="832">
        <f t="shared" si="92"/>
        <v>40955290.558690265</v>
      </c>
      <c r="AN2318" s="834"/>
      <c r="AO2318" s="834"/>
      <c r="AP2318" s="834"/>
    </row>
    <row r="2319" spans="1:42">
      <c r="A2319" s="95" t="s">
        <v>2831</v>
      </c>
      <c r="B2319" s="95" t="s">
        <v>3299</v>
      </c>
      <c r="D2319" s="95" t="s">
        <v>1967</v>
      </c>
      <c r="E2319" s="95" t="s">
        <v>1968</v>
      </c>
      <c r="F2319" s="1142">
        <v>1850440.1772998599</v>
      </c>
      <c r="G2319" s="73" t="s">
        <v>300</v>
      </c>
      <c r="K2319" s="1144"/>
      <c r="L2319" s="1144"/>
      <c r="M2319" s="831"/>
      <c r="N2319" s="831"/>
      <c r="O2319" s="1144"/>
      <c r="P2319" s="831"/>
      <c r="Q2319" s="831"/>
      <c r="R2319" s="831"/>
      <c r="S2319" s="831"/>
      <c r="T2319" s="831"/>
      <c r="U2319" s="831"/>
      <c r="V2319" s="1143"/>
      <c r="W2319" s="1145">
        <v>66.040000000000006</v>
      </c>
      <c r="X2319" s="1144"/>
      <c r="Y2319" s="831"/>
      <c r="Z2319" s="831"/>
      <c r="AA2319" s="834"/>
      <c r="AB2319" s="834"/>
      <c r="AC2319" s="832">
        <f t="shared" si="94"/>
        <v>0</v>
      </c>
      <c r="AD2319" s="832">
        <f t="shared" si="93"/>
        <v>0</v>
      </c>
      <c r="AE2319" s="834"/>
      <c r="AF2319" s="834"/>
      <c r="AG2319" s="834"/>
      <c r="AH2319" s="834"/>
      <c r="AI2319" s="834"/>
      <c r="AJ2319" s="834"/>
      <c r="AK2319" s="834"/>
      <c r="AL2319" s="834"/>
      <c r="AM2319" s="832">
        <f t="shared" si="92"/>
        <v>122203069.30888276</v>
      </c>
      <c r="AN2319" s="834"/>
      <c r="AO2319" s="834"/>
      <c r="AP2319" s="834"/>
    </row>
    <row r="2320" spans="1:42">
      <c r="A2320" s="95" t="s">
        <v>2474</v>
      </c>
      <c r="B2320" s="95" t="s">
        <v>3300</v>
      </c>
      <c r="C2320" s="95" t="s">
        <v>3329</v>
      </c>
      <c r="D2320" s="95" t="s">
        <v>1967</v>
      </c>
      <c r="E2320" s="95" t="s">
        <v>1968</v>
      </c>
      <c r="F2320" s="1142">
        <v>232778.560516875</v>
      </c>
      <c r="G2320" s="73" t="s">
        <v>300</v>
      </c>
      <c r="H2320" s="95" t="s">
        <v>3352</v>
      </c>
      <c r="K2320" s="1144"/>
      <c r="L2320" s="1144"/>
      <c r="M2320" s="831"/>
      <c r="N2320" s="831">
        <v>1.2872E-5</v>
      </c>
      <c r="O2320" s="1144"/>
      <c r="P2320" s="831"/>
      <c r="Q2320" s="831"/>
      <c r="R2320" s="831"/>
      <c r="S2320" s="831"/>
      <c r="T2320" s="831"/>
      <c r="U2320" s="831"/>
      <c r="V2320" s="1143"/>
      <c r="W2320" s="1145">
        <v>9.5371000000000006</v>
      </c>
      <c r="X2320" s="1144"/>
      <c r="Y2320" s="831"/>
      <c r="Z2320" s="831"/>
      <c r="AA2320" s="834"/>
      <c r="AB2320" s="834"/>
      <c r="AC2320" s="832">
        <f t="shared" si="94"/>
        <v>0</v>
      </c>
      <c r="AD2320" s="832">
        <f t="shared" si="93"/>
        <v>2.9963256309732151</v>
      </c>
      <c r="AE2320" s="834"/>
      <c r="AF2320" s="834"/>
      <c r="AG2320" s="834"/>
      <c r="AH2320" s="834"/>
      <c r="AI2320" s="834"/>
      <c r="AJ2320" s="834"/>
      <c r="AK2320" s="834"/>
      <c r="AL2320" s="834"/>
      <c r="AM2320" s="832">
        <f t="shared" si="92"/>
        <v>2220032.4095054888</v>
      </c>
      <c r="AN2320" s="834"/>
      <c r="AO2320" s="834"/>
      <c r="AP2320" s="834"/>
    </row>
    <row r="2321" spans="1:42">
      <c r="A2321" s="95" t="s">
        <v>2474</v>
      </c>
      <c r="B2321" s="95" t="s">
        <v>3300</v>
      </c>
      <c r="C2321" s="95" t="s">
        <v>3329</v>
      </c>
      <c r="D2321" s="95" t="s">
        <v>2001</v>
      </c>
      <c r="E2321" s="95" t="s">
        <v>2015</v>
      </c>
      <c r="F2321" s="1142">
        <v>15518.5707015104</v>
      </c>
      <c r="G2321" s="73" t="s">
        <v>300</v>
      </c>
      <c r="H2321" s="95" t="s">
        <v>3352</v>
      </c>
      <c r="K2321" s="1144"/>
      <c r="L2321" s="1144"/>
      <c r="M2321" s="831"/>
      <c r="N2321" s="831">
        <v>1.5828000000000002E-5</v>
      </c>
      <c r="O2321" s="1144"/>
      <c r="P2321" s="831"/>
      <c r="Q2321" s="831"/>
      <c r="R2321" s="831"/>
      <c r="S2321" s="831"/>
      <c r="T2321" s="831"/>
      <c r="U2321" s="831"/>
      <c r="V2321" s="1143"/>
      <c r="W2321" s="1145">
        <v>386.67</v>
      </c>
      <c r="X2321" s="1144"/>
      <c r="Y2321" s="831"/>
      <c r="Z2321" s="831"/>
      <c r="AA2321" s="834"/>
      <c r="AB2321" s="834"/>
      <c r="AC2321" s="832">
        <f t="shared" si="94"/>
        <v>0</v>
      </c>
      <c r="AD2321" s="832">
        <f t="shared" si="93"/>
        <v>0.24562793706350664</v>
      </c>
      <c r="AE2321" s="834"/>
      <c r="AF2321" s="834"/>
      <c r="AG2321" s="834"/>
      <c r="AH2321" s="834"/>
      <c r="AI2321" s="834"/>
      <c r="AJ2321" s="834"/>
      <c r="AK2321" s="834"/>
      <c r="AL2321" s="834"/>
      <c r="AM2321" s="832">
        <f t="shared" si="92"/>
        <v>6000565.7331530266</v>
      </c>
      <c r="AN2321" s="834"/>
      <c r="AO2321" s="834"/>
      <c r="AP2321" s="834"/>
    </row>
    <row r="2322" spans="1:42">
      <c r="A2322" s="95" t="s">
        <v>2474</v>
      </c>
      <c r="B2322" s="95" t="s">
        <v>3300</v>
      </c>
      <c r="C2322" s="95" t="s">
        <v>3329</v>
      </c>
      <c r="D2322" s="95" t="s">
        <v>1998</v>
      </c>
      <c r="E2322" s="95" t="s">
        <v>1999</v>
      </c>
      <c r="F2322" s="1142">
        <v>310371.414040156</v>
      </c>
      <c r="G2322" s="73" t="s">
        <v>300</v>
      </c>
      <c r="H2322" s="95" t="s">
        <v>3352</v>
      </c>
      <c r="K2322" s="1144"/>
      <c r="L2322" s="1144"/>
      <c r="M2322" s="831"/>
      <c r="N2322" s="831">
        <v>1.3024000000000001E-7</v>
      </c>
      <c r="O2322" s="1144"/>
      <c r="P2322" s="831"/>
      <c r="Q2322" s="831"/>
      <c r="R2322" s="831"/>
      <c r="S2322" s="831"/>
      <c r="T2322" s="831"/>
      <c r="U2322" s="831"/>
      <c r="V2322" s="1143"/>
      <c r="W2322" s="1145">
        <v>1.7501</v>
      </c>
      <c r="X2322" s="1144"/>
      <c r="Y2322" s="831"/>
      <c r="Z2322" s="831"/>
      <c r="AA2322" s="834"/>
      <c r="AB2322" s="834"/>
      <c r="AC2322" s="832">
        <f t="shared" si="94"/>
        <v>0</v>
      </c>
      <c r="AD2322" s="832">
        <f t="shared" si="93"/>
        <v>4.0422772964589918E-2</v>
      </c>
      <c r="AE2322" s="834"/>
      <c r="AF2322" s="834"/>
      <c r="AG2322" s="834"/>
      <c r="AH2322" s="834"/>
      <c r="AI2322" s="834"/>
      <c r="AJ2322" s="834"/>
      <c r="AK2322" s="834"/>
      <c r="AL2322" s="834"/>
      <c r="AM2322" s="832">
        <f t="shared" si="92"/>
        <v>543181.01171167695</v>
      </c>
      <c r="AN2322" s="834"/>
      <c r="AO2322" s="834"/>
      <c r="AP2322" s="834"/>
    </row>
    <row r="2323" spans="1:42">
      <c r="A2323" s="95" t="s">
        <v>2475</v>
      </c>
      <c r="B2323" s="95" t="s">
        <v>3301</v>
      </c>
      <c r="D2323" s="95" t="s">
        <v>1967</v>
      </c>
      <c r="E2323" s="95" t="s">
        <v>1968</v>
      </c>
      <c r="F2323" s="1142">
        <v>287000000</v>
      </c>
      <c r="G2323" s="73" t="s">
        <v>300</v>
      </c>
      <c r="H2323" s="95" t="s">
        <v>3374</v>
      </c>
      <c r="K2323" s="1144"/>
      <c r="L2323" s="1144"/>
      <c r="M2323" s="831"/>
      <c r="N2323" s="831">
        <v>1.3532E-6</v>
      </c>
      <c r="O2323" s="1144"/>
      <c r="P2323" s="831"/>
      <c r="Q2323" s="831"/>
      <c r="R2323" s="831"/>
      <c r="S2323" s="831"/>
      <c r="T2323" s="831"/>
      <c r="U2323" s="831"/>
      <c r="V2323" s="1143"/>
      <c r="W2323" s="1145">
        <v>403.5</v>
      </c>
      <c r="X2323" s="1144"/>
      <c r="Y2323" s="831"/>
      <c r="Z2323" s="831"/>
      <c r="AA2323" s="834"/>
      <c r="AB2323" s="834"/>
      <c r="AC2323" s="832">
        <f t="shared" si="94"/>
        <v>0</v>
      </c>
      <c r="AD2323" s="832">
        <f t="shared" si="93"/>
        <v>388.36840000000001</v>
      </c>
      <c r="AE2323" s="834"/>
      <c r="AF2323" s="834"/>
      <c r="AG2323" s="834"/>
      <c r="AH2323" s="834"/>
      <c r="AI2323" s="834"/>
      <c r="AJ2323" s="834"/>
      <c r="AK2323" s="834"/>
      <c r="AL2323" s="834"/>
      <c r="AM2323" s="832">
        <f t="shared" si="92"/>
        <v>115804500000</v>
      </c>
      <c r="AN2323" s="834"/>
      <c r="AO2323" s="834"/>
      <c r="AP2323" s="834"/>
    </row>
    <row r="2324" spans="1:42">
      <c r="A2324" s="95" t="s">
        <v>2475</v>
      </c>
      <c r="B2324" s="95" t="s">
        <v>3301</v>
      </c>
      <c r="D2324" s="95" t="s">
        <v>2001</v>
      </c>
      <c r="E2324" s="95" t="s">
        <v>2015</v>
      </c>
      <c r="F2324" s="1142">
        <v>17068.433347275401</v>
      </c>
      <c r="G2324" s="73" t="s">
        <v>300</v>
      </c>
      <c r="H2324" s="95" t="s">
        <v>3363</v>
      </c>
      <c r="K2324" s="1144"/>
      <c r="L2324" s="1144"/>
      <c r="M2324" s="831"/>
      <c r="N2324" s="831">
        <v>9.6019999999999993E-7</v>
      </c>
      <c r="O2324" s="1144"/>
      <c r="P2324" s="831"/>
      <c r="Q2324" s="831"/>
      <c r="R2324" s="831"/>
      <c r="S2324" s="831"/>
      <c r="T2324" s="831"/>
      <c r="U2324" s="831"/>
      <c r="V2324" s="1143"/>
      <c r="W2324" s="1145">
        <v>565</v>
      </c>
      <c r="X2324" s="1144"/>
      <c r="Y2324" s="831"/>
      <c r="Z2324" s="831"/>
      <c r="AA2324" s="834"/>
      <c r="AB2324" s="834"/>
      <c r="AC2324" s="832">
        <f t="shared" si="94"/>
        <v>0</v>
      </c>
      <c r="AD2324" s="832">
        <f t="shared" si="93"/>
        <v>1.6389109700053837E-2</v>
      </c>
      <c r="AE2324" s="834"/>
      <c r="AF2324" s="834"/>
      <c r="AG2324" s="834"/>
      <c r="AH2324" s="834"/>
      <c r="AI2324" s="834"/>
      <c r="AJ2324" s="834"/>
      <c r="AK2324" s="834"/>
      <c r="AL2324" s="834"/>
      <c r="AM2324" s="832">
        <f t="shared" si="92"/>
        <v>9643664.8412106019</v>
      </c>
      <c r="AN2324" s="834"/>
      <c r="AO2324" s="834"/>
      <c r="AP2324" s="834"/>
    </row>
    <row r="2325" spans="1:42">
      <c r="A2325" s="95" t="s">
        <v>2476</v>
      </c>
      <c r="B2325" s="95" t="s">
        <v>3302</v>
      </c>
      <c r="C2325" s="95" t="s">
        <v>3329</v>
      </c>
      <c r="D2325" s="95" t="s">
        <v>1998</v>
      </c>
      <c r="E2325" s="95" t="s">
        <v>1999</v>
      </c>
      <c r="F2325" s="1142">
        <v>1103758.8826901</v>
      </c>
      <c r="G2325" s="73" t="s">
        <v>300</v>
      </c>
      <c r="H2325" s="95" t="s">
        <v>3352</v>
      </c>
      <c r="K2325" s="1144"/>
      <c r="L2325" s="1144"/>
      <c r="M2325" s="831"/>
      <c r="N2325" s="831">
        <v>3.3044999999999999E-6</v>
      </c>
      <c r="O2325" s="1144"/>
      <c r="P2325" s="831"/>
      <c r="Q2325" s="831"/>
      <c r="R2325" s="831"/>
      <c r="S2325" s="831"/>
      <c r="T2325" s="831"/>
      <c r="U2325" s="831"/>
      <c r="V2325" s="1143"/>
      <c r="W2325" s="1145">
        <v>244.47</v>
      </c>
      <c r="X2325" s="1144"/>
      <c r="Y2325" s="831"/>
      <c r="Z2325" s="831"/>
      <c r="AA2325" s="834"/>
      <c r="AB2325" s="834"/>
      <c r="AC2325" s="832">
        <f t="shared" si="94"/>
        <v>0</v>
      </c>
      <c r="AD2325" s="832">
        <f t="shared" si="93"/>
        <v>3.6473712278494355</v>
      </c>
      <c r="AE2325" s="834"/>
      <c r="AF2325" s="834"/>
      <c r="AG2325" s="834"/>
      <c r="AH2325" s="834"/>
      <c r="AI2325" s="834"/>
      <c r="AJ2325" s="834"/>
      <c r="AK2325" s="834"/>
      <c r="AL2325" s="834"/>
      <c r="AM2325" s="832">
        <f t="shared" si="92"/>
        <v>269835934.05124873</v>
      </c>
      <c r="AN2325" s="834"/>
      <c r="AO2325" s="834"/>
      <c r="AP2325" s="834"/>
    </row>
    <row r="2326" spans="1:42">
      <c r="A2326" s="95" t="s">
        <v>2476</v>
      </c>
      <c r="B2326" s="95" t="s">
        <v>3302</v>
      </c>
      <c r="C2326" s="95" t="s">
        <v>3329</v>
      </c>
      <c r="D2326" s="95" t="s">
        <v>1967</v>
      </c>
      <c r="E2326" s="95" t="s">
        <v>1968</v>
      </c>
      <c r="F2326" s="1142">
        <v>223734.90868112</v>
      </c>
      <c r="G2326" s="73" t="s">
        <v>300</v>
      </c>
      <c r="H2326" s="95" t="s">
        <v>3352</v>
      </c>
      <c r="K2326" s="1144"/>
      <c r="L2326" s="1144"/>
      <c r="M2326" s="831"/>
      <c r="N2326" s="831">
        <v>2.2019E-6</v>
      </c>
      <c r="O2326" s="1144"/>
      <c r="P2326" s="831"/>
      <c r="Q2326" s="831"/>
      <c r="R2326" s="831"/>
      <c r="S2326" s="831"/>
      <c r="T2326" s="831"/>
      <c r="U2326" s="831"/>
      <c r="V2326" s="1143"/>
      <c r="W2326" s="1145">
        <v>44.957999999999998</v>
      </c>
      <c r="X2326" s="1144"/>
      <c r="Y2326" s="831"/>
      <c r="Z2326" s="831"/>
      <c r="AA2326" s="834"/>
      <c r="AB2326" s="834"/>
      <c r="AC2326" s="832">
        <f t="shared" si="94"/>
        <v>0</v>
      </c>
      <c r="AD2326" s="832">
        <f t="shared" si="93"/>
        <v>0.49264189542495812</v>
      </c>
      <c r="AE2326" s="834"/>
      <c r="AF2326" s="834"/>
      <c r="AG2326" s="834"/>
      <c r="AH2326" s="834"/>
      <c r="AI2326" s="834"/>
      <c r="AJ2326" s="834"/>
      <c r="AK2326" s="834"/>
      <c r="AL2326" s="834"/>
      <c r="AM2326" s="832">
        <f t="shared" si="92"/>
        <v>10058674.024485793</v>
      </c>
      <c r="AN2326" s="834"/>
      <c r="AO2326" s="834"/>
      <c r="AP2326" s="834"/>
    </row>
    <row r="2327" spans="1:42">
      <c r="A2327" s="95" t="s">
        <v>2476</v>
      </c>
      <c r="B2327" s="95" t="s">
        <v>3302</v>
      </c>
      <c r="C2327" s="95" t="s">
        <v>3329</v>
      </c>
      <c r="D2327" s="95" t="s">
        <v>2001</v>
      </c>
      <c r="E2327" s="95" t="s">
        <v>2015</v>
      </c>
      <c r="F2327" s="1142">
        <v>14915.660577786501</v>
      </c>
      <c r="G2327" s="73" t="s">
        <v>300</v>
      </c>
      <c r="H2327" s="95" t="s">
        <v>3352</v>
      </c>
      <c r="K2327" s="1144"/>
      <c r="L2327" s="1144"/>
      <c r="M2327" s="831"/>
      <c r="N2327" s="831">
        <v>2.8194000000000001E-6</v>
      </c>
      <c r="O2327" s="1144"/>
      <c r="P2327" s="831"/>
      <c r="Q2327" s="831"/>
      <c r="R2327" s="831"/>
      <c r="S2327" s="831"/>
      <c r="T2327" s="831"/>
      <c r="U2327" s="831"/>
      <c r="V2327" s="1143"/>
      <c r="W2327" s="1145">
        <v>7332.7</v>
      </c>
      <c r="X2327" s="1144"/>
      <c r="Y2327" s="831"/>
      <c r="Z2327" s="831"/>
      <c r="AA2327" s="834"/>
      <c r="AB2327" s="834"/>
      <c r="AC2327" s="832">
        <f t="shared" si="94"/>
        <v>0</v>
      </c>
      <c r="AD2327" s="832">
        <f t="shared" si="93"/>
        <v>4.2053213433011258E-2</v>
      </c>
      <c r="AE2327" s="834"/>
      <c r="AF2327" s="834"/>
      <c r="AG2327" s="834"/>
      <c r="AH2327" s="834"/>
      <c r="AI2327" s="834"/>
      <c r="AJ2327" s="834"/>
      <c r="AK2327" s="834"/>
      <c r="AL2327" s="834"/>
      <c r="AM2327" s="832">
        <f t="shared" si="92"/>
        <v>109372064.31873508</v>
      </c>
      <c r="AN2327" s="834"/>
      <c r="AO2327" s="834"/>
      <c r="AP2327" s="834"/>
    </row>
    <row r="2328" spans="1:42">
      <c r="A2328" s="95" t="s">
        <v>2477</v>
      </c>
      <c r="B2328" s="95" t="s">
        <v>3303</v>
      </c>
      <c r="C2328" s="95" t="s">
        <v>3329</v>
      </c>
      <c r="D2328" s="95" t="s">
        <v>1967</v>
      </c>
      <c r="E2328" s="95" t="s">
        <v>1968</v>
      </c>
      <c r="F2328" s="1142">
        <v>175931.25</v>
      </c>
      <c r="G2328" s="73" t="s">
        <v>300</v>
      </c>
      <c r="H2328" s="95" t="s">
        <v>3352</v>
      </c>
      <c r="K2328" s="1144"/>
      <c r="L2328" s="1144"/>
      <c r="M2328" s="831"/>
      <c r="N2328" s="831">
        <v>5.8135000000000003E-6</v>
      </c>
      <c r="O2328" s="1144"/>
      <c r="P2328" s="831"/>
      <c r="Q2328" s="831"/>
      <c r="R2328" s="831"/>
      <c r="S2328" s="831"/>
      <c r="T2328" s="831"/>
      <c r="U2328" s="831"/>
      <c r="V2328" s="1143"/>
      <c r="W2328" s="1145">
        <v>1497.1</v>
      </c>
      <c r="X2328" s="1144"/>
      <c r="Y2328" s="831"/>
      <c r="Z2328" s="831"/>
      <c r="AA2328" s="834"/>
      <c r="AB2328" s="834"/>
      <c r="AC2328" s="832">
        <f t="shared" si="94"/>
        <v>0</v>
      </c>
      <c r="AD2328" s="832">
        <f t="shared" si="93"/>
        <v>1.0227763218750001</v>
      </c>
      <c r="AE2328" s="834"/>
      <c r="AF2328" s="834"/>
      <c r="AG2328" s="834"/>
      <c r="AH2328" s="834"/>
      <c r="AI2328" s="834"/>
      <c r="AJ2328" s="834"/>
      <c r="AK2328" s="834"/>
      <c r="AL2328" s="834"/>
      <c r="AM2328" s="832">
        <f t="shared" si="92"/>
        <v>263386674.37499997</v>
      </c>
      <c r="AN2328" s="834"/>
      <c r="AO2328" s="834"/>
      <c r="AP2328" s="834"/>
    </row>
    <row r="2329" spans="1:42">
      <c r="A2329" s="95" t="s">
        <v>2477</v>
      </c>
      <c r="B2329" s="95" t="s">
        <v>3303</v>
      </c>
      <c r="C2329" s="95" t="s">
        <v>3329</v>
      </c>
      <c r="D2329" s="95" t="s">
        <v>2001</v>
      </c>
      <c r="E2329" s="95" t="s">
        <v>2015</v>
      </c>
      <c r="F2329" s="1142">
        <v>11728.75</v>
      </c>
      <c r="G2329" s="73" t="s">
        <v>300</v>
      </c>
      <c r="H2329" s="95" t="s">
        <v>3352</v>
      </c>
      <c r="K2329" s="1144"/>
      <c r="L2329" s="1144"/>
      <c r="M2329" s="831"/>
      <c r="N2329" s="831">
        <v>9.3170999999999993E-6</v>
      </c>
      <c r="O2329" s="1144"/>
      <c r="P2329" s="831"/>
      <c r="Q2329" s="831"/>
      <c r="R2329" s="831"/>
      <c r="S2329" s="831"/>
      <c r="T2329" s="831"/>
      <c r="U2329" s="831"/>
      <c r="V2329" s="1143"/>
      <c r="W2329" s="1145">
        <v>49620</v>
      </c>
      <c r="X2329" s="1144"/>
      <c r="Y2329" s="831"/>
      <c r="Z2329" s="831"/>
      <c r="AA2329" s="834"/>
      <c r="AB2329" s="834"/>
      <c r="AC2329" s="832">
        <f t="shared" si="94"/>
        <v>0</v>
      </c>
      <c r="AD2329" s="832">
        <f t="shared" si="93"/>
        <v>0.10927793662499999</v>
      </c>
      <c r="AE2329" s="834"/>
      <c r="AF2329" s="834"/>
      <c r="AG2329" s="834"/>
      <c r="AH2329" s="834"/>
      <c r="AI2329" s="834"/>
      <c r="AJ2329" s="834"/>
      <c r="AK2329" s="834"/>
      <c r="AL2329" s="834"/>
      <c r="AM2329" s="832">
        <f t="shared" si="92"/>
        <v>581980575</v>
      </c>
      <c r="AN2329" s="834"/>
      <c r="AO2329" s="834"/>
      <c r="AP2329" s="834"/>
    </row>
    <row r="2330" spans="1:42">
      <c r="A2330" s="95" t="s">
        <v>2477</v>
      </c>
      <c r="B2330" s="95" t="s">
        <v>3303</v>
      </c>
      <c r="C2330" s="95" t="s">
        <v>3329</v>
      </c>
      <c r="D2330" s="95" t="s">
        <v>1998</v>
      </c>
      <c r="E2330" s="95" t="s">
        <v>1999</v>
      </c>
      <c r="F2330" s="1142">
        <v>234575</v>
      </c>
      <c r="G2330" s="73" t="s">
        <v>300</v>
      </c>
      <c r="H2330" s="95" t="s">
        <v>3352</v>
      </c>
      <c r="K2330" s="1144"/>
      <c r="L2330" s="1144"/>
      <c r="M2330" s="831"/>
      <c r="N2330" s="831">
        <v>3.8537000000000002E-7</v>
      </c>
      <c r="O2330" s="1144"/>
      <c r="P2330" s="831"/>
      <c r="Q2330" s="831"/>
      <c r="R2330" s="831"/>
      <c r="S2330" s="831"/>
      <c r="T2330" s="831"/>
      <c r="U2330" s="831"/>
      <c r="V2330" s="1143"/>
      <c r="W2330" s="1145">
        <v>616.46</v>
      </c>
      <c r="X2330" s="1144"/>
      <c r="Y2330" s="831"/>
      <c r="Z2330" s="831"/>
      <c r="AA2330" s="834"/>
      <c r="AB2330" s="834"/>
      <c r="AC2330" s="832">
        <f t="shared" si="94"/>
        <v>0</v>
      </c>
      <c r="AD2330" s="832">
        <f t="shared" si="93"/>
        <v>9.0398167750000008E-2</v>
      </c>
      <c r="AE2330" s="834"/>
      <c r="AF2330" s="834"/>
      <c r="AG2330" s="834"/>
      <c r="AH2330" s="834"/>
      <c r="AI2330" s="834"/>
      <c r="AJ2330" s="834"/>
      <c r="AK2330" s="834"/>
      <c r="AL2330" s="834"/>
      <c r="AM2330" s="832">
        <f t="shared" si="92"/>
        <v>144606104.5</v>
      </c>
      <c r="AN2330" s="834"/>
      <c r="AO2330" s="834"/>
      <c r="AP2330" s="834"/>
    </row>
    <row r="2331" spans="1:42">
      <c r="A2331" s="95" t="s">
        <v>2478</v>
      </c>
      <c r="B2331" s="95" t="s">
        <v>3304</v>
      </c>
      <c r="D2331" s="95" t="s">
        <v>1967</v>
      </c>
      <c r="E2331" s="95" t="s">
        <v>1968</v>
      </c>
      <c r="F2331" s="1142">
        <v>3479583.88465505</v>
      </c>
      <c r="G2331" s="73" t="s">
        <v>300</v>
      </c>
      <c r="H2331" s="95" t="s">
        <v>3355</v>
      </c>
      <c r="K2331" s="1144"/>
      <c r="L2331" s="1144"/>
      <c r="M2331" s="831">
        <v>2.6747E-6</v>
      </c>
      <c r="N2331" s="831">
        <v>9.2599000000000005E-7</v>
      </c>
      <c r="O2331" s="1144"/>
      <c r="P2331" s="831"/>
      <c r="Q2331" s="831"/>
      <c r="R2331" s="831"/>
      <c r="S2331" s="831"/>
      <c r="T2331" s="831"/>
      <c r="U2331" s="831"/>
      <c r="V2331" s="1143"/>
      <c r="W2331" s="1145">
        <v>6.3829000000000004E-3</v>
      </c>
      <c r="X2331" s="1144"/>
      <c r="Y2331" s="831"/>
      <c r="Z2331" s="831"/>
      <c r="AA2331" s="834"/>
      <c r="AB2331" s="834"/>
      <c r="AC2331" s="832">
        <f t="shared" si="94"/>
        <v>9.3068430162868623</v>
      </c>
      <c r="AD2331" s="832">
        <f t="shared" si="93"/>
        <v>3.22205988135173</v>
      </c>
      <c r="AE2331" s="834"/>
      <c r="AF2331" s="834"/>
      <c r="AG2331" s="834"/>
      <c r="AH2331" s="834"/>
      <c r="AI2331" s="834"/>
      <c r="AJ2331" s="834"/>
      <c r="AK2331" s="834"/>
      <c r="AL2331" s="834"/>
      <c r="AM2331" s="832">
        <f t="shared" si="92"/>
        <v>22209.835977364721</v>
      </c>
      <c r="AN2331" s="834"/>
      <c r="AO2331" s="834"/>
      <c r="AP2331" s="834"/>
    </row>
    <row r="2332" spans="1:42">
      <c r="A2332" s="95" t="s">
        <v>2478</v>
      </c>
      <c r="B2332" s="95" t="s">
        <v>3305</v>
      </c>
      <c r="C2332" s="95" t="s">
        <v>3313</v>
      </c>
      <c r="D2332" s="95" t="s">
        <v>2001</v>
      </c>
      <c r="E2332" s="95" t="s">
        <v>2015</v>
      </c>
      <c r="F2332" s="1142">
        <v>46221.211348932004</v>
      </c>
      <c r="G2332" s="73" t="s">
        <v>300</v>
      </c>
      <c r="H2332" s="95" t="s">
        <v>3355</v>
      </c>
      <c r="K2332" s="1144"/>
      <c r="L2332" s="1144"/>
      <c r="M2332" s="831">
        <v>7.7588999999999999E-7</v>
      </c>
      <c r="N2332" s="831">
        <v>1.2358000000000001E-6</v>
      </c>
      <c r="O2332" s="1144"/>
      <c r="P2332" s="831"/>
      <c r="Q2332" s="831"/>
      <c r="R2332" s="831"/>
      <c r="S2332" s="831"/>
      <c r="T2332" s="831"/>
      <c r="U2332" s="831"/>
      <c r="V2332" s="1143"/>
      <c r="W2332" s="1145">
        <v>66.766000000000005</v>
      </c>
      <c r="X2332" s="1144"/>
      <c r="Y2332" s="831"/>
      <c r="Z2332" s="831"/>
      <c r="AA2332" s="834"/>
      <c r="AB2332" s="834"/>
      <c r="AC2332" s="832">
        <f t="shared" si="94"/>
        <v>3.5862575673522849E-2</v>
      </c>
      <c r="AD2332" s="832">
        <f t="shared" si="93"/>
        <v>5.7120172985010174E-2</v>
      </c>
      <c r="AE2332" s="834"/>
      <c r="AF2332" s="834"/>
      <c r="AG2332" s="834"/>
      <c r="AH2332" s="834"/>
      <c r="AI2332" s="834"/>
      <c r="AJ2332" s="834"/>
      <c r="AK2332" s="834"/>
      <c r="AL2332" s="834"/>
      <c r="AM2332" s="832">
        <f t="shared" si="92"/>
        <v>3086005.3969227942</v>
      </c>
      <c r="AN2332" s="834"/>
      <c r="AO2332" s="834"/>
      <c r="AP2332" s="834"/>
    </row>
    <row r="2333" spans="1:42">
      <c r="A2333" s="95" t="s">
        <v>2478</v>
      </c>
      <c r="B2333" s="95" t="s">
        <v>3305</v>
      </c>
      <c r="D2333" s="95" t="s">
        <v>1998</v>
      </c>
      <c r="E2333" s="95" t="s">
        <v>1999</v>
      </c>
      <c r="F2333" s="1142">
        <v>0</v>
      </c>
      <c r="G2333" s="73" t="s">
        <v>300</v>
      </c>
      <c r="H2333" s="95" t="s">
        <v>3355</v>
      </c>
      <c r="K2333" s="1144"/>
      <c r="L2333" s="1144"/>
      <c r="M2333" s="831">
        <v>5.0116000000000002E-7</v>
      </c>
      <c r="N2333" s="831">
        <v>3.9920999999999999E-7</v>
      </c>
      <c r="O2333" s="1144"/>
      <c r="P2333" s="831"/>
      <c r="Q2333" s="831"/>
      <c r="R2333" s="831"/>
      <c r="S2333" s="831"/>
      <c r="T2333" s="831"/>
      <c r="U2333" s="831"/>
      <c r="V2333" s="1143"/>
      <c r="W2333" s="1145">
        <v>1.6229</v>
      </c>
      <c r="X2333" s="1144"/>
      <c r="Y2333" s="831"/>
      <c r="Z2333" s="831"/>
      <c r="AA2333" s="834"/>
      <c r="AB2333" s="834"/>
      <c r="AC2333" s="832">
        <f t="shared" si="94"/>
        <v>0</v>
      </c>
      <c r="AD2333" s="832">
        <f t="shared" si="93"/>
        <v>0</v>
      </c>
      <c r="AE2333" s="834"/>
      <c r="AF2333" s="834"/>
      <c r="AG2333" s="834"/>
      <c r="AH2333" s="834"/>
      <c r="AI2333" s="834"/>
      <c r="AJ2333" s="834"/>
      <c r="AK2333" s="834"/>
      <c r="AL2333" s="834"/>
      <c r="AM2333" s="832">
        <f t="shared" si="92"/>
        <v>0</v>
      </c>
      <c r="AN2333" s="834"/>
      <c r="AO2333" s="834"/>
      <c r="AP2333" s="834"/>
    </row>
    <row r="2334" spans="1:42">
      <c r="A2334" s="95" t="s">
        <v>2479</v>
      </c>
      <c r="B2334" s="95" t="s">
        <v>3306</v>
      </c>
      <c r="D2334" s="95" t="s">
        <v>1967</v>
      </c>
      <c r="E2334" s="95" t="s">
        <v>1968</v>
      </c>
      <c r="F2334" s="1142">
        <v>780389449.08141696</v>
      </c>
      <c r="G2334" s="73" t="s">
        <v>300</v>
      </c>
      <c r="H2334" s="95" t="s">
        <v>3355</v>
      </c>
      <c r="K2334" s="1144"/>
      <c r="L2334" s="1144"/>
      <c r="M2334" s="831">
        <v>4.7051999999999998E-9</v>
      </c>
      <c r="N2334" s="831">
        <v>1.0937000000000001E-7</v>
      </c>
      <c r="O2334" s="1144"/>
      <c r="P2334" s="831"/>
      <c r="Q2334" s="831"/>
      <c r="R2334" s="831"/>
      <c r="S2334" s="831"/>
      <c r="T2334" s="831"/>
      <c r="U2334" s="831"/>
      <c r="V2334" s="1143"/>
      <c r="W2334" s="1145">
        <v>7.4368000000000004E-2</v>
      </c>
      <c r="X2334" s="1144"/>
      <c r="Y2334" s="831"/>
      <c r="Z2334" s="831"/>
      <c r="AA2334" s="834"/>
      <c r="AB2334" s="834"/>
      <c r="AC2334" s="832">
        <f t="shared" si="94"/>
        <v>3.6718884358178832</v>
      </c>
      <c r="AD2334" s="832">
        <f t="shared" si="93"/>
        <v>85.351194046034578</v>
      </c>
      <c r="AE2334" s="834"/>
      <c r="AF2334" s="834"/>
      <c r="AG2334" s="834"/>
      <c r="AH2334" s="834"/>
      <c r="AI2334" s="834"/>
      <c r="AJ2334" s="834"/>
      <c r="AK2334" s="834"/>
      <c r="AL2334" s="834"/>
      <c r="AM2334" s="832">
        <f t="shared" si="92"/>
        <v>58036002.54928682</v>
      </c>
      <c r="AN2334" s="834"/>
      <c r="AO2334" s="834"/>
      <c r="AP2334" s="834"/>
    </row>
    <row r="2335" spans="1:42">
      <c r="A2335" s="95" t="s">
        <v>2479</v>
      </c>
      <c r="B2335" s="95" t="s">
        <v>3307</v>
      </c>
      <c r="D2335" s="95" t="s">
        <v>1967</v>
      </c>
      <c r="E2335" s="95" t="s">
        <v>1968</v>
      </c>
      <c r="F2335" s="1142">
        <v>181515044.687774</v>
      </c>
      <c r="G2335" s="73" t="s">
        <v>300</v>
      </c>
      <c r="H2335" s="95" t="s">
        <v>3355</v>
      </c>
      <c r="K2335" s="1144"/>
      <c r="L2335" s="1144"/>
      <c r="M2335" s="831">
        <v>4.7051999999999998E-9</v>
      </c>
      <c r="N2335" s="831">
        <v>1.0937000000000001E-7</v>
      </c>
      <c r="O2335" s="1144"/>
      <c r="P2335" s="831"/>
      <c r="Q2335" s="831"/>
      <c r="R2335" s="831"/>
      <c r="S2335" s="831"/>
      <c r="T2335" s="831"/>
      <c r="U2335" s="831"/>
      <c r="V2335" s="1143"/>
      <c r="W2335" s="1145">
        <v>7.4368000000000004E-2</v>
      </c>
      <c r="X2335" s="1144"/>
      <c r="Y2335" s="831"/>
      <c r="Z2335" s="831"/>
      <c r="AA2335" s="834"/>
      <c r="AB2335" s="834"/>
      <c r="AC2335" s="832">
        <f t="shared" si="94"/>
        <v>0.85406458826491416</v>
      </c>
      <c r="AD2335" s="832">
        <f t="shared" si="93"/>
        <v>19.852300437501842</v>
      </c>
      <c r="AE2335" s="834"/>
      <c r="AF2335" s="834"/>
      <c r="AG2335" s="834"/>
      <c r="AH2335" s="834"/>
      <c r="AI2335" s="834"/>
      <c r="AJ2335" s="834"/>
      <c r="AK2335" s="834"/>
      <c r="AL2335" s="834"/>
      <c r="AM2335" s="832">
        <f t="shared" si="92"/>
        <v>13498910.843340378</v>
      </c>
      <c r="AN2335" s="834"/>
      <c r="AO2335" s="834"/>
      <c r="AP2335" s="834"/>
    </row>
    <row r="2336" spans="1:42">
      <c r="A2336" s="95" t="s">
        <v>2479</v>
      </c>
      <c r="B2336" s="95" t="s">
        <v>3307</v>
      </c>
      <c r="D2336" s="95" t="s">
        <v>2001</v>
      </c>
      <c r="E2336" s="95" t="s">
        <v>2015</v>
      </c>
      <c r="F2336" s="1142">
        <v>10072322.7337368</v>
      </c>
      <c r="G2336" s="73" t="s">
        <v>300</v>
      </c>
      <c r="H2336" s="95" t="s">
        <v>3355</v>
      </c>
      <c r="K2336" s="1144"/>
      <c r="L2336" s="1144"/>
      <c r="M2336" s="831">
        <v>3.2623999999999998E-9</v>
      </c>
      <c r="N2336" s="831">
        <v>1.0384000000000001E-8</v>
      </c>
      <c r="O2336" s="1144"/>
      <c r="P2336" s="831"/>
      <c r="Q2336" s="831"/>
      <c r="R2336" s="831"/>
      <c r="S2336" s="831"/>
      <c r="T2336" s="831"/>
      <c r="U2336" s="831"/>
      <c r="V2336" s="1143"/>
      <c r="W2336" s="1145">
        <v>337.41</v>
      </c>
      <c r="X2336" s="1144"/>
      <c r="Y2336" s="831"/>
      <c r="Z2336" s="831"/>
      <c r="AA2336" s="834"/>
      <c r="AB2336" s="834"/>
      <c r="AC2336" s="832">
        <f t="shared" si="94"/>
        <v>3.2859945686542935E-2</v>
      </c>
      <c r="AD2336" s="832">
        <f t="shared" si="93"/>
        <v>0.10459099926712294</v>
      </c>
      <c r="AE2336" s="834"/>
      <c r="AF2336" s="834"/>
      <c r="AG2336" s="834"/>
      <c r="AH2336" s="834"/>
      <c r="AI2336" s="834"/>
      <c r="AJ2336" s="834"/>
      <c r="AK2336" s="834"/>
      <c r="AL2336" s="834"/>
      <c r="AM2336" s="832">
        <f t="shared" si="92"/>
        <v>3398502413.5901341</v>
      </c>
      <c r="AN2336" s="834"/>
      <c r="AO2336" s="834"/>
      <c r="AP2336" s="834"/>
    </row>
    <row r="2337" spans="1:42">
      <c r="A2337" s="95" t="s">
        <v>379</v>
      </c>
      <c r="B2337" s="95" t="s">
        <v>2480</v>
      </c>
      <c r="C2337" s="95" t="s">
        <v>3328</v>
      </c>
      <c r="D2337" s="95" t="s">
        <v>1998</v>
      </c>
      <c r="E2337" s="95" t="s">
        <v>1999</v>
      </c>
      <c r="F2337" s="1142">
        <v>225843420.72734499</v>
      </c>
      <c r="G2337" s="73" t="s">
        <v>300</v>
      </c>
      <c r="H2337" s="95" t="s">
        <v>3365</v>
      </c>
      <c r="K2337" s="1144"/>
      <c r="L2337" s="1144"/>
      <c r="M2337" s="831">
        <v>0</v>
      </c>
      <c r="N2337" s="831">
        <v>9.9195000000000001E-5</v>
      </c>
      <c r="O2337" s="1144"/>
      <c r="P2337" s="831"/>
      <c r="Q2337" s="831"/>
      <c r="R2337" s="831"/>
      <c r="S2337" s="831"/>
      <c r="T2337" s="831"/>
      <c r="U2337" s="831"/>
      <c r="V2337" s="1143"/>
      <c r="W2337" s="1145">
        <v>730</v>
      </c>
      <c r="X2337" s="1144"/>
      <c r="Y2337" s="831"/>
      <c r="Z2337" s="831"/>
      <c r="AA2337" s="834"/>
      <c r="AB2337" s="834"/>
      <c r="AC2337" s="832">
        <f t="shared" si="94"/>
        <v>0</v>
      </c>
      <c r="AD2337" s="832">
        <f t="shared" si="93"/>
        <v>22402.538119048986</v>
      </c>
      <c r="AE2337" s="834"/>
      <c r="AF2337" s="834"/>
      <c r="AG2337" s="834"/>
      <c r="AH2337" s="834"/>
      <c r="AI2337" s="834"/>
      <c r="AJ2337" s="834"/>
      <c r="AK2337" s="834"/>
      <c r="AL2337" s="834"/>
      <c r="AM2337" s="832">
        <f t="shared" si="92"/>
        <v>164865697130.96185</v>
      </c>
      <c r="AN2337" s="834"/>
      <c r="AO2337" s="834"/>
      <c r="AP2337" s="834"/>
    </row>
    <row r="2338" spans="1:42">
      <c r="A2338" s="95" t="s">
        <v>2480</v>
      </c>
      <c r="B2338" s="95" t="s">
        <v>3308</v>
      </c>
      <c r="D2338" s="95" t="s">
        <v>1967</v>
      </c>
      <c r="E2338" s="95" t="s">
        <v>1968</v>
      </c>
      <c r="F2338" s="1142">
        <v>93266965.831529796</v>
      </c>
      <c r="G2338" s="73" t="s">
        <v>300</v>
      </c>
      <c r="H2338" s="95" t="s">
        <v>3355</v>
      </c>
      <c r="K2338" s="1144"/>
      <c r="L2338" s="1144"/>
      <c r="M2338" s="831">
        <v>0</v>
      </c>
      <c r="N2338" s="831">
        <v>5.8264999999999999E-5</v>
      </c>
      <c r="O2338" s="1144"/>
      <c r="P2338" s="831"/>
      <c r="Q2338" s="831"/>
      <c r="R2338" s="831"/>
      <c r="S2338" s="831"/>
      <c r="T2338" s="831"/>
      <c r="U2338" s="831"/>
      <c r="V2338" s="1143"/>
      <c r="W2338" s="1145">
        <v>504.5</v>
      </c>
      <c r="X2338" s="1144"/>
      <c r="Y2338" s="831"/>
      <c r="Z2338" s="831"/>
      <c r="AA2338" s="834"/>
      <c r="AB2338" s="834"/>
      <c r="AC2338" s="832">
        <f t="shared" si="94"/>
        <v>0</v>
      </c>
      <c r="AD2338" s="832">
        <f t="shared" si="93"/>
        <v>5434.1997641740836</v>
      </c>
      <c r="AE2338" s="834"/>
      <c r="AF2338" s="834"/>
      <c r="AG2338" s="834"/>
      <c r="AH2338" s="834"/>
      <c r="AI2338" s="834"/>
      <c r="AJ2338" s="834"/>
      <c r="AK2338" s="834"/>
      <c r="AL2338" s="834"/>
      <c r="AM2338" s="832">
        <f t="shared" si="92"/>
        <v>47053184262.006783</v>
      </c>
      <c r="AN2338" s="834"/>
      <c r="AO2338" s="834"/>
      <c r="AP2338" s="834"/>
    </row>
    <row r="2339" spans="1:42">
      <c r="A2339" s="95" t="s">
        <v>379</v>
      </c>
      <c r="B2339" s="95" t="s">
        <v>2480</v>
      </c>
      <c r="C2339" s="95" t="s">
        <v>3320</v>
      </c>
      <c r="D2339" s="95" t="s">
        <v>1998</v>
      </c>
      <c r="E2339" s="95" t="s">
        <v>1999</v>
      </c>
      <c r="F2339" s="1142">
        <v>44409939.091974303</v>
      </c>
      <c r="G2339" s="73" t="s">
        <v>300</v>
      </c>
      <c r="H2339" s="95" t="s">
        <v>3355</v>
      </c>
      <c r="K2339" s="1144"/>
      <c r="L2339" s="1144"/>
      <c r="M2339" s="831">
        <v>0</v>
      </c>
      <c r="N2339" s="831">
        <v>9.9195000000000001E-5</v>
      </c>
      <c r="O2339" s="1144"/>
      <c r="P2339" s="831"/>
      <c r="Q2339" s="831"/>
      <c r="R2339" s="831"/>
      <c r="S2339" s="831"/>
      <c r="T2339" s="831"/>
      <c r="U2339" s="831"/>
      <c r="V2339" s="1143"/>
      <c r="W2339" s="1145">
        <v>730</v>
      </c>
      <c r="X2339" s="1144"/>
      <c r="Y2339" s="831"/>
      <c r="Z2339" s="831"/>
      <c r="AA2339" s="834"/>
      <c r="AB2339" s="834"/>
      <c r="AC2339" s="832">
        <f t="shared" si="94"/>
        <v>0</v>
      </c>
      <c r="AD2339" s="832">
        <f t="shared" si="93"/>
        <v>4405.2439082283909</v>
      </c>
      <c r="AE2339" s="834"/>
      <c r="AF2339" s="834"/>
      <c r="AG2339" s="834"/>
      <c r="AH2339" s="834"/>
      <c r="AI2339" s="834"/>
      <c r="AJ2339" s="834"/>
      <c r="AK2339" s="834"/>
      <c r="AL2339" s="834"/>
      <c r="AM2339" s="832">
        <f t="shared" si="92"/>
        <v>32419255537.141243</v>
      </c>
      <c r="AN2339" s="834"/>
      <c r="AO2339" s="834"/>
      <c r="AP2339" s="834"/>
    </row>
    <row r="2340" spans="1:42">
      <c r="A2340" s="95" t="s">
        <v>379</v>
      </c>
      <c r="B2340" s="95" t="s">
        <v>3309</v>
      </c>
      <c r="C2340" s="95" t="s">
        <v>3313</v>
      </c>
      <c r="D2340" s="95" t="s">
        <v>1998</v>
      </c>
      <c r="E2340" s="95" t="s">
        <v>1999</v>
      </c>
      <c r="F2340" s="1142">
        <v>1750880</v>
      </c>
      <c r="G2340" s="73" t="s">
        <v>300</v>
      </c>
      <c r="H2340" s="95" t="s">
        <v>3355</v>
      </c>
      <c r="K2340" s="1144"/>
      <c r="L2340" s="1144"/>
      <c r="M2340" s="831">
        <v>0</v>
      </c>
      <c r="N2340" s="831">
        <v>9.9195000000000001E-5</v>
      </c>
      <c r="O2340" s="1144"/>
      <c r="P2340" s="831"/>
      <c r="Q2340" s="831"/>
      <c r="R2340" s="831"/>
      <c r="S2340" s="831"/>
      <c r="T2340" s="831"/>
      <c r="U2340" s="831"/>
      <c r="V2340" s="1143"/>
      <c r="W2340" s="1145">
        <v>730</v>
      </c>
      <c r="X2340" s="1144"/>
      <c r="Y2340" s="831"/>
      <c r="Z2340" s="831"/>
      <c r="AA2340" s="834"/>
      <c r="AB2340" s="834"/>
      <c r="AC2340" s="832">
        <f t="shared" si="94"/>
        <v>0</v>
      </c>
      <c r="AD2340" s="832">
        <f t="shared" si="93"/>
        <v>173.67854159999999</v>
      </c>
      <c r="AE2340" s="834"/>
      <c r="AF2340" s="834"/>
      <c r="AG2340" s="834"/>
      <c r="AH2340" s="834"/>
      <c r="AI2340" s="834"/>
      <c r="AJ2340" s="834"/>
      <c r="AK2340" s="834"/>
      <c r="AL2340" s="834"/>
      <c r="AM2340" s="832">
        <f t="shared" si="92"/>
        <v>1278142400</v>
      </c>
      <c r="AN2340" s="834"/>
      <c r="AO2340" s="834"/>
      <c r="AP2340" s="834"/>
    </row>
    <row r="2341" spans="1:42">
      <c r="A2341" s="95" t="s">
        <v>379</v>
      </c>
      <c r="B2341" s="95" t="s">
        <v>3309</v>
      </c>
      <c r="C2341" s="95" t="s">
        <v>3313</v>
      </c>
      <c r="D2341" s="95" t="s">
        <v>2001</v>
      </c>
      <c r="E2341" s="95" t="s">
        <v>2015</v>
      </c>
      <c r="F2341" s="1142">
        <v>32052400</v>
      </c>
      <c r="G2341" s="73" t="s">
        <v>300</v>
      </c>
      <c r="H2341" s="95" t="s">
        <v>3355</v>
      </c>
      <c r="K2341" s="1144"/>
      <c r="L2341" s="1144"/>
      <c r="M2341" s="831">
        <v>0</v>
      </c>
      <c r="N2341" s="831">
        <v>1.4307999999999999E-6</v>
      </c>
      <c r="O2341" s="1144"/>
      <c r="P2341" s="831"/>
      <c r="Q2341" s="831"/>
      <c r="R2341" s="831"/>
      <c r="S2341" s="831"/>
      <c r="T2341" s="831"/>
      <c r="U2341" s="831"/>
      <c r="V2341" s="1143"/>
      <c r="W2341" s="1145">
        <v>665</v>
      </c>
      <c r="X2341" s="1144"/>
      <c r="Y2341" s="831"/>
      <c r="Z2341" s="831"/>
      <c r="AA2341" s="834"/>
      <c r="AB2341" s="834"/>
      <c r="AC2341" s="832">
        <f t="shared" si="94"/>
        <v>0</v>
      </c>
      <c r="AD2341" s="832">
        <f t="shared" si="93"/>
        <v>45.86057392</v>
      </c>
      <c r="AE2341" s="834"/>
      <c r="AF2341" s="834"/>
      <c r="AG2341" s="834"/>
      <c r="AH2341" s="834"/>
      <c r="AI2341" s="834"/>
      <c r="AJ2341" s="834"/>
      <c r="AK2341" s="834"/>
      <c r="AL2341" s="834"/>
      <c r="AM2341" s="832">
        <f t="shared" si="92"/>
        <v>21314846000</v>
      </c>
      <c r="AN2341" s="834"/>
      <c r="AO2341" s="834"/>
      <c r="AP2341" s="834"/>
    </row>
    <row r="2342" spans="1:42">
      <c r="A2342" s="95" t="s">
        <v>379</v>
      </c>
      <c r="B2342" s="95" t="s">
        <v>2480</v>
      </c>
      <c r="C2342" s="95" t="s">
        <v>3317</v>
      </c>
      <c r="D2342" s="95" t="s">
        <v>2001</v>
      </c>
      <c r="E2342" s="95" t="s">
        <v>2015</v>
      </c>
      <c r="F2342" s="1142">
        <v>13534285.230054401</v>
      </c>
      <c r="G2342" s="73" t="s">
        <v>300</v>
      </c>
      <c r="H2342" s="95" t="s">
        <v>3355</v>
      </c>
      <c r="K2342" s="1144"/>
      <c r="L2342" s="1144"/>
      <c r="M2342" s="831">
        <v>0</v>
      </c>
      <c r="N2342" s="831">
        <v>1.4307999999999999E-6</v>
      </c>
      <c r="O2342" s="1144"/>
      <c r="P2342" s="831"/>
      <c r="Q2342" s="831"/>
      <c r="R2342" s="831"/>
      <c r="S2342" s="831"/>
      <c r="T2342" s="831"/>
      <c r="U2342" s="831"/>
      <c r="V2342" s="1143"/>
      <c r="W2342" s="1145">
        <v>665</v>
      </c>
      <c r="X2342" s="1144"/>
      <c r="Y2342" s="831"/>
      <c r="Z2342" s="831"/>
      <c r="AA2342" s="834"/>
      <c r="AB2342" s="834"/>
      <c r="AC2342" s="832">
        <f t="shared" si="94"/>
        <v>0</v>
      </c>
      <c r="AD2342" s="832">
        <f t="shared" si="93"/>
        <v>19.364855307161836</v>
      </c>
      <c r="AE2342" s="834"/>
      <c r="AF2342" s="834"/>
      <c r="AG2342" s="834"/>
      <c r="AH2342" s="834"/>
      <c r="AI2342" s="834"/>
      <c r="AJ2342" s="834"/>
      <c r="AK2342" s="834"/>
      <c r="AL2342" s="834"/>
      <c r="AM2342" s="832">
        <f t="shared" ref="AM2342:AM2354" si="95">IF(W2342="",0*$F2342,W2342*$F2342)</f>
        <v>9000299677.9861774</v>
      </c>
      <c r="AN2342" s="834"/>
      <c r="AO2342" s="834"/>
      <c r="AP2342" s="834"/>
    </row>
    <row r="2343" spans="1:42">
      <c r="A2343" s="95" t="s">
        <v>2481</v>
      </c>
      <c r="B2343" s="95" t="s">
        <v>3310</v>
      </c>
      <c r="C2343" s="95" t="s">
        <v>3329</v>
      </c>
      <c r="D2343" s="95" t="s">
        <v>1967</v>
      </c>
      <c r="E2343" s="95" t="s">
        <v>1968</v>
      </c>
      <c r="F2343" s="1142">
        <v>902062.40051080706</v>
      </c>
      <c r="G2343" s="73" t="s">
        <v>300</v>
      </c>
      <c r="H2343" s="95" t="s">
        <v>3352</v>
      </c>
      <c r="K2343" s="1144"/>
      <c r="L2343" s="1144"/>
      <c r="M2343" s="831">
        <v>5.4644999999999997E-8</v>
      </c>
      <c r="N2343" s="831">
        <v>2.4716E-7</v>
      </c>
      <c r="O2343" s="1144"/>
      <c r="P2343" s="831"/>
      <c r="Q2343" s="831"/>
      <c r="R2343" s="831"/>
      <c r="S2343" s="831"/>
      <c r="T2343" s="831"/>
      <c r="U2343" s="831"/>
      <c r="V2343" s="1143"/>
      <c r="W2343" s="1145">
        <v>2353.9</v>
      </c>
      <c r="X2343" s="1144"/>
      <c r="Y2343" s="831"/>
      <c r="Z2343" s="831"/>
      <c r="AA2343" s="834"/>
      <c r="AB2343" s="834"/>
      <c r="AC2343" s="832">
        <f t="shared" si="94"/>
        <v>4.9293199875913046E-2</v>
      </c>
      <c r="AD2343" s="832">
        <f t="shared" si="93"/>
        <v>0.22295374291025108</v>
      </c>
      <c r="AE2343" s="834"/>
      <c r="AF2343" s="834"/>
      <c r="AG2343" s="834"/>
      <c r="AH2343" s="834"/>
      <c r="AI2343" s="834"/>
      <c r="AJ2343" s="834"/>
      <c r="AK2343" s="834"/>
      <c r="AL2343" s="834"/>
      <c r="AM2343" s="832">
        <f t="shared" si="95"/>
        <v>2123364684.5623889</v>
      </c>
      <c r="AN2343" s="834"/>
      <c r="AO2343" s="834"/>
      <c r="AP2343" s="834"/>
    </row>
    <row r="2344" spans="1:42">
      <c r="A2344" s="95" t="s">
        <v>2481</v>
      </c>
      <c r="B2344" s="95" t="s">
        <v>3310</v>
      </c>
      <c r="C2344" s="95" t="s">
        <v>3329</v>
      </c>
      <c r="D2344" s="95" t="s">
        <v>2001</v>
      </c>
      <c r="E2344" s="95" t="s">
        <v>2015</v>
      </c>
      <c r="F2344" s="1142">
        <v>60137.493374974001</v>
      </c>
      <c r="G2344" s="73" t="s">
        <v>300</v>
      </c>
      <c r="H2344" s="95" t="s">
        <v>3352</v>
      </c>
      <c r="K2344" s="1144"/>
      <c r="L2344" s="1144"/>
      <c r="M2344" s="831">
        <v>1.7952999999999999E-7</v>
      </c>
      <c r="N2344" s="831">
        <v>8.1203E-7</v>
      </c>
      <c r="O2344" s="1144"/>
      <c r="P2344" s="831"/>
      <c r="Q2344" s="831"/>
      <c r="R2344" s="831"/>
      <c r="S2344" s="831"/>
      <c r="T2344" s="831"/>
      <c r="U2344" s="831"/>
      <c r="V2344" s="1143"/>
      <c r="W2344" s="1145">
        <v>110600</v>
      </c>
      <c r="X2344" s="1144"/>
      <c r="Y2344" s="831"/>
      <c r="Z2344" s="831"/>
      <c r="AA2344" s="834"/>
      <c r="AB2344" s="834"/>
      <c r="AC2344" s="832">
        <f t="shared" si="94"/>
        <v>1.0796484185609082E-2</v>
      </c>
      <c r="AD2344" s="832">
        <f t="shared" si="93"/>
        <v>4.8833448745280138E-2</v>
      </c>
      <c r="AE2344" s="834"/>
      <c r="AF2344" s="834"/>
      <c r="AG2344" s="834"/>
      <c r="AH2344" s="834"/>
      <c r="AI2344" s="834"/>
      <c r="AJ2344" s="834"/>
      <c r="AK2344" s="834"/>
      <c r="AL2344" s="834"/>
      <c r="AM2344" s="832">
        <f t="shared" si="95"/>
        <v>6651206767.2721243</v>
      </c>
      <c r="AN2344" s="834"/>
      <c r="AO2344" s="834"/>
      <c r="AP2344" s="834"/>
    </row>
    <row r="2345" spans="1:42">
      <c r="A2345" s="95" t="s">
        <v>2481</v>
      </c>
      <c r="B2345" s="95" t="s">
        <v>3310</v>
      </c>
      <c r="C2345" s="95" t="s">
        <v>3329</v>
      </c>
      <c r="D2345" s="95" t="s">
        <v>1998</v>
      </c>
      <c r="E2345" s="95" t="s">
        <v>1999</v>
      </c>
      <c r="F2345" s="1142">
        <v>1202749.86748776</v>
      </c>
      <c r="G2345" s="73" t="s">
        <v>300</v>
      </c>
      <c r="H2345" s="95" t="s">
        <v>3352</v>
      </c>
      <c r="K2345" s="1144"/>
      <c r="L2345" s="1144"/>
      <c r="M2345" s="831">
        <v>2.9404999999999999E-9</v>
      </c>
      <c r="N2345" s="831">
        <v>1.33E-8</v>
      </c>
      <c r="O2345" s="1144"/>
      <c r="P2345" s="831"/>
      <c r="Q2345" s="831"/>
      <c r="R2345" s="831"/>
      <c r="S2345" s="831"/>
      <c r="T2345" s="831"/>
      <c r="U2345" s="831"/>
      <c r="V2345" s="1143"/>
      <c r="W2345" s="1145">
        <v>1132.4000000000001</v>
      </c>
      <c r="X2345" s="1144"/>
      <c r="Y2345" s="831"/>
      <c r="Z2345" s="831"/>
      <c r="AA2345" s="834"/>
      <c r="AB2345" s="834"/>
      <c r="AC2345" s="832">
        <f t="shared" si="94"/>
        <v>3.5366859853477582E-3</v>
      </c>
      <c r="AD2345" s="832">
        <f t="shared" si="93"/>
        <v>1.5996573237587207E-2</v>
      </c>
      <c r="AE2345" s="834"/>
      <c r="AF2345" s="834"/>
      <c r="AG2345" s="834"/>
      <c r="AH2345" s="834"/>
      <c r="AI2345" s="834"/>
      <c r="AJ2345" s="834"/>
      <c r="AK2345" s="834"/>
      <c r="AL2345" s="834"/>
      <c r="AM2345" s="832">
        <f t="shared" si="95"/>
        <v>1361993949.9431396</v>
      </c>
      <c r="AN2345" s="834"/>
      <c r="AO2345" s="834"/>
      <c r="AP2345" s="834"/>
    </row>
    <row r="2346" spans="1:42">
      <c r="A2346" s="95" t="s">
        <v>2482</v>
      </c>
      <c r="B2346" s="95" t="s">
        <v>3311</v>
      </c>
      <c r="C2346" s="95" t="s">
        <v>3329</v>
      </c>
      <c r="D2346" s="95" t="s">
        <v>1967</v>
      </c>
      <c r="E2346" s="95" t="s">
        <v>1968</v>
      </c>
      <c r="F2346" s="1142">
        <v>2804615.07967747</v>
      </c>
      <c r="G2346" s="73" t="s">
        <v>300</v>
      </c>
      <c r="H2346" s="95" t="s">
        <v>3352</v>
      </c>
      <c r="K2346" s="1144"/>
      <c r="L2346" s="1144"/>
      <c r="M2346" s="831">
        <v>6.2717999999999998E-7</v>
      </c>
      <c r="N2346" s="831">
        <v>2.2568000000000001E-5</v>
      </c>
      <c r="O2346" s="1144"/>
      <c r="P2346" s="831"/>
      <c r="Q2346" s="831"/>
      <c r="R2346" s="831"/>
      <c r="S2346" s="831"/>
      <c r="T2346" s="831"/>
      <c r="U2346" s="831"/>
      <c r="V2346" s="1143"/>
      <c r="W2346" s="1145">
        <v>4615.2</v>
      </c>
      <c r="X2346" s="1144"/>
      <c r="Y2346" s="831"/>
      <c r="Z2346" s="831"/>
      <c r="AA2346" s="834"/>
      <c r="AB2346" s="834"/>
      <c r="AC2346" s="832">
        <f t="shared" si="94"/>
        <v>1.7589984856721157</v>
      </c>
      <c r="AD2346" s="832">
        <f t="shared" si="93"/>
        <v>63.294553118161147</v>
      </c>
      <c r="AE2346" s="834"/>
      <c r="AF2346" s="834"/>
      <c r="AG2346" s="834"/>
      <c r="AH2346" s="834"/>
      <c r="AI2346" s="834"/>
      <c r="AJ2346" s="834"/>
      <c r="AK2346" s="834"/>
      <c r="AL2346" s="834"/>
      <c r="AM2346" s="832">
        <f t="shared" si="95"/>
        <v>12943859515.727459</v>
      </c>
      <c r="AN2346" s="834"/>
      <c r="AO2346" s="834"/>
      <c r="AP2346" s="834"/>
    </row>
    <row r="2347" spans="1:42">
      <c r="A2347" s="95" t="s">
        <v>2482</v>
      </c>
      <c r="B2347" s="95" t="s">
        <v>3311</v>
      </c>
      <c r="C2347" s="95" t="s">
        <v>3329</v>
      </c>
      <c r="D2347" s="95" t="s">
        <v>2001</v>
      </c>
      <c r="E2347" s="95" t="s">
        <v>2015</v>
      </c>
      <c r="F2347" s="1142">
        <v>186974.338645807</v>
      </c>
      <c r="G2347" s="73" t="s">
        <v>300</v>
      </c>
      <c r="H2347" s="95" t="s">
        <v>3352</v>
      </c>
      <c r="K2347" s="1144"/>
      <c r="L2347" s="1144"/>
      <c r="M2347" s="831">
        <v>2.6960000000000001E-6</v>
      </c>
      <c r="N2347" s="831">
        <v>2.7877999999999998E-6</v>
      </c>
      <c r="O2347" s="1144"/>
      <c r="P2347" s="831"/>
      <c r="Q2347" s="831"/>
      <c r="R2347" s="831"/>
      <c r="S2347" s="831"/>
      <c r="T2347" s="831"/>
      <c r="U2347" s="831"/>
      <c r="V2347" s="1143"/>
      <c r="W2347" s="1145">
        <v>210290</v>
      </c>
      <c r="X2347" s="1144"/>
      <c r="Y2347" s="831"/>
      <c r="Z2347" s="831"/>
      <c r="AA2347" s="834"/>
      <c r="AB2347" s="834"/>
      <c r="AC2347" s="832">
        <f t="shared" si="94"/>
        <v>0.50408281698909574</v>
      </c>
      <c r="AD2347" s="832">
        <f t="shared" si="93"/>
        <v>0.52124706127678078</v>
      </c>
      <c r="AE2347" s="834"/>
      <c r="AF2347" s="834"/>
      <c r="AG2347" s="834"/>
      <c r="AH2347" s="834"/>
      <c r="AI2347" s="834"/>
      <c r="AJ2347" s="834"/>
      <c r="AK2347" s="834"/>
      <c r="AL2347" s="834"/>
      <c r="AM2347" s="832">
        <f t="shared" si="95"/>
        <v>39318833673.826752</v>
      </c>
      <c r="AN2347" s="834"/>
      <c r="AO2347" s="834"/>
      <c r="AP2347" s="834"/>
    </row>
    <row r="2348" spans="1:42">
      <c r="A2348" s="95" t="s">
        <v>2482</v>
      </c>
      <c r="B2348" s="95" t="s">
        <v>3311</v>
      </c>
      <c r="C2348" s="95" t="s">
        <v>3329</v>
      </c>
      <c r="D2348" s="95" t="s">
        <v>1998</v>
      </c>
      <c r="E2348" s="95" t="s">
        <v>1999</v>
      </c>
      <c r="F2348" s="1142">
        <v>3739486.7734773401</v>
      </c>
      <c r="G2348" s="73" t="s">
        <v>300</v>
      </c>
      <c r="H2348" s="95" t="s">
        <v>3352</v>
      </c>
      <c r="K2348" s="1144"/>
      <c r="L2348" s="1144"/>
      <c r="M2348" s="831">
        <v>1.0502999999999999E-7</v>
      </c>
      <c r="N2348" s="831">
        <v>1.0861E-7</v>
      </c>
      <c r="O2348" s="1144"/>
      <c r="P2348" s="831"/>
      <c r="Q2348" s="831"/>
      <c r="R2348" s="831"/>
      <c r="S2348" s="831"/>
      <c r="T2348" s="831"/>
      <c r="U2348" s="831"/>
      <c r="V2348" s="1143"/>
      <c r="W2348" s="1145">
        <v>3842</v>
      </c>
      <c r="X2348" s="1144"/>
      <c r="Y2348" s="831"/>
      <c r="Z2348" s="831"/>
      <c r="AA2348" s="834"/>
      <c r="AB2348" s="834"/>
      <c r="AC2348" s="832">
        <f t="shared" si="94"/>
        <v>0.392758295818325</v>
      </c>
      <c r="AD2348" s="832">
        <f t="shared" si="93"/>
        <v>0.40614565846737394</v>
      </c>
      <c r="AE2348" s="834"/>
      <c r="AF2348" s="834"/>
      <c r="AG2348" s="834"/>
      <c r="AH2348" s="834"/>
      <c r="AI2348" s="834"/>
      <c r="AJ2348" s="834"/>
      <c r="AK2348" s="834"/>
      <c r="AL2348" s="834"/>
      <c r="AM2348" s="832">
        <f t="shared" si="95"/>
        <v>14367108183.699942</v>
      </c>
      <c r="AN2348" s="834"/>
      <c r="AO2348" s="834"/>
      <c r="AP2348" s="834"/>
    </row>
    <row r="2349" spans="1:42">
      <c r="A2349" s="95" t="s">
        <v>2770</v>
      </c>
      <c r="C2349" s="95" t="s">
        <v>3319</v>
      </c>
      <c r="F2349" s="1142">
        <v>63880.607948203098</v>
      </c>
      <c r="G2349" s="73" t="s">
        <v>300</v>
      </c>
      <c r="H2349" s="95" t="s">
        <v>3352</v>
      </c>
      <c r="K2349" s="1144"/>
      <c r="L2349" s="1144"/>
      <c r="M2349" s="831"/>
      <c r="N2349" s="1150">
        <v>2.2413499043699988E-4</v>
      </c>
      <c r="O2349" s="1144"/>
      <c r="P2349" s="831"/>
      <c r="Q2349" s="831"/>
      <c r="R2349" s="831"/>
      <c r="S2349" s="831"/>
      <c r="T2349" s="831"/>
      <c r="U2349" s="831"/>
      <c r="V2349" s="1143"/>
      <c r="W2349" s="1146">
        <v>740449.00608755986</v>
      </c>
      <c r="X2349" s="1144"/>
      <c r="Y2349" s="831"/>
      <c r="Z2349" s="831"/>
      <c r="AA2349" s="834"/>
      <c r="AB2349" s="834"/>
      <c r="AC2349" s="832">
        <f t="shared" si="94"/>
        <v>0</v>
      </c>
      <c r="AD2349" s="832">
        <f t="shared" si="93"/>
        <v>14.317879451580239</v>
      </c>
      <c r="AE2349" s="834"/>
      <c r="AF2349" s="834"/>
      <c r="AG2349" s="834"/>
      <c r="AH2349" s="834"/>
      <c r="AI2349" s="834"/>
      <c r="AJ2349" s="834"/>
      <c r="AK2349" s="834"/>
      <c r="AL2349" s="834"/>
      <c r="AM2349" s="832">
        <f t="shared" si="95"/>
        <v>47300332663.51606</v>
      </c>
      <c r="AN2349" s="834"/>
      <c r="AO2349" s="834"/>
      <c r="AP2349" s="834"/>
    </row>
    <row r="2350" spans="1:42">
      <c r="A2350" s="95" t="s">
        <v>2770</v>
      </c>
      <c r="C2350" s="95" t="s">
        <v>3319</v>
      </c>
      <c r="F2350" s="1142">
        <v>85174.143951536505</v>
      </c>
      <c r="G2350" s="73" t="s">
        <v>300</v>
      </c>
      <c r="H2350" s="95" t="s">
        <v>3352</v>
      </c>
      <c r="K2350" s="1144"/>
      <c r="L2350" s="1144"/>
      <c r="M2350" s="831"/>
      <c r="N2350" s="1150">
        <v>1.6420805118051806E-5</v>
      </c>
      <c r="O2350" s="1144"/>
      <c r="P2350" s="831"/>
      <c r="Q2350" s="831"/>
      <c r="R2350" s="831"/>
      <c r="S2350" s="831"/>
      <c r="T2350" s="831"/>
      <c r="U2350" s="831"/>
      <c r="V2350" s="1143"/>
      <c r="W2350" s="1146">
        <v>143030.9259972368</v>
      </c>
      <c r="X2350" s="1144"/>
      <c r="Y2350" s="831"/>
      <c r="Z2350" s="831"/>
      <c r="AA2350" s="834"/>
      <c r="AB2350" s="834"/>
      <c r="AC2350" s="832">
        <f t="shared" si="94"/>
        <v>0</v>
      </c>
      <c r="AD2350" s="832">
        <f t="shared" si="93"/>
        <v>1.3986280189250719</v>
      </c>
      <c r="AE2350" s="834"/>
      <c r="AF2350" s="834"/>
      <c r="AG2350" s="834"/>
      <c r="AH2350" s="834"/>
      <c r="AI2350" s="834"/>
      <c r="AJ2350" s="834"/>
      <c r="AK2350" s="834"/>
      <c r="AL2350" s="834"/>
      <c r="AM2350" s="832">
        <f t="shared" si="95"/>
        <v>12182536680.410212</v>
      </c>
      <c r="AN2350" s="834"/>
      <c r="AO2350" s="834"/>
      <c r="AP2350" s="834"/>
    </row>
    <row r="2351" spans="1:42">
      <c r="A2351" s="95" t="s">
        <v>2770</v>
      </c>
      <c r="C2351" s="95" t="s">
        <v>3319</v>
      </c>
      <c r="F2351" s="1142">
        <v>4258.7071971354198</v>
      </c>
      <c r="G2351" s="73" t="s">
        <v>300</v>
      </c>
      <c r="H2351" s="95" t="s">
        <v>3352</v>
      </c>
      <c r="K2351" s="1144"/>
      <c r="L2351" s="1144"/>
      <c r="M2351" s="831"/>
      <c r="N2351" s="1150">
        <v>1.2492882786617452E-4</v>
      </c>
      <c r="O2351" s="1144"/>
      <c r="P2351" s="831"/>
      <c r="Q2351" s="831"/>
      <c r="R2351" s="831"/>
      <c r="S2351" s="831"/>
      <c r="T2351" s="831"/>
      <c r="U2351" s="831"/>
      <c r="V2351" s="1143"/>
      <c r="W2351" s="1146">
        <v>26851708.962072387</v>
      </c>
      <c r="X2351" s="1144"/>
      <c r="Y2351" s="831"/>
      <c r="Z2351" s="831"/>
      <c r="AA2351" s="834"/>
      <c r="AB2351" s="834"/>
      <c r="AC2351" s="832">
        <f t="shared" si="94"/>
        <v>0</v>
      </c>
      <c r="AD2351" s="832">
        <f t="shared" si="93"/>
        <v>0.53203529836336938</v>
      </c>
      <c r="AE2351" s="834"/>
      <c r="AF2351" s="834"/>
      <c r="AG2351" s="834"/>
      <c r="AH2351" s="834"/>
      <c r="AI2351" s="834"/>
      <c r="AJ2351" s="834"/>
      <c r="AK2351" s="834"/>
      <c r="AL2351" s="834"/>
      <c r="AM2351" s="832">
        <f t="shared" si="95"/>
        <v>114353566212.16333</v>
      </c>
      <c r="AN2351" s="834"/>
      <c r="AO2351" s="834"/>
      <c r="AP2351" s="834"/>
    </row>
    <row r="2352" spans="1:42">
      <c r="A2352" s="95" t="s">
        <v>2483</v>
      </c>
      <c r="B2352" s="95" t="s">
        <v>3312</v>
      </c>
      <c r="C2352" s="95" t="s">
        <v>3329</v>
      </c>
      <c r="D2352" s="95" t="s">
        <v>1967</v>
      </c>
      <c r="E2352" s="95" t="s">
        <v>1968</v>
      </c>
      <c r="F2352" s="1142">
        <v>589657.46208362002</v>
      </c>
      <c r="G2352" s="73" t="s">
        <v>300</v>
      </c>
      <c r="H2352" s="95" t="s">
        <v>3352</v>
      </c>
      <c r="K2352" s="1144"/>
      <c r="L2352" s="1144"/>
      <c r="M2352" s="831"/>
      <c r="N2352" s="831">
        <v>3.0015999999999999E-5</v>
      </c>
      <c r="O2352" s="1144"/>
      <c r="P2352" s="831"/>
      <c r="Q2352" s="831"/>
      <c r="R2352" s="831"/>
      <c r="S2352" s="831"/>
      <c r="T2352" s="831"/>
      <c r="U2352" s="831"/>
      <c r="V2352" s="1143"/>
      <c r="W2352" s="1145">
        <v>1037.9000000000001</v>
      </c>
      <c r="X2352" s="1144"/>
      <c r="Y2352" s="831"/>
      <c r="Z2352" s="831"/>
      <c r="AA2352" s="834"/>
      <c r="AB2352" s="834"/>
      <c r="AC2352" s="832">
        <f t="shared" si="94"/>
        <v>0</v>
      </c>
      <c r="AD2352" s="832">
        <f t="shared" si="93"/>
        <v>17.699158381901938</v>
      </c>
      <c r="AE2352" s="834"/>
      <c r="AF2352" s="834"/>
      <c r="AG2352" s="834"/>
      <c r="AH2352" s="834"/>
      <c r="AI2352" s="834"/>
      <c r="AJ2352" s="834"/>
      <c r="AK2352" s="834"/>
      <c r="AL2352" s="834"/>
      <c r="AM2352" s="832">
        <f t="shared" si="95"/>
        <v>612005479.89658928</v>
      </c>
      <c r="AN2352" s="834"/>
      <c r="AO2352" s="834"/>
      <c r="AP2352" s="834"/>
    </row>
    <row r="2353" spans="1:42">
      <c r="A2353" s="95" t="s">
        <v>2483</v>
      </c>
      <c r="B2353" s="95" t="s">
        <v>3312</v>
      </c>
      <c r="C2353" s="95" t="s">
        <v>3329</v>
      </c>
      <c r="D2353" s="95" t="s">
        <v>2001</v>
      </c>
      <c r="E2353" s="95" t="s">
        <v>2015</v>
      </c>
      <c r="F2353" s="1142">
        <v>39310.497473932301</v>
      </c>
      <c r="G2353" s="73" t="s">
        <v>300</v>
      </c>
      <c r="H2353" s="95" t="s">
        <v>3352</v>
      </c>
      <c r="K2353" s="1144"/>
      <c r="L2353" s="1144"/>
      <c r="M2353" s="831"/>
      <c r="N2353" s="831">
        <v>3.4761000000000001E-5</v>
      </c>
      <c r="O2353" s="1144"/>
      <c r="P2353" s="831"/>
      <c r="Q2353" s="831"/>
      <c r="R2353" s="831"/>
      <c r="S2353" s="831"/>
      <c r="T2353" s="831"/>
      <c r="U2353" s="831"/>
      <c r="V2353" s="1143"/>
      <c r="W2353" s="1145">
        <v>19042</v>
      </c>
      <c r="X2353" s="1144"/>
      <c r="Y2353" s="831"/>
      <c r="Z2353" s="831"/>
      <c r="AA2353" s="834"/>
      <c r="AB2353" s="834"/>
      <c r="AC2353" s="832">
        <f t="shared" si="94"/>
        <v>0</v>
      </c>
      <c r="AD2353" s="832">
        <f t="shared" si="93"/>
        <v>1.3664722026913607</v>
      </c>
      <c r="AE2353" s="834"/>
      <c r="AF2353" s="834"/>
      <c r="AG2353" s="834"/>
      <c r="AH2353" s="834"/>
      <c r="AI2353" s="834"/>
      <c r="AJ2353" s="834"/>
      <c r="AK2353" s="834"/>
      <c r="AL2353" s="834"/>
      <c r="AM2353" s="832">
        <f t="shared" si="95"/>
        <v>748550492.89861882</v>
      </c>
      <c r="AN2353" s="834"/>
      <c r="AO2353" s="834"/>
      <c r="AP2353" s="834"/>
    </row>
    <row r="2354" spans="1:42">
      <c r="A2354" s="95" t="s">
        <v>2483</v>
      </c>
      <c r="B2354" s="95" t="s">
        <v>3312</v>
      </c>
      <c r="C2354" s="95" t="s">
        <v>3329</v>
      </c>
      <c r="D2354" s="95" t="s">
        <v>1998</v>
      </c>
      <c r="E2354" s="95" t="s">
        <v>1999</v>
      </c>
      <c r="F2354" s="1142">
        <v>786209.94944164099</v>
      </c>
      <c r="G2354" s="73" t="s">
        <v>300</v>
      </c>
      <c r="H2354" s="95" t="s">
        <v>3352</v>
      </c>
      <c r="K2354" s="1144"/>
      <c r="L2354" s="1144"/>
      <c r="M2354" s="1149"/>
      <c r="N2354" s="1149">
        <v>1.6605000000000001E-7</v>
      </c>
      <c r="O2354" s="1144"/>
      <c r="P2354" s="831"/>
      <c r="Q2354" s="831"/>
      <c r="R2354" s="831"/>
      <c r="S2354" s="831"/>
      <c r="T2354" s="831"/>
      <c r="U2354" s="831"/>
      <c r="V2354" s="1143"/>
      <c r="W2354" s="1147">
        <v>20.585999999999999</v>
      </c>
      <c r="X2354" s="1144"/>
      <c r="Y2354" s="831"/>
      <c r="Z2354" s="831"/>
      <c r="AA2354" s="834"/>
      <c r="AB2354" s="834"/>
      <c r="AC2354" s="832">
        <f t="shared" si="94"/>
        <v>0</v>
      </c>
      <c r="AD2354" s="832">
        <f t="shared" si="93"/>
        <v>0.13055016210478448</v>
      </c>
      <c r="AE2354" s="834"/>
      <c r="AF2354" s="834"/>
      <c r="AG2354" s="834"/>
      <c r="AH2354" s="834"/>
      <c r="AI2354" s="834"/>
      <c r="AJ2354" s="834"/>
      <c r="AK2354" s="834"/>
      <c r="AL2354" s="834"/>
      <c r="AM2354" s="832">
        <f t="shared" si="95"/>
        <v>16184918.019205621</v>
      </c>
      <c r="AN2354" s="834"/>
      <c r="AO2354" s="834"/>
      <c r="AP2354" s="834"/>
    </row>
  </sheetData>
  <autoFilter ref="A9:AP2354"/>
  <mergeCells count="2">
    <mergeCell ref="K7:Z8"/>
    <mergeCell ref="AA7:AP7"/>
  </mergeCells>
  <pageMargins left="0.7" right="0.7" top="0.75" bottom="0.75"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dimension ref="B2:L66"/>
  <sheetViews>
    <sheetView showGridLines="0" zoomScale="90" zoomScaleNormal="90" workbookViewId="0">
      <selection activeCell="E20" sqref="E20"/>
    </sheetView>
  </sheetViews>
  <sheetFormatPr defaultColWidth="9.140625" defaultRowHeight="15"/>
  <cols>
    <col min="1" max="1" width="4.85546875" style="95" customWidth="1"/>
    <col min="2" max="2" width="28.85546875" style="15" customWidth="1"/>
    <col min="3" max="3" width="33.7109375" style="95" customWidth="1"/>
    <col min="4" max="4" width="33.5703125" style="95" customWidth="1"/>
    <col min="5" max="5" width="21.28515625" style="95" customWidth="1"/>
    <col min="6" max="6" width="4.140625" style="95" customWidth="1"/>
    <col min="7" max="7" width="37" style="95" customWidth="1"/>
    <col min="8" max="8" width="26.7109375" style="95" customWidth="1"/>
    <col min="9" max="9" width="23.7109375" style="95" customWidth="1"/>
    <col min="10" max="10" width="28.140625" style="95" customWidth="1"/>
    <col min="11" max="11" width="32.7109375" style="95" bestFit="1" customWidth="1"/>
    <col min="12" max="12" width="24" style="95" bestFit="1" customWidth="1"/>
    <col min="13" max="13" width="25.140625" style="95" bestFit="1" customWidth="1"/>
    <col min="14" max="14" width="31.28515625" style="95" customWidth="1"/>
    <col min="15" max="15" width="31.42578125" style="95" customWidth="1"/>
    <col min="16" max="16384" width="9.140625" style="95"/>
  </cols>
  <sheetData>
    <row r="2" spans="2:12" ht="17.25">
      <c r="B2" s="343" t="s">
        <v>2566</v>
      </c>
      <c r="D2" s="14"/>
      <c r="E2" s="14"/>
    </row>
    <row r="3" spans="2:12">
      <c r="B3" s="344" t="s">
        <v>2589</v>
      </c>
      <c r="D3" s="14"/>
      <c r="E3" s="14"/>
      <c r="G3"/>
      <c r="H3"/>
      <c r="I3"/>
      <c r="J3"/>
      <c r="K3"/>
    </row>
    <row r="4" spans="2:12">
      <c r="B4" s="344"/>
      <c r="D4" s="14"/>
      <c r="E4" s="14"/>
      <c r="G4"/>
      <c r="H4"/>
      <c r="I4"/>
      <c r="J4"/>
      <c r="K4"/>
    </row>
    <row r="5" spans="2:12" ht="31.5" customHeight="1">
      <c r="C5" s="1585" t="s">
        <v>1109</v>
      </c>
      <c r="D5" s="1586"/>
      <c r="E5" s="1587" t="s">
        <v>1117</v>
      </c>
      <c r="G5"/>
      <c r="H5"/>
      <c r="I5"/>
      <c r="J5"/>
      <c r="K5"/>
    </row>
    <row r="6" spans="2:12" s="15" customFormat="1" ht="30">
      <c r="B6"/>
      <c r="C6" s="284" t="s">
        <v>2558</v>
      </c>
      <c r="D6" s="284" t="s">
        <v>2559</v>
      </c>
      <c r="E6" s="1588"/>
      <c r="G6"/>
      <c r="H6"/>
      <c r="I6"/>
      <c r="J6"/>
      <c r="K6"/>
    </row>
    <row r="7" spans="2:12">
      <c r="B7"/>
      <c r="C7" s="626">
        <v>3726521331.8279366</v>
      </c>
      <c r="D7" s="351">
        <v>3826272174.6276665</v>
      </c>
      <c r="E7" s="146">
        <v>50166999.48143629</v>
      </c>
      <c r="G7"/>
      <c r="H7"/>
      <c r="I7"/>
      <c r="J7"/>
      <c r="K7"/>
    </row>
    <row r="8" spans="2:12">
      <c r="B8" s="95"/>
      <c r="C8"/>
      <c r="D8" s="162"/>
      <c r="E8" s="242"/>
      <c r="G8"/>
      <c r="H8"/>
      <c r="I8"/>
      <c r="J8"/>
      <c r="K8"/>
    </row>
    <row r="9" spans="2:12">
      <c r="B9" s="95"/>
      <c r="C9" s="373"/>
      <c r="D9" s="162"/>
      <c r="E9" s="242"/>
      <c r="G9"/>
      <c r="H9"/>
      <c r="I9"/>
      <c r="J9"/>
      <c r="K9"/>
    </row>
    <row r="10" spans="2:12" s="271" customFormat="1">
      <c r="G10"/>
      <c r="H10"/>
      <c r="I10"/>
      <c r="J10"/>
      <c r="K10"/>
    </row>
    <row r="11" spans="2:12" s="271" customFormat="1">
      <c r="G11"/>
      <c r="H11"/>
      <c r="I11"/>
      <c r="J11"/>
      <c r="K11"/>
    </row>
    <row r="12" spans="2:12" s="271" customFormat="1" ht="19.5" customHeight="1">
      <c r="C12" s="1536" t="s">
        <v>1092</v>
      </c>
      <c r="D12" s="1536"/>
      <c r="G12"/>
      <c r="H12"/>
      <c r="I12"/>
      <c r="J12"/>
      <c r="K12"/>
    </row>
    <row r="13" spans="2:12" s="15" customFormat="1" ht="38.25" customHeight="1">
      <c r="B13" s="444" t="s">
        <v>549</v>
      </c>
      <c r="C13" s="1048" t="s">
        <v>2558</v>
      </c>
      <c r="D13" s="1048" t="s">
        <v>2559</v>
      </c>
      <c r="F13"/>
      <c r="G13" s="5"/>
      <c r="H13" s="5"/>
      <c r="I13" s="5"/>
      <c r="J13" s="5"/>
      <c r="K13" s="5"/>
    </row>
    <row r="14" spans="2:12" s="15" customFormat="1" ht="15" customHeight="1">
      <c r="B14" s="342" t="s">
        <v>311</v>
      </c>
      <c r="C14" s="341">
        <v>2.5342812378169725E-5</v>
      </c>
      <c r="D14" s="340">
        <v>1.8008624806390102E-5</v>
      </c>
      <c r="E14"/>
      <c r="F14"/>
      <c r="G14" s="398" t="s">
        <v>1111</v>
      </c>
      <c r="H14" s="398" t="s">
        <v>1114</v>
      </c>
      <c r="I14" s="398" t="s">
        <v>1106</v>
      </c>
      <c r="J14" s="398" t="s">
        <v>516</v>
      </c>
      <c r="K14" s="398" t="s">
        <v>517</v>
      </c>
    </row>
    <row r="15" spans="2:12">
      <c r="B15" s="186" t="s">
        <v>312</v>
      </c>
      <c r="C15" s="341">
        <v>2.8134080729709651E-4</v>
      </c>
      <c r="D15" s="340">
        <v>2.7400625780322195E-4</v>
      </c>
      <c r="E15"/>
      <c r="F15"/>
      <c r="G15" s="372">
        <v>54</v>
      </c>
      <c r="H15" s="399">
        <v>6</v>
      </c>
      <c r="I15" s="393">
        <v>1973624670000</v>
      </c>
      <c r="J15" s="393">
        <v>25985858677.6777</v>
      </c>
      <c r="K15" s="326">
        <f>J15/I15</f>
        <v>1.3166565595107656E-2</v>
      </c>
      <c r="L15" s="15"/>
    </row>
    <row r="16" spans="2:12">
      <c r="B16" s="186" t="s">
        <v>313</v>
      </c>
      <c r="C16" s="341">
        <v>4.3748575543516445E-2</v>
      </c>
      <c r="D16" s="340">
        <v>4.2608051011390584E-2</v>
      </c>
      <c r="E16"/>
      <c r="F16"/>
      <c r="G16" s="400" t="s">
        <v>1108</v>
      </c>
      <c r="H16" s="400" t="s">
        <v>1107</v>
      </c>
      <c r="I16" s="400" t="s">
        <v>603</v>
      </c>
      <c r="J16" s="332"/>
      <c r="K16" s="332"/>
      <c r="L16" s="5"/>
    </row>
    <row r="17" spans="2:12">
      <c r="B17" s="186" t="s">
        <v>314</v>
      </c>
      <c r="C17" s="341">
        <v>1.3291922417615645E-2</v>
      </c>
      <c r="D17" s="340">
        <v>3.4184708779303741E-2</v>
      </c>
      <c r="E17"/>
      <c r="F17"/>
      <c r="G17" s="399">
        <v>67</v>
      </c>
      <c r="H17" s="399">
        <f>G15+H15</f>
        <v>60</v>
      </c>
      <c r="I17" s="326">
        <f>H17/G17</f>
        <v>0.89552238805970152</v>
      </c>
      <c r="J17" s="333"/>
      <c r="K17" s="333"/>
      <c r="L17" s="5"/>
    </row>
    <row r="18" spans="2:12">
      <c r="B18" s="186" t="s">
        <v>316</v>
      </c>
      <c r="C18" s="341">
        <v>5.5563884266947896E-7</v>
      </c>
      <c r="D18" s="340">
        <v>5.4115334861182203E-7</v>
      </c>
      <c r="E18"/>
      <c r="F18"/>
      <c r="G18" s="398" t="s">
        <v>1112</v>
      </c>
      <c r="H18" s="398" t="s">
        <v>1113</v>
      </c>
      <c r="I18" s="398" t="s">
        <v>603</v>
      </c>
      <c r="J18" s="333"/>
      <c r="K18" s="332"/>
      <c r="L18" s="89"/>
    </row>
    <row r="19" spans="2:12" s="15" customFormat="1" ht="15" customHeight="1">
      <c r="B19" s="186" t="s">
        <v>317</v>
      </c>
      <c r="C19" s="341">
        <v>2.0139425839053605E-4</v>
      </c>
      <c r="D19" s="340">
        <v>1.961439139057145E-4</v>
      </c>
      <c r="E19"/>
      <c r="F19"/>
      <c r="G19" s="399">
        <v>6</v>
      </c>
      <c r="H19" s="399">
        <v>6</v>
      </c>
      <c r="I19" s="289">
        <f>H19/G19</f>
        <v>1</v>
      </c>
      <c r="J19" s="333"/>
      <c r="K19" s="332"/>
      <c r="L19" s="89"/>
    </row>
    <row r="20" spans="2:12" s="15" customFormat="1">
      <c r="B20" s="187" t="s">
        <v>318</v>
      </c>
      <c r="C20" s="346">
        <v>9.1570655207443737E-3</v>
      </c>
      <c r="D20" s="345">
        <v>8.9183409968269182E-3</v>
      </c>
      <c r="E20"/>
      <c r="F20"/>
      <c r="G20" s="398" t="s">
        <v>602</v>
      </c>
      <c r="H20" s="398" t="s">
        <v>515</v>
      </c>
      <c r="I20" s="398" t="s">
        <v>603</v>
      </c>
      <c r="J20" s="332"/>
      <c r="K20" s="333"/>
    </row>
    <row r="21" spans="2:12">
      <c r="B21" s="186" t="s">
        <v>319</v>
      </c>
      <c r="C21" s="341">
        <v>7.7004787672145427E-4</v>
      </c>
      <c r="D21" s="340">
        <v>4.8297661945071336E-3</v>
      </c>
      <c r="E21"/>
      <c r="F21"/>
      <c r="G21" s="399">
        <f>G17+G19</f>
        <v>73</v>
      </c>
      <c r="H21" s="399">
        <f>H17+H19</f>
        <v>66</v>
      </c>
      <c r="I21" s="326">
        <f>H21/G21</f>
        <v>0.90410958904109584</v>
      </c>
      <c r="J21" s="332"/>
      <c r="K21" s="333"/>
    </row>
    <row r="22" spans="2:12">
      <c r="B22" s="186" t="s">
        <v>320</v>
      </c>
      <c r="C22" s="341">
        <v>6.5724920630266014E-3</v>
      </c>
      <c r="D22" s="340">
        <v>6.4011473199816985E-3</v>
      </c>
      <c r="E22"/>
      <c r="F22"/>
      <c r="G22" s="89"/>
      <c r="H22" s="89"/>
      <c r="I22" s="89"/>
      <c r="J22" s="89"/>
      <c r="K22" s="5"/>
      <c r="L22" s="89"/>
    </row>
    <row r="23" spans="2:12">
      <c r="B23" s="186" t="s">
        <v>321</v>
      </c>
      <c r="C23" s="341">
        <v>1.3106056735234884E-4</v>
      </c>
      <c r="D23" s="340">
        <v>1.2764382085483138E-4</v>
      </c>
      <c r="E23"/>
      <c r="F23"/>
      <c r="G23" s="89"/>
      <c r="H23" s="89"/>
      <c r="I23" s="89"/>
      <c r="J23" s="89"/>
      <c r="K23" s="5"/>
      <c r="L23" s="89"/>
    </row>
    <row r="24" spans="2:12">
      <c r="B24" s="186" t="s">
        <v>323</v>
      </c>
      <c r="C24" s="341">
        <v>9.6010271252596985E-9</v>
      </c>
      <c r="D24" s="340">
        <v>3.7376478299240107E-8</v>
      </c>
      <c r="E24"/>
      <c r="F24"/>
      <c r="G24" s="5"/>
      <c r="H24" s="348" t="s">
        <v>1110</v>
      </c>
      <c r="I24" s="5"/>
      <c r="J24" s="5"/>
      <c r="K24" s="5"/>
      <c r="L24" s="89"/>
    </row>
    <row r="25" spans="2:12">
      <c r="B25" s="186" t="s">
        <v>324</v>
      </c>
      <c r="C25" s="341">
        <v>6.0467217687622081E-4</v>
      </c>
      <c r="D25" s="340">
        <v>5.889083847286275E-4</v>
      </c>
      <c r="E25"/>
      <c r="F25"/>
      <c r="G25" s="5"/>
      <c r="H25" s="349" t="s">
        <v>311</v>
      </c>
      <c r="I25" s="5"/>
      <c r="J25" s="5"/>
      <c r="K25" s="5"/>
      <c r="L25" s="89"/>
    </row>
    <row r="26" spans="2:12">
      <c r="B26" s="186" t="s">
        <v>325</v>
      </c>
      <c r="C26" s="341">
        <v>1.0881665225988104E-2</v>
      </c>
      <c r="D26" s="340">
        <v>1.0597980420564547E-2</v>
      </c>
      <c r="E26"/>
      <c r="F26"/>
      <c r="G26" s="5"/>
      <c r="H26" s="349" t="s">
        <v>314</v>
      </c>
      <c r="I26" s="5"/>
      <c r="J26" s="5"/>
      <c r="K26" s="5"/>
      <c r="L26" s="5"/>
    </row>
    <row r="27" spans="2:12">
      <c r="B27" s="186" t="s">
        <v>329</v>
      </c>
      <c r="C27" s="341">
        <v>3.7965702434501051E-3</v>
      </c>
      <c r="D27" s="340">
        <v>3.6975937294311109E-3</v>
      </c>
      <c r="E27"/>
      <c r="F27"/>
      <c r="G27" s="5"/>
      <c r="H27" s="350" t="s">
        <v>319</v>
      </c>
      <c r="I27" s="5"/>
      <c r="J27" s="5"/>
      <c r="L27" s="5"/>
    </row>
    <row r="28" spans="2:12">
      <c r="B28" s="186" t="s">
        <v>331</v>
      </c>
      <c r="C28" s="341">
        <v>1.7920197968447697E-7</v>
      </c>
      <c r="D28" s="340">
        <v>1.7453018748332595E-7</v>
      </c>
      <c r="E28"/>
      <c r="F28"/>
      <c r="G28" s="5"/>
      <c r="H28" s="350" t="s">
        <v>323</v>
      </c>
      <c r="I28" s="5"/>
      <c r="J28" s="5"/>
      <c r="L28" s="5"/>
    </row>
    <row r="29" spans="2:12">
      <c r="B29" s="186" t="s">
        <v>332</v>
      </c>
      <c r="C29" s="341">
        <v>1.6648234231244313E-3</v>
      </c>
      <c r="D29" s="340">
        <v>1.6214215081559664E-3</v>
      </c>
      <c r="E29"/>
      <c r="F29"/>
      <c r="H29" s="350" t="s">
        <v>352</v>
      </c>
      <c r="L29" s="5"/>
    </row>
    <row r="30" spans="2:12">
      <c r="B30" s="186" t="s">
        <v>333</v>
      </c>
      <c r="C30" s="341">
        <v>0.62793146520167098</v>
      </c>
      <c r="D30" s="340">
        <v>0.61156130384992924</v>
      </c>
      <c r="E30"/>
      <c r="F30"/>
      <c r="H30" s="350" t="s">
        <v>354</v>
      </c>
      <c r="L30" s="5"/>
    </row>
    <row r="31" spans="2:12">
      <c r="B31" s="186" t="s">
        <v>334</v>
      </c>
      <c r="C31" s="341">
        <v>2.566580595370993E-2</v>
      </c>
      <c r="D31" s="340">
        <v>2.4996698880775155E-2</v>
      </c>
      <c r="E31"/>
      <c r="F31"/>
      <c r="G31" s="52"/>
      <c r="H31" s="52"/>
      <c r="I31" s="52"/>
      <c r="J31" s="52"/>
    </row>
    <row r="32" spans="2:12">
      <c r="B32" s="186" t="s">
        <v>336</v>
      </c>
      <c r="C32" s="341">
        <v>9.7997560588460833E-2</v>
      </c>
      <c r="D32" s="340">
        <v>9.5442766048271649E-2</v>
      </c>
      <c r="E32"/>
      <c r="F32"/>
    </row>
    <row r="33" spans="2:12">
      <c r="B33" s="186" t="s">
        <v>337</v>
      </c>
      <c r="C33" s="341">
        <v>1.7276165696445986E-8</v>
      </c>
      <c r="D33" s="340">
        <v>1.6825776385409596E-8</v>
      </c>
      <c r="E33"/>
      <c r="F33"/>
    </row>
    <row r="34" spans="2:12">
      <c r="B34" s="186" t="s">
        <v>338</v>
      </c>
      <c r="C34" s="341">
        <v>5.7463779469352954E-4</v>
      </c>
      <c r="D34" s="340">
        <v>5.5965699831805069E-4</v>
      </c>
      <c r="E34"/>
      <c r="F34"/>
    </row>
    <row r="35" spans="2:12">
      <c r="B35" s="186" t="s">
        <v>340</v>
      </c>
      <c r="C35" s="341">
        <v>1.6502153001688311E-2</v>
      </c>
      <c r="D35" s="340">
        <v>1.607194218687907E-2</v>
      </c>
      <c r="E35"/>
      <c r="F35"/>
      <c r="L35" s="85"/>
    </row>
    <row r="36" spans="2:12">
      <c r="B36" s="186" t="s">
        <v>341</v>
      </c>
      <c r="C36" s="341">
        <v>9.0296008002440335E-5</v>
      </c>
      <c r="D36" s="340">
        <v>8.7941992791650732E-5</v>
      </c>
      <c r="E36"/>
      <c r="F36"/>
      <c r="G36" s="52"/>
      <c r="H36" s="52"/>
      <c r="I36" s="52"/>
      <c r="J36" s="52"/>
    </row>
    <row r="37" spans="2:12">
      <c r="B37" s="186" t="s">
        <v>343</v>
      </c>
      <c r="C37" s="341">
        <v>5.0578001094534629E-10</v>
      </c>
      <c r="D37" s="340">
        <v>4.9259433568219946E-10</v>
      </c>
      <c r="E37"/>
      <c r="F37"/>
      <c r="G37" s="52"/>
      <c r="H37" s="52"/>
      <c r="I37" s="52"/>
      <c r="J37" s="52"/>
    </row>
    <row r="38" spans="2:12">
      <c r="B38" s="186" t="s">
        <v>344</v>
      </c>
      <c r="C38" s="341">
        <v>9.5093455426460585E-4</v>
      </c>
      <c r="D38" s="340">
        <v>9.261437085259567E-4</v>
      </c>
      <c r="E38"/>
      <c r="F38"/>
      <c r="G38" s="52"/>
      <c r="H38" s="52"/>
      <c r="I38" s="52"/>
      <c r="J38" s="52"/>
    </row>
    <row r="39" spans="2:12">
      <c r="B39" s="186" t="s">
        <v>345</v>
      </c>
      <c r="C39" s="341">
        <v>1.3795663968561311E-3</v>
      </c>
      <c r="D39" s="340">
        <v>1.3436011271356161E-3</v>
      </c>
      <c r="E39"/>
      <c r="F39"/>
      <c r="G39"/>
      <c r="H39"/>
      <c r="I39"/>
      <c r="J39"/>
      <c r="K39"/>
    </row>
    <row r="40" spans="2:12">
      <c r="B40" s="186" t="s">
        <v>346</v>
      </c>
      <c r="C40" s="341">
        <v>4.4652904192118851E-3</v>
      </c>
      <c r="D40" s="340">
        <v>4.3488803829328307E-3</v>
      </c>
      <c r="E40"/>
      <c r="F40"/>
      <c r="G40"/>
      <c r="H40"/>
      <c r="I40"/>
      <c r="J40"/>
      <c r="K40"/>
    </row>
    <row r="41" spans="2:12">
      <c r="B41" s="186" t="s">
        <v>348</v>
      </c>
      <c r="C41" s="341">
        <v>1.7378157024524217E-3</v>
      </c>
      <c r="D41" s="340">
        <v>1.6925108801505158E-3</v>
      </c>
      <c r="E41"/>
      <c r="F41"/>
      <c r="G41"/>
      <c r="H41"/>
      <c r="I41"/>
      <c r="J41"/>
      <c r="K41"/>
    </row>
    <row r="42" spans="2:12">
      <c r="B42" s="186" t="s">
        <v>349</v>
      </c>
      <c r="C42" s="341">
        <v>1.1073329876729473E-3</v>
      </c>
      <c r="D42" s="340">
        <v>1.0784648377507406E-3</v>
      </c>
      <c r="E42"/>
      <c r="F42"/>
      <c r="G42"/>
      <c r="H42"/>
      <c r="I42"/>
      <c r="J42"/>
      <c r="K42"/>
    </row>
    <row r="43" spans="2:12">
      <c r="B43" s="186" t="s">
        <v>350</v>
      </c>
      <c r="C43" s="341">
        <v>4.9483202340215701E-4</v>
      </c>
      <c r="D43" s="340">
        <v>4.8193176196598153E-4</v>
      </c>
      <c r="E43"/>
      <c r="F43"/>
      <c r="G43"/>
      <c r="H43"/>
      <c r="I43"/>
      <c r="J43"/>
      <c r="K43"/>
    </row>
    <row r="44" spans="2:12">
      <c r="B44" s="186" t="s">
        <v>351</v>
      </c>
      <c r="C44" s="341">
        <v>1.7283679406286005E-5</v>
      </c>
      <c r="D44" s="340">
        <v>1.6833094212977029E-5</v>
      </c>
      <c r="E44"/>
      <c r="F44"/>
      <c r="G44"/>
      <c r="H44"/>
      <c r="I44"/>
      <c r="J44"/>
      <c r="K44"/>
    </row>
    <row r="45" spans="2:12">
      <c r="B45" s="186" t="s">
        <v>352</v>
      </c>
      <c r="C45" s="341">
        <v>2.0361624308285953E-4</v>
      </c>
      <c r="D45" s="340">
        <v>9.0887418387543349E-4</v>
      </c>
      <c r="E45"/>
      <c r="F45"/>
      <c r="G45" s="52"/>
      <c r="H45" s="52"/>
      <c r="I45" s="52"/>
      <c r="J45" s="52"/>
    </row>
    <row r="46" spans="2:12">
      <c r="B46" s="186" t="s">
        <v>353</v>
      </c>
      <c r="C46" s="341">
        <v>4.679460057721524E-4</v>
      </c>
      <c r="D46" s="340">
        <v>4.5574666230409875E-4</v>
      </c>
      <c r="E46"/>
      <c r="F46"/>
      <c r="G46" s="52"/>
      <c r="H46" s="52"/>
      <c r="I46" s="52"/>
      <c r="J46" s="52"/>
    </row>
    <row r="47" spans="2:12">
      <c r="B47" s="186" t="s">
        <v>354</v>
      </c>
      <c r="C47" s="341">
        <v>3.1481709160389848E-5</v>
      </c>
      <c r="D47" s="340">
        <v>7.7621242411721794E-5</v>
      </c>
      <c r="E47"/>
      <c r="F47"/>
      <c r="G47" s="52"/>
      <c r="H47" s="52"/>
      <c r="I47" s="52"/>
      <c r="J47" s="52"/>
    </row>
    <row r="48" spans="2:12">
      <c r="B48" s="186" t="s">
        <v>356</v>
      </c>
      <c r="C48" s="341">
        <v>4.1089258953709367E-4</v>
      </c>
      <c r="D48" s="340">
        <v>4.0018062754487677E-4</v>
      </c>
      <c r="E48"/>
      <c r="F48"/>
      <c r="G48" s="52"/>
      <c r="H48" s="52"/>
      <c r="I48" s="52"/>
      <c r="J48" s="52"/>
    </row>
    <row r="49" spans="2:10">
      <c r="B49" s="186" t="s">
        <v>360</v>
      </c>
      <c r="C49" s="341">
        <v>4.4577936811538571E-3</v>
      </c>
      <c r="D49" s="340">
        <v>4.3415790846933538E-3</v>
      </c>
      <c r="E49"/>
      <c r="F49"/>
      <c r="G49" s="52"/>
      <c r="H49" s="52"/>
      <c r="I49" s="52"/>
      <c r="J49" s="52"/>
    </row>
    <row r="50" spans="2:10">
      <c r="B50" s="186" t="s">
        <v>361</v>
      </c>
      <c r="C50" s="341">
        <v>5.2884336179357887E-2</v>
      </c>
      <c r="D50" s="340">
        <v>5.1505642541258674E-2</v>
      </c>
      <c r="E50"/>
      <c r="F50"/>
      <c r="G50" s="52"/>
      <c r="H50" s="52"/>
      <c r="I50" s="52"/>
      <c r="J50" s="52"/>
    </row>
    <row r="51" spans="2:10">
      <c r="B51" s="186" t="s">
        <v>362</v>
      </c>
      <c r="C51" s="341">
        <v>4.0284218613707224E-5</v>
      </c>
      <c r="D51" s="340">
        <v>3.9234009800833922E-5</v>
      </c>
      <c r="E51"/>
      <c r="F51"/>
      <c r="G51" s="52"/>
      <c r="H51" s="52"/>
      <c r="I51" s="52"/>
      <c r="J51" s="52"/>
    </row>
    <row r="52" spans="2:10">
      <c r="B52" s="186" t="s">
        <v>363</v>
      </c>
      <c r="C52" s="341">
        <v>1.5972000345642513E-5</v>
      </c>
      <c r="D52" s="340">
        <v>1.5555610600490508E-5</v>
      </c>
      <c r="E52"/>
      <c r="F52"/>
      <c r="G52" s="52"/>
      <c r="H52" s="52"/>
      <c r="I52" s="52"/>
      <c r="J52" s="52"/>
    </row>
    <row r="53" spans="2:10">
      <c r="B53" s="186" t="s">
        <v>364</v>
      </c>
      <c r="C53" s="341">
        <v>1.9970865935441135E-2</v>
      </c>
      <c r="D53" s="340">
        <v>1.9450225840439393E-2</v>
      </c>
      <c r="E53"/>
      <c r="F53"/>
      <c r="G53" s="52"/>
      <c r="H53" s="52"/>
      <c r="I53" s="52"/>
      <c r="J53" s="52"/>
    </row>
    <row r="54" spans="2:10">
      <c r="B54" s="186" t="s">
        <v>365</v>
      </c>
      <c r="C54" s="341">
        <v>7.134804186658991E-3</v>
      </c>
      <c r="D54" s="340">
        <v>6.9487999772486833E-3</v>
      </c>
      <c r="E54"/>
      <c r="F54"/>
      <c r="G54" s="52"/>
      <c r="H54" s="52"/>
      <c r="I54" s="52"/>
      <c r="J54" s="52"/>
    </row>
    <row r="55" spans="2:10">
      <c r="B55" s="186" t="s">
        <v>366</v>
      </c>
      <c r="C55" s="341">
        <v>6.3013190879767722E-4</v>
      </c>
      <c r="D55" s="340">
        <v>6.137043819232495E-4</v>
      </c>
      <c r="E55"/>
      <c r="F55"/>
      <c r="G55" s="52"/>
      <c r="H55" s="52"/>
      <c r="I55" s="52"/>
      <c r="J55" s="52"/>
    </row>
    <row r="56" spans="2:10">
      <c r="B56" s="186" t="s">
        <v>367</v>
      </c>
      <c r="C56" s="341">
        <v>2.0749804785366701E-3</v>
      </c>
      <c r="D56" s="340">
        <v>2.0208857769366301E-3</v>
      </c>
      <c r="E56"/>
      <c r="F56"/>
      <c r="G56" s="52"/>
      <c r="H56" s="52"/>
      <c r="I56" s="52"/>
      <c r="J56" s="52"/>
    </row>
    <row r="57" spans="2:10">
      <c r="B57" s="186" t="s">
        <v>368</v>
      </c>
      <c r="C57" s="341">
        <v>2.6304491736764987E-4</v>
      </c>
      <c r="D57" s="340">
        <v>2.5618734137616627E-4</v>
      </c>
      <c r="E57"/>
      <c r="F57"/>
      <c r="G57" s="52"/>
      <c r="H57" s="52"/>
      <c r="I57" s="52"/>
      <c r="J57" s="52"/>
    </row>
    <row r="58" spans="2:10">
      <c r="B58" s="186" t="s">
        <v>370</v>
      </c>
      <c r="C58" s="341">
        <v>7.9965205952293554E-3</v>
      </c>
      <c r="D58" s="340">
        <v>7.7880514554413199E-3</v>
      </c>
      <c r="E58"/>
      <c r="F58"/>
      <c r="G58" s="52"/>
      <c r="H58" s="52"/>
      <c r="I58" s="52"/>
      <c r="J58" s="52"/>
    </row>
    <row r="59" spans="2:10">
      <c r="B59" s="186" t="s">
        <v>372</v>
      </c>
      <c r="C59" s="341">
        <v>8.0831329089264339E-3</v>
      </c>
      <c r="D59" s="340">
        <v>7.8724057877680685E-3</v>
      </c>
      <c r="E59"/>
      <c r="F59"/>
      <c r="G59" s="52"/>
      <c r="H59" s="52"/>
      <c r="I59" s="52"/>
      <c r="J59" s="52"/>
    </row>
    <row r="60" spans="2:10">
      <c r="B60" s="186" t="s">
        <v>373</v>
      </c>
      <c r="C60" s="341">
        <v>9.0325142634557342E-4</v>
      </c>
      <c r="D60" s="340">
        <v>8.7970367884462712E-4</v>
      </c>
      <c r="E60"/>
      <c r="F60"/>
      <c r="G60" s="52"/>
      <c r="H60" s="52"/>
      <c r="I60" s="52"/>
      <c r="J60" s="52"/>
    </row>
    <row r="61" spans="2:10">
      <c r="B61" s="186" t="s">
        <v>374</v>
      </c>
      <c r="C61" s="341">
        <v>4.1593750900110705E-3</v>
      </c>
      <c r="D61" s="340">
        <v>4.0509402605444032E-3</v>
      </c>
      <c r="E61"/>
      <c r="F61"/>
      <c r="G61" s="52"/>
      <c r="H61" s="52"/>
      <c r="I61" s="52"/>
      <c r="J61" s="52"/>
    </row>
    <row r="62" spans="2:10">
      <c r="B62" s="186" t="s">
        <v>375</v>
      </c>
      <c r="C62" s="341">
        <v>7.4085179022597195E-5</v>
      </c>
      <c r="D62" s="340">
        <v>7.2153779814909598E-5</v>
      </c>
      <c r="E62"/>
      <c r="F62"/>
      <c r="G62" s="52"/>
      <c r="H62" s="52"/>
      <c r="I62" s="52"/>
      <c r="J62" s="52"/>
    </row>
    <row r="63" spans="2:10">
      <c r="B63" s="186" t="s">
        <v>376</v>
      </c>
      <c r="C63" s="341">
        <v>1.2152888972672348E-3</v>
      </c>
      <c r="D63" s="340">
        <v>1.1836063388357093E-3</v>
      </c>
      <c r="E63"/>
      <c r="F63"/>
      <c r="G63" s="52"/>
      <c r="H63" s="52"/>
      <c r="I63" s="52"/>
      <c r="J63" s="52"/>
    </row>
    <row r="64" spans="2:10">
      <c r="B64" s="186" t="s">
        <v>378</v>
      </c>
      <c r="C64" s="341">
        <v>1.9488416550771869E-3</v>
      </c>
      <c r="D64" s="340">
        <v>1.8980353902050111E-3</v>
      </c>
      <c r="E64"/>
      <c r="F64"/>
      <c r="G64" s="52"/>
      <c r="H64" s="52"/>
      <c r="I64" s="52"/>
      <c r="J64" s="52"/>
    </row>
    <row r="65" spans="2:10">
      <c r="B65" s="186" t="s">
        <v>379</v>
      </c>
      <c r="C65" s="341">
        <v>1.1753588964031284E-2</v>
      </c>
      <c r="D65" s="340">
        <v>1.1447173123344831E-2</v>
      </c>
      <c r="E65"/>
      <c r="F65"/>
      <c r="G65" s="52"/>
      <c r="H65" s="52"/>
      <c r="I65" s="52"/>
      <c r="J65" s="52"/>
    </row>
    <row r="66" spans="2:10">
      <c r="B66" s="186" t="s">
        <v>380</v>
      </c>
      <c r="C66" s="341">
        <v>5.2370557584939395E-3</v>
      </c>
      <c r="D66" s="340">
        <v>5.1005258145022303E-3</v>
      </c>
      <c r="E66"/>
      <c r="F66"/>
      <c r="G66" s="52"/>
      <c r="H66" s="52"/>
      <c r="I66" s="52"/>
      <c r="J66" s="52"/>
    </row>
  </sheetData>
  <mergeCells count="3">
    <mergeCell ref="C5:D5"/>
    <mergeCell ref="C12:D12"/>
    <mergeCell ref="E5:E6"/>
  </mergeCells>
  <pageMargins left="0.7" right="0.7" top="0.75" bottom="0.75" header="0.3" footer="0.3"/>
  <pageSetup paperSize="9" orientation="portrait" r:id="rId1"/>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2:K61"/>
  <sheetViews>
    <sheetView showGridLines="0" zoomScale="90" zoomScaleNormal="90" workbookViewId="0">
      <selection activeCell="B13" sqref="B13"/>
    </sheetView>
  </sheetViews>
  <sheetFormatPr defaultColWidth="9.140625" defaultRowHeight="15"/>
  <cols>
    <col min="1" max="1" width="12.28515625" customWidth="1"/>
    <col min="2" max="2" width="26" style="95" customWidth="1"/>
    <col min="3" max="4" width="33.7109375" style="95" customWidth="1"/>
    <col min="5" max="5" width="15.5703125" customWidth="1"/>
    <col min="6" max="6" width="36.7109375" style="95" customWidth="1"/>
    <col min="7" max="7" width="26.5703125" style="95" customWidth="1"/>
    <col min="8" max="8" width="21.140625" style="95" customWidth="1"/>
    <col min="9" max="9" width="28.42578125" style="95" customWidth="1"/>
    <col min="10" max="10" width="22.140625" style="95" customWidth="1"/>
    <col min="11" max="16384" width="9.140625" style="95"/>
  </cols>
  <sheetData>
    <row r="2" spans="1:10" ht="17.25">
      <c r="B2" s="189" t="s">
        <v>4612</v>
      </c>
    </row>
    <row r="3" spans="1:10">
      <c r="B3" s="79" t="s">
        <v>935</v>
      </c>
      <c r="C3" s="81" t="s">
        <v>4611</v>
      </c>
    </row>
    <row r="4" spans="1:10">
      <c r="A4" s="95"/>
      <c r="B4" s="79"/>
      <c r="C4" s="81"/>
      <c r="E4" s="95"/>
    </row>
    <row r="5" spans="1:10" ht="24.75" customHeight="1">
      <c r="C5" s="1585" t="s">
        <v>1109</v>
      </c>
      <c r="D5" s="1586"/>
    </row>
    <row r="6" spans="1:10" s="15" customFormat="1" ht="41.25" customHeight="1">
      <c r="A6"/>
      <c r="B6"/>
      <c r="C6" s="284" t="s">
        <v>2558</v>
      </c>
      <c r="D6" s="284" t="s">
        <v>2559</v>
      </c>
      <c r="E6"/>
      <c r="F6"/>
      <c r="G6"/>
      <c r="H6"/>
      <c r="I6"/>
      <c r="J6"/>
    </row>
    <row r="7" spans="1:10" ht="20.25" customHeight="1">
      <c r="B7"/>
      <c r="C7" s="951">
        <v>438856295.72083163</v>
      </c>
      <c r="D7" s="146">
        <v>451847593.43779653</v>
      </c>
      <c r="F7"/>
      <c r="G7"/>
      <c r="H7"/>
      <c r="I7"/>
      <c r="J7"/>
    </row>
    <row r="8" spans="1:10">
      <c r="C8" s="1051" t="s">
        <v>2563</v>
      </c>
      <c r="D8" s="242"/>
      <c r="F8"/>
      <c r="G8"/>
      <c r="H8"/>
      <c r="I8"/>
      <c r="J8"/>
    </row>
    <row r="9" spans="1:10">
      <c r="C9" s="1052" t="s">
        <v>2572</v>
      </c>
      <c r="D9" s="242"/>
      <c r="F9"/>
      <c r="G9"/>
      <c r="H9"/>
      <c r="I9"/>
      <c r="J9"/>
    </row>
    <row r="10" spans="1:10">
      <c r="A10" s="95"/>
      <c r="C10" s="1052"/>
      <c r="D10" s="242"/>
      <c r="E10" s="95"/>
    </row>
    <row r="11" spans="1:10">
      <c r="A11" s="95"/>
      <c r="C11" s="1052"/>
      <c r="D11" s="242"/>
      <c r="E11" s="95"/>
    </row>
    <row r="12" spans="1:10" customFormat="1" ht="20.25" customHeight="1">
      <c r="C12" s="1536" t="s">
        <v>1092</v>
      </c>
      <c r="D12" s="1536"/>
    </row>
    <row r="13" spans="1:10" customFormat="1" ht="33" customHeight="1">
      <c r="B13" s="444" t="s">
        <v>549</v>
      </c>
      <c r="C13" s="1048" t="s">
        <v>2558</v>
      </c>
      <c r="D13" s="1048" t="s">
        <v>2559</v>
      </c>
    </row>
    <row r="14" spans="1:10">
      <c r="B14" s="108" t="s">
        <v>312</v>
      </c>
      <c r="C14" s="185">
        <v>1.0323502465230062E-7</v>
      </c>
      <c r="D14" s="356">
        <v>1.0026686246763053E-7</v>
      </c>
      <c r="F14" s="353" t="s">
        <v>1111</v>
      </c>
      <c r="G14" s="353" t="s">
        <v>1114</v>
      </c>
      <c r="H14" s="353" t="s">
        <v>1116</v>
      </c>
      <c r="I14" s="353" t="s">
        <v>516</v>
      </c>
      <c r="J14" s="353" t="s">
        <v>517</v>
      </c>
    </row>
    <row r="15" spans="1:10">
      <c r="B15" s="108" t="s">
        <v>313</v>
      </c>
      <c r="C15" s="185">
        <v>0.37148834730106683</v>
      </c>
      <c r="D15" s="356">
        <v>0.3608074987400447</v>
      </c>
      <c r="F15" s="183">
        <v>54</v>
      </c>
      <c r="G15" s="183">
        <v>8</v>
      </c>
      <c r="H15" s="136">
        <v>1965569506376.2637</v>
      </c>
      <c r="I15" s="136">
        <v>303401762268.12756</v>
      </c>
      <c r="J15" s="151">
        <f>I15/H15</f>
        <v>0.15435819556820504</v>
      </c>
    </row>
    <row r="16" spans="1:10">
      <c r="B16" s="108" t="s">
        <v>314</v>
      </c>
      <c r="C16" s="185">
        <v>1.398846096521867E-4</v>
      </c>
      <c r="D16" s="356">
        <v>3.5877042031630185E-4</v>
      </c>
      <c r="F16" s="354" t="s">
        <v>1108</v>
      </c>
      <c r="G16" s="354" t="s">
        <v>1107</v>
      </c>
      <c r="H16" s="354" t="s">
        <v>603</v>
      </c>
    </row>
    <row r="17" spans="1:11">
      <c r="B17" s="108" t="s">
        <v>315</v>
      </c>
      <c r="C17" s="185">
        <v>5.5898793333798725E-5</v>
      </c>
      <c r="D17" s="356">
        <v>9.2265745530055901E-5</v>
      </c>
      <c r="F17" s="183">
        <v>67</v>
      </c>
      <c r="G17" s="183">
        <f>F15+G15</f>
        <v>62</v>
      </c>
      <c r="H17" s="151">
        <f>G17/F17</f>
        <v>0.92537313432835822</v>
      </c>
    </row>
    <row r="18" spans="1:11">
      <c r="B18" s="108" t="s">
        <v>317</v>
      </c>
      <c r="C18" s="185">
        <v>5.4508650046909879E-9</v>
      </c>
      <c r="D18" s="356">
        <v>5.2941444397939783E-9</v>
      </c>
      <c r="F18" s="353" t="s">
        <v>1112</v>
      </c>
      <c r="G18" s="354" t="s">
        <v>1113</v>
      </c>
      <c r="H18" s="354" t="s">
        <v>603</v>
      </c>
      <c r="I18"/>
      <c r="J18" s="52"/>
    </row>
    <row r="19" spans="1:11">
      <c r="B19" s="108" t="s">
        <v>318</v>
      </c>
      <c r="C19" s="185">
        <v>7.1134561402578242E-4</v>
      </c>
      <c r="D19" s="356">
        <v>6.9089335803133205E-4</v>
      </c>
      <c r="F19" s="183">
        <v>6</v>
      </c>
      <c r="G19" s="183">
        <v>6</v>
      </c>
      <c r="H19" s="151">
        <f>G19/F19</f>
        <v>1</v>
      </c>
      <c r="I19" s="52"/>
      <c r="J19" s="52"/>
    </row>
    <row r="20" spans="1:11">
      <c r="B20" s="108" t="s">
        <v>319</v>
      </c>
      <c r="C20" s="185">
        <v>5.2900637587175135E-3</v>
      </c>
      <c r="D20" s="356">
        <v>3.3088104862972874E-2</v>
      </c>
      <c r="F20" s="354" t="s">
        <v>602</v>
      </c>
      <c r="G20" s="354" t="s">
        <v>515</v>
      </c>
      <c r="H20" s="353" t="s">
        <v>603</v>
      </c>
      <c r="I20" s="112"/>
      <c r="J20" s="112"/>
    </row>
    <row r="21" spans="1:11" s="96" customFormat="1">
      <c r="A21"/>
      <c r="B21" s="108" t="s">
        <v>636</v>
      </c>
      <c r="C21" s="185">
        <v>3.5027614473951661E-2</v>
      </c>
      <c r="D21" s="356">
        <v>3.4020517889716294E-2</v>
      </c>
      <c r="E21"/>
      <c r="F21" s="183">
        <f>F17+F19</f>
        <v>73</v>
      </c>
      <c r="G21" s="183">
        <f>G17+G19</f>
        <v>68</v>
      </c>
      <c r="H21" s="151">
        <f>G21/F21</f>
        <v>0.93150684931506844</v>
      </c>
      <c r="I21" s="95"/>
      <c r="J21" s="95"/>
    </row>
    <row r="22" spans="1:11">
      <c r="B22" s="108" t="s">
        <v>320</v>
      </c>
      <c r="C22" s="185">
        <v>7.8492760089043708E-3</v>
      </c>
      <c r="D22" s="356">
        <v>7.6235975213451695E-3</v>
      </c>
      <c r="F22" s="112"/>
      <c r="G22" s="112"/>
      <c r="H22" s="112"/>
    </row>
    <row r="23" spans="1:11">
      <c r="B23" s="108" t="s">
        <v>606</v>
      </c>
      <c r="C23" s="185">
        <v>1.0127786955216808E-2</v>
      </c>
      <c r="D23" s="356">
        <v>9.8365978519438079E-3</v>
      </c>
      <c r="G23" s="348" t="s">
        <v>1115</v>
      </c>
    </row>
    <row r="24" spans="1:11">
      <c r="B24" s="108" t="s">
        <v>323</v>
      </c>
      <c r="C24" s="185">
        <v>1.8397963166621434E-6</v>
      </c>
      <c r="D24" s="356">
        <v>7.1425458090691275E-6</v>
      </c>
      <c r="G24" s="348" t="s">
        <v>314</v>
      </c>
    </row>
    <row r="25" spans="1:11">
      <c r="B25" s="108" t="s">
        <v>324</v>
      </c>
      <c r="C25" s="185">
        <v>3.1458260146467263E-6</v>
      </c>
      <c r="D25" s="356">
        <v>3.0553787866088171E-6</v>
      </c>
      <c r="G25" s="348" t="s">
        <v>315</v>
      </c>
    </row>
    <row r="26" spans="1:11">
      <c r="B26" s="108" t="s">
        <v>325</v>
      </c>
      <c r="C26" s="185">
        <v>5.0421855235751732E-2</v>
      </c>
      <c r="D26" s="356">
        <v>4.8972151082575729E-2</v>
      </c>
      <c r="G26" s="348" t="s">
        <v>319</v>
      </c>
    </row>
    <row r="27" spans="1:11">
      <c r="B27" s="108" t="s">
        <v>331</v>
      </c>
      <c r="C27" s="185">
        <v>3.5203403159204078E-11</v>
      </c>
      <c r="D27" s="356">
        <v>3.4191252385948889E-11</v>
      </c>
      <c r="G27" s="348" t="s">
        <v>606</v>
      </c>
    </row>
    <row r="28" spans="1:11">
      <c r="B28" s="108" t="s">
        <v>333</v>
      </c>
      <c r="C28" s="185">
        <v>1.78353841058202E-10</v>
      </c>
      <c r="D28" s="356">
        <v>1.7322589995194842E-10</v>
      </c>
      <c r="G28" s="348" t="s">
        <v>323</v>
      </c>
    </row>
    <row r="29" spans="1:11">
      <c r="B29" s="108" t="s">
        <v>334</v>
      </c>
      <c r="C29" s="185">
        <v>0.31542925824449303</v>
      </c>
      <c r="D29" s="356">
        <v>0.30636019278523485</v>
      </c>
      <c r="G29" s="348" t="s">
        <v>352</v>
      </c>
    </row>
    <row r="30" spans="1:11">
      <c r="B30" s="108" t="s">
        <v>336</v>
      </c>
      <c r="C30" s="185">
        <v>1.0328886149238181E-5</v>
      </c>
      <c r="D30" s="356">
        <v>1.0031915141760942E-5</v>
      </c>
      <c r="G30" s="348" t="s">
        <v>354</v>
      </c>
    </row>
    <row r="31" spans="1:11">
      <c r="B31" s="108" t="s">
        <v>337</v>
      </c>
      <c r="C31" s="185">
        <v>1.6497545573543741E-6</v>
      </c>
      <c r="D31" s="356">
        <v>1.6023216332317831E-6</v>
      </c>
      <c r="G31" s="348" t="s">
        <v>640</v>
      </c>
    </row>
    <row r="32" spans="1:11" ht="18.75" customHeight="1">
      <c r="B32" s="108" t="s">
        <v>338</v>
      </c>
      <c r="C32" s="185">
        <v>1.541668062527157E-4</v>
      </c>
      <c r="D32" s="356">
        <v>1.497342787651517E-4</v>
      </c>
      <c r="K32" s="84"/>
    </row>
    <row r="33" spans="2:11">
      <c r="B33" s="108" t="s">
        <v>340</v>
      </c>
      <c r="C33" s="185">
        <v>5.9215043897811563E-2</v>
      </c>
      <c r="D33" s="356">
        <v>5.7512522349015223E-2</v>
      </c>
      <c r="K33" s="11"/>
    </row>
    <row r="34" spans="2:11">
      <c r="B34" s="108" t="s">
        <v>341</v>
      </c>
      <c r="C34" s="185">
        <v>6.6098894871289664E-7</v>
      </c>
      <c r="D34" s="356">
        <v>6.4198452256331918E-7</v>
      </c>
    </row>
    <row r="35" spans="2:11">
      <c r="B35" s="108" t="s">
        <v>343</v>
      </c>
      <c r="C35" s="185">
        <v>3.4984550816813026E-12</v>
      </c>
      <c r="D35" s="356">
        <v>3.3978692377471633E-12</v>
      </c>
    </row>
    <row r="36" spans="2:11">
      <c r="B36" s="108" t="s">
        <v>344</v>
      </c>
      <c r="C36" s="185">
        <v>8.7391301912621865E-4</v>
      </c>
      <c r="D36" s="356">
        <v>8.4878670579605086E-4</v>
      </c>
    </row>
    <row r="37" spans="2:11">
      <c r="B37" s="108" t="s">
        <v>345</v>
      </c>
      <c r="C37" s="185">
        <v>4.1189925906858838E-4</v>
      </c>
      <c r="D37" s="356">
        <v>4.0005653603172457E-4</v>
      </c>
    </row>
    <row r="38" spans="2:11">
      <c r="B38" s="108" t="s">
        <v>346</v>
      </c>
      <c r="C38" s="185">
        <v>9.4736414227988737E-3</v>
      </c>
      <c r="D38" s="356">
        <v>9.2012599871670962E-3</v>
      </c>
    </row>
    <row r="39" spans="2:11">
      <c r="B39" s="108" t="s">
        <v>348</v>
      </c>
      <c r="C39" s="185">
        <v>2.3061361859394254E-4</v>
      </c>
      <c r="D39" s="356">
        <v>2.2398313030485767E-4</v>
      </c>
    </row>
    <row r="40" spans="2:11">
      <c r="B40" s="108" t="s">
        <v>349</v>
      </c>
      <c r="C40" s="185">
        <v>2.777499179060051E-6</v>
      </c>
      <c r="D40" s="356">
        <v>2.6976419013676734E-6</v>
      </c>
    </row>
    <row r="41" spans="2:11">
      <c r="B41" s="108" t="s">
        <v>350</v>
      </c>
      <c r="C41" s="185">
        <v>2.5613968902910738E-4</v>
      </c>
      <c r="D41" s="356">
        <v>2.4877528783358343E-4</v>
      </c>
    </row>
    <row r="42" spans="2:11">
      <c r="B42" s="108" t="s">
        <v>352</v>
      </c>
      <c r="C42" s="185">
        <v>1.5356401766668525E-4</v>
      </c>
      <c r="D42" s="356">
        <v>6.8357067127109469E-4</v>
      </c>
    </row>
    <row r="43" spans="2:11">
      <c r="B43" s="108" t="s">
        <v>353</v>
      </c>
      <c r="C43" s="185">
        <v>9.6889076480388117E-4</v>
      </c>
      <c r="D43" s="356">
        <v>9.4103369847534741E-4</v>
      </c>
    </row>
    <row r="44" spans="2:11">
      <c r="B44" s="108" t="s">
        <v>354</v>
      </c>
      <c r="C44" s="185">
        <v>4.745342963640236E-7</v>
      </c>
      <c r="D44" s="356">
        <v>1.1667894690756979E-6</v>
      </c>
    </row>
    <row r="45" spans="2:11">
      <c r="B45" s="108" t="s">
        <v>356</v>
      </c>
      <c r="C45" s="185">
        <v>6.5996433091343614E-5</v>
      </c>
      <c r="D45" s="356">
        <v>6.409893640662258E-5</v>
      </c>
    </row>
    <row r="46" spans="2:11">
      <c r="B46" s="108" t="s">
        <v>360</v>
      </c>
      <c r="C46" s="185">
        <v>9.9954045461355355E-4</v>
      </c>
      <c r="D46" s="356">
        <v>9.7080216361760362E-4</v>
      </c>
    </row>
    <row r="47" spans="2:11">
      <c r="B47" s="108" t="s">
        <v>607</v>
      </c>
      <c r="C47" s="185">
        <v>7.092421529409252E-13</v>
      </c>
      <c r="D47" s="356">
        <v>6.8885037461546396E-13</v>
      </c>
    </row>
    <row r="48" spans="2:11">
      <c r="B48" s="108" t="s">
        <v>361</v>
      </c>
      <c r="C48" s="185">
        <v>6.3130231775429063E-2</v>
      </c>
      <c r="D48" s="356">
        <v>6.1315142688208986E-2</v>
      </c>
    </row>
    <row r="49" spans="2:4">
      <c r="B49" s="108" t="s">
        <v>640</v>
      </c>
      <c r="C49" s="185">
        <v>1.3757260438586235E-5</v>
      </c>
      <c r="D49" s="356">
        <v>1.3361718515329094E-5</v>
      </c>
    </row>
    <row r="50" spans="2:4">
      <c r="B50" s="108" t="s">
        <v>364</v>
      </c>
      <c r="C50" s="185">
        <v>6.7675004633395595E-7</v>
      </c>
      <c r="D50" s="356">
        <v>6.57292464929122E-7</v>
      </c>
    </row>
    <row r="51" spans="2:4">
      <c r="B51" s="108" t="s">
        <v>365</v>
      </c>
      <c r="C51" s="185">
        <v>2.9879918213427732E-2</v>
      </c>
      <c r="D51" s="356">
        <v>2.9020825636844959E-2</v>
      </c>
    </row>
    <row r="52" spans="2:4">
      <c r="B52" s="108" t="s">
        <v>367</v>
      </c>
      <c r="C52" s="185">
        <v>6.1955711740316364E-8</v>
      </c>
      <c r="D52" s="356">
        <v>6.0174391870133834E-8</v>
      </c>
    </row>
    <row r="53" spans="2:4">
      <c r="B53" s="108" t="s">
        <v>368</v>
      </c>
      <c r="C53" s="185">
        <v>1.2601492840267422E-2</v>
      </c>
      <c r="D53" s="356">
        <v>1.2239180973293514E-2</v>
      </c>
    </row>
    <row r="54" spans="2:4">
      <c r="B54" s="108" t="s">
        <v>370</v>
      </c>
      <c r="C54" s="185">
        <v>5.5351132275293139E-10</v>
      </c>
      <c r="D54" s="356">
        <v>5.3759703995486596E-10</v>
      </c>
    </row>
    <row r="55" spans="2:4">
      <c r="B55" s="108" t="s">
        <v>372</v>
      </c>
      <c r="C55" s="185">
        <v>9.6523071069458208E-3</v>
      </c>
      <c r="D55" s="356">
        <v>9.374788764250094E-3</v>
      </c>
    </row>
    <row r="56" spans="2:4">
      <c r="B56" s="108" t="s">
        <v>373</v>
      </c>
      <c r="C56" s="185">
        <v>1.4028558224393224E-7</v>
      </c>
      <c r="D56" s="356">
        <v>1.3625216081866226E-7</v>
      </c>
    </row>
    <row r="57" spans="2:4">
      <c r="B57" s="108" t="s">
        <v>374</v>
      </c>
      <c r="C57" s="185">
        <v>6.280106912937909E-4</v>
      </c>
      <c r="D57" s="356">
        <v>6.0995443963167439E-4</v>
      </c>
    </row>
    <row r="58" spans="2:4">
      <c r="B58" s="108" t="s">
        <v>375</v>
      </c>
      <c r="C58" s="185">
        <v>9.8270895153110043E-8</v>
      </c>
      <c r="D58" s="356">
        <v>9.5445459155690151E-8</v>
      </c>
    </row>
    <row r="59" spans="2:4">
      <c r="B59" s="108" t="s">
        <v>378</v>
      </c>
      <c r="C59" s="185">
        <v>1.1543722408546096E-8</v>
      </c>
      <c r="D59" s="356">
        <v>1.1211823031965557E-8</v>
      </c>
    </row>
    <row r="60" spans="2:4">
      <c r="B60" s="108" t="s">
        <v>379</v>
      </c>
      <c r="C60" s="185">
        <v>1.4712801712272428E-2</v>
      </c>
      <c r="D60" s="356">
        <v>1.4289786540628905E-2</v>
      </c>
    </row>
    <row r="61" spans="2:4">
      <c r="B61" s="108" t="s">
        <v>380</v>
      </c>
      <c r="C61" s="185">
        <v>1.4764473369005455E-5</v>
      </c>
      <c r="D61" s="356">
        <v>1.4339972559536487E-5</v>
      </c>
    </row>
  </sheetData>
  <mergeCells count="2">
    <mergeCell ref="C5:D5"/>
    <mergeCell ref="C12:D12"/>
  </mergeCells>
  <pageMargins left="0.7" right="0.7" top="0.75" bottom="0.75" header="0.3" footer="0.3"/>
  <pageSetup paperSize="9" orientation="portrait" r:id="rId1"/>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dimension ref="A2:O80"/>
  <sheetViews>
    <sheetView showGridLines="0" zoomScale="80" zoomScaleNormal="80" workbookViewId="0">
      <selection activeCell="B10" sqref="B10"/>
    </sheetView>
  </sheetViews>
  <sheetFormatPr defaultColWidth="9.140625" defaultRowHeight="15"/>
  <cols>
    <col min="1" max="1" width="5" style="95" customWidth="1"/>
    <col min="2" max="2" width="32.140625" style="188" customWidth="1"/>
    <col min="3" max="3" width="9.42578125" style="52" customWidth="1"/>
    <col min="4" max="7" width="17.28515625" style="52" customWidth="1"/>
    <col min="8" max="8" width="71.5703125" style="188" customWidth="1"/>
    <col min="9" max="9" width="9.140625" style="95"/>
    <col min="10" max="10" width="16.5703125" style="95" customWidth="1"/>
    <col min="11" max="12" width="12.7109375" style="95" customWidth="1"/>
    <col min="13" max="13" width="10.140625" style="95" customWidth="1"/>
    <col min="14" max="14" width="10.42578125" style="95" customWidth="1"/>
    <col min="15" max="16384" width="9.140625" style="95"/>
  </cols>
  <sheetData>
    <row r="2" spans="1:8" ht="18.75">
      <c r="A2" s="116"/>
      <c r="B2" s="190" t="s">
        <v>1462</v>
      </c>
    </row>
    <row r="5" spans="1:8">
      <c r="D5" s="1589" t="s">
        <v>2565</v>
      </c>
      <c r="E5" s="1589"/>
      <c r="F5" s="1589" t="s">
        <v>2564</v>
      </c>
      <c r="G5" s="1589"/>
    </row>
    <row r="6" spans="1:8" ht="32.25" customHeight="1">
      <c r="B6" s="1061" t="s">
        <v>547</v>
      </c>
      <c r="C6" s="664" t="s">
        <v>1479</v>
      </c>
      <c r="D6" s="664" t="s">
        <v>381</v>
      </c>
      <c r="E6" s="664" t="s">
        <v>1480</v>
      </c>
      <c r="F6" s="664" t="s">
        <v>382</v>
      </c>
      <c r="G6" s="664" t="s">
        <v>1481</v>
      </c>
      <c r="H6" s="664" t="s">
        <v>383</v>
      </c>
    </row>
    <row r="7" spans="1:8" s="271" customFormat="1">
      <c r="B7" s="1058" t="s">
        <v>311</v>
      </c>
      <c r="C7" s="1059" t="s">
        <v>300</v>
      </c>
      <c r="D7" s="1060">
        <v>121100</v>
      </c>
      <c r="E7" s="1060">
        <f>D7*1000</f>
        <v>121100000</v>
      </c>
      <c r="F7" s="1060"/>
      <c r="G7" s="1060"/>
      <c r="H7" s="1058" t="s">
        <v>384</v>
      </c>
    </row>
    <row r="8" spans="1:8" s="271" customFormat="1">
      <c r="B8" s="1054" t="s">
        <v>312</v>
      </c>
      <c r="C8" s="1035" t="s">
        <v>300</v>
      </c>
      <c r="D8" s="1030">
        <v>41400000</v>
      </c>
      <c r="E8" s="1030">
        <f>D8*1000</f>
        <v>41400000000</v>
      </c>
      <c r="F8" s="1030"/>
      <c r="G8" s="1030"/>
      <c r="H8" s="1053" t="s">
        <v>385</v>
      </c>
    </row>
    <row r="9" spans="1:8" s="271" customFormat="1">
      <c r="B9" s="1054" t="s">
        <v>313</v>
      </c>
      <c r="C9" s="1035" t="s">
        <v>300</v>
      </c>
      <c r="D9" s="881"/>
      <c r="E9" s="1055">
        <v>163030000</v>
      </c>
      <c r="F9" s="1030"/>
      <c r="G9" s="1030"/>
      <c r="H9" s="1053" t="s">
        <v>386</v>
      </c>
    </row>
    <row r="10" spans="1:8" s="271" customFormat="1">
      <c r="B10" s="1054" t="s">
        <v>314</v>
      </c>
      <c r="C10" s="1035" t="s">
        <v>300</v>
      </c>
      <c r="D10" s="1030">
        <v>54500</v>
      </c>
      <c r="E10" s="1030">
        <f>D10*1000</f>
        <v>54500000</v>
      </c>
      <c r="F10" s="1030"/>
      <c r="G10" s="1030"/>
      <c r="H10" s="1053" t="s">
        <v>387</v>
      </c>
    </row>
    <row r="11" spans="1:8" s="271" customFormat="1">
      <c r="B11" s="1054" t="s">
        <v>315</v>
      </c>
      <c r="C11" s="1035" t="s">
        <v>300</v>
      </c>
      <c r="D11" s="1030">
        <v>6900000</v>
      </c>
      <c r="E11" s="1030">
        <f>D11*1000</f>
        <v>6900000000</v>
      </c>
      <c r="F11" s="1030"/>
      <c r="G11" s="1035"/>
      <c r="H11" s="1053" t="s">
        <v>635</v>
      </c>
    </row>
    <row r="12" spans="1:8" s="271" customFormat="1">
      <c r="B12" s="1054" t="s">
        <v>316</v>
      </c>
      <c r="C12" s="1035" t="s">
        <v>300</v>
      </c>
      <c r="D12" s="1035"/>
      <c r="E12" s="1035"/>
      <c r="F12" s="1030">
        <v>238000</v>
      </c>
      <c r="G12" s="1030">
        <f>F12*1000</f>
        <v>238000000</v>
      </c>
      <c r="H12" s="1053" t="s">
        <v>388</v>
      </c>
    </row>
    <row r="13" spans="1:8" s="271" customFormat="1">
      <c r="B13" s="1054" t="s">
        <v>317</v>
      </c>
      <c r="C13" s="1035" t="s">
        <v>300</v>
      </c>
      <c r="D13" s="1030">
        <v>190</v>
      </c>
      <c r="E13" s="1030">
        <f t="shared" ref="E13:E19" si="0">D13*1000</f>
        <v>190000</v>
      </c>
      <c r="F13" s="1030"/>
      <c r="G13" s="1030"/>
      <c r="H13" s="1053" t="s">
        <v>389</v>
      </c>
    </row>
    <row r="14" spans="1:8" s="271" customFormat="1">
      <c r="B14" s="1054" t="s">
        <v>318</v>
      </c>
      <c r="C14" s="1035" t="s">
        <v>300</v>
      </c>
      <c r="D14" s="1030">
        <v>7600</v>
      </c>
      <c r="E14" s="1030">
        <f t="shared" si="0"/>
        <v>7600000</v>
      </c>
      <c r="F14" s="1030"/>
      <c r="G14" s="1030"/>
      <c r="H14" s="1053" t="s">
        <v>390</v>
      </c>
    </row>
    <row r="15" spans="1:8" s="271" customFormat="1">
      <c r="B15" s="1054" t="s">
        <v>319</v>
      </c>
      <c r="C15" s="1035" t="s">
        <v>300</v>
      </c>
      <c r="D15" s="1030">
        <v>3500000</v>
      </c>
      <c r="E15" s="1030">
        <f t="shared" si="0"/>
        <v>3500000000</v>
      </c>
      <c r="F15" s="1030"/>
      <c r="G15" s="1030"/>
      <c r="H15" s="1053" t="s">
        <v>391</v>
      </c>
    </row>
    <row r="16" spans="1:8" s="271" customFormat="1">
      <c r="B16" s="1054" t="s">
        <v>636</v>
      </c>
      <c r="C16" s="1035" t="s">
        <v>300</v>
      </c>
      <c r="D16" s="1030">
        <v>380000</v>
      </c>
      <c r="E16" s="1030">
        <f t="shared" si="0"/>
        <v>380000000</v>
      </c>
      <c r="F16" s="1030"/>
      <c r="G16" s="1030"/>
      <c r="H16" s="1053" t="s">
        <v>637</v>
      </c>
    </row>
    <row r="17" spans="2:8" s="271" customFormat="1">
      <c r="B17" s="1054" t="s">
        <v>320</v>
      </c>
      <c r="C17" s="1035" t="s">
        <v>300</v>
      </c>
      <c r="D17" s="1030">
        <v>22000</v>
      </c>
      <c r="E17" s="1030">
        <f t="shared" si="0"/>
        <v>22000000</v>
      </c>
      <c r="F17" s="1030"/>
      <c r="G17" s="1030"/>
      <c r="H17" s="1053" t="s">
        <v>392</v>
      </c>
    </row>
    <row r="18" spans="2:8" s="271" customFormat="1">
      <c r="B18" s="1054" t="s">
        <v>321</v>
      </c>
      <c r="C18" s="1035" t="s">
        <v>300</v>
      </c>
      <c r="D18" s="1030">
        <v>1100000</v>
      </c>
      <c r="E18" s="1030">
        <f t="shared" si="0"/>
        <v>1100000000</v>
      </c>
      <c r="F18" s="1030"/>
      <c r="G18" s="1030"/>
      <c r="H18" s="1053" t="s">
        <v>393</v>
      </c>
    </row>
    <row r="19" spans="2:8" s="271" customFormat="1">
      <c r="B19" s="1054" t="s">
        <v>322</v>
      </c>
      <c r="C19" s="1035" t="s">
        <v>300</v>
      </c>
      <c r="D19" s="1030">
        <v>121100</v>
      </c>
      <c r="E19" s="1030">
        <f t="shared" si="0"/>
        <v>121100000</v>
      </c>
      <c r="F19" s="1030"/>
      <c r="G19" s="1030"/>
      <c r="H19" s="1053" t="s">
        <v>384</v>
      </c>
    </row>
    <row r="20" spans="2:8" s="271" customFormat="1">
      <c r="B20" s="1054" t="s">
        <v>606</v>
      </c>
      <c r="C20" s="1035" t="s">
        <v>300</v>
      </c>
      <c r="D20" s="1030"/>
      <c r="E20" s="1030">
        <f>O65</f>
        <v>0</v>
      </c>
      <c r="F20" s="1030"/>
      <c r="G20" s="1030"/>
      <c r="H20" s="1053" t="s">
        <v>638</v>
      </c>
    </row>
    <row r="21" spans="2:8" s="271" customFormat="1">
      <c r="B21" s="1054" t="s">
        <v>323</v>
      </c>
      <c r="C21" s="1035" t="s">
        <v>300</v>
      </c>
      <c r="D21" s="1035"/>
      <c r="E21" s="1035"/>
      <c r="F21" s="1030">
        <v>7290</v>
      </c>
      <c r="G21" s="1030">
        <f>F21*1000</f>
        <v>7290000</v>
      </c>
      <c r="H21" s="1053" t="s">
        <v>394</v>
      </c>
    </row>
    <row r="22" spans="2:8" s="271" customFormat="1">
      <c r="B22" s="1054" t="s">
        <v>324</v>
      </c>
      <c r="C22" s="1035" t="s">
        <v>300</v>
      </c>
      <c r="D22" s="1030">
        <v>88000</v>
      </c>
      <c r="E22" s="1030">
        <f t="shared" ref="E22:E31" si="1">D22*1000</f>
        <v>88000000</v>
      </c>
      <c r="F22" s="1030"/>
      <c r="G22" s="1030"/>
      <c r="H22" s="1053" t="s">
        <v>395</v>
      </c>
    </row>
    <row r="23" spans="2:8" s="271" customFormat="1">
      <c r="B23" s="1054" t="s">
        <v>325</v>
      </c>
      <c r="C23" s="1035" t="s">
        <v>300</v>
      </c>
      <c r="D23" s="1030">
        <v>16200000</v>
      </c>
      <c r="E23" s="1030">
        <f t="shared" si="1"/>
        <v>16200000000</v>
      </c>
      <c r="F23" s="1030"/>
      <c r="G23" s="1030"/>
      <c r="H23" s="1053" t="s">
        <v>396</v>
      </c>
    </row>
    <row r="24" spans="2:8" s="271" customFormat="1">
      <c r="B24" s="1054" t="s">
        <v>326</v>
      </c>
      <c r="C24" s="1035" t="s">
        <v>300</v>
      </c>
      <c r="D24" s="1030">
        <v>121100</v>
      </c>
      <c r="E24" s="1030">
        <f t="shared" si="1"/>
        <v>121100000</v>
      </c>
      <c r="F24" s="1030"/>
      <c r="G24" s="1030"/>
      <c r="H24" s="1053" t="s">
        <v>384</v>
      </c>
    </row>
    <row r="25" spans="2:8" s="271" customFormat="1">
      <c r="B25" s="1054" t="s">
        <v>327</v>
      </c>
      <c r="C25" s="1035" t="s">
        <v>300</v>
      </c>
      <c r="D25" s="1030">
        <v>121100</v>
      </c>
      <c r="E25" s="1030">
        <f t="shared" si="1"/>
        <v>121100000</v>
      </c>
      <c r="F25" s="1030"/>
      <c r="G25" s="1030"/>
      <c r="H25" s="1053" t="s">
        <v>384</v>
      </c>
    </row>
    <row r="26" spans="2:8" s="271" customFormat="1">
      <c r="B26" s="1054" t="s">
        <v>328</v>
      </c>
      <c r="C26" s="1035" t="s">
        <v>300</v>
      </c>
      <c r="D26" s="1030">
        <v>121100</v>
      </c>
      <c r="E26" s="1030">
        <f t="shared" si="1"/>
        <v>121100000</v>
      </c>
      <c r="F26" s="1030"/>
      <c r="G26" s="1030"/>
      <c r="H26" s="1053" t="s">
        <v>384</v>
      </c>
    </row>
    <row r="27" spans="2:8" s="271" customFormat="1">
      <c r="B27" s="1054" t="s">
        <v>329</v>
      </c>
      <c r="C27" s="1035" t="s">
        <v>300</v>
      </c>
      <c r="D27" s="1030">
        <v>5400000</v>
      </c>
      <c r="E27" s="1030">
        <f t="shared" si="1"/>
        <v>5400000000</v>
      </c>
      <c r="F27" s="1030"/>
      <c r="G27" s="1030"/>
      <c r="H27" s="1053" t="s">
        <v>397</v>
      </c>
    </row>
    <row r="28" spans="2:8" s="271" customFormat="1">
      <c r="B28" s="1054" t="s">
        <v>330</v>
      </c>
      <c r="C28" s="1035" t="s">
        <v>300</v>
      </c>
      <c r="D28" s="1030">
        <v>121100</v>
      </c>
      <c r="E28" s="1030">
        <f t="shared" si="1"/>
        <v>121100000</v>
      </c>
      <c r="F28" s="1030"/>
      <c r="G28" s="1030"/>
      <c r="H28" s="1053" t="s">
        <v>384</v>
      </c>
    </row>
    <row r="29" spans="2:8" s="271" customFormat="1">
      <c r="B29" s="1054" t="s">
        <v>331</v>
      </c>
      <c r="C29" s="1035" t="s">
        <v>300</v>
      </c>
      <c r="D29" s="1030">
        <v>106</v>
      </c>
      <c r="E29" s="1030">
        <f t="shared" si="1"/>
        <v>106000</v>
      </c>
      <c r="F29" s="1030"/>
      <c r="G29" s="1030"/>
      <c r="H29" s="1053" t="s">
        <v>398</v>
      </c>
    </row>
    <row r="30" spans="2:8" s="271" customFormat="1">
      <c r="B30" s="1054" t="s">
        <v>332</v>
      </c>
      <c r="C30" s="1035" t="s">
        <v>300</v>
      </c>
      <c r="D30" s="1030">
        <v>1410000</v>
      </c>
      <c r="E30" s="1030">
        <f t="shared" si="1"/>
        <v>1410000000</v>
      </c>
      <c r="F30" s="1030"/>
      <c r="G30" s="1030"/>
      <c r="H30" s="1053" t="s">
        <v>399</v>
      </c>
    </row>
    <row r="31" spans="2:8" s="271" customFormat="1">
      <c r="B31" s="1054" t="s">
        <v>333</v>
      </c>
      <c r="C31" s="1035" t="s">
        <v>300</v>
      </c>
      <c r="D31" s="1030">
        <v>120</v>
      </c>
      <c r="E31" s="1030">
        <f t="shared" si="1"/>
        <v>120000</v>
      </c>
      <c r="F31" s="1030"/>
      <c r="G31" s="1030"/>
      <c r="H31" s="1053" t="s">
        <v>400</v>
      </c>
    </row>
    <row r="32" spans="2:8" s="271" customFormat="1">
      <c r="B32" s="1054" t="s">
        <v>334</v>
      </c>
      <c r="C32" s="1035" t="s">
        <v>300</v>
      </c>
      <c r="D32" s="881"/>
      <c r="E32" s="1055">
        <v>2659905</v>
      </c>
      <c r="F32" s="1030"/>
      <c r="G32" s="1030"/>
      <c r="H32" s="1053" t="s">
        <v>401</v>
      </c>
    </row>
    <row r="33" spans="2:8" s="271" customFormat="1">
      <c r="B33" s="1054" t="s">
        <v>335</v>
      </c>
      <c r="C33" s="1035" t="s">
        <v>300</v>
      </c>
      <c r="D33" s="1030">
        <v>121100</v>
      </c>
      <c r="E33" s="1030">
        <f>D33*1000</f>
        <v>121100000</v>
      </c>
      <c r="F33" s="1030"/>
      <c r="G33" s="1030"/>
      <c r="H33" s="1053" t="s">
        <v>384</v>
      </c>
    </row>
    <row r="34" spans="2:8" s="271" customFormat="1">
      <c r="B34" s="1054" t="s">
        <v>336</v>
      </c>
      <c r="C34" s="1035" t="s">
        <v>300</v>
      </c>
      <c r="D34" s="1035"/>
      <c r="E34" s="1035"/>
      <c r="F34" s="1030">
        <v>658</v>
      </c>
      <c r="G34" s="1030">
        <f>F34*1000</f>
        <v>658000</v>
      </c>
      <c r="H34" s="1053" t="s">
        <v>402</v>
      </c>
    </row>
    <row r="35" spans="2:8" s="271" customFormat="1">
      <c r="B35" s="1054" t="s">
        <v>337</v>
      </c>
      <c r="C35" s="1035" t="s">
        <v>300</v>
      </c>
      <c r="D35" s="1030">
        <v>29</v>
      </c>
      <c r="E35" s="1030">
        <f>D35*1000</f>
        <v>29000</v>
      </c>
      <c r="F35" s="1030"/>
      <c r="G35" s="1030"/>
      <c r="H35" s="1053" t="s">
        <v>403</v>
      </c>
    </row>
    <row r="36" spans="2:8" s="271" customFormat="1">
      <c r="B36" s="1054" t="s">
        <v>338</v>
      </c>
      <c r="C36" s="1035" t="s">
        <v>300</v>
      </c>
      <c r="D36" s="1035"/>
      <c r="E36" s="1035"/>
      <c r="F36" s="1030">
        <v>1290000000</v>
      </c>
      <c r="G36" s="1030">
        <f>F36*1000</f>
        <v>1290000000000</v>
      </c>
      <c r="H36" s="1053" t="s">
        <v>404</v>
      </c>
    </row>
    <row r="37" spans="2:8" s="271" customFormat="1">
      <c r="B37" s="1054" t="s">
        <v>339</v>
      </c>
      <c r="C37" s="1035" t="s">
        <v>300</v>
      </c>
      <c r="D37" s="1030">
        <v>121100</v>
      </c>
      <c r="E37" s="1030">
        <f>D37*1000</f>
        <v>121100000</v>
      </c>
      <c r="F37" s="1030"/>
      <c r="G37" s="1030"/>
      <c r="H37" s="1053" t="s">
        <v>384</v>
      </c>
    </row>
    <row r="38" spans="2:8" s="271" customFormat="1">
      <c r="B38" s="1054" t="s">
        <v>340</v>
      </c>
      <c r="C38" s="1035" t="s">
        <v>300</v>
      </c>
      <c r="D38" s="1030">
        <v>4100000</v>
      </c>
      <c r="E38" s="1030">
        <f>D38*1000</f>
        <v>4100000000</v>
      </c>
      <c r="F38" s="1030"/>
      <c r="G38" s="1030"/>
      <c r="H38" s="1053" t="s">
        <v>405</v>
      </c>
    </row>
    <row r="39" spans="2:8" s="271" customFormat="1">
      <c r="B39" s="1054" t="s">
        <v>341</v>
      </c>
      <c r="C39" s="1035" t="s">
        <v>300</v>
      </c>
      <c r="D39" s="1030">
        <v>25300</v>
      </c>
      <c r="E39" s="1030">
        <f>D39*1000</f>
        <v>25300000</v>
      </c>
      <c r="F39" s="1030"/>
      <c r="G39" s="1030"/>
      <c r="H39" s="1053" t="s">
        <v>406</v>
      </c>
    </row>
    <row r="40" spans="2:8" s="271" customFormat="1">
      <c r="B40" s="1054" t="s">
        <v>342</v>
      </c>
      <c r="C40" s="1035" t="s">
        <v>300</v>
      </c>
      <c r="D40" s="1030">
        <v>121100</v>
      </c>
      <c r="E40" s="1030">
        <f>D40*1000</f>
        <v>121100000</v>
      </c>
      <c r="F40" s="1030"/>
      <c r="G40" s="1030"/>
      <c r="H40" s="1053" t="s">
        <v>384</v>
      </c>
    </row>
    <row r="41" spans="2:8" s="271" customFormat="1">
      <c r="B41" s="1054" t="s">
        <v>343</v>
      </c>
      <c r="C41" s="1035" t="s">
        <v>300</v>
      </c>
      <c r="D41" s="1030">
        <v>760</v>
      </c>
      <c r="E41" s="1030">
        <f>D41*1000</f>
        <v>760000</v>
      </c>
      <c r="F41" s="1030"/>
      <c r="G41" s="1030"/>
      <c r="H41" s="1053" t="s">
        <v>407</v>
      </c>
    </row>
    <row r="42" spans="2:8" s="271" customFormat="1">
      <c r="B42" s="1054" t="s">
        <v>344</v>
      </c>
      <c r="C42" s="1035" t="s">
        <v>300</v>
      </c>
      <c r="D42" s="1035"/>
      <c r="E42" s="1035"/>
      <c r="F42" s="1030">
        <v>151000000</v>
      </c>
      <c r="G42" s="1030">
        <f>F42*1000</f>
        <v>151000000000</v>
      </c>
      <c r="H42" s="1053" t="s">
        <v>408</v>
      </c>
    </row>
    <row r="43" spans="2:8" s="271" customFormat="1">
      <c r="B43" s="1054" t="s">
        <v>345</v>
      </c>
      <c r="C43" s="1035" t="s">
        <v>300</v>
      </c>
      <c r="D43" s="1030">
        <v>1960</v>
      </c>
      <c r="E43" s="1030">
        <f t="shared" ref="E43:E48" si="2">D43*1000</f>
        <v>1960000</v>
      </c>
      <c r="F43" s="1030"/>
      <c r="G43" s="1030"/>
      <c r="H43" s="1053" t="s">
        <v>409</v>
      </c>
    </row>
    <row r="44" spans="2:8" s="271" customFormat="1">
      <c r="B44" s="1054" t="s">
        <v>346</v>
      </c>
      <c r="C44" s="1035" t="s">
        <v>300</v>
      </c>
      <c r="D44" s="1030">
        <v>234000</v>
      </c>
      <c r="E44" s="1030">
        <f t="shared" si="2"/>
        <v>234000000</v>
      </c>
      <c r="F44" s="1030"/>
      <c r="G44" s="1030"/>
      <c r="H44" s="1053" t="s">
        <v>410</v>
      </c>
    </row>
    <row r="45" spans="2:8" s="271" customFormat="1">
      <c r="B45" s="1054" t="s">
        <v>347</v>
      </c>
      <c r="C45" s="1035" t="s">
        <v>300</v>
      </c>
      <c r="D45" s="1030">
        <v>121100</v>
      </c>
      <c r="E45" s="1030">
        <f t="shared" si="2"/>
        <v>121100000</v>
      </c>
      <c r="F45" s="1030"/>
      <c r="G45" s="1030"/>
      <c r="H45" s="1053" t="s">
        <v>384</v>
      </c>
    </row>
    <row r="46" spans="2:8" s="271" customFormat="1">
      <c r="B46" s="1054" t="s">
        <v>348</v>
      </c>
      <c r="C46" s="1035" t="s">
        <v>300</v>
      </c>
      <c r="D46" s="1030">
        <v>1550000</v>
      </c>
      <c r="E46" s="1030">
        <f t="shared" si="2"/>
        <v>1550000000</v>
      </c>
      <c r="F46" s="1030"/>
      <c r="G46" s="1030"/>
      <c r="H46" s="1053" t="s">
        <v>411</v>
      </c>
    </row>
    <row r="47" spans="2:8" s="271" customFormat="1">
      <c r="B47" s="1054" t="s">
        <v>349</v>
      </c>
      <c r="C47" s="1035" t="s">
        <v>300</v>
      </c>
      <c r="D47" s="1030">
        <v>63000</v>
      </c>
      <c r="E47" s="1030">
        <f t="shared" si="2"/>
        <v>63000000</v>
      </c>
      <c r="F47" s="1030"/>
      <c r="G47" s="1030"/>
      <c r="H47" s="1053" t="s">
        <v>412</v>
      </c>
    </row>
    <row r="48" spans="2:8" s="271" customFormat="1">
      <c r="B48" s="1054" t="s">
        <v>350</v>
      </c>
      <c r="C48" s="1035" t="s">
        <v>300</v>
      </c>
      <c r="D48" s="1030">
        <v>197</v>
      </c>
      <c r="E48" s="1030">
        <f t="shared" si="2"/>
        <v>197000</v>
      </c>
      <c r="F48" s="1030"/>
      <c r="G48" s="1030"/>
      <c r="H48" s="1053" t="s">
        <v>413</v>
      </c>
    </row>
    <row r="49" spans="2:15" s="271" customFormat="1">
      <c r="B49" s="1054" t="s">
        <v>351</v>
      </c>
      <c r="C49" s="1035" t="s">
        <v>300</v>
      </c>
      <c r="D49" s="1035"/>
      <c r="E49" s="1035"/>
      <c r="F49" s="1030">
        <v>1660000</v>
      </c>
      <c r="G49" s="1030">
        <f>F49*1000</f>
        <v>1660000000</v>
      </c>
      <c r="H49" s="1053" t="s">
        <v>414</v>
      </c>
    </row>
    <row r="50" spans="2:15" s="271" customFormat="1">
      <c r="B50" s="1054" t="s">
        <v>352</v>
      </c>
      <c r="C50" s="1035" t="s">
        <v>300</v>
      </c>
      <c r="D50" s="1035"/>
      <c r="E50" s="1035"/>
      <c r="F50" s="1030">
        <v>56000000</v>
      </c>
      <c r="G50" s="1030">
        <f>F50*1000</f>
        <v>56000000000</v>
      </c>
      <c r="H50" s="1053" t="s">
        <v>415</v>
      </c>
    </row>
    <row r="51" spans="2:15" s="271" customFormat="1">
      <c r="B51" s="1054" t="s">
        <v>353</v>
      </c>
      <c r="C51" s="1035" t="s">
        <v>300</v>
      </c>
      <c r="D51" s="1030"/>
      <c r="E51" s="1055">
        <v>191808</v>
      </c>
      <c r="F51" s="1030"/>
      <c r="G51" s="1030"/>
      <c r="H51" s="1053" t="s">
        <v>416</v>
      </c>
    </row>
    <row r="52" spans="2:15" s="271" customFormat="1">
      <c r="B52" s="1054" t="s">
        <v>354</v>
      </c>
      <c r="C52" s="1035" t="s">
        <v>300</v>
      </c>
      <c r="D52" s="1030">
        <v>33000000</v>
      </c>
      <c r="E52" s="1030">
        <f t="shared" ref="E52:E57" si="3">D52*1000</f>
        <v>33000000000</v>
      </c>
      <c r="F52" s="1030"/>
      <c r="G52" s="1030"/>
      <c r="H52" s="1053" t="s">
        <v>417</v>
      </c>
    </row>
    <row r="53" spans="2:15" s="271" customFormat="1">
      <c r="B53" s="1054" t="s">
        <v>355</v>
      </c>
      <c r="C53" s="1035" t="s">
        <v>300</v>
      </c>
      <c r="D53" s="1030">
        <v>121100</v>
      </c>
      <c r="E53" s="1030">
        <f t="shared" si="3"/>
        <v>121100000</v>
      </c>
      <c r="F53" s="1030"/>
      <c r="G53" s="1030"/>
      <c r="H53" s="1053" t="s">
        <v>384</v>
      </c>
    </row>
    <row r="54" spans="2:15" s="271" customFormat="1" ht="45">
      <c r="B54" s="1054" t="s">
        <v>356</v>
      </c>
      <c r="C54" s="1035" t="s">
        <v>300</v>
      </c>
      <c r="D54" s="1030">
        <v>48</v>
      </c>
      <c r="E54" s="1030">
        <f t="shared" si="3"/>
        <v>48000</v>
      </c>
      <c r="F54" s="1030"/>
      <c r="G54" s="1030"/>
      <c r="H54" s="1053" t="s">
        <v>357</v>
      </c>
    </row>
    <row r="55" spans="2:15" s="271" customFormat="1">
      <c r="B55" s="1054" t="s">
        <v>358</v>
      </c>
      <c r="C55" s="1035" t="s">
        <v>300</v>
      </c>
      <c r="D55" s="1030">
        <v>121100</v>
      </c>
      <c r="E55" s="1030">
        <f t="shared" si="3"/>
        <v>121100000</v>
      </c>
      <c r="F55" s="1030"/>
      <c r="G55" s="1030"/>
      <c r="H55" s="1053" t="s">
        <v>384</v>
      </c>
    </row>
    <row r="56" spans="2:15" s="271" customFormat="1">
      <c r="B56" s="1054" t="s">
        <v>359</v>
      </c>
      <c r="C56" s="1035" t="s">
        <v>300</v>
      </c>
      <c r="D56" s="1030">
        <v>121100</v>
      </c>
      <c r="E56" s="1030">
        <f t="shared" si="3"/>
        <v>121100000</v>
      </c>
      <c r="F56" s="1030"/>
      <c r="G56" s="1030"/>
      <c r="H56" s="1053" t="s">
        <v>384</v>
      </c>
    </row>
    <row r="57" spans="2:15" s="271" customFormat="1">
      <c r="B57" s="1054" t="s">
        <v>360</v>
      </c>
      <c r="C57" s="1035" t="s">
        <v>300</v>
      </c>
      <c r="D57" s="1030">
        <v>2260</v>
      </c>
      <c r="E57" s="1030">
        <f t="shared" si="3"/>
        <v>2260000</v>
      </c>
      <c r="F57" s="1030"/>
      <c r="G57" s="1030"/>
      <c r="H57" s="1053" t="s">
        <v>418</v>
      </c>
    </row>
    <row r="58" spans="2:15" s="271" customFormat="1">
      <c r="B58" s="1054" t="s">
        <v>361</v>
      </c>
      <c r="C58" s="1035" t="s">
        <v>300</v>
      </c>
      <c r="D58" s="1030"/>
      <c r="E58" s="1055">
        <v>23400000</v>
      </c>
      <c r="F58" s="1030"/>
      <c r="G58" s="1030"/>
      <c r="H58" s="1053" t="s">
        <v>419</v>
      </c>
    </row>
    <row r="59" spans="2:15" s="271" customFormat="1">
      <c r="B59" s="1054" t="s">
        <v>607</v>
      </c>
      <c r="C59" s="1035" t="s">
        <v>300</v>
      </c>
      <c r="D59" s="1030">
        <v>6900000</v>
      </c>
      <c r="E59" s="1030">
        <f>D59*1000</f>
        <v>6900000000</v>
      </c>
      <c r="F59" s="1030"/>
      <c r="G59" s="1030"/>
      <c r="H59" s="1053" t="s">
        <v>639</v>
      </c>
    </row>
    <row r="60" spans="2:15" s="271" customFormat="1">
      <c r="B60" s="1054" t="s">
        <v>640</v>
      </c>
      <c r="C60" s="1035" t="s">
        <v>300</v>
      </c>
      <c r="D60" s="1056" t="s">
        <v>1482</v>
      </c>
      <c r="E60" s="1030">
        <v>109724508450.18567</v>
      </c>
      <c r="F60" s="1030"/>
      <c r="G60" s="1030"/>
      <c r="H60" s="1053" t="s">
        <v>934</v>
      </c>
      <c r="J60" s="109"/>
      <c r="K60" s="109"/>
      <c r="L60" s="109"/>
      <c r="M60" s="109"/>
      <c r="N60" s="109"/>
      <c r="O60" s="109"/>
    </row>
    <row r="61" spans="2:15" s="271" customFormat="1">
      <c r="B61" s="1054" t="s">
        <v>641</v>
      </c>
      <c r="C61" s="1035" t="s">
        <v>300</v>
      </c>
      <c r="D61" s="1030">
        <v>11700000</v>
      </c>
      <c r="E61" s="1030">
        <f>D61*1000</f>
        <v>11700000000</v>
      </c>
      <c r="F61" s="1030"/>
      <c r="G61" s="1030"/>
      <c r="H61" s="1053" t="s">
        <v>642</v>
      </c>
      <c r="K61" s="270"/>
      <c r="L61" s="270"/>
      <c r="M61" s="115"/>
      <c r="N61" s="83"/>
      <c r="O61" s="83"/>
    </row>
    <row r="62" spans="2:15" s="271" customFormat="1">
      <c r="B62" s="1054" t="s">
        <v>362</v>
      </c>
      <c r="C62" s="1035" t="s">
        <v>300</v>
      </c>
      <c r="D62" s="1030">
        <v>270000000</v>
      </c>
      <c r="E62" s="1030">
        <f>D62*1000</f>
        <v>270000000000</v>
      </c>
      <c r="F62" s="1030"/>
      <c r="G62" s="1030"/>
      <c r="H62" s="1053" t="s">
        <v>643</v>
      </c>
      <c r="L62" s="270"/>
      <c r="M62" s="115"/>
      <c r="N62" s="83"/>
      <c r="O62" s="83"/>
    </row>
    <row r="63" spans="2:15" s="271" customFormat="1">
      <c r="B63" s="1054" t="s">
        <v>363</v>
      </c>
      <c r="C63" s="1035" t="s">
        <v>300</v>
      </c>
      <c r="D63" s="1030">
        <v>6000000</v>
      </c>
      <c r="E63" s="1030">
        <f>D63*1000</f>
        <v>6000000000</v>
      </c>
      <c r="F63" s="1030"/>
      <c r="G63" s="1030"/>
      <c r="H63" s="1053" t="s">
        <v>420</v>
      </c>
      <c r="L63" s="270"/>
      <c r="M63" s="115"/>
      <c r="N63" s="83"/>
      <c r="O63" s="83"/>
    </row>
    <row r="64" spans="2:15" s="271" customFormat="1">
      <c r="B64" s="1054" t="s">
        <v>364</v>
      </c>
      <c r="C64" s="1035" t="s">
        <v>300</v>
      </c>
      <c r="D64" s="1030">
        <v>420000</v>
      </c>
      <c r="E64" s="1030">
        <f>D64*1000</f>
        <v>420000000</v>
      </c>
      <c r="F64" s="1030"/>
      <c r="G64" s="1030"/>
      <c r="H64" s="1053" t="s">
        <v>421</v>
      </c>
      <c r="M64" s="109"/>
      <c r="N64" s="109"/>
      <c r="O64" s="109"/>
    </row>
    <row r="65" spans="2:15" s="271" customFormat="1">
      <c r="B65" s="1054" t="s">
        <v>365</v>
      </c>
      <c r="C65" s="1035" t="s">
        <v>300</v>
      </c>
      <c r="D65" s="1030">
        <v>68000000</v>
      </c>
      <c r="E65" s="1030">
        <f>D65*1000</f>
        <v>68000000000</v>
      </c>
      <c r="F65" s="1030"/>
      <c r="G65" s="1030"/>
      <c r="H65" s="1053" t="s">
        <v>422</v>
      </c>
      <c r="J65" s="83"/>
      <c r="K65" s="83"/>
      <c r="L65" s="83"/>
      <c r="M65" s="83"/>
      <c r="N65" s="83"/>
      <c r="O65" s="83"/>
    </row>
    <row r="66" spans="2:15" s="271" customFormat="1">
      <c r="B66" s="1054" t="s">
        <v>366</v>
      </c>
      <c r="C66" s="1035" t="s">
        <v>300</v>
      </c>
      <c r="D66" s="1035"/>
      <c r="E66" s="1035"/>
      <c r="F66" s="1030">
        <v>1990000</v>
      </c>
      <c r="G66" s="1030">
        <f>F66*1000</f>
        <v>1990000000</v>
      </c>
      <c r="H66" s="1053" t="s">
        <v>423</v>
      </c>
    </row>
    <row r="67" spans="2:15" s="271" customFormat="1" ht="30">
      <c r="B67" s="1054" t="s">
        <v>367</v>
      </c>
      <c r="C67" s="1035" t="s">
        <v>300</v>
      </c>
      <c r="D67" s="1030">
        <v>670</v>
      </c>
      <c r="E67" s="1030">
        <f>D67*1000</f>
        <v>670000</v>
      </c>
      <c r="F67" s="1030"/>
      <c r="G67" s="1030"/>
      <c r="H67" s="1053" t="s">
        <v>424</v>
      </c>
    </row>
    <row r="68" spans="2:15" s="271" customFormat="1">
      <c r="B68" s="1054" t="s">
        <v>368</v>
      </c>
      <c r="C68" s="1035" t="s">
        <v>300</v>
      </c>
      <c r="D68" s="1035"/>
      <c r="E68" s="1055">
        <v>136000</v>
      </c>
      <c r="F68" s="1030"/>
      <c r="G68" s="1030"/>
      <c r="H68" s="1057" t="s">
        <v>1483</v>
      </c>
    </row>
    <row r="69" spans="2:15" s="271" customFormat="1">
      <c r="B69" s="1054" t="s">
        <v>369</v>
      </c>
      <c r="C69" s="1035" t="s">
        <v>300</v>
      </c>
      <c r="D69" s="1030">
        <v>121100</v>
      </c>
      <c r="E69" s="1030">
        <f>D69*1000</f>
        <v>121100000</v>
      </c>
      <c r="F69" s="1030"/>
      <c r="G69" s="1030"/>
      <c r="H69" s="1053" t="s">
        <v>384</v>
      </c>
    </row>
    <row r="70" spans="2:15" s="271" customFormat="1">
      <c r="B70" s="1054" t="s">
        <v>370</v>
      </c>
      <c r="C70" s="1035" t="s">
        <v>300</v>
      </c>
      <c r="D70" s="1030">
        <v>10</v>
      </c>
      <c r="E70" s="1030">
        <f>D70*1000</f>
        <v>10000</v>
      </c>
      <c r="F70" s="1030"/>
      <c r="G70" s="1030"/>
      <c r="H70" s="1053" t="s">
        <v>432</v>
      </c>
    </row>
    <row r="71" spans="2:15" s="271" customFormat="1">
      <c r="B71" s="1054" t="s">
        <v>371</v>
      </c>
      <c r="C71" s="1035" t="s">
        <v>300</v>
      </c>
      <c r="D71" s="1030">
        <v>121100</v>
      </c>
      <c r="E71" s="1030">
        <f>D71*1000</f>
        <v>121100000</v>
      </c>
      <c r="F71" s="1030"/>
      <c r="G71" s="1030"/>
      <c r="H71" s="1053" t="s">
        <v>384</v>
      </c>
    </row>
    <row r="72" spans="2:15" s="271" customFormat="1">
      <c r="B72" s="1054" t="s">
        <v>372</v>
      </c>
      <c r="C72" s="1035" t="s">
        <v>300</v>
      </c>
      <c r="D72" s="1030">
        <v>261000</v>
      </c>
      <c r="E72" s="1030">
        <f>D72*1000</f>
        <v>261000000</v>
      </c>
      <c r="F72" s="1030"/>
      <c r="G72" s="1030"/>
      <c r="H72" s="1053" t="s">
        <v>431</v>
      </c>
    </row>
    <row r="73" spans="2:15" s="271" customFormat="1">
      <c r="B73" s="1054" t="s">
        <v>373</v>
      </c>
      <c r="C73" s="1035" t="s">
        <v>300</v>
      </c>
      <c r="D73" s="1035"/>
      <c r="E73" s="1035"/>
      <c r="F73" s="1030">
        <v>2210000</v>
      </c>
      <c r="G73" s="1030">
        <f>F73*1000</f>
        <v>2210000000</v>
      </c>
      <c r="H73" s="1053" t="s">
        <v>430</v>
      </c>
    </row>
    <row r="74" spans="2:15" s="271" customFormat="1">
      <c r="B74" s="1054" t="s">
        <v>374</v>
      </c>
      <c r="C74" s="1035" t="s">
        <v>300</v>
      </c>
      <c r="D74" s="1030">
        <v>61000</v>
      </c>
      <c r="E74" s="1030">
        <f>D74*1000</f>
        <v>61000000</v>
      </c>
      <c r="F74" s="1030"/>
      <c r="G74" s="1030"/>
      <c r="H74" s="1053" t="s">
        <v>429</v>
      </c>
    </row>
    <row r="75" spans="2:15" s="271" customFormat="1">
      <c r="B75" s="1054" t="s">
        <v>375</v>
      </c>
      <c r="C75" s="1035" t="s">
        <v>300</v>
      </c>
      <c r="D75" s="1030">
        <v>56000</v>
      </c>
      <c r="E75" s="1030">
        <f>D75*1000</f>
        <v>56000000</v>
      </c>
      <c r="F75" s="1030"/>
      <c r="G75" s="1030"/>
      <c r="H75" s="1053" t="s">
        <v>428</v>
      </c>
    </row>
    <row r="76" spans="2:15" s="271" customFormat="1">
      <c r="B76" s="1054" t="s">
        <v>376</v>
      </c>
      <c r="C76" s="1035" t="s">
        <v>300</v>
      </c>
      <c r="D76" s="1035"/>
      <c r="E76" s="1035"/>
      <c r="F76" s="1030">
        <v>4080000</v>
      </c>
      <c r="G76" s="1030">
        <f>F76*1000</f>
        <v>4080000000</v>
      </c>
      <c r="H76" s="1053" t="s">
        <v>427</v>
      </c>
    </row>
    <row r="77" spans="2:15" s="271" customFormat="1">
      <c r="B77" s="1054" t="s">
        <v>377</v>
      </c>
      <c r="C77" s="1035" t="s">
        <v>300</v>
      </c>
      <c r="D77" s="1030">
        <v>121100</v>
      </c>
      <c r="E77" s="1030">
        <f>D77*1000</f>
        <v>121100000</v>
      </c>
      <c r="F77" s="1030"/>
      <c r="G77" s="1030"/>
      <c r="H77" s="1053" t="s">
        <v>384</v>
      </c>
    </row>
    <row r="78" spans="2:15" s="271" customFormat="1">
      <c r="B78" s="1054" t="s">
        <v>378</v>
      </c>
      <c r="C78" s="1035" t="s">
        <v>300</v>
      </c>
      <c r="D78" s="1030">
        <v>8900</v>
      </c>
      <c r="E78" s="1030">
        <f>D78*1000</f>
        <v>8900000</v>
      </c>
      <c r="F78" s="1030"/>
      <c r="G78" s="1030"/>
      <c r="H78" s="1053" t="s">
        <v>425</v>
      </c>
    </row>
    <row r="79" spans="2:15" s="271" customFormat="1">
      <c r="B79" s="1054" t="s">
        <v>379</v>
      </c>
      <c r="C79" s="1035" t="s">
        <v>300</v>
      </c>
      <c r="D79" s="1030">
        <v>12000000</v>
      </c>
      <c r="E79" s="1030">
        <f>D79*1000</f>
        <v>12000000000</v>
      </c>
      <c r="F79" s="1030"/>
      <c r="G79" s="1030"/>
      <c r="H79" s="1053" t="s">
        <v>426</v>
      </c>
    </row>
    <row r="80" spans="2:15" s="271" customFormat="1">
      <c r="B80" s="1054" t="s">
        <v>380</v>
      </c>
      <c r="C80" s="1035" t="s">
        <v>300</v>
      </c>
      <c r="D80" s="1030">
        <v>1190000</v>
      </c>
      <c r="E80" s="1030">
        <f>D80*1000</f>
        <v>1190000000</v>
      </c>
      <c r="F80" s="1030"/>
      <c r="G80" s="1030"/>
      <c r="H80" s="1053" t="s">
        <v>397</v>
      </c>
    </row>
  </sheetData>
  <mergeCells count="2">
    <mergeCell ref="D5:E5"/>
    <mergeCell ref="F5:G5"/>
  </mergeCells>
  <pageMargins left="0.7" right="0.7" top="0.75" bottom="0.75" header="0.3" footer="0.3"/>
  <pageSetup paperSize="9" orientation="portrait" r:id="rId1"/>
  <drawing r:id="rId2"/>
  <legacy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B2:J31"/>
  <sheetViews>
    <sheetView showGridLines="0" zoomScale="90" zoomScaleNormal="90" workbookViewId="0">
      <selection activeCell="C18" sqref="C18"/>
    </sheetView>
  </sheetViews>
  <sheetFormatPr defaultColWidth="9.140625" defaultRowHeight="15"/>
  <cols>
    <col min="1" max="1" width="9.140625" style="95"/>
    <col min="2" max="2" width="11" style="95" customWidth="1"/>
    <col min="3" max="3" width="26.140625" style="95" customWidth="1"/>
    <col min="4" max="4" width="42.7109375" style="95" customWidth="1"/>
    <col min="5" max="5" width="23.5703125" style="95" customWidth="1"/>
    <col min="6" max="8" width="13.7109375" style="95" customWidth="1"/>
    <col min="9" max="9" width="19.85546875" style="95" customWidth="1"/>
    <col min="10" max="16384" width="9.140625" style="95"/>
  </cols>
  <sheetData>
    <row r="2" spans="2:10" ht="17.25" customHeight="1">
      <c r="B2" s="358" t="s">
        <v>2567</v>
      </c>
      <c r="C2" s="357"/>
      <c r="D2" s="357"/>
      <c r="E2" s="357"/>
      <c r="F2" s="357"/>
      <c r="G2" s="357"/>
      <c r="H2" s="357"/>
      <c r="I2" s="357"/>
      <c r="J2" s="357"/>
    </row>
    <row r="3" spans="2:10" ht="18" customHeight="1">
      <c r="B3" s="79" t="s">
        <v>634</v>
      </c>
      <c r="C3" s="81" t="s">
        <v>2590</v>
      </c>
    </row>
    <row r="5" spans="2:10">
      <c r="E5"/>
    </row>
    <row r="6" spans="2:10" ht="36" customHeight="1">
      <c r="C6" s="15"/>
      <c r="D6" s="1063" t="s">
        <v>2568</v>
      </c>
      <c r="E6"/>
      <c r="G6" s="361"/>
    </row>
    <row r="7" spans="2:10" ht="21">
      <c r="D7" s="736">
        <v>14827343.37215784</v>
      </c>
      <c r="E7"/>
      <c r="F7" s="270"/>
      <c r="G7" s="361"/>
    </row>
    <row r="8" spans="2:10" ht="21">
      <c r="D8" s="394"/>
      <c r="E8" s="499"/>
      <c r="F8" s="270"/>
      <c r="G8" s="361"/>
    </row>
    <row r="9" spans="2:10">
      <c r="F9" s="11"/>
    </row>
    <row r="10" spans="2:10">
      <c r="F10" s="11"/>
    </row>
    <row r="11" spans="2:10">
      <c r="F11" s="11"/>
    </row>
    <row r="12" spans="2:10">
      <c r="C12" s="316"/>
      <c r="D12" s="324"/>
    </row>
    <row r="14" spans="2:10" ht="20.25" customHeight="1">
      <c r="C14" s="1064" t="s">
        <v>547</v>
      </c>
      <c r="D14" s="1064" t="s">
        <v>2569</v>
      </c>
    </row>
    <row r="15" spans="2:10">
      <c r="C15" s="352" t="s">
        <v>305</v>
      </c>
      <c r="D15" s="356">
        <v>4.3237759611329481E-2</v>
      </c>
    </row>
    <row r="16" spans="2:10">
      <c r="C16" s="334" t="s">
        <v>306</v>
      </c>
      <c r="D16" s="356">
        <v>1.9563853208168096E-2</v>
      </c>
    </row>
    <row r="17" spans="3:4">
      <c r="C17" s="359" t="s">
        <v>307</v>
      </c>
      <c r="D17" s="360">
        <v>5.9830556137643104E-3</v>
      </c>
    </row>
    <row r="18" spans="3:4">
      <c r="C18" s="359" t="s">
        <v>308</v>
      </c>
      <c r="D18" s="356">
        <v>9.1494575592510161E-2</v>
      </c>
    </row>
    <row r="19" spans="3:4">
      <c r="C19" s="359" t="s">
        <v>309</v>
      </c>
      <c r="D19" s="356">
        <v>5.7329982620759196E-2</v>
      </c>
    </row>
    <row r="20" spans="3:4">
      <c r="C20" s="359" t="s">
        <v>310</v>
      </c>
      <c r="D20" s="356">
        <v>0.78239077335346874</v>
      </c>
    </row>
    <row r="31" spans="3:4">
      <c r="C31" s="270"/>
      <c r="D31" s="99"/>
    </row>
  </sheetData>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B2:J31"/>
  <sheetViews>
    <sheetView showGridLines="0" zoomScale="90" zoomScaleNormal="90" workbookViewId="0">
      <selection activeCell="I9" sqref="I9"/>
    </sheetView>
  </sheetViews>
  <sheetFormatPr defaultColWidth="9.140625" defaultRowHeight="15"/>
  <cols>
    <col min="1" max="1" width="9.140625" style="95"/>
    <col min="2" max="2" width="11" style="95" customWidth="1"/>
    <col min="3" max="3" width="26.140625" style="95" customWidth="1"/>
    <col min="4" max="4" width="42.7109375" style="95" customWidth="1"/>
    <col min="5" max="5" width="23.5703125" style="95" customWidth="1"/>
    <col min="6" max="8" width="13.7109375" style="95" customWidth="1"/>
    <col min="9" max="9" width="19.85546875" style="95" customWidth="1"/>
    <col min="10" max="16384" width="9.140625" style="95"/>
  </cols>
  <sheetData>
    <row r="2" spans="2:10" ht="17.25" customHeight="1">
      <c r="B2" s="358" t="s">
        <v>4613</v>
      </c>
      <c r="C2" s="357"/>
      <c r="D2" s="357"/>
      <c r="E2" s="357"/>
      <c r="F2" s="357"/>
      <c r="G2" s="357"/>
      <c r="H2" s="357"/>
      <c r="I2" s="357"/>
      <c r="J2" s="357"/>
    </row>
    <row r="3" spans="2:10" ht="18" customHeight="1">
      <c r="B3" s="79" t="s">
        <v>634</v>
      </c>
      <c r="C3" s="81" t="s">
        <v>4611</v>
      </c>
    </row>
    <row r="6" spans="2:10" ht="36" customHeight="1">
      <c r="C6" s="15"/>
      <c r="D6" s="291" t="s">
        <v>2570</v>
      </c>
      <c r="E6"/>
      <c r="G6" s="361"/>
    </row>
    <row r="7" spans="2:10" s="1" customFormat="1" ht="19.5" customHeight="1">
      <c r="D7" s="738">
        <v>448262160340312.94</v>
      </c>
      <c r="F7" s="12"/>
      <c r="G7" s="1065"/>
    </row>
    <row r="8" spans="2:10" s="1" customFormat="1">
      <c r="D8" s="1066" t="s">
        <v>2563</v>
      </c>
      <c r="F8" s="12"/>
      <c r="G8" s="1065"/>
    </row>
    <row r="9" spans="2:10" s="1" customFormat="1">
      <c r="D9" s="1067" t="s">
        <v>2571</v>
      </c>
      <c r="F9" s="12"/>
      <c r="G9" s="1065"/>
    </row>
    <row r="10" spans="2:10" s="1" customFormat="1">
      <c r="D10" s="1067"/>
      <c r="F10" s="12"/>
      <c r="G10" s="1065"/>
    </row>
    <row r="11" spans="2:10" s="1" customFormat="1">
      <c r="D11" s="394"/>
      <c r="F11" s="12"/>
      <c r="G11" s="1065"/>
    </row>
    <row r="12" spans="2:10" s="1" customFormat="1">
      <c r="C12" s="19"/>
      <c r="D12" s="324"/>
    </row>
    <row r="13" spans="2:10">
      <c r="D13" s="161"/>
    </row>
    <row r="14" spans="2:10" ht="27.75" customHeight="1">
      <c r="C14" s="1064" t="s">
        <v>547</v>
      </c>
      <c r="D14" s="1064" t="s">
        <v>1090</v>
      </c>
    </row>
    <row r="15" spans="2:10">
      <c r="C15" s="184" t="s">
        <v>305</v>
      </c>
      <c r="D15" s="356">
        <v>0.18359336852684782</v>
      </c>
    </row>
    <row r="16" spans="2:10">
      <c r="C16" s="184" t="s">
        <v>306</v>
      </c>
      <c r="D16" s="356">
        <v>8.3070763706064213E-2</v>
      </c>
    </row>
    <row r="17" spans="3:4">
      <c r="C17" s="184" t="s">
        <v>307</v>
      </c>
      <c r="D17" s="360">
        <v>2.9319093072728546E-2</v>
      </c>
    </row>
    <row r="18" spans="3:4">
      <c r="C18" s="184" t="s">
        <v>308</v>
      </c>
      <c r="D18" s="356">
        <v>0.38849832845089799</v>
      </c>
    </row>
    <row r="19" spans="3:4">
      <c r="C19" s="184" t="s">
        <v>309</v>
      </c>
      <c r="D19" s="356">
        <v>0.24343085121766755</v>
      </c>
    </row>
    <row r="20" spans="3:4">
      <c r="C20" s="184" t="s">
        <v>310</v>
      </c>
      <c r="D20" s="356">
        <v>7.2087595025793968E-2</v>
      </c>
    </row>
    <row r="31" spans="3:4">
      <c r="C31" s="270"/>
      <c r="D31" s="99"/>
    </row>
  </sheetData>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B2:K27"/>
  <sheetViews>
    <sheetView showGridLines="0" zoomScaleNormal="100" workbookViewId="0">
      <selection activeCell="I20" sqref="I20"/>
    </sheetView>
  </sheetViews>
  <sheetFormatPr defaultColWidth="9.140625" defaultRowHeight="15"/>
  <cols>
    <col min="1" max="1" width="14.5703125" style="95" customWidth="1"/>
    <col min="2" max="2" width="26.85546875" style="95" customWidth="1"/>
    <col min="3" max="3" width="14.28515625" style="8" customWidth="1"/>
    <col min="4" max="4" width="14.42578125" style="8" customWidth="1"/>
    <col min="5" max="5" width="14.42578125" style="95" customWidth="1"/>
    <col min="6" max="6" width="92.140625" style="95" customWidth="1"/>
    <col min="7" max="7" width="12.42578125" style="95" customWidth="1"/>
    <col min="8" max="16384" width="9.140625" style="95"/>
  </cols>
  <sheetData>
    <row r="2" spans="2:11" ht="17.25">
      <c r="B2" s="189" t="s">
        <v>2575</v>
      </c>
    </row>
    <row r="3" spans="2:11">
      <c r="B3" s="78"/>
    </row>
    <row r="4" spans="2:11" ht="47.25">
      <c r="B4" s="172" t="s">
        <v>1118</v>
      </c>
      <c r="C4" s="172" t="s">
        <v>1463</v>
      </c>
      <c r="D4" s="172" t="s">
        <v>2609</v>
      </c>
      <c r="E4" s="172" t="s">
        <v>195</v>
      </c>
      <c r="F4" s="172" t="s">
        <v>435</v>
      </c>
    </row>
    <row r="5" spans="2:11" ht="29.25" customHeight="1">
      <c r="B5" s="347" t="s">
        <v>296</v>
      </c>
      <c r="C5" s="363"/>
      <c r="D5" s="363">
        <v>3479</v>
      </c>
      <c r="E5" s="328" t="s">
        <v>297</v>
      </c>
      <c r="F5" s="367" t="s">
        <v>1119</v>
      </c>
      <c r="G5" s="26"/>
      <c r="H5" s="26"/>
      <c r="I5" s="26"/>
      <c r="J5" s="26"/>
      <c r="K5" s="26"/>
    </row>
    <row r="6" spans="2:11">
      <c r="B6" s="347" t="s">
        <v>296</v>
      </c>
      <c r="C6" s="363"/>
      <c r="D6" s="363">
        <f>D5/C19*10^9</f>
        <v>2474395448079.6587</v>
      </c>
      <c r="E6" s="328" t="s">
        <v>300</v>
      </c>
      <c r="F6" s="368" t="s">
        <v>469</v>
      </c>
    </row>
    <row r="7" spans="2:11">
      <c r="B7" s="347" t="s">
        <v>298</v>
      </c>
      <c r="C7" s="363"/>
      <c r="D7" s="363">
        <v>7823</v>
      </c>
      <c r="E7" s="328" t="s">
        <v>294</v>
      </c>
      <c r="F7" s="366" t="s">
        <v>438</v>
      </c>
    </row>
    <row r="8" spans="2:11">
      <c r="B8" s="347" t="s">
        <v>293</v>
      </c>
      <c r="C8" s="363"/>
      <c r="D8" s="363">
        <v>4117</v>
      </c>
      <c r="E8" s="328" t="s">
        <v>294</v>
      </c>
      <c r="F8" s="366" t="s">
        <v>295</v>
      </c>
    </row>
    <row r="9" spans="2:11">
      <c r="B9" s="347" t="s">
        <v>299</v>
      </c>
      <c r="C9" s="364">
        <v>53671</v>
      </c>
      <c r="D9" s="364">
        <v>59370</v>
      </c>
      <c r="E9" s="328" t="s">
        <v>437</v>
      </c>
      <c r="F9" s="368" t="s">
        <v>469</v>
      </c>
    </row>
    <row r="10" spans="2:11">
      <c r="C10" s="362"/>
      <c r="D10" s="362"/>
      <c r="E10" s="15"/>
    </row>
    <row r="11" spans="2:11">
      <c r="B11" s="4" t="s">
        <v>1464</v>
      </c>
    </row>
    <row r="12" spans="2:11" ht="32.25">
      <c r="B12" s="172" t="s">
        <v>434</v>
      </c>
      <c r="C12" s="172" t="s">
        <v>2608</v>
      </c>
      <c r="D12" s="172" t="s">
        <v>195</v>
      </c>
      <c r="E12" s="172" t="s">
        <v>439</v>
      </c>
      <c r="F12" s="172" t="s">
        <v>195</v>
      </c>
      <c r="K12" s="86"/>
    </row>
    <row r="13" spans="2:11">
      <c r="B13" s="184" t="s">
        <v>2067</v>
      </c>
      <c r="C13" s="136">
        <v>44.1</v>
      </c>
      <c r="D13" s="322" t="s">
        <v>302</v>
      </c>
      <c r="E13" s="136">
        <f>C13*D6</f>
        <v>109120839260312.95</v>
      </c>
      <c r="F13" s="91" t="s">
        <v>301</v>
      </c>
    </row>
    <row r="14" spans="2:11">
      <c r="B14" s="184" t="s">
        <v>1573</v>
      </c>
      <c r="C14" s="136">
        <v>26.3</v>
      </c>
      <c r="D14" s="322" t="s">
        <v>302</v>
      </c>
      <c r="E14" s="146">
        <v>82297960000000.016</v>
      </c>
      <c r="F14" s="91" t="s">
        <v>301</v>
      </c>
    </row>
    <row r="15" spans="2:11">
      <c r="B15" s="184" t="s">
        <v>1574</v>
      </c>
      <c r="C15" s="136">
        <v>11.9</v>
      </c>
      <c r="D15" s="322" t="s">
        <v>302</v>
      </c>
      <c r="E15" s="146">
        <v>37237480000000.008</v>
      </c>
      <c r="F15" s="91" t="s">
        <v>301</v>
      </c>
    </row>
    <row r="16" spans="2:11">
      <c r="B16" s="184" t="s">
        <v>1575</v>
      </c>
      <c r="C16" s="136">
        <v>8.4</v>
      </c>
      <c r="D16" s="322" t="s">
        <v>302</v>
      </c>
      <c r="E16" s="146">
        <v>13142640000000.002</v>
      </c>
      <c r="F16" s="91" t="s">
        <v>301</v>
      </c>
    </row>
    <row r="17" spans="2:6">
      <c r="B17" s="184" t="s">
        <v>293</v>
      </c>
      <c r="C17" s="136">
        <v>42.3</v>
      </c>
      <c r="D17" s="322" t="s">
        <v>302</v>
      </c>
      <c r="E17" s="146">
        <f>C17*D8*10^9</f>
        <v>174149099999999.97</v>
      </c>
      <c r="F17" s="91" t="s">
        <v>301</v>
      </c>
    </row>
    <row r="18" spans="2:6">
      <c r="B18" s="91" t="s">
        <v>2573</v>
      </c>
      <c r="C18" s="121">
        <v>544284</v>
      </c>
      <c r="D18" s="365" t="s">
        <v>303</v>
      </c>
      <c r="E18" s="243">
        <f>C18*D9*10^3</f>
        <v>32314141080000</v>
      </c>
      <c r="F18" s="91" t="s">
        <v>301</v>
      </c>
    </row>
    <row r="19" spans="2:6" s="756" customFormat="1">
      <c r="B19" s="1068" t="s">
        <v>436</v>
      </c>
      <c r="C19" s="1069">
        <v>1.4059999999999999</v>
      </c>
      <c r="D19" s="1070" t="s">
        <v>2574</v>
      </c>
      <c r="E19" s="1071" t="s">
        <v>469</v>
      </c>
      <c r="F19" s="1072"/>
    </row>
    <row r="21" spans="2:6">
      <c r="E21" s="270"/>
    </row>
    <row r="22" spans="2:6">
      <c r="B22" s="3"/>
      <c r="C22" s="3"/>
      <c r="D22" s="18"/>
      <c r="E22" s="270"/>
    </row>
    <row r="23" spans="2:6">
      <c r="B23" s="3"/>
      <c r="C23" s="3"/>
      <c r="D23" s="95"/>
    </row>
    <row r="24" spans="2:6">
      <c r="B24" s="3"/>
      <c r="C24" s="24"/>
      <c r="D24" s="18"/>
    </row>
    <row r="25" spans="2:6">
      <c r="B25" s="3"/>
      <c r="C25" s="24"/>
      <c r="D25" s="18"/>
    </row>
    <row r="26" spans="2:6">
      <c r="B26" s="3"/>
      <c r="C26" s="24"/>
      <c r="D26" s="18"/>
    </row>
    <row r="27" spans="2:6">
      <c r="B27" s="3"/>
      <c r="C27" s="3"/>
      <c r="D27" s="1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
  <sheetViews>
    <sheetView zoomScale="80" zoomScaleNormal="80" workbookViewId="0">
      <selection activeCell="L2" sqref="L2"/>
    </sheetView>
  </sheetViews>
  <sheetFormatPr defaultRowHeight="15"/>
  <cols>
    <col min="1" max="16384" width="9.140625" style="165"/>
  </cols>
  <sheetData>
    <row r="2" spans="3:3" ht="21">
      <c r="C2" s="1265" t="s">
        <v>4577</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8"/>
  <sheetViews>
    <sheetView zoomScale="80" zoomScaleNormal="80" workbookViewId="0">
      <selection activeCell="D5" sqref="D5"/>
    </sheetView>
  </sheetViews>
  <sheetFormatPr defaultColWidth="9.140625" defaultRowHeight="15"/>
  <cols>
    <col min="1" max="1" width="8.85546875" style="416" customWidth="1"/>
    <col min="2" max="2" width="13" style="416" customWidth="1"/>
    <col min="3" max="4" width="35.28515625" style="416" customWidth="1"/>
    <col min="5" max="5" width="32.5703125" style="416" customWidth="1"/>
    <col min="6" max="6" width="24.140625" style="530" customWidth="1"/>
    <col min="7" max="10" width="23.7109375" style="530" customWidth="1"/>
    <col min="11" max="11" width="23.7109375" style="416" customWidth="1"/>
    <col min="12" max="12" width="27.5703125" style="416" customWidth="1"/>
    <col min="13" max="13" width="12.140625" style="416" bestFit="1" customWidth="1"/>
    <col min="14" max="14" width="17.28515625" style="416" bestFit="1" customWidth="1"/>
    <col min="15" max="15" width="14.5703125" style="416" bestFit="1" customWidth="1"/>
    <col min="16" max="16384" width="9.140625" style="416"/>
  </cols>
  <sheetData>
    <row r="2" spans="2:11" ht="24" customHeight="1">
      <c r="B2" s="1457" t="s">
        <v>4589</v>
      </c>
      <c r="C2" s="1457"/>
      <c r="D2" s="1457"/>
      <c r="E2" s="1457"/>
      <c r="F2" s="1457"/>
      <c r="G2" s="1457"/>
      <c r="H2" s="1457"/>
      <c r="I2" s="556"/>
      <c r="J2" s="529"/>
    </row>
    <row r="3" spans="2:11">
      <c r="B3" s="416" t="s">
        <v>1497</v>
      </c>
      <c r="C3" s="416" t="s">
        <v>2587</v>
      </c>
    </row>
    <row r="4" spans="2:11" ht="27" customHeight="1">
      <c r="C4" s="531" t="s">
        <v>4587</v>
      </c>
      <c r="D4" s="531"/>
      <c r="F4" s="416"/>
      <c r="G4" s="416"/>
      <c r="H4" s="416"/>
      <c r="I4" s="416"/>
      <c r="J4" s="416"/>
    </row>
    <row r="5" spans="2:11" ht="54" customHeight="1">
      <c r="E5" s="532"/>
      <c r="F5" s="1459" t="s">
        <v>2497</v>
      </c>
      <c r="G5" s="1460"/>
      <c r="H5" s="1461" t="s">
        <v>2496</v>
      </c>
      <c r="I5" s="1462"/>
      <c r="J5" s="416"/>
    </row>
    <row r="6" spans="2:11" ht="72" customHeight="1">
      <c r="B6" s="552"/>
      <c r="F6" s="604" t="s">
        <v>1642</v>
      </c>
      <c r="G6" s="604" t="s">
        <v>1643</v>
      </c>
      <c r="H6" s="604" t="s">
        <v>1642</v>
      </c>
      <c r="I6" s="604" t="s">
        <v>1643</v>
      </c>
      <c r="J6" s="604"/>
      <c r="K6" s="686"/>
    </row>
    <row r="7" spans="2:11" ht="22.5" customHeight="1">
      <c r="B7" s="553"/>
      <c r="D7" s="428"/>
      <c r="F7" s="707">
        <v>49510887808956.828</v>
      </c>
      <c r="G7" s="551">
        <v>49513710322823.625</v>
      </c>
      <c r="H7" s="708">
        <v>55463775027376.438</v>
      </c>
      <c r="I7" s="551">
        <v>55466520067618.766</v>
      </c>
      <c r="J7" s="551"/>
      <c r="K7" s="533"/>
    </row>
    <row r="8" spans="2:11" ht="22.5" customHeight="1">
      <c r="B8" s="553"/>
      <c r="F8" s="709" t="s">
        <v>1610</v>
      </c>
      <c r="G8" s="534"/>
      <c r="H8" s="634" t="s">
        <v>1610</v>
      </c>
      <c r="I8" s="534"/>
      <c r="J8" s="534"/>
      <c r="K8" s="534"/>
    </row>
    <row r="9" spans="2:11" ht="22.5" customHeight="1">
      <c r="B9" s="553"/>
      <c r="E9" s="273"/>
      <c r="F9" s="663"/>
      <c r="G9" s="534"/>
      <c r="H9" s="663"/>
      <c r="I9" s="534"/>
      <c r="J9" s="534"/>
      <c r="K9" s="534"/>
    </row>
    <row r="10" spans="2:11">
      <c r="B10" s="554"/>
      <c r="G10" s="534"/>
    </row>
    <row r="11" spans="2:11" s="532" customFormat="1" ht="20.25" customHeight="1">
      <c r="E11" s="691" t="s">
        <v>922</v>
      </c>
      <c r="F11" s="643">
        <v>10.760314885511862</v>
      </c>
      <c r="G11" s="643">
        <v>10.762854935594028</v>
      </c>
      <c r="H11" s="643">
        <v>12.054247619578383</v>
      </c>
      <c r="I11" s="643">
        <v>12.056824370013237</v>
      </c>
      <c r="J11" s="643"/>
      <c r="K11" s="692"/>
    </row>
    <row r="12" spans="2:11" s="532" customFormat="1" ht="20.25" customHeight="1">
      <c r="E12" s="693" t="s">
        <v>221</v>
      </c>
      <c r="F12" s="537">
        <v>9.2934083308885473E-2</v>
      </c>
      <c r="G12" s="537">
        <v>9.2912150724328943E-2</v>
      </c>
      <c r="H12" s="537">
        <v>8.2958309100587116E-2</v>
      </c>
      <c r="I12" s="537">
        <v>8.2940579485185129E-2</v>
      </c>
      <c r="J12" s="537"/>
    </row>
    <row r="13" spans="2:11">
      <c r="E13" s="641"/>
      <c r="F13" s="642"/>
      <c r="G13" s="642"/>
      <c r="H13" s="642"/>
      <c r="I13" s="642"/>
      <c r="J13" s="642"/>
    </row>
    <row r="15" spans="2:11" ht="21">
      <c r="F15" s="1463" t="s">
        <v>1092</v>
      </c>
      <c r="G15" s="1463"/>
      <c r="H15" s="1463"/>
      <c r="I15" s="1463"/>
      <c r="J15" s="694"/>
      <c r="K15" s="694"/>
    </row>
    <row r="16" spans="2:11" ht="21">
      <c r="F16" s="1464" t="s">
        <v>1645</v>
      </c>
      <c r="G16" s="1465"/>
      <c r="H16" s="1466" t="s">
        <v>4588</v>
      </c>
      <c r="I16" s="1467"/>
      <c r="J16" s="694"/>
      <c r="K16" s="694"/>
    </row>
    <row r="17" spans="2:12" ht="21">
      <c r="F17" s="703" t="s">
        <v>1605</v>
      </c>
      <c r="G17" s="704" t="s">
        <v>1606</v>
      </c>
      <c r="H17" s="705" t="s">
        <v>1605</v>
      </c>
      <c r="I17" s="706" t="s">
        <v>1606</v>
      </c>
      <c r="J17" s="694"/>
      <c r="K17" s="694"/>
    </row>
    <row r="18" spans="2:12" ht="99.75" customHeight="1">
      <c r="C18" s="555" t="s">
        <v>1586</v>
      </c>
      <c r="D18" s="555" t="s">
        <v>1587</v>
      </c>
      <c r="E18" s="555" t="s">
        <v>1588</v>
      </c>
      <c r="F18" s="644" t="s">
        <v>1644</v>
      </c>
      <c r="G18" s="644" t="s">
        <v>1643</v>
      </c>
      <c r="H18" s="645" t="s">
        <v>1644</v>
      </c>
      <c r="I18" s="645" t="s">
        <v>1643</v>
      </c>
      <c r="J18" s="416"/>
    </row>
    <row r="19" spans="2:12">
      <c r="C19" s="539" t="s">
        <v>1585</v>
      </c>
      <c r="D19" s="497" t="s">
        <v>534</v>
      </c>
      <c r="E19" s="539" t="s">
        <v>1584</v>
      </c>
      <c r="F19" s="565" t="s">
        <v>469</v>
      </c>
      <c r="G19" s="557" t="s">
        <v>469</v>
      </c>
      <c r="H19" s="360">
        <v>1.7595955435861666E-2</v>
      </c>
      <c r="I19" s="563">
        <v>1.7595084611340593E-2</v>
      </c>
      <c r="J19" s="1116"/>
      <c r="K19" s="1115"/>
      <c r="L19" s="1115"/>
    </row>
    <row r="20" spans="2:12" ht="18">
      <c r="C20" s="539" t="s">
        <v>1528</v>
      </c>
      <c r="D20" s="497" t="s">
        <v>1528</v>
      </c>
      <c r="E20" s="539" t="s">
        <v>1576</v>
      </c>
      <c r="F20" s="562">
        <v>0</v>
      </c>
      <c r="G20" s="558">
        <v>0</v>
      </c>
      <c r="H20" s="360">
        <v>0</v>
      </c>
      <c r="I20" s="563">
        <v>0</v>
      </c>
      <c r="J20" s="1115"/>
      <c r="K20" s="1115"/>
      <c r="L20" s="1115"/>
    </row>
    <row r="21" spans="2:12" ht="18">
      <c r="C21" s="539" t="s">
        <v>1529</v>
      </c>
      <c r="D21" s="497" t="s">
        <v>1529</v>
      </c>
      <c r="E21" s="539" t="s">
        <v>1577</v>
      </c>
      <c r="F21" s="562">
        <v>0.65157499822485754</v>
      </c>
      <c r="G21" s="558">
        <v>0.65153785539197839</v>
      </c>
      <c r="H21" s="360">
        <v>0.58164192070065335</v>
      </c>
      <c r="I21" s="563">
        <v>0.58161313521930347</v>
      </c>
      <c r="J21" s="1115"/>
      <c r="K21" s="1115"/>
      <c r="L21" s="1115"/>
    </row>
    <row r="22" spans="2:12" ht="18">
      <c r="C22" s="539" t="s">
        <v>1583</v>
      </c>
      <c r="D22" s="497" t="s">
        <v>1540</v>
      </c>
      <c r="E22" s="539" t="s">
        <v>1578</v>
      </c>
      <c r="F22" s="562">
        <v>5.2535974012966197E-2</v>
      </c>
      <c r="G22" s="558">
        <v>5.2532979215884935E-2</v>
      </c>
      <c r="H22" s="360">
        <v>4.6897325578836982E-2</v>
      </c>
      <c r="I22" s="563">
        <v>4.6895004628364254E-2</v>
      </c>
      <c r="J22" s="1115"/>
      <c r="K22" s="1115"/>
      <c r="L22" s="1115"/>
    </row>
    <row r="23" spans="2:12" ht="18">
      <c r="C23" s="539" t="s">
        <v>1541</v>
      </c>
      <c r="D23" s="497" t="s">
        <v>1530</v>
      </c>
      <c r="E23" s="539" t="s">
        <v>1579</v>
      </c>
      <c r="F23" s="562">
        <v>6.5955915673269708E-2</v>
      </c>
      <c r="G23" s="558">
        <v>6.5952155876531152E-2</v>
      </c>
      <c r="H23" s="360">
        <v>8.0072603747026405E-2</v>
      </c>
      <c r="I23" s="563">
        <v>8.0068640950742703E-2</v>
      </c>
      <c r="J23" s="1115"/>
      <c r="K23" s="1115"/>
      <c r="L23" s="1115"/>
    </row>
    <row r="24" spans="2:12" ht="18">
      <c r="C24" s="540" t="s">
        <v>1542</v>
      </c>
      <c r="D24" s="497" t="s">
        <v>1531</v>
      </c>
      <c r="E24" s="539" t="s">
        <v>1580</v>
      </c>
      <c r="F24" s="562">
        <v>0.10355575535104258</v>
      </c>
      <c r="G24" s="558">
        <v>0.10354985218697835</v>
      </c>
      <c r="H24" s="360">
        <v>0.13588854982303339</v>
      </c>
      <c r="I24" s="566">
        <v>0.13588182469340057</v>
      </c>
      <c r="J24" s="1115"/>
      <c r="K24" s="1115"/>
      <c r="L24" s="1115"/>
    </row>
    <row r="25" spans="2:12" ht="18">
      <c r="C25" s="540" t="s">
        <v>1582</v>
      </c>
      <c r="D25" s="687" t="s">
        <v>1554</v>
      </c>
      <c r="E25" s="539" t="s">
        <v>1581</v>
      </c>
      <c r="F25" s="562">
        <v>0</v>
      </c>
      <c r="G25" s="558">
        <v>0</v>
      </c>
      <c r="H25" s="360">
        <v>2.4892474173692926E-2</v>
      </c>
      <c r="I25" s="566">
        <v>2.489124224417482E-2</v>
      </c>
      <c r="J25" s="1115"/>
      <c r="K25" s="1115"/>
      <c r="L25" s="1115"/>
    </row>
    <row r="26" spans="2:12" ht="18">
      <c r="C26" s="540" t="s">
        <v>518</v>
      </c>
      <c r="D26" s="687" t="s">
        <v>1555</v>
      </c>
      <c r="E26" s="540" t="s">
        <v>1543</v>
      </c>
      <c r="F26" s="567">
        <v>5.9895601780413345E-2</v>
      </c>
      <c r="G26" s="558">
        <v>5.9892187450009036E-2</v>
      </c>
      <c r="H26" s="360">
        <v>4.7546201979550694E-2</v>
      </c>
      <c r="I26" s="566">
        <v>4.7543848916159578E-2</v>
      </c>
      <c r="J26" s="1115"/>
      <c r="K26" s="1115"/>
      <c r="L26" s="1115"/>
    </row>
    <row r="27" spans="2:12" ht="15" customHeight="1">
      <c r="B27" s="1458" t="s">
        <v>461</v>
      </c>
      <c r="C27" s="539" t="s">
        <v>525</v>
      </c>
      <c r="D27" s="497" t="s">
        <v>1556</v>
      </c>
      <c r="E27" s="539" t="s">
        <v>1544</v>
      </c>
      <c r="F27" s="360">
        <v>4.574610671602338E-4</v>
      </c>
      <c r="G27" s="559">
        <v>4.5743498973244341E-4</v>
      </c>
      <c r="H27" s="360">
        <v>4.1304822116474066E-4</v>
      </c>
      <c r="I27" s="566">
        <v>4.1302777939215899E-4</v>
      </c>
      <c r="J27" s="1115"/>
      <c r="K27" s="1115"/>
      <c r="L27" s="1115"/>
    </row>
    <row r="28" spans="2:12" ht="18">
      <c r="B28" s="1458"/>
      <c r="C28" s="539" t="s">
        <v>524</v>
      </c>
      <c r="D28" s="497" t="s">
        <v>1557</v>
      </c>
      <c r="E28" s="539" t="s">
        <v>1545</v>
      </c>
      <c r="F28" s="360">
        <v>6.7562477563297801E-5</v>
      </c>
      <c r="G28" s="559">
        <v>6.7558626184991587E-5</v>
      </c>
      <c r="H28" s="360">
        <v>6.7469139888395546E-5</v>
      </c>
      <c r="I28" s="566">
        <v>6.746580083802997E-5</v>
      </c>
      <c r="J28" s="1115"/>
      <c r="K28" s="1115"/>
      <c r="L28" s="1115"/>
    </row>
    <row r="29" spans="2:12" ht="18">
      <c r="B29" s="1458"/>
      <c r="C29" s="539" t="s">
        <v>526</v>
      </c>
      <c r="D29" s="497" t="s">
        <v>1558</v>
      </c>
      <c r="E29" s="539" t="s">
        <v>1546</v>
      </c>
      <c r="F29" s="360">
        <v>3.5815876131738505E-6</v>
      </c>
      <c r="G29" s="559">
        <v>3.5813834458707457E-6</v>
      </c>
      <c r="H29" s="360">
        <v>3.6854156674856049E-6</v>
      </c>
      <c r="I29" s="566">
        <v>3.6852332761204243E-6</v>
      </c>
      <c r="J29" s="1115"/>
      <c r="K29" s="1115"/>
      <c r="L29" s="1115"/>
    </row>
    <row r="30" spans="2:12" ht="18">
      <c r="B30" s="1458"/>
      <c r="C30" s="539" t="s">
        <v>527</v>
      </c>
      <c r="D30" s="497" t="s">
        <v>1559</v>
      </c>
      <c r="E30" s="539" t="s">
        <v>1547</v>
      </c>
      <c r="F30" s="360">
        <v>1.7144174656598314E-9</v>
      </c>
      <c r="G30" s="559">
        <v>1.7143197358181624E-9</v>
      </c>
      <c r="H30" s="360">
        <v>1.5845426835194843E-9</v>
      </c>
      <c r="I30" s="566">
        <v>1.5844642644402514E-9</v>
      </c>
      <c r="J30" s="1115"/>
      <c r="K30" s="1115"/>
      <c r="L30" s="1115"/>
    </row>
    <row r="31" spans="2:12" ht="18">
      <c r="B31" s="1458"/>
      <c r="C31" s="539" t="s">
        <v>528</v>
      </c>
      <c r="D31" s="497" t="s">
        <v>1560</v>
      </c>
      <c r="E31" s="539" t="s">
        <v>1548</v>
      </c>
      <c r="F31" s="360">
        <v>6.3674085428734372E-5</v>
      </c>
      <c r="G31" s="559">
        <v>6.367045570702888E-5</v>
      </c>
      <c r="H31" s="360">
        <v>5.3661841418672455E-5</v>
      </c>
      <c r="I31" s="566">
        <v>5.3659185692046879E-5</v>
      </c>
      <c r="J31" s="1115"/>
      <c r="K31" s="1115"/>
      <c r="L31" s="1115"/>
    </row>
    <row r="32" spans="2:12" ht="18">
      <c r="B32" s="1458"/>
      <c r="C32" s="539" t="s">
        <v>529</v>
      </c>
      <c r="D32" s="497" t="s">
        <v>1561</v>
      </c>
      <c r="E32" s="539" t="s">
        <v>1549</v>
      </c>
      <c r="F32" s="360">
        <v>4.1937785644481424E-6</v>
      </c>
      <c r="G32" s="559">
        <v>4.1935394993876726E-6</v>
      </c>
      <c r="H32" s="360">
        <v>3.8497943548668718E-6</v>
      </c>
      <c r="I32" s="566">
        <v>3.8496038283940392E-6</v>
      </c>
      <c r="J32" s="1115"/>
      <c r="K32" s="1115"/>
      <c r="L32" s="1115"/>
    </row>
    <row r="33" spans="2:12" ht="18">
      <c r="B33" s="1458"/>
      <c r="C33" s="539" t="s">
        <v>530</v>
      </c>
      <c r="D33" s="497" t="s">
        <v>1562</v>
      </c>
      <c r="E33" s="539" t="s">
        <v>1550</v>
      </c>
      <c r="F33" s="360">
        <v>2.3721011922301564E-3</v>
      </c>
      <c r="G33" s="559">
        <v>2.3719659713294225E-3</v>
      </c>
      <c r="H33" s="360">
        <v>2.1057572720636466E-3</v>
      </c>
      <c r="I33" s="566">
        <v>2.10565305805409E-3</v>
      </c>
      <c r="J33" s="1115"/>
      <c r="K33" s="1115"/>
      <c r="L33" s="1115"/>
    </row>
    <row r="34" spans="2:12">
      <c r="B34" s="1458" t="s">
        <v>460</v>
      </c>
      <c r="C34" s="539" t="s">
        <v>465</v>
      </c>
      <c r="D34" s="497" t="s">
        <v>563</v>
      </c>
      <c r="E34" s="539"/>
      <c r="F34" s="360">
        <v>5.3932193870232696E-3</v>
      </c>
      <c r="G34" s="559">
        <v>5.3929119482066809E-3</v>
      </c>
      <c r="H34" s="360">
        <v>4.507290343591046E-3</v>
      </c>
      <c r="I34" s="566">
        <v>4.5070672776160768E-3</v>
      </c>
      <c r="J34" s="1115"/>
      <c r="K34" s="1115"/>
      <c r="L34" s="1115"/>
    </row>
    <row r="35" spans="2:12">
      <c r="B35" s="1458"/>
      <c r="C35" s="539" t="s">
        <v>208</v>
      </c>
      <c r="D35" s="497" t="s">
        <v>564</v>
      </c>
      <c r="E35" s="539"/>
      <c r="F35" s="360">
        <v>5.2036917817779753E-5</v>
      </c>
      <c r="G35" s="559">
        <v>5.2033951469243794E-5</v>
      </c>
      <c r="H35" s="360">
        <v>5.6223921982605571E-5</v>
      </c>
      <c r="I35" s="566">
        <v>5.6221139458512917E-5</v>
      </c>
      <c r="J35" s="1115"/>
      <c r="K35" s="1115"/>
      <c r="L35" s="1115"/>
    </row>
    <row r="36" spans="2:12">
      <c r="B36" s="1458"/>
      <c r="C36" s="539" t="s">
        <v>520</v>
      </c>
      <c r="D36" s="497" t="s">
        <v>1563</v>
      </c>
      <c r="E36" s="539"/>
      <c r="F36" s="360">
        <v>1.0109221267275548E-5</v>
      </c>
      <c r="G36" s="559">
        <v>1.0108644994218583E-5</v>
      </c>
      <c r="H36" s="360">
        <v>1.0741005921539771E-5</v>
      </c>
      <c r="I36" s="566">
        <v>1.0740474348737624E-5</v>
      </c>
      <c r="J36" s="1115"/>
      <c r="K36" s="1115"/>
      <c r="L36" s="1115"/>
    </row>
    <row r="37" spans="2:12">
      <c r="B37" s="1458"/>
      <c r="C37" s="539" t="s">
        <v>209</v>
      </c>
      <c r="D37" s="497" t="s">
        <v>565</v>
      </c>
      <c r="E37" s="539"/>
      <c r="F37" s="360">
        <v>2.9922590071834432E-3</v>
      </c>
      <c r="G37" s="559">
        <v>2.9920884343767246E-3</v>
      </c>
      <c r="H37" s="360">
        <v>2.8168678443341475E-3</v>
      </c>
      <c r="I37" s="566">
        <v>2.8167284374346238E-3</v>
      </c>
      <c r="J37" s="1115"/>
      <c r="K37" s="1115"/>
      <c r="L37" s="1115"/>
    </row>
    <row r="38" spans="2:12">
      <c r="B38" s="1458"/>
      <c r="C38" s="539" t="s">
        <v>210</v>
      </c>
      <c r="D38" s="497" t="s">
        <v>210</v>
      </c>
      <c r="E38" s="539"/>
      <c r="F38" s="360">
        <v>5.2295586174716047E-3</v>
      </c>
      <c r="G38" s="559">
        <v>5.2292605080869756E-3</v>
      </c>
      <c r="H38" s="360">
        <v>5.0567525715940562E-3</v>
      </c>
      <c r="I38" s="566">
        <v>5.0565023127119848E-3</v>
      </c>
      <c r="J38" s="1115"/>
      <c r="K38" s="1115"/>
      <c r="L38" s="1115"/>
    </row>
    <row r="39" spans="2:12">
      <c r="B39" s="1458"/>
      <c r="C39" s="539" t="s">
        <v>523</v>
      </c>
      <c r="D39" s="497" t="s">
        <v>523</v>
      </c>
      <c r="E39" s="539"/>
      <c r="F39" s="360">
        <v>3.6804837898106635E-3</v>
      </c>
      <c r="G39" s="559">
        <v>3.6802739849613494E-3</v>
      </c>
      <c r="H39" s="360">
        <v>4.0483924487500073E-3</v>
      </c>
      <c r="I39" s="566">
        <v>4.0481920936497589E-3</v>
      </c>
      <c r="J39" s="1115"/>
      <c r="K39" s="1115"/>
      <c r="L39" s="1115"/>
    </row>
    <row r="40" spans="2:12">
      <c r="B40" s="1458"/>
      <c r="C40" s="539" t="s">
        <v>212</v>
      </c>
      <c r="D40" s="497" t="s">
        <v>212</v>
      </c>
      <c r="E40" s="539"/>
      <c r="F40" s="360">
        <v>8.6470604536917586E-5</v>
      </c>
      <c r="G40" s="559">
        <v>8.646567530663401E-5</v>
      </c>
      <c r="H40" s="360">
        <v>1.0395719903944551E-4</v>
      </c>
      <c r="I40" s="566">
        <v>1.0395205419360887E-4</v>
      </c>
      <c r="J40" s="1115"/>
      <c r="K40" s="1115"/>
      <c r="L40" s="1115"/>
    </row>
    <row r="41" spans="2:12">
      <c r="B41" s="1458"/>
      <c r="C41" s="539" t="s">
        <v>522</v>
      </c>
      <c r="D41" s="497" t="s">
        <v>566</v>
      </c>
      <c r="E41" s="539"/>
      <c r="F41" s="360">
        <v>6.2239253149537217E-4</v>
      </c>
      <c r="G41" s="559">
        <v>6.2235705220005616E-4</v>
      </c>
      <c r="H41" s="360">
        <v>6.6601972876470733E-4</v>
      </c>
      <c r="I41" s="566">
        <v>6.6598676742234413E-4</v>
      </c>
      <c r="J41" s="1115"/>
      <c r="K41" s="1115"/>
      <c r="L41" s="1115"/>
    </row>
    <row r="42" spans="2:12">
      <c r="B42" s="1458"/>
      <c r="C42" s="539" t="s">
        <v>214</v>
      </c>
      <c r="D42" s="497" t="s">
        <v>567</v>
      </c>
      <c r="E42" s="539"/>
      <c r="F42" s="360">
        <v>3.3181814196892591E-5</v>
      </c>
      <c r="G42" s="559">
        <v>3.317992267775404E-5</v>
      </c>
      <c r="H42" s="360">
        <v>2.7168671141771699E-5</v>
      </c>
      <c r="I42" s="566">
        <v>2.7167326563176829E-5</v>
      </c>
      <c r="J42" s="1115"/>
      <c r="K42" s="1115"/>
      <c r="L42" s="1115"/>
    </row>
    <row r="43" spans="2:12">
      <c r="B43" s="1458"/>
      <c r="C43" s="539" t="s">
        <v>215</v>
      </c>
      <c r="D43" s="497" t="s">
        <v>568</v>
      </c>
      <c r="E43" s="539"/>
      <c r="F43" s="360">
        <v>1.1215648003378024E-4</v>
      </c>
      <c r="G43" s="559">
        <v>1.1215008658804406E-4</v>
      </c>
      <c r="H43" s="360">
        <v>1.0031321087058682E-4</v>
      </c>
      <c r="I43" s="566">
        <v>1.0030824636586684E-4</v>
      </c>
      <c r="J43" s="1115"/>
      <c r="K43" s="1115"/>
      <c r="L43" s="1115"/>
    </row>
    <row r="44" spans="2:12">
      <c r="B44" s="1458"/>
      <c r="C44" s="539" t="s">
        <v>216</v>
      </c>
      <c r="D44" s="497" t="s">
        <v>569</v>
      </c>
      <c r="E44" s="539"/>
      <c r="F44" s="360">
        <v>3.6415416886825316E-5</v>
      </c>
      <c r="G44" s="559">
        <v>3.641334103715745E-5</v>
      </c>
      <c r="H44" s="360">
        <v>3.9548789798698252E-5</v>
      </c>
      <c r="I44" s="566">
        <v>3.9546832527548003E-5</v>
      </c>
      <c r="J44" s="1115"/>
      <c r="K44" s="1115"/>
      <c r="L44" s="1115"/>
    </row>
    <row r="45" spans="2:12" ht="18">
      <c r="B45" s="541" t="s">
        <v>562</v>
      </c>
      <c r="C45" s="539" t="s">
        <v>521</v>
      </c>
      <c r="D45" s="497" t="s">
        <v>521</v>
      </c>
      <c r="E45" s="539" t="s">
        <v>1551</v>
      </c>
      <c r="F45" s="360">
        <v>3.2136233269324677E-3</v>
      </c>
      <c r="G45" s="559">
        <v>3.2134401353206134E-3</v>
      </c>
      <c r="H45" s="360">
        <v>3.2822794277912546E-3</v>
      </c>
      <c r="I45" s="566">
        <v>3.2821169876543058E-3</v>
      </c>
      <c r="J45" s="1115"/>
      <c r="K45" s="1115"/>
      <c r="L45" s="1115"/>
    </row>
    <row r="46" spans="2:12">
      <c r="B46" s="1454" t="s">
        <v>463</v>
      </c>
      <c r="C46" s="539" t="s">
        <v>8</v>
      </c>
      <c r="D46" s="568" t="s">
        <v>469</v>
      </c>
      <c r="E46" s="539" t="s">
        <v>451</v>
      </c>
      <c r="F46" s="360">
        <v>1.3564693135607706E-5</v>
      </c>
      <c r="G46" s="360">
        <v>1.3563919884436981E-5</v>
      </c>
      <c r="H46" s="565" t="s">
        <v>469</v>
      </c>
      <c r="I46" s="557" t="s">
        <v>469</v>
      </c>
      <c r="J46" s="1115"/>
      <c r="K46" s="1115"/>
      <c r="L46" s="1115"/>
    </row>
    <row r="47" spans="2:12">
      <c r="B47" s="1455"/>
      <c r="C47" s="542" t="s">
        <v>11</v>
      </c>
      <c r="D47" s="688" t="s">
        <v>11</v>
      </c>
      <c r="E47" s="543"/>
      <c r="F47" s="560">
        <v>1.3394710322282403E-2</v>
      </c>
      <c r="G47" s="561">
        <v>1.3393946760929802E-2</v>
      </c>
      <c r="H47" s="360">
        <v>9.3015666485982292E-4</v>
      </c>
      <c r="I47" s="566">
        <v>9.3011063137018633E-4</v>
      </c>
      <c r="J47" s="1115"/>
      <c r="K47" s="1115"/>
      <c r="L47" s="1115"/>
    </row>
    <row r="48" spans="2:12">
      <c r="B48" s="1455"/>
      <c r="C48" s="544" t="s">
        <v>5</v>
      </c>
      <c r="D48" s="688" t="s">
        <v>5</v>
      </c>
      <c r="E48" s="539"/>
      <c r="F48" s="562">
        <v>8.0537840795467139E-4</v>
      </c>
      <c r="G48" s="558">
        <v>8.0533249760560545E-4</v>
      </c>
      <c r="H48" s="360">
        <v>1.691193936108769E-3</v>
      </c>
      <c r="I48" s="566">
        <v>1.6911102388548842E-3</v>
      </c>
      <c r="J48" s="1115"/>
      <c r="K48" s="1115"/>
      <c r="L48" s="1115"/>
    </row>
    <row r="49" spans="1:12">
      <c r="B49" s="1456"/>
      <c r="C49" s="544" t="s">
        <v>6</v>
      </c>
      <c r="D49" s="688" t="s">
        <v>6</v>
      </c>
      <c r="E49" s="539"/>
      <c r="F49" s="562">
        <v>1.8662561729156524E-3</v>
      </c>
      <c r="G49" s="558">
        <v>1.8661497875550582E-3</v>
      </c>
      <c r="H49" s="360">
        <v>1.3912475297960263E-2</v>
      </c>
      <c r="I49" s="566">
        <v>1.3911786769014932E-2</v>
      </c>
      <c r="J49" s="1115"/>
      <c r="K49" s="1115"/>
      <c r="L49" s="1115"/>
    </row>
    <row r="50" spans="1:12">
      <c r="B50" s="1454" t="s">
        <v>462</v>
      </c>
      <c r="C50" s="544" t="s">
        <v>0</v>
      </c>
      <c r="D50" s="688" t="s">
        <v>0</v>
      </c>
      <c r="E50" s="539"/>
      <c r="F50" s="563">
        <v>6.7156945616282946E-3</v>
      </c>
      <c r="G50" s="558">
        <v>6.7153117355200961E-3</v>
      </c>
      <c r="H50" s="360">
        <v>6.5348959716697574E-4</v>
      </c>
      <c r="I50" s="566">
        <v>6.5345725594131423E-4</v>
      </c>
      <c r="J50" s="1115"/>
      <c r="K50" s="1115"/>
      <c r="L50" s="1115"/>
    </row>
    <row r="51" spans="1:12">
      <c r="B51" s="1455"/>
      <c r="C51" s="544" t="s">
        <v>464</v>
      </c>
      <c r="D51" s="688" t="s">
        <v>1496</v>
      </c>
      <c r="E51" s="544"/>
      <c r="F51" s="360">
        <v>6.8096132976029459E-4</v>
      </c>
      <c r="G51" s="360">
        <v>6.809225117686016E-4</v>
      </c>
      <c r="H51" s="360">
        <v>2.1232957897631692E-3</v>
      </c>
      <c r="I51" s="360">
        <v>2.1231907077716877E-3</v>
      </c>
      <c r="J51" s="1115"/>
      <c r="K51" s="1115"/>
      <c r="L51" s="1115"/>
    </row>
    <row r="52" spans="1:12">
      <c r="B52" s="1455"/>
      <c r="C52" s="544" t="s">
        <v>459</v>
      </c>
      <c r="D52" s="688" t="s">
        <v>1564</v>
      </c>
      <c r="E52" s="544"/>
      <c r="F52" s="360">
        <v>1.6485262860754929E-3</v>
      </c>
      <c r="G52" s="360">
        <v>1.6484323123403014E-3</v>
      </c>
      <c r="H52" s="360">
        <v>6.7546790642195008E-3</v>
      </c>
      <c r="I52" s="566">
        <v>6.7543447748890598E-3</v>
      </c>
      <c r="J52" s="1115"/>
      <c r="K52" s="1115"/>
      <c r="L52" s="1115"/>
    </row>
    <row r="53" spans="1:12">
      <c r="A53" s="421"/>
      <c r="B53" s="1456"/>
      <c r="C53" s="544" t="s">
        <v>3</v>
      </c>
      <c r="D53" s="688" t="s">
        <v>3</v>
      </c>
      <c r="E53" s="544"/>
      <c r="F53" s="360">
        <v>1.5410751730894403E-2</v>
      </c>
      <c r="G53" s="564">
        <v>1.5409873245719798E-2</v>
      </c>
      <c r="H53" s="360">
        <v>1.4513977809888688E-2</v>
      </c>
      <c r="I53" s="566">
        <v>1.4513259512560574E-2</v>
      </c>
      <c r="J53" s="1115"/>
      <c r="K53" s="1115"/>
      <c r="L53" s="1115"/>
    </row>
    <row r="54" spans="1:12">
      <c r="C54" s="544" t="s">
        <v>447</v>
      </c>
      <c r="D54" s="689" t="s">
        <v>1505</v>
      </c>
      <c r="E54" s="544"/>
      <c r="F54" s="360">
        <v>1.0765308876234229E-3</v>
      </c>
      <c r="G54" s="360">
        <v>1.0764695203104395E-3</v>
      </c>
      <c r="H54" s="360">
        <v>1.1088318451032972E-3</v>
      </c>
      <c r="I54" s="566">
        <v>1.1087769689720191E-3</v>
      </c>
      <c r="J54" s="1115"/>
      <c r="K54" s="1115"/>
      <c r="L54" s="1115"/>
    </row>
    <row r="55" spans="1:12">
      <c r="B55" s="1454" t="s">
        <v>466</v>
      </c>
      <c r="C55" s="545" t="s">
        <v>468</v>
      </c>
      <c r="D55" s="497" t="s">
        <v>1504</v>
      </c>
      <c r="E55" s="546"/>
      <c r="F55" s="360">
        <v>1.8177819866061548E-6</v>
      </c>
      <c r="G55" s="558">
        <v>1.8176783645016801E-6</v>
      </c>
      <c r="H55" s="360">
        <v>9.7360844935899282E-7</v>
      </c>
      <c r="I55" s="566">
        <v>9.7356026543884592E-7</v>
      </c>
      <c r="J55" s="1115"/>
      <c r="K55" s="1115"/>
      <c r="L55" s="1115"/>
    </row>
    <row r="56" spans="1:12">
      <c r="B56" s="1456"/>
      <c r="C56" s="544" t="s">
        <v>455</v>
      </c>
      <c r="D56" s="688" t="s">
        <v>455</v>
      </c>
      <c r="E56" s="539"/>
      <c r="F56" s="563">
        <v>1.836141584670877E-4</v>
      </c>
      <c r="G56" s="557" t="s">
        <v>469</v>
      </c>
      <c r="H56" s="360">
        <v>1.7951717125430896E-4</v>
      </c>
      <c r="I56" s="557" t="s">
        <v>469</v>
      </c>
      <c r="J56" s="1115"/>
      <c r="K56" s="1115"/>
      <c r="L56" s="1115"/>
    </row>
    <row r="57" spans="1:12">
      <c r="B57" s="538"/>
      <c r="C57" s="1114" t="s">
        <v>2594</v>
      </c>
      <c r="D57" s="1114" t="s">
        <v>2594</v>
      </c>
      <c r="E57" s="1114" t="s">
        <v>2595</v>
      </c>
      <c r="F57" s="1112">
        <v>1.7900702710910363E-4</v>
      </c>
      <c r="G57" s="557" t="s">
        <v>469</v>
      </c>
      <c r="H57" s="1113">
        <v>1.6423526324719633E-4</v>
      </c>
      <c r="I57" s="557" t="s">
        <v>469</v>
      </c>
      <c r="J57" s="1115"/>
      <c r="K57" s="1115"/>
      <c r="L57" s="1115"/>
    </row>
    <row r="58" spans="1:12">
      <c r="B58" s="538"/>
      <c r="C58" s="547" t="s">
        <v>1552</v>
      </c>
      <c r="D58" s="690" t="s">
        <v>1552</v>
      </c>
      <c r="E58" s="544" t="s">
        <v>1498</v>
      </c>
      <c r="F58" s="557" t="s">
        <v>469</v>
      </c>
      <c r="G58" s="360">
        <v>4.1960520767981663E-4</v>
      </c>
      <c r="H58" s="557" t="s">
        <v>469</v>
      </c>
      <c r="I58" s="566">
        <v>3.9322546119789121E-4</v>
      </c>
      <c r="J58" s="1115"/>
      <c r="K58" s="1115"/>
      <c r="L58" s="1115"/>
    </row>
    <row r="59" spans="1:12" ht="18">
      <c r="B59" s="538"/>
      <c r="C59" s="548" t="s">
        <v>519</v>
      </c>
      <c r="D59" s="689" t="s">
        <v>519</v>
      </c>
      <c r="E59" s="539" t="s">
        <v>1553</v>
      </c>
      <c r="F59" s="360">
        <v>7.4458579983958345E-5</v>
      </c>
      <c r="G59" s="558">
        <v>7.4454335495449268E-5</v>
      </c>
      <c r="H59" s="360">
        <v>6.9114080642868295E-5</v>
      </c>
      <c r="I59" s="360">
        <v>6.9110660184320603E-5</v>
      </c>
      <c r="J59" s="1115"/>
      <c r="K59" s="1115"/>
      <c r="L59" s="1115"/>
    </row>
    <row r="60" spans="1:12">
      <c r="F60" s="416"/>
      <c r="G60" s="538"/>
      <c r="H60" s="416"/>
      <c r="I60" s="501"/>
      <c r="J60" s="416"/>
    </row>
    <row r="61" spans="1:12">
      <c r="E61" s="549"/>
      <c r="F61" s="534"/>
      <c r="G61" s="538"/>
      <c r="H61" s="416"/>
    </row>
    <row r="62" spans="1:12">
      <c r="F62" s="534"/>
      <c r="G62" s="538"/>
      <c r="H62" s="416"/>
    </row>
    <row r="63" spans="1:12" ht="25.5" customHeight="1">
      <c r="B63" s="538"/>
      <c r="H63" s="416"/>
      <c r="I63" s="416"/>
      <c r="J63" s="416"/>
    </row>
    <row r="64" spans="1:12">
      <c r="H64" s="416"/>
      <c r="I64" s="416"/>
      <c r="J64" s="416"/>
    </row>
    <row r="66" spans="8:12">
      <c r="H66" s="550"/>
      <c r="I66" s="550"/>
      <c r="J66" s="550"/>
    </row>
    <row r="68" spans="8:12">
      <c r="K68" s="428"/>
      <c r="L68" s="428"/>
    </row>
  </sheetData>
  <mergeCells count="11">
    <mergeCell ref="B50:B53"/>
    <mergeCell ref="B55:B56"/>
    <mergeCell ref="B2:H2"/>
    <mergeCell ref="B27:B33"/>
    <mergeCell ref="B34:B44"/>
    <mergeCell ref="B46:B49"/>
    <mergeCell ref="F5:G5"/>
    <mergeCell ref="H5:I5"/>
    <mergeCell ref="F15:I15"/>
    <mergeCell ref="F16:G16"/>
    <mergeCell ref="H16:I16"/>
  </mergeCells>
  <conditionalFormatting sqref="B7:B9">
    <cfRule type="duplicateValues" dxfId="4" priority="3"/>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R71"/>
  <sheetViews>
    <sheetView showGridLines="0" zoomScale="80" zoomScaleNormal="80" workbookViewId="0">
      <selection activeCell="S40" sqref="S40"/>
    </sheetView>
  </sheetViews>
  <sheetFormatPr defaultRowHeight="15"/>
  <cols>
    <col min="1" max="1" width="6.140625" style="95" customWidth="1"/>
    <col min="2" max="2" width="9.140625" style="95" customWidth="1"/>
    <col min="3" max="3" width="26" style="86" customWidth="1"/>
    <col min="4" max="4" width="17.85546875" style="87" customWidth="1"/>
    <col min="5" max="5" width="13.7109375" style="87" customWidth="1"/>
    <col min="6" max="10" width="13.7109375" style="670" customWidth="1"/>
    <col min="11" max="11" width="7.5703125" customWidth="1"/>
    <col min="12" max="12" width="17.42578125" style="670" customWidth="1"/>
    <col min="13" max="13" width="23.7109375" style="669" customWidth="1"/>
    <col min="14" max="14" width="23.7109375" style="665" customWidth="1"/>
    <col min="15" max="15" width="8.42578125" style="95" customWidth="1"/>
    <col min="16" max="16" width="26.85546875" style="270" customWidth="1"/>
    <col min="17" max="17" width="16.42578125" style="89" customWidth="1"/>
    <col min="18" max="18" width="16.7109375" style="89" customWidth="1"/>
    <col min="19" max="16384" width="9.140625" style="95"/>
  </cols>
  <sheetData>
    <row r="2" spans="2:18" ht="17.25" customHeight="1">
      <c r="B2" s="358" t="s">
        <v>4539</v>
      </c>
      <c r="C2" s="357"/>
      <c r="D2" s="357"/>
      <c r="E2" s="357"/>
      <c r="F2" s="357"/>
      <c r="G2" s="357"/>
      <c r="H2" s="357"/>
      <c r="I2" s="357"/>
      <c r="J2" s="357"/>
      <c r="L2" s="357"/>
      <c r="M2" s="680"/>
      <c r="N2" s="681"/>
    </row>
    <row r="3" spans="2:18">
      <c r="C3" s="85"/>
      <c r="M3" s="682" t="s">
        <v>1605</v>
      </c>
      <c r="N3" s="683" t="s">
        <v>1606</v>
      </c>
    </row>
    <row r="4" spans="2:18" s="1" customFormat="1" ht="62.25">
      <c r="C4" s="576" t="s">
        <v>549</v>
      </c>
      <c r="D4" s="664" t="s">
        <v>1647</v>
      </c>
      <c r="E4" s="664" t="s">
        <v>1630</v>
      </c>
      <c r="F4" s="671" t="s">
        <v>1631</v>
      </c>
      <c r="G4" s="671" t="s">
        <v>1632</v>
      </c>
      <c r="H4" s="671" t="s">
        <v>1633</v>
      </c>
      <c r="I4" s="671" t="s">
        <v>1634</v>
      </c>
      <c r="J4" s="671" t="s">
        <v>1635</v>
      </c>
      <c r="K4"/>
      <c r="L4" s="671" t="s">
        <v>1641</v>
      </c>
      <c r="M4" s="656" t="s">
        <v>1639</v>
      </c>
      <c r="N4" s="578" t="s">
        <v>1640</v>
      </c>
      <c r="P4" s="13" t="s">
        <v>604</v>
      </c>
      <c r="Q4" s="501"/>
      <c r="R4" s="501"/>
    </row>
    <row r="5" spans="2:18">
      <c r="C5" s="646" t="s">
        <v>16</v>
      </c>
      <c r="D5" s="584"/>
      <c r="E5" s="589"/>
      <c r="F5" s="580">
        <v>621616.63292125671</v>
      </c>
      <c r="G5" s="580"/>
      <c r="H5" s="599"/>
      <c r="I5" s="580"/>
      <c r="J5" s="580"/>
      <c r="L5" s="580">
        <f>F5</f>
        <v>621616.63292125671</v>
      </c>
      <c r="M5" s="599">
        <f>IF(L5="n.a.","n.a.",L5*10^6)</f>
        <v>621616632921.25671</v>
      </c>
      <c r="N5" s="583">
        <f>M5</f>
        <v>621616632921.25671</v>
      </c>
      <c r="P5" s="677" t="s">
        <v>1636</v>
      </c>
    </row>
    <row r="6" spans="2:18" ht="18">
      <c r="C6" s="646" t="s">
        <v>1526</v>
      </c>
      <c r="D6" s="599">
        <v>0</v>
      </c>
      <c r="E6" s="583"/>
      <c r="F6" s="599"/>
      <c r="G6" s="599"/>
      <c r="H6" s="672"/>
      <c r="I6" s="599"/>
      <c r="J6" s="599"/>
      <c r="L6" s="580">
        <f>D6</f>
        <v>0</v>
      </c>
      <c r="M6" s="599">
        <f t="shared" ref="M6:M65" si="0">IF(L6="n.a.","n.a.",L6*10^6)</f>
        <v>0</v>
      </c>
      <c r="N6" s="583">
        <f t="shared" ref="N6:N65" si="1">M6</f>
        <v>0</v>
      </c>
      <c r="P6" t="s">
        <v>1646</v>
      </c>
      <c r="R6" s="95"/>
    </row>
    <row r="7" spans="2:18" ht="18">
      <c r="C7" s="646" t="s">
        <v>1525</v>
      </c>
      <c r="D7" s="599">
        <v>32260056.636232197</v>
      </c>
      <c r="E7" s="583"/>
      <c r="F7" s="599"/>
      <c r="G7" s="599"/>
      <c r="H7" s="672"/>
      <c r="I7" s="599"/>
      <c r="J7" s="599"/>
      <c r="L7" s="580">
        <f>D7</f>
        <v>32260056.636232197</v>
      </c>
      <c r="M7" s="599">
        <f t="shared" si="0"/>
        <v>32260056636232.199</v>
      </c>
      <c r="N7" s="583">
        <f t="shared" si="1"/>
        <v>32260056636232.199</v>
      </c>
      <c r="P7" s="95"/>
      <c r="R7" s="95"/>
    </row>
    <row r="8" spans="2:18" ht="18">
      <c r="C8" s="646" t="s">
        <v>1534</v>
      </c>
      <c r="D8" s="599">
        <v>120380.597449091</v>
      </c>
      <c r="E8" s="583">
        <v>2480722.1178411501</v>
      </c>
      <c r="F8" s="599"/>
      <c r="G8" s="599"/>
      <c r="H8" s="672"/>
      <c r="I8" s="599"/>
      <c r="J8" s="599"/>
      <c r="L8" s="580">
        <f>SUM(D8:E8)</f>
        <v>2601102.7152902409</v>
      </c>
      <c r="M8" s="599">
        <f t="shared" si="0"/>
        <v>2601102715290.2407</v>
      </c>
      <c r="N8" s="583">
        <f t="shared" si="1"/>
        <v>2601102715290.2407</v>
      </c>
      <c r="R8" s="95"/>
    </row>
    <row r="9" spans="2:18">
      <c r="C9" s="646" t="s">
        <v>1527</v>
      </c>
      <c r="D9" s="599">
        <v>130621.43764945099</v>
      </c>
      <c r="E9" s="647"/>
      <c r="F9" s="581"/>
      <c r="G9" s="581"/>
      <c r="H9" s="672"/>
      <c r="I9" s="581"/>
      <c r="J9" s="581"/>
      <c r="L9" s="580">
        <f t="shared" ref="L9:L19" si="2">D9</f>
        <v>130621.43764945099</v>
      </c>
      <c r="M9" s="599">
        <f t="shared" si="0"/>
        <v>130621437649.45099</v>
      </c>
      <c r="N9" s="583">
        <f t="shared" si="1"/>
        <v>130621437649.45099</v>
      </c>
      <c r="R9" s="95"/>
    </row>
    <row r="10" spans="2:18">
      <c r="C10" s="646" t="s">
        <v>1532</v>
      </c>
      <c r="D10" s="599">
        <v>205085.49540628999</v>
      </c>
      <c r="E10" s="647"/>
      <c r="F10" s="581"/>
      <c r="G10" s="581"/>
      <c r="H10" s="672"/>
      <c r="I10" s="581"/>
      <c r="J10" s="581"/>
      <c r="L10" s="580">
        <f t="shared" si="2"/>
        <v>205085.49540628999</v>
      </c>
      <c r="M10" s="599">
        <f t="shared" si="0"/>
        <v>205085495406.28998</v>
      </c>
      <c r="N10" s="583">
        <f t="shared" si="1"/>
        <v>205085495406.28998</v>
      </c>
      <c r="P10" s="95"/>
      <c r="R10" s="95"/>
    </row>
    <row r="11" spans="2:18">
      <c r="C11" s="646" t="s">
        <v>1565</v>
      </c>
      <c r="D11" s="599">
        <v>37568.179250189998</v>
      </c>
      <c r="E11" s="647"/>
      <c r="F11" s="581"/>
      <c r="G11" s="581"/>
      <c r="H11" s="672"/>
      <c r="I11" s="581"/>
      <c r="J11" s="581"/>
      <c r="L11" s="580">
        <f t="shared" si="2"/>
        <v>37568.179250189998</v>
      </c>
      <c r="M11" s="599">
        <f t="shared" si="0"/>
        <v>37568179250.189995</v>
      </c>
      <c r="N11" s="583">
        <f t="shared" si="1"/>
        <v>37568179250.189995</v>
      </c>
      <c r="P11" s="95"/>
      <c r="R11" s="95"/>
    </row>
    <row r="12" spans="2:18">
      <c r="C12" s="606" t="s">
        <v>570</v>
      </c>
      <c r="D12" s="647">
        <v>9951.2900000000009</v>
      </c>
      <c r="E12" s="647"/>
      <c r="F12" s="581"/>
      <c r="G12" s="581"/>
      <c r="H12" s="581"/>
      <c r="I12" s="581"/>
      <c r="J12" s="581"/>
      <c r="L12" s="580">
        <f t="shared" si="2"/>
        <v>9951.2900000000009</v>
      </c>
      <c r="M12" s="599">
        <f t="shared" si="0"/>
        <v>9951290000</v>
      </c>
      <c r="N12" s="583">
        <f t="shared" si="1"/>
        <v>9951290000</v>
      </c>
      <c r="P12" s="95"/>
      <c r="R12" s="95"/>
    </row>
    <row r="13" spans="2:18" ht="15" customHeight="1">
      <c r="B13" s="1468" t="s">
        <v>461</v>
      </c>
      <c r="C13" s="606" t="s">
        <v>571</v>
      </c>
      <c r="D13" s="588">
        <v>1.8565002928800001</v>
      </c>
      <c r="E13" s="588"/>
      <c r="F13" s="580"/>
      <c r="G13" s="580"/>
      <c r="H13" s="580"/>
      <c r="I13" s="580"/>
      <c r="J13" s="580"/>
      <c r="L13" s="580">
        <f t="shared" si="2"/>
        <v>1.8565002928800001</v>
      </c>
      <c r="M13" s="599">
        <f t="shared" si="0"/>
        <v>1856500.2928800001</v>
      </c>
      <c r="N13" s="583">
        <f t="shared" si="1"/>
        <v>1856500.2928800001</v>
      </c>
      <c r="P13" s="95"/>
      <c r="R13" s="95"/>
    </row>
    <row r="14" spans="2:18">
      <c r="B14" s="1469"/>
      <c r="C14" s="606" t="s">
        <v>572</v>
      </c>
      <c r="D14" s="588">
        <v>0.37883105852000004</v>
      </c>
      <c r="E14" s="588"/>
      <c r="F14" s="580"/>
      <c r="G14" s="580"/>
      <c r="H14" s="580"/>
      <c r="I14" s="580"/>
      <c r="J14" s="580"/>
      <c r="L14" s="580">
        <f t="shared" si="2"/>
        <v>0.37883105852000004</v>
      </c>
      <c r="M14" s="599">
        <f t="shared" si="0"/>
        <v>378831.05852000002</v>
      </c>
      <c r="N14" s="583">
        <f t="shared" si="1"/>
        <v>378831.05852000002</v>
      </c>
      <c r="P14" s="95"/>
      <c r="Q14" s="95"/>
      <c r="R14" s="95"/>
    </row>
    <row r="15" spans="2:18">
      <c r="B15" s="1469"/>
      <c r="C15" s="606" t="s">
        <v>573</v>
      </c>
      <c r="D15" s="588">
        <v>2.0014399829999998E-2</v>
      </c>
      <c r="E15" s="588"/>
      <c r="F15" s="580"/>
      <c r="G15" s="580"/>
      <c r="H15" s="580"/>
      <c r="I15" s="580"/>
      <c r="J15" s="580"/>
      <c r="L15" s="580">
        <f t="shared" si="2"/>
        <v>2.0014399829999998E-2</v>
      </c>
      <c r="M15" s="599">
        <f t="shared" si="0"/>
        <v>20014.399829999998</v>
      </c>
      <c r="N15" s="583">
        <f t="shared" si="1"/>
        <v>20014.399829999998</v>
      </c>
      <c r="P15" s="95"/>
      <c r="Q15" s="95"/>
      <c r="R15" s="95"/>
    </row>
    <row r="16" spans="2:18">
      <c r="B16" s="1469"/>
      <c r="C16" s="606" t="s">
        <v>574</v>
      </c>
      <c r="D16" s="588">
        <v>9.2666300000000008E-6</v>
      </c>
      <c r="E16" s="588"/>
      <c r="F16" s="580"/>
      <c r="G16" s="580"/>
      <c r="H16" s="580"/>
      <c r="I16" s="580"/>
      <c r="J16" s="580"/>
      <c r="L16" s="580">
        <f t="shared" si="2"/>
        <v>9.2666300000000008E-6</v>
      </c>
      <c r="M16" s="599">
        <f t="shared" si="0"/>
        <v>9.266630000000001</v>
      </c>
      <c r="N16" s="583">
        <f t="shared" si="1"/>
        <v>9.266630000000001</v>
      </c>
      <c r="P16" s="95"/>
      <c r="Q16" s="95"/>
      <c r="R16" s="95"/>
    </row>
    <row r="17" spans="2:18">
      <c r="B17" s="1469"/>
      <c r="C17" s="606" t="s">
        <v>575</v>
      </c>
      <c r="D17" s="588">
        <v>0.33898499999999998</v>
      </c>
      <c r="E17" s="588"/>
      <c r="F17" s="580"/>
      <c r="G17" s="580"/>
      <c r="H17" s="580"/>
      <c r="I17" s="580"/>
      <c r="J17" s="580"/>
      <c r="L17" s="580">
        <f t="shared" si="2"/>
        <v>0.33898499999999998</v>
      </c>
      <c r="M17" s="599">
        <f t="shared" si="0"/>
        <v>338985</v>
      </c>
      <c r="N17" s="583">
        <f t="shared" si="1"/>
        <v>338985</v>
      </c>
      <c r="P17" s="95"/>
      <c r="Q17" s="95"/>
      <c r="R17" s="95"/>
    </row>
    <row r="18" spans="2:18">
      <c r="B18" s="1469"/>
      <c r="C18" s="606" t="s">
        <v>576</v>
      </c>
      <c r="D18" s="588">
        <v>2.0159E-2</v>
      </c>
      <c r="E18" s="588"/>
      <c r="F18" s="580"/>
      <c r="G18" s="580"/>
      <c r="H18" s="580"/>
      <c r="I18" s="580"/>
      <c r="J18" s="580"/>
      <c r="L18" s="580">
        <f t="shared" si="2"/>
        <v>2.0159E-2</v>
      </c>
      <c r="M18" s="599">
        <f t="shared" si="0"/>
        <v>20159</v>
      </c>
      <c r="N18" s="583">
        <f t="shared" si="1"/>
        <v>20159</v>
      </c>
      <c r="P18" s="95"/>
      <c r="Q18" s="95"/>
      <c r="R18" s="95"/>
    </row>
    <row r="19" spans="2:18">
      <c r="B19" s="1469"/>
      <c r="C19" s="606" t="s">
        <v>577</v>
      </c>
      <c r="D19" s="648">
        <v>15.8924</v>
      </c>
      <c r="E19" s="648"/>
      <c r="F19" s="673"/>
      <c r="G19" s="673"/>
      <c r="H19" s="673"/>
      <c r="I19" s="673"/>
      <c r="J19" s="673"/>
      <c r="L19" s="580">
        <f t="shared" si="2"/>
        <v>15.8924</v>
      </c>
      <c r="M19" s="599">
        <f t="shared" si="0"/>
        <v>15892400</v>
      </c>
      <c r="N19" s="583">
        <f t="shared" si="1"/>
        <v>15892400</v>
      </c>
      <c r="P19" s="95"/>
      <c r="Q19" s="95"/>
      <c r="R19" s="95"/>
    </row>
    <row r="20" spans="2:18">
      <c r="B20" s="1470"/>
      <c r="C20" s="649" t="s">
        <v>461</v>
      </c>
      <c r="D20" s="583"/>
      <c r="E20" s="583"/>
      <c r="F20" s="599"/>
      <c r="G20" s="599"/>
      <c r="H20" s="599"/>
      <c r="I20" s="599"/>
      <c r="J20" s="599"/>
      <c r="L20" s="580" t="s">
        <v>665</v>
      </c>
      <c r="M20" s="599" t="str">
        <f t="shared" si="0"/>
        <v>n.a.</v>
      </c>
      <c r="N20" s="583" t="str">
        <f t="shared" si="1"/>
        <v>n.a.</v>
      </c>
      <c r="P20" s="95"/>
      <c r="Q20" s="95"/>
      <c r="R20" s="95"/>
    </row>
    <row r="21" spans="2:18">
      <c r="B21" s="1468" t="s">
        <v>460</v>
      </c>
      <c r="C21" s="606" t="s">
        <v>465</v>
      </c>
      <c r="D21" s="145">
        <v>18.042100000000001</v>
      </c>
      <c r="E21" s="145"/>
      <c r="F21" s="674"/>
      <c r="G21" s="674"/>
      <c r="H21" s="674"/>
      <c r="I21" s="674"/>
      <c r="J21" s="674"/>
      <c r="L21" s="580">
        <f>D21</f>
        <v>18.042100000000001</v>
      </c>
      <c r="M21" s="599">
        <f t="shared" si="0"/>
        <v>18042100</v>
      </c>
      <c r="N21" s="583">
        <f t="shared" si="1"/>
        <v>18042100</v>
      </c>
      <c r="P21" s="95"/>
      <c r="Q21" s="95"/>
      <c r="R21" s="95"/>
    </row>
    <row r="22" spans="2:18">
      <c r="B22" s="1469"/>
      <c r="C22" s="606" t="s">
        <v>208</v>
      </c>
      <c r="D22" s="588">
        <v>3.8168799999999998</v>
      </c>
      <c r="E22" s="588"/>
      <c r="F22" s="580"/>
      <c r="G22" s="580"/>
      <c r="H22" s="580"/>
      <c r="I22" s="580"/>
      <c r="J22" s="580"/>
      <c r="L22" s="580">
        <f>D22</f>
        <v>3.8168799999999998</v>
      </c>
      <c r="M22" s="599">
        <f t="shared" si="0"/>
        <v>3816880</v>
      </c>
      <c r="N22" s="583">
        <f t="shared" si="1"/>
        <v>3816880</v>
      </c>
      <c r="P22" s="95"/>
      <c r="Q22" s="95"/>
      <c r="R22" s="95"/>
    </row>
    <row r="23" spans="2:18">
      <c r="B23" s="1469"/>
      <c r="C23" s="606" t="s">
        <v>446</v>
      </c>
      <c r="D23" s="588"/>
      <c r="E23" s="588"/>
      <c r="F23" s="580"/>
      <c r="G23" s="580"/>
      <c r="H23" s="580"/>
      <c r="I23" s="580"/>
      <c r="J23" s="580"/>
      <c r="L23" s="580" t="s">
        <v>665</v>
      </c>
      <c r="M23" s="599" t="str">
        <f t="shared" si="0"/>
        <v>n.a.</v>
      </c>
      <c r="N23" s="583" t="str">
        <f t="shared" si="1"/>
        <v>n.a.</v>
      </c>
    </row>
    <row r="24" spans="2:18">
      <c r="B24" s="1469"/>
      <c r="C24" s="606" t="s">
        <v>219</v>
      </c>
      <c r="D24" s="588">
        <v>0.30519299999999999</v>
      </c>
      <c r="E24" s="588"/>
      <c r="F24" s="580"/>
      <c r="G24" s="580"/>
      <c r="H24" s="580"/>
      <c r="I24" s="580"/>
      <c r="J24" s="580"/>
      <c r="L24" s="580">
        <f>D24</f>
        <v>0.30519299999999999</v>
      </c>
      <c r="M24" s="599">
        <f t="shared" si="0"/>
        <v>305193</v>
      </c>
      <c r="N24" s="583">
        <f t="shared" si="1"/>
        <v>305193</v>
      </c>
    </row>
    <row r="25" spans="2:18">
      <c r="B25" s="1469"/>
      <c r="C25" s="606" t="s">
        <v>209</v>
      </c>
      <c r="D25" s="588">
        <v>42.328400000000002</v>
      </c>
      <c r="E25" s="588"/>
      <c r="F25" s="580"/>
      <c r="G25" s="580"/>
      <c r="H25" s="580"/>
      <c r="I25" s="580"/>
      <c r="J25" s="580"/>
      <c r="L25" s="580">
        <f>D25</f>
        <v>42.328400000000002</v>
      </c>
      <c r="M25" s="599">
        <f t="shared" si="0"/>
        <v>42328400</v>
      </c>
      <c r="N25" s="583">
        <f t="shared" si="1"/>
        <v>42328400</v>
      </c>
    </row>
    <row r="26" spans="2:18">
      <c r="B26" s="1469"/>
      <c r="C26" s="606" t="s">
        <v>440</v>
      </c>
      <c r="D26" s="588"/>
      <c r="E26" s="588"/>
      <c r="F26" s="580"/>
      <c r="G26" s="580"/>
      <c r="H26" s="580"/>
      <c r="I26" s="580"/>
      <c r="J26" s="580"/>
      <c r="L26" s="580" t="s">
        <v>665</v>
      </c>
      <c r="M26" s="599" t="str">
        <f t="shared" si="0"/>
        <v>n.a.</v>
      </c>
      <c r="N26" s="583" t="str">
        <f t="shared" si="1"/>
        <v>n.a.</v>
      </c>
    </row>
    <row r="27" spans="2:18">
      <c r="B27" s="1469"/>
      <c r="C27" s="606" t="s">
        <v>210</v>
      </c>
      <c r="D27" s="588">
        <v>181.06299999999999</v>
      </c>
      <c r="E27" s="588"/>
      <c r="F27" s="580"/>
      <c r="G27" s="580"/>
      <c r="H27" s="580"/>
      <c r="I27" s="580"/>
      <c r="J27" s="580"/>
      <c r="L27" s="580">
        <f>D27</f>
        <v>181.06299999999999</v>
      </c>
      <c r="M27" s="599">
        <f t="shared" si="0"/>
        <v>181063000</v>
      </c>
      <c r="N27" s="583">
        <f t="shared" si="1"/>
        <v>181063000</v>
      </c>
    </row>
    <row r="28" spans="2:18">
      <c r="B28" s="1469"/>
      <c r="C28" s="606" t="s">
        <v>441</v>
      </c>
      <c r="D28" s="588"/>
      <c r="E28" s="588"/>
      <c r="F28" s="580"/>
      <c r="G28" s="580"/>
      <c r="H28" s="580"/>
      <c r="I28" s="580"/>
      <c r="J28" s="580"/>
      <c r="L28" s="580">
        <f>D28</f>
        <v>0</v>
      </c>
      <c r="M28" s="599">
        <f t="shared" si="0"/>
        <v>0</v>
      </c>
      <c r="N28" s="583">
        <f t="shared" si="1"/>
        <v>0</v>
      </c>
    </row>
    <row r="29" spans="2:18">
      <c r="B29" s="1469"/>
      <c r="C29" s="606" t="s">
        <v>211</v>
      </c>
      <c r="D29" s="588">
        <v>40.765999999999998</v>
      </c>
      <c r="E29" s="588"/>
      <c r="F29" s="580"/>
      <c r="G29" s="580"/>
      <c r="H29" s="580"/>
      <c r="I29" s="580"/>
      <c r="J29" s="580"/>
      <c r="L29" s="580">
        <f>D29</f>
        <v>40.765999999999998</v>
      </c>
      <c r="M29" s="599">
        <f t="shared" si="0"/>
        <v>40766000</v>
      </c>
      <c r="N29" s="583">
        <f t="shared" si="1"/>
        <v>40766000</v>
      </c>
    </row>
    <row r="30" spans="2:18">
      <c r="B30" s="1469"/>
      <c r="C30" s="606" t="s">
        <v>442</v>
      </c>
      <c r="D30" s="588"/>
      <c r="E30" s="588"/>
      <c r="F30" s="580"/>
      <c r="G30" s="580"/>
      <c r="H30" s="580"/>
      <c r="I30" s="580"/>
      <c r="J30" s="580"/>
      <c r="L30" s="580" t="s">
        <v>665</v>
      </c>
      <c r="M30" s="599" t="str">
        <f t="shared" si="0"/>
        <v>n.a.</v>
      </c>
      <c r="N30" s="583" t="str">
        <f t="shared" si="1"/>
        <v>n.a.</v>
      </c>
    </row>
    <row r="31" spans="2:18">
      <c r="B31" s="1469"/>
      <c r="C31" s="606" t="s">
        <v>212</v>
      </c>
      <c r="D31" s="588">
        <v>34.5261</v>
      </c>
      <c r="E31" s="588"/>
      <c r="F31" s="580"/>
      <c r="G31" s="580"/>
      <c r="H31" s="580"/>
      <c r="I31" s="580"/>
      <c r="J31" s="580"/>
      <c r="L31" s="580">
        <f>D31</f>
        <v>34.5261</v>
      </c>
      <c r="M31" s="599">
        <f t="shared" si="0"/>
        <v>34526100</v>
      </c>
      <c r="N31" s="583">
        <f t="shared" si="1"/>
        <v>34526100</v>
      </c>
    </row>
    <row r="32" spans="2:18">
      <c r="B32" s="1469"/>
      <c r="C32" s="606" t="s">
        <v>443</v>
      </c>
      <c r="D32" s="588"/>
      <c r="E32" s="588"/>
      <c r="F32" s="580"/>
      <c r="G32" s="580"/>
      <c r="H32" s="580"/>
      <c r="I32" s="580"/>
      <c r="J32" s="580"/>
      <c r="L32" s="580" t="s">
        <v>665</v>
      </c>
      <c r="M32" s="599" t="str">
        <f t="shared" si="0"/>
        <v>n.a.</v>
      </c>
      <c r="N32" s="583" t="str">
        <f t="shared" si="1"/>
        <v>n.a.</v>
      </c>
    </row>
    <row r="33" spans="2:18" s="89" customFormat="1">
      <c r="B33" s="1469"/>
      <c r="C33" s="606" t="s">
        <v>213</v>
      </c>
      <c r="D33" s="588">
        <v>9.5699400000000008</v>
      </c>
      <c r="E33" s="588"/>
      <c r="F33" s="580"/>
      <c r="G33" s="580"/>
      <c r="H33" s="580"/>
      <c r="I33" s="580"/>
      <c r="J33" s="580"/>
      <c r="K33"/>
      <c r="L33" s="580">
        <f>D33</f>
        <v>9.5699400000000008</v>
      </c>
      <c r="M33" s="599">
        <f t="shared" si="0"/>
        <v>9569940</v>
      </c>
      <c r="N33" s="583">
        <f t="shared" si="1"/>
        <v>9569940</v>
      </c>
      <c r="O33" s="95"/>
      <c r="P33" s="270"/>
    </row>
    <row r="34" spans="2:18" s="89" customFormat="1">
      <c r="B34" s="1469"/>
      <c r="C34" s="606" t="s">
        <v>444</v>
      </c>
      <c r="D34" s="588"/>
      <c r="E34" s="588"/>
      <c r="F34" s="580"/>
      <c r="G34" s="580"/>
      <c r="H34" s="580"/>
      <c r="I34" s="580"/>
      <c r="J34" s="580"/>
      <c r="K34"/>
      <c r="L34" s="580" t="s">
        <v>665</v>
      </c>
      <c r="M34" s="599" t="str">
        <f t="shared" si="0"/>
        <v>n.a.</v>
      </c>
      <c r="N34" s="583" t="str">
        <f t="shared" si="1"/>
        <v>n.a.</v>
      </c>
      <c r="O34" s="95"/>
      <c r="P34" s="270"/>
    </row>
    <row r="35" spans="2:18" s="89" customFormat="1">
      <c r="B35" s="1469"/>
      <c r="C35" s="606" t="s">
        <v>214</v>
      </c>
      <c r="D35" s="588">
        <v>0.16746800000000001</v>
      </c>
      <c r="E35" s="588"/>
      <c r="F35" s="580"/>
      <c r="G35" s="580"/>
      <c r="H35" s="580"/>
      <c r="I35" s="580"/>
      <c r="J35" s="580"/>
      <c r="K35"/>
      <c r="L35" s="580">
        <f>D35</f>
        <v>0.16746800000000001</v>
      </c>
      <c r="M35" s="599">
        <f t="shared" si="0"/>
        <v>167468</v>
      </c>
      <c r="N35" s="583">
        <f t="shared" si="1"/>
        <v>167468</v>
      </c>
      <c r="O35" s="95"/>
      <c r="P35" s="270"/>
    </row>
    <row r="36" spans="2:18" s="89" customFormat="1">
      <c r="B36" s="1469"/>
      <c r="C36" s="606" t="s">
        <v>445</v>
      </c>
      <c r="D36" s="588"/>
      <c r="E36" s="588"/>
      <c r="F36" s="580"/>
      <c r="G36" s="580"/>
      <c r="H36" s="580"/>
      <c r="I36" s="580"/>
      <c r="J36" s="580"/>
      <c r="K36"/>
      <c r="L36" s="580" t="s">
        <v>665</v>
      </c>
      <c r="M36" s="599" t="str">
        <f t="shared" si="0"/>
        <v>n.a.</v>
      </c>
      <c r="N36" s="583" t="str">
        <f t="shared" si="1"/>
        <v>n.a.</v>
      </c>
      <c r="O36" s="95"/>
      <c r="P36" s="270"/>
    </row>
    <row r="37" spans="2:18" s="89" customFormat="1">
      <c r="B37" s="1469"/>
      <c r="C37" s="606" t="s">
        <v>215</v>
      </c>
      <c r="D37" s="588">
        <v>5.3912300000000002</v>
      </c>
      <c r="E37" s="588"/>
      <c r="F37" s="580"/>
      <c r="G37" s="580"/>
      <c r="H37" s="580"/>
      <c r="I37" s="580"/>
      <c r="J37" s="580"/>
      <c r="K37"/>
      <c r="L37" s="580">
        <f>D37</f>
        <v>5.3912300000000002</v>
      </c>
      <c r="M37" s="599">
        <f t="shared" si="0"/>
        <v>5391230</v>
      </c>
      <c r="N37" s="583">
        <f t="shared" si="1"/>
        <v>5391230</v>
      </c>
      <c r="O37" s="95"/>
      <c r="P37" s="270"/>
    </row>
    <row r="38" spans="2:18" s="89" customFormat="1">
      <c r="B38" s="1469"/>
      <c r="C38" s="606" t="s">
        <v>216</v>
      </c>
      <c r="D38" s="588">
        <v>2.2707299999999999</v>
      </c>
      <c r="E38" s="588"/>
      <c r="F38" s="580"/>
      <c r="G38" s="580"/>
      <c r="H38" s="580"/>
      <c r="I38" s="580"/>
      <c r="J38" s="580"/>
      <c r="K38"/>
      <c r="L38" s="580">
        <f>D38</f>
        <v>2.2707299999999999</v>
      </c>
      <c r="M38" s="599">
        <f t="shared" si="0"/>
        <v>2270730</v>
      </c>
      <c r="N38" s="583">
        <f t="shared" si="1"/>
        <v>2270730</v>
      </c>
      <c r="O38" s="95"/>
      <c r="P38" s="11"/>
    </row>
    <row r="39" spans="2:18" s="89" customFormat="1">
      <c r="B39" s="528" t="s">
        <v>217</v>
      </c>
      <c r="C39" s="606" t="s">
        <v>217</v>
      </c>
      <c r="D39" s="588">
        <v>6.9784800000000002</v>
      </c>
      <c r="E39" s="588"/>
      <c r="F39" s="580"/>
      <c r="G39" s="580"/>
      <c r="H39" s="599"/>
      <c r="I39" s="599"/>
      <c r="J39" s="599"/>
      <c r="K39"/>
      <c r="L39" s="599">
        <f>D39</f>
        <v>6.9784800000000002</v>
      </c>
      <c r="M39" s="599">
        <f t="shared" si="0"/>
        <v>6978480</v>
      </c>
      <c r="N39" s="583">
        <f t="shared" si="1"/>
        <v>6978480</v>
      </c>
      <c r="O39" s="95"/>
      <c r="P39" s="700" t="s">
        <v>1589</v>
      </c>
      <c r="Q39" s="569"/>
      <c r="R39" s="570"/>
    </row>
    <row r="40" spans="2:18" s="89" customFormat="1">
      <c r="B40" s="1468" t="s">
        <v>463</v>
      </c>
      <c r="C40" s="649" t="s">
        <v>452</v>
      </c>
      <c r="D40" s="588"/>
      <c r="E40" s="588"/>
      <c r="F40" s="580"/>
      <c r="G40" s="580"/>
      <c r="H40" s="599"/>
      <c r="I40" s="599"/>
      <c r="J40" s="599"/>
      <c r="K40"/>
      <c r="L40" s="599" t="s">
        <v>665</v>
      </c>
      <c r="M40" s="599" t="str">
        <f t="shared" si="0"/>
        <v>n.a.</v>
      </c>
      <c r="N40" s="583" t="str">
        <f t="shared" si="1"/>
        <v>n.a.</v>
      </c>
      <c r="O40" s="95"/>
      <c r="P40" s="701" t="s">
        <v>1501</v>
      </c>
      <c r="Q40" s="695" t="s">
        <v>1499</v>
      </c>
      <c r="R40" s="695" t="s">
        <v>4590</v>
      </c>
    </row>
    <row r="41" spans="2:18" s="89" customFormat="1">
      <c r="B41" s="1469"/>
      <c r="C41" s="649" t="s">
        <v>4</v>
      </c>
      <c r="D41" s="588"/>
      <c r="E41" s="588"/>
      <c r="F41" s="580"/>
      <c r="G41" s="580"/>
      <c r="H41" s="599"/>
      <c r="I41" s="599"/>
      <c r="J41" s="599"/>
      <c r="K41"/>
      <c r="L41" s="599" t="s">
        <v>665</v>
      </c>
      <c r="M41" s="599" t="str">
        <f t="shared" si="0"/>
        <v>n.a.</v>
      </c>
      <c r="N41" s="583" t="str">
        <f t="shared" si="1"/>
        <v>n.a.</v>
      </c>
      <c r="O41" s="95"/>
      <c r="P41" s="702" t="s">
        <v>1500</v>
      </c>
      <c r="Q41" s="696">
        <v>1890</v>
      </c>
      <c r="R41" s="696">
        <v>2070</v>
      </c>
    </row>
    <row r="42" spans="2:18" s="89" customFormat="1">
      <c r="B42" s="1469"/>
      <c r="C42" s="649" t="s">
        <v>451</v>
      </c>
      <c r="D42" s="650"/>
      <c r="E42" s="650"/>
      <c r="F42" s="651"/>
      <c r="G42" s="651"/>
      <c r="H42" s="668">
        <v>4.5999999999999996</v>
      </c>
      <c r="I42" s="668"/>
      <c r="J42" s="668"/>
      <c r="K42"/>
      <c r="L42" s="599">
        <f>H42</f>
        <v>4.5999999999999996</v>
      </c>
      <c r="M42" s="599">
        <f t="shared" si="0"/>
        <v>4600000</v>
      </c>
      <c r="N42" s="583">
        <f t="shared" si="1"/>
        <v>4600000</v>
      </c>
      <c r="O42" s="95"/>
      <c r="P42" s="702" t="s">
        <v>1502</v>
      </c>
      <c r="Q42" s="696">
        <v>7140</v>
      </c>
      <c r="R42" s="696">
        <v>7150</v>
      </c>
    </row>
    <row r="43" spans="2:18" s="89" customFormat="1">
      <c r="B43" s="1469"/>
      <c r="C43" s="649" t="s">
        <v>5</v>
      </c>
      <c r="D43" s="599"/>
      <c r="E43" s="652"/>
      <c r="F43" s="651"/>
      <c r="G43" s="651">
        <v>0.77</v>
      </c>
      <c r="H43" s="668"/>
      <c r="I43" s="668">
        <v>55</v>
      </c>
      <c r="J43" s="668"/>
      <c r="K43"/>
      <c r="L43" s="667">
        <f>I43</f>
        <v>55</v>
      </c>
      <c r="M43" s="667">
        <f t="shared" si="0"/>
        <v>55000000</v>
      </c>
      <c r="N43" s="583">
        <f t="shared" si="1"/>
        <v>55000000</v>
      </c>
      <c r="O43" s="95"/>
      <c r="P43" s="702" t="s">
        <v>1503</v>
      </c>
      <c r="Q43" s="696">
        <v>1640</v>
      </c>
      <c r="R43" s="696">
        <v>1730</v>
      </c>
    </row>
    <row r="44" spans="2:18" s="89" customFormat="1">
      <c r="B44" s="1469"/>
      <c r="C44" s="649" t="s">
        <v>6</v>
      </c>
      <c r="D44" s="599"/>
      <c r="E44" s="652"/>
      <c r="F44" s="651"/>
      <c r="G44" s="651">
        <v>6.2</v>
      </c>
      <c r="H44" s="668"/>
      <c r="I44" s="668">
        <v>40</v>
      </c>
      <c r="J44" s="668"/>
      <c r="K44"/>
      <c r="L44" s="667">
        <f>I44</f>
        <v>40</v>
      </c>
      <c r="M44" s="667">
        <f t="shared" si="0"/>
        <v>40000000</v>
      </c>
      <c r="N44" s="583">
        <f t="shared" si="1"/>
        <v>40000000</v>
      </c>
      <c r="O44" s="95"/>
      <c r="P44" s="697"/>
      <c r="Q44" s="698">
        <v>2807.5960409468498</v>
      </c>
      <c r="R44" s="699">
        <v>2947.4118830583079</v>
      </c>
    </row>
    <row r="45" spans="2:18" s="89" customFormat="1">
      <c r="B45" s="1469"/>
      <c r="C45" s="649" t="s">
        <v>450</v>
      </c>
      <c r="D45" s="588"/>
      <c r="E45" s="588"/>
      <c r="F45" s="580"/>
      <c r="G45" s="580"/>
      <c r="H45" s="599"/>
      <c r="I45" s="599"/>
      <c r="J45" s="599"/>
      <c r="K45"/>
      <c r="L45" s="599" t="s">
        <v>665</v>
      </c>
      <c r="M45" s="599" t="str">
        <f t="shared" si="0"/>
        <v>n.a.</v>
      </c>
      <c r="N45" s="583" t="str">
        <f t="shared" si="1"/>
        <v>n.a.</v>
      </c>
      <c r="O45" s="95"/>
      <c r="P45" s="416"/>
      <c r="Q45" s="416"/>
      <c r="R45" s="416"/>
    </row>
    <row r="46" spans="2:18" s="89" customFormat="1">
      <c r="B46" s="1469"/>
      <c r="C46" s="649" t="s">
        <v>11</v>
      </c>
      <c r="D46" s="588"/>
      <c r="E46" s="150"/>
      <c r="F46" s="580"/>
      <c r="G46" s="580"/>
      <c r="H46" s="599">
        <v>366.4</v>
      </c>
      <c r="I46" s="599"/>
      <c r="J46" s="599"/>
      <c r="K46"/>
      <c r="L46" s="599">
        <f>H46</f>
        <v>366.4</v>
      </c>
      <c r="M46" s="599">
        <f t="shared" si="0"/>
        <v>366400000</v>
      </c>
      <c r="N46" s="583">
        <f t="shared" si="1"/>
        <v>366400000</v>
      </c>
      <c r="O46" s="95"/>
      <c r="P46" s="270"/>
    </row>
    <row r="47" spans="2:18" s="89" customFormat="1" ht="15" customHeight="1">
      <c r="B47" s="1469"/>
      <c r="C47" s="649" t="s">
        <v>449</v>
      </c>
      <c r="D47" s="588"/>
      <c r="E47" s="588"/>
      <c r="F47" s="580"/>
      <c r="G47" s="580"/>
      <c r="H47" s="599"/>
      <c r="I47" s="599"/>
      <c r="J47" s="599"/>
      <c r="K47"/>
      <c r="L47" s="599" t="s">
        <v>665</v>
      </c>
      <c r="M47" s="599" t="str">
        <f t="shared" si="0"/>
        <v>n.a.</v>
      </c>
      <c r="N47" s="583" t="str">
        <f t="shared" si="1"/>
        <v>n.a.</v>
      </c>
      <c r="O47" s="95"/>
      <c r="P47" s="270"/>
    </row>
    <row r="48" spans="2:18" s="89" customFormat="1">
      <c r="B48" s="1470"/>
      <c r="C48" s="649" t="s">
        <v>448</v>
      </c>
      <c r="D48" s="588"/>
      <c r="E48" s="588"/>
      <c r="F48" s="580"/>
      <c r="G48" s="580"/>
      <c r="H48" s="599"/>
      <c r="I48" s="599"/>
      <c r="J48" s="599"/>
      <c r="K48"/>
      <c r="L48" s="599" t="s">
        <v>665</v>
      </c>
      <c r="M48" s="599" t="str">
        <f t="shared" si="0"/>
        <v>n.a.</v>
      </c>
      <c r="N48" s="583" t="str">
        <f t="shared" si="1"/>
        <v>n.a.</v>
      </c>
      <c r="O48" s="95"/>
      <c r="P48" s="270"/>
    </row>
    <row r="49" spans="2:18" s="270" customFormat="1">
      <c r="B49" s="1468" t="s">
        <v>462</v>
      </c>
      <c r="C49" s="649" t="s">
        <v>464</v>
      </c>
      <c r="D49" s="588"/>
      <c r="E49" s="583"/>
      <c r="F49" s="599"/>
      <c r="G49" s="599"/>
      <c r="H49" s="599"/>
      <c r="I49" s="599"/>
      <c r="J49" s="599">
        <v>5.5</v>
      </c>
      <c r="K49"/>
      <c r="L49" s="667">
        <f>J49</f>
        <v>5.5</v>
      </c>
      <c r="M49" s="667">
        <f t="shared" si="0"/>
        <v>5500000</v>
      </c>
      <c r="N49" s="583">
        <f t="shared" si="1"/>
        <v>5500000</v>
      </c>
      <c r="O49" s="95"/>
      <c r="Q49" s="89"/>
      <c r="R49" s="89"/>
    </row>
    <row r="50" spans="2:18" s="270" customFormat="1">
      <c r="B50" s="1469"/>
      <c r="C50" s="649" t="s">
        <v>459</v>
      </c>
      <c r="D50" s="588"/>
      <c r="E50" s="583"/>
      <c r="F50" s="599"/>
      <c r="G50" s="599"/>
      <c r="H50" s="599"/>
      <c r="I50" s="599">
        <v>58.3</v>
      </c>
      <c r="J50" s="599"/>
      <c r="K50"/>
      <c r="L50" s="667">
        <f>I50</f>
        <v>58.3</v>
      </c>
      <c r="M50" s="667">
        <f t="shared" si="0"/>
        <v>58300000</v>
      </c>
      <c r="N50" s="583">
        <f t="shared" si="1"/>
        <v>58300000</v>
      </c>
      <c r="O50" s="95"/>
      <c r="Q50" s="89"/>
      <c r="R50" s="89"/>
    </row>
    <row r="51" spans="2:18" s="270" customFormat="1">
      <c r="B51" s="1469"/>
      <c r="C51" s="649" t="s">
        <v>0</v>
      </c>
      <c r="D51" s="588"/>
      <c r="E51" s="150"/>
      <c r="F51" s="580"/>
      <c r="G51" s="580"/>
      <c r="H51" s="599">
        <v>70</v>
      </c>
      <c r="I51" s="599"/>
      <c r="J51" s="599"/>
      <c r="K51"/>
      <c r="L51" s="599">
        <f>H51</f>
        <v>70</v>
      </c>
      <c r="M51" s="599">
        <f t="shared" si="0"/>
        <v>70000000</v>
      </c>
      <c r="N51" s="583">
        <f t="shared" si="1"/>
        <v>70000000</v>
      </c>
      <c r="O51" s="95"/>
      <c r="Q51" s="89"/>
      <c r="R51" s="89"/>
    </row>
    <row r="52" spans="2:18" s="270" customFormat="1">
      <c r="B52" s="1469"/>
      <c r="C52" s="649" t="s">
        <v>1</v>
      </c>
      <c r="D52" s="588"/>
      <c r="E52" s="583"/>
      <c r="F52" s="599"/>
      <c r="G52" s="599"/>
      <c r="H52" s="599"/>
      <c r="I52" s="599"/>
      <c r="J52" s="599"/>
      <c r="K52"/>
      <c r="L52" s="599" t="s">
        <v>665</v>
      </c>
      <c r="M52" s="599" t="str">
        <f t="shared" si="0"/>
        <v>n.a.</v>
      </c>
      <c r="N52" s="583" t="str">
        <f t="shared" si="1"/>
        <v>n.a.</v>
      </c>
      <c r="O52" s="95"/>
      <c r="Q52" s="89"/>
      <c r="R52" s="89"/>
    </row>
    <row r="53" spans="2:18" s="270" customFormat="1">
      <c r="B53" s="1469"/>
      <c r="C53" s="649" t="s">
        <v>2</v>
      </c>
      <c r="D53" s="588"/>
      <c r="E53" s="583"/>
      <c r="F53" s="599"/>
      <c r="G53" s="599"/>
      <c r="H53" s="599"/>
      <c r="I53" s="599"/>
      <c r="J53" s="599"/>
      <c r="K53"/>
      <c r="L53" s="599" t="s">
        <v>665</v>
      </c>
      <c r="M53" s="599" t="str">
        <f t="shared" si="0"/>
        <v>n.a.</v>
      </c>
      <c r="N53" s="583" t="str">
        <f t="shared" si="1"/>
        <v>n.a.</v>
      </c>
      <c r="O53" s="95"/>
      <c r="Q53" s="89"/>
      <c r="R53" s="89"/>
    </row>
    <row r="54" spans="2:18" s="270" customFormat="1">
      <c r="B54" s="1470"/>
      <c r="C54" s="649" t="s">
        <v>3</v>
      </c>
      <c r="D54" s="588"/>
      <c r="E54" s="583"/>
      <c r="F54" s="599"/>
      <c r="G54" s="599"/>
      <c r="H54" s="599"/>
      <c r="I54" s="599"/>
      <c r="J54" s="599">
        <v>70</v>
      </c>
      <c r="K54"/>
      <c r="L54" s="667">
        <f>J54</f>
        <v>70</v>
      </c>
      <c r="M54" s="667">
        <f t="shared" si="0"/>
        <v>70000000</v>
      </c>
      <c r="N54" s="583">
        <f t="shared" si="1"/>
        <v>70000000</v>
      </c>
      <c r="O54" s="95"/>
      <c r="Q54" s="89"/>
      <c r="R54" s="89"/>
    </row>
    <row r="55" spans="2:18" s="270" customFormat="1">
      <c r="B55" s="95"/>
      <c r="C55" s="649" t="s">
        <v>447</v>
      </c>
      <c r="D55" s="588"/>
      <c r="E55" s="588"/>
      <c r="F55" s="580"/>
      <c r="G55" s="580"/>
      <c r="H55" s="599"/>
      <c r="I55" s="599"/>
      <c r="J55" s="599">
        <v>4100</v>
      </c>
      <c r="K55"/>
      <c r="L55" s="667">
        <f>J55</f>
        <v>4100</v>
      </c>
      <c r="M55" s="667">
        <f t="shared" si="0"/>
        <v>4100000000</v>
      </c>
      <c r="N55" s="583">
        <f t="shared" si="1"/>
        <v>4100000000</v>
      </c>
      <c r="O55" s="95"/>
      <c r="Q55" s="89"/>
      <c r="R55" s="89"/>
    </row>
    <row r="56" spans="2:18" s="270" customFormat="1">
      <c r="B56" s="95"/>
      <c r="C56" s="649" t="s">
        <v>457</v>
      </c>
      <c r="D56" s="588"/>
      <c r="E56" s="588"/>
      <c r="F56" s="580"/>
      <c r="G56" s="580"/>
      <c r="H56" s="599"/>
      <c r="I56" s="599"/>
      <c r="J56" s="599"/>
      <c r="K56"/>
      <c r="L56" s="599" t="s">
        <v>665</v>
      </c>
      <c r="M56" s="599" t="str">
        <f t="shared" si="0"/>
        <v>n.a.</v>
      </c>
      <c r="N56" s="583" t="str">
        <f t="shared" si="1"/>
        <v>n.a.</v>
      </c>
      <c r="O56" s="95"/>
      <c r="Q56" s="89"/>
      <c r="R56" s="89"/>
    </row>
    <row r="57" spans="2:18" s="270" customFormat="1">
      <c r="B57" s="95"/>
      <c r="C57" s="649" t="s">
        <v>458</v>
      </c>
      <c r="D57" s="588"/>
      <c r="E57" s="588"/>
      <c r="F57" s="580"/>
      <c r="G57" s="580"/>
      <c r="H57" s="599"/>
      <c r="I57" s="599"/>
      <c r="J57" s="599"/>
      <c r="K57"/>
      <c r="L57" s="599" t="s">
        <v>665</v>
      </c>
      <c r="M57" s="599" t="str">
        <f t="shared" si="0"/>
        <v>n.a.</v>
      </c>
      <c r="N57" s="583" t="str">
        <f t="shared" si="1"/>
        <v>n.a.</v>
      </c>
      <c r="O57" s="95"/>
      <c r="Q57" s="89"/>
      <c r="R57" s="89"/>
    </row>
    <row r="58" spans="2:18" s="270" customFormat="1">
      <c r="B58" s="1471" t="s">
        <v>466</v>
      </c>
      <c r="C58" s="605" t="s">
        <v>468</v>
      </c>
      <c r="D58" s="588"/>
      <c r="E58" s="150"/>
      <c r="F58" s="580"/>
      <c r="G58" s="580"/>
      <c r="H58" s="599"/>
      <c r="I58" s="599">
        <v>18</v>
      </c>
      <c r="J58" s="599"/>
      <c r="K58"/>
      <c r="L58" s="667">
        <f>I58</f>
        <v>18</v>
      </c>
      <c r="M58" s="667">
        <f t="shared" si="0"/>
        <v>18000000</v>
      </c>
      <c r="N58" s="583">
        <f t="shared" si="1"/>
        <v>18000000</v>
      </c>
      <c r="O58" s="95"/>
      <c r="Q58" s="89"/>
      <c r="R58" s="89"/>
    </row>
    <row r="59" spans="2:18" s="270" customFormat="1">
      <c r="B59" s="1471"/>
      <c r="C59" s="649" t="s">
        <v>456</v>
      </c>
      <c r="D59" s="588"/>
      <c r="E59" s="588"/>
      <c r="F59" s="580"/>
      <c r="G59" s="580"/>
      <c r="H59" s="599"/>
      <c r="I59" s="599"/>
      <c r="J59" s="599"/>
      <c r="K59"/>
      <c r="L59" s="599" t="s">
        <v>665</v>
      </c>
      <c r="M59" s="599" t="str">
        <f t="shared" si="0"/>
        <v>n.a.</v>
      </c>
      <c r="N59" s="583" t="str">
        <f t="shared" si="1"/>
        <v>n.a.</v>
      </c>
      <c r="O59" s="95"/>
      <c r="Q59" s="89"/>
      <c r="R59" s="89"/>
    </row>
    <row r="60" spans="2:18" s="270" customFormat="1">
      <c r="B60" s="1471"/>
      <c r="C60" s="649" t="s">
        <v>455</v>
      </c>
      <c r="D60" s="588"/>
      <c r="E60" s="150"/>
      <c r="F60" s="580"/>
      <c r="G60" s="580"/>
      <c r="H60" s="599">
        <v>4.8099999999999996</v>
      </c>
      <c r="I60" s="599"/>
      <c r="J60" s="599"/>
      <c r="K60"/>
      <c r="L60" s="599">
        <f>H60</f>
        <v>4.8099999999999996</v>
      </c>
      <c r="M60" s="599">
        <f t="shared" si="0"/>
        <v>4810000</v>
      </c>
      <c r="N60" s="685" t="s">
        <v>469</v>
      </c>
      <c r="O60" s="95"/>
      <c r="Q60" s="89"/>
      <c r="R60" s="89"/>
    </row>
    <row r="61" spans="2:18" s="270" customFormat="1">
      <c r="B61" s="1471"/>
      <c r="C61" s="649" t="s">
        <v>454</v>
      </c>
      <c r="D61" s="588"/>
      <c r="E61" s="588"/>
      <c r="F61" s="580"/>
      <c r="G61" s="580"/>
      <c r="H61" s="599"/>
      <c r="I61" s="599"/>
      <c r="J61" s="599"/>
      <c r="K61"/>
      <c r="L61" s="599" t="s">
        <v>665</v>
      </c>
      <c r="M61" s="599" t="str">
        <f t="shared" si="0"/>
        <v>n.a.</v>
      </c>
      <c r="N61" s="583" t="str">
        <f t="shared" si="1"/>
        <v>n.a.</v>
      </c>
      <c r="O61" s="95"/>
      <c r="Q61" s="89"/>
      <c r="R61" s="89"/>
    </row>
    <row r="62" spans="2:18" s="270" customFormat="1">
      <c r="B62" s="1471"/>
      <c r="C62" s="649" t="s">
        <v>453</v>
      </c>
      <c r="D62" s="588"/>
      <c r="E62" s="588"/>
      <c r="F62" s="580"/>
      <c r="G62" s="580"/>
      <c r="H62" s="599"/>
      <c r="I62" s="599"/>
      <c r="J62" s="599"/>
      <c r="K62"/>
      <c r="L62" s="599" t="s">
        <v>665</v>
      </c>
      <c r="M62" s="599" t="str">
        <f t="shared" si="0"/>
        <v>n.a.</v>
      </c>
      <c r="N62" s="583" t="str">
        <f t="shared" si="1"/>
        <v>n.a.</v>
      </c>
      <c r="O62" s="95"/>
      <c r="Q62" s="89"/>
      <c r="R62" s="89"/>
    </row>
    <row r="63" spans="2:18" s="83" customFormat="1" ht="45">
      <c r="B63" s="678"/>
      <c r="C63" s="649" t="s">
        <v>1638</v>
      </c>
      <c r="D63" s="583"/>
      <c r="E63" s="583"/>
      <c r="F63" s="599"/>
      <c r="G63" s="599"/>
      <c r="H63" s="599">
        <f>H64-H60</f>
        <v>2.5900000000000007</v>
      </c>
      <c r="I63" s="599"/>
      <c r="J63" s="599"/>
      <c r="K63"/>
      <c r="L63" s="599">
        <f>H63</f>
        <v>2.5900000000000007</v>
      </c>
      <c r="M63" s="599">
        <f>IF(L63="n.a.","n.a.",L63*10^6)</f>
        <v>2590000.0000000009</v>
      </c>
      <c r="N63" s="685" t="s">
        <v>469</v>
      </c>
      <c r="O63" s="271"/>
      <c r="Q63" s="122"/>
      <c r="R63" s="122"/>
    </row>
    <row r="64" spans="2:18" s="83" customFormat="1" ht="30">
      <c r="B64" s="678"/>
      <c r="C64" s="649" t="s">
        <v>1637</v>
      </c>
      <c r="D64" s="583"/>
      <c r="E64" s="583"/>
      <c r="F64" s="599"/>
      <c r="G64" s="599"/>
      <c r="H64" s="599">
        <v>7.4</v>
      </c>
      <c r="I64" s="599"/>
      <c r="J64" s="599"/>
      <c r="K64"/>
      <c r="L64" s="599">
        <f>H64</f>
        <v>7.4</v>
      </c>
      <c r="M64" s="684" t="s">
        <v>469</v>
      </c>
      <c r="N64" s="583">
        <f>L64*10^6</f>
        <v>7400000</v>
      </c>
      <c r="O64" s="271"/>
      <c r="Q64" s="122"/>
      <c r="R64" s="122"/>
    </row>
    <row r="65" spans="2:18" s="270" customFormat="1" ht="18">
      <c r="B65" s="95"/>
      <c r="C65" s="649" t="s">
        <v>579</v>
      </c>
      <c r="D65" s="653">
        <v>0.21433199999999999</v>
      </c>
      <c r="E65" s="653"/>
      <c r="F65" s="607"/>
      <c r="G65" s="607"/>
      <c r="H65" s="607"/>
      <c r="I65" s="607"/>
      <c r="J65" s="607"/>
      <c r="K65"/>
      <c r="L65" s="580">
        <f>D65</f>
        <v>0.21433199999999999</v>
      </c>
      <c r="M65" s="599">
        <f t="shared" si="0"/>
        <v>214332</v>
      </c>
      <c r="N65" s="583">
        <f t="shared" si="1"/>
        <v>214332</v>
      </c>
      <c r="O65" s="95"/>
      <c r="Q65" s="89"/>
      <c r="R65" s="89"/>
    </row>
    <row r="66" spans="2:18" s="89" customFormat="1">
      <c r="B66" s="95"/>
      <c r="C66" s="95"/>
      <c r="D66" s="95"/>
      <c r="E66" s="95"/>
      <c r="F66" s="268"/>
      <c r="G66" s="268"/>
      <c r="H66" s="268"/>
      <c r="I66" s="268"/>
      <c r="J66" s="268"/>
      <c r="K66"/>
      <c r="L66" s="268"/>
      <c r="M66" s="676">
        <f>SUM(M5:M65)</f>
        <v>35871161533501.633</v>
      </c>
      <c r="N66" s="676">
        <f>SUM(N5:N65)</f>
        <v>35871161533501.633</v>
      </c>
      <c r="O66" s="95"/>
      <c r="P66" s="95"/>
    </row>
    <row r="67" spans="2:18" s="89" customFormat="1">
      <c r="B67" s="95"/>
      <c r="F67" s="670"/>
      <c r="G67" s="670"/>
      <c r="H67" s="670"/>
      <c r="I67" s="670"/>
      <c r="J67" s="670"/>
      <c r="K67"/>
      <c r="L67" s="670"/>
      <c r="M67" s="679"/>
      <c r="N67" s="666"/>
      <c r="O67" s="95"/>
      <c r="P67" s="270"/>
    </row>
    <row r="68" spans="2:18" s="89" customFormat="1">
      <c r="B68" s="95"/>
      <c r="F68" s="670"/>
      <c r="G68" s="670"/>
      <c r="H68" s="670"/>
      <c r="I68" s="670"/>
      <c r="J68" s="670"/>
      <c r="K68"/>
      <c r="L68" s="670"/>
      <c r="M68" s="1108"/>
      <c r="N68" s="665"/>
      <c r="O68" s="95"/>
      <c r="P68" s="270"/>
    </row>
    <row r="69" spans="2:18" s="89" customFormat="1">
      <c r="B69" s="95"/>
      <c r="F69" s="670"/>
      <c r="G69" s="670"/>
      <c r="H69" s="670"/>
      <c r="I69" s="670"/>
      <c r="J69" s="670"/>
      <c r="K69"/>
      <c r="L69" s="670"/>
      <c r="M69" s="669"/>
      <c r="N69" s="665"/>
      <c r="O69" s="95"/>
      <c r="P69" s="270"/>
    </row>
    <row r="70" spans="2:18" s="89" customFormat="1">
      <c r="B70" s="95"/>
      <c r="F70" s="670"/>
      <c r="G70" s="670"/>
      <c r="H70" s="670"/>
      <c r="I70" s="670"/>
      <c r="J70" s="670"/>
      <c r="K70"/>
      <c r="L70" s="670"/>
      <c r="M70" s="669"/>
      <c r="N70" s="665"/>
      <c r="O70" s="95"/>
      <c r="P70" s="270"/>
    </row>
    <row r="71" spans="2:18" s="89" customFormat="1">
      <c r="B71" s="95"/>
      <c r="F71" s="670"/>
      <c r="G71" s="670"/>
      <c r="H71" s="670"/>
      <c r="I71" s="670"/>
      <c r="J71" s="670"/>
      <c r="K71"/>
      <c r="L71" s="670"/>
      <c r="M71" s="1107"/>
      <c r="N71" s="665"/>
      <c r="O71" s="95"/>
      <c r="P71" s="270"/>
    </row>
  </sheetData>
  <mergeCells count="5">
    <mergeCell ref="B13:B20"/>
    <mergeCell ref="B21:B38"/>
    <mergeCell ref="B40:B48"/>
    <mergeCell ref="B49:B54"/>
    <mergeCell ref="B58:B62"/>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22"/>
  <sheetViews>
    <sheetView zoomScale="90" zoomScaleNormal="90" workbookViewId="0">
      <selection activeCell="K30" sqref="K30"/>
    </sheetView>
  </sheetViews>
  <sheetFormatPr defaultRowHeight="15"/>
  <cols>
    <col min="1" max="1" width="4.5703125" style="713" customWidth="1"/>
    <col min="2" max="2" width="28.85546875" style="713" customWidth="1"/>
    <col min="3" max="3" width="14" style="713" customWidth="1"/>
    <col min="4" max="4" width="14.7109375" style="731" customWidth="1"/>
    <col min="5" max="5" width="25.85546875" style="712" customWidth="1"/>
    <col min="6" max="16384" width="9.140625" style="713"/>
  </cols>
  <sheetData>
    <row r="1" spans="2:7" ht="20.25">
      <c r="B1" s="710" t="s">
        <v>4538</v>
      </c>
      <c r="C1" s="711"/>
      <c r="D1" s="730"/>
    </row>
    <row r="2" spans="2:7">
      <c r="B2" s="713" t="s">
        <v>1506</v>
      </c>
      <c r="C2" s="1102" t="s">
        <v>1649</v>
      </c>
      <c r="E2" s="713" t="s">
        <v>1650</v>
      </c>
    </row>
    <row r="3" spans="2:7">
      <c r="B3" s="713" t="s">
        <v>1648</v>
      </c>
    </row>
    <row r="5" spans="2:7">
      <c r="B5" s="714"/>
    </row>
    <row r="6" spans="2:7">
      <c r="B6" s="713" t="s">
        <v>604</v>
      </c>
    </row>
    <row r="7" spans="2:7">
      <c r="B7" s="715" t="s">
        <v>1569</v>
      </c>
    </row>
    <row r="8" spans="2:7">
      <c r="B8" s="718" t="s">
        <v>1567</v>
      </c>
      <c r="C8" s="717"/>
    </row>
    <row r="9" spans="2:7">
      <c r="B9" s="719" t="s">
        <v>1566</v>
      </c>
      <c r="C9" s="717"/>
    </row>
    <row r="11" spans="2:7" s="716" customFormat="1" ht="33.75" customHeight="1">
      <c r="B11" s="720" t="s">
        <v>1507</v>
      </c>
      <c r="C11" s="720" t="s">
        <v>1508</v>
      </c>
      <c r="D11" s="720" t="s">
        <v>1509</v>
      </c>
      <c r="E11" s="720" t="s">
        <v>1568</v>
      </c>
    </row>
    <row r="12" spans="2:7">
      <c r="B12" s="723" t="s">
        <v>20</v>
      </c>
      <c r="C12" s="723" t="s">
        <v>1510</v>
      </c>
      <c r="D12" s="732"/>
      <c r="E12" s="724" t="s">
        <v>665</v>
      </c>
      <c r="G12" s="721"/>
    </row>
    <row r="13" spans="2:7">
      <c r="B13" s="725" t="s">
        <v>39</v>
      </c>
      <c r="C13" s="725" t="s">
        <v>1510</v>
      </c>
      <c r="D13" s="733" t="s">
        <v>1509</v>
      </c>
      <c r="E13" s="726">
        <v>80279765142.501892</v>
      </c>
    </row>
    <row r="14" spans="2:7">
      <c r="B14" s="725" t="s">
        <v>66</v>
      </c>
      <c r="C14" s="725" t="s">
        <v>1510</v>
      </c>
      <c r="D14" s="733"/>
      <c r="E14" s="727" t="s">
        <v>665</v>
      </c>
    </row>
    <row r="15" spans="2:7">
      <c r="B15" s="725" t="s">
        <v>37</v>
      </c>
      <c r="C15" s="725" t="s">
        <v>1510</v>
      </c>
      <c r="D15" s="733" t="s">
        <v>1509</v>
      </c>
      <c r="E15" s="726">
        <v>131062350615.00273</v>
      </c>
    </row>
    <row r="16" spans="2:7">
      <c r="B16" s="725" t="s">
        <v>74</v>
      </c>
      <c r="C16" s="725" t="s">
        <v>1510</v>
      </c>
      <c r="D16" s="733" t="s">
        <v>1509</v>
      </c>
      <c r="E16" s="726">
        <v>53196088842.500679</v>
      </c>
    </row>
    <row r="17" spans="2:5">
      <c r="B17" s="725" t="s">
        <v>27</v>
      </c>
      <c r="C17" s="725" t="s">
        <v>1510</v>
      </c>
      <c r="D17" s="733"/>
      <c r="E17" s="727">
        <v>673115519575.62</v>
      </c>
    </row>
    <row r="18" spans="2:5">
      <c r="B18" s="725" t="s">
        <v>63</v>
      </c>
      <c r="C18" s="725" t="s">
        <v>1510</v>
      </c>
      <c r="D18" s="733" t="s">
        <v>1509</v>
      </c>
      <c r="E18" s="726">
        <v>21017840672.500385</v>
      </c>
    </row>
    <row r="19" spans="2:5">
      <c r="B19" s="725" t="s">
        <v>48</v>
      </c>
      <c r="C19" s="725" t="s">
        <v>1510</v>
      </c>
      <c r="D19" s="733" t="s">
        <v>1509</v>
      </c>
      <c r="E19" s="726">
        <v>9516188860.0002804</v>
      </c>
    </row>
    <row r="20" spans="2:5">
      <c r="B20" s="725" t="s">
        <v>44</v>
      </c>
      <c r="C20" s="725" t="s">
        <v>1510</v>
      </c>
      <c r="D20" s="733" t="s">
        <v>1509</v>
      </c>
      <c r="E20" s="726">
        <v>136042085075.00247</v>
      </c>
    </row>
    <row r="21" spans="2:5">
      <c r="B21" s="725" t="s">
        <v>22</v>
      </c>
      <c r="C21" s="725" t="s">
        <v>1510</v>
      </c>
      <c r="D21" s="733" t="s">
        <v>1509</v>
      </c>
      <c r="E21" s="726">
        <v>64320683357.501007</v>
      </c>
    </row>
    <row r="22" spans="2:5">
      <c r="B22" s="725" t="s">
        <v>46</v>
      </c>
      <c r="C22" s="725" t="s">
        <v>1510</v>
      </c>
      <c r="D22" s="733" t="s">
        <v>1509</v>
      </c>
      <c r="E22" s="726">
        <v>19519829030.000175</v>
      </c>
    </row>
    <row r="23" spans="2:5">
      <c r="B23" s="725" t="s">
        <v>40</v>
      </c>
      <c r="C23" s="725" t="s">
        <v>1510</v>
      </c>
      <c r="D23" s="733" t="s">
        <v>1509</v>
      </c>
      <c r="E23" s="726">
        <v>49171311665.001511</v>
      </c>
    </row>
    <row r="24" spans="2:5">
      <c r="B24" s="725" t="s">
        <v>38</v>
      </c>
      <c r="C24" s="725" t="s">
        <v>1510</v>
      </c>
      <c r="D24" s="733" t="s">
        <v>1509</v>
      </c>
      <c r="E24" s="726">
        <v>478450390965.01892</v>
      </c>
    </row>
    <row r="25" spans="2:5">
      <c r="B25" s="725" t="s">
        <v>24</v>
      </c>
      <c r="C25" s="725" t="s">
        <v>1510</v>
      </c>
      <c r="D25" s="733" t="s">
        <v>1509</v>
      </c>
      <c r="E25" s="726">
        <v>934747227457.51379</v>
      </c>
    </row>
    <row r="26" spans="2:5">
      <c r="B26" s="725" t="s">
        <v>45</v>
      </c>
      <c r="C26" s="725" t="s">
        <v>1510</v>
      </c>
      <c r="D26" s="733" t="s">
        <v>1509</v>
      </c>
      <c r="E26" s="726">
        <v>115017915222.50452</v>
      </c>
    </row>
    <row r="27" spans="2:5">
      <c r="B27" s="725" t="s">
        <v>60</v>
      </c>
      <c r="C27" s="725" t="s">
        <v>1510</v>
      </c>
      <c r="D27" s="733" t="s">
        <v>1509</v>
      </c>
      <c r="E27" s="726">
        <v>62909901065.001305</v>
      </c>
    </row>
    <row r="28" spans="2:5">
      <c r="B28" s="725" t="s">
        <v>33</v>
      </c>
      <c r="C28" s="725" t="s">
        <v>1510</v>
      </c>
      <c r="D28" s="733"/>
      <c r="E28" s="726">
        <v>15958281730.00032</v>
      </c>
    </row>
    <row r="29" spans="2:5">
      <c r="B29" s="725" t="s">
        <v>25</v>
      </c>
      <c r="C29" s="725" t="s">
        <v>1510</v>
      </c>
      <c r="D29" s="733" t="s">
        <v>1509</v>
      </c>
      <c r="E29" s="726">
        <v>69894775500.001007</v>
      </c>
    </row>
    <row r="30" spans="2:5">
      <c r="B30" s="725" t="s">
        <v>43</v>
      </c>
      <c r="C30" s="725" t="s">
        <v>1510</v>
      </c>
      <c r="D30" s="733" t="s">
        <v>1509</v>
      </c>
      <c r="E30" s="726">
        <v>482744953565.01147</v>
      </c>
    </row>
    <row r="31" spans="2:5">
      <c r="B31" s="725" t="s">
        <v>36</v>
      </c>
      <c r="C31" s="725" t="s">
        <v>1510</v>
      </c>
      <c r="D31" s="733"/>
      <c r="E31" s="727">
        <v>1235953887413.6401</v>
      </c>
    </row>
    <row r="32" spans="2:5">
      <c r="B32" s="725" t="s">
        <v>71</v>
      </c>
      <c r="C32" s="725" t="s">
        <v>1510</v>
      </c>
      <c r="D32" s="733"/>
      <c r="E32" s="727" t="s">
        <v>665</v>
      </c>
    </row>
    <row r="33" spans="2:5">
      <c r="B33" s="725" t="s">
        <v>62</v>
      </c>
      <c r="C33" s="725" t="s">
        <v>1510</v>
      </c>
      <c r="D33" s="733" t="s">
        <v>1509</v>
      </c>
      <c r="E33" s="726">
        <v>14825901910.000162</v>
      </c>
    </row>
    <row r="34" spans="2:5">
      <c r="B34" s="725" t="s">
        <v>30</v>
      </c>
      <c r="C34" s="725" t="s">
        <v>1510</v>
      </c>
      <c r="D34" s="733"/>
      <c r="E34" s="726">
        <v>249824520.00000978</v>
      </c>
    </row>
    <row r="35" spans="2:5">
      <c r="B35" s="725" t="s">
        <v>53</v>
      </c>
      <c r="C35" s="725" t="s">
        <v>1510</v>
      </c>
      <c r="D35" s="733" t="s">
        <v>1509</v>
      </c>
      <c r="E35" s="726">
        <v>11942139312.500265</v>
      </c>
    </row>
    <row r="36" spans="2:5">
      <c r="B36" s="725" t="s">
        <v>35</v>
      </c>
      <c r="C36" s="725" t="s">
        <v>1510</v>
      </c>
      <c r="D36" s="733" t="s">
        <v>1509</v>
      </c>
      <c r="E36" s="726">
        <v>12202464217.500061</v>
      </c>
    </row>
    <row r="37" spans="2:5">
      <c r="B37" s="725" t="s">
        <v>54</v>
      </c>
      <c r="C37" s="725" t="s">
        <v>1510</v>
      </c>
      <c r="D37" s="733" t="s">
        <v>1509</v>
      </c>
      <c r="E37" s="726">
        <v>2952405625.0001473</v>
      </c>
    </row>
    <row r="38" spans="2:5">
      <c r="B38" s="725" t="s">
        <v>192</v>
      </c>
      <c r="C38" s="725" t="s">
        <v>1510</v>
      </c>
      <c r="D38" s="733"/>
      <c r="E38" s="727" t="s">
        <v>665</v>
      </c>
    </row>
    <row r="39" spans="2:5">
      <c r="B39" s="725" t="s">
        <v>23</v>
      </c>
      <c r="C39" s="725" t="s">
        <v>1510</v>
      </c>
      <c r="D39" s="733" t="s">
        <v>1509</v>
      </c>
      <c r="E39" s="726">
        <v>225702686740.00311</v>
      </c>
    </row>
    <row r="40" spans="2:5">
      <c r="B40" s="725" t="s">
        <v>28</v>
      </c>
      <c r="C40" s="725" t="s">
        <v>1510</v>
      </c>
      <c r="D40" s="733"/>
      <c r="E40" s="727" t="s">
        <v>665</v>
      </c>
    </row>
    <row r="41" spans="2:5">
      <c r="B41" s="725" t="s">
        <v>19</v>
      </c>
      <c r="C41" s="725" t="s">
        <v>1510</v>
      </c>
      <c r="D41" s="733"/>
      <c r="E41" s="726">
        <v>30262292670.001373</v>
      </c>
    </row>
    <row r="42" spans="2:5">
      <c r="B42" s="725" t="s">
        <v>52</v>
      </c>
      <c r="C42" s="725" t="s">
        <v>1510</v>
      </c>
      <c r="D42" s="733" t="s">
        <v>1509</v>
      </c>
      <c r="E42" s="726">
        <v>389700683532.50696</v>
      </c>
    </row>
    <row r="43" spans="2:5" s="712" customFormat="1">
      <c r="B43" s="725" t="s">
        <v>59</v>
      </c>
      <c r="C43" s="725" t="s">
        <v>1510</v>
      </c>
      <c r="D43" s="733" t="s">
        <v>1509</v>
      </c>
      <c r="E43" s="726">
        <v>61649334307.501953</v>
      </c>
    </row>
    <row r="44" spans="2:5" s="712" customFormat="1">
      <c r="B44" s="725" t="s">
        <v>69</v>
      </c>
      <c r="C44" s="725" t="s">
        <v>1510</v>
      </c>
      <c r="D44" s="733" t="s">
        <v>1509</v>
      </c>
      <c r="E44" s="726">
        <v>114434076007.50105</v>
      </c>
    </row>
    <row r="45" spans="2:5" s="712" customFormat="1">
      <c r="B45" s="725" t="s">
        <v>67</v>
      </c>
      <c r="C45" s="725" t="s">
        <v>1510</v>
      </c>
      <c r="D45" s="733"/>
      <c r="E45" s="727" t="s">
        <v>665</v>
      </c>
    </row>
    <row r="46" spans="2:5" s="712" customFormat="1">
      <c r="B46" s="725" t="s">
        <v>51</v>
      </c>
      <c r="C46" s="725" t="s">
        <v>1510</v>
      </c>
      <c r="D46" s="733" t="s">
        <v>1509</v>
      </c>
      <c r="E46" s="726">
        <v>41723379977.500641</v>
      </c>
    </row>
    <row r="47" spans="2:5" s="712" customFormat="1">
      <c r="B47" s="725" t="s">
        <v>41</v>
      </c>
      <c r="C47" s="725" t="s">
        <v>1510</v>
      </c>
      <c r="D47" s="733" t="s">
        <v>1509</v>
      </c>
      <c r="E47" s="726">
        <v>13450048372.500286</v>
      </c>
    </row>
    <row r="48" spans="2:5" s="712" customFormat="1">
      <c r="B48" s="725" t="s">
        <v>42</v>
      </c>
      <c r="C48" s="725" t="s">
        <v>1510</v>
      </c>
      <c r="D48" s="733" t="s">
        <v>1509</v>
      </c>
      <c r="E48" s="726">
        <v>317734718357.51727</v>
      </c>
    </row>
    <row r="49" spans="2:5" s="712" customFormat="1">
      <c r="B49" s="725" t="s">
        <v>31</v>
      </c>
      <c r="C49" s="725" t="s">
        <v>1510</v>
      </c>
      <c r="D49" s="733" t="s">
        <v>1509</v>
      </c>
      <c r="E49" s="726">
        <v>17436798255.001198</v>
      </c>
    </row>
    <row r="50" spans="2:5" s="712" customFormat="1">
      <c r="B50" s="725" t="s">
        <v>21</v>
      </c>
      <c r="C50" s="725" t="s">
        <v>1510</v>
      </c>
      <c r="D50" s="733"/>
      <c r="E50" s="726">
        <v>53896374092.501541</v>
      </c>
    </row>
    <row r="51" spans="2:5" s="712" customFormat="1">
      <c r="B51" s="725" t="s">
        <v>86</v>
      </c>
      <c r="C51" s="725" t="s">
        <v>1510</v>
      </c>
      <c r="D51" s="733"/>
      <c r="E51" s="726">
        <v>376128060980.0047</v>
      </c>
    </row>
    <row r="52" spans="2:5" s="712" customFormat="1">
      <c r="B52" s="725" t="s">
        <v>95</v>
      </c>
      <c r="C52" s="725" t="s">
        <v>1510</v>
      </c>
      <c r="D52" s="733"/>
      <c r="E52" s="727" t="s">
        <v>665</v>
      </c>
    </row>
    <row r="53" spans="2:5" s="712" customFormat="1">
      <c r="B53" s="725" t="s">
        <v>1511</v>
      </c>
      <c r="C53" s="725" t="s">
        <v>1510</v>
      </c>
      <c r="D53" s="733" t="s">
        <v>1509</v>
      </c>
      <c r="E53" s="726">
        <v>618091748742.51733</v>
      </c>
    </row>
    <row r="54" spans="2:5" s="712" customFormat="1">
      <c r="B54" s="725" t="s">
        <v>479</v>
      </c>
      <c r="C54" s="725" t="s">
        <v>1510</v>
      </c>
      <c r="D54" s="733"/>
      <c r="E54" s="727" t="s">
        <v>665</v>
      </c>
    </row>
    <row r="55" spans="2:5" s="712" customFormat="1">
      <c r="B55" s="725" t="s">
        <v>1512</v>
      </c>
      <c r="C55" s="725" t="s">
        <v>1513</v>
      </c>
      <c r="D55" s="733"/>
      <c r="E55" s="727" t="s">
        <v>665</v>
      </c>
    </row>
    <row r="56" spans="2:5" s="712" customFormat="1">
      <c r="B56" s="725" t="s">
        <v>1514</v>
      </c>
      <c r="C56" s="725" t="s">
        <v>1513</v>
      </c>
      <c r="D56" s="733"/>
      <c r="E56" s="728">
        <v>9036697680</v>
      </c>
    </row>
    <row r="57" spans="2:5" s="712" customFormat="1">
      <c r="B57" s="725" t="s">
        <v>96</v>
      </c>
      <c r="C57" s="725" t="s">
        <v>1513</v>
      </c>
      <c r="D57" s="733"/>
      <c r="E57" s="727" t="s">
        <v>665</v>
      </c>
    </row>
    <row r="58" spans="2:5" s="712" customFormat="1">
      <c r="B58" s="725" t="s">
        <v>50</v>
      </c>
      <c r="C58" s="725" t="s">
        <v>1513</v>
      </c>
      <c r="D58" s="733"/>
      <c r="E58" s="727" t="s">
        <v>665</v>
      </c>
    </row>
    <row r="59" spans="2:5" s="712" customFormat="1">
      <c r="B59" s="725" t="s">
        <v>155</v>
      </c>
      <c r="C59" s="725" t="s">
        <v>1513</v>
      </c>
      <c r="D59" s="733"/>
      <c r="E59" s="727" t="s">
        <v>665</v>
      </c>
    </row>
    <row r="60" spans="2:5" s="712" customFormat="1">
      <c r="B60" s="725" t="s">
        <v>73</v>
      </c>
      <c r="C60" s="725" t="s">
        <v>1513</v>
      </c>
      <c r="D60" s="733"/>
      <c r="E60" s="727" t="s">
        <v>665</v>
      </c>
    </row>
    <row r="61" spans="2:5" s="712" customFormat="1">
      <c r="B61" s="725" t="s">
        <v>56</v>
      </c>
      <c r="C61" s="725" t="s">
        <v>1513</v>
      </c>
      <c r="D61" s="733"/>
      <c r="E61" s="727">
        <v>447642430000.00006</v>
      </c>
    </row>
    <row r="62" spans="2:5" s="712" customFormat="1">
      <c r="B62" s="725" t="s">
        <v>99</v>
      </c>
      <c r="C62" s="725" t="s">
        <v>1513</v>
      </c>
      <c r="D62" s="733"/>
      <c r="E62" s="727">
        <v>6663600000</v>
      </c>
    </row>
    <row r="63" spans="2:5" s="712" customFormat="1">
      <c r="B63" s="725" t="s">
        <v>91</v>
      </c>
      <c r="C63" s="725" t="s">
        <v>1513</v>
      </c>
      <c r="D63" s="733"/>
      <c r="E63" s="727">
        <v>42638280000</v>
      </c>
    </row>
    <row r="64" spans="2:5" s="712" customFormat="1">
      <c r="B64" s="725" t="s">
        <v>613</v>
      </c>
      <c r="C64" s="725" t="s">
        <v>1513</v>
      </c>
      <c r="D64" s="733"/>
      <c r="E64" s="727" t="s">
        <v>665</v>
      </c>
    </row>
    <row r="65" spans="2:5" s="712" customFormat="1">
      <c r="B65" s="725" t="s">
        <v>61</v>
      </c>
      <c r="C65" s="725" t="s">
        <v>1513</v>
      </c>
      <c r="D65" s="733"/>
      <c r="E65" s="727" t="s">
        <v>665</v>
      </c>
    </row>
    <row r="66" spans="2:5" s="712" customFormat="1">
      <c r="B66" s="725" t="s">
        <v>148</v>
      </c>
      <c r="C66" s="725" t="s">
        <v>1513</v>
      </c>
      <c r="D66" s="733"/>
      <c r="E66" s="727" t="s">
        <v>665</v>
      </c>
    </row>
    <row r="67" spans="2:5" s="712" customFormat="1">
      <c r="B67" s="725" t="s">
        <v>72</v>
      </c>
      <c r="C67" s="725" t="s">
        <v>1513</v>
      </c>
      <c r="D67" s="733"/>
      <c r="E67" s="727" t="s">
        <v>665</v>
      </c>
    </row>
    <row r="68" spans="2:5" s="712" customFormat="1">
      <c r="B68" s="725" t="s">
        <v>112</v>
      </c>
      <c r="C68" s="725" t="s">
        <v>1513</v>
      </c>
      <c r="D68" s="733"/>
      <c r="E68" s="728">
        <v>6268400000</v>
      </c>
    </row>
    <row r="69" spans="2:5" s="712" customFormat="1">
      <c r="B69" s="725" t="s">
        <v>171</v>
      </c>
      <c r="C69" s="725" t="s">
        <v>1513</v>
      </c>
      <c r="D69" s="733"/>
      <c r="E69" s="727" t="s">
        <v>665</v>
      </c>
    </row>
    <row r="70" spans="2:5" s="712" customFormat="1">
      <c r="B70" s="725" t="s">
        <v>140</v>
      </c>
      <c r="C70" s="725" t="s">
        <v>1513</v>
      </c>
      <c r="D70" s="733"/>
      <c r="E70" s="727" t="s">
        <v>665</v>
      </c>
    </row>
    <row r="71" spans="2:5" s="712" customFormat="1">
      <c r="B71" s="725" t="s">
        <v>128</v>
      </c>
      <c r="C71" s="725" t="s">
        <v>1513</v>
      </c>
      <c r="D71" s="733"/>
      <c r="E71" s="727" t="s">
        <v>665</v>
      </c>
    </row>
    <row r="72" spans="2:5" s="712" customFormat="1">
      <c r="B72" s="725" t="s">
        <v>100</v>
      </c>
      <c r="C72" s="725" t="s">
        <v>1513</v>
      </c>
      <c r="D72" s="733"/>
      <c r="E72" s="727">
        <v>20054200000</v>
      </c>
    </row>
    <row r="73" spans="2:5" s="712" customFormat="1">
      <c r="B73" s="725" t="s">
        <v>117</v>
      </c>
      <c r="C73" s="725" t="s">
        <v>1513</v>
      </c>
      <c r="D73" s="733"/>
      <c r="E73" s="727" t="s">
        <v>665</v>
      </c>
    </row>
    <row r="74" spans="2:5" s="712" customFormat="1">
      <c r="B74" s="725" t="s">
        <v>89</v>
      </c>
      <c r="C74" s="725" t="s">
        <v>1513</v>
      </c>
      <c r="D74" s="733"/>
      <c r="E74" s="727">
        <v>1268171340000</v>
      </c>
    </row>
    <row r="75" spans="2:5" s="712" customFormat="1">
      <c r="B75" s="725" t="s">
        <v>47</v>
      </c>
      <c r="C75" s="725" t="s">
        <v>1513</v>
      </c>
      <c r="D75" s="733"/>
      <c r="E75" s="727">
        <v>6612700000</v>
      </c>
    </row>
    <row r="76" spans="2:5" s="712" customFormat="1">
      <c r="B76" s="725" t="s">
        <v>186</v>
      </c>
      <c r="C76" s="725" t="s">
        <v>1513</v>
      </c>
      <c r="D76" s="733"/>
      <c r="E76" s="727" t="s">
        <v>665</v>
      </c>
    </row>
    <row r="77" spans="2:5" s="712" customFormat="1">
      <c r="B77" s="725" t="s">
        <v>187</v>
      </c>
      <c r="C77" s="725" t="s">
        <v>1513</v>
      </c>
      <c r="D77" s="733"/>
      <c r="E77" s="727" t="s">
        <v>665</v>
      </c>
    </row>
    <row r="78" spans="2:5" s="712" customFormat="1">
      <c r="B78" s="725" t="s">
        <v>131</v>
      </c>
      <c r="C78" s="725" t="s">
        <v>1513</v>
      </c>
      <c r="D78" s="733"/>
      <c r="E78" s="727" t="s">
        <v>665</v>
      </c>
    </row>
    <row r="79" spans="2:5" s="712" customFormat="1">
      <c r="B79" s="725" t="s">
        <v>149</v>
      </c>
      <c r="C79" s="725" t="s">
        <v>1513</v>
      </c>
      <c r="D79" s="733"/>
      <c r="E79" s="727" t="s">
        <v>665</v>
      </c>
    </row>
    <row r="80" spans="2:5" s="712" customFormat="1">
      <c r="B80" s="725" t="s">
        <v>159</v>
      </c>
      <c r="C80" s="725" t="s">
        <v>1513</v>
      </c>
      <c r="D80" s="733"/>
      <c r="E80" s="727" t="s">
        <v>665</v>
      </c>
    </row>
    <row r="81" spans="2:5" s="712" customFormat="1">
      <c r="B81" s="725" t="s">
        <v>190</v>
      </c>
      <c r="C81" s="725" t="s">
        <v>1513</v>
      </c>
      <c r="D81" s="733"/>
      <c r="E81" s="727">
        <v>-1740699700000</v>
      </c>
    </row>
    <row r="82" spans="2:5" s="712" customFormat="1">
      <c r="B82" s="725" t="s">
        <v>188</v>
      </c>
      <c r="C82" s="725" t="s">
        <v>1513</v>
      </c>
      <c r="D82" s="733"/>
      <c r="E82" s="727" t="s">
        <v>665</v>
      </c>
    </row>
    <row r="83" spans="2:5" s="712" customFormat="1">
      <c r="B83" s="725" t="s">
        <v>58</v>
      </c>
      <c r="C83" s="725" t="s">
        <v>1513</v>
      </c>
      <c r="D83" s="733"/>
      <c r="E83" s="727">
        <v>41666500000</v>
      </c>
    </row>
    <row r="84" spans="2:5" s="712" customFormat="1">
      <c r="B84" s="725" t="s">
        <v>102</v>
      </c>
      <c r="C84" s="725" t="s">
        <v>1513</v>
      </c>
      <c r="D84" s="733"/>
      <c r="E84" s="729">
        <v>11320248200000</v>
      </c>
    </row>
    <row r="85" spans="2:5" s="712" customFormat="1">
      <c r="B85" s="725" t="s">
        <v>109</v>
      </c>
      <c r="C85" s="725" t="s">
        <v>1513</v>
      </c>
      <c r="D85" s="733"/>
      <c r="E85" s="727" t="s">
        <v>665</v>
      </c>
    </row>
    <row r="86" spans="2:5" s="712" customFormat="1">
      <c r="B86" s="725" t="s">
        <v>164</v>
      </c>
      <c r="C86" s="725" t="s">
        <v>1513</v>
      </c>
      <c r="D86" s="733"/>
      <c r="E86" s="727" t="s">
        <v>665</v>
      </c>
    </row>
    <row r="87" spans="2:5" s="712" customFormat="1">
      <c r="B87" s="725" t="s">
        <v>143</v>
      </c>
      <c r="C87" s="725" t="s">
        <v>1513</v>
      </c>
      <c r="D87" s="733"/>
      <c r="E87" s="727" t="s">
        <v>665</v>
      </c>
    </row>
    <row r="88" spans="2:5" s="712" customFormat="1">
      <c r="B88" s="725" t="s">
        <v>971</v>
      </c>
      <c r="C88" s="725" t="s">
        <v>1513</v>
      </c>
      <c r="D88" s="733"/>
      <c r="E88" s="727" t="s">
        <v>665</v>
      </c>
    </row>
    <row r="89" spans="2:5" s="712" customFormat="1">
      <c r="B89" s="725" t="s">
        <v>83</v>
      </c>
      <c r="C89" s="725" t="s">
        <v>1513</v>
      </c>
      <c r="D89" s="733"/>
      <c r="E89" s="727" t="s">
        <v>665</v>
      </c>
    </row>
    <row r="90" spans="2:5" s="712" customFormat="1">
      <c r="B90" s="725" t="s">
        <v>617</v>
      </c>
      <c r="C90" s="725" t="s">
        <v>1513</v>
      </c>
      <c r="D90" s="733"/>
      <c r="E90" s="727" t="s">
        <v>665</v>
      </c>
    </row>
    <row r="91" spans="2:5" s="712" customFormat="1">
      <c r="B91" s="725" t="s">
        <v>81</v>
      </c>
      <c r="C91" s="725" t="s">
        <v>1513</v>
      </c>
      <c r="D91" s="733"/>
      <c r="E91" s="727" t="s">
        <v>665</v>
      </c>
    </row>
    <row r="92" spans="2:5" s="712" customFormat="1">
      <c r="B92" s="725" t="s">
        <v>1515</v>
      </c>
      <c r="C92" s="725" t="s">
        <v>1513</v>
      </c>
      <c r="D92" s="733"/>
      <c r="E92" s="727" t="s">
        <v>665</v>
      </c>
    </row>
    <row r="93" spans="2:5" s="712" customFormat="1">
      <c r="B93" s="725" t="s">
        <v>477</v>
      </c>
      <c r="C93" s="725" t="s">
        <v>1513</v>
      </c>
      <c r="D93" s="733"/>
      <c r="E93" s="727" t="s">
        <v>665</v>
      </c>
    </row>
    <row r="94" spans="2:5" s="712" customFormat="1">
      <c r="B94" s="725" t="s">
        <v>173</v>
      </c>
      <c r="C94" s="725" t="s">
        <v>1513</v>
      </c>
      <c r="D94" s="733"/>
      <c r="E94" s="727" t="s">
        <v>665</v>
      </c>
    </row>
    <row r="95" spans="2:5" s="712" customFormat="1">
      <c r="B95" s="725" t="s">
        <v>106</v>
      </c>
      <c r="C95" s="725" t="s">
        <v>1513</v>
      </c>
      <c r="D95" s="733"/>
      <c r="E95" s="727" t="s">
        <v>665</v>
      </c>
    </row>
    <row r="96" spans="2:5" s="712" customFormat="1">
      <c r="B96" s="725" t="s">
        <v>113</v>
      </c>
      <c r="C96" s="725" t="s">
        <v>1513</v>
      </c>
      <c r="D96" s="733"/>
      <c r="E96" s="727">
        <v>22130100000</v>
      </c>
    </row>
    <row r="97" spans="2:5" s="712" customFormat="1">
      <c r="B97" s="725" t="s">
        <v>101</v>
      </c>
      <c r="C97" s="725" t="s">
        <v>1513</v>
      </c>
      <c r="D97" s="733"/>
      <c r="E97" s="727">
        <v>80504200000</v>
      </c>
    </row>
    <row r="98" spans="2:5" s="712" customFormat="1">
      <c r="B98" s="725" t="s">
        <v>118</v>
      </c>
      <c r="C98" s="725" t="s">
        <v>1513</v>
      </c>
      <c r="D98" s="733"/>
      <c r="E98" s="727" t="s">
        <v>665</v>
      </c>
    </row>
    <row r="99" spans="2:5" s="712" customFormat="1">
      <c r="B99" s="725" t="s">
        <v>125</v>
      </c>
      <c r="C99" s="725" t="s">
        <v>1513</v>
      </c>
      <c r="D99" s="733"/>
      <c r="E99" s="727" t="s">
        <v>665</v>
      </c>
    </row>
    <row r="100" spans="2:5" s="712" customFormat="1">
      <c r="B100" s="725" t="s">
        <v>144</v>
      </c>
      <c r="C100" s="725" t="s">
        <v>1513</v>
      </c>
      <c r="D100" s="733"/>
      <c r="E100" s="727" t="s">
        <v>665</v>
      </c>
    </row>
    <row r="101" spans="2:5" s="712" customFormat="1">
      <c r="B101" s="725" t="s">
        <v>189</v>
      </c>
      <c r="C101" s="725" t="s">
        <v>1513</v>
      </c>
      <c r="D101" s="733"/>
      <c r="E101" s="727" t="s">
        <v>665</v>
      </c>
    </row>
    <row r="102" spans="2:5" s="712" customFormat="1">
      <c r="B102" s="725" t="s">
        <v>179</v>
      </c>
      <c r="C102" s="725" t="s">
        <v>1513</v>
      </c>
      <c r="D102" s="733"/>
      <c r="E102" s="727">
        <v>169390700000</v>
      </c>
    </row>
    <row r="103" spans="2:5" s="712" customFormat="1">
      <c r="B103" s="725" t="s">
        <v>103</v>
      </c>
      <c r="C103" s="725" t="s">
        <v>1513</v>
      </c>
      <c r="D103" s="733"/>
      <c r="E103" s="727" t="s">
        <v>665</v>
      </c>
    </row>
    <row r="104" spans="2:5" s="712" customFormat="1">
      <c r="B104" s="725" t="s">
        <v>120</v>
      </c>
      <c r="C104" s="725" t="s">
        <v>1513</v>
      </c>
      <c r="D104" s="733"/>
      <c r="E104" s="727" t="s">
        <v>665</v>
      </c>
    </row>
    <row r="105" spans="2:5" s="712" customFormat="1">
      <c r="B105" s="725" t="s">
        <v>620</v>
      </c>
      <c r="C105" s="725" t="s">
        <v>1513</v>
      </c>
      <c r="D105" s="733"/>
      <c r="E105" s="727" t="s">
        <v>665</v>
      </c>
    </row>
    <row r="106" spans="2:5" s="712" customFormat="1">
      <c r="B106" s="725" t="s">
        <v>90</v>
      </c>
      <c r="C106" s="725" t="s">
        <v>1513</v>
      </c>
      <c r="D106" s="733"/>
      <c r="E106" s="727">
        <v>9007300000</v>
      </c>
    </row>
    <row r="107" spans="2:5" s="712" customFormat="1">
      <c r="B107" s="725" t="s">
        <v>146</v>
      </c>
      <c r="C107" s="725" t="s">
        <v>1513</v>
      </c>
      <c r="D107" s="733"/>
      <c r="E107" s="727" t="s">
        <v>665</v>
      </c>
    </row>
    <row r="108" spans="2:5" s="712" customFormat="1">
      <c r="B108" s="725" t="s">
        <v>92</v>
      </c>
      <c r="C108" s="725" t="s">
        <v>1513</v>
      </c>
      <c r="D108" s="733"/>
      <c r="E108" s="727" t="s">
        <v>665</v>
      </c>
    </row>
    <row r="109" spans="2:5" s="712" customFormat="1">
      <c r="B109" s="725" t="s">
        <v>136</v>
      </c>
      <c r="C109" s="725" t="s">
        <v>1513</v>
      </c>
      <c r="D109" s="733"/>
      <c r="E109" s="727" t="s">
        <v>665</v>
      </c>
    </row>
    <row r="110" spans="2:5" s="712" customFormat="1">
      <c r="B110" s="725" t="s">
        <v>185</v>
      </c>
      <c r="C110" s="725" t="s">
        <v>1513</v>
      </c>
      <c r="D110" s="733"/>
      <c r="E110" s="727" t="s">
        <v>665</v>
      </c>
    </row>
    <row r="111" spans="2:5" s="712" customFormat="1">
      <c r="B111" s="725" t="s">
        <v>181</v>
      </c>
      <c r="C111" s="725" t="s">
        <v>1513</v>
      </c>
      <c r="D111" s="733"/>
      <c r="E111" s="727" t="s">
        <v>665</v>
      </c>
    </row>
    <row r="112" spans="2:5" s="712" customFormat="1">
      <c r="B112" s="725" t="s">
        <v>132</v>
      </c>
      <c r="C112" s="725" t="s">
        <v>1513</v>
      </c>
      <c r="D112" s="733"/>
      <c r="E112" s="727" t="s">
        <v>665</v>
      </c>
    </row>
    <row r="113" spans="2:5" s="712" customFormat="1">
      <c r="B113" s="725" t="s">
        <v>168</v>
      </c>
      <c r="C113" s="725" t="s">
        <v>1513</v>
      </c>
      <c r="D113" s="733"/>
      <c r="E113" s="727" t="s">
        <v>665</v>
      </c>
    </row>
    <row r="114" spans="2:5" s="712" customFormat="1">
      <c r="B114" s="725" t="s">
        <v>139</v>
      </c>
      <c r="C114" s="725" t="s">
        <v>1513</v>
      </c>
      <c r="D114" s="733"/>
      <c r="E114" s="727" t="s">
        <v>665</v>
      </c>
    </row>
    <row r="115" spans="2:5" s="712" customFormat="1">
      <c r="B115" s="725" t="s">
        <v>138</v>
      </c>
      <c r="C115" s="725" t="s">
        <v>1513</v>
      </c>
      <c r="D115" s="733"/>
      <c r="E115" s="727">
        <v>1848317782380</v>
      </c>
    </row>
    <row r="116" spans="2:5" s="712" customFormat="1">
      <c r="B116" s="725" t="s">
        <v>121</v>
      </c>
      <c r="C116" s="725" t="s">
        <v>1513</v>
      </c>
      <c r="D116" s="733"/>
      <c r="E116" s="727" t="s">
        <v>665</v>
      </c>
    </row>
    <row r="117" spans="2:5" s="712" customFormat="1">
      <c r="B117" s="725" t="s">
        <v>84</v>
      </c>
      <c r="C117" s="725" t="s">
        <v>1513</v>
      </c>
      <c r="D117" s="733"/>
      <c r="E117" s="727" t="s">
        <v>665</v>
      </c>
    </row>
    <row r="118" spans="2:5" s="712" customFormat="1">
      <c r="B118" s="725" t="s">
        <v>130</v>
      </c>
      <c r="C118" s="725" t="s">
        <v>1513</v>
      </c>
      <c r="D118" s="733"/>
      <c r="E118" s="727" t="s">
        <v>665</v>
      </c>
    </row>
    <row r="119" spans="2:5" s="712" customFormat="1">
      <c r="B119" s="725" t="s">
        <v>34</v>
      </c>
      <c r="C119" s="725" t="s">
        <v>1513</v>
      </c>
      <c r="D119" s="733"/>
      <c r="E119" s="727">
        <v>77040700000</v>
      </c>
    </row>
    <row r="120" spans="2:5" s="712" customFormat="1">
      <c r="B120" s="725" t="s">
        <v>110</v>
      </c>
      <c r="C120" s="725" t="s">
        <v>1513</v>
      </c>
      <c r="D120" s="733"/>
      <c r="E120" s="727" t="s">
        <v>665</v>
      </c>
    </row>
    <row r="121" spans="2:5" s="712" customFormat="1">
      <c r="B121" s="725" t="s">
        <v>93</v>
      </c>
      <c r="C121" s="725" t="s">
        <v>1513</v>
      </c>
      <c r="D121" s="733"/>
      <c r="E121" s="727" t="s">
        <v>665</v>
      </c>
    </row>
    <row r="122" spans="2:5" s="712" customFormat="1">
      <c r="B122" s="725" t="s">
        <v>151</v>
      </c>
      <c r="C122" s="725" t="s">
        <v>1513</v>
      </c>
      <c r="D122" s="733"/>
      <c r="E122" s="727">
        <v>71120100000</v>
      </c>
    </row>
    <row r="123" spans="2:5" s="712" customFormat="1">
      <c r="B123" s="725" t="s">
        <v>974</v>
      </c>
      <c r="C123" s="725" t="s">
        <v>1513</v>
      </c>
      <c r="D123" s="733"/>
      <c r="E123" s="728">
        <v>170314553</v>
      </c>
    </row>
    <row r="124" spans="2:5" s="712" customFormat="1">
      <c r="B124" s="725" t="s">
        <v>64</v>
      </c>
      <c r="C124" s="725" t="s">
        <v>1513</v>
      </c>
      <c r="D124" s="733"/>
      <c r="E124" s="727" t="s">
        <v>665</v>
      </c>
    </row>
    <row r="125" spans="2:5" s="712" customFormat="1">
      <c r="B125" s="725" t="s">
        <v>129</v>
      </c>
      <c r="C125" s="725" t="s">
        <v>1513</v>
      </c>
      <c r="D125" s="733"/>
      <c r="E125" s="727">
        <v>12530235940</v>
      </c>
    </row>
    <row r="126" spans="2:5" s="712" customFormat="1">
      <c r="B126" s="725" t="s">
        <v>147</v>
      </c>
      <c r="C126" s="725" t="s">
        <v>1513</v>
      </c>
      <c r="D126" s="733"/>
      <c r="E126" s="727" t="s">
        <v>665</v>
      </c>
    </row>
    <row r="127" spans="2:5" s="712" customFormat="1">
      <c r="B127" s="725" t="s">
        <v>82</v>
      </c>
      <c r="C127" s="725" t="s">
        <v>1513</v>
      </c>
      <c r="D127" s="733"/>
      <c r="E127" s="729">
        <v>21284460700</v>
      </c>
    </row>
    <row r="128" spans="2:5" s="712" customFormat="1">
      <c r="B128" s="725" t="s">
        <v>166</v>
      </c>
      <c r="C128" s="725" t="s">
        <v>1513</v>
      </c>
      <c r="D128" s="733"/>
      <c r="E128" s="727" t="s">
        <v>665</v>
      </c>
    </row>
    <row r="129" spans="2:5" s="712" customFormat="1">
      <c r="B129" s="725" t="s">
        <v>180</v>
      </c>
      <c r="C129" s="725" t="s">
        <v>1513</v>
      </c>
      <c r="D129" s="733"/>
      <c r="E129" s="727" t="s">
        <v>665</v>
      </c>
    </row>
    <row r="130" spans="2:5" s="712" customFormat="1">
      <c r="B130" s="725" t="s">
        <v>107</v>
      </c>
      <c r="C130" s="725" t="s">
        <v>1513</v>
      </c>
      <c r="D130" s="733"/>
      <c r="E130" s="727" t="s">
        <v>665</v>
      </c>
    </row>
    <row r="131" spans="2:5" s="712" customFormat="1">
      <c r="B131" s="725" t="s">
        <v>160</v>
      </c>
      <c r="C131" s="725" t="s">
        <v>1513</v>
      </c>
      <c r="D131" s="733"/>
      <c r="E131" s="727">
        <v>-68435220000</v>
      </c>
    </row>
    <row r="132" spans="2:5" s="712" customFormat="1">
      <c r="B132" s="725" t="s">
        <v>178</v>
      </c>
      <c r="C132" s="725" t="s">
        <v>1513</v>
      </c>
      <c r="D132" s="733"/>
      <c r="E132" s="727" t="s">
        <v>665</v>
      </c>
    </row>
    <row r="133" spans="2:5" s="712" customFormat="1">
      <c r="B133" s="725" t="s">
        <v>76</v>
      </c>
      <c r="C133" s="725" t="s">
        <v>1513</v>
      </c>
      <c r="D133" s="733"/>
      <c r="E133" s="727">
        <v>38298875800</v>
      </c>
    </row>
    <row r="134" spans="2:5" s="712" customFormat="1">
      <c r="B134" s="725" t="s">
        <v>115</v>
      </c>
      <c r="C134" s="725" t="s">
        <v>1513</v>
      </c>
      <c r="D134" s="733"/>
      <c r="E134" s="729">
        <v>1225625000</v>
      </c>
    </row>
    <row r="135" spans="2:5" s="712" customFormat="1">
      <c r="B135" s="725" t="s">
        <v>182</v>
      </c>
      <c r="C135" s="725" t="s">
        <v>1513</v>
      </c>
      <c r="D135" s="733"/>
      <c r="E135" s="727" t="s">
        <v>665</v>
      </c>
    </row>
    <row r="136" spans="2:5" s="712" customFormat="1">
      <c r="B136" s="725" t="s">
        <v>975</v>
      </c>
      <c r="C136" s="725" t="s">
        <v>1513</v>
      </c>
      <c r="D136" s="733"/>
      <c r="E136" s="727">
        <v>169800000</v>
      </c>
    </row>
    <row r="137" spans="2:5" s="712" customFormat="1">
      <c r="B137" s="725" t="s">
        <v>162</v>
      </c>
      <c r="C137" s="725" t="s">
        <v>1513</v>
      </c>
      <c r="D137" s="733"/>
      <c r="E137" s="727" t="s">
        <v>665</v>
      </c>
    </row>
    <row r="138" spans="2:5" s="712" customFormat="1">
      <c r="B138" s="725" t="s">
        <v>77</v>
      </c>
      <c r="C138" s="725" t="s">
        <v>1513</v>
      </c>
      <c r="D138" s="733"/>
      <c r="E138" s="727" t="s">
        <v>665</v>
      </c>
    </row>
    <row r="139" spans="2:5" s="712" customFormat="1">
      <c r="B139" s="725" t="s">
        <v>88</v>
      </c>
      <c r="C139" s="725" t="s">
        <v>1513</v>
      </c>
      <c r="D139" s="733"/>
      <c r="E139" s="727">
        <v>664700750000</v>
      </c>
    </row>
    <row r="140" spans="2:5" s="712" customFormat="1">
      <c r="B140" s="725" t="s">
        <v>1492</v>
      </c>
      <c r="C140" s="725" t="s">
        <v>1513</v>
      </c>
      <c r="D140" s="733"/>
      <c r="E140" s="727" t="s">
        <v>665</v>
      </c>
    </row>
    <row r="141" spans="2:5" s="712" customFormat="1">
      <c r="B141" s="725" t="s">
        <v>104</v>
      </c>
      <c r="C141" s="725" t="s">
        <v>1513</v>
      </c>
      <c r="D141" s="733"/>
      <c r="E141" s="727" t="s">
        <v>665</v>
      </c>
    </row>
    <row r="142" spans="2:5" s="712" customFormat="1">
      <c r="B142" s="725" t="s">
        <v>65</v>
      </c>
      <c r="C142" s="725" t="s">
        <v>1513</v>
      </c>
      <c r="D142" s="733"/>
      <c r="E142" s="727">
        <v>1762020000</v>
      </c>
    </row>
    <row r="143" spans="2:5" s="712" customFormat="1">
      <c r="B143" s="725" t="s">
        <v>134</v>
      </c>
      <c r="C143" s="725" t="s">
        <v>1513</v>
      </c>
      <c r="D143" s="733"/>
      <c r="E143" s="727">
        <v>105020156190.476</v>
      </c>
    </row>
    <row r="144" spans="2:5" s="712" customFormat="1">
      <c r="B144" s="725" t="s">
        <v>183</v>
      </c>
      <c r="C144" s="725" t="s">
        <v>1513</v>
      </c>
      <c r="D144" s="733"/>
      <c r="E144" s="727" t="s">
        <v>665</v>
      </c>
    </row>
    <row r="145" spans="2:5" s="712" customFormat="1">
      <c r="B145" s="725" t="s">
        <v>154</v>
      </c>
      <c r="C145" s="725" t="s">
        <v>1513</v>
      </c>
      <c r="D145" s="733"/>
      <c r="E145" s="727" t="s">
        <v>665</v>
      </c>
    </row>
    <row r="146" spans="2:5" s="712" customFormat="1">
      <c r="B146" s="725" t="s">
        <v>135</v>
      </c>
      <c r="C146" s="725" t="s">
        <v>1513</v>
      </c>
      <c r="D146" s="733"/>
      <c r="E146" s="727" t="s">
        <v>665</v>
      </c>
    </row>
    <row r="147" spans="2:5" s="712" customFormat="1">
      <c r="B147" s="725" t="s">
        <v>979</v>
      </c>
      <c r="C147" s="725" t="s">
        <v>1513</v>
      </c>
      <c r="D147" s="733"/>
      <c r="E147" s="727">
        <v>42186183.689999998</v>
      </c>
    </row>
    <row r="148" spans="2:5" s="712" customFormat="1">
      <c r="B148" s="725" t="s">
        <v>152</v>
      </c>
      <c r="C148" s="725" t="s">
        <v>1513</v>
      </c>
      <c r="D148" s="733"/>
      <c r="E148" s="727" t="s">
        <v>665</v>
      </c>
    </row>
    <row r="149" spans="2:5" s="712" customFormat="1">
      <c r="B149" s="725" t="s">
        <v>133</v>
      </c>
      <c r="C149" s="725" t="s">
        <v>1513</v>
      </c>
      <c r="D149" s="733"/>
      <c r="E149" s="727" t="s">
        <v>665</v>
      </c>
    </row>
    <row r="150" spans="2:5" s="712" customFormat="1">
      <c r="B150" s="725" t="s">
        <v>191</v>
      </c>
      <c r="C150" s="725" t="s">
        <v>1513</v>
      </c>
      <c r="D150" s="733"/>
      <c r="E150" s="727" t="s">
        <v>665</v>
      </c>
    </row>
    <row r="151" spans="2:5" s="712" customFormat="1">
      <c r="B151" s="725" t="s">
        <v>158</v>
      </c>
      <c r="C151" s="725" t="s">
        <v>1513</v>
      </c>
      <c r="D151" s="733"/>
      <c r="E151" s="727" t="s">
        <v>665</v>
      </c>
    </row>
    <row r="152" spans="2:5" s="712" customFormat="1">
      <c r="B152" s="725" t="s">
        <v>980</v>
      </c>
      <c r="C152" s="725" t="s">
        <v>1513</v>
      </c>
      <c r="D152" s="733"/>
      <c r="E152" s="728">
        <v>-117900000</v>
      </c>
    </row>
    <row r="153" spans="2:5" s="712" customFormat="1">
      <c r="B153" s="725" t="s">
        <v>68</v>
      </c>
      <c r="C153" s="725" t="s">
        <v>1513</v>
      </c>
      <c r="D153" s="733"/>
      <c r="E153" s="727" t="s">
        <v>665</v>
      </c>
    </row>
    <row r="154" spans="2:5" s="712" customFormat="1">
      <c r="B154" s="725" t="s">
        <v>153</v>
      </c>
      <c r="C154" s="725" t="s">
        <v>1513</v>
      </c>
      <c r="D154" s="733"/>
      <c r="E154" s="727" t="s">
        <v>665</v>
      </c>
    </row>
    <row r="155" spans="2:5" s="712" customFormat="1">
      <c r="B155" s="725" t="s">
        <v>982</v>
      </c>
      <c r="C155" s="725" t="s">
        <v>1513</v>
      </c>
      <c r="D155" s="733"/>
      <c r="E155" s="727" t="s">
        <v>665</v>
      </c>
    </row>
    <row r="156" spans="2:5" s="712" customFormat="1">
      <c r="B156" s="725" t="s">
        <v>1516</v>
      </c>
      <c r="C156" s="725" t="s">
        <v>1513</v>
      </c>
      <c r="D156" s="733"/>
      <c r="E156" s="729">
        <v>3226356500</v>
      </c>
    </row>
    <row r="157" spans="2:5" s="712" customFormat="1">
      <c r="B157" s="725" t="s">
        <v>75</v>
      </c>
      <c r="C157" s="725" t="s">
        <v>1513</v>
      </c>
      <c r="D157" s="733"/>
      <c r="E157" s="727" t="s">
        <v>665</v>
      </c>
    </row>
    <row r="158" spans="2:5" s="712" customFormat="1">
      <c r="B158" s="725" t="s">
        <v>163</v>
      </c>
      <c r="C158" s="725" t="s">
        <v>1513</v>
      </c>
      <c r="D158" s="733"/>
      <c r="E158" s="727" t="s">
        <v>665</v>
      </c>
    </row>
    <row r="159" spans="2:5" s="712" customFormat="1">
      <c r="B159" s="725" t="s">
        <v>122</v>
      </c>
      <c r="C159" s="725" t="s">
        <v>1513</v>
      </c>
      <c r="D159" s="733"/>
      <c r="E159" s="729">
        <v>134271859999.99998</v>
      </c>
    </row>
    <row r="160" spans="2:5" s="712" customFormat="1">
      <c r="B160" s="725" t="s">
        <v>97</v>
      </c>
      <c r="C160" s="725" t="s">
        <v>1513</v>
      </c>
      <c r="D160" s="733"/>
      <c r="E160" s="727">
        <v>124109170000</v>
      </c>
    </row>
    <row r="161" spans="2:5" s="712" customFormat="1">
      <c r="B161" s="725" t="s">
        <v>124</v>
      </c>
      <c r="C161" s="725" t="s">
        <v>1513</v>
      </c>
      <c r="D161" s="733"/>
      <c r="E161" s="727" t="s">
        <v>665</v>
      </c>
    </row>
    <row r="162" spans="2:5" s="712" customFormat="1">
      <c r="B162" s="725" t="s">
        <v>49</v>
      </c>
      <c r="C162" s="725" t="s">
        <v>1513</v>
      </c>
      <c r="D162" s="733"/>
      <c r="E162" s="727" t="s">
        <v>665</v>
      </c>
    </row>
    <row r="163" spans="2:5" s="712" customFormat="1">
      <c r="B163" s="725" t="s">
        <v>481</v>
      </c>
      <c r="C163" s="725" t="s">
        <v>1513</v>
      </c>
      <c r="D163" s="733"/>
      <c r="E163" s="727">
        <v>602279800000</v>
      </c>
    </row>
    <row r="164" spans="2:5" s="712" customFormat="1">
      <c r="B164" s="725" t="s">
        <v>483</v>
      </c>
      <c r="C164" s="725" t="s">
        <v>1513</v>
      </c>
      <c r="D164" s="733"/>
      <c r="E164" s="727">
        <v>13282300000</v>
      </c>
    </row>
    <row r="165" spans="2:5" s="712" customFormat="1">
      <c r="B165" s="725" t="s">
        <v>169</v>
      </c>
      <c r="C165" s="725" t="s">
        <v>1513</v>
      </c>
      <c r="D165" s="733"/>
      <c r="E165" s="727" t="s">
        <v>665</v>
      </c>
    </row>
    <row r="166" spans="2:5" s="712" customFormat="1">
      <c r="B166" s="725" t="s">
        <v>623</v>
      </c>
      <c r="C166" s="725" t="s">
        <v>1513</v>
      </c>
      <c r="D166" s="733"/>
      <c r="E166" s="727" t="s">
        <v>665</v>
      </c>
    </row>
    <row r="167" spans="2:5" s="712" customFormat="1">
      <c r="B167" s="725" t="s">
        <v>624</v>
      </c>
      <c r="C167" s="725" t="s">
        <v>1513</v>
      </c>
      <c r="D167" s="733"/>
      <c r="E167" s="727">
        <v>524700000.00000006</v>
      </c>
    </row>
    <row r="168" spans="2:5" s="712" customFormat="1">
      <c r="B168" s="725" t="s">
        <v>626</v>
      </c>
      <c r="C168" s="725" t="s">
        <v>1513</v>
      </c>
      <c r="D168" s="733"/>
      <c r="E168" s="727" t="s">
        <v>665</v>
      </c>
    </row>
    <row r="169" spans="2:5" s="712" customFormat="1">
      <c r="B169" s="725" t="s">
        <v>116</v>
      </c>
      <c r="C169" s="725" t="s">
        <v>1513</v>
      </c>
      <c r="D169" s="733"/>
      <c r="E169" s="727" t="s">
        <v>665</v>
      </c>
    </row>
    <row r="170" spans="2:5" s="712" customFormat="1">
      <c r="B170" s="725" t="s">
        <v>193</v>
      </c>
      <c r="C170" s="725" t="s">
        <v>1513</v>
      </c>
      <c r="D170" s="733"/>
      <c r="E170" s="727">
        <v>256790000.00000003</v>
      </c>
    </row>
    <row r="171" spans="2:5" s="712" customFormat="1">
      <c r="B171" s="725" t="s">
        <v>150</v>
      </c>
      <c r="C171" s="725" t="s">
        <v>1513</v>
      </c>
      <c r="D171" s="733"/>
      <c r="E171" s="727" t="s">
        <v>665</v>
      </c>
    </row>
    <row r="172" spans="2:5" s="712" customFormat="1">
      <c r="B172" s="725" t="s">
        <v>55</v>
      </c>
      <c r="C172" s="725" t="s">
        <v>1513</v>
      </c>
      <c r="D172" s="733"/>
      <c r="E172" s="727">
        <v>516282700000</v>
      </c>
    </row>
    <row r="173" spans="2:5" s="712" customFormat="1">
      <c r="B173" s="725" t="s">
        <v>175</v>
      </c>
      <c r="C173" s="725" t="s">
        <v>1513</v>
      </c>
      <c r="D173" s="733"/>
      <c r="E173" s="727" t="s">
        <v>665</v>
      </c>
    </row>
    <row r="174" spans="2:5" s="712" customFormat="1">
      <c r="B174" s="725" t="s">
        <v>80</v>
      </c>
      <c r="C174" s="725" t="s">
        <v>1513</v>
      </c>
      <c r="D174" s="733"/>
      <c r="E174" s="727" t="s">
        <v>665</v>
      </c>
    </row>
    <row r="175" spans="2:5" s="712" customFormat="1">
      <c r="B175" s="725" t="s">
        <v>78</v>
      </c>
      <c r="C175" s="725" t="s">
        <v>1513</v>
      </c>
      <c r="D175" s="733"/>
      <c r="E175" s="727" t="s">
        <v>665</v>
      </c>
    </row>
    <row r="176" spans="2:5" s="712" customFormat="1">
      <c r="B176" s="725" t="s">
        <v>184</v>
      </c>
      <c r="C176" s="725" t="s">
        <v>1513</v>
      </c>
      <c r="D176" s="733"/>
      <c r="E176" s="727" t="s">
        <v>665</v>
      </c>
    </row>
    <row r="177" spans="2:5" s="712" customFormat="1">
      <c r="B177" s="725" t="s">
        <v>29</v>
      </c>
      <c r="C177" s="725" t="s">
        <v>1513</v>
      </c>
      <c r="D177" s="733"/>
      <c r="E177" s="727">
        <v>46869501111.721001</v>
      </c>
    </row>
    <row r="178" spans="2:5" s="712" customFormat="1">
      <c r="B178" s="725" t="s">
        <v>627</v>
      </c>
      <c r="C178" s="725" t="s">
        <v>1513</v>
      </c>
      <c r="D178" s="733"/>
      <c r="E178" s="727">
        <v>618610000</v>
      </c>
    </row>
    <row r="179" spans="2:5" s="712" customFormat="1">
      <c r="B179" s="725" t="s">
        <v>194</v>
      </c>
      <c r="C179" s="725" t="s">
        <v>1513</v>
      </c>
      <c r="D179" s="733"/>
      <c r="E179" s="727" t="s">
        <v>665</v>
      </c>
    </row>
    <row r="180" spans="2:5" s="712" customFormat="1">
      <c r="B180" s="725" t="s">
        <v>126</v>
      </c>
      <c r="C180" s="725" t="s">
        <v>1513</v>
      </c>
      <c r="D180" s="733"/>
      <c r="E180" s="727" t="s">
        <v>665</v>
      </c>
    </row>
    <row r="181" spans="2:5" s="712" customFormat="1">
      <c r="B181" s="725" t="s">
        <v>174</v>
      </c>
      <c r="C181" s="725" t="s">
        <v>1513</v>
      </c>
      <c r="D181" s="733"/>
      <c r="E181" s="727" t="s">
        <v>665</v>
      </c>
    </row>
    <row r="182" spans="2:5" s="712" customFormat="1">
      <c r="B182" s="725" t="s">
        <v>87</v>
      </c>
      <c r="C182" s="725" t="s">
        <v>1513</v>
      </c>
      <c r="D182" s="733"/>
      <c r="E182" s="727" t="s">
        <v>665</v>
      </c>
    </row>
    <row r="183" spans="2:5" s="712" customFormat="1">
      <c r="B183" s="725" t="s">
        <v>172</v>
      </c>
      <c r="C183" s="725" t="s">
        <v>1513</v>
      </c>
      <c r="D183" s="733"/>
      <c r="E183" s="727" t="s">
        <v>665</v>
      </c>
    </row>
    <row r="184" spans="2:5" s="712" customFormat="1">
      <c r="B184" s="725" t="s">
        <v>114</v>
      </c>
      <c r="C184" s="725" t="s">
        <v>1513</v>
      </c>
      <c r="D184" s="733"/>
      <c r="E184" s="727" t="s">
        <v>665</v>
      </c>
    </row>
    <row r="185" spans="2:5" s="712" customFormat="1">
      <c r="B185" s="725" t="s">
        <v>156</v>
      </c>
      <c r="C185" s="725" t="s">
        <v>1513</v>
      </c>
      <c r="D185" s="733"/>
      <c r="E185" s="727" t="s">
        <v>665</v>
      </c>
    </row>
    <row r="186" spans="2:5" s="712" customFormat="1">
      <c r="B186" s="725" t="s">
        <v>141</v>
      </c>
      <c r="C186" s="725" t="s">
        <v>1513</v>
      </c>
      <c r="D186" s="733"/>
      <c r="E186" s="727" t="s">
        <v>665</v>
      </c>
    </row>
    <row r="187" spans="2:5" s="712" customFormat="1">
      <c r="B187" s="725" t="s">
        <v>137</v>
      </c>
      <c r="C187" s="725" t="s">
        <v>1513</v>
      </c>
      <c r="D187" s="733"/>
      <c r="E187" s="727">
        <v>6176000000</v>
      </c>
    </row>
    <row r="188" spans="2:5" s="712" customFormat="1">
      <c r="B188" s="725" t="s">
        <v>105</v>
      </c>
      <c r="C188" s="725" t="s">
        <v>1513</v>
      </c>
      <c r="D188" s="733"/>
      <c r="E188" s="727">
        <v>249658000000</v>
      </c>
    </row>
    <row r="189" spans="2:5" s="712" customFormat="1">
      <c r="B189" s="725" t="s">
        <v>94</v>
      </c>
      <c r="C189" s="725" t="s">
        <v>1513</v>
      </c>
      <c r="D189" s="733"/>
      <c r="E189" s="728">
        <v>10340200000</v>
      </c>
    </row>
    <row r="190" spans="2:5" s="712" customFormat="1">
      <c r="B190" s="725" t="s">
        <v>630</v>
      </c>
      <c r="C190" s="725" t="s">
        <v>1513</v>
      </c>
      <c r="D190" s="733"/>
      <c r="E190" s="727">
        <v>1482600000</v>
      </c>
    </row>
    <row r="191" spans="2:5" s="712" customFormat="1">
      <c r="B191" s="725" t="s">
        <v>167</v>
      </c>
      <c r="C191" s="725" t="s">
        <v>1513</v>
      </c>
      <c r="D191" s="733"/>
      <c r="E191" s="727" t="s">
        <v>665</v>
      </c>
    </row>
    <row r="192" spans="2:5" s="712" customFormat="1">
      <c r="B192" s="725" t="s">
        <v>111</v>
      </c>
      <c r="C192" s="725" t="s">
        <v>1513</v>
      </c>
      <c r="D192" s="733"/>
      <c r="E192" s="727" t="s">
        <v>665</v>
      </c>
    </row>
    <row r="193" spans="2:9" s="712" customFormat="1">
      <c r="B193" s="725" t="s">
        <v>79</v>
      </c>
      <c r="C193" s="725" t="s">
        <v>1513</v>
      </c>
      <c r="D193" s="733"/>
      <c r="E193" s="727" t="s">
        <v>665</v>
      </c>
    </row>
    <row r="194" spans="2:9" s="712" customFormat="1">
      <c r="B194" s="725" t="s">
        <v>108</v>
      </c>
      <c r="C194" s="725" t="s">
        <v>1513</v>
      </c>
      <c r="D194" s="733"/>
      <c r="E194" s="727" t="s">
        <v>665</v>
      </c>
    </row>
    <row r="195" spans="2:9" s="712" customFormat="1">
      <c r="B195" s="725" t="s">
        <v>119</v>
      </c>
      <c r="C195" s="725" t="s">
        <v>1513</v>
      </c>
      <c r="D195" s="733"/>
      <c r="E195" s="727">
        <v>66367200000</v>
      </c>
    </row>
    <row r="196" spans="2:9" s="712" customFormat="1">
      <c r="B196" s="725" t="s">
        <v>986</v>
      </c>
      <c r="C196" s="725" t="s">
        <v>1513</v>
      </c>
      <c r="D196" s="733"/>
      <c r="E196" s="727" t="s">
        <v>665</v>
      </c>
    </row>
    <row r="197" spans="2:9" s="712" customFormat="1">
      <c r="B197" s="725" t="s">
        <v>170</v>
      </c>
      <c r="C197" s="725" t="s">
        <v>1513</v>
      </c>
      <c r="D197" s="733"/>
      <c r="E197" s="727" t="s">
        <v>665</v>
      </c>
    </row>
    <row r="198" spans="2:9" s="712" customFormat="1">
      <c r="B198" s="725" t="s">
        <v>57</v>
      </c>
      <c r="C198" s="725" t="s">
        <v>1513</v>
      </c>
      <c r="D198" s="733"/>
      <c r="E198" s="727" t="s">
        <v>665</v>
      </c>
    </row>
    <row r="199" spans="2:9" s="712" customFormat="1">
      <c r="B199" s="725" t="s">
        <v>1517</v>
      </c>
      <c r="C199" s="725" t="s">
        <v>1513</v>
      </c>
      <c r="D199" s="733"/>
      <c r="E199" s="727" t="s">
        <v>665</v>
      </c>
    </row>
    <row r="200" spans="2:9" s="712" customFormat="1">
      <c r="B200" s="725" t="s">
        <v>70</v>
      </c>
      <c r="C200" s="725" t="s">
        <v>1513</v>
      </c>
      <c r="D200" s="733"/>
      <c r="E200" s="727">
        <v>30844500000</v>
      </c>
    </row>
    <row r="201" spans="2:9" s="712" customFormat="1">
      <c r="B201" s="725" t="s">
        <v>123</v>
      </c>
      <c r="C201" s="725" t="s">
        <v>1513</v>
      </c>
      <c r="D201" s="733"/>
      <c r="E201" s="727">
        <v>196174900000</v>
      </c>
    </row>
    <row r="202" spans="2:9" s="712" customFormat="1">
      <c r="B202" s="725" t="s">
        <v>142</v>
      </c>
      <c r="C202" s="725" t="s">
        <v>1513</v>
      </c>
      <c r="D202" s="733"/>
      <c r="E202" s="727" t="s">
        <v>665</v>
      </c>
    </row>
    <row r="203" spans="2:9" s="712" customFormat="1">
      <c r="B203" s="725" t="s">
        <v>85</v>
      </c>
      <c r="C203" s="725" t="s">
        <v>1513</v>
      </c>
      <c r="D203" s="733"/>
      <c r="E203" s="727" t="s">
        <v>665</v>
      </c>
    </row>
    <row r="204" spans="2:9" s="712" customFormat="1">
      <c r="B204" s="725" t="s">
        <v>127</v>
      </c>
      <c r="C204" s="725" t="s">
        <v>1513</v>
      </c>
      <c r="D204" s="733"/>
      <c r="E204" s="727">
        <v>246830600000</v>
      </c>
    </row>
    <row r="205" spans="2:9" s="712" customFormat="1">
      <c r="B205" s="725" t="s">
        <v>165</v>
      </c>
      <c r="C205" s="725" t="s">
        <v>1513</v>
      </c>
      <c r="D205" s="733"/>
      <c r="E205" s="727" t="s">
        <v>665</v>
      </c>
    </row>
    <row r="206" spans="2:9" s="712" customFormat="1">
      <c r="B206" s="725" t="s">
        <v>145</v>
      </c>
      <c r="C206" s="725" t="s">
        <v>1513</v>
      </c>
      <c r="D206" s="733"/>
      <c r="E206" s="727" t="s">
        <v>665</v>
      </c>
    </row>
    <row r="207" spans="2:9" s="712" customFormat="1">
      <c r="B207" s="725" t="s">
        <v>161</v>
      </c>
      <c r="C207" s="725" t="s">
        <v>1513</v>
      </c>
      <c r="D207" s="733"/>
      <c r="E207" s="727" t="s">
        <v>665</v>
      </c>
    </row>
    <row r="208" spans="2:9">
      <c r="E208" s="722">
        <f>SUM(E12:E207)</f>
        <v>23667362555413.27</v>
      </c>
      <c r="F208" s="713" t="s">
        <v>2591</v>
      </c>
      <c r="G208" s="721">
        <f>SUM(E13,E15,E16,E18:E27,E29,E30,E33,E35,E36,E37,E39,E42,E43,E44,E46:E49,E53)</f>
        <v>4549737692392.6123</v>
      </c>
      <c r="H208" s="713" t="s">
        <v>2593</v>
      </c>
      <c r="I208" s="713" t="s">
        <v>2592</v>
      </c>
    </row>
    <row r="210" spans="7:14">
      <c r="G210" s="1101"/>
    </row>
    <row r="222" spans="7:14">
      <c r="N222" s="1101"/>
    </row>
  </sheetData>
  <autoFilter ref="B11:E208"/>
  <hyperlinks>
    <hyperlink ref="C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55</vt:i4>
      </vt:variant>
    </vt:vector>
  </HeadingPairs>
  <TitlesOfParts>
    <vt:vector size="55" baseType="lpstr">
      <vt:lpstr>Contents</vt:lpstr>
      <vt:lpstr>Overview all NF</vt:lpstr>
      <vt:lpstr>EF versioning</vt:lpstr>
      <vt:lpstr>Method references</vt:lpstr>
      <vt:lpstr>GLOBAL NF EF 3.0</vt:lpstr>
      <vt:lpstr>GLOBAL NF EF 3.0_contribution</vt:lpstr>
      <vt:lpstr>1. CC NF_ILCD and EF</vt:lpstr>
      <vt:lpstr>1. CC inv</vt:lpstr>
      <vt:lpstr>1. CC UNFCCC</vt:lpstr>
      <vt:lpstr>2. OD NF_ILCD</vt:lpstr>
      <vt:lpstr>2. OD NF_EF</vt:lpstr>
      <vt:lpstr>2. OD inv</vt:lpstr>
      <vt:lpstr>3. TOX NF_ILCD</vt:lpstr>
      <vt:lpstr>3. TOX NF_EF </vt:lpstr>
      <vt:lpstr>3. TOX EF CF for unmapped pest</vt:lpstr>
      <vt:lpstr>3. TOX NF_ILCD alternatives</vt:lpstr>
      <vt:lpstr>3.TOX_data for ILCD alternative</vt:lpstr>
      <vt:lpstr>3.  Mapping rules </vt:lpstr>
      <vt:lpstr>4. PM NF_ILCD</vt:lpstr>
      <vt:lpstr>4. PM NF_EF</vt:lpstr>
      <vt:lpstr>4. PM inv</vt:lpstr>
      <vt:lpstr>4. PM2.5 country emissions</vt:lpstr>
      <vt:lpstr>5. IR NF</vt:lpstr>
      <vt:lpstr>5. IR NF_avg</vt:lpstr>
      <vt:lpstr>5. IR inv</vt:lpstr>
      <vt:lpstr>5. C14 into air</vt:lpstr>
      <vt:lpstr>6. POF NF</vt:lpstr>
      <vt:lpstr>6. POF inv</vt:lpstr>
      <vt:lpstr>7. AC NF</vt:lpstr>
      <vt:lpstr>7. AC inv</vt:lpstr>
      <vt:lpstr>8. EUTT NF</vt:lpstr>
      <vt:lpstr>8. EUTT inv</vt:lpstr>
      <vt:lpstr>9. EUTF NF</vt:lpstr>
      <vt:lpstr>9. EUTF inv</vt:lpstr>
      <vt:lpstr>9. EUTF_P to water</vt:lpstr>
      <vt:lpstr>10. EUTM NF</vt:lpstr>
      <vt:lpstr>10. EUTM inv</vt:lpstr>
      <vt:lpstr>11. LU NF_ILCD</vt:lpstr>
      <vt:lpstr>11. LU NF_EF</vt:lpstr>
      <vt:lpstr>11. LU inv</vt:lpstr>
      <vt:lpstr>12. WU NF_ILCD_1</vt:lpstr>
      <vt:lpstr>12. WU NF_ILCD_2 </vt:lpstr>
      <vt:lpstr>12. WU NF_EF (marginal)</vt:lpstr>
      <vt:lpstr>12. WU NF_EF (non-marginal)</vt:lpstr>
      <vt:lpstr>12. WU inv for ILCD_1</vt:lpstr>
      <vt:lpstr>12. WU inv for ILCD_2</vt:lpstr>
      <vt:lpstr>12. WU inv for EF</vt:lpstr>
      <vt:lpstr>12. WU_result comparison</vt:lpstr>
      <vt:lpstr>13. RU NF_ILCD and EF</vt:lpstr>
      <vt:lpstr>13. RU-MM NF_ILCD</vt:lpstr>
      <vt:lpstr>13. RU-MM NF_EF</vt:lpstr>
      <vt:lpstr>13. RU-MM inv</vt:lpstr>
      <vt:lpstr>13. RU-F NF_ILCD</vt:lpstr>
      <vt:lpstr>13. RU-F NF_EF </vt:lpstr>
      <vt:lpstr>13. RU-F inv</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Eleonora Crenna</dc:creator>
  <cp:lastModifiedBy>Serenella Sala</cp:lastModifiedBy>
  <cp:lastPrinted>2019-01-08T15:57:22Z</cp:lastPrinted>
  <dcterms:created xsi:type="dcterms:W3CDTF">2016-10-07T06:51:47Z</dcterms:created>
  <dcterms:modified xsi:type="dcterms:W3CDTF">2019-03-14T10:15:21Z</dcterms:modified>
</cp:coreProperties>
</file>